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130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K:\9000\9246_FCh_EP_Sissach-Eptingen\P100_Projektschluessel\P120_Internes_Kostenmanagement\Rechnungskontrolle\"/>
    </mc:Choice>
  </mc:AlternateContent>
  <xr:revisionPtr revIDLastSave="0" documentId="13_ncr:1_{81335BBB-B355-4090-97DF-83AB21CD3E23}" xr6:coauthVersionLast="47" xr6:coauthVersionMax="47" xr10:uidLastSave="{00000000-0000-0000-0000-000000000000}"/>
  <bookViews>
    <workbookView xWindow="28680" yWindow="-120" windowWidth="29040" windowHeight="17640" tabRatio="257" firstSheet="94" activeTab="97" xr2:uid="{00000000-000D-0000-FFFF-FFFF00000000}"/>
  </bookViews>
  <sheets>
    <sheet name="Vertragsdaten" sheetId="1" r:id="rId1"/>
    <sheet name="MA-Liste" sheetId="2" r:id="rId2"/>
    <sheet name="Januar 2016" sheetId="48" r:id="rId3"/>
    <sheet name="Februar 2016" sheetId="49" r:id="rId4"/>
    <sheet name="März 2016" sheetId="50" r:id="rId5"/>
    <sheet name="April 2016" sheetId="51" r:id="rId6"/>
    <sheet name="Mai 2016" sheetId="54" r:id="rId7"/>
    <sheet name="Juni 2016" sheetId="55" r:id="rId8"/>
    <sheet name="Juli2016" sheetId="56" r:id="rId9"/>
    <sheet name="August2016" sheetId="57" r:id="rId10"/>
    <sheet name="September2016" sheetId="58" r:id="rId11"/>
    <sheet name="Oktober2016" sheetId="59" r:id="rId12"/>
    <sheet name="November2016" sheetId="60" r:id="rId13"/>
    <sheet name="Dezember2016" sheetId="61" r:id="rId14"/>
    <sheet name="Januar2017" sheetId="62" r:id="rId15"/>
    <sheet name="Februar2017" sheetId="63" r:id="rId16"/>
    <sheet name="März2017" sheetId="64" r:id="rId17"/>
    <sheet name="April2017" sheetId="65" r:id="rId18"/>
    <sheet name="Mai2017" sheetId="66" r:id="rId19"/>
    <sheet name="Juni2017" sheetId="67" r:id="rId20"/>
    <sheet name="Juli2017" sheetId="68" r:id="rId21"/>
    <sheet name="August2017" sheetId="69" r:id="rId22"/>
    <sheet name="September2017" sheetId="70" r:id="rId23"/>
    <sheet name="Oktober2017" sheetId="71" r:id="rId24"/>
    <sheet name="November2017" sheetId="72" r:id="rId25"/>
    <sheet name="Dezember2017" sheetId="73" r:id="rId26"/>
    <sheet name="Januar2018" sheetId="74" r:id="rId27"/>
    <sheet name="Februar2018" sheetId="75" r:id="rId28"/>
    <sheet name="März2018" sheetId="76" r:id="rId29"/>
    <sheet name="April2018" sheetId="77" r:id="rId30"/>
    <sheet name="Mai2018" sheetId="78" r:id="rId31"/>
    <sheet name="Juni2018" sheetId="79" r:id="rId32"/>
    <sheet name="August2018" sheetId="80" r:id="rId33"/>
    <sheet name="September2018" sheetId="81" r:id="rId34"/>
    <sheet name="Oktober2018" sheetId="82" r:id="rId35"/>
    <sheet name="November2018" sheetId="84" r:id="rId36"/>
    <sheet name="Dezember2018" sheetId="83" r:id="rId37"/>
    <sheet name="Januar2019" sheetId="85" r:id="rId38"/>
    <sheet name="Februar2019" sheetId="86" r:id="rId39"/>
    <sheet name="März2019" sheetId="87" r:id="rId40"/>
    <sheet name="Mai2019" sheetId="89" r:id="rId41"/>
    <sheet name="Juni2019" sheetId="90" r:id="rId42"/>
    <sheet name="Juli2019" sheetId="91" r:id="rId43"/>
    <sheet name="August2019" sheetId="92" r:id="rId44"/>
    <sheet name="September2019" sheetId="93" r:id="rId45"/>
    <sheet name="Oktober19" sheetId="94" r:id="rId46"/>
    <sheet name="November19" sheetId="95" r:id="rId47"/>
    <sheet name="Dezember19" sheetId="96" r:id="rId48"/>
    <sheet name="Januar20" sheetId="97" r:id="rId49"/>
    <sheet name="Februar20" sheetId="98" r:id="rId50"/>
    <sheet name="März20" sheetId="99" r:id="rId51"/>
    <sheet name="April20" sheetId="100" r:id="rId52"/>
    <sheet name="Mai20" sheetId="101" r:id="rId53"/>
    <sheet name="Juni20" sheetId="102" r:id="rId54"/>
    <sheet name="Juli20" sheetId="103" r:id="rId55"/>
    <sheet name="August20" sheetId="104" r:id="rId56"/>
    <sheet name="September20" sheetId="105" r:id="rId57"/>
    <sheet name="Oktober20" sheetId="106" r:id="rId58"/>
    <sheet name="November20" sheetId="107" r:id="rId59"/>
    <sheet name="Dezember20" sheetId="108" r:id="rId60"/>
    <sheet name="Januar21" sheetId="109" r:id="rId61"/>
    <sheet name="Februar21" sheetId="110" r:id="rId62"/>
    <sheet name="März21" sheetId="111" r:id="rId63"/>
    <sheet name="April21" sheetId="112" r:id="rId64"/>
    <sheet name="Mai21" sheetId="113" r:id="rId65"/>
    <sheet name="Juni21" sheetId="115" r:id="rId66"/>
    <sheet name="Juli21" sheetId="116" r:id="rId67"/>
    <sheet name="Aug21" sheetId="117" r:id="rId68"/>
    <sheet name="Sep21" sheetId="118" r:id="rId69"/>
    <sheet name="Okt21" sheetId="122" r:id="rId70"/>
    <sheet name="Nov21" sheetId="123" r:id="rId71"/>
    <sheet name="Dez21" sheetId="124" r:id="rId72"/>
    <sheet name="Jan22" sheetId="125" r:id="rId73"/>
    <sheet name="Feb22" sheetId="126" r:id="rId74"/>
    <sheet name="März22" sheetId="127" r:id="rId75"/>
    <sheet name="April22" sheetId="128" r:id="rId76"/>
    <sheet name="Mai22" sheetId="129" r:id="rId77"/>
    <sheet name="Juni22" sheetId="130" r:id="rId78"/>
    <sheet name="Juli22" sheetId="131" r:id="rId79"/>
    <sheet name="August22" sheetId="132" r:id="rId80"/>
    <sheet name="September22" sheetId="133" r:id="rId81"/>
    <sheet name="Oktober22" sheetId="134" r:id="rId82"/>
    <sheet name="November22" sheetId="135" r:id="rId83"/>
    <sheet name="Dezember22" sheetId="136" r:id="rId84"/>
    <sheet name="Januar23" sheetId="137" r:id="rId85"/>
    <sheet name="Februar23" sheetId="138" r:id="rId86"/>
    <sheet name="März23" sheetId="139" r:id="rId87"/>
    <sheet name="April23" sheetId="140" r:id="rId88"/>
    <sheet name="Mai23" sheetId="141" r:id="rId89"/>
    <sheet name="Juni23" sheetId="142" r:id="rId90"/>
    <sheet name="Juli23" sheetId="143" r:id="rId91"/>
    <sheet name="Aug23" sheetId="144" r:id="rId92"/>
    <sheet name="Sep23" sheetId="145" r:id="rId93"/>
    <sheet name="Okt23" sheetId="146" r:id="rId94"/>
    <sheet name="Nov23" sheetId="147" r:id="rId95"/>
    <sheet name="Dez23" sheetId="148" r:id="rId96"/>
    <sheet name="Jan24" sheetId="149" r:id="rId97"/>
    <sheet name="Zusammenstellung" sheetId="15" r:id="rId98"/>
    <sheet name="Tabelle6" sheetId="114" r:id="rId99"/>
    <sheet name="Tabelle1" sheetId="12" r:id="rId100"/>
    <sheet name="Tabelle2" sheetId="33" r:id="rId101"/>
  </sheets>
  <definedNames>
    <definedName name="_xlnm._FilterDatabase" localSheetId="5" hidden="1">'April 2016'!$A$12:$T$82</definedName>
    <definedName name="_xlnm._FilterDatabase" localSheetId="51" hidden="1">April20!$A$12:$AB$102</definedName>
    <definedName name="_xlnm._FilterDatabase" localSheetId="17" hidden="1">April2017!$A$12:$AB$93</definedName>
    <definedName name="_xlnm._FilterDatabase" localSheetId="29" hidden="1">April2018!$A$12:$AB$97</definedName>
    <definedName name="_xlnm._FilterDatabase" localSheetId="63" hidden="1">April21!$A$12:$AH$109</definedName>
    <definedName name="_xlnm._FilterDatabase" localSheetId="75" hidden="1">April22!$A$12:$AT$120</definedName>
    <definedName name="_xlnm._FilterDatabase" localSheetId="87" hidden="1">April23!$A$12:$AZ$136</definedName>
    <definedName name="_xlnm._FilterDatabase" localSheetId="67" hidden="1">'Aug21'!$A$12:$AN$112</definedName>
    <definedName name="_xlnm._FilterDatabase" localSheetId="91" hidden="1">'Aug23'!$A$12:$AZ$138</definedName>
    <definedName name="_xlnm._FilterDatabase" localSheetId="55" hidden="1">August20!$A$12:$AB$104</definedName>
    <definedName name="_xlnm._FilterDatabase" localSheetId="9" hidden="1">August2016!$A$12:$T$87</definedName>
    <definedName name="_xlnm._FilterDatabase" localSheetId="21" hidden="1">August2017!$A$12:$AB$94</definedName>
    <definedName name="_xlnm._FilterDatabase" localSheetId="32" hidden="1">August2018!$A$12:$AB$97</definedName>
    <definedName name="_xlnm._FilterDatabase" localSheetId="43" hidden="1">August2019!$A$12:$AB$98</definedName>
    <definedName name="_xlnm._FilterDatabase" localSheetId="79" hidden="1">August22!$A$12:$AT$124</definedName>
    <definedName name="_xlnm._FilterDatabase" localSheetId="71" hidden="1">'Dez21'!$A$12:$AT$117</definedName>
    <definedName name="_xlnm._FilterDatabase" localSheetId="95" hidden="1">'Dez23'!$A$12:$AZ$138</definedName>
    <definedName name="_xlnm._FilterDatabase" localSheetId="47" hidden="1">Dezember19!$A$12:$AB$98</definedName>
    <definedName name="_xlnm._FilterDatabase" localSheetId="59" hidden="1">Dezember20!$A$12:$AF$104</definedName>
    <definedName name="_xlnm._FilterDatabase" localSheetId="13" hidden="1">Dezember2016!$A$12:$V$88</definedName>
    <definedName name="_xlnm._FilterDatabase" localSheetId="25" hidden="1">Dezember2017!$A$12:$AB$96</definedName>
    <definedName name="_xlnm._FilterDatabase" localSheetId="36" hidden="1">Dezember2018!$A$12:$AB$97</definedName>
    <definedName name="_xlnm._FilterDatabase" localSheetId="83" hidden="1">Dezember22!$A$12:$AT$128</definedName>
    <definedName name="_xlnm._FilterDatabase" localSheetId="73" hidden="1">'Feb22'!$A$12:$AT$119</definedName>
    <definedName name="_xlnm._FilterDatabase" localSheetId="3" hidden="1">'Februar 2016'!$A$12:$T$82</definedName>
    <definedName name="_xlnm._FilterDatabase" localSheetId="49" hidden="1">Februar20!$A$12:$AB$102</definedName>
    <definedName name="_xlnm._FilterDatabase" localSheetId="15" hidden="1">Februar2017!$A$12:$V$89</definedName>
    <definedName name="_xlnm._FilterDatabase" localSheetId="27" hidden="1">Februar2018!$A$12:$AB$96</definedName>
    <definedName name="_xlnm._FilterDatabase" localSheetId="38" hidden="1">Februar2019!$A$12:$AB$97</definedName>
    <definedName name="_xlnm._FilterDatabase" localSheetId="61" hidden="1">Februar21!$A$12:$AH$109</definedName>
    <definedName name="_xlnm._FilterDatabase" localSheetId="85" hidden="1">Februar23!$A$12:$AV$136</definedName>
    <definedName name="_xlnm._FilterDatabase" localSheetId="72" hidden="1">'Jan22'!$A$12:$AT$118</definedName>
    <definedName name="_xlnm._FilterDatabase" localSheetId="96" hidden="1">'Jan24'!$A$12:$AZ$140</definedName>
    <definedName name="_xlnm._FilterDatabase" localSheetId="2" hidden="1">'Januar 2016'!$A$12:$T$81</definedName>
    <definedName name="_xlnm._FilterDatabase" localSheetId="48" hidden="1">Januar20!$A$12:$AB$100</definedName>
    <definedName name="_xlnm._FilterDatabase" localSheetId="14" hidden="1">Januar2017!$A$12:$V$88</definedName>
    <definedName name="_xlnm._FilterDatabase" localSheetId="26" hidden="1">Januar2018!$A$12:$AB$96</definedName>
    <definedName name="_xlnm._FilterDatabase" localSheetId="37" hidden="1">Januar2019!$A$12:$AB$97</definedName>
    <definedName name="_xlnm._FilterDatabase" localSheetId="60" hidden="1">Januar21!$A$12:$AH$109</definedName>
    <definedName name="_xlnm._FilterDatabase" localSheetId="84" hidden="1">Januar23!$A$12:$AV$134</definedName>
    <definedName name="_xlnm._FilterDatabase" localSheetId="54" hidden="1">Juli20!$A$12:$AB$103</definedName>
    <definedName name="_xlnm._FilterDatabase" localSheetId="8" hidden="1">Juli2016!$A$12:$T$84</definedName>
    <definedName name="_xlnm._FilterDatabase" localSheetId="20" hidden="1">Juli2017!$A$12:$AB$93</definedName>
    <definedName name="_xlnm._FilterDatabase" localSheetId="42" hidden="1">Juli2019!$A$12:$AB$97</definedName>
    <definedName name="_xlnm._FilterDatabase" localSheetId="66" hidden="1">Juli21!$A$12:$AN$112</definedName>
    <definedName name="_xlnm._FilterDatabase" localSheetId="78" hidden="1">Juli22!$A$12:$AT$123</definedName>
    <definedName name="_xlnm._FilterDatabase" localSheetId="90" hidden="1">Juli23!$A$12:$AZ$138</definedName>
    <definedName name="_xlnm._FilterDatabase" localSheetId="7" hidden="1">'Juni 2016'!$A$12:$T$84</definedName>
    <definedName name="_xlnm._FilterDatabase" localSheetId="53" hidden="1">Juni20!$A$12:$AB$103</definedName>
    <definedName name="_xlnm._FilterDatabase" localSheetId="19" hidden="1">Juni2017!$A$12:$AB$93</definedName>
    <definedName name="_xlnm._FilterDatabase" localSheetId="31" hidden="1">Juni2018!$A$12:$AB$97</definedName>
    <definedName name="_xlnm._FilterDatabase" localSheetId="41" hidden="1">Juni2019!$A$12:$AB$97</definedName>
    <definedName name="_xlnm._FilterDatabase" localSheetId="65" hidden="1">Juni21!$A$12:$AN$111</definedName>
    <definedName name="_xlnm._FilterDatabase" localSheetId="77" hidden="1">Juni22!$A$12:$AT$123</definedName>
    <definedName name="_xlnm._FilterDatabase" localSheetId="89" hidden="1">Juni23!$A$12:$AZ$137</definedName>
    <definedName name="_xlnm._FilterDatabase" localSheetId="6" hidden="1">'Mai 2016'!$A$12:$T$83</definedName>
    <definedName name="_xlnm._FilterDatabase" localSheetId="52" hidden="1">'Mai20'!$A$12:$AB$102</definedName>
    <definedName name="_xlnm._FilterDatabase" localSheetId="18" hidden="1">'Mai2017'!$A$12:$AB$92</definedName>
    <definedName name="_xlnm._FilterDatabase" localSheetId="30" hidden="1">'Mai2018'!$A$12:$AB$97</definedName>
    <definedName name="_xlnm._FilterDatabase" localSheetId="40" hidden="1">'Mai2019'!$A$12:$AB$97</definedName>
    <definedName name="_xlnm._FilterDatabase" localSheetId="64" hidden="1">'Mai21'!$A$12:$AN$110</definedName>
    <definedName name="_xlnm._FilterDatabase" localSheetId="76" hidden="1">'Mai22'!$A$12:$AT$120</definedName>
    <definedName name="_xlnm._FilterDatabase" localSheetId="88" hidden="1">'Mai23'!$A$12:$AZ$136</definedName>
    <definedName name="_xlnm._FilterDatabase" localSheetId="1" hidden="1">'MA-Liste'!$A$7:$D$65</definedName>
    <definedName name="_xlnm._FilterDatabase" localSheetId="4" hidden="1">'März 2016'!$A$12:$T$82</definedName>
    <definedName name="_xlnm._FilterDatabase" localSheetId="50" hidden="1">März20!$A$12:$AB$102</definedName>
    <definedName name="_xlnm._FilterDatabase" localSheetId="16" hidden="1">März2017!$A$12:$X$89</definedName>
    <definedName name="_xlnm._FilterDatabase" localSheetId="28" hidden="1">März2018!$A$12:$AB$97</definedName>
    <definedName name="_xlnm._FilterDatabase" localSheetId="39" hidden="1">März2019!$A$12:$AB$97</definedName>
    <definedName name="_xlnm._FilterDatabase" localSheetId="62" hidden="1">März21!$A$12:$AH$109</definedName>
    <definedName name="_xlnm._FilterDatabase" localSheetId="74" hidden="1">März22!$A$12:$AT$119</definedName>
    <definedName name="_xlnm._FilterDatabase" localSheetId="86" hidden="1">März23!$A$12:$AV$136</definedName>
    <definedName name="_xlnm._FilterDatabase" localSheetId="70" hidden="1">'Nov21'!$A$12:$AT$116</definedName>
    <definedName name="_xlnm._FilterDatabase" localSheetId="94" hidden="1">'Nov23'!$A$12:$AZ$138</definedName>
    <definedName name="_xlnm._FilterDatabase" localSheetId="46" hidden="1">November19!$A$12:$AB$98</definedName>
    <definedName name="_xlnm._FilterDatabase" localSheetId="58" hidden="1">November20!$A$12:$AB$104</definedName>
    <definedName name="_xlnm._FilterDatabase" localSheetId="12" hidden="1">November2016!$A$12:$V$88</definedName>
    <definedName name="_xlnm._FilterDatabase" localSheetId="24" hidden="1">November2017!$A$12:$AB$96</definedName>
    <definedName name="_xlnm._FilterDatabase" localSheetId="35" hidden="1">November2018!$A$12:$AB$98</definedName>
    <definedName name="_xlnm._FilterDatabase" localSheetId="82" hidden="1">November22!$A$12:$AT$128</definedName>
    <definedName name="_xlnm._FilterDatabase" localSheetId="69" hidden="1">'Okt21'!$A$12:$AT$116</definedName>
    <definedName name="_xlnm._FilterDatabase" localSheetId="93" hidden="1">'Okt23'!$A$12:$AZ$138</definedName>
    <definedName name="_xlnm._FilterDatabase" localSheetId="45" hidden="1">Oktober19!$A$12:$AB$98</definedName>
    <definedName name="_xlnm._FilterDatabase" localSheetId="57" hidden="1">Oktober20!$A$12:$AB$104</definedName>
    <definedName name="_xlnm._FilterDatabase" localSheetId="11" hidden="1">Oktober2016!$A$12:$V$88</definedName>
    <definedName name="_xlnm._FilterDatabase" localSheetId="23" hidden="1">Oktober2017!$A$12:$AB$95</definedName>
    <definedName name="_xlnm._FilterDatabase" localSheetId="34" hidden="1">Oktober2018!$A$12:$AB$97</definedName>
    <definedName name="_xlnm._FilterDatabase" localSheetId="81" hidden="1">Oktober22!$A$12:$AT$127</definedName>
    <definedName name="_xlnm._FilterDatabase" localSheetId="68" hidden="1">'Sep21'!$A$12:$AT$114</definedName>
    <definedName name="_xlnm._FilterDatabase" localSheetId="92" hidden="1">'Sep23'!$A$12:$AZ$138</definedName>
    <definedName name="_xlnm._FilterDatabase" localSheetId="56" hidden="1">September20!$A$12:$AB$104</definedName>
    <definedName name="_xlnm._FilterDatabase" localSheetId="10" hidden="1">September2016!$A$12:$T$87</definedName>
    <definedName name="_xlnm._FilterDatabase" localSheetId="22" hidden="1">September2017!$A$12:$AB$93</definedName>
    <definedName name="_xlnm._FilterDatabase" localSheetId="33" hidden="1">September2018!$A$12:$AB$97</definedName>
    <definedName name="_xlnm._FilterDatabase" localSheetId="44" hidden="1">September2019!$A$12:$AB$98</definedName>
    <definedName name="_xlnm._FilterDatabase" localSheetId="80" hidden="1">September22!$A$12:$AT$126</definedName>
    <definedName name="_xlnm._FilterDatabase" localSheetId="97" hidden="1">Zusammenstellung!$A$12:$AY$111</definedName>
    <definedName name="Ansätze">Vertragsdaten!$A$15:$L$28</definedName>
    <definedName name="_xlnm.Print_Area" localSheetId="5">'April 2016'!$A$1:$T$83</definedName>
    <definedName name="_xlnm.Print_Area" localSheetId="51">April20!$A$1:$AB$107</definedName>
    <definedName name="_xlnm.Print_Area" localSheetId="17">April2017!$A$1:$AB$98</definedName>
    <definedName name="_xlnm.Print_Area" localSheetId="29">April2018!$A$1:$AB$102</definedName>
    <definedName name="_xlnm.Print_Area" localSheetId="63">April21!$A$1:$AH$114</definedName>
    <definedName name="_xlnm.Print_Area" localSheetId="75">April22!$A$1:$AT$125</definedName>
    <definedName name="_xlnm.Print_Area" localSheetId="87">April23!$A$1:$AZ$141</definedName>
    <definedName name="_xlnm.Print_Area" localSheetId="67">'Aug21'!$A$1:$AN$117</definedName>
    <definedName name="_xlnm.Print_Area" localSheetId="91">'Aug23'!$A$1:$AZ$143</definedName>
    <definedName name="_xlnm.Print_Area" localSheetId="55">August20!$A$1:$AB$109</definedName>
    <definedName name="_xlnm.Print_Area" localSheetId="9">August2016!$A$1:$U$88</definedName>
    <definedName name="_xlnm.Print_Area" localSheetId="21">August2017!$A$1:$AB$99</definedName>
    <definedName name="_xlnm.Print_Area" localSheetId="32">August2018!$A$1:$AB$102</definedName>
    <definedName name="_xlnm.Print_Area" localSheetId="43">August2019!$A$1:$AB$103</definedName>
    <definedName name="_xlnm.Print_Area" localSheetId="79">August22!$A$1:$AT$129</definedName>
    <definedName name="_xlnm.Print_Area" localSheetId="71">'Dez21'!$A$1:$AT$122</definedName>
    <definedName name="_xlnm.Print_Area" localSheetId="95">'Dez23'!$A$1:$AZ$143</definedName>
    <definedName name="_xlnm.Print_Area" localSheetId="47">Dezember19!$A$1:$AB$103</definedName>
    <definedName name="_xlnm.Print_Area" localSheetId="59">Dezember20!$A$1:$AF$109</definedName>
    <definedName name="_xlnm.Print_Area" localSheetId="13">Dezember2016!$A$1:$V$89</definedName>
    <definedName name="_xlnm.Print_Area" localSheetId="25">Dezember2017!$A$1:$AB$101</definedName>
    <definedName name="_xlnm.Print_Area" localSheetId="36">Dezember2018!$A$1:$AB$102</definedName>
    <definedName name="_xlnm.Print_Area" localSheetId="83">Dezember22!$A$1:$AT$133</definedName>
    <definedName name="_xlnm.Print_Area" localSheetId="73">'Feb22'!$A$1:$AT$124</definedName>
    <definedName name="_xlnm.Print_Area" localSheetId="3">'Februar 2016'!$A$1:$T$83</definedName>
    <definedName name="_xlnm.Print_Area" localSheetId="49">Februar20!$A$1:$AB$107</definedName>
    <definedName name="_xlnm.Print_Area" localSheetId="15">Februar2017!$A$1:$V$90</definedName>
    <definedName name="_xlnm.Print_Area" localSheetId="27">Februar2018!$A$1:$AB$101</definedName>
    <definedName name="_xlnm.Print_Area" localSheetId="38">Februar2019!$A$1:$AB$102</definedName>
    <definedName name="_xlnm.Print_Area" localSheetId="61">Februar21!$A$1:$AH$114</definedName>
    <definedName name="_xlnm.Print_Area" localSheetId="85">Februar23!$A$1:$AV$141</definedName>
    <definedName name="_xlnm.Print_Area" localSheetId="72">'Jan22'!$A$1:$AT$123</definedName>
    <definedName name="_xlnm.Print_Area" localSheetId="96">'Jan24'!$A$1:$AZ$145</definedName>
    <definedName name="_xlnm.Print_Area" localSheetId="2">'Januar 2016'!$A$1:$T$82</definedName>
    <definedName name="_xlnm.Print_Area" localSheetId="48">Januar20!$A$1:$AB$105</definedName>
    <definedName name="_xlnm.Print_Area" localSheetId="14">Januar2017!$A$1:$V$89</definedName>
    <definedName name="_xlnm.Print_Area" localSheetId="26">Januar2018!$A$1:$AB$101</definedName>
    <definedName name="_xlnm.Print_Area" localSheetId="37">Januar2019!$A$1:$AB$102</definedName>
    <definedName name="_xlnm.Print_Area" localSheetId="60">Januar21!$A$1:$AH$114</definedName>
    <definedName name="_xlnm.Print_Area" localSheetId="84">Januar23!$A$1:$AV$139</definedName>
    <definedName name="_xlnm.Print_Area" localSheetId="54">Juli20!$A$1:$AB$108</definedName>
    <definedName name="_xlnm.Print_Area" localSheetId="8">Juli2016!$A$1:$U$85</definedName>
    <definedName name="_xlnm.Print_Area" localSheetId="20">Juli2017!$A$1:$AB$98</definedName>
    <definedName name="_xlnm.Print_Area" localSheetId="42">Juli2019!$A$1:$AB$102</definedName>
    <definedName name="_xlnm.Print_Area" localSheetId="66">Juli21!$A$1:$AN$117</definedName>
    <definedName name="_xlnm.Print_Area" localSheetId="78">Juli22!$A$1:$AT$128</definedName>
    <definedName name="_xlnm.Print_Area" localSheetId="90">Juli23!$A$1:$AZ$143</definedName>
    <definedName name="_xlnm.Print_Area" localSheetId="7">'Juni 2016'!$A$1:$T$85</definedName>
    <definedName name="_xlnm.Print_Area" localSheetId="53">Juni20!$A$1:$AB$108</definedName>
    <definedName name="_xlnm.Print_Area" localSheetId="19">Juni2017!$A$1:$AB$98</definedName>
    <definedName name="_xlnm.Print_Area" localSheetId="31">Juni2018!$A$1:$AB$102</definedName>
    <definedName name="_xlnm.Print_Area" localSheetId="41">Juni2019!$A$1:$AB$102</definedName>
    <definedName name="_xlnm.Print_Area" localSheetId="65">Juni21!$A$1:$AN$116</definedName>
    <definedName name="_xlnm.Print_Area" localSheetId="77">Juni22!$A$1:$AT$128</definedName>
    <definedName name="_xlnm.Print_Area" localSheetId="89">Juni23!$A$1:$AZ$142</definedName>
    <definedName name="_xlnm.Print_Area" localSheetId="6">'Mai 2016'!$A$1:$T$84</definedName>
    <definedName name="_xlnm.Print_Area" localSheetId="52">'Mai20'!$A$1:$AB$107</definedName>
    <definedName name="_xlnm.Print_Area" localSheetId="30">'Mai2018'!$A$1:$AB$102</definedName>
    <definedName name="_xlnm.Print_Area" localSheetId="40">'Mai2019'!$A$1:$AB$102</definedName>
    <definedName name="_xlnm.Print_Area" localSheetId="64">'Mai21'!$A$1:$AN$115</definedName>
    <definedName name="_xlnm.Print_Area" localSheetId="76">'Mai22'!$A$1:$AT$125</definedName>
    <definedName name="_xlnm.Print_Area" localSheetId="88">'Mai23'!$A$1:$AZ$141</definedName>
    <definedName name="_xlnm.Print_Area" localSheetId="1">'MA-Liste'!$A$1:$L$176</definedName>
    <definedName name="_xlnm.Print_Area" localSheetId="4">'März 2016'!$A$1:$T$83</definedName>
    <definedName name="_xlnm.Print_Area" localSheetId="50">März20!$A$1:$AB$107</definedName>
    <definedName name="_xlnm.Print_Area" localSheetId="16">März2017!$A$1:$X$94</definedName>
    <definedName name="_xlnm.Print_Area" localSheetId="28">März2018!$A$1:$AB$102</definedName>
    <definedName name="_xlnm.Print_Area" localSheetId="39">März2019!$A$1:$AB$102</definedName>
    <definedName name="_xlnm.Print_Area" localSheetId="62">März21!$A$1:$AH$114</definedName>
    <definedName name="_xlnm.Print_Area" localSheetId="74">März22!$A$1:$AT$124</definedName>
    <definedName name="_xlnm.Print_Area" localSheetId="86">März23!$A$1:$AV$141</definedName>
    <definedName name="_xlnm.Print_Area" localSheetId="70">'Nov21'!$A$1:$AT$121</definedName>
    <definedName name="_xlnm.Print_Area" localSheetId="94">'Nov23'!$A$1:$AZ$143</definedName>
    <definedName name="_xlnm.Print_Area" localSheetId="46">November19!$A$1:$AB$103</definedName>
    <definedName name="_xlnm.Print_Area" localSheetId="58">November20!$A$1:$AB$109</definedName>
    <definedName name="_xlnm.Print_Area" localSheetId="12">November2016!$A$1:$V$89</definedName>
    <definedName name="_xlnm.Print_Area" localSheetId="24">November2017!$A$1:$AB$101</definedName>
    <definedName name="_xlnm.Print_Area" localSheetId="35">November2018!$A$1:$AB$103</definedName>
    <definedName name="_xlnm.Print_Area" localSheetId="82">November22!$A$1:$AT$133</definedName>
    <definedName name="_xlnm.Print_Area" localSheetId="69">'Okt21'!$A$1:$AT$121</definedName>
    <definedName name="_xlnm.Print_Area" localSheetId="93">'Okt23'!$A$1:$AZ$143</definedName>
    <definedName name="_xlnm.Print_Area" localSheetId="45">Oktober19!$A$1:$AB$103</definedName>
    <definedName name="_xlnm.Print_Area" localSheetId="57">Oktober20!$A$1:$AB$109</definedName>
    <definedName name="_xlnm.Print_Area" localSheetId="11">Oktober2016!$A$1:$V$89</definedName>
    <definedName name="_xlnm.Print_Area" localSheetId="23">Oktober2017!$A$1:$AB$100</definedName>
    <definedName name="_xlnm.Print_Area" localSheetId="34">Oktober2018!$A$1:$AB$102</definedName>
    <definedName name="_xlnm.Print_Area" localSheetId="81">Oktober22!$A$1:$AT$132</definedName>
    <definedName name="_xlnm.Print_Area" localSheetId="68">'Sep21'!$A$1:$AT$119</definedName>
    <definedName name="_xlnm.Print_Area" localSheetId="92">'Sep23'!$A$1:$AZ$143</definedName>
    <definedName name="_xlnm.Print_Area" localSheetId="56">September20!$A$1:$AB$109</definedName>
    <definedName name="_xlnm.Print_Area" localSheetId="10">September2016!$A$1:$T$88</definedName>
    <definedName name="_xlnm.Print_Area" localSheetId="22">September2017!$A$1:$AB$98</definedName>
    <definedName name="_xlnm.Print_Area" localSheetId="33">September2018!$A$1:$AB$102</definedName>
    <definedName name="_xlnm.Print_Area" localSheetId="44">September2019!$A$1:$AB$103</definedName>
    <definedName name="_xlnm.Print_Area" localSheetId="80">September22!$A$1:$AT$131</definedName>
    <definedName name="_xlnm.Print_Area" localSheetId="0">Vertragsdaten!$A$1:$L$29</definedName>
    <definedName name="_xlnm.Print_Area" localSheetId="97">Zusammenstellung!$A$1:$AY$122</definedName>
    <definedName name="_xlnm.Print_Titles" localSheetId="1">'MA-Liste'!$6:$7</definedName>
    <definedName name="Jahr">Vertragsdaten!$B$15:$L$15</definedName>
    <definedName name="Kategorie">'MA-Liste'!$K$7:$L$7</definedName>
    <definedName name="Mitarbeiter">'MA-Liste'!$A$7:$L$899</definedName>
    <definedName name="Nachname">'MA-Liste'!$A$8:$A$1210</definedName>
    <definedName name="Name">'MA-Liste'!$M$8:$M$899</definedName>
  </definedNames>
  <calcPr calcId="191029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3" i="148" l="1"/>
  <c r="D13" i="148"/>
  <c r="AU13" i="148"/>
  <c r="C14" i="148"/>
  <c r="D14" i="148"/>
  <c r="AU14" i="148"/>
  <c r="C15" i="148"/>
  <c r="D15" i="148"/>
  <c r="AU15" i="148"/>
  <c r="C16" i="148"/>
  <c r="D16" i="148"/>
  <c r="AU16" i="148"/>
  <c r="C17" i="148"/>
  <c r="D17" i="148"/>
  <c r="AU17" i="148"/>
  <c r="C19" i="148"/>
  <c r="D19" i="148"/>
  <c r="AU19" i="148"/>
  <c r="C20" i="148"/>
  <c r="D20" i="148"/>
  <c r="AU20" i="148"/>
  <c r="C21" i="148"/>
  <c r="D21" i="148"/>
  <c r="AU21" i="148"/>
  <c r="C22" i="148"/>
  <c r="D22" i="148"/>
  <c r="AU22" i="148"/>
  <c r="C23" i="148"/>
  <c r="D23" i="148"/>
  <c r="AU23" i="148"/>
  <c r="C24" i="148"/>
  <c r="D24" i="148"/>
  <c r="AU24" i="148"/>
  <c r="C25" i="148"/>
  <c r="D25" i="148"/>
  <c r="AU25" i="148"/>
  <c r="C26" i="148"/>
  <c r="D26" i="148"/>
  <c r="AU26" i="148"/>
  <c r="C28" i="148"/>
  <c r="D28" i="148"/>
  <c r="AU28" i="148"/>
  <c r="C29" i="148"/>
  <c r="D29" i="148"/>
  <c r="AU29" i="148"/>
  <c r="C31" i="148"/>
  <c r="D31" i="148"/>
  <c r="AU31" i="148"/>
  <c r="C32" i="148"/>
  <c r="D32" i="148"/>
  <c r="AU32" i="148"/>
  <c r="C33" i="148"/>
  <c r="D33" i="148"/>
  <c r="AU33" i="148"/>
  <c r="C34" i="148"/>
  <c r="D34" i="148"/>
  <c r="AU34" i="148"/>
  <c r="C35" i="148"/>
  <c r="D35" i="148"/>
  <c r="AU35" i="148"/>
  <c r="C36" i="148"/>
  <c r="D36" i="148"/>
  <c r="AU36" i="148"/>
  <c r="C37" i="148"/>
  <c r="D37" i="148"/>
  <c r="AU37" i="148"/>
  <c r="C38" i="148"/>
  <c r="D38" i="148"/>
  <c r="AU38" i="148"/>
  <c r="C39" i="148"/>
  <c r="D39" i="148"/>
  <c r="AU39" i="148"/>
  <c r="C40" i="148"/>
  <c r="D40" i="148"/>
  <c r="AU40" i="148"/>
  <c r="C42" i="148"/>
  <c r="D42" i="148"/>
  <c r="AU42" i="148"/>
  <c r="C43" i="148"/>
  <c r="D43" i="148"/>
  <c r="AU43" i="148"/>
  <c r="C44" i="148"/>
  <c r="D44" i="148"/>
  <c r="AU44" i="148"/>
  <c r="C45" i="148"/>
  <c r="D45" i="148"/>
  <c r="AU45" i="148"/>
  <c r="C46" i="148"/>
  <c r="D46" i="148"/>
  <c r="AU46" i="148"/>
  <c r="C47" i="148"/>
  <c r="D47" i="148"/>
  <c r="AU47" i="148"/>
  <c r="C50" i="148"/>
  <c r="D50" i="148"/>
  <c r="AU50" i="148"/>
  <c r="C52" i="148"/>
  <c r="D52" i="148"/>
  <c r="AU52" i="148"/>
  <c r="C55" i="148"/>
  <c r="D55" i="148"/>
  <c r="AU55" i="148"/>
  <c r="C59" i="148"/>
  <c r="D59" i="148"/>
  <c r="AU59" i="148"/>
  <c r="C60" i="148"/>
  <c r="D60" i="148"/>
  <c r="AU60" i="148"/>
  <c r="C61" i="148"/>
  <c r="D61" i="148"/>
  <c r="AU61" i="148"/>
  <c r="C62" i="148"/>
  <c r="D62" i="148"/>
  <c r="AU62" i="148"/>
  <c r="C63" i="148"/>
  <c r="D63" i="148"/>
  <c r="AU63" i="148"/>
  <c r="C64" i="148"/>
  <c r="D64" i="148"/>
  <c r="AU64" i="148"/>
  <c r="C65" i="148"/>
  <c r="D65" i="148"/>
  <c r="AU65" i="148"/>
  <c r="C66" i="148"/>
  <c r="D66" i="148"/>
  <c r="AU66" i="148"/>
  <c r="C67" i="148"/>
  <c r="D67" i="148"/>
  <c r="AU67" i="148"/>
  <c r="C68" i="148"/>
  <c r="D68" i="148"/>
  <c r="AU68" i="148"/>
  <c r="C71" i="148"/>
  <c r="D71" i="148"/>
  <c r="AU71" i="148"/>
  <c r="C76" i="148"/>
  <c r="D76" i="148"/>
  <c r="AU76" i="148"/>
  <c r="C77" i="148"/>
  <c r="D77" i="148"/>
  <c r="AU77" i="148"/>
  <c r="C78" i="148"/>
  <c r="D78" i="148"/>
  <c r="AU78" i="148"/>
  <c r="C86" i="148"/>
  <c r="D86" i="148"/>
  <c r="AU86" i="148"/>
  <c r="C87" i="148"/>
  <c r="D87" i="148"/>
  <c r="AU87" i="148"/>
  <c r="C112" i="148"/>
  <c r="D112" i="148"/>
  <c r="AU112" i="148"/>
  <c r="C113" i="148"/>
  <c r="D113" i="148"/>
  <c r="AU113" i="148"/>
  <c r="C114" i="148"/>
  <c r="D114" i="148"/>
  <c r="AU114" i="148"/>
  <c r="AU138" i="148"/>
  <c r="AQ107" i="15"/>
  <c r="C13" i="149"/>
  <c r="D13" i="149"/>
  <c r="AS13" i="149"/>
  <c r="C14" i="149"/>
  <c r="D14" i="149"/>
  <c r="AS14" i="149"/>
  <c r="C15" i="149"/>
  <c r="D15" i="149"/>
  <c r="AS15" i="149"/>
  <c r="C16" i="149"/>
  <c r="D16" i="149"/>
  <c r="AS16" i="149"/>
  <c r="C17" i="149"/>
  <c r="D17" i="149"/>
  <c r="AS17" i="149"/>
  <c r="C19" i="149"/>
  <c r="D19" i="149"/>
  <c r="AS19" i="149"/>
  <c r="C20" i="149"/>
  <c r="D20" i="149"/>
  <c r="AS20" i="149"/>
  <c r="C21" i="149"/>
  <c r="D21" i="149"/>
  <c r="AS21" i="149"/>
  <c r="C22" i="149"/>
  <c r="D22" i="149"/>
  <c r="AS22" i="149"/>
  <c r="C23" i="149"/>
  <c r="D23" i="149"/>
  <c r="AS23" i="149"/>
  <c r="C24" i="149"/>
  <c r="D24" i="149"/>
  <c r="AS24" i="149"/>
  <c r="C25" i="149"/>
  <c r="D25" i="149"/>
  <c r="AS25" i="149"/>
  <c r="C26" i="149"/>
  <c r="D26" i="149"/>
  <c r="AS26" i="149"/>
  <c r="C28" i="149"/>
  <c r="D28" i="149"/>
  <c r="AS28" i="149"/>
  <c r="C29" i="149"/>
  <c r="D29" i="149"/>
  <c r="AS29" i="149"/>
  <c r="C31" i="149"/>
  <c r="D31" i="149"/>
  <c r="AS31" i="149"/>
  <c r="C32" i="149"/>
  <c r="D32" i="149"/>
  <c r="AS32" i="149"/>
  <c r="C33" i="149"/>
  <c r="D33" i="149"/>
  <c r="AS33" i="149"/>
  <c r="C34" i="149"/>
  <c r="D34" i="149"/>
  <c r="AS34" i="149"/>
  <c r="C35" i="149"/>
  <c r="D35" i="149"/>
  <c r="AS35" i="149"/>
  <c r="C36" i="149"/>
  <c r="D36" i="149"/>
  <c r="AS36" i="149"/>
  <c r="C37" i="149"/>
  <c r="D37" i="149"/>
  <c r="AS37" i="149"/>
  <c r="C38" i="149"/>
  <c r="D38" i="149"/>
  <c r="AS38" i="149"/>
  <c r="C39" i="149"/>
  <c r="D39" i="149"/>
  <c r="AS39" i="149"/>
  <c r="C40" i="149"/>
  <c r="D40" i="149"/>
  <c r="AS40" i="149"/>
  <c r="C42" i="149"/>
  <c r="D42" i="149"/>
  <c r="AS42" i="149"/>
  <c r="C43" i="149"/>
  <c r="D43" i="149"/>
  <c r="AS43" i="149"/>
  <c r="C44" i="149"/>
  <c r="D44" i="149"/>
  <c r="AS44" i="149"/>
  <c r="C45" i="149"/>
  <c r="D45" i="149"/>
  <c r="AS45" i="149"/>
  <c r="C46" i="149"/>
  <c r="D46" i="149"/>
  <c r="AS46" i="149"/>
  <c r="C47" i="149"/>
  <c r="D47" i="149"/>
  <c r="AS47" i="149"/>
  <c r="C50" i="149"/>
  <c r="D50" i="149"/>
  <c r="AS50" i="149"/>
  <c r="C52" i="149"/>
  <c r="D52" i="149"/>
  <c r="AS52" i="149"/>
  <c r="C55" i="149"/>
  <c r="D55" i="149"/>
  <c r="AS55" i="149"/>
  <c r="C59" i="149"/>
  <c r="D59" i="149"/>
  <c r="AS59" i="149"/>
  <c r="C60" i="149"/>
  <c r="D60" i="149"/>
  <c r="AS60" i="149"/>
  <c r="C61" i="149"/>
  <c r="D61" i="149"/>
  <c r="AS61" i="149"/>
  <c r="C62" i="149"/>
  <c r="D62" i="149"/>
  <c r="AS62" i="149"/>
  <c r="C63" i="149"/>
  <c r="D63" i="149"/>
  <c r="AS63" i="149"/>
  <c r="C64" i="149"/>
  <c r="D64" i="149"/>
  <c r="AS64" i="149"/>
  <c r="C65" i="149"/>
  <c r="D65" i="149"/>
  <c r="AS65" i="149"/>
  <c r="C66" i="149"/>
  <c r="D66" i="149"/>
  <c r="AS66" i="149"/>
  <c r="C67" i="149"/>
  <c r="D67" i="149"/>
  <c r="AS67" i="149"/>
  <c r="C68" i="149"/>
  <c r="D68" i="149"/>
  <c r="AS68" i="149"/>
  <c r="C71" i="149"/>
  <c r="D71" i="149"/>
  <c r="AS71" i="149"/>
  <c r="C76" i="149"/>
  <c r="D76" i="149"/>
  <c r="AS76" i="149"/>
  <c r="C77" i="149"/>
  <c r="D77" i="149"/>
  <c r="AS77" i="149"/>
  <c r="C78" i="149"/>
  <c r="D78" i="149"/>
  <c r="AS78" i="149"/>
  <c r="C86" i="149"/>
  <c r="D86" i="149"/>
  <c r="AS86" i="149"/>
  <c r="C87" i="149"/>
  <c r="D87" i="149"/>
  <c r="AS87" i="149"/>
  <c r="C112" i="149"/>
  <c r="D112" i="149"/>
  <c r="AS112" i="149"/>
  <c r="C113" i="149"/>
  <c r="D113" i="149"/>
  <c r="AS113" i="149"/>
  <c r="C114" i="149"/>
  <c r="D114" i="149"/>
  <c r="AS114" i="149"/>
  <c r="AS140" i="149"/>
  <c r="AO107" i="15"/>
  <c r="AQ13" i="149"/>
  <c r="AQ14" i="149"/>
  <c r="AQ15" i="149"/>
  <c r="AQ16" i="149"/>
  <c r="AQ17" i="149"/>
  <c r="AQ19" i="149"/>
  <c r="AQ20" i="149"/>
  <c r="AQ21" i="149"/>
  <c r="AQ22" i="149"/>
  <c r="AQ23" i="149"/>
  <c r="AQ24" i="149"/>
  <c r="AQ25" i="149"/>
  <c r="AQ26" i="149"/>
  <c r="AQ28" i="149"/>
  <c r="AQ29" i="149"/>
  <c r="AQ31" i="149"/>
  <c r="AQ32" i="149"/>
  <c r="AQ33" i="149"/>
  <c r="AQ34" i="149"/>
  <c r="AQ35" i="149"/>
  <c r="AQ36" i="149"/>
  <c r="AQ37" i="149"/>
  <c r="AQ38" i="149"/>
  <c r="AQ39" i="149"/>
  <c r="AQ40" i="149"/>
  <c r="AQ42" i="149"/>
  <c r="AQ43" i="149"/>
  <c r="AQ44" i="149"/>
  <c r="AQ45" i="149"/>
  <c r="AQ46" i="149"/>
  <c r="AQ47" i="149"/>
  <c r="AQ50" i="149"/>
  <c r="AQ52" i="149"/>
  <c r="AQ55" i="149"/>
  <c r="AQ59" i="149"/>
  <c r="AQ60" i="149"/>
  <c r="AQ61" i="149"/>
  <c r="AQ62" i="149"/>
  <c r="AQ63" i="149"/>
  <c r="AQ64" i="149"/>
  <c r="AQ65" i="149"/>
  <c r="AQ66" i="149"/>
  <c r="AQ67" i="149"/>
  <c r="AQ68" i="149"/>
  <c r="AQ71" i="149"/>
  <c r="AQ76" i="149"/>
  <c r="AQ77" i="149"/>
  <c r="AQ78" i="149"/>
  <c r="AQ86" i="149"/>
  <c r="AQ87" i="149"/>
  <c r="AQ112" i="149"/>
  <c r="AQ113" i="149"/>
  <c r="AQ114" i="149"/>
  <c r="AQ140" i="149"/>
  <c r="AM107" i="15"/>
  <c r="AO13" i="149"/>
  <c r="AO14" i="149"/>
  <c r="AO15" i="149"/>
  <c r="AO16" i="149"/>
  <c r="AO17" i="149"/>
  <c r="AO19" i="149"/>
  <c r="AO20" i="149"/>
  <c r="AO21" i="149"/>
  <c r="AO22" i="149"/>
  <c r="AO23" i="149"/>
  <c r="AO24" i="149"/>
  <c r="AO25" i="149"/>
  <c r="AO26" i="149"/>
  <c r="AO28" i="149"/>
  <c r="AO29" i="149"/>
  <c r="AO31" i="149"/>
  <c r="AO32" i="149"/>
  <c r="AO33" i="149"/>
  <c r="AO34" i="149"/>
  <c r="AO35" i="149"/>
  <c r="AO36" i="149"/>
  <c r="AO37" i="149"/>
  <c r="AO38" i="149"/>
  <c r="AO39" i="149"/>
  <c r="AO40" i="149"/>
  <c r="AO42" i="149"/>
  <c r="AO43" i="149"/>
  <c r="AO44" i="149"/>
  <c r="AO45" i="149"/>
  <c r="AO46" i="149"/>
  <c r="AO47" i="149"/>
  <c r="AO50" i="149"/>
  <c r="AO52" i="149"/>
  <c r="AO55" i="149"/>
  <c r="AO59" i="149"/>
  <c r="AO60" i="149"/>
  <c r="AO61" i="149"/>
  <c r="AO62" i="149"/>
  <c r="AO63" i="149"/>
  <c r="AO64" i="149"/>
  <c r="AO65" i="149"/>
  <c r="AO66" i="149"/>
  <c r="AO67" i="149"/>
  <c r="AO68" i="149"/>
  <c r="AO71" i="149"/>
  <c r="AO76" i="149"/>
  <c r="AO77" i="149"/>
  <c r="AO78" i="149"/>
  <c r="AO86" i="149"/>
  <c r="AO87" i="149"/>
  <c r="AO112" i="149"/>
  <c r="AO113" i="149"/>
  <c r="AO114" i="149"/>
  <c r="AO140" i="149"/>
  <c r="AK107" i="15"/>
  <c r="AM13" i="149"/>
  <c r="AM14" i="149"/>
  <c r="AM15" i="149"/>
  <c r="AM16" i="149"/>
  <c r="AM17" i="149"/>
  <c r="AM19" i="149"/>
  <c r="AM20" i="149"/>
  <c r="AM21" i="149"/>
  <c r="AM22" i="149"/>
  <c r="AM23" i="149"/>
  <c r="AM24" i="149"/>
  <c r="AM25" i="149"/>
  <c r="AM26" i="149"/>
  <c r="AM28" i="149"/>
  <c r="AM29" i="149"/>
  <c r="AM31" i="149"/>
  <c r="AM32" i="149"/>
  <c r="AM33" i="149"/>
  <c r="AM34" i="149"/>
  <c r="AM35" i="149"/>
  <c r="AM36" i="149"/>
  <c r="AM37" i="149"/>
  <c r="AM38" i="149"/>
  <c r="AM39" i="149"/>
  <c r="AM40" i="149"/>
  <c r="AM42" i="149"/>
  <c r="AM43" i="149"/>
  <c r="AM44" i="149"/>
  <c r="AM45" i="149"/>
  <c r="AM46" i="149"/>
  <c r="AM47" i="149"/>
  <c r="AM50" i="149"/>
  <c r="AM52" i="149"/>
  <c r="AM55" i="149"/>
  <c r="AM59" i="149"/>
  <c r="AM60" i="149"/>
  <c r="AM61" i="149"/>
  <c r="AM62" i="149"/>
  <c r="AM63" i="149"/>
  <c r="AM64" i="149"/>
  <c r="AM65" i="149"/>
  <c r="AM66" i="149"/>
  <c r="AM67" i="149"/>
  <c r="AM68" i="149"/>
  <c r="AM71" i="149"/>
  <c r="AM76" i="149"/>
  <c r="AM77" i="149"/>
  <c r="AM78" i="149"/>
  <c r="AM86" i="149"/>
  <c r="AM87" i="149"/>
  <c r="AM112" i="149"/>
  <c r="AM113" i="149"/>
  <c r="AM114" i="149"/>
  <c r="AM140" i="149"/>
  <c r="AI107" i="15"/>
  <c r="AK13" i="149"/>
  <c r="AK14" i="149"/>
  <c r="AK15" i="149"/>
  <c r="AK16" i="149"/>
  <c r="AK17" i="149"/>
  <c r="AK19" i="149"/>
  <c r="AK20" i="149"/>
  <c r="AK21" i="149"/>
  <c r="AK22" i="149"/>
  <c r="AK23" i="149"/>
  <c r="AK24" i="149"/>
  <c r="AK25" i="149"/>
  <c r="AK26" i="149"/>
  <c r="AK28" i="149"/>
  <c r="AK29" i="149"/>
  <c r="AK31" i="149"/>
  <c r="AK32" i="149"/>
  <c r="AK33" i="149"/>
  <c r="AK34" i="149"/>
  <c r="AK35" i="149"/>
  <c r="AK36" i="149"/>
  <c r="AK37" i="149"/>
  <c r="AK38" i="149"/>
  <c r="AK39" i="149"/>
  <c r="AK40" i="149"/>
  <c r="AK42" i="149"/>
  <c r="AK43" i="149"/>
  <c r="AK44" i="149"/>
  <c r="AK45" i="149"/>
  <c r="AK46" i="149"/>
  <c r="AK47" i="149"/>
  <c r="AK50" i="149"/>
  <c r="AK52" i="149"/>
  <c r="AK55" i="149"/>
  <c r="AK59" i="149"/>
  <c r="AK60" i="149"/>
  <c r="AK61" i="149"/>
  <c r="AK62" i="149"/>
  <c r="AK63" i="149"/>
  <c r="AK64" i="149"/>
  <c r="AK65" i="149"/>
  <c r="AK66" i="149"/>
  <c r="AK67" i="149"/>
  <c r="AK68" i="149"/>
  <c r="AK71" i="149"/>
  <c r="AK76" i="149"/>
  <c r="AK77" i="149"/>
  <c r="AK78" i="149"/>
  <c r="AK86" i="149"/>
  <c r="AK87" i="149"/>
  <c r="AK112" i="149"/>
  <c r="AK113" i="149"/>
  <c r="AK114" i="149"/>
  <c r="AK140" i="149"/>
  <c r="AG107" i="15"/>
  <c r="AI13" i="149"/>
  <c r="AI14" i="149"/>
  <c r="AI15" i="149"/>
  <c r="AI16" i="149"/>
  <c r="AI17" i="149"/>
  <c r="AI19" i="149"/>
  <c r="AI20" i="149"/>
  <c r="AI21" i="149"/>
  <c r="AI22" i="149"/>
  <c r="AI23" i="149"/>
  <c r="AI24" i="149"/>
  <c r="AI25" i="149"/>
  <c r="AI26" i="149"/>
  <c r="AI28" i="149"/>
  <c r="AI29" i="149"/>
  <c r="AI31" i="149"/>
  <c r="AI32" i="149"/>
  <c r="AI33" i="149"/>
  <c r="AI34" i="149"/>
  <c r="AI35" i="149"/>
  <c r="AI36" i="149"/>
  <c r="AI37" i="149"/>
  <c r="AI38" i="149"/>
  <c r="AI39" i="149"/>
  <c r="AI40" i="149"/>
  <c r="AI42" i="149"/>
  <c r="AI43" i="149"/>
  <c r="AI44" i="149"/>
  <c r="AI45" i="149"/>
  <c r="AI46" i="149"/>
  <c r="AI47" i="149"/>
  <c r="AI50" i="149"/>
  <c r="AI52" i="149"/>
  <c r="AI55" i="149"/>
  <c r="AI59" i="149"/>
  <c r="AI60" i="149"/>
  <c r="AI61" i="149"/>
  <c r="AI62" i="149"/>
  <c r="AI63" i="149"/>
  <c r="AI64" i="149"/>
  <c r="AI65" i="149"/>
  <c r="AI66" i="149"/>
  <c r="AI67" i="149"/>
  <c r="AI68" i="149"/>
  <c r="AI71" i="149"/>
  <c r="AI76" i="149"/>
  <c r="AI77" i="149"/>
  <c r="AI78" i="149"/>
  <c r="AI86" i="149"/>
  <c r="AI87" i="149"/>
  <c r="AI112" i="149"/>
  <c r="AI113" i="149"/>
  <c r="AI114" i="149"/>
  <c r="AI140" i="149"/>
  <c r="AE107" i="15"/>
  <c r="AG13" i="149"/>
  <c r="AG14" i="149"/>
  <c r="AG15" i="149"/>
  <c r="AG16" i="149"/>
  <c r="AG17" i="149"/>
  <c r="AG19" i="149"/>
  <c r="AG20" i="149"/>
  <c r="AG21" i="149"/>
  <c r="AG22" i="149"/>
  <c r="AG23" i="149"/>
  <c r="AG24" i="149"/>
  <c r="AG25" i="149"/>
  <c r="AG26" i="149"/>
  <c r="AG28" i="149"/>
  <c r="AG29" i="149"/>
  <c r="AG31" i="149"/>
  <c r="AG32" i="149"/>
  <c r="AG33" i="149"/>
  <c r="AG34" i="149"/>
  <c r="AG35" i="149"/>
  <c r="AG36" i="149"/>
  <c r="AG37" i="149"/>
  <c r="AG38" i="149"/>
  <c r="AG39" i="149"/>
  <c r="AG40" i="149"/>
  <c r="AG42" i="149"/>
  <c r="AG43" i="149"/>
  <c r="AG44" i="149"/>
  <c r="AG45" i="149"/>
  <c r="AG46" i="149"/>
  <c r="AG47" i="149"/>
  <c r="AG50" i="149"/>
  <c r="AG52" i="149"/>
  <c r="AG55" i="149"/>
  <c r="AG59" i="149"/>
  <c r="AG60" i="149"/>
  <c r="AG61" i="149"/>
  <c r="AG62" i="149"/>
  <c r="AG63" i="149"/>
  <c r="AG64" i="149"/>
  <c r="AG65" i="149"/>
  <c r="AG66" i="149"/>
  <c r="AG67" i="149"/>
  <c r="AG68" i="149"/>
  <c r="AG71" i="149"/>
  <c r="AG76" i="149"/>
  <c r="AG77" i="149"/>
  <c r="AG78" i="149"/>
  <c r="AG86" i="149"/>
  <c r="AG87" i="149"/>
  <c r="AG112" i="149"/>
  <c r="AG113" i="149"/>
  <c r="AG114" i="149"/>
  <c r="AG140" i="149"/>
  <c r="AC107" i="15"/>
  <c r="AE13" i="149"/>
  <c r="AE14" i="149"/>
  <c r="AE15" i="149"/>
  <c r="AE16" i="149"/>
  <c r="AE17" i="149"/>
  <c r="AE19" i="149"/>
  <c r="AE20" i="149"/>
  <c r="AE21" i="149"/>
  <c r="AE22" i="149"/>
  <c r="AE23" i="149"/>
  <c r="AE24" i="149"/>
  <c r="AE25" i="149"/>
  <c r="AE26" i="149"/>
  <c r="AE28" i="149"/>
  <c r="AE29" i="149"/>
  <c r="AE31" i="149"/>
  <c r="AE32" i="149"/>
  <c r="AE33" i="149"/>
  <c r="AE34" i="149"/>
  <c r="AE35" i="149"/>
  <c r="AE36" i="149"/>
  <c r="AE37" i="149"/>
  <c r="AE38" i="149"/>
  <c r="AE39" i="149"/>
  <c r="AE40" i="149"/>
  <c r="AE42" i="149"/>
  <c r="AE43" i="149"/>
  <c r="AE44" i="149"/>
  <c r="AE45" i="149"/>
  <c r="AE46" i="149"/>
  <c r="AE47" i="149"/>
  <c r="AE50" i="149"/>
  <c r="AE52" i="149"/>
  <c r="AE55" i="149"/>
  <c r="AE59" i="149"/>
  <c r="AE60" i="149"/>
  <c r="AE61" i="149"/>
  <c r="AE62" i="149"/>
  <c r="AE63" i="149"/>
  <c r="AE64" i="149"/>
  <c r="AE65" i="149"/>
  <c r="AE66" i="149"/>
  <c r="AE67" i="149"/>
  <c r="AE68" i="149"/>
  <c r="AE71" i="149"/>
  <c r="AE76" i="149"/>
  <c r="AE77" i="149"/>
  <c r="AE78" i="149"/>
  <c r="AE86" i="149"/>
  <c r="AE87" i="149"/>
  <c r="AE112" i="149"/>
  <c r="AE113" i="149"/>
  <c r="AE114" i="149"/>
  <c r="AE140" i="149"/>
  <c r="AA107" i="15"/>
  <c r="AC13" i="149"/>
  <c r="AC14" i="149"/>
  <c r="AC15" i="149"/>
  <c r="AC16" i="149"/>
  <c r="AC17" i="149"/>
  <c r="AC19" i="149"/>
  <c r="AC20" i="149"/>
  <c r="AC21" i="149"/>
  <c r="AC22" i="149"/>
  <c r="AC23" i="149"/>
  <c r="AC24" i="149"/>
  <c r="AC25" i="149"/>
  <c r="AC26" i="149"/>
  <c r="AC28" i="149"/>
  <c r="AC29" i="149"/>
  <c r="AC31" i="149"/>
  <c r="AC32" i="149"/>
  <c r="AC33" i="149"/>
  <c r="AC34" i="149"/>
  <c r="AC35" i="149"/>
  <c r="AC36" i="149"/>
  <c r="AC37" i="149"/>
  <c r="AC38" i="149"/>
  <c r="AC39" i="149"/>
  <c r="AC40" i="149"/>
  <c r="AC42" i="149"/>
  <c r="AC43" i="149"/>
  <c r="AC44" i="149"/>
  <c r="AC45" i="149"/>
  <c r="AC46" i="149"/>
  <c r="AC47" i="149"/>
  <c r="AC50" i="149"/>
  <c r="AC52" i="149"/>
  <c r="AC55" i="149"/>
  <c r="AC59" i="149"/>
  <c r="AC60" i="149"/>
  <c r="AC61" i="149"/>
  <c r="AC62" i="149"/>
  <c r="AC63" i="149"/>
  <c r="AC64" i="149"/>
  <c r="AC65" i="149"/>
  <c r="AC66" i="149"/>
  <c r="AC67" i="149"/>
  <c r="AC68" i="149"/>
  <c r="AC71" i="149"/>
  <c r="AC76" i="149"/>
  <c r="AC77" i="149"/>
  <c r="AC78" i="149"/>
  <c r="AC86" i="149"/>
  <c r="AC87" i="149"/>
  <c r="AC112" i="149"/>
  <c r="AC113" i="149"/>
  <c r="AC114" i="149"/>
  <c r="AC140" i="149"/>
  <c r="Y107" i="15"/>
  <c r="AA13" i="149"/>
  <c r="AA14" i="149"/>
  <c r="AA15" i="149"/>
  <c r="AA16" i="149"/>
  <c r="AA17" i="149"/>
  <c r="AA19" i="149"/>
  <c r="AA20" i="149"/>
  <c r="AA21" i="149"/>
  <c r="AA22" i="149"/>
  <c r="AA23" i="149"/>
  <c r="AA24" i="149"/>
  <c r="AA25" i="149"/>
  <c r="AA26" i="149"/>
  <c r="AA28" i="149"/>
  <c r="AA29" i="149"/>
  <c r="AA31" i="149"/>
  <c r="AA32" i="149"/>
  <c r="AA33" i="149"/>
  <c r="AA34" i="149"/>
  <c r="AA35" i="149"/>
  <c r="AA36" i="149"/>
  <c r="AA37" i="149"/>
  <c r="AA38" i="149"/>
  <c r="AA39" i="149"/>
  <c r="AA40" i="149"/>
  <c r="AA42" i="149"/>
  <c r="AA43" i="149"/>
  <c r="AA44" i="149"/>
  <c r="AA45" i="149"/>
  <c r="AA46" i="149"/>
  <c r="AA47" i="149"/>
  <c r="AA50" i="149"/>
  <c r="AA52" i="149"/>
  <c r="AA55" i="149"/>
  <c r="AA59" i="149"/>
  <c r="AA60" i="149"/>
  <c r="AA61" i="149"/>
  <c r="AA62" i="149"/>
  <c r="AA63" i="149"/>
  <c r="AA64" i="149"/>
  <c r="AA65" i="149"/>
  <c r="AA66" i="149"/>
  <c r="AA67" i="149"/>
  <c r="AA68" i="149"/>
  <c r="AA71" i="149"/>
  <c r="AA76" i="149"/>
  <c r="AA77" i="149"/>
  <c r="AA78" i="149"/>
  <c r="AA86" i="149"/>
  <c r="AA87" i="149"/>
  <c r="AA112" i="149"/>
  <c r="AA113" i="149"/>
  <c r="AA114" i="149"/>
  <c r="AA140" i="149"/>
  <c r="W107" i="15"/>
  <c r="Y13" i="149"/>
  <c r="Y14" i="149"/>
  <c r="Y15" i="149"/>
  <c r="Y16" i="149"/>
  <c r="Y17" i="149"/>
  <c r="Y19" i="149"/>
  <c r="Y20" i="149"/>
  <c r="Y21" i="149"/>
  <c r="Y22" i="149"/>
  <c r="Y23" i="149"/>
  <c r="Y24" i="149"/>
  <c r="Y25" i="149"/>
  <c r="Y26" i="149"/>
  <c r="Y28" i="149"/>
  <c r="Y29" i="149"/>
  <c r="Y31" i="149"/>
  <c r="Y32" i="149"/>
  <c r="Y33" i="149"/>
  <c r="Y34" i="149"/>
  <c r="Y35" i="149"/>
  <c r="Y36" i="149"/>
  <c r="Y37" i="149"/>
  <c r="Y38" i="149"/>
  <c r="Y39" i="149"/>
  <c r="Y40" i="149"/>
  <c r="Y42" i="149"/>
  <c r="Y43" i="149"/>
  <c r="Y44" i="149"/>
  <c r="Y45" i="149"/>
  <c r="Y46" i="149"/>
  <c r="Y47" i="149"/>
  <c r="Y50" i="149"/>
  <c r="Y52" i="149"/>
  <c r="Y55" i="149"/>
  <c r="Y59" i="149"/>
  <c r="Y60" i="149"/>
  <c r="Y61" i="149"/>
  <c r="Y62" i="149"/>
  <c r="Y63" i="149"/>
  <c r="Y64" i="149"/>
  <c r="Y65" i="149"/>
  <c r="Y66" i="149"/>
  <c r="Y67" i="149"/>
  <c r="Y68" i="149"/>
  <c r="Y71" i="149"/>
  <c r="Y76" i="149"/>
  <c r="Y77" i="149"/>
  <c r="Y78" i="149"/>
  <c r="Y86" i="149"/>
  <c r="Y87" i="149"/>
  <c r="Y112" i="149"/>
  <c r="Y113" i="149"/>
  <c r="Y114" i="149"/>
  <c r="Y140" i="149"/>
  <c r="U107" i="15"/>
  <c r="W13" i="149"/>
  <c r="W14" i="149"/>
  <c r="W15" i="149"/>
  <c r="W16" i="149"/>
  <c r="W17" i="149"/>
  <c r="W19" i="149"/>
  <c r="W20" i="149"/>
  <c r="W21" i="149"/>
  <c r="W22" i="149"/>
  <c r="W23" i="149"/>
  <c r="W24" i="149"/>
  <c r="W25" i="149"/>
  <c r="W26" i="149"/>
  <c r="W28" i="149"/>
  <c r="W29" i="149"/>
  <c r="W31" i="149"/>
  <c r="W32" i="149"/>
  <c r="W33" i="149"/>
  <c r="W34" i="149"/>
  <c r="W35" i="149"/>
  <c r="W36" i="149"/>
  <c r="W37" i="149"/>
  <c r="W38" i="149"/>
  <c r="W39" i="149"/>
  <c r="W40" i="149"/>
  <c r="W42" i="149"/>
  <c r="W43" i="149"/>
  <c r="W44" i="149"/>
  <c r="W45" i="149"/>
  <c r="W46" i="149"/>
  <c r="W47" i="149"/>
  <c r="W50" i="149"/>
  <c r="W52" i="149"/>
  <c r="W55" i="149"/>
  <c r="W59" i="149"/>
  <c r="W60" i="149"/>
  <c r="W61" i="149"/>
  <c r="W62" i="149"/>
  <c r="W63" i="149"/>
  <c r="W64" i="149"/>
  <c r="W65" i="149"/>
  <c r="W66" i="149"/>
  <c r="W67" i="149"/>
  <c r="W68" i="149"/>
  <c r="W71" i="149"/>
  <c r="W76" i="149"/>
  <c r="W77" i="149"/>
  <c r="W78" i="149"/>
  <c r="W86" i="149"/>
  <c r="W87" i="149"/>
  <c r="W112" i="149"/>
  <c r="W113" i="149"/>
  <c r="W114" i="149"/>
  <c r="W140" i="149"/>
  <c r="S107" i="15"/>
  <c r="U13" i="149"/>
  <c r="U14" i="149"/>
  <c r="U15" i="149"/>
  <c r="U16" i="149"/>
  <c r="U17" i="149"/>
  <c r="U19" i="149"/>
  <c r="U20" i="149"/>
  <c r="U21" i="149"/>
  <c r="U22" i="149"/>
  <c r="U23" i="149"/>
  <c r="U24" i="149"/>
  <c r="U25" i="149"/>
  <c r="U26" i="149"/>
  <c r="U28" i="149"/>
  <c r="U29" i="149"/>
  <c r="U31" i="149"/>
  <c r="U32" i="149"/>
  <c r="U33" i="149"/>
  <c r="U34" i="149"/>
  <c r="U35" i="149"/>
  <c r="U36" i="149"/>
  <c r="U37" i="149"/>
  <c r="U38" i="149"/>
  <c r="U39" i="149"/>
  <c r="U40" i="149"/>
  <c r="U42" i="149"/>
  <c r="U43" i="149"/>
  <c r="U44" i="149"/>
  <c r="U45" i="149"/>
  <c r="U46" i="149"/>
  <c r="U47" i="149"/>
  <c r="U50" i="149"/>
  <c r="U52" i="149"/>
  <c r="U55" i="149"/>
  <c r="U59" i="149"/>
  <c r="U60" i="149"/>
  <c r="U61" i="149"/>
  <c r="U62" i="149"/>
  <c r="U63" i="149"/>
  <c r="U64" i="149"/>
  <c r="U65" i="149"/>
  <c r="U66" i="149"/>
  <c r="U67" i="149"/>
  <c r="U68" i="149"/>
  <c r="U71" i="149"/>
  <c r="U76" i="149"/>
  <c r="U77" i="149"/>
  <c r="U78" i="149"/>
  <c r="U86" i="149"/>
  <c r="U87" i="149"/>
  <c r="U112" i="149"/>
  <c r="U113" i="149"/>
  <c r="U114" i="149"/>
  <c r="U140" i="149"/>
  <c r="Q107" i="15"/>
  <c r="S13" i="149"/>
  <c r="S14" i="149"/>
  <c r="S15" i="149"/>
  <c r="S16" i="149"/>
  <c r="S17" i="149"/>
  <c r="S19" i="149"/>
  <c r="S20" i="149"/>
  <c r="S21" i="149"/>
  <c r="S22" i="149"/>
  <c r="S23" i="149"/>
  <c r="S24" i="149"/>
  <c r="S25" i="149"/>
  <c r="S26" i="149"/>
  <c r="S28" i="149"/>
  <c r="S29" i="149"/>
  <c r="S31" i="149"/>
  <c r="S32" i="149"/>
  <c r="S33" i="149"/>
  <c r="S34" i="149"/>
  <c r="S35" i="149"/>
  <c r="S36" i="149"/>
  <c r="S37" i="149"/>
  <c r="S38" i="149"/>
  <c r="S39" i="149"/>
  <c r="S40" i="149"/>
  <c r="S42" i="149"/>
  <c r="S43" i="149"/>
  <c r="S44" i="149"/>
  <c r="S45" i="149"/>
  <c r="S46" i="149"/>
  <c r="S47" i="149"/>
  <c r="S50" i="149"/>
  <c r="S52" i="149"/>
  <c r="S55" i="149"/>
  <c r="S59" i="149"/>
  <c r="S60" i="149"/>
  <c r="S61" i="149"/>
  <c r="S62" i="149"/>
  <c r="S63" i="149"/>
  <c r="S64" i="149"/>
  <c r="S65" i="149"/>
  <c r="S66" i="149"/>
  <c r="S67" i="149"/>
  <c r="S68" i="149"/>
  <c r="S71" i="149"/>
  <c r="S76" i="149"/>
  <c r="S77" i="149"/>
  <c r="S78" i="149"/>
  <c r="S86" i="149"/>
  <c r="S87" i="149"/>
  <c r="S112" i="149"/>
  <c r="S113" i="149"/>
  <c r="S114" i="149"/>
  <c r="S140" i="149"/>
  <c r="O107" i="15"/>
  <c r="Q13" i="149"/>
  <c r="Q14" i="149"/>
  <c r="Q15" i="149"/>
  <c r="Q16" i="149"/>
  <c r="Q17" i="149"/>
  <c r="Q19" i="149"/>
  <c r="Q20" i="149"/>
  <c r="Q21" i="149"/>
  <c r="Q22" i="149"/>
  <c r="Q23" i="149"/>
  <c r="Q24" i="149"/>
  <c r="Q25" i="149"/>
  <c r="Q26" i="149"/>
  <c r="Q28" i="149"/>
  <c r="Q29" i="149"/>
  <c r="Q31" i="149"/>
  <c r="Q32" i="149"/>
  <c r="Q33" i="149"/>
  <c r="Q34" i="149"/>
  <c r="Q35" i="149"/>
  <c r="Q36" i="149"/>
  <c r="Q37" i="149"/>
  <c r="Q38" i="149"/>
  <c r="Q39" i="149"/>
  <c r="Q40" i="149"/>
  <c r="Q42" i="149"/>
  <c r="Q43" i="149"/>
  <c r="Q44" i="149"/>
  <c r="Q45" i="149"/>
  <c r="Q46" i="149"/>
  <c r="Q47" i="149"/>
  <c r="Q50" i="149"/>
  <c r="Q52" i="149"/>
  <c r="Q55" i="149"/>
  <c r="Q59" i="149"/>
  <c r="Q60" i="149"/>
  <c r="Q61" i="149"/>
  <c r="Q62" i="149"/>
  <c r="Q63" i="149"/>
  <c r="Q64" i="149"/>
  <c r="Q65" i="149"/>
  <c r="Q66" i="149"/>
  <c r="Q67" i="149"/>
  <c r="Q68" i="149"/>
  <c r="Q71" i="149"/>
  <c r="Q76" i="149"/>
  <c r="Q77" i="149"/>
  <c r="Q78" i="149"/>
  <c r="Q86" i="149"/>
  <c r="Q87" i="149"/>
  <c r="Q112" i="149"/>
  <c r="Q113" i="149"/>
  <c r="Q114" i="149"/>
  <c r="Q140" i="149"/>
  <c r="M107" i="15"/>
  <c r="O13" i="149"/>
  <c r="O14" i="149"/>
  <c r="O15" i="149"/>
  <c r="O16" i="149"/>
  <c r="O17" i="149"/>
  <c r="O19" i="149"/>
  <c r="O20" i="149"/>
  <c r="O21" i="149"/>
  <c r="O22" i="149"/>
  <c r="O23" i="149"/>
  <c r="O24" i="149"/>
  <c r="O25" i="149"/>
  <c r="O26" i="149"/>
  <c r="O28" i="149"/>
  <c r="O29" i="149"/>
  <c r="O31" i="149"/>
  <c r="O32" i="149"/>
  <c r="O33" i="149"/>
  <c r="O34" i="149"/>
  <c r="O35" i="149"/>
  <c r="O36" i="149"/>
  <c r="O37" i="149"/>
  <c r="O38" i="149"/>
  <c r="O39" i="149"/>
  <c r="O40" i="149"/>
  <c r="O42" i="149"/>
  <c r="O43" i="149"/>
  <c r="O44" i="149"/>
  <c r="O45" i="149"/>
  <c r="O46" i="149"/>
  <c r="O47" i="149"/>
  <c r="O50" i="149"/>
  <c r="O52" i="149"/>
  <c r="O55" i="149"/>
  <c r="O59" i="149"/>
  <c r="O60" i="149"/>
  <c r="O61" i="149"/>
  <c r="O62" i="149"/>
  <c r="O63" i="149"/>
  <c r="O64" i="149"/>
  <c r="O65" i="149"/>
  <c r="O66" i="149"/>
  <c r="O67" i="149"/>
  <c r="O68" i="149"/>
  <c r="O71" i="149"/>
  <c r="O76" i="149"/>
  <c r="O77" i="149"/>
  <c r="O78" i="149"/>
  <c r="O86" i="149"/>
  <c r="O87" i="149"/>
  <c r="O112" i="149"/>
  <c r="O113" i="149"/>
  <c r="O114" i="149"/>
  <c r="O140" i="149"/>
  <c r="K107" i="15"/>
  <c r="M13" i="148"/>
  <c r="M14" i="148"/>
  <c r="M15" i="148"/>
  <c r="M16" i="148"/>
  <c r="M17" i="148"/>
  <c r="M19" i="148"/>
  <c r="M20" i="148"/>
  <c r="M21" i="148"/>
  <c r="M22" i="148"/>
  <c r="M23" i="148"/>
  <c r="M24" i="148"/>
  <c r="M25" i="148"/>
  <c r="M26" i="148"/>
  <c r="M28" i="148"/>
  <c r="M29" i="148"/>
  <c r="M31" i="148"/>
  <c r="M32" i="148"/>
  <c r="M33" i="148"/>
  <c r="M34" i="148"/>
  <c r="M35" i="148"/>
  <c r="M36" i="148"/>
  <c r="M37" i="148"/>
  <c r="M38" i="148"/>
  <c r="M39" i="148"/>
  <c r="M40" i="148"/>
  <c r="M42" i="148"/>
  <c r="M43" i="148"/>
  <c r="M44" i="148"/>
  <c r="M45" i="148"/>
  <c r="M46" i="148"/>
  <c r="M47" i="148"/>
  <c r="M50" i="148"/>
  <c r="M52" i="148"/>
  <c r="M55" i="148"/>
  <c r="M59" i="148"/>
  <c r="M60" i="148"/>
  <c r="M61" i="148"/>
  <c r="M62" i="148"/>
  <c r="M63" i="148"/>
  <c r="M64" i="148"/>
  <c r="M65" i="148"/>
  <c r="M66" i="148"/>
  <c r="M67" i="148"/>
  <c r="M68" i="148"/>
  <c r="M71" i="148"/>
  <c r="M76" i="148"/>
  <c r="M77" i="148"/>
  <c r="M78" i="148"/>
  <c r="M86" i="148"/>
  <c r="M87" i="148"/>
  <c r="M112" i="148"/>
  <c r="M113" i="148"/>
  <c r="M114" i="148"/>
  <c r="M138" i="148"/>
  <c r="I107" i="15"/>
  <c r="K13" i="148"/>
  <c r="K14" i="148"/>
  <c r="K15" i="148"/>
  <c r="K16" i="148"/>
  <c r="K17" i="148"/>
  <c r="K19" i="148"/>
  <c r="K20" i="148"/>
  <c r="K21" i="148"/>
  <c r="K22" i="148"/>
  <c r="K23" i="148"/>
  <c r="K24" i="148"/>
  <c r="K25" i="148"/>
  <c r="K26" i="148"/>
  <c r="K28" i="148"/>
  <c r="K29" i="148"/>
  <c r="K31" i="148"/>
  <c r="K32" i="148"/>
  <c r="K33" i="148"/>
  <c r="K34" i="148"/>
  <c r="K35" i="148"/>
  <c r="K36" i="148"/>
  <c r="K37" i="148"/>
  <c r="K38" i="148"/>
  <c r="K39" i="148"/>
  <c r="K40" i="148"/>
  <c r="K42" i="148"/>
  <c r="K43" i="148"/>
  <c r="K44" i="148"/>
  <c r="K45" i="148"/>
  <c r="K46" i="148"/>
  <c r="K47" i="148"/>
  <c r="K50" i="148"/>
  <c r="K52" i="148"/>
  <c r="K55" i="148"/>
  <c r="K59" i="148"/>
  <c r="K60" i="148"/>
  <c r="K61" i="148"/>
  <c r="K62" i="148"/>
  <c r="K63" i="148"/>
  <c r="K64" i="148"/>
  <c r="K65" i="148"/>
  <c r="K66" i="148"/>
  <c r="K67" i="148"/>
  <c r="K68" i="148"/>
  <c r="K71" i="148"/>
  <c r="K76" i="148"/>
  <c r="K77" i="148"/>
  <c r="K78" i="148"/>
  <c r="K86" i="148"/>
  <c r="K87" i="148"/>
  <c r="K112" i="148"/>
  <c r="K113" i="148"/>
  <c r="K114" i="148"/>
  <c r="K138" i="148"/>
  <c r="G107" i="15"/>
  <c r="C13" i="48"/>
  <c r="D13" i="48"/>
  <c r="G13" i="48"/>
  <c r="C14" i="48"/>
  <c r="D14" i="48"/>
  <c r="G14" i="48"/>
  <c r="C15" i="48"/>
  <c r="D15" i="48"/>
  <c r="G15" i="48"/>
  <c r="C16" i="48"/>
  <c r="D16" i="48"/>
  <c r="G16" i="48"/>
  <c r="C18" i="48"/>
  <c r="D18" i="48"/>
  <c r="G18" i="48"/>
  <c r="C19" i="48"/>
  <c r="D19" i="48"/>
  <c r="G19" i="48"/>
  <c r="C20" i="48"/>
  <c r="D20" i="48"/>
  <c r="G20" i="48"/>
  <c r="C21" i="48"/>
  <c r="D21" i="48"/>
  <c r="G21" i="48"/>
  <c r="C22" i="48"/>
  <c r="D22" i="48"/>
  <c r="G22" i="48"/>
  <c r="C23" i="48"/>
  <c r="D23" i="48"/>
  <c r="G23" i="48"/>
  <c r="C24" i="48"/>
  <c r="D24" i="48"/>
  <c r="G24" i="48"/>
  <c r="C25" i="48"/>
  <c r="D25" i="48"/>
  <c r="G25" i="48"/>
  <c r="C26" i="48"/>
  <c r="D26" i="48"/>
  <c r="G26" i="48"/>
  <c r="C27" i="48"/>
  <c r="D27" i="48"/>
  <c r="G27" i="48"/>
  <c r="C28" i="48"/>
  <c r="D28" i="48"/>
  <c r="G28" i="48"/>
  <c r="C29" i="48"/>
  <c r="D29" i="48"/>
  <c r="G29" i="48"/>
  <c r="C30" i="48"/>
  <c r="D30" i="48"/>
  <c r="G30" i="48"/>
  <c r="C31" i="48"/>
  <c r="D31" i="48"/>
  <c r="G31" i="48"/>
  <c r="C32" i="48"/>
  <c r="D32" i="48"/>
  <c r="G32" i="48"/>
  <c r="C33" i="48"/>
  <c r="D33" i="48"/>
  <c r="G33" i="48"/>
  <c r="C34" i="48"/>
  <c r="D34" i="48"/>
  <c r="G34" i="48"/>
  <c r="C36" i="48"/>
  <c r="D36" i="48"/>
  <c r="G36" i="48"/>
  <c r="C37" i="48"/>
  <c r="D37" i="48"/>
  <c r="G37" i="48"/>
  <c r="C38" i="48"/>
  <c r="D38" i="48"/>
  <c r="G38" i="48"/>
  <c r="C39" i="48"/>
  <c r="D39" i="48"/>
  <c r="G39" i="48"/>
  <c r="C40" i="48"/>
  <c r="D40" i="48"/>
  <c r="G40" i="48"/>
  <c r="C41" i="48"/>
  <c r="D41" i="48"/>
  <c r="G41" i="48"/>
  <c r="C44" i="48"/>
  <c r="D44" i="48"/>
  <c r="G44" i="48"/>
  <c r="C46" i="48"/>
  <c r="D46" i="48"/>
  <c r="G46" i="48"/>
  <c r="C49" i="48"/>
  <c r="D49" i="48"/>
  <c r="G49" i="48"/>
  <c r="C53" i="48"/>
  <c r="D53" i="48"/>
  <c r="G53" i="48"/>
  <c r="C54" i="48"/>
  <c r="D54" i="48"/>
  <c r="G54" i="48"/>
  <c r="C55" i="48"/>
  <c r="D55" i="48"/>
  <c r="G55" i="48"/>
  <c r="C56" i="48"/>
  <c r="D56" i="48"/>
  <c r="G56" i="48"/>
  <c r="C57" i="48"/>
  <c r="D57" i="48"/>
  <c r="G57" i="48"/>
  <c r="C58" i="48"/>
  <c r="D58" i="48"/>
  <c r="G58" i="48"/>
  <c r="C59" i="48"/>
  <c r="D59" i="48"/>
  <c r="G59" i="48"/>
  <c r="C62" i="48"/>
  <c r="D62" i="48"/>
  <c r="G62" i="48"/>
  <c r="C67" i="48"/>
  <c r="D67" i="48"/>
  <c r="G67" i="48"/>
  <c r="C76" i="48"/>
  <c r="D76" i="48"/>
  <c r="G76" i="48"/>
  <c r="G81" i="48"/>
  <c r="C13" i="15"/>
  <c r="C13" i="49"/>
  <c r="D13" i="49"/>
  <c r="G13" i="49"/>
  <c r="C14" i="49"/>
  <c r="D14" i="49"/>
  <c r="G14" i="49"/>
  <c r="C15" i="49"/>
  <c r="D15" i="49"/>
  <c r="G15" i="49"/>
  <c r="C16" i="49"/>
  <c r="D16" i="49"/>
  <c r="G16" i="49"/>
  <c r="C18" i="49"/>
  <c r="D18" i="49"/>
  <c r="G18" i="49"/>
  <c r="C19" i="49"/>
  <c r="D19" i="49"/>
  <c r="G19" i="49"/>
  <c r="C20" i="49"/>
  <c r="D20" i="49"/>
  <c r="G20" i="49"/>
  <c r="C21" i="49"/>
  <c r="D21" i="49"/>
  <c r="G21" i="49"/>
  <c r="C22" i="49"/>
  <c r="D22" i="49"/>
  <c r="G22" i="49"/>
  <c r="C23" i="49"/>
  <c r="D23" i="49"/>
  <c r="G23" i="49"/>
  <c r="C24" i="49"/>
  <c r="D24" i="49"/>
  <c r="G24" i="49"/>
  <c r="C25" i="49"/>
  <c r="D25" i="49"/>
  <c r="G25" i="49"/>
  <c r="C26" i="49"/>
  <c r="D26" i="49"/>
  <c r="G26" i="49"/>
  <c r="C27" i="49"/>
  <c r="D27" i="49"/>
  <c r="G27" i="49"/>
  <c r="C28" i="49"/>
  <c r="D28" i="49"/>
  <c r="G28" i="49"/>
  <c r="C29" i="49"/>
  <c r="D29" i="49"/>
  <c r="G29" i="49"/>
  <c r="C30" i="49"/>
  <c r="D30" i="49"/>
  <c r="G30" i="49"/>
  <c r="C31" i="49"/>
  <c r="D31" i="49"/>
  <c r="G31" i="49"/>
  <c r="C32" i="49"/>
  <c r="D32" i="49"/>
  <c r="G32" i="49"/>
  <c r="C33" i="49"/>
  <c r="D33" i="49"/>
  <c r="G33" i="49"/>
  <c r="C34" i="49"/>
  <c r="D34" i="49"/>
  <c r="G34" i="49"/>
  <c r="C36" i="49"/>
  <c r="D36" i="49"/>
  <c r="G36" i="49"/>
  <c r="C37" i="49"/>
  <c r="D37" i="49"/>
  <c r="G37" i="49"/>
  <c r="C38" i="49"/>
  <c r="D38" i="49"/>
  <c r="G38" i="49"/>
  <c r="C39" i="49"/>
  <c r="D39" i="49"/>
  <c r="G39" i="49"/>
  <c r="C40" i="49"/>
  <c r="D40" i="49"/>
  <c r="G40" i="49"/>
  <c r="C41" i="49"/>
  <c r="D41" i="49"/>
  <c r="G41" i="49"/>
  <c r="C44" i="49"/>
  <c r="D44" i="49"/>
  <c r="G44" i="49"/>
  <c r="C46" i="49"/>
  <c r="D46" i="49"/>
  <c r="G46" i="49"/>
  <c r="C49" i="49"/>
  <c r="D49" i="49"/>
  <c r="G49" i="49"/>
  <c r="C53" i="49"/>
  <c r="D53" i="49"/>
  <c r="G53" i="49"/>
  <c r="C54" i="49"/>
  <c r="D54" i="49"/>
  <c r="G54" i="49"/>
  <c r="C55" i="49"/>
  <c r="D55" i="49"/>
  <c r="G55" i="49"/>
  <c r="C56" i="49"/>
  <c r="D56" i="49"/>
  <c r="G56" i="49"/>
  <c r="C57" i="49"/>
  <c r="D57" i="49"/>
  <c r="G57" i="49"/>
  <c r="C58" i="49"/>
  <c r="D58" i="49"/>
  <c r="G58" i="49"/>
  <c r="C59" i="49"/>
  <c r="D59" i="49"/>
  <c r="G59" i="49"/>
  <c r="C62" i="49"/>
  <c r="D62" i="49"/>
  <c r="G62" i="49"/>
  <c r="C67" i="49"/>
  <c r="D67" i="49"/>
  <c r="G67" i="49"/>
  <c r="C76" i="49"/>
  <c r="D76" i="49"/>
  <c r="G76" i="49"/>
  <c r="C77" i="49"/>
  <c r="D77" i="49"/>
  <c r="G77" i="49"/>
  <c r="G82" i="49"/>
  <c r="C14" i="15"/>
  <c r="C13" i="50"/>
  <c r="D13" i="50"/>
  <c r="G13" i="50"/>
  <c r="C14" i="50"/>
  <c r="D14" i="50"/>
  <c r="G14" i="50"/>
  <c r="C15" i="50"/>
  <c r="D15" i="50"/>
  <c r="G15" i="50"/>
  <c r="C16" i="50"/>
  <c r="D16" i="50"/>
  <c r="G16" i="50"/>
  <c r="C18" i="50"/>
  <c r="D18" i="50"/>
  <c r="G18" i="50"/>
  <c r="C19" i="50"/>
  <c r="D19" i="50"/>
  <c r="G19" i="50"/>
  <c r="C20" i="50"/>
  <c r="D20" i="50"/>
  <c r="G20" i="50"/>
  <c r="C21" i="50"/>
  <c r="D21" i="50"/>
  <c r="G21" i="50"/>
  <c r="C22" i="50"/>
  <c r="D22" i="50"/>
  <c r="G22" i="50"/>
  <c r="C23" i="50"/>
  <c r="D23" i="50"/>
  <c r="G23" i="50"/>
  <c r="C24" i="50"/>
  <c r="D24" i="50"/>
  <c r="G24" i="50"/>
  <c r="C25" i="50"/>
  <c r="D25" i="50"/>
  <c r="G25" i="50"/>
  <c r="C26" i="50"/>
  <c r="D26" i="50"/>
  <c r="G26" i="50"/>
  <c r="C27" i="50"/>
  <c r="D27" i="50"/>
  <c r="G27" i="50"/>
  <c r="C28" i="50"/>
  <c r="D28" i="50"/>
  <c r="G28" i="50"/>
  <c r="C29" i="50"/>
  <c r="D29" i="50"/>
  <c r="G29" i="50"/>
  <c r="C30" i="50"/>
  <c r="D30" i="50"/>
  <c r="G30" i="50"/>
  <c r="C31" i="50"/>
  <c r="D31" i="50"/>
  <c r="G31" i="50"/>
  <c r="C32" i="50"/>
  <c r="D32" i="50"/>
  <c r="G32" i="50"/>
  <c r="C33" i="50"/>
  <c r="D33" i="50"/>
  <c r="G33" i="50"/>
  <c r="C34" i="50"/>
  <c r="D34" i="50"/>
  <c r="G34" i="50"/>
  <c r="C36" i="50"/>
  <c r="D36" i="50"/>
  <c r="G36" i="50"/>
  <c r="C37" i="50"/>
  <c r="D37" i="50"/>
  <c r="G37" i="50"/>
  <c r="C38" i="50"/>
  <c r="D38" i="50"/>
  <c r="G38" i="50"/>
  <c r="C39" i="50"/>
  <c r="D39" i="50"/>
  <c r="G39" i="50"/>
  <c r="C40" i="50"/>
  <c r="D40" i="50"/>
  <c r="G40" i="50"/>
  <c r="C41" i="50"/>
  <c r="D41" i="50"/>
  <c r="G41" i="50"/>
  <c r="C44" i="50"/>
  <c r="D44" i="50"/>
  <c r="G44" i="50"/>
  <c r="C46" i="50"/>
  <c r="D46" i="50"/>
  <c r="G46" i="50"/>
  <c r="C49" i="50"/>
  <c r="D49" i="50"/>
  <c r="G49" i="50"/>
  <c r="C53" i="50"/>
  <c r="D53" i="50"/>
  <c r="G53" i="50"/>
  <c r="C54" i="50"/>
  <c r="D54" i="50"/>
  <c r="G54" i="50"/>
  <c r="C55" i="50"/>
  <c r="D55" i="50"/>
  <c r="G55" i="50"/>
  <c r="C56" i="50"/>
  <c r="D56" i="50"/>
  <c r="G56" i="50"/>
  <c r="C57" i="50"/>
  <c r="D57" i="50"/>
  <c r="G57" i="50"/>
  <c r="C58" i="50"/>
  <c r="D58" i="50"/>
  <c r="G58" i="50"/>
  <c r="C59" i="50"/>
  <c r="D59" i="50"/>
  <c r="G59" i="50"/>
  <c r="C62" i="50"/>
  <c r="D62" i="50"/>
  <c r="G62" i="50"/>
  <c r="C67" i="50"/>
  <c r="D67" i="50"/>
  <c r="G67" i="50"/>
  <c r="C76" i="50"/>
  <c r="D76" i="50"/>
  <c r="G76" i="50"/>
  <c r="C77" i="50"/>
  <c r="D77" i="50"/>
  <c r="G77" i="50"/>
  <c r="G82" i="50"/>
  <c r="C15" i="15"/>
  <c r="C13" i="51"/>
  <c r="D13" i="51"/>
  <c r="G13" i="51"/>
  <c r="C14" i="51"/>
  <c r="D14" i="51"/>
  <c r="G14" i="51"/>
  <c r="C15" i="51"/>
  <c r="D15" i="51"/>
  <c r="G15" i="51"/>
  <c r="C16" i="51"/>
  <c r="D16" i="51"/>
  <c r="G16" i="51"/>
  <c r="C18" i="51"/>
  <c r="D18" i="51"/>
  <c r="G18" i="51"/>
  <c r="C19" i="51"/>
  <c r="D19" i="51"/>
  <c r="G19" i="51"/>
  <c r="C20" i="51"/>
  <c r="D20" i="51"/>
  <c r="G20" i="51"/>
  <c r="C21" i="51"/>
  <c r="D21" i="51"/>
  <c r="G21" i="51"/>
  <c r="C22" i="51"/>
  <c r="D22" i="51"/>
  <c r="G22" i="51"/>
  <c r="C23" i="51"/>
  <c r="D23" i="51"/>
  <c r="G23" i="51"/>
  <c r="C24" i="51"/>
  <c r="D24" i="51"/>
  <c r="G24" i="51"/>
  <c r="C25" i="51"/>
  <c r="D25" i="51"/>
  <c r="G25" i="51"/>
  <c r="C26" i="51"/>
  <c r="D26" i="51"/>
  <c r="G26" i="51"/>
  <c r="C27" i="51"/>
  <c r="D27" i="51"/>
  <c r="G27" i="51"/>
  <c r="C28" i="51"/>
  <c r="D28" i="51"/>
  <c r="G28" i="51"/>
  <c r="C29" i="51"/>
  <c r="D29" i="51"/>
  <c r="G29" i="51"/>
  <c r="C30" i="51"/>
  <c r="D30" i="51"/>
  <c r="G30" i="51"/>
  <c r="C31" i="51"/>
  <c r="D31" i="51"/>
  <c r="G31" i="51"/>
  <c r="C32" i="51"/>
  <c r="D32" i="51"/>
  <c r="G32" i="51"/>
  <c r="C33" i="51"/>
  <c r="D33" i="51"/>
  <c r="G33" i="51"/>
  <c r="C34" i="51"/>
  <c r="D34" i="51"/>
  <c r="G34" i="51"/>
  <c r="C36" i="51"/>
  <c r="D36" i="51"/>
  <c r="G36" i="51"/>
  <c r="C37" i="51"/>
  <c r="D37" i="51"/>
  <c r="G37" i="51"/>
  <c r="C38" i="51"/>
  <c r="D38" i="51"/>
  <c r="G38" i="51"/>
  <c r="C39" i="51"/>
  <c r="D39" i="51"/>
  <c r="G39" i="51"/>
  <c r="C40" i="51"/>
  <c r="D40" i="51"/>
  <c r="G40" i="51"/>
  <c r="C41" i="51"/>
  <c r="D41" i="51"/>
  <c r="G41" i="51"/>
  <c r="C44" i="51"/>
  <c r="D44" i="51"/>
  <c r="G44" i="51"/>
  <c r="C46" i="51"/>
  <c r="D46" i="51"/>
  <c r="G46" i="51"/>
  <c r="C49" i="51"/>
  <c r="D49" i="51"/>
  <c r="G49" i="51"/>
  <c r="C53" i="51"/>
  <c r="D53" i="51"/>
  <c r="G53" i="51"/>
  <c r="C54" i="51"/>
  <c r="D54" i="51"/>
  <c r="G54" i="51"/>
  <c r="C55" i="51"/>
  <c r="D55" i="51"/>
  <c r="G55" i="51"/>
  <c r="C56" i="51"/>
  <c r="D56" i="51"/>
  <c r="G56" i="51"/>
  <c r="C57" i="51"/>
  <c r="D57" i="51"/>
  <c r="G57" i="51"/>
  <c r="C58" i="51"/>
  <c r="D58" i="51"/>
  <c r="G58" i="51"/>
  <c r="C59" i="51"/>
  <c r="D59" i="51"/>
  <c r="G59" i="51"/>
  <c r="C62" i="51"/>
  <c r="D62" i="51"/>
  <c r="G62" i="51"/>
  <c r="C67" i="51"/>
  <c r="D67" i="51"/>
  <c r="G67" i="51"/>
  <c r="C76" i="51"/>
  <c r="D76" i="51"/>
  <c r="G76" i="51"/>
  <c r="C77" i="51"/>
  <c r="D77" i="51"/>
  <c r="G77" i="51"/>
  <c r="G82" i="51"/>
  <c r="C16" i="15"/>
  <c r="C13" i="54"/>
  <c r="D13" i="54"/>
  <c r="G13" i="54"/>
  <c r="C14" i="54"/>
  <c r="D14" i="54"/>
  <c r="G14" i="54"/>
  <c r="C15" i="54"/>
  <c r="D15" i="54"/>
  <c r="G15" i="54"/>
  <c r="C16" i="54"/>
  <c r="D16" i="54"/>
  <c r="G16" i="54"/>
  <c r="C18" i="54"/>
  <c r="D18" i="54"/>
  <c r="G18" i="54"/>
  <c r="C19" i="54"/>
  <c r="D19" i="54"/>
  <c r="G19" i="54"/>
  <c r="C20" i="54"/>
  <c r="D20" i="54"/>
  <c r="G20" i="54"/>
  <c r="C21" i="54"/>
  <c r="D21" i="54"/>
  <c r="G21" i="54"/>
  <c r="C22" i="54"/>
  <c r="D22" i="54"/>
  <c r="G22" i="54"/>
  <c r="C24" i="54"/>
  <c r="D24" i="54"/>
  <c r="G24" i="54"/>
  <c r="C25" i="54"/>
  <c r="D25" i="54"/>
  <c r="G25" i="54"/>
  <c r="C26" i="54"/>
  <c r="D26" i="54"/>
  <c r="G26" i="54"/>
  <c r="C27" i="54"/>
  <c r="D27" i="54"/>
  <c r="G27" i="54"/>
  <c r="C28" i="54"/>
  <c r="D28" i="54"/>
  <c r="G28" i="54"/>
  <c r="C29" i="54"/>
  <c r="D29" i="54"/>
  <c r="G29" i="54"/>
  <c r="C30" i="54"/>
  <c r="D30" i="54"/>
  <c r="G30" i="54"/>
  <c r="C31" i="54"/>
  <c r="D31" i="54"/>
  <c r="G31" i="54"/>
  <c r="C32" i="54"/>
  <c r="D32" i="54"/>
  <c r="G32" i="54"/>
  <c r="C33" i="54"/>
  <c r="D33" i="54"/>
  <c r="G33" i="54"/>
  <c r="C34" i="54"/>
  <c r="D34" i="54"/>
  <c r="G34" i="54"/>
  <c r="C36" i="54"/>
  <c r="D36" i="54"/>
  <c r="G36" i="54"/>
  <c r="C37" i="54"/>
  <c r="D37" i="54"/>
  <c r="G37" i="54"/>
  <c r="C38" i="54"/>
  <c r="D38" i="54"/>
  <c r="G38" i="54"/>
  <c r="C39" i="54"/>
  <c r="D39" i="54"/>
  <c r="G39" i="54"/>
  <c r="C40" i="54"/>
  <c r="D40" i="54"/>
  <c r="G40" i="54"/>
  <c r="C41" i="54"/>
  <c r="D41" i="54"/>
  <c r="G41" i="54"/>
  <c r="C44" i="54"/>
  <c r="D44" i="54"/>
  <c r="G44" i="54"/>
  <c r="C46" i="54"/>
  <c r="D46" i="54"/>
  <c r="G46" i="54"/>
  <c r="C49" i="54"/>
  <c r="D49" i="54"/>
  <c r="G49" i="54"/>
  <c r="C53" i="54"/>
  <c r="D53" i="54"/>
  <c r="G53" i="54"/>
  <c r="C54" i="54"/>
  <c r="D54" i="54"/>
  <c r="G54" i="54"/>
  <c r="C55" i="54"/>
  <c r="D55" i="54"/>
  <c r="G55" i="54"/>
  <c r="C56" i="54"/>
  <c r="D56" i="54"/>
  <c r="G56" i="54"/>
  <c r="C57" i="54"/>
  <c r="D57" i="54"/>
  <c r="G57" i="54"/>
  <c r="C58" i="54"/>
  <c r="D58" i="54"/>
  <c r="G58" i="54"/>
  <c r="C59" i="54"/>
  <c r="D59" i="54"/>
  <c r="G59" i="54"/>
  <c r="C62" i="54"/>
  <c r="D62" i="54"/>
  <c r="G62" i="54"/>
  <c r="C67" i="54"/>
  <c r="D67" i="54"/>
  <c r="G67" i="54"/>
  <c r="C76" i="54"/>
  <c r="D76" i="54"/>
  <c r="G76" i="54"/>
  <c r="C77" i="54"/>
  <c r="D77" i="54"/>
  <c r="G77" i="54"/>
  <c r="G83" i="54"/>
  <c r="C17" i="15"/>
  <c r="C13" i="55"/>
  <c r="D13" i="55"/>
  <c r="G13" i="55"/>
  <c r="C14" i="55"/>
  <c r="D14" i="55"/>
  <c r="G14" i="55"/>
  <c r="C15" i="55"/>
  <c r="D15" i="55"/>
  <c r="G15" i="55"/>
  <c r="C16" i="55"/>
  <c r="D16" i="55"/>
  <c r="G16" i="55"/>
  <c r="C18" i="55"/>
  <c r="D18" i="55"/>
  <c r="G18" i="55"/>
  <c r="C19" i="55"/>
  <c r="D19" i="55"/>
  <c r="G19" i="55"/>
  <c r="C20" i="55"/>
  <c r="D20" i="55"/>
  <c r="G20" i="55"/>
  <c r="C21" i="55"/>
  <c r="D21" i="55"/>
  <c r="G21" i="55"/>
  <c r="C22" i="55"/>
  <c r="D22" i="55"/>
  <c r="G22" i="55"/>
  <c r="C24" i="55"/>
  <c r="D24" i="55"/>
  <c r="G24" i="55"/>
  <c r="C25" i="55"/>
  <c r="D25" i="55"/>
  <c r="G25" i="55"/>
  <c r="C26" i="55"/>
  <c r="D26" i="55"/>
  <c r="G26" i="55"/>
  <c r="C27" i="55"/>
  <c r="D27" i="55"/>
  <c r="G27" i="55"/>
  <c r="C28" i="55"/>
  <c r="D28" i="55"/>
  <c r="G28" i="55"/>
  <c r="C29" i="55"/>
  <c r="D29" i="55"/>
  <c r="G29" i="55"/>
  <c r="C30" i="55"/>
  <c r="D30" i="55"/>
  <c r="G30" i="55"/>
  <c r="C31" i="55"/>
  <c r="D31" i="55"/>
  <c r="G31" i="55"/>
  <c r="C32" i="55"/>
  <c r="D32" i="55"/>
  <c r="G32" i="55"/>
  <c r="C33" i="55"/>
  <c r="D33" i="55"/>
  <c r="G33" i="55"/>
  <c r="C34" i="55"/>
  <c r="D34" i="55"/>
  <c r="G34" i="55"/>
  <c r="C36" i="55"/>
  <c r="D36" i="55"/>
  <c r="G36" i="55"/>
  <c r="C37" i="55"/>
  <c r="D37" i="55"/>
  <c r="G37" i="55"/>
  <c r="C38" i="55"/>
  <c r="D38" i="55"/>
  <c r="G38" i="55"/>
  <c r="C39" i="55"/>
  <c r="D39" i="55"/>
  <c r="G39" i="55"/>
  <c r="C40" i="55"/>
  <c r="D40" i="55"/>
  <c r="G40" i="55"/>
  <c r="C41" i="55"/>
  <c r="D41" i="55"/>
  <c r="G41" i="55"/>
  <c r="C44" i="55"/>
  <c r="D44" i="55"/>
  <c r="G44" i="55"/>
  <c r="C46" i="55"/>
  <c r="D46" i="55"/>
  <c r="G46" i="55"/>
  <c r="C49" i="55"/>
  <c r="D49" i="55"/>
  <c r="G49" i="55"/>
  <c r="C53" i="55"/>
  <c r="D53" i="55"/>
  <c r="G53" i="55"/>
  <c r="C54" i="55"/>
  <c r="D54" i="55"/>
  <c r="G54" i="55"/>
  <c r="C55" i="55"/>
  <c r="D55" i="55"/>
  <c r="G55" i="55"/>
  <c r="C56" i="55"/>
  <c r="D56" i="55"/>
  <c r="G56" i="55"/>
  <c r="C57" i="55"/>
  <c r="D57" i="55"/>
  <c r="G57" i="55"/>
  <c r="C58" i="55"/>
  <c r="D58" i="55"/>
  <c r="G58" i="55"/>
  <c r="C59" i="55"/>
  <c r="D59" i="55"/>
  <c r="G59" i="55"/>
  <c r="C62" i="55"/>
  <c r="D62" i="55"/>
  <c r="G62" i="55"/>
  <c r="C67" i="55"/>
  <c r="D67" i="55"/>
  <c r="G67" i="55"/>
  <c r="C76" i="55"/>
  <c r="D76" i="55"/>
  <c r="G76" i="55"/>
  <c r="C77" i="55"/>
  <c r="D77" i="55"/>
  <c r="G77" i="55"/>
  <c r="G84" i="55"/>
  <c r="C18" i="15"/>
  <c r="C13" i="56"/>
  <c r="D13" i="56"/>
  <c r="G13" i="56"/>
  <c r="C14" i="56"/>
  <c r="D14" i="56"/>
  <c r="G14" i="56"/>
  <c r="C15" i="56"/>
  <c r="D15" i="56"/>
  <c r="G15" i="56"/>
  <c r="C16" i="56"/>
  <c r="D16" i="56"/>
  <c r="G16" i="56"/>
  <c r="C18" i="56"/>
  <c r="D18" i="56"/>
  <c r="G18" i="56"/>
  <c r="C19" i="56"/>
  <c r="D19" i="56"/>
  <c r="G19" i="56"/>
  <c r="C20" i="56"/>
  <c r="D20" i="56"/>
  <c r="G20" i="56"/>
  <c r="C21" i="56"/>
  <c r="D21" i="56"/>
  <c r="G21" i="56"/>
  <c r="C22" i="56"/>
  <c r="D22" i="56"/>
  <c r="G22" i="56"/>
  <c r="C24" i="56"/>
  <c r="D24" i="56"/>
  <c r="G24" i="56"/>
  <c r="C25" i="56"/>
  <c r="D25" i="56"/>
  <c r="G25" i="56"/>
  <c r="C26" i="56"/>
  <c r="D26" i="56"/>
  <c r="G26" i="56"/>
  <c r="C27" i="56"/>
  <c r="D27" i="56"/>
  <c r="G27" i="56"/>
  <c r="C28" i="56"/>
  <c r="D28" i="56"/>
  <c r="G28" i="56"/>
  <c r="C29" i="56"/>
  <c r="D29" i="56"/>
  <c r="G29" i="56"/>
  <c r="C30" i="56"/>
  <c r="D30" i="56"/>
  <c r="G30" i="56"/>
  <c r="C31" i="56"/>
  <c r="D31" i="56"/>
  <c r="G31" i="56"/>
  <c r="C32" i="56"/>
  <c r="D32" i="56"/>
  <c r="G32" i="56"/>
  <c r="C33" i="56"/>
  <c r="D33" i="56"/>
  <c r="G33" i="56"/>
  <c r="C34" i="56"/>
  <c r="D34" i="56"/>
  <c r="G34" i="56"/>
  <c r="C36" i="56"/>
  <c r="D36" i="56"/>
  <c r="G36" i="56"/>
  <c r="C37" i="56"/>
  <c r="D37" i="56"/>
  <c r="G37" i="56"/>
  <c r="C38" i="56"/>
  <c r="D38" i="56"/>
  <c r="G38" i="56"/>
  <c r="C39" i="56"/>
  <c r="D39" i="56"/>
  <c r="G39" i="56"/>
  <c r="C40" i="56"/>
  <c r="D40" i="56"/>
  <c r="G40" i="56"/>
  <c r="C41" i="56"/>
  <c r="D41" i="56"/>
  <c r="G41" i="56"/>
  <c r="C44" i="56"/>
  <c r="D44" i="56"/>
  <c r="G44" i="56"/>
  <c r="C46" i="56"/>
  <c r="D46" i="56"/>
  <c r="G46" i="56"/>
  <c r="C49" i="56"/>
  <c r="D49" i="56"/>
  <c r="G49" i="56"/>
  <c r="C53" i="56"/>
  <c r="D53" i="56"/>
  <c r="G53" i="56"/>
  <c r="C54" i="56"/>
  <c r="D54" i="56"/>
  <c r="G54" i="56"/>
  <c r="C55" i="56"/>
  <c r="D55" i="56"/>
  <c r="G55" i="56"/>
  <c r="C56" i="56"/>
  <c r="D56" i="56"/>
  <c r="G56" i="56"/>
  <c r="C57" i="56"/>
  <c r="D57" i="56"/>
  <c r="G57" i="56"/>
  <c r="C58" i="56"/>
  <c r="D58" i="56"/>
  <c r="G58" i="56"/>
  <c r="C59" i="56"/>
  <c r="D59" i="56"/>
  <c r="G59" i="56"/>
  <c r="C62" i="56"/>
  <c r="D62" i="56"/>
  <c r="G62" i="56"/>
  <c r="C67" i="56"/>
  <c r="D67" i="56"/>
  <c r="G67" i="56"/>
  <c r="C76" i="56"/>
  <c r="D76" i="56"/>
  <c r="G76" i="56"/>
  <c r="C77" i="56"/>
  <c r="D77" i="56"/>
  <c r="G77" i="56"/>
  <c r="G84" i="56"/>
  <c r="C19" i="15"/>
  <c r="C13" i="57"/>
  <c r="D13" i="57"/>
  <c r="G13" i="57"/>
  <c r="C14" i="57"/>
  <c r="D14" i="57"/>
  <c r="G14" i="57"/>
  <c r="C15" i="57"/>
  <c r="D15" i="57"/>
  <c r="G15" i="57"/>
  <c r="C16" i="57"/>
  <c r="D16" i="57"/>
  <c r="G16" i="57"/>
  <c r="C18" i="57"/>
  <c r="D18" i="57"/>
  <c r="G18" i="57"/>
  <c r="C19" i="57"/>
  <c r="D19" i="57"/>
  <c r="G19" i="57"/>
  <c r="C20" i="57"/>
  <c r="D20" i="57"/>
  <c r="G20" i="57"/>
  <c r="C21" i="57"/>
  <c r="D21" i="57"/>
  <c r="G21" i="57"/>
  <c r="C22" i="57"/>
  <c r="D22" i="57"/>
  <c r="G22" i="57"/>
  <c r="C24" i="57"/>
  <c r="D24" i="57"/>
  <c r="G24" i="57"/>
  <c r="C25" i="57"/>
  <c r="D25" i="57"/>
  <c r="G25" i="57"/>
  <c r="C26" i="57"/>
  <c r="D26" i="57"/>
  <c r="G26" i="57"/>
  <c r="C27" i="57"/>
  <c r="D27" i="57"/>
  <c r="G27" i="57"/>
  <c r="C28" i="57"/>
  <c r="D28" i="57"/>
  <c r="G28" i="57"/>
  <c r="C29" i="57"/>
  <c r="D29" i="57"/>
  <c r="G29" i="57"/>
  <c r="C30" i="57"/>
  <c r="D30" i="57"/>
  <c r="G30" i="57"/>
  <c r="C31" i="57"/>
  <c r="D31" i="57"/>
  <c r="G31" i="57"/>
  <c r="C32" i="57"/>
  <c r="D32" i="57"/>
  <c r="G32" i="57"/>
  <c r="C33" i="57"/>
  <c r="D33" i="57"/>
  <c r="G33" i="57"/>
  <c r="C34" i="57"/>
  <c r="D34" i="57"/>
  <c r="G34" i="57"/>
  <c r="C36" i="57"/>
  <c r="D36" i="57"/>
  <c r="G36" i="57"/>
  <c r="C37" i="57"/>
  <c r="D37" i="57"/>
  <c r="G37" i="57"/>
  <c r="C38" i="57"/>
  <c r="D38" i="57"/>
  <c r="G38" i="57"/>
  <c r="C39" i="57"/>
  <c r="D39" i="57"/>
  <c r="G39" i="57"/>
  <c r="C40" i="57"/>
  <c r="D40" i="57"/>
  <c r="G40" i="57"/>
  <c r="C41" i="57"/>
  <c r="D41" i="57"/>
  <c r="G41" i="57"/>
  <c r="C44" i="57"/>
  <c r="D44" i="57"/>
  <c r="G44" i="57"/>
  <c r="C46" i="57"/>
  <c r="D46" i="57"/>
  <c r="G46" i="57"/>
  <c r="C49" i="57"/>
  <c r="D49" i="57"/>
  <c r="G49" i="57"/>
  <c r="C53" i="57"/>
  <c r="D53" i="57"/>
  <c r="G53" i="57"/>
  <c r="C54" i="57"/>
  <c r="D54" i="57"/>
  <c r="G54" i="57"/>
  <c r="C55" i="57"/>
  <c r="D55" i="57"/>
  <c r="G55" i="57"/>
  <c r="C56" i="57"/>
  <c r="D56" i="57"/>
  <c r="G56" i="57"/>
  <c r="C57" i="57"/>
  <c r="D57" i="57"/>
  <c r="G57" i="57"/>
  <c r="C58" i="57"/>
  <c r="D58" i="57"/>
  <c r="G58" i="57"/>
  <c r="C59" i="57"/>
  <c r="D59" i="57"/>
  <c r="G59" i="57"/>
  <c r="C62" i="57"/>
  <c r="D62" i="57"/>
  <c r="G62" i="57"/>
  <c r="C67" i="57"/>
  <c r="D67" i="57"/>
  <c r="G67" i="57"/>
  <c r="C76" i="57"/>
  <c r="D76" i="57"/>
  <c r="G76" i="57"/>
  <c r="C77" i="57"/>
  <c r="D77" i="57"/>
  <c r="G77" i="57"/>
  <c r="G87" i="57"/>
  <c r="C20" i="15"/>
  <c r="C13" i="58"/>
  <c r="D13" i="58"/>
  <c r="G13" i="58"/>
  <c r="C14" i="58"/>
  <c r="D14" i="58"/>
  <c r="G14" i="58"/>
  <c r="C15" i="58"/>
  <c r="D15" i="58"/>
  <c r="G15" i="58"/>
  <c r="C16" i="58"/>
  <c r="D16" i="58"/>
  <c r="G16" i="58"/>
  <c r="C18" i="58"/>
  <c r="D18" i="58"/>
  <c r="G18" i="58"/>
  <c r="C19" i="58"/>
  <c r="D19" i="58"/>
  <c r="G19" i="58"/>
  <c r="C20" i="58"/>
  <c r="D20" i="58"/>
  <c r="G20" i="58"/>
  <c r="C21" i="58"/>
  <c r="D21" i="58"/>
  <c r="G21" i="58"/>
  <c r="C22" i="58"/>
  <c r="D22" i="58"/>
  <c r="G22" i="58"/>
  <c r="C24" i="58"/>
  <c r="D24" i="58"/>
  <c r="G24" i="58"/>
  <c r="C25" i="58"/>
  <c r="D25" i="58"/>
  <c r="G25" i="58"/>
  <c r="C26" i="58"/>
  <c r="D26" i="58"/>
  <c r="G26" i="58"/>
  <c r="C27" i="58"/>
  <c r="D27" i="58"/>
  <c r="G27" i="58"/>
  <c r="C28" i="58"/>
  <c r="D28" i="58"/>
  <c r="G28" i="58"/>
  <c r="C29" i="58"/>
  <c r="D29" i="58"/>
  <c r="G29" i="58"/>
  <c r="C30" i="58"/>
  <c r="D30" i="58"/>
  <c r="G30" i="58"/>
  <c r="C31" i="58"/>
  <c r="D31" i="58"/>
  <c r="G31" i="58"/>
  <c r="C32" i="58"/>
  <c r="D32" i="58"/>
  <c r="G32" i="58"/>
  <c r="C33" i="58"/>
  <c r="D33" i="58"/>
  <c r="G33" i="58"/>
  <c r="C35" i="58"/>
  <c r="D35" i="58"/>
  <c r="G35" i="58"/>
  <c r="C36" i="58"/>
  <c r="D36" i="58"/>
  <c r="G36" i="58"/>
  <c r="C37" i="58"/>
  <c r="D37" i="58"/>
  <c r="G37" i="58"/>
  <c r="C38" i="58"/>
  <c r="D38" i="58"/>
  <c r="G38" i="58"/>
  <c r="C39" i="58"/>
  <c r="D39" i="58"/>
  <c r="G39" i="58"/>
  <c r="C40" i="58"/>
  <c r="D40" i="58"/>
  <c r="G40" i="58"/>
  <c r="C43" i="58"/>
  <c r="D43" i="58"/>
  <c r="G43" i="58"/>
  <c r="C45" i="58"/>
  <c r="D45" i="58"/>
  <c r="G45" i="58"/>
  <c r="C48" i="58"/>
  <c r="D48" i="58"/>
  <c r="G48" i="58"/>
  <c r="C52" i="58"/>
  <c r="D52" i="58"/>
  <c r="G52" i="58"/>
  <c r="C53" i="58"/>
  <c r="D53" i="58"/>
  <c r="G53" i="58"/>
  <c r="C54" i="58"/>
  <c r="D54" i="58"/>
  <c r="G54" i="58"/>
  <c r="C55" i="58"/>
  <c r="D55" i="58"/>
  <c r="G55" i="58"/>
  <c r="C56" i="58"/>
  <c r="D56" i="58"/>
  <c r="G56" i="58"/>
  <c r="C57" i="58"/>
  <c r="D57" i="58"/>
  <c r="G57" i="58"/>
  <c r="C58" i="58"/>
  <c r="D58" i="58"/>
  <c r="G58" i="58"/>
  <c r="C61" i="58"/>
  <c r="D61" i="58"/>
  <c r="G61" i="58"/>
  <c r="C66" i="58"/>
  <c r="D66" i="58"/>
  <c r="G66" i="58"/>
  <c r="C75" i="58"/>
  <c r="D75" i="58"/>
  <c r="G75" i="58"/>
  <c r="C76" i="58"/>
  <c r="D76" i="58"/>
  <c r="G76" i="58"/>
  <c r="G87" i="58"/>
  <c r="C21" i="15"/>
  <c r="C13" i="59"/>
  <c r="D13" i="59"/>
  <c r="G13" i="59"/>
  <c r="C14" i="59"/>
  <c r="D14" i="59"/>
  <c r="G14" i="59"/>
  <c r="C15" i="59"/>
  <c r="D15" i="59"/>
  <c r="G15" i="59"/>
  <c r="C16" i="59"/>
  <c r="D16" i="59"/>
  <c r="G16" i="59"/>
  <c r="C18" i="59"/>
  <c r="D18" i="59"/>
  <c r="G18" i="59"/>
  <c r="C19" i="59"/>
  <c r="D19" i="59"/>
  <c r="G19" i="59"/>
  <c r="C20" i="59"/>
  <c r="D20" i="59"/>
  <c r="G20" i="59"/>
  <c r="C21" i="59"/>
  <c r="D21" i="59"/>
  <c r="G21" i="59"/>
  <c r="C22" i="59"/>
  <c r="D22" i="59"/>
  <c r="G22" i="59"/>
  <c r="C24" i="59"/>
  <c r="D24" i="59"/>
  <c r="G24" i="59"/>
  <c r="C25" i="59"/>
  <c r="D25" i="59"/>
  <c r="G25" i="59"/>
  <c r="C26" i="59"/>
  <c r="D26" i="59"/>
  <c r="G26" i="59"/>
  <c r="C27" i="59"/>
  <c r="D27" i="59"/>
  <c r="G27" i="59"/>
  <c r="C28" i="59"/>
  <c r="D28" i="59"/>
  <c r="G28" i="59"/>
  <c r="C29" i="59"/>
  <c r="D29" i="59"/>
  <c r="G29" i="59"/>
  <c r="C30" i="59"/>
  <c r="D30" i="59"/>
  <c r="G30" i="59"/>
  <c r="C31" i="59"/>
  <c r="D31" i="59"/>
  <c r="G31" i="59"/>
  <c r="C32" i="59"/>
  <c r="D32" i="59"/>
  <c r="G32" i="59"/>
  <c r="C33" i="59"/>
  <c r="D33" i="59"/>
  <c r="G33" i="59"/>
  <c r="C35" i="59"/>
  <c r="D35" i="59"/>
  <c r="G35" i="59"/>
  <c r="C36" i="59"/>
  <c r="D36" i="59"/>
  <c r="G36" i="59"/>
  <c r="C37" i="59"/>
  <c r="D37" i="59"/>
  <c r="G37" i="59"/>
  <c r="C38" i="59"/>
  <c r="D38" i="59"/>
  <c r="G38" i="59"/>
  <c r="C39" i="59"/>
  <c r="D39" i="59"/>
  <c r="G39" i="59"/>
  <c r="C40" i="59"/>
  <c r="D40" i="59"/>
  <c r="G40" i="59"/>
  <c r="C43" i="59"/>
  <c r="D43" i="59"/>
  <c r="G43" i="59"/>
  <c r="C45" i="59"/>
  <c r="D45" i="59"/>
  <c r="G45" i="59"/>
  <c r="C48" i="59"/>
  <c r="D48" i="59"/>
  <c r="G48" i="59"/>
  <c r="C52" i="59"/>
  <c r="D52" i="59"/>
  <c r="G52" i="59"/>
  <c r="C53" i="59"/>
  <c r="D53" i="59"/>
  <c r="G53" i="59"/>
  <c r="C54" i="59"/>
  <c r="D54" i="59"/>
  <c r="G54" i="59"/>
  <c r="C55" i="59"/>
  <c r="D55" i="59"/>
  <c r="G55" i="59"/>
  <c r="C56" i="59"/>
  <c r="D56" i="59"/>
  <c r="G56" i="59"/>
  <c r="C57" i="59"/>
  <c r="D57" i="59"/>
  <c r="G57" i="59"/>
  <c r="C58" i="59"/>
  <c r="D58" i="59"/>
  <c r="G58" i="59"/>
  <c r="C61" i="59"/>
  <c r="D61" i="59"/>
  <c r="G61" i="59"/>
  <c r="C66" i="59"/>
  <c r="D66" i="59"/>
  <c r="G66" i="59"/>
  <c r="C75" i="59"/>
  <c r="D75" i="59"/>
  <c r="G75" i="59"/>
  <c r="C76" i="59"/>
  <c r="D76" i="59"/>
  <c r="G76" i="59"/>
  <c r="G88" i="59"/>
  <c r="C22" i="15"/>
  <c r="C13" i="60"/>
  <c r="D13" i="60"/>
  <c r="G13" i="60"/>
  <c r="C14" i="60"/>
  <c r="D14" i="60"/>
  <c r="G14" i="60"/>
  <c r="C15" i="60"/>
  <c r="D15" i="60"/>
  <c r="G15" i="60"/>
  <c r="C16" i="60"/>
  <c r="D16" i="60"/>
  <c r="G16" i="60"/>
  <c r="C18" i="60"/>
  <c r="D18" i="60"/>
  <c r="G18" i="60"/>
  <c r="C19" i="60"/>
  <c r="D19" i="60"/>
  <c r="G19" i="60"/>
  <c r="C20" i="60"/>
  <c r="D20" i="60"/>
  <c r="G20" i="60"/>
  <c r="C21" i="60"/>
  <c r="D21" i="60"/>
  <c r="G21" i="60"/>
  <c r="C22" i="60"/>
  <c r="D22" i="60"/>
  <c r="G22" i="60"/>
  <c r="C24" i="60"/>
  <c r="D24" i="60"/>
  <c r="G24" i="60"/>
  <c r="C25" i="60"/>
  <c r="D25" i="60"/>
  <c r="G25" i="60"/>
  <c r="C26" i="60"/>
  <c r="D26" i="60"/>
  <c r="G26" i="60"/>
  <c r="C27" i="60"/>
  <c r="D27" i="60"/>
  <c r="G27" i="60"/>
  <c r="C28" i="60"/>
  <c r="D28" i="60"/>
  <c r="G28" i="60"/>
  <c r="C29" i="60"/>
  <c r="D29" i="60"/>
  <c r="G29" i="60"/>
  <c r="C30" i="60"/>
  <c r="D30" i="60"/>
  <c r="G30" i="60"/>
  <c r="C31" i="60"/>
  <c r="D31" i="60"/>
  <c r="G31" i="60"/>
  <c r="C32" i="60"/>
  <c r="D32" i="60"/>
  <c r="G32" i="60"/>
  <c r="C33" i="60"/>
  <c r="D33" i="60"/>
  <c r="G33" i="60"/>
  <c r="C35" i="60"/>
  <c r="D35" i="60"/>
  <c r="G35" i="60"/>
  <c r="C36" i="60"/>
  <c r="D36" i="60"/>
  <c r="G36" i="60"/>
  <c r="C37" i="60"/>
  <c r="D37" i="60"/>
  <c r="G37" i="60"/>
  <c r="C38" i="60"/>
  <c r="D38" i="60"/>
  <c r="G38" i="60"/>
  <c r="C39" i="60"/>
  <c r="D39" i="60"/>
  <c r="G39" i="60"/>
  <c r="C40" i="60"/>
  <c r="D40" i="60"/>
  <c r="G40" i="60"/>
  <c r="C43" i="60"/>
  <c r="D43" i="60"/>
  <c r="G43" i="60"/>
  <c r="C45" i="60"/>
  <c r="D45" i="60"/>
  <c r="G45" i="60"/>
  <c r="C48" i="60"/>
  <c r="D48" i="60"/>
  <c r="G48" i="60"/>
  <c r="C52" i="60"/>
  <c r="D52" i="60"/>
  <c r="G52" i="60"/>
  <c r="C53" i="60"/>
  <c r="D53" i="60"/>
  <c r="G53" i="60"/>
  <c r="C54" i="60"/>
  <c r="D54" i="60"/>
  <c r="G54" i="60"/>
  <c r="C55" i="60"/>
  <c r="D55" i="60"/>
  <c r="G55" i="60"/>
  <c r="C56" i="60"/>
  <c r="D56" i="60"/>
  <c r="G56" i="60"/>
  <c r="C57" i="60"/>
  <c r="D57" i="60"/>
  <c r="G57" i="60"/>
  <c r="C58" i="60"/>
  <c r="D58" i="60"/>
  <c r="G58" i="60"/>
  <c r="C61" i="60"/>
  <c r="D61" i="60"/>
  <c r="G61" i="60"/>
  <c r="C66" i="60"/>
  <c r="D66" i="60"/>
  <c r="G66" i="60"/>
  <c r="C75" i="60"/>
  <c r="D75" i="60"/>
  <c r="G75" i="60"/>
  <c r="C76" i="60"/>
  <c r="D76" i="60"/>
  <c r="G76" i="60"/>
  <c r="G88" i="60"/>
  <c r="C23" i="15"/>
  <c r="C13" i="61"/>
  <c r="D13" i="61"/>
  <c r="G13" i="61"/>
  <c r="C14" i="61"/>
  <c r="D14" i="61"/>
  <c r="G14" i="61"/>
  <c r="C15" i="61"/>
  <c r="D15" i="61"/>
  <c r="G15" i="61"/>
  <c r="C16" i="61"/>
  <c r="D16" i="61"/>
  <c r="G16" i="61"/>
  <c r="C18" i="61"/>
  <c r="D18" i="61"/>
  <c r="G18" i="61"/>
  <c r="C19" i="61"/>
  <c r="D19" i="61"/>
  <c r="G19" i="61"/>
  <c r="C20" i="61"/>
  <c r="D20" i="61"/>
  <c r="G20" i="61"/>
  <c r="C21" i="61"/>
  <c r="D21" i="61"/>
  <c r="G21" i="61"/>
  <c r="C22" i="61"/>
  <c r="D22" i="61"/>
  <c r="G22" i="61"/>
  <c r="C24" i="61"/>
  <c r="D24" i="61"/>
  <c r="G24" i="61"/>
  <c r="C25" i="61"/>
  <c r="D25" i="61"/>
  <c r="G25" i="61"/>
  <c r="C26" i="61"/>
  <c r="D26" i="61"/>
  <c r="G26" i="61"/>
  <c r="C27" i="61"/>
  <c r="D27" i="61"/>
  <c r="G27" i="61"/>
  <c r="C28" i="61"/>
  <c r="D28" i="61"/>
  <c r="G28" i="61"/>
  <c r="C29" i="61"/>
  <c r="D29" i="61"/>
  <c r="G29" i="61"/>
  <c r="C30" i="61"/>
  <c r="D30" i="61"/>
  <c r="G30" i="61"/>
  <c r="C31" i="61"/>
  <c r="D31" i="61"/>
  <c r="G31" i="61"/>
  <c r="C32" i="61"/>
  <c r="D32" i="61"/>
  <c r="G32" i="61"/>
  <c r="C33" i="61"/>
  <c r="D33" i="61"/>
  <c r="G33" i="61"/>
  <c r="C35" i="61"/>
  <c r="D35" i="61"/>
  <c r="G35" i="61"/>
  <c r="C36" i="61"/>
  <c r="D36" i="61"/>
  <c r="G36" i="61"/>
  <c r="C37" i="61"/>
  <c r="D37" i="61"/>
  <c r="G37" i="61"/>
  <c r="C38" i="61"/>
  <c r="D38" i="61"/>
  <c r="G38" i="61"/>
  <c r="C39" i="61"/>
  <c r="D39" i="61"/>
  <c r="G39" i="61"/>
  <c r="C40" i="61"/>
  <c r="D40" i="61"/>
  <c r="G40" i="61"/>
  <c r="C43" i="61"/>
  <c r="D43" i="61"/>
  <c r="G43" i="61"/>
  <c r="C45" i="61"/>
  <c r="D45" i="61"/>
  <c r="G45" i="61"/>
  <c r="C48" i="61"/>
  <c r="D48" i="61"/>
  <c r="G48" i="61"/>
  <c r="C52" i="61"/>
  <c r="D52" i="61"/>
  <c r="G52" i="61"/>
  <c r="C53" i="61"/>
  <c r="D53" i="61"/>
  <c r="G53" i="61"/>
  <c r="C54" i="61"/>
  <c r="D54" i="61"/>
  <c r="G54" i="61"/>
  <c r="C55" i="61"/>
  <c r="D55" i="61"/>
  <c r="G55" i="61"/>
  <c r="C56" i="61"/>
  <c r="D56" i="61"/>
  <c r="G56" i="61"/>
  <c r="C57" i="61"/>
  <c r="D57" i="61"/>
  <c r="G57" i="61"/>
  <c r="C58" i="61"/>
  <c r="D58" i="61"/>
  <c r="G58" i="61"/>
  <c r="C61" i="61"/>
  <c r="D61" i="61"/>
  <c r="G61" i="61"/>
  <c r="C66" i="61"/>
  <c r="D66" i="61"/>
  <c r="G66" i="61"/>
  <c r="C75" i="61"/>
  <c r="D75" i="61"/>
  <c r="G75" i="61"/>
  <c r="C76" i="61"/>
  <c r="D76" i="61"/>
  <c r="G76" i="61"/>
  <c r="G88" i="61"/>
  <c r="C24" i="15"/>
  <c r="C13" i="62"/>
  <c r="D13" i="62"/>
  <c r="G13" i="62"/>
  <c r="C14" i="62"/>
  <c r="D14" i="62"/>
  <c r="G14" i="62"/>
  <c r="C15" i="62"/>
  <c r="D15" i="62"/>
  <c r="G15" i="62"/>
  <c r="C16" i="62"/>
  <c r="D16" i="62"/>
  <c r="G16" i="62"/>
  <c r="C18" i="62"/>
  <c r="D18" i="62"/>
  <c r="G18" i="62"/>
  <c r="C19" i="62"/>
  <c r="D19" i="62"/>
  <c r="G19" i="62"/>
  <c r="C20" i="62"/>
  <c r="D20" i="62"/>
  <c r="G20" i="62"/>
  <c r="C21" i="62"/>
  <c r="D21" i="62"/>
  <c r="G21" i="62"/>
  <c r="C22" i="62"/>
  <c r="D22" i="62"/>
  <c r="G22" i="62"/>
  <c r="C24" i="62"/>
  <c r="D24" i="62"/>
  <c r="G24" i="62"/>
  <c r="C25" i="62"/>
  <c r="D25" i="62"/>
  <c r="G25" i="62"/>
  <c r="C26" i="62"/>
  <c r="D26" i="62"/>
  <c r="G26" i="62"/>
  <c r="C27" i="62"/>
  <c r="D27" i="62"/>
  <c r="G27" i="62"/>
  <c r="C28" i="62"/>
  <c r="D28" i="62"/>
  <c r="G28" i="62"/>
  <c r="C29" i="62"/>
  <c r="D29" i="62"/>
  <c r="G29" i="62"/>
  <c r="C30" i="62"/>
  <c r="D30" i="62"/>
  <c r="G30" i="62"/>
  <c r="C31" i="62"/>
  <c r="D31" i="62"/>
  <c r="G31" i="62"/>
  <c r="C32" i="62"/>
  <c r="D32" i="62"/>
  <c r="G32" i="62"/>
  <c r="C33" i="62"/>
  <c r="D33" i="62"/>
  <c r="G33" i="62"/>
  <c r="C35" i="62"/>
  <c r="D35" i="62"/>
  <c r="G35" i="62"/>
  <c r="C36" i="62"/>
  <c r="D36" i="62"/>
  <c r="G36" i="62"/>
  <c r="C37" i="62"/>
  <c r="D37" i="62"/>
  <c r="G37" i="62"/>
  <c r="C38" i="62"/>
  <c r="D38" i="62"/>
  <c r="G38" i="62"/>
  <c r="C39" i="62"/>
  <c r="D39" i="62"/>
  <c r="G39" i="62"/>
  <c r="C40" i="62"/>
  <c r="D40" i="62"/>
  <c r="G40" i="62"/>
  <c r="C43" i="62"/>
  <c r="D43" i="62"/>
  <c r="G43" i="62"/>
  <c r="C45" i="62"/>
  <c r="D45" i="62"/>
  <c r="G45" i="62"/>
  <c r="C48" i="62"/>
  <c r="D48" i="62"/>
  <c r="G48" i="62"/>
  <c r="C52" i="62"/>
  <c r="D52" i="62"/>
  <c r="G52" i="62"/>
  <c r="C53" i="62"/>
  <c r="D53" i="62"/>
  <c r="G53" i="62"/>
  <c r="C54" i="62"/>
  <c r="D54" i="62"/>
  <c r="G54" i="62"/>
  <c r="C55" i="62"/>
  <c r="D55" i="62"/>
  <c r="G55" i="62"/>
  <c r="C56" i="62"/>
  <c r="D56" i="62"/>
  <c r="G56" i="62"/>
  <c r="C57" i="62"/>
  <c r="D57" i="62"/>
  <c r="G57" i="62"/>
  <c r="C58" i="62"/>
  <c r="D58" i="62"/>
  <c r="G58" i="62"/>
  <c r="C61" i="62"/>
  <c r="D61" i="62"/>
  <c r="G61" i="62"/>
  <c r="C66" i="62"/>
  <c r="D66" i="62"/>
  <c r="G66" i="62"/>
  <c r="C75" i="62"/>
  <c r="D75" i="62"/>
  <c r="G75" i="62"/>
  <c r="C76" i="62"/>
  <c r="D76" i="62"/>
  <c r="G76" i="62"/>
  <c r="G88" i="62"/>
  <c r="C25" i="15"/>
  <c r="C13" i="63"/>
  <c r="D13" i="63"/>
  <c r="G13" i="63"/>
  <c r="C14" i="63"/>
  <c r="D14" i="63"/>
  <c r="G14" i="63"/>
  <c r="C15" i="63"/>
  <c r="D15" i="63"/>
  <c r="G15" i="63"/>
  <c r="C16" i="63"/>
  <c r="D16" i="63"/>
  <c r="G16" i="63"/>
  <c r="C18" i="63"/>
  <c r="D18" i="63"/>
  <c r="G18" i="63"/>
  <c r="C19" i="63"/>
  <c r="D19" i="63"/>
  <c r="G19" i="63"/>
  <c r="C20" i="63"/>
  <c r="D20" i="63"/>
  <c r="G20" i="63"/>
  <c r="C21" i="63"/>
  <c r="D21" i="63"/>
  <c r="G21" i="63"/>
  <c r="C22" i="63"/>
  <c r="D22" i="63"/>
  <c r="G22" i="63"/>
  <c r="C24" i="63"/>
  <c r="D24" i="63"/>
  <c r="G24" i="63"/>
  <c r="C25" i="63"/>
  <c r="D25" i="63"/>
  <c r="G25" i="63"/>
  <c r="C26" i="63"/>
  <c r="D26" i="63"/>
  <c r="G26" i="63"/>
  <c r="C27" i="63"/>
  <c r="D27" i="63"/>
  <c r="G27" i="63"/>
  <c r="C28" i="63"/>
  <c r="D28" i="63"/>
  <c r="G28" i="63"/>
  <c r="C29" i="63"/>
  <c r="D29" i="63"/>
  <c r="G29" i="63"/>
  <c r="C30" i="63"/>
  <c r="D30" i="63"/>
  <c r="G30" i="63"/>
  <c r="C31" i="63"/>
  <c r="D31" i="63"/>
  <c r="G31" i="63"/>
  <c r="C32" i="63"/>
  <c r="D32" i="63"/>
  <c r="G32" i="63"/>
  <c r="C33" i="63"/>
  <c r="D33" i="63"/>
  <c r="G33" i="63"/>
  <c r="C35" i="63"/>
  <c r="D35" i="63"/>
  <c r="G35" i="63"/>
  <c r="C36" i="63"/>
  <c r="D36" i="63"/>
  <c r="G36" i="63"/>
  <c r="C37" i="63"/>
  <c r="D37" i="63"/>
  <c r="G37" i="63"/>
  <c r="C38" i="63"/>
  <c r="D38" i="63"/>
  <c r="G38" i="63"/>
  <c r="C39" i="63"/>
  <c r="D39" i="63"/>
  <c r="G39" i="63"/>
  <c r="C40" i="63"/>
  <c r="D40" i="63"/>
  <c r="G40" i="63"/>
  <c r="C43" i="63"/>
  <c r="D43" i="63"/>
  <c r="G43" i="63"/>
  <c r="C45" i="63"/>
  <c r="D45" i="63"/>
  <c r="G45" i="63"/>
  <c r="C48" i="63"/>
  <c r="D48" i="63"/>
  <c r="G48" i="63"/>
  <c r="C52" i="63"/>
  <c r="D52" i="63"/>
  <c r="G52" i="63"/>
  <c r="C53" i="63"/>
  <c r="D53" i="63"/>
  <c r="G53" i="63"/>
  <c r="C54" i="63"/>
  <c r="D54" i="63"/>
  <c r="G54" i="63"/>
  <c r="C55" i="63"/>
  <c r="D55" i="63"/>
  <c r="G55" i="63"/>
  <c r="C56" i="63"/>
  <c r="D56" i="63"/>
  <c r="G56" i="63"/>
  <c r="C57" i="63"/>
  <c r="D57" i="63"/>
  <c r="G57" i="63"/>
  <c r="C58" i="63"/>
  <c r="D58" i="63"/>
  <c r="G58" i="63"/>
  <c r="C61" i="63"/>
  <c r="D61" i="63"/>
  <c r="G61" i="63"/>
  <c r="C66" i="63"/>
  <c r="D66" i="63"/>
  <c r="G66" i="63"/>
  <c r="C75" i="63"/>
  <c r="D75" i="63"/>
  <c r="G75" i="63"/>
  <c r="C76" i="63"/>
  <c r="D76" i="63"/>
  <c r="G76" i="63"/>
  <c r="G89" i="63"/>
  <c r="C26" i="15"/>
  <c r="C13" i="64"/>
  <c r="D13" i="64"/>
  <c r="G13" i="64"/>
  <c r="C14" i="64"/>
  <c r="D14" i="64"/>
  <c r="G14" i="64"/>
  <c r="C15" i="64"/>
  <c r="D15" i="64"/>
  <c r="G15" i="64"/>
  <c r="C16" i="64"/>
  <c r="D16" i="64"/>
  <c r="G16" i="64"/>
  <c r="C18" i="64"/>
  <c r="D18" i="64"/>
  <c r="G18" i="64"/>
  <c r="C19" i="64"/>
  <c r="D19" i="64"/>
  <c r="G19" i="64"/>
  <c r="C20" i="64"/>
  <c r="D20" i="64"/>
  <c r="G20" i="64"/>
  <c r="C21" i="64"/>
  <c r="D21" i="64"/>
  <c r="G21" i="64"/>
  <c r="C22" i="64"/>
  <c r="D22" i="64"/>
  <c r="G22" i="64"/>
  <c r="C24" i="64"/>
  <c r="D24" i="64"/>
  <c r="G24" i="64"/>
  <c r="C25" i="64"/>
  <c r="D25" i="64"/>
  <c r="G25" i="64"/>
  <c r="C26" i="64"/>
  <c r="D26" i="64"/>
  <c r="G26" i="64"/>
  <c r="C27" i="64"/>
  <c r="D27" i="64"/>
  <c r="G27" i="64"/>
  <c r="C28" i="64"/>
  <c r="D28" i="64"/>
  <c r="G28" i="64"/>
  <c r="C29" i="64"/>
  <c r="D29" i="64"/>
  <c r="G29" i="64"/>
  <c r="C30" i="64"/>
  <c r="D30" i="64"/>
  <c r="G30" i="64"/>
  <c r="C31" i="64"/>
  <c r="D31" i="64"/>
  <c r="G31" i="64"/>
  <c r="C32" i="64"/>
  <c r="D32" i="64"/>
  <c r="G32" i="64"/>
  <c r="C33" i="64"/>
  <c r="D33" i="64"/>
  <c r="G33" i="64"/>
  <c r="C35" i="64"/>
  <c r="D35" i="64"/>
  <c r="G35" i="64"/>
  <c r="C36" i="64"/>
  <c r="D36" i="64"/>
  <c r="G36" i="64"/>
  <c r="C37" i="64"/>
  <c r="D37" i="64"/>
  <c r="G37" i="64"/>
  <c r="C38" i="64"/>
  <c r="D38" i="64"/>
  <c r="G38" i="64"/>
  <c r="C39" i="64"/>
  <c r="D39" i="64"/>
  <c r="G39" i="64"/>
  <c r="C40" i="64"/>
  <c r="D40" i="64"/>
  <c r="G40" i="64"/>
  <c r="C43" i="64"/>
  <c r="D43" i="64"/>
  <c r="G43" i="64"/>
  <c r="C45" i="64"/>
  <c r="D45" i="64"/>
  <c r="G45" i="64"/>
  <c r="C48" i="64"/>
  <c r="D48" i="64"/>
  <c r="G48" i="64"/>
  <c r="C52" i="64"/>
  <c r="D52" i="64"/>
  <c r="G52" i="64"/>
  <c r="C53" i="64"/>
  <c r="D53" i="64"/>
  <c r="G53" i="64"/>
  <c r="C54" i="64"/>
  <c r="D54" i="64"/>
  <c r="G54" i="64"/>
  <c r="C55" i="64"/>
  <c r="D55" i="64"/>
  <c r="G55" i="64"/>
  <c r="C56" i="64"/>
  <c r="D56" i="64"/>
  <c r="G56" i="64"/>
  <c r="C57" i="64"/>
  <c r="D57" i="64"/>
  <c r="G57" i="64"/>
  <c r="C58" i="64"/>
  <c r="D58" i="64"/>
  <c r="G58" i="64"/>
  <c r="C61" i="64"/>
  <c r="D61" i="64"/>
  <c r="G61" i="64"/>
  <c r="C66" i="64"/>
  <c r="D66" i="64"/>
  <c r="G66" i="64"/>
  <c r="C75" i="64"/>
  <c r="D75" i="64"/>
  <c r="G75" i="64"/>
  <c r="C76" i="64"/>
  <c r="D76" i="64"/>
  <c r="G76" i="64"/>
  <c r="G89" i="64"/>
  <c r="C27" i="15"/>
  <c r="C13" i="65"/>
  <c r="D13" i="65"/>
  <c r="G13" i="65"/>
  <c r="C14" i="65"/>
  <c r="D14" i="65"/>
  <c r="G14" i="65"/>
  <c r="C15" i="65"/>
  <c r="D15" i="65"/>
  <c r="G15" i="65"/>
  <c r="C16" i="65"/>
  <c r="D16" i="65"/>
  <c r="G16" i="65"/>
  <c r="C18" i="65"/>
  <c r="D18" i="65"/>
  <c r="G18" i="65"/>
  <c r="C19" i="65"/>
  <c r="D19" i="65"/>
  <c r="G19" i="65"/>
  <c r="C20" i="65"/>
  <c r="D20" i="65"/>
  <c r="G20" i="65"/>
  <c r="C21" i="65"/>
  <c r="D21" i="65"/>
  <c r="G21" i="65"/>
  <c r="C22" i="65"/>
  <c r="D22" i="65"/>
  <c r="G22" i="65"/>
  <c r="C24" i="65"/>
  <c r="D24" i="65"/>
  <c r="G24" i="65"/>
  <c r="C25" i="65"/>
  <c r="D25" i="65"/>
  <c r="G25" i="65"/>
  <c r="C26" i="65"/>
  <c r="D26" i="65"/>
  <c r="G26" i="65"/>
  <c r="C27" i="65"/>
  <c r="D27" i="65"/>
  <c r="G27" i="65"/>
  <c r="C28" i="65"/>
  <c r="D28" i="65"/>
  <c r="G28" i="65"/>
  <c r="C29" i="65"/>
  <c r="D29" i="65"/>
  <c r="G29" i="65"/>
  <c r="C30" i="65"/>
  <c r="D30" i="65"/>
  <c r="G30" i="65"/>
  <c r="C31" i="65"/>
  <c r="D31" i="65"/>
  <c r="G31" i="65"/>
  <c r="C32" i="65"/>
  <c r="D32" i="65"/>
  <c r="G32" i="65"/>
  <c r="C33" i="65"/>
  <c r="D33" i="65"/>
  <c r="G33" i="65"/>
  <c r="C35" i="65"/>
  <c r="D35" i="65"/>
  <c r="G35" i="65"/>
  <c r="C36" i="65"/>
  <c r="D36" i="65"/>
  <c r="G36" i="65"/>
  <c r="C37" i="65"/>
  <c r="D37" i="65"/>
  <c r="G37" i="65"/>
  <c r="C38" i="65"/>
  <c r="D38" i="65"/>
  <c r="G38" i="65"/>
  <c r="C39" i="65"/>
  <c r="D39" i="65"/>
  <c r="G39" i="65"/>
  <c r="C40" i="65"/>
  <c r="D40" i="65"/>
  <c r="G40" i="65"/>
  <c r="C43" i="65"/>
  <c r="D43" i="65"/>
  <c r="G43" i="65"/>
  <c r="C45" i="65"/>
  <c r="D45" i="65"/>
  <c r="G45" i="65"/>
  <c r="C48" i="65"/>
  <c r="D48" i="65"/>
  <c r="G48" i="65"/>
  <c r="C52" i="65"/>
  <c r="D52" i="65"/>
  <c r="G52" i="65"/>
  <c r="C53" i="65"/>
  <c r="D53" i="65"/>
  <c r="G53" i="65"/>
  <c r="C54" i="65"/>
  <c r="D54" i="65"/>
  <c r="G54" i="65"/>
  <c r="C55" i="65"/>
  <c r="D55" i="65"/>
  <c r="G55" i="65"/>
  <c r="C56" i="65"/>
  <c r="D56" i="65"/>
  <c r="G56" i="65"/>
  <c r="C57" i="65"/>
  <c r="D57" i="65"/>
  <c r="G57" i="65"/>
  <c r="C58" i="65"/>
  <c r="D58" i="65"/>
  <c r="G58" i="65"/>
  <c r="C61" i="65"/>
  <c r="D61" i="65"/>
  <c r="G61" i="65"/>
  <c r="C66" i="65"/>
  <c r="D66" i="65"/>
  <c r="G66" i="65"/>
  <c r="C75" i="65"/>
  <c r="D75" i="65"/>
  <c r="G75" i="65"/>
  <c r="C76" i="65"/>
  <c r="D76" i="65"/>
  <c r="G76" i="65"/>
  <c r="G93" i="65"/>
  <c r="C28" i="15"/>
  <c r="C13" i="66"/>
  <c r="D13" i="66"/>
  <c r="G13" i="66"/>
  <c r="C14" i="66"/>
  <c r="D14" i="66"/>
  <c r="G14" i="66"/>
  <c r="C15" i="66"/>
  <c r="D15" i="66"/>
  <c r="G15" i="66"/>
  <c r="C16" i="66"/>
  <c r="D16" i="66"/>
  <c r="G16" i="66"/>
  <c r="C18" i="66"/>
  <c r="D18" i="66"/>
  <c r="G18" i="66"/>
  <c r="C19" i="66"/>
  <c r="D19" i="66"/>
  <c r="G19" i="66"/>
  <c r="C20" i="66"/>
  <c r="D20" i="66"/>
  <c r="G20" i="66"/>
  <c r="C21" i="66"/>
  <c r="D21" i="66"/>
  <c r="G21" i="66"/>
  <c r="C22" i="66"/>
  <c r="D22" i="66"/>
  <c r="G22" i="66"/>
  <c r="C24" i="66"/>
  <c r="D24" i="66"/>
  <c r="G24" i="66"/>
  <c r="C25" i="66"/>
  <c r="D25" i="66"/>
  <c r="G25" i="66"/>
  <c r="C26" i="66"/>
  <c r="D26" i="66"/>
  <c r="G26" i="66"/>
  <c r="C27" i="66"/>
  <c r="D27" i="66"/>
  <c r="G27" i="66"/>
  <c r="C28" i="66"/>
  <c r="D28" i="66"/>
  <c r="G28" i="66"/>
  <c r="C29" i="66"/>
  <c r="D29" i="66"/>
  <c r="G29" i="66"/>
  <c r="C30" i="66"/>
  <c r="D30" i="66"/>
  <c r="G30" i="66"/>
  <c r="C31" i="66"/>
  <c r="D31" i="66"/>
  <c r="G31" i="66"/>
  <c r="C32" i="66"/>
  <c r="D32" i="66"/>
  <c r="G32" i="66"/>
  <c r="C33" i="66"/>
  <c r="D33" i="66"/>
  <c r="G33" i="66"/>
  <c r="C35" i="66"/>
  <c r="D35" i="66"/>
  <c r="G35" i="66"/>
  <c r="C36" i="66"/>
  <c r="D36" i="66"/>
  <c r="G36" i="66"/>
  <c r="C37" i="66"/>
  <c r="D37" i="66"/>
  <c r="G37" i="66"/>
  <c r="C38" i="66"/>
  <c r="D38" i="66"/>
  <c r="G38" i="66"/>
  <c r="C39" i="66"/>
  <c r="D39" i="66"/>
  <c r="G39" i="66"/>
  <c r="C40" i="66"/>
  <c r="D40" i="66"/>
  <c r="G40" i="66"/>
  <c r="C43" i="66"/>
  <c r="D43" i="66"/>
  <c r="G43" i="66"/>
  <c r="C45" i="66"/>
  <c r="D45" i="66"/>
  <c r="G45" i="66"/>
  <c r="C48" i="66"/>
  <c r="D48" i="66"/>
  <c r="G48" i="66"/>
  <c r="C52" i="66"/>
  <c r="D52" i="66"/>
  <c r="G52" i="66"/>
  <c r="C53" i="66"/>
  <c r="D53" i="66"/>
  <c r="G53" i="66"/>
  <c r="C54" i="66"/>
  <c r="D54" i="66"/>
  <c r="G54" i="66"/>
  <c r="C55" i="66"/>
  <c r="D55" i="66"/>
  <c r="G55" i="66"/>
  <c r="C56" i="66"/>
  <c r="D56" i="66"/>
  <c r="G56" i="66"/>
  <c r="C57" i="66"/>
  <c r="D57" i="66"/>
  <c r="G57" i="66"/>
  <c r="C58" i="66"/>
  <c r="D58" i="66"/>
  <c r="G58" i="66"/>
  <c r="C61" i="66"/>
  <c r="D61" i="66"/>
  <c r="G61" i="66"/>
  <c r="C66" i="66"/>
  <c r="D66" i="66"/>
  <c r="G66" i="66"/>
  <c r="C75" i="66"/>
  <c r="D75" i="66"/>
  <c r="G75" i="66"/>
  <c r="C76" i="66"/>
  <c r="D76" i="66"/>
  <c r="G76" i="66"/>
  <c r="G92" i="66"/>
  <c r="C29" i="15"/>
  <c r="C13" i="67"/>
  <c r="D13" i="67"/>
  <c r="G13" i="67"/>
  <c r="C14" i="67"/>
  <c r="D14" i="67"/>
  <c r="G14" i="67"/>
  <c r="C15" i="67"/>
  <c r="D15" i="67"/>
  <c r="G15" i="67"/>
  <c r="C16" i="67"/>
  <c r="D16" i="67"/>
  <c r="G16" i="67"/>
  <c r="C18" i="67"/>
  <c r="D18" i="67"/>
  <c r="G18" i="67"/>
  <c r="C19" i="67"/>
  <c r="D19" i="67"/>
  <c r="G19" i="67"/>
  <c r="C20" i="67"/>
  <c r="D20" i="67"/>
  <c r="G20" i="67"/>
  <c r="C21" i="67"/>
  <c r="D21" i="67"/>
  <c r="G21" i="67"/>
  <c r="C22" i="67"/>
  <c r="D22" i="67"/>
  <c r="G22" i="67"/>
  <c r="C24" i="67"/>
  <c r="D24" i="67"/>
  <c r="G24" i="67"/>
  <c r="C25" i="67"/>
  <c r="D25" i="67"/>
  <c r="G25" i="67"/>
  <c r="C26" i="67"/>
  <c r="D26" i="67"/>
  <c r="G26" i="67"/>
  <c r="C27" i="67"/>
  <c r="D27" i="67"/>
  <c r="G27" i="67"/>
  <c r="C28" i="67"/>
  <c r="D28" i="67"/>
  <c r="G28" i="67"/>
  <c r="C29" i="67"/>
  <c r="D29" i="67"/>
  <c r="G29" i="67"/>
  <c r="C30" i="67"/>
  <c r="D30" i="67"/>
  <c r="G30" i="67"/>
  <c r="C31" i="67"/>
  <c r="D31" i="67"/>
  <c r="G31" i="67"/>
  <c r="C32" i="67"/>
  <c r="D32" i="67"/>
  <c r="G32" i="67"/>
  <c r="C33" i="67"/>
  <c r="D33" i="67"/>
  <c r="G33" i="67"/>
  <c r="C35" i="67"/>
  <c r="D35" i="67"/>
  <c r="G35" i="67"/>
  <c r="C36" i="67"/>
  <c r="D36" i="67"/>
  <c r="G36" i="67"/>
  <c r="C37" i="67"/>
  <c r="D37" i="67"/>
  <c r="G37" i="67"/>
  <c r="C38" i="67"/>
  <c r="D38" i="67"/>
  <c r="G38" i="67"/>
  <c r="C39" i="67"/>
  <c r="D39" i="67"/>
  <c r="G39" i="67"/>
  <c r="C40" i="67"/>
  <c r="D40" i="67"/>
  <c r="G40" i="67"/>
  <c r="C43" i="67"/>
  <c r="D43" i="67"/>
  <c r="G43" i="67"/>
  <c r="C45" i="67"/>
  <c r="D45" i="67"/>
  <c r="G45" i="67"/>
  <c r="C48" i="67"/>
  <c r="D48" i="67"/>
  <c r="G48" i="67"/>
  <c r="C52" i="67"/>
  <c r="D52" i="67"/>
  <c r="G52" i="67"/>
  <c r="C53" i="67"/>
  <c r="D53" i="67"/>
  <c r="G53" i="67"/>
  <c r="C54" i="67"/>
  <c r="D54" i="67"/>
  <c r="G54" i="67"/>
  <c r="C55" i="67"/>
  <c r="D55" i="67"/>
  <c r="G55" i="67"/>
  <c r="C56" i="67"/>
  <c r="D56" i="67"/>
  <c r="G56" i="67"/>
  <c r="C57" i="67"/>
  <c r="D57" i="67"/>
  <c r="G57" i="67"/>
  <c r="C58" i="67"/>
  <c r="D58" i="67"/>
  <c r="G58" i="67"/>
  <c r="C61" i="67"/>
  <c r="D61" i="67"/>
  <c r="G61" i="67"/>
  <c r="C66" i="67"/>
  <c r="D66" i="67"/>
  <c r="G66" i="67"/>
  <c r="C75" i="67"/>
  <c r="D75" i="67"/>
  <c r="G75" i="67"/>
  <c r="C76" i="67"/>
  <c r="D76" i="67"/>
  <c r="G76" i="67"/>
  <c r="G93" i="67"/>
  <c r="C30" i="15"/>
  <c r="C13" i="68"/>
  <c r="D13" i="68"/>
  <c r="G13" i="68"/>
  <c r="C14" i="68"/>
  <c r="D14" i="68"/>
  <c r="G14" i="68"/>
  <c r="C15" i="68"/>
  <c r="D15" i="68"/>
  <c r="G15" i="68"/>
  <c r="C16" i="68"/>
  <c r="D16" i="68"/>
  <c r="G16" i="68"/>
  <c r="C18" i="68"/>
  <c r="D18" i="68"/>
  <c r="G18" i="68"/>
  <c r="C19" i="68"/>
  <c r="D19" i="68"/>
  <c r="G19" i="68"/>
  <c r="C20" i="68"/>
  <c r="D20" i="68"/>
  <c r="G20" i="68"/>
  <c r="C21" i="68"/>
  <c r="D21" i="68"/>
  <c r="G21" i="68"/>
  <c r="C22" i="68"/>
  <c r="D22" i="68"/>
  <c r="G22" i="68"/>
  <c r="C24" i="68"/>
  <c r="D24" i="68"/>
  <c r="G24" i="68"/>
  <c r="C25" i="68"/>
  <c r="D25" i="68"/>
  <c r="G25" i="68"/>
  <c r="C26" i="68"/>
  <c r="D26" i="68"/>
  <c r="G26" i="68"/>
  <c r="C27" i="68"/>
  <c r="D27" i="68"/>
  <c r="G27" i="68"/>
  <c r="C28" i="68"/>
  <c r="D28" i="68"/>
  <c r="G28" i="68"/>
  <c r="C29" i="68"/>
  <c r="D29" i="68"/>
  <c r="G29" i="68"/>
  <c r="C30" i="68"/>
  <c r="D30" i="68"/>
  <c r="G30" i="68"/>
  <c r="C31" i="68"/>
  <c r="D31" i="68"/>
  <c r="G31" i="68"/>
  <c r="C32" i="68"/>
  <c r="D32" i="68"/>
  <c r="G32" i="68"/>
  <c r="C33" i="68"/>
  <c r="D33" i="68"/>
  <c r="G33" i="68"/>
  <c r="C35" i="68"/>
  <c r="D35" i="68"/>
  <c r="G35" i="68"/>
  <c r="C36" i="68"/>
  <c r="D36" i="68"/>
  <c r="G36" i="68"/>
  <c r="C37" i="68"/>
  <c r="D37" i="68"/>
  <c r="G37" i="68"/>
  <c r="C38" i="68"/>
  <c r="D38" i="68"/>
  <c r="G38" i="68"/>
  <c r="C39" i="68"/>
  <c r="D39" i="68"/>
  <c r="G39" i="68"/>
  <c r="C40" i="68"/>
  <c r="D40" i="68"/>
  <c r="G40" i="68"/>
  <c r="C43" i="68"/>
  <c r="D43" i="68"/>
  <c r="G43" i="68"/>
  <c r="C45" i="68"/>
  <c r="D45" i="68"/>
  <c r="G45" i="68"/>
  <c r="C48" i="68"/>
  <c r="D48" i="68"/>
  <c r="G48" i="68"/>
  <c r="C52" i="68"/>
  <c r="D52" i="68"/>
  <c r="G52" i="68"/>
  <c r="C53" i="68"/>
  <c r="D53" i="68"/>
  <c r="G53" i="68"/>
  <c r="C54" i="68"/>
  <c r="D54" i="68"/>
  <c r="G54" i="68"/>
  <c r="C55" i="68"/>
  <c r="D55" i="68"/>
  <c r="G55" i="68"/>
  <c r="C56" i="68"/>
  <c r="D56" i="68"/>
  <c r="G56" i="68"/>
  <c r="C57" i="68"/>
  <c r="D57" i="68"/>
  <c r="G57" i="68"/>
  <c r="C58" i="68"/>
  <c r="D58" i="68"/>
  <c r="G58" i="68"/>
  <c r="C61" i="68"/>
  <c r="D61" i="68"/>
  <c r="G61" i="68"/>
  <c r="C66" i="68"/>
  <c r="D66" i="68"/>
  <c r="G66" i="68"/>
  <c r="C75" i="68"/>
  <c r="D75" i="68"/>
  <c r="G75" i="68"/>
  <c r="C76" i="68"/>
  <c r="D76" i="68"/>
  <c r="G76" i="68"/>
  <c r="G93" i="68"/>
  <c r="C31" i="15"/>
  <c r="C13" i="69"/>
  <c r="D13" i="69"/>
  <c r="G13" i="69"/>
  <c r="C14" i="69"/>
  <c r="D14" i="69"/>
  <c r="G14" i="69"/>
  <c r="C15" i="69"/>
  <c r="D15" i="69"/>
  <c r="G15" i="69"/>
  <c r="C16" i="69"/>
  <c r="D16" i="69"/>
  <c r="G16" i="69"/>
  <c r="C18" i="69"/>
  <c r="D18" i="69"/>
  <c r="G18" i="69"/>
  <c r="C19" i="69"/>
  <c r="D19" i="69"/>
  <c r="G19" i="69"/>
  <c r="C20" i="69"/>
  <c r="D20" i="69"/>
  <c r="G20" i="69"/>
  <c r="C21" i="69"/>
  <c r="D21" i="69"/>
  <c r="G21" i="69"/>
  <c r="C22" i="69"/>
  <c r="D22" i="69"/>
  <c r="G22" i="69"/>
  <c r="C24" i="69"/>
  <c r="D24" i="69"/>
  <c r="G24" i="69"/>
  <c r="C25" i="69"/>
  <c r="D25" i="69"/>
  <c r="G25" i="69"/>
  <c r="C26" i="69"/>
  <c r="D26" i="69"/>
  <c r="G26" i="69"/>
  <c r="C27" i="69"/>
  <c r="D27" i="69"/>
  <c r="G27" i="69"/>
  <c r="C28" i="69"/>
  <c r="D28" i="69"/>
  <c r="G28" i="69"/>
  <c r="C29" i="69"/>
  <c r="D29" i="69"/>
  <c r="G29" i="69"/>
  <c r="C30" i="69"/>
  <c r="D30" i="69"/>
  <c r="G30" i="69"/>
  <c r="C31" i="69"/>
  <c r="D31" i="69"/>
  <c r="G31" i="69"/>
  <c r="C32" i="69"/>
  <c r="D32" i="69"/>
  <c r="G32" i="69"/>
  <c r="C33" i="69"/>
  <c r="D33" i="69"/>
  <c r="G33" i="69"/>
  <c r="C35" i="69"/>
  <c r="D35" i="69"/>
  <c r="G35" i="69"/>
  <c r="C36" i="69"/>
  <c r="D36" i="69"/>
  <c r="G36" i="69"/>
  <c r="C37" i="69"/>
  <c r="D37" i="69"/>
  <c r="G37" i="69"/>
  <c r="C38" i="69"/>
  <c r="D38" i="69"/>
  <c r="G38" i="69"/>
  <c r="C39" i="69"/>
  <c r="D39" i="69"/>
  <c r="G39" i="69"/>
  <c r="C40" i="69"/>
  <c r="D40" i="69"/>
  <c r="G40" i="69"/>
  <c r="C43" i="69"/>
  <c r="D43" i="69"/>
  <c r="G43" i="69"/>
  <c r="C45" i="69"/>
  <c r="D45" i="69"/>
  <c r="G45" i="69"/>
  <c r="C48" i="69"/>
  <c r="D48" i="69"/>
  <c r="G48" i="69"/>
  <c r="C52" i="69"/>
  <c r="D52" i="69"/>
  <c r="G52" i="69"/>
  <c r="C53" i="69"/>
  <c r="D53" i="69"/>
  <c r="G53" i="69"/>
  <c r="C54" i="69"/>
  <c r="D54" i="69"/>
  <c r="G54" i="69"/>
  <c r="C55" i="69"/>
  <c r="D55" i="69"/>
  <c r="G55" i="69"/>
  <c r="C56" i="69"/>
  <c r="D56" i="69"/>
  <c r="G56" i="69"/>
  <c r="C57" i="69"/>
  <c r="D57" i="69"/>
  <c r="G57" i="69"/>
  <c r="C58" i="69"/>
  <c r="D58" i="69"/>
  <c r="G58" i="69"/>
  <c r="C61" i="69"/>
  <c r="D61" i="69"/>
  <c r="G61" i="69"/>
  <c r="C66" i="69"/>
  <c r="D66" i="69"/>
  <c r="G66" i="69"/>
  <c r="C75" i="69"/>
  <c r="D75" i="69"/>
  <c r="G75" i="69"/>
  <c r="C76" i="69"/>
  <c r="D76" i="69"/>
  <c r="G76" i="69"/>
  <c r="G94" i="69"/>
  <c r="C32" i="15"/>
  <c r="C13" i="70"/>
  <c r="D13" i="70"/>
  <c r="G13" i="70"/>
  <c r="C14" i="70"/>
  <c r="D14" i="70"/>
  <c r="G14" i="70"/>
  <c r="C15" i="70"/>
  <c r="D15" i="70"/>
  <c r="G15" i="70"/>
  <c r="C16" i="70"/>
  <c r="D16" i="70"/>
  <c r="G16" i="70"/>
  <c r="C18" i="70"/>
  <c r="D18" i="70"/>
  <c r="G18" i="70"/>
  <c r="C19" i="70"/>
  <c r="D19" i="70"/>
  <c r="G19" i="70"/>
  <c r="C20" i="70"/>
  <c r="D20" i="70"/>
  <c r="G20" i="70"/>
  <c r="C21" i="70"/>
  <c r="D21" i="70"/>
  <c r="G21" i="70"/>
  <c r="C22" i="70"/>
  <c r="D22" i="70"/>
  <c r="G22" i="70"/>
  <c r="C24" i="70"/>
  <c r="D24" i="70"/>
  <c r="G24" i="70"/>
  <c r="C25" i="70"/>
  <c r="D25" i="70"/>
  <c r="G25" i="70"/>
  <c r="C26" i="70"/>
  <c r="D26" i="70"/>
  <c r="G26" i="70"/>
  <c r="C27" i="70"/>
  <c r="D27" i="70"/>
  <c r="G27" i="70"/>
  <c r="C28" i="70"/>
  <c r="D28" i="70"/>
  <c r="G28" i="70"/>
  <c r="C29" i="70"/>
  <c r="D29" i="70"/>
  <c r="G29" i="70"/>
  <c r="C30" i="70"/>
  <c r="D30" i="70"/>
  <c r="G30" i="70"/>
  <c r="C31" i="70"/>
  <c r="D31" i="70"/>
  <c r="G31" i="70"/>
  <c r="C32" i="70"/>
  <c r="D32" i="70"/>
  <c r="G32" i="70"/>
  <c r="C33" i="70"/>
  <c r="D33" i="70"/>
  <c r="G33" i="70"/>
  <c r="C35" i="70"/>
  <c r="D35" i="70"/>
  <c r="G35" i="70"/>
  <c r="C36" i="70"/>
  <c r="D36" i="70"/>
  <c r="G36" i="70"/>
  <c r="C37" i="70"/>
  <c r="D37" i="70"/>
  <c r="G37" i="70"/>
  <c r="C38" i="70"/>
  <c r="D38" i="70"/>
  <c r="G38" i="70"/>
  <c r="C39" i="70"/>
  <c r="D39" i="70"/>
  <c r="G39" i="70"/>
  <c r="C40" i="70"/>
  <c r="D40" i="70"/>
  <c r="G40" i="70"/>
  <c r="C43" i="70"/>
  <c r="D43" i="70"/>
  <c r="G43" i="70"/>
  <c r="C45" i="70"/>
  <c r="D45" i="70"/>
  <c r="G45" i="70"/>
  <c r="C48" i="70"/>
  <c r="D48" i="70"/>
  <c r="G48" i="70"/>
  <c r="C52" i="70"/>
  <c r="D52" i="70"/>
  <c r="G52" i="70"/>
  <c r="C53" i="70"/>
  <c r="D53" i="70"/>
  <c r="G53" i="70"/>
  <c r="C54" i="70"/>
  <c r="D54" i="70"/>
  <c r="G54" i="70"/>
  <c r="C55" i="70"/>
  <c r="D55" i="70"/>
  <c r="G55" i="70"/>
  <c r="C56" i="70"/>
  <c r="D56" i="70"/>
  <c r="G56" i="70"/>
  <c r="C57" i="70"/>
  <c r="D57" i="70"/>
  <c r="G57" i="70"/>
  <c r="C58" i="70"/>
  <c r="D58" i="70"/>
  <c r="G58" i="70"/>
  <c r="C61" i="70"/>
  <c r="D61" i="70"/>
  <c r="G61" i="70"/>
  <c r="C66" i="70"/>
  <c r="D66" i="70"/>
  <c r="G66" i="70"/>
  <c r="C75" i="70"/>
  <c r="D75" i="70"/>
  <c r="G75" i="70"/>
  <c r="C76" i="70"/>
  <c r="D76" i="70"/>
  <c r="G76" i="70"/>
  <c r="G93" i="70"/>
  <c r="C33" i="15"/>
  <c r="C13" i="72"/>
  <c r="D13" i="72"/>
  <c r="G13" i="72"/>
  <c r="C14" i="72"/>
  <c r="D14" i="72"/>
  <c r="G14" i="72"/>
  <c r="C15" i="72"/>
  <c r="D15" i="72"/>
  <c r="G15" i="72"/>
  <c r="C16" i="72"/>
  <c r="D16" i="72"/>
  <c r="G16" i="72"/>
  <c r="C18" i="72"/>
  <c r="D18" i="72"/>
  <c r="G18" i="72"/>
  <c r="C19" i="72"/>
  <c r="D19" i="72"/>
  <c r="G19" i="72"/>
  <c r="C20" i="72"/>
  <c r="D20" i="72"/>
  <c r="G20" i="72"/>
  <c r="C21" i="72"/>
  <c r="D21" i="72"/>
  <c r="G21" i="72"/>
  <c r="C22" i="72"/>
  <c r="D22" i="72"/>
  <c r="G22" i="72"/>
  <c r="C24" i="72"/>
  <c r="D24" i="72"/>
  <c r="G24" i="72"/>
  <c r="C25" i="72"/>
  <c r="D25" i="72"/>
  <c r="G25" i="72"/>
  <c r="C26" i="72"/>
  <c r="D26" i="72"/>
  <c r="G26" i="72"/>
  <c r="C27" i="72"/>
  <c r="D27" i="72"/>
  <c r="G27" i="72"/>
  <c r="C28" i="72"/>
  <c r="D28" i="72"/>
  <c r="G28" i="72"/>
  <c r="C29" i="72"/>
  <c r="D29" i="72"/>
  <c r="G29" i="72"/>
  <c r="C30" i="72"/>
  <c r="D30" i="72"/>
  <c r="G30" i="72"/>
  <c r="C31" i="72"/>
  <c r="D31" i="72"/>
  <c r="G31" i="72"/>
  <c r="C32" i="72"/>
  <c r="D32" i="72"/>
  <c r="G32" i="72"/>
  <c r="C33" i="72"/>
  <c r="D33" i="72"/>
  <c r="G33" i="72"/>
  <c r="C35" i="72"/>
  <c r="D35" i="72"/>
  <c r="G35" i="72"/>
  <c r="C36" i="72"/>
  <c r="D36" i="72"/>
  <c r="G36" i="72"/>
  <c r="C37" i="72"/>
  <c r="D37" i="72"/>
  <c r="G37" i="72"/>
  <c r="C38" i="72"/>
  <c r="D38" i="72"/>
  <c r="G38" i="72"/>
  <c r="C39" i="72"/>
  <c r="D39" i="72"/>
  <c r="G39" i="72"/>
  <c r="C40" i="72"/>
  <c r="D40" i="72"/>
  <c r="G40" i="72"/>
  <c r="C43" i="72"/>
  <c r="D43" i="72"/>
  <c r="G43" i="72"/>
  <c r="C45" i="72"/>
  <c r="D45" i="72"/>
  <c r="G45" i="72"/>
  <c r="C48" i="72"/>
  <c r="D48" i="72"/>
  <c r="G48" i="72"/>
  <c r="C52" i="72"/>
  <c r="D52" i="72"/>
  <c r="G52" i="72"/>
  <c r="C53" i="72"/>
  <c r="D53" i="72"/>
  <c r="G53" i="72"/>
  <c r="C54" i="72"/>
  <c r="D54" i="72"/>
  <c r="G54" i="72"/>
  <c r="C55" i="72"/>
  <c r="D55" i="72"/>
  <c r="G55" i="72"/>
  <c r="C56" i="72"/>
  <c r="D56" i="72"/>
  <c r="G56" i="72"/>
  <c r="C57" i="72"/>
  <c r="D57" i="72"/>
  <c r="G57" i="72"/>
  <c r="C58" i="72"/>
  <c r="D58" i="72"/>
  <c r="G58" i="72"/>
  <c r="C61" i="72"/>
  <c r="D61" i="72"/>
  <c r="G61" i="72"/>
  <c r="C66" i="72"/>
  <c r="D66" i="72"/>
  <c r="G66" i="72"/>
  <c r="C75" i="72"/>
  <c r="D75" i="72"/>
  <c r="G75" i="72"/>
  <c r="C76" i="72"/>
  <c r="D76" i="72"/>
  <c r="G76" i="72"/>
  <c r="G96" i="72"/>
  <c r="C35" i="15"/>
  <c r="C13" i="73"/>
  <c r="D13" i="73"/>
  <c r="G13" i="73"/>
  <c r="C14" i="73"/>
  <c r="D14" i="73"/>
  <c r="G14" i="73"/>
  <c r="C15" i="73"/>
  <c r="D15" i="73"/>
  <c r="G15" i="73"/>
  <c r="C16" i="73"/>
  <c r="D16" i="73"/>
  <c r="G16" i="73"/>
  <c r="C18" i="73"/>
  <c r="D18" i="73"/>
  <c r="G18" i="73"/>
  <c r="C19" i="73"/>
  <c r="D19" i="73"/>
  <c r="G19" i="73"/>
  <c r="C20" i="73"/>
  <c r="D20" i="73"/>
  <c r="G20" i="73"/>
  <c r="C21" i="73"/>
  <c r="D21" i="73"/>
  <c r="G21" i="73"/>
  <c r="C22" i="73"/>
  <c r="D22" i="73"/>
  <c r="G22" i="73"/>
  <c r="C24" i="73"/>
  <c r="D24" i="73"/>
  <c r="G24" i="73"/>
  <c r="C25" i="73"/>
  <c r="D25" i="73"/>
  <c r="G25" i="73"/>
  <c r="C26" i="73"/>
  <c r="D26" i="73"/>
  <c r="G26" i="73"/>
  <c r="C27" i="73"/>
  <c r="D27" i="73"/>
  <c r="G27" i="73"/>
  <c r="C28" i="73"/>
  <c r="D28" i="73"/>
  <c r="G28" i="73"/>
  <c r="C29" i="73"/>
  <c r="D29" i="73"/>
  <c r="G29" i="73"/>
  <c r="C30" i="73"/>
  <c r="D30" i="73"/>
  <c r="G30" i="73"/>
  <c r="C31" i="73"/>
  <c r="D31" i="73"/>
  <c r="G31" i="73"/>
  <c r="C32" i="73"/>
  <c r="D32" i="73"/>
  <c r="G32" i="73"/>
  <c r="C33" i="73"/>
  <c r="D33" i="73"/>
  <c r="G33" i="73"/>
  <c r="C35" i="73"/>
  <c r="D35" i="73"/>
  <c r="G35" i="73"/>
  <c r="C36" i="73"/>
  <c r="D36" i="73"/>
  <c r="G36" i="73"/>
  <c r="C37" i="73"/>
  <c r="D37" i="73"/>
  <c r="G37" i="73"/>
  <c r="C38" i="73"/>
  <c r="D38" i="73"/>
  <c r="G38" i="73"/>
  <c r="C39" i="73"/>
  <c r="D39" i="73"/>
  <c r="G39" i="73"/>
  <c r="C40" i="73"/>
  <c r="D40" i="73"/>
  <c r="G40" i="73"/>
  <c r="C43" i="73"/>
  <c r="D43" i="73"/>
  <c r="G43" i="73"/>
  <c r="C45" i="73"/>
  <c r="D45" i="73"/>
  <c r="G45" i="73"/>
  <c r="C48" i="73"/>
  <c r="D48" i="73"/>
  <c r="G48" i="73"/>
  <c r="C52" i="73"/>
  <c r="D52" i="73"/>
  <c r="G52" i="73"/>
  <c r="C53" i="73"/>
  <c r="D53" i="73"/>
  <c r="G53" i="73"/>
  <c r="C54" i="73"/>
  <c r="D54" i="73"/>
  <c r="G54" i="73"/>
  <c r="C55" i="73"/>
  <c r="D55" i="73"/>
  <c r="G55" i="73"/>
  <c r="C56" i="73"/>
  <c r="D56" i="73"/>
  <c r="G56" i="73"/>
  <c r="C57" i="73"/>
  <c r="D57" i="73"/>
  <c r="G57" i="73"/>
  <c r="C58" i="73"/>
  <c r="D58" i="73"/>
  <c r="G58" i="73"/>
  <c r="C61" i="73"/>
  <c r="D61" i="73"/>
  <c r="G61" i="73"/>
  <c r="C66" i="73"/>
  <c r="D66" i="73"/>
  <c r="G66" i="73"/>
  <c r="C75" i="73"/>
  <c r="D75" i="73"/>
  <c r="G75" i="73"/>
  <c r="C76" i="73"/>
  <c r="D76" i="73"/>
  <c r="G76" i="73"/>
  <c r="G96" i="73"/>
  <c r="C36" i="15"/>
  <c r="C13" i="74"/>
  <c r="D13" i="74"/>
  <c r="G13" i="74"/>
  <c r="C14" i="74"/>
  <c r="D14" i="74"/>
  <c r="G14" i="74"/>
  <c r="C15" i="74"/>
  <c r="D15" i="74"/>
  <c r="G15" i="74"/>
  <c r="C16" i="74"/>
  <c r="D16" i="74"/>
  <c r="G16" i="74"/>
  <c r="C18" i="74"/>
  <c r="D18" i="74"/>
  <c r="G18" i="74"/>
  <c r="C19" i="74"/>
  <c r="D19" i="74"/>
  <c r="G19" i="74"/>
  <c r="C20" i="74"/>
  <c r="D20" i="74"/>
  <c r="G20" i="74"/>
  <c r="C21" i="74"/>
  <c r="D21" i="74"/>
  <c r="G21" i="74"/>
  <c r="C22" i="74"/>
  <c r="D22" i="74"/>
  <c r="G22" i="74"/>
  <c r="C24" i="74"/>
  <c r="D24" i="74"/>
  <c r="G24" i="74"/>
  <c r="C25" i="74"/>
  <c r="D25" i="74"/>
  <c r="G25" i="74"/>
  <c r="C26" i="74"/>
  <c r="D26" i="74"/>
  <c r="G26" i="74"/>
  <c r="C27" i="74"/>
  <c r="D27" i="74"/>
  <c r="G27" i="74"/>
  <c r="C28" i="74"/>
  <c r="D28" i="74"/>
  <c r="G28" i="74"/>
  <c r="C29" i="74"/>
  <c r="D29" i="74"/>
  <c r="G29" i="74"/>
  <c r="C30" i="74"/>
  <c r="D30" i="74"/>
  <c r="G30" i="74"/>
  <c r="C31" i="74"/>
  <c r="D31" i="74"/>
  <c r="G31" i="74"/>
  <c r="C32" i="74"/>
  <c r="D32" i="74"/>
  <c r="G32" i="74"/>
  <c r="C33" i="74"/>
  <c r="D33" i="74"/>
  <c r="G33" i="74"/>
  <c r="C35" i="74"/>
  <c r="D35" i="74"/>
  <c r="G35" i="74"/>
  <c r="C36" i="74"/>
  <c r="D36" i="74"/>
  <c r="G36" i="74"/>
  <c r="C37" i="74"/>
  <c r="D37" i="74"/>
  <c r="G37" i="74"/>
  <c r="C38" i="74"/>
  <c r="D38" i="74"/>
  <c r="G38" i="74"/>
  <c r="C39" i="74"/>
  <c r="D39" i="74"/>
  <c r="G39" i="74"/>
  <c r="C40" i="74"/>
  <c r="D40" i="74"/>
  <c r="G40" i="74"/>
  <c r="C43" i="74"/>
  <c r="D43" i="74"/>
  <c r="G43" i="74"/>
  <c r="C45" i="74"/>
  <c r="D45" i="74"/>
  <c r="G45" i="74"/>
  <c r="C48" i="74"/>
  <c r="D48" i="74"/>
  <c r="G48" i="74"/>
  <c r="C52" i="74"/>
  <c r="D52" i="74"/>
  <c r="G52" i="74"/>
  <c r="C53" i="74"/>
  <c r="D53" i="74"/>
  <c r="G53" i="74"/>
  <c r="C54" i="74"/>
  <c r="D54" i="74"/>
  <c r="G54" i="74"/>
  <c r="C55" i="74"/>
  <c r="D55" i="74"/>
  <c r="G55" i="74"/>
  <c r="C56" i="74"/>
  <c r="D56" i="74"/>
  <c r="G56" i="74"/>
  <c r="C57" i="74"/>
  <c r="D57" i="74"/>
  <c r="G57" i="74"/>
  <c r="C58" i="74"/>
  <c r="D58" i="74"/>
  <c r="G58" i="74"/>
  <c r="C61" i="74"/>
  <c r="D61" i="74"/>
  <c r="G61" i="74"/>
  <c r="C66" i="74"/>
  <c r="D66" i="74"/>
  <c r="G66" i="74"/>
  <c r="C75" i="74"/>
  <c r="D75" i="74"/>
  <c r="G75" i="74"/>
  <c r="C76" i="74"/>
  <c r="D76" i="74"/>
  <c r="G76" i="74"/>
  <c r="G96" i="74"/>
  <c r="C37" i="15"/>
  <c r="C13" i="75"/>
  <c r="D13" i="75"/>
  <c r="G13" i="75"/>
  <c r="C14" i="75"/>
  <c r="D14" i="75"/>
  <c r="G14" i="75"/>
  <c r="C15" i="75"/>
  <c r="D15" i="75"/>
  <c r="G15" i="75"/>
  <c r="C16" i="75"/>
  <c r="D16" i="75"/>
  <c r="G16" i="75"/>
  <c r="C18" i="75"/>
  <c r="D18" i="75"/>
  <c r="G18" i="75"/>
  <c r="C19" i="75"/>
  <c r="D19" i="75"/>
  <c r="G19" i="75"/>
  <c r="C20" i="75"/>
  <c r="D20" i="75"/>
  <c r="G20" i="75"/>
  <c r="C21" i="75"/>
  <c r="D21" i="75"/>
  <c r="G21" i="75"/>
  <c r="C22" i="75"/>
  <c r="D22" i="75"/>
  <c r="G22" i="75"/>
  <c r="C24" i="75"/>
  <c r="D24" i="75"/>
  <c r="G24" i="75"/>
  <c r="C25" i="75"/>
  <c r="D25" i="75"/>
  <c r="G25" i="75"/>
  <c r="C26" i="75"/>
  <c r="D26" i="75"/>
  <c r="G26" i="75"/>
  <c r="C27" i="75"/>
  <c r="D27" i="75"/>
  <c r="G27" i="75"/>
  <c r="C28" i="75"/>
  <c r="D28" i="75"/>
  <c r="G28" i="75"/>
  <c r="C29" i="75"/>
  <c r="D29" i="75"/>
  <c r="G29" i="75"/>
  <c r="C30" i="75"/>
  <c r="D30" i="75"/>
  <c r="G30" i="75"/>
  <c r="C31" i="75"/>
  <c r="D31" i="75"/>
  <c r="G31" i="75"/>
  <c r="C32" i="75"/>
  <c r="D32" i="75"/>
  <c r="G32" i="75"/>
  <c r="C33" i="75"/>
  <c r="D33" i="75"/>
  <c r="G33" i="75"/>
  <c r="C35" i="75"/>
  <c r="D35" i="75"/>
  <c r="G35" i="75"/>
  <c r="C36" i="75"/>
  <c r="D36" i="75"/>
  <c r="G36" i="75"/>
  <c r="C37" i="75"/>
  <c r="D37" i="75"/>
  <c r="G37" i="75"/>
  <c r="C38" i="75"/>
  <c r="D38" i="75"/>
  <c r="G38" i="75"/>
  <c r="C39" i="75"/>
  <c r="D39" i="75"/>
  <c r="G39" i="75"/>
  <c r="C40" i="75"/>
  <c r="D40" i="75"/>
  <c r="G40" i="75"/>
  <c r="C43" i="75"/>
  <c r="D43" i="75"/>
  <c r="G43" i="75"/>
  <c r="C45" i="75"/>
  <c r="D45" i="75"/>
  <c r="G45" i="75"/>
  <c r="C48" i="75"/>
  <c r="D48" i="75"/>
  <c r="G48" i="75"/>
  <c r="C52" i="75"/>
  <c r="D52" i="75"/>
  <c r="G52" i="75"/>
  <c r="C53" i="75"/>
  <c r="D53" i="75"/>
  <c r="G53" i="75"/>
  <c r="C54" i="75"/>
  <c r="D54" i="75"/>
  <c r="G54" i="75"/>
  <c r="C55" i="75"/>
  <c r="D55" i="75"/>
  <c r="G55" i="75"/>
  <c r="C56" i="75"/>
  <c r="D56" i="75"/>
  <c r="G56" i="75"/>
  <c r="C57" i="75"/>
  <c r="D57" i="75"/>
  <c r="G57" i="75"/>
  <c r="C58" i="75"/>
  <c r="D58" i="75"/>
  <c r="G58" i="75"/>
  <c r="C61" i="75"/>
  <c r="D61" i="75"/>
  <c r="G61" i="75"/>
  <c r="C66" i="75"/>
  <c r="D66" i="75"/>
  <c r="G66" i="75"/>
  <c r="C75" i="75"/>
  <c r="D75" i="75"/>
  <c r="G75" i="75"/>
  <c r="C76" i="75"/>
  <c r="D76" i="75"/>
  <c r="G76" i="75"/>
  <c r="G96" i="75"/>
  <c r="C38" i="15"/>
  <c r="C13" i="76"/>
  <c r="D13" i="76"/>
  <c r="G13" i="76"/>
  <c r="C14" i="76"/>
  <c r="D14" i="76"/>
  <c r="G14" i="76"/>
  <c r="C15" i="76"/>
  <c r="D15" i="76"/>
  <c r="G15" i="76"/>
  <c r="C16" i="76"/>
  <c r="D16" i="76"/>
  <c r="G16" i="76"/>
  <c r="C18" i="76"/>
  <c r="D18" i="76"/>
  <c r="G18" i="76"/>
  <c r="C19" i="76"/>
  <c r="D19" i="76"/>
  <c r="G19" i="76"/>
  <c r="C20" i="76"/>
  <c r="D20" i="76"/>
  <c r="G20" i="76"/>
  <c r="C21" i="76"/>
  <c r="D21" i="76"/>
  <c r="G21" i="76"/>
  <c r="C22" i="76"/>
  <c r="D22" i="76"/>
  <c r="G22" i="76"/>
  <c r="C24" i="76"/>
  <c r="D24" i="76"/>
  <c r="G24" i="76"/>
  <c r="C25" i="76"/>
  <c r="D25" i="76"/>
  <c r="G25" i="76"/>
  <c r="C26" i="76"/>
  <c r="D26" i="76"/>
  <c r="G26" i="76"/>
  <c r="C27" i="76"/>
  <c r="D27" i="76"/>
  <c r="G27" i="76"/>
  <c r="C28" i="76"/>
  <c r="D28" i="76"/>
  <c r="G28" i="76"/>
  <c r="C29" i="76"/>
  <c r="D29" i="76"/>
  <c r="G29" i="76"/>
  <c r="C30" i="76"/>
  <c r="D30" i="76"/>
  <c r="G30" i="76"/>
  <c r="C31" i="76"/>
  <c r="D31" i="76"/>
  <c r="G31" i="76"/>
  <c r="C32" i="76"/>
  <c r="D32" i="76"/>
  <c r="G32" i="76"/>
  <c r="C33" i="76"/>
  <c r="D33" i="76"/>
  <c r="G33" i="76"/>
  <c r="C35" i="76"/>
  <c r="D35" i="76"/>
  <c r="G35" i="76"/>
  <c r="C36" i="76"/>
  <c r="D36" i="76"/>
  <c r="G36" i="76"/>
  <c r="C37" i="76"/>
  <c r="D37" i="76"/>
  <c r="G37" i="76"/>
  <c r="C38" i="76"/>
  <c r="D38" i="76"/>
  <c r="G38" i="76"/>
  <c r="C39" i="76"/>
  <c r="D39" i="76"/>
  <c r="G39" i="76"/>
  <c r="C40" i="76"/>
  <c r="D40" i="76"/>
  <c r="G40" i="76"/>
  <c r="C43" i="76"/>
  <c r="D43" i="76"/>
  <c r="G43" i="76"/>
  <c r="C45" i="76"/>
  <c r="D45" i="76"/>
  <c r="G45" i="76"/>
  <c r="C48" i="76"/>
  <c r="D48" i="76"/>
  <c r="G48" i="76"/>
  <c r="C52" i="76"/>
  <c r="D52" i="76"/>
  <c r="G52" i="76"/>
  <c r="C53" i="76"/>
  <c r="D53" i="76"/>
  <c r="G53" i="76"/>
  <c r="C54" i="76"/>
  <c r="D54" i="76"/>
  <c r="G54" i="76"/>
  <c r="C55" i="76"/>
  <c r="D55" i="76"/>
  <c r="G55" i="76"/>
  <c r="C56" i="76"/>
  <c r="D56" i="76"/>
  <c r="G56" i="76"/>
  <c r="C57" i="76"/>
  <c r="D57" i="76"/>
  <c r="G57" i="76"/>
  <c r="C58" i="76"/>
  <c r="D58" i="76"/>
  <c r="G58" i="76"/>
  <c r="C61" i="76"/>
  <c r="D61" i="76"/>
  <c r="G61" i="76"/>
  <c r="C66" i="76"/>
  <c r="D66" i="76"/>
  <c r="G66" i="76"/>
  <c r="C75" i="76"/>
  <c r="D75" i="76"/>
  <c r="G75" i="76"/>
  <c r="C76" i="76"/>
  <c r="D76" i="76"/>
  <c r="G76" i="76"/>
  <c r="G97" i="76"/>
  <c r="C39" i="15"/>
  <c r="C13" i="77"/>
  <c r="D13" i="77"/>
  <c r="G13" i="77"/>
  <c r="C14" i="77"/>
  <c r="D14" i="77"/>
  <c r="G14" i="77"/>
  <c r="C15" i="77"/>
  <c r="D15" i="77"/>
  <c r="G15" i="77"/>
  <c r="C16" i="77"/>
  <c r="D16" i="77"/>
  <c r="G16" i="77"/>
  <c r="C18" i="77"/>
  <c r="D18" i="77"/>
  <c r="G18" i="77"/>
  <c r="C19" i="77"/>
  <c r="D19" i="77"/>
  <c r="G19" i="77"/>
  <c r="C20" i="77"/>
  <c r="D20" i="77"/>
  <c r="G20" i="77"/>
  <c r="C21" i="77"/>
  <c r="D21" i="77"/>
  <c r="G21" i="77"/>
  <c r="C22" i="77"/>
  <c r="D22" i="77"/>
  <c r="G22" i="77"/>
  <c r="C24" i="77"/>
  <c r="D24" i="77"/>
  <c r="G24" i="77"/>
  <c r="C25" i="77"/>
  <c r="D25" i="77"/>
  <c r="G25" i="77"/>
  <c r="C26" i="77"/>
  <c r="D26" i="77"/>
  <c r="G26" i="77"/>
  <c r="C27" i="77"/>
  <c r="D27" i="77"/>
  <c r="G27" i="77"/>
  <c r="C28" i="77"/>
  <c r="D28" i="77"/>
  <c r="G28" i="77"/>
  <c r="C29" i="77"/>
  <c r="D29" i="77"/>
  <c r="G29" i="77"/>
  <c r="C30" i="77"/>
  <c r="D30" i="77"/>
  <c r="G30" i="77"/>
  <c r="C31" i="77"/>
  <c r="D31" i="77"/>
  <c r="G31" i="77"/>
  <c r="C32" i="77"/>
  <c r="D32" i="77"/>
  <c r="G32" i="77"/>
  <c r="C33" i="77"/>
  <c r="D33" i="77"/>
  <c r="G33" i="77"/>
  <c r="C35" i="77"/>
  <c r="D35" i="77"/>
  <c r="G35" i="77"/>
  <c r="C36" i="77"/>
  <c r="D36" i="77"/>
  <c r="G36" i="77"/>
  <c r="C37" i="77"/>
  <c r="D37" i="77"/>
  <c r="G37" i="77"/>
  <c r="C38" i="77"/>
  <c r="D38" i="77"/>
  <c r="G38" i="77"/>
  <c r="C39" i="77"/>
  <c r="D39" i="77"/>
  <c r="G39" i="77"/>
  <c r="C40" i="77"/>
  <c r="D40" i="77"/>
  <c r="G40" i="77"/>
  <c r="C43" i="77"/>
  <c r="D43" i="77"/>
  <c r="G43" i="77"/>
  <c r="C45" i="77"/>
  <c r="D45" i="77"/>
  <c r="G45" i="77"/>
  <c r="C48" i="77"/>
  <c r="D48" i="77"/>
  <c r="G48" i="77"/>
  <c r="C52" i="77"/>
  <c r="D52" i="77"/>
  <c r="G52" i="77"/>
  <c r="C53" i="77"/>
  <c r="D53" i="77"/>
  <c r="G53" i="77"/>
  <c r="C54" i="77"/>
  <c r="D54" i="77"/>
  <c r="G54" i="77"/>
  <c r="C55" i="77"/>
  <c r="D55" i="77"/>
  <c r="G55" i="77"/>
  <c r="C56" i="77"/>
  <c r="D56" i="77"/>
  <c r="G56" i="77"/>
  <c r="C57" i="77"/>
  <c r="D57" i="77"/>
  <c r="G57" i="77"/>
  <c r="C58" i="77"/>
  <c r="D58" i="77"/>
  <c r="G58" i="77"/>
  <c r="C61" i="77"/>
  <c r="D61" i="77"/>
  <c r="G61" i="77"/>
  <c r="C66" i="77"/>
  <c r="D66" i="77"/>
  <c r="G66" i="77"/>
  <c r="C75" i="77"/>
  <c r="D75" i="77"/>
  <c r="G75" i="77"/>
  <c r="C76" i="77"/>
  <c r="D76" i="77"/>
  <c r="G76" i="77"/>
  <c r="G97" i="77"/>
  <c r="C40" i="15"/>
  <c r="C13" i="78"/>
  <c r="D13" i="78"/>
  <c r="G13" i="78"/>
  <c r="C14" i="78"/>
  <c r="D14" i="78"/>
  <c r="G14" i="78"/>
  <c r="C15" i="78"/>
  <c r="D15" i="78"/>
  <c r="G15" i="78"/>
  <c r="C16" i="78"/>
  <c r="D16" i="78"/>
  <c r="G16" i="78"/>
  <c r="C18" i="78"/>
  <c r="D18" i="78"/>
  <c r="G18" i="78"/>
  <c r="C19" i="78"/>
  <c r="D19" i="78"/>
  <c r="G19" i="78"/>
  <c r="C20" i="78"/>
  <c r="D20" i="78"/>
  <c r="G20" i="78"/>
  <c r="C21" i="78"/>
  <c r="D21" i="78"/>
  <c r="G21" i="78"/>
  <c r="C22" i="78"/>
  <c r="D22" i="78"/>
  <c r="G22" i="78"/>
  <c r="C24" i="78"/>
  <c r="D24" i="78"/>
  <c r="G24" i="78"/>
  <c r="C25" i="78"/>
  <c r="D25" i="78"/>
  <c r="G25" i="78"/>
  <c r="C26" i="78"/>
  <c r="D26" i="78"/>
  <c r="G26" i="78"/>
  <c r="C27" i="78"/>
  <c r="D27" i="78"/>
  <c r="G27" i="78"/>
  <c r="C28" i="78"/>
  <c r="D28" i="78"/>
  <c r="G28" i="78"/>
  <c r="C29" i="78"/>
  <c r="D29" i="78"/>
  <c r="G29" i="78"/>
  <c r="C30" i="78"/>
  <c r="D30" i="78"/>
  <c r="G30" i="78"/>
  <c r="C31" i="78"/>
  <c r="D31" i="78"/>
  <c r="G31" i="78"/>
  <c r="C32" i="78"/>
  <c r="D32" i="78"/>
  <c r="G32" i="78"/>
  <c r="C33" i="78"/>
  <c r="D33" i="78"/>
  <c r="G33" i="78"/>
  <c r="C35" i="78"/>
  <c r="D35" i="78"/>
  <c r="G35" i="78"/>
  <c r="C36" i="78"/>
  <c r="D36" i="78"/>
  <c r="G36" i="78"/>
  <c r="C37" i="78"/>
  <c r="D37" i="78"/>
  <c r="G37" i="78"/>
  <c r="C38" i="78"/>
  <c r="D38" i="78"/>
  <c r="G38" i="78"/>
  <c r="C39" i="78"/>
  <c r="D39" i="78"/>
  <c r="G39" i="78"/>
  <c r="C40" i="78"/>
  <c r="D40" i="78"/>
  <c r="G40" i="78"/>
  <c r="C43" i="78"/>
  <c r="D43" i="78"/>
  <c r="G43" i="78"/>
  <c r="C45" i="78"/>
  <c r="D45" i="78"/>
  <c r="G45" i="78"/>
  <c r="C48" i="78"/>
  <c r="D48" i="78"/>
  <c r="G48" i="78"/>
  <c r="C52" i="78"/>
  <c r="D52" i="78"/>
  <c r="G52" i="78"/>
  <c r="C53" i="78"/>
  <c r="D53" i="78"/>
  <c r="G53" i="78"/>
  <c r="C54" i="78"/>
  <c r="D54" i="78"/>
  <c r="G54" i="78"/>
  <c r="C55" i="78"/>
  <c r="D55" i="78"/>
  <c r="G55" i="78"/>
  <c r="C56" i="78"/>
  <c r="D56" i="78"/>
  <c r="G56" i="78"/>
  <c r="C57" i="78"/>
  <c r="D57" i="78"/>
  <c r="G57" i="78"/>
  <c r="C58" i="78"/>
  <c r="D58" i="78"/>
  <c r="G58" i="78"/>
  <c r="C61" i="78"/>
  <c r="D61" i="78"/>
  <c r="G61" i="78"/>
  <c r="C66" i="78"/>
  <c r="D66" i="78"/>
  <c r="G66" i="78"/>
  <c r="C75" i="78"/>
  <c r="D75" i="78"/>
  <c r="G75" i="78"/>
  <c r="C76" i="78"/>
  <c r="D76" i="78"/>
  <c r="G76" i="78"/>
  <c r="G97" i="78"/>
  <c r="C41" i="15"/>
  <c r="C13" i="79"/>
  <c r="D13" i="79"/>
  <c r="G13" i="79"/>
  <c r="C14" i="79"/>
  <c r="D14" i="79"/>
  <c r="G14" i="79"/>
  <c r="C15" i="79"/>
  <c r="D15" i="79"/>
  <c r="G15" i="79"/>
  <c r="C16" i="79"/>
  <c r="D16" i="79"/>
  <c r="G16" i="79"/>
  <c r="C18" i="79"/>
  <c r="D18" i="79"/>
  <c r="G18" i="79"/>
  <c r="C19" i="79"/>
  <c r="D19" i="79"/>
  <c r="G19" i="79"/>
  <c r="C20" i="79"/>
  <c r="D20" i="79"/>
  <c r="G20" i="79"/>
  <c r="C21" i="79"/>
  <c r="D21" i="79"/>
  <c r="G21" i="79"/>
  <c r="C22" i="79"/>
  <c r="D22" i="79"/>
  <c r="G22" i="79"/>
  <c r="C24" i="79"/>
  <c r="D24" i="79"/>
  <c r="G24" i="79"/>
  <c r="C25" i="79"/>
  <c r="D25" i="79"/>
  <c r="G25" i="79"/>
  <c r="C26" i="79"/>
  <c r="D26" i="79"/>
  <c r="G26" i="79"/>
  <c r="C27" i="79"/>
  <c r="D27" i="79"/>
  <c r="G27" i="79"/>
  <c r="C28" i="79"/>
  <c r="D28" i="79"/>
  <c r="G28" i="79"/>
  <c r="C29" i="79"/>
  <c r="D29" i="79"/>
  <c r="G29" i="79"/>
  <c r="C30" i="79"/>
  <c r="D30" i="79"/>
  <c r="G30" i="79"/>
  <c r="C31" i="79"/>
  <c r="D31" i="79"/>
  <c r="G31" i="79"/>
  <c r="C32" i="79"/>
  <c r="D32" i="79"/>
  <c r="G32" i="79"/>
  <c r="C33" i="79"/>
  <c r="D33" i="79"/>
  <c r="G33" i="79"/>
  <c r="C35" i="79"/>
  <c r="D35" i="79"/>
  <c r="G35" i="79"/>
  <c r="C36" i="79"/>
  <c r="D36" i="79"/>
  <c r="G36" i="79"/>
  <c r="C37" i="79"/>
  <c r="D37" i="79"/>
  <c r="G37" i="79"/>
  <c r="C38" i="79"/>
  <c r="D38" i="79"/>
  <c r="G38" i="79"/>
  <c r="C39" i="79"/>
  <c r="D39" i="79"/>
  <c r="G39" i="79"/>
  <c r="C40" i="79"/>
  <c r="D40" i="79"/>
  <c r="G40" i="79"/>
  <c r="C43" i="79"/>
  <c r="D43" i="79"/>
  <c r="G43" i="79"/>
  <c r="C45" i="79"/>
  <c r="D45" i="79"/>
  <c r="G45" i="79"/>
  <c r="C48" i="79"/>
  <c r="D48" i="79"/>
  <c r="G48" i="79"/>
  <c r="C52" i="79"/>
  <c r="D52" i="79"/>
  <c r="G52" i="79"/>
  <c r="C53" i="79"/>
  <c r="D53" i="79"/>
  <c r="G53" i="79"/>
  <c r="C54" i="79"/>
  <c r="D54" i="79"/>
  <c r="G54" i="79"/>
  <c r="C55" i="79"/>
  <c r="D55" i="79"/>
  <c r="G55" i="79"/>
  <c r="C56" i="79"/>
  <c r="D56" i="79"/>
  <c r="G56" i="79"/>
  <c r="C57" i="79"/>
  <c r="D57" i="79"/>
  <c r="G57" i="79"/>
  <c r="C58" i="79"/>
  <c r="D58" i="79"/>
  <c r="G58" i="79"/>
  <c r="C61" i="79"/>
  <c r="D61" i="79"/>
  <c r="G61" i="79"/>
  <c r="C66" i="79"/>
  <c r="D66" i="79"/>
  <c r="G66" i="79"/>
  <c r="C75" i="79"/>
  <c r="D75" i="79"/>
  <c r="G75" i="79"/>
  <c r="C76" i="79"/>
  <c r="D76" i="79"/>
  <c r="G76" i="79"/>
  <c r="G97" i="79"/>
  <c r="C42" i="15"/>
  <c r="C13" i="80"/>
  <c r="D13" i="80"/>
  <c r="G13" i="80"/>
  <c r="C14" i="80"/>
  <c r="D14" i="80"/>
  <c r="G14" i="80"/>
  <c r="C15" i="80"/>
  <c r="D15" i="80"/>
  <c r="G15" i="80"/>
  <c r="C16" i="80"/>
  <c r="D16" i="80"/>
  <c r="G16" i="80"/>
  <c r="C18" i="80"/>
  <c r="D18" i="80"/>
  <c r="G18" i="80"/>
  <c r="C19" i="80"/>
  <c r="D19" i="80"/>
  <c r="G19" i="80"/>
  <c r="C20" i="80"/>
  <c r="D20" i="80"/>
  <c r="G20" i="80"/>
  <c r="C21" i="80"/>
  <c r="D21" i="80"/>
  <c r="G21" i="80"/>
  <c r="C22" i="80"/>
  <c r="D22" i="80"/>
  <c r="G22" i="80"/>
  <c r="C24" i="80"/>
  <c r="D24" i="80"/>
  <c r="G24" i="80"/>
  <c r="C25" i="80"/>
  <c r="D25" i="80"/>
  <c r="G25" i="80"/>
  <c r="C26" i="80"/>
  <c r="D26" i="80"/>
  <c r="G26" i="80"/>
  <c r="C27" i="80"/>
  <c r="D27" i="80"/>
  <c r="G27" i="80"/>
  <c r="C28" i="80"/>
  <c r="D28" i="80"/>
  <c r="G28" i="80"/>
  <c r="C29" i="80"/>
  <c r="D29" i="80"/>
  <c r="G29" i="80"/>
  <c r="C30" i="80"/>
  <c r="D30" i="80"/>
  <c r="G30" i="80"/>
  <c r="C31" i="80"/>
  <c r="D31" i="80"/>
  <c r="G31" i="80"/>
  <c r="C32" i="80"/>
  <c r="D32" i="80"/>
  <c r="G32" i="80"/>
  <c r="C33" i="80"/>
  <c r="D33" i="80"/>
  <c r="G33" i="80"/>
  <c r="C35" i="80"/>
  <c r="D35" i="80"/>
  <c r="G35" i="80"/>
  <c r="C36" i="80"/>
  <c r="D36" i="80"/>
  <c r="G36" i="80"/>
  <c r="C37" i="80"/>
  <c r="D37" i="80"/>
  <c r="G37" i="80"/>
  <c r="C38" i="80"/>
  <c r="D38" i="80"/>
  <c r="G38" i="80"/>
  <c r="C39" i="80"/>
  <c r="D39" i="80"/>
  <c r="G39" i="80"/>
  <c r="C40" i="80"/>
  <c r="D40" i="80"/>
  <c r="G40" i="80"/>
  <c r="C43" i="80"/>
  <c r="D43" i="80"/>
  <c r="G43" i="80"/>
  <c r="C45" i="80"/>
  <c r="D45" i="80"/>
  <c r="G45" i="80"/>
  <c r="C48" i="80"/>
  <c r="D48" i="80"/>
  <c r="G48" i="80"/>
  <c r="C52" i="80"/>
  <c r="D52" i="80"/>
  <c r="G52" i="80"/>
  <c r="C53" i="80"/>
  <c r="D53" i="80"/>
  <c r="G53" i="80"/>
  <c r="C54" i="80"/>
  <c r="D54" i="80"/>
  <c r="G54" i="80"/>
  <c r="C55" i="80"/>
  <c r="D55" i="80"/>
  <c r="G55" i="80"/>
  <c r="C56" i="80"/>
  <c r="D56" i="80"/>
  <c r="G56" i="80"/>
  <c r="C57" i="80"/>
  <c r="D57" i="80"/>
  <c r="G57" i="80"/>
  <c r="C58" i="80"/>
  <c r="D58" i="80"/>
  <c r="G58" i="80"/>
  <c r="C61" i="80"/>
  <c r="D61" i="80"/>
  <c r="G61" i="80"/>
  <c r="C66" i="80"/>
  <c r="D66" i="80"/>
  <c r="G66" i="80"/>
  <c r="C75" i="80"/>
  <c r="D75" i="80"/>
  <c r="G75" i="80"/>
  <c r="C76" i="80"/>
  <c r="D76" i="80"/>
  <c r="G76" i="80"/>
  <c r="G97" i="80"/>
  <c r="C43" i="15"/>
  <c r="C13" i="81"/>
  <c r="D13" i="81"/>
  <c r="G13" i="81"/>
  <c r="C14" i="81"/>
  <c r="D14" i="81"/>
  <c r="G14" i="81"/>
  <c r="C15" i="81"/>
  <c r="D15" i="81"/>
  <c r="G15" i="81"/>
  <c r="C16" i="81"/>
  <c r="D16" i="81"/>
  <c r="G16" i="81"/>
  <c r="C18" i="81"/>
  <c r="D18" i="81"/>
  <c r="G18" i="81"/>
  <c r="C19" i="81"/>
  <c r="D19" i="81"/>
  <c r="G19" i="81"/>
  <c r="C20" i="81"/>
  <c r="D20" i="81"/>
  <c r="G20" i="81"/>
  <c r="C21" i="81"/>
  <c r="D21" i="81"/>
  <c r="G21" i="81"/>
  <c r="C22" i="81"/>
  <c r="D22" i="81"/>
  <c r="G22" i="81"/>
  <c r="C24" i="81"/>
  <c r="D24" i="81"/>
  <c r="G24" i="81"/>
  <c r="C25" i="81"/>
  <c r="D25" i="81"/>
  <c r="G25" i="81"/>
  <c r="C26" i="81"/>
  <c r="D26" i="81"/>
  <c r="G26" i="81"/>
  <c r="C27" i="81"/>
  <c r="D27" i="81"/>
  <c r="G27" i="81"/>
  <c r="C28" i="81"/>
  <c r="D28" i="81"/>
  <c r="G28" i="81"/>
  <c r="C29" i="81"/>
  <c r="D29" i="81"/>
  <c r="G29" i="81"/>
  <c r="C30" i="81"/>
  <c r="D30" i="81"/>
  <c r="G30" i="81"/>
  <c r="C31" i="81"/>
  <c r="D31" i="81"/>
  <c r="G31" i="81"/>
  <c r="C32" i="81"/>
  <c r="D32" i="81"/>
  <c r="G32" i="81"/>
  <c r="C33" i="81"/>
  <c r="D33" i="81"/>
  <c r="G33" i="81"/>
  <c r="C35" i="81"/>
  <c r="D35" i="81"/>
  <c r="G35" i="81"/>
  <c r="C36" i="81"/>
  <c r="D36" i="81"/>
  <c r="G36" i="81"/>
  <c r="C37" i="81"/>
  <c r="D37" i="81"/>
  <c r="G37" i="81"/>
  <c r="C38" i="81"/>
  <c r="D38" i="81"/>
  <c r="G38" i="81"/>
  <c r="C39" i="81"/>
  <c r="D39" i="81"/>
  <c r="G39" i="81"/>
  <c r="C40" i="81"/>
  <c r="D40" i="81"/>
  <c r="G40" i="81"/>
  <c r="C43" i="81"/>
  <c r="D43" i="81"/>
  <c r="G43" i="81"/>
  <c r="C45" i="81"/>
  <c r="D45" i="81"/>
  <c r="G45" i="81"/>
  <c r="C48" i="81"/>
  <c r="D48" i="81"/>
  <c r="G48" i="81"/>
  <c r="C52" i="81"/>
  <c r="D52" i="81"/>
  <c r="G52" i="81"/>
  <c r="C53" i="81"/>
  <c r="D53" i="81"/>
  <c r="G53" i="81"/>
  <c r="C54" i="81"/>
  <c r="D54" i="81"/>
  <c r="G54" i="81"/>
  <c r="C55" i="81"/>
  <c r="D55" i="81"/>
  <c r="G55" i="81"/>
  <c r="C56" i="81"/>
  <c r="D56" i="81"/>
  <c r="G56" i="81"/>
  <c r="C57" i="81"/>
  <c r="D57" i="81"/>
  <c r="G57" i="81"/>
  <c r="C58" i="81"/>
  <c r="D58" i="81"/>
  <c r="G58" i="81"/>
  <c r="C61" i="81"/>
  <c r="D61" i="81"/>
  <c r="G61" i="81"/>
  <c r="C66" i="81"/>
  <c r="D66" i="81"/>
  <c r="G66" i="81"/>
  <c r="C75" i="81"/>
  <c r="D75" i="81"/>
  <c r="G75" i="81"/>
  <c r="C76" i="81"/>
  <c r="D76" i="81"/>
  <c r="G76" i="81"/>
  <c r="G97" i="81"/>
  <c r="C44" i="15"/>
  <c r="C13" i="82"/>
  <c r="D13" i="82"/>
  <c r="G13" i="82"/>
  <c r="C14" i="82"/>
  <c r="D14" i="82"/>
  <c r="G14" i="82"/>
  <c r="C15" i="82"/>
  <c r="D15" i="82"/>
  <c r="G15" i="82"/>
  <c r="C16" i="82"/>
  <c r="D16" i="82"/>
  <c r="G16" i="82"/>
  <c r="C18" i="82"/>
  <c r="D18" i="82"/>
  <c r="G18" i="82"/>
  <c r="C19" i="82"/>
  <c r="D19" i="82"/>
  <c r="G19" i="82"/>
  <c r="C20" i="82"/>
  <c r="D20" i="82"/>
  <c r="G20" i="82"/>
  <c r="C21" i="82"/>
  <c r="D21" i="82"/>
  <c r="G21" i="82"/>
  <c r="C22" i="82"/>
  <c r="D22" i="82"/>
  <c r="G22" i="82"/>
  <c r="C24" i="82"/>
  <c r="D24" i="82"/>
  <c r="G24" i="82"/>
  <c r="C25" i="82"/>
  <c r="D25" i="82"/>
  <c r="G25" i="82"/>
  <c r="C26" i="82"/>
  <c r="D26" i="82"/>
  <c r="G26" i="82"/>
  <c r="C27" i="82"/>
  <c r="D27" i="82"/>
  <c r="G27" i="82"/>
  <c r="C28" i="82"/>
  <c r="D28" i="82"/>
  <c r="G28" i="82"/>
  <c r="C29" i="82"/>
  <c r="D29" i="82"/>
  <c r="G29" i="82"/>
  <c r="C30" i="82"/>
  <c r="D30" i="82"/>
  <c r="G30" i="82"/>
  <c r="C31" i="82"/>
  <c r="D31" i="82"/>
  <c r="G31" i="82"/>
  <c r="C32" i="82"/>
  <c r="D32" i="82"/>
  <c r="G32" i="82"/>
  <c r="C33" i="82"/>
  <c r="D33" i="82"/>
  <c r="G33" i="82"/>
  <c r="C35" i="82"/>
  <c r="D35" i="82"/>
  <c r="G35" i="82"/>
  <c r="C36" i="82"/>
  <c r="D36" i="82"/>
  <c r="G36" i="82"/>
  <c r="C37" i="82"/>
  <c r="D37" i="82"/>
  <c r="G37" i="82"/>
  <c r="C38" i="82"/>
  <c r="D38" i="82"/>
  <c r="G38" i="82"/>
  <c r="C39" i="82"/>
  <c r="D39" i="82"/>
  <c r="G39" i="82"/>
  <c r="C40" i="82"/>
  <c r="D40" i="82"/>
  <c r="G40" i="82"/>
  <c r="C43" i="82"/>
  <c r="D43" i="82"/>
  <c r="G43" i="82"/>
  <c r="C45" i="82"/>
  <c r="D45" i="82"/>
  <c r="G45" i="82"/>
  <c r="C48" i="82"/>
  <c r="D48" i="82"/>
  <c r="G48" i="82"/>
  <c r="C52" i="82"/>
  <c r="D52" i="82"/>
  <c r="G52" i="82"/>
  <c r="C53" i="82"/>
  <c r="D53" i="82"/>
  <c r="G53" i="82"/>
  <c r="C54" i="82"/>
  <c r="D54" i="82"/>
  <c r="G54" i="82"/>
  <c r="C55" i="82"/>
  <c r="D55" i="82"/>
  <c r="G55" i="82"/>
  <c r="C56" i="82"/>
  <c r="D56" i="82"/>
  <c r="G56" i="82"/>
  <c r="C57" i="82"/>
  <c r="D57" i="82"/>
  <c r="G57" i="82"/>
  <c r="C58" i="82"/>
  <c r="D58" i="82"/>
  <c r="G58" i="82"/>
  <c r="C61" i="82"/>
  <c r="D61" i="82"/>
  <c r="G61" i="82"/>
  <c r="C66" i="82"/>
  <c r="D66" i="82"/>
  <c r="G66" i="82"/>
  <c r="C75" i="82"/>
  <c r="D75" i="82"/>
  <c r="G75" i="82"/>
  <c r="C76" i="82"/>
  <c r="D76" i="82"/>
  <c r="G76" i="82"/>
  <c r="G97" i="82"/>
  <c r="C45" i="15"/>
  <c r="C13" i="84"/>
  <c r="D13" i="84"/>
  <c r="G13" i="84"/>
  <c r="C14" i="84"/>
  <c r="D14" i="84"/>
  <c r="G14" i="84"/>
  <c r="C15" i="84"/>
  <c r="D15" i="84"/>
  <c r="G15" i="84"/>
  <c r="C16" i="84"/>
  <c r="D16" i="84"/>
  <c r="G16" i="84"/>
  <c r="C18" i="84"/>
  <c r="D18" i="84"/>
  <c r="G18" i="84"/>
  <c r="C19" i="84"/>
  <c r="D19" i="84"/>
  <c r="G19" i="84"/>
  <c r="C20" i="84"/>
  <c r="D20" i="84"/>
  <c r="G20" i="84"/>
  <c r="C21" i="84"/>
  <c r="D21" i="84"/>
  <c r="G21" i="84"/>
  <c r="C22" i="84"/>
  <c r="D22" i="84"/>
  <c r="G22" i="84"/>
  <c r="C24" i="84"/>
  <c r="D24" i="84"/>
  <c r="G24" i="84"/>
  <c r="C25" i="84"/>
  <c r="D25" i="84"/>
  <c r="G25" i="84"/>
  <c r="C26" i="84"/>
  <c r="D26" i="84"/>
  <c r="G26" i="84"/>
  <c r="C27" i="84"/>
  <c r="D27" i="84"/>
  <c r="G27" i="84"/>
  <c r="C28" i="84"/>
  <c r="D28" i="84"/>
  <c r="G28" i="84"/>
  <c r="C29" i="84"/>
  <c r="D29" i="84"/>
  <c r="G29" i="84"/>
  <c r="C30" i="84"/>
  <c r="D30" i="84"/>
  <c r="G30" i="84"/>
  <c r="C31" i="84"/>
  <c r="D31" i="84"/>
  <c r="G31" i="84"/>
  <c r="C32" i="84"/>
  <c r="D32" i="84"/>
  <c r="G32" i="84"/>
  <c r="C33" i="84"/>
  <c r="D33" i="84"/>
  <c r="G33" i="84"/>
  <c r="C35" i="84"/>
  <c r="D35" i="84"/>
  <c r="G35" i="84"/>
  <c r="C36" i="84"/>
  <c r="D36" i="84"/>
  <c r="G36" i="84"/>
  <c r="C37" i="84"/>
  <c r="D37" i="84"/>
  <c r="G37" i="84"/>
  <c r="C38" i="84"/>
  <c r="D38" i="84"/>
  <c r="G38" i="84"/>
  <c r="C39" i="84"/>
  <c r="D39" i="84"/>
  <c r="G39" i="84"/>
  <c r="C40" i="84"/>
  <c r="D40" i="84"/>
  <c r="G40" i="84"/>
  <c r="C43" i="84"/>
  <c r="D43" i="84"/>
  <c r="G43" i="84"/>
  <c r="C45" i="84"/>
  <c r="D45" i="84"/>
  <c r="G45" i="84"/>
  <c r="C48" i="84"/>
  <c r="D48" i="84"/>
  <c r="G48" i="84"/>
  <c r="C52" i="84"/>
  <c r="D52" i="84"/>
  <c r="G52" i="84"/>
  <c r="C53" i="84"/>
  <c r="D53" i="84"/>
  <c r="G53" i="84"/>
  <c r="C54" i="84"/>
  <c r="D54" i="84"/>
  <c r="G54" i="84"/>
  <c r="C55" i="84"/>
  <c r="D55" i="84"/>
  <c r="G55" i="84"/>
  <c r="C56" i="84"/>
  <c r="D56" i="84"/>
  <c r="G56" i="84"/>
  <c r="C57" i="84"/>
  <c r="D57" i="84"/>
  <c r="G57" i="84"/>
  <c r="C58" i="84"/>
  <c r="D58" i="84"/>
  <c r="G58" i="84"/>
  <c r="C61" i="84"/>
  <c r="D61" i="84"/>
  <c r="G61" i="84"/>
  <c r="C66" i="84"/>
  <c r="D66" i="84"/>
  <c r="G66" i="84"/>
  <c r="C75" i="84"/>
  <c r="D75" i="84"/>
  <c r="G75" i="84"/>
  <c r="C76" i="84"/>
  <c r="D76" i="84"/>
  <c r="G76" i="84"/>
  <c r="G98" i="84"/>
  <c r="C46" i="15"/>
  <c r="C13" i="83"/>
  <c r="D13" i="83"/>
  <c r="G13" i="83"/>
  <c r="C14" i="83"/>
  <c r="D14" i="83"/>
  <c r="G14" i="83"/>
  <c r="C15" i="83"/>
  <c r="D15" i="83"/>
  <c r="G15" i="83"/>
  <c r="C16" i="83"/>
  <c r="D16" i="83"/>
  <c r="G16" i="83"/>
  <c r="C18" i="83"/>
  <c r="D18" i="83"/>
  <c r="G18" i="83"/>
  <c r="C19" i="83"/>
  <c r="D19" i="83"/>
  <c r="G19" i="83"/>
  <c r="C20" i="83"/>
  <c r="D20" i="83"/>
  <c r="G20" i="83"/>
  <c r="C21" i="83"/>
  <c r="D21" i="83"/>
  <c r="G21" i="83"/>
  <c r="C22" i="83"/>
  <c r="D22" i="83"/>
  <c r="G22" i="83"/>
  <c r="C24" i="83"/>
  <c r="D24" i="83"/>
  <c r="G24" i="83"/>
  <c r="C25" i="83"/>
  <c r="D25" i="83"/>
  <c r="G25" i="83"/>
  <c r="C26" i="83"/>
  <c r="D26" i="83"/>
  <c r="G26" i="83"/>
  <c r="C27" i="83"/>
  <c r="D27" i="83"/>
  <c r="G27" i="83"/>
  <c r="C28" i="83"/>
  <c r="D28" i="83"/>
  <c r="G28" i="83"/>
  <c r="C29" i="83"/>
  <c r="D29" i="83"/>
  <c r="G29" i="83"/>
  <c r="C30" i="83"/>
  <c r="D30" i="83"/>
  <c r="G30" i="83"/>
  <c r="C31" i="83"/>
  <c r="D31" i="83"/>
  <c r="G31" i="83"/>
  <c r="C32" i="83"/>
  <c r="D32" i="83"/>
  <c r="G32" i="83"/>
  <c r="C33" i="83"/>
  <c r="D33" i="83"/>
  <c r="G33" i="83"/>
  <c r="C35" i="83"/>
  <c r="D35" i="83"/>
  <c r="G35" i="83"/>
  <c r="C36" i="83"/>
  <c r="D36" i="83"/>
  <c r="G36" i="83"/>
  <c r="C37" i="83"/>
  <c r="D37" i="83"/>
  <c r="G37" i="83"/>
  <c r="C38" i="83"/>
  <c r="D38" i="83"/>
  <c r="G38" i="83"/>
  <c r="C39" i="83"/>
  <c r="D39" i="83"/>
  <c r="G39" i="83"/>
  <c r="C40" i="83"/>
  <c r="D40" i="83"/>
  <c r="G40" i="83"/>
  <c r="C43" i="83"/>
  <c r="D43" i="83"/>
  <c r="G43" i="83"/>
  <c r="C45" i="83"/>
  <c r="D45" i="83"/>
  <c r="G45" i="83"/>
  <c r="C48" i="83"/>
  <c r="D48" i="83"/>
  <c r="G48" i="83"/>
  <c r="C52" i="83"/>
  <c r="D52" i="83"/>
  <c r="G52" i="83"/>
  <c r="C53" i="83"/>
  <c r="D53" i="83"/>
  <c r="G53" i="83"/>
  <c r="C54" i="83"/>
  <c r="D54" i="83"/>
  <c r="G54" i="83"/>
  <c r="C55" i="83"/>
  <c r="D55" i="83"/>
  <c r="G55" i="83"/>
  <c r="C56" i="83"/>
  <c r="D56" i="83"/>
  <c r="G56" i="83"/>
  <c r="C57" i="83"/>
  <c r="D57" i="83"/>
  <c r="G57" i="83"/>
  <c r="C58" i="83"/>
  <c r="D58" i="83"/>
  <c r="G58" i="83"/>
  <c r="C61" i="83"/>
  <c r="D61" i="83"/>
  <c r="G61" i="83"/>
  <c r="C66" i="83"/>
  <c r="D66" i="83"/>
  <c r="G66" i="83"/>
  <c r="C75" i="83"/>
  <c r="D75" i="83"/>
  <c r="G75" i="83"/>
  <c r="C76" i="83"/>
  <c r="D76" i="83"/>
  <c r="G76" i="83"/>
  <c r="G97" i="83"/>
  <c r="C47" i="15"/>
  <c r="C13" i="85"/>
  <c r="D13" i="85"/>
  <c r="G13" i="85"/>
  <c r="C14" i="85"/>
  <c r="D14" i="85"/>
  <c r="G14" i="85"/>
  <c r="C15" i="85"/>
  <c r="D15" i="85"/>
  <c r="G15" i="85"/>
  <c r="C16" i="85"/>
  <c r="D16" i="85"/>
  <c r="G16" i="85"/>
  <c r="C18" i="85"/>
  <c r="D18" i="85"/>
  <c r="G18" i="85"/>
  <c r="C19" i="85"/>
  <c r="D19" i="85"/>
  <c r="G19" i="85"/>
  <c r="C20" i="85"/>
  <c r="D20" i="85"/>
  <c r="G20" i="85"/>
  <c r="C21" i="85"/>
  <c r="D21" i="85"/>
  <c r="G21" i="85"/>
  <c r="C22" i="85"/>
  <c r="D22" i="85"/>
  <c r="G22" i="85"/>
  <c r="C24" i="85"/>
  <c r="D24" i="85"/>
  <c r="G24" i="85"/>
  <c r="C25" i="85"/>
  <c r="D25" i="85"/>
  <c r="G25" i="85"/>
  <c r="C26" i="85"/>
  <c r="D26" i="85"/>
  <c r="G26" i="85"/>
  <c r="C27" i="85"/>
  <c r="D27" i="85"/>
  <c r="G27" i="85"/>
  <c r="C28" i="85"/>
  <c r="D28" i="85"/>
  <c r="G28" i="85"/>
  <c r="C29" i="85"/>
  <c r="D29" i="85"/>
  <c r="G29" i="85"/>
  <c r="C30" i="85"/>
  <c r="D30" i="85"/>
  <c r="G30" i="85"/>
  <c r="C31" i="85"/>
  <c r="D31" i="85"/>
  <c r="G31" i="85"/>
  <c r="C32" i="85"/>
  <c r="D32" i="85"/>
  <c r="G32" i="85"/>
  <c r="C33" i="85"/>
  <c r="D33" i="85"/>
  <c r="G33" i="85"/>
  <c r="C35" i="85"/>
  <c r="D35" i="85"/>
  <c r="G35" i="85"/>
  <c r="C36" i="85"/>
  <c r="D36" i="85"/>
  <c r="G36" i="85"/>
  <c r="C37" i="85"/>
  <c r="D37" i="85"/>
  <c r="G37" i="85"/>
  <c r="C38" i="85"/>
  <c r="D38" i="85"/>
  <c r="G38" i="85"/>
  <c r="C39" i="85"/>
  <c r="D39" i="85"/>
  <c r="G39" i="85"/>
  <c r="C40" i="85"/>
  <c r="D40" i="85"/>
  <c r="G40" i="85"/>
  <c r="C43" i="85"/>
  <c r="D43" i="85"/>
  <c r="G43" i="85"/>
  <c r="C45" i="85"/>
  <c r="D45" i="85"/>
  <c r="G45" i="85"/>
  <c r="C48" i="85"/>
  <c r="D48" i="85"/>
  <c r="G48" i="85"/>
  <c r="C52" i="85"/>
  <c r="D52" i="85"/>
  <c r="G52" i="85"/>
  <c r="C53" i="85"/>
  <c r="D53" i="85"/>
  <c r="G53" i="85"/>
  <c r="C54" i="85"/>
  <c r="D54" i="85"/>
  <c r="G54" i="85"/>
  <c r="C55" i="85"/>
  <c r="D55" i="85"/>
  <c r="G55" i="85"/>
  <c r="C56" i="85"/>
  <c r="D56" i="85"/>
  <c r="G56" i="85"/>
  <c r="C57" i="85"/>
  <c r="D57" i="85"/>
  <c r="G57" i="85"/>
  <c r="C58" i="85"/>
  <c r="D58" i="85"/>
  <c r="G58" i="85"/>
  <c r="C61" i="85"/>
  <c r="D61" i="85"/>
  <c r="G61" i="85"/>
  <c r="C66" i="85"/>
  <c r="D66" i="85"/>
  <c r="G66" i="85"/>
  <c r="C75" i="85"/>
  <c r="D75" i="85"/>
  <c r="G75" i="85"/>
  <c r="C76" i="85"/>
  <c r="D76" i="85"/>
  <c r="G76" i="85"/>
  <c r="G97" i="85"/>
  <c r="C48" i="15"/>
  <c r="C13" i="86"/>
  <c r="D13" i="86"/>
  <c r="G13" i="86"/>
  <c r="C14" i="86"/>
  <c r="D14" i="86"/>
  <c r="G14" i="86"/>
  <c r="C15" i="86"/>
  <c r="D15" i="86"/>
  <c r="G15" i="86"/>
  <c r="C16" i="86"/>
  <c r="D16" i="86"/>
  <c r="G16" i="86"/>
  <c r="C18" i="86"/>
  <c r="D18" i="86"/>
  <c r="G18" i="86"/>
  <c r="C19" i="86"/>
  <c r="D19" i="86"/>
  <c r="G19" i="86"/>
  <c r="C20" i="86"/>
  <c r="D20" i="86"/>
  <c r="G20" i="86"/>
  <c r="C21" i="86"/>
  <c r="D21" i="86"/>
  <c r="G21" i="86"/>
  <c r="C22" i="86"/>
  <c r="D22" i="86"/>
  <c r="G22" i="86"/>
  <c r="C24" i="86"/>
  <c r="D24" i="86"/>
  <c r="G24" i="86"/>
  <c r="C25" i="86"/>
  <c r="D25" i="86"/>
  <c r="G25" i="86"/>
  <c r="C26" i="86"/>
  <c r="D26" i="86"/>
  <c r="G26" i="86"/>
  <c r="C27" i="86"/>
  <c r="D27" i="86"/>
  <c r="G27" i="86"/>
  <c r="C28" i="86"/>
  <c r="D28" i="86"/>
  <c r="G28" i="86"/>
  <c r="C29" i="86"/>
  <c r="D29" i="86"/>
  <c r="G29" i="86"/>
  <c r="C30" i="86"/>
  <c r="D30" i="86"/>
  <c r="G30" i="86"/>
  <c r="C31" i="86"/>
  <c r="D31" i="86"/>
  <c r="G31" i="86"/>
  <c r="C32" i="86"/>
  <c r="D32" i="86"/>
  <c r="G32" i="86"/>
  <c r="C33" i="86"/>
  <c r="D33" i="86"/>
  <c r="G33" i="86"/>
  <c r="C35" i="86"/>
  <c r="D35" i="86"/>
  <c r="G35" i="86"/>
  <c r="C36" i="86"/>
  <c r="D36" i="86"/>
  <c r="G36" i="86"/>
  <c r="C37" i="86"/>
  <c r="D37" i="86"/>
  <c r="G37" i="86"/>
  <c r="C38" i="86"/>
  <c r="D38" i="86"/>
  <c r="G38" i="86"/>
  <c r="C39" i="86"/>
  <c r="D39" i="86"/>
  <c r="G39" i="86"/>
  <c r="C40" i="86"/>
  <c r="D40" i="86"/>
  <c r="G40" i="86"/>
  <c r="C43" i="86"/>
  <c r="D43" i="86"/>
  <c r="G43" i="86"/>
  <c r="C45" i="86"/>
  <c r="D45" i="86"/>
  <c r="G45" i="86"/>
  <c r="C48" i="86"/>
  <c r="D48" i="86"/>
  <c r="G48" i="86"/>
  <c r="C52" i="86"/>
  <c r="D52" i="86"/>
  <c r="G52" i="86"/>
  <c r="C53" i="86"/>
  <c r="D53" i="86"/>
  <c r="G53" i="86"/>
  <c r="C54" i="86"/>
  <c r="D54" i="86"/>
  <c r="G54" i="86"/>
  <c r="C55" i="86"/>
  <c r="D55" i="86"/>
  <c r="G55" i="86"/>
  <c r="C56" i="86"/>
  <c r="D56" i="86"/>
  <c r="G56" i="86"/>
  <c r="C57" i="86"/>
  <c r="D57" i="86"/>
  <c r="G57" i="86"/>
  <c r="C58" i="86"/>
  <c r="D58" i="86"/>
  <c r="G58" i="86"/>
  <c r="C61" i="86"/>
  <c r="D61" i="86"/>
  <c r="G61" i="86"/>
  <c r="C66" i="86"/>
  <c r="D66" i="86"/>
  <c r="G66" i="86"/>
  <c r="C75" i="86"/>
  <c r="D75" i="86"/>
  <c r="G75" i="86"/>
  <c r="C76" i="86"/>
  <c r="D76" i="86"/>
  <c r="G76" i="86"/>
  <c r="G97" i="86"/>
  <c r="C49" i="15"/>
  <c r="C13" i="87"/>
  <c r="D13" i="87"/>
  <c r="G13" i="87"/>
  <c r="C14" i="87"/>
  <c r="D14" i="87"/>
  <c r="G14" i="87"/>
  <c r="C15" i="87"/>
  <c r="D15" i="87"/>
  <c r="G15" i="87"/>
  <c r="C16" i="87"/>
  <c r="D16" i="87"/>
  <c r="G16" i="87"/>
  <c r="C18" i="87"/>
  <c r="D18" i="87"/>
  <c r="G18" i="87"/>
  <c r="C19" i="87"/>
  <c r="D19" i="87"/>
  <c r="G19" i="87"/>
  <c r="C20" i="87"/>
  <c r="D20" i="87"/>
  <c r="G20" i="87"/>
  <c r="C21" i="87"/>
  <c r="D21" i="87"/>
  <c r="G21" i="87"/>
  <c r="C22" i="87"/>
  <c r="D22" i="87"/>
  <c r="G22" i="87"/>
  <c r="C24" i="87"/>
  <c r="D24" i="87"/>
  <c r="G24" i="87"/>
  <c r="C25" i="87"/>
  <c r="D25" i="87"/>
  <c r="G25" i="87"/>
  <c r="C26" i="87"/>
  <c r="D26" i="87"/>
  <c r="G26" i="87"/>
  <c r="C27" i="87"/>
  <c r="D27" i="87"/>
  <c r="G27" i="87"/>
  <c r="C28" i="87"/>
  <c r="D28" i="87"/>
  <c r="G28" i="87"/>
  <c r="C29" i="87"/>
  <c r="D29" i="87"/>
  <c r="G29" i="87"/>
  <c r="C30" i="87"/>
  <c r="D30" i="87"/>
  <c r="G30" i="87"/>
  <c r="C31" i="87"/>
  <c r="D31" i="87"/>
  <c r="G31" i="87"/>
  <c r="C32" i="87"/>
  <c r="D32" i="87"/>
  <c r="G32" i="87"/>
  <c r="C33" i="87"/>
  <c r="D33" i="87"/>
  <c r="G33" i="87"/>
  <c r="C35" i="87"/>
  <c r="D35" i="87"/>
  <c r="G35" i="87"/>
  <c r="C36" i="87"/>
  <c r="D36" i="87"/>
  <c r="G36" i="87"/>
  <c r="C37" i="87"/>
  <c r="D37" i="87"/>
  <c r="G37" i="87"/>
  <c r="C38" i="87"/>
  <c r="D38" i="87"/>
  <c r="G38" i="87"/>
  <c r="C39" i="87"/>
  <c r="D39" i="87"/>
  <c r="G39" i="87"/>
  <c r="C40" i="87"/>
  <c r="D40" i="87"/>
  <c r="G40" i="87"/>
  <c r="C43" i="87"/>
  <c r="D43" i="87"/>
  <c r="G43" i="87"/>
  <c r="C45" i="87"/>
  <c r="D45" i="87"/>
  <c r="G45" i="87"/>
  <c r="C48" i="87"/>
  <c r="D48" i="87"/>
  <c r="G48" i="87"/>
  <c r="C52" i="87"/>
  <c r="D52" i="87"/>
  <c r="G52" i="87"/>
  <c r="C53" i="87"/>
  <c r="D53" i="87"/>
  <c r="G53" i="87"/>
  <c r="C54" i="87"/>
  <c r="D54" i="87"/>
  <c r="G54" i="87"/>
  <c r="C55" i="87"/>
  <c r="D55" i="87"/>
  <c r="G55" i="87"/>
  <c r="C56" i="87"/>
  <c r="D56" i="87"/>
  <c r="G56" i="87"/>
  <c r="C57" i="87"/>
  <c r="D57" i="87"/>
  <c r="G57" i="87"/>
  <c r="C58" i="87"/>
  <c r="D58" i="87"/>
  <c r="G58" i="87"/>
  <c r="C61" i="87"/>
  <c r="D61" i="87"/>
  <c r="G61" i="87"/>
  <c r="C66" i="87"/>
  <c r="D66" i="87"/>
  <c r="G66" i="87"/>
  <c r="C75" i="87"/>
  <c r="D75" i="87"/>
  <c r="G75" i="87"/>
  <c r="C76" i="87"/>
  <c r="D76" i="87"/>
  <c r="G76" i="87"/>
  <c r="G97" i="87"/>
  <c r="C50" i="15"/>
  <c r="C13" i="89"/>
  <c r="D13" i="89"/>
  <c r="G13" i="89"/>
  <c r="C14" i="89"/>
  <c r="D14" i="89"/>
  <c r="G14" i="89"/>
  <c r="C15" i="89"/>
  <c r="D15" i="89"/>
  <c r="G15" i="89"/>
  <c r="C16" i="89"/>
  <c r="D16" i="89"/>
  <c r="G16" i="89"/>
  <c r="C18" i="89"/>
  <c r="D18" i="89"/>
  <c r="G18" i="89"/>
  <c r="C19" i="89"/>
  <c r="D19" i="89"/>
  <c r="G19" i="89"/>
  <c r="C20" i="89"/>
  <c r="D20" i="89"/>
  <c r="G20" i="89"/>
  <c r="C21" i="89"/>
  <c r="D21" i="89"/>
  <c r="G21" i="89"/>
  <c r="C22" i="89"/>
  <c r="D22" i="89"/>
  <c r="G22" i="89"/>
  <c r="C24" i="89"/>
  <c r="D24" i="89"/>
  <c r="G24" i="89"/>
  <c r="C25" i="89"/>
  <c r="D25" i="89"/>
  <c r="G25" i="89"/>
  <c r="C26" i="89"/>
  <c r="D26" i="89"/>
  <c r="G26" i="89"/>
  <c r="C27" i="89"/>
  <c r="D27" i="89"/>
  <c r="G27" i="89"/>
  <c r="C28" i="89"/>
  <c r="D28" i="89"/>
  <c r="G28" i="89"/>
  <c r="C29" i="89"/>
  <c r="D29" i="89"/>
  <c r="G29" i="89"/>
  <c r="C30" i="89"/>
  <c r="D30" i="89"/>
  <c r="G30" i="89"/>
  <c r="C31" i="89"/>
  <c r="D31" i="89"/>
  <c r="G31" i="89"/>
  <c r="C32" i="89"/>
  <c r="D32" i="89"/>
  <c r="G32" i="89"/>
  <c r="C33" i="89"/>
  <c r="D33" i="89"/>
  <c r="G33" i="89"/>
  <c r="C35" i="89"/>
  <c r="D35" i="89"/>
  <c r="G35" i="89"/>
  <c r="C36" i="89"/>
  <c r="D36" i="89"/>
  <c r="G36" i="89"/>
  <c r="C37" i="89"/>
  <c r="D37" i="89"/>
  <c r="G37" i="89"/>
  <c r="C38" i="89"/>
  <c r="D38" i="89"/>
  <c r="G38" i="89"/>
  <c r="C39" i="89"/>
  <c r="D39" i="89"/>
  <c r="G39" i="89"/>
  <c r="C40" i="89"/>
  <c r="D40" i="89"/>
  <c r="G40" i="89"/>
  <c r="C43" i="89"/>
  <c r="D43" i="89"/>
  <c r="G43" i="89"/>
  <c r="C45" i="89"/>
  <c r="D45" i="89"/>
  <c r="G45" i="89"/>
  <c r="C48" i="89"/>
  <c r="D48" i="89"/>
  <c r="G48" i="89"/>
  <c r="C52" i="89"/>
  <c r="D52" i="89"/>
  <c r="G52" i="89"/>
  <c r="C53" i="89"/>
  <c r="D53" i="89"/>
  <c r="G53" i="89"/>
  <c r="C54" i="89"/>
  <c r="D54" i="89"/>
  <c r="G54" i="89"/>
  <c r="C55" i="89"/>
  <c r="D55" i="89"/>
  <c r="G55" i="89"/>
  <c r="C56" i="89"/>
  <c r="D56" i="89"/>
  <c r="G56" i="89"/>
  <c r="C57" i="89"/>
  <c r="D57" i="89"/>
  <c r="G57" i="89"/>
  <c r="C58" i="89"/>
  <c r="D58" i="89"/>
  <c r="G58" i="89"/>
  <c r="C61" i="89"/>
  <c r="D61" i="89"/>
  <c r="G61" i="89"/>
  <c r="C66" i="89"/>
  <c r="D66" i="89"/>
  <c r="G66" i="89"/>
  <c r="C75" i="89"/>
  <c r="D75" i="89"/>
  <c r="G75" i="89"/>
  <c r="C76" i="89"/>
  <c r="D76" i="89"/>
  <c r="G76" i="89"/>
  <c r="G97" i="89"/>
  <c r="C51" i="15"/>
  <c r="C13" i="90"/>
  <c r="D13" i="90"/>
  <c r="G13" i="90"/>
  <c r="C14" i="90"/>
  <c r="D14" i="90"/>
  <c r="G14" i="90"/>
  <c r="C15" i="90"/>
  <c r="D15" i="90"/>
  <c r="G15" i="90"/>
  <c r="C16" i="90"/>
  <c r="D16" i="90"/>
  <c r="G16" i="90"/>
  <c r="C18" i="90"/>
  <c r="D18" i="90"/>
  <c r="G18" i="90"/>
  <c r="C19" i="90"/>
  <c r="D19" i="90"/>
  <c r="G19" i="90"/>
  <c r="C20" i="90"/>
  <c r="D20" i="90"/>
  <c r="G20" i="90"/>
  <c r="C21" i="90"/>
  <c r="D21" i="90"/>
  <c r="G21" i="90"/>
  <c r="C22" i="90"/>
  <c r="D22" i="90"/>
  <c r="G22" i="90"/>
  <c r="C24" i="90"/>
  <c r="D24" i="90"/>
  <c r="G24" i="90"/>
  <c r="C25" i="90"/>
  <c r="D25" i="90"/>
  <c r="G25" i="90"/>
  <c r="C26" i="90"/>
  <c r="D26" i="90"/>
  <c r="G26" i="90"/>
  <c r="C27" i="90"/>
  <c r="D27" i="90"/>
  <c r="G27" i="90"/>
  <c r="C28" i="90"/>
  <c r="D28" i="90"/>
  <c r="G28" i="90"/>
  <c r="C29" i="90"/>
  <c r="D29" i="90"/>
  <c r="G29" i="90"/>
  <c r="C30" i="90"/>
  <c r="D30" i="90"/>
  <c r="G30" i="90"/>
  <c r="C31" i="90"/>
  <c r="D31" i="90"/>
  <c r="G31" i="90"/>
  <c r="C32" i="90"/>
  <c r="D32" i="90"/>
  <c r="G32" i="90"/>
  <c r="C33" i="90"/>
  <c r="D33" i="90"/>
  <c r="G33" i="90"/>
  <c r="C35" i="90"/>
  <c r="D35" i="90"/>
  <c r="G35" i="90"/>
  <c r="C36" i="90"/>
  <c r="D36" i="90"/>
  <c r="G36" i="90"/>
  <c r="C37" i="90"/>
  <c r="D37" i="90"/>
  <c r="G37" i="90"/>
  <c r="C38" i="90"/>
  <c r="D38" i="90"/>
  <c r="G38" i="90"/>
  <c r="C39" i="90"/>
  <c r="D39" i="90"/>
  <c r="G39" i="90"/>
  <c r="C40" i="90"/>
  <c r="D40" i="90"/>
  <c r="G40" i="90"/>
  <c r="C43" i="90"/>
  <c r="D43" i="90"/>
  <c r="G43" i="90"/>
  <c r="C45" i="90"/>
  <c r="D45" i="90"/>
  <c r="G45" i="90"/>
  <c r="C48" i="90"/>
  <c r="D48" i="90"/>
  <c r="G48" i="90"/>
  <c r="C52" i="90"/>
  <c r="D52" i="90"/>
  <c r="G52" i="90"/>
  <c r="C53" i="90"/>
  <c r="D53" i="90"/>
  <c r="G53" i="90"/>
  <c r="C54" i="90"/>
  <c r="D54" i="90"/>
  <c r="G54" i="90"/>
  <c r="C55" i="90"/>
  <c r="D55" i="90"/>
  <c r="G55" i="90"/>
  <c r="C56" i="90"/>
  <c r="D56" i="90"/>
  <c r="G56" i="90"/>
  <c r="C57" i="90"/>
  <c r="D57" i="90"/>
  <c r="G57" i="90"/>
  <c r="C58" i="90"/>
  <c r="D58" i="90"/>
  <c r="G58" i="90"/>
  <c r="C61" i="90"/>
  <c r="D61" i="90"/>
  <c r="G61" i="90"/>
  <c r="C66" i="90"/>
  <c r="D66" i="90"/>
  <c r="G66" i="90"/>
  <c r="C75" i="90"/>
  <c r="D75" i="90"/>
  <c r="G75" i="90"/>
  <c r="C76" i="90"/>
  <c r="D76" i="90"/>
  <c r="G76" i="90"/>
  <c r="G97" i="90"/>
  <c r="C52" i="15"/>
  <c r="C13" i="91"/>
  <c r="D13" i="91"/>
  <c r="G13" i="91"/>
  <c r="C14" i="91"/>
  <c r="D14" i="91"/>
  <c r="G14" i="91"/>
  <c r="C15" i="91"/>
  <c r="D15" i="91"/>
  <c r="G15" i="91"/>
  <c r="C16" i="91"/>
  <c r="D16" i="91"/>
  <c r="G16" i="91"/>
  <c r="C18" i="91"/>
  <c r="D18" i="91"/>
  <c r="G18" i="91"/>
  <c r="C19" i="91"/>
  <c r="D19" i="91"/>
  <c r="G19" i="91"/>
  <c r="C20" i="91"/>
  <c r="D20" i="91"/>
  <c r="G20" i="91"/>
  <c r="C21" i="91"/>
  <c r="D21" i="91"/>
  <c r="G21" i="91"/>
  <c r="C22" i="91"/>
  <c r="D22" i="91"/>
  <c r="G22" i="91"/>
  <c r="C24" i="91"/>
  <c r="D24" i="91"/>
  <c r="G24" i="91"/>
  <c r="C25" i="91"/>
  <c r="D25" i="91"/>
  <c r="G25" i="91"/>
  <c r="C26" i="91"/>
  <c r="D26" i="91"/>
  <c r="G26" i="91"/>
  <c r="C27" i="91"/>
  <c r="D27" i="91"/>
  <c r="G27" i="91"/>
  <c r="C28" i="91"/>
  <c r="D28" i="91"/>
  <c r="G28" i="91"/>
  <c r="C29" i="91"/>
  <c r="D29" i="91"/>
  <c r="G29" i="91"/>
  <c r="C30" i="91"/>
  <c r="D30" i="91"/>
  <c r="G30" i="91"/>
  <c r="C31" i="91"/>
  <c r="D31" i="91"/>
  <c r="G31" i="91"/>
  <c r="C32" i="91"/>
  <c r="D32" i="91"/>
  <c r="G32" i="91"/>
  <c r="C33" i="91"/>
  <c r="D33" i="91"/>
  <c r="G33" i="91"/>
  <c r="C35" i="91"/>
  <c r="D35" i="91"/>
  <c r="G35" i="91"/>
  <c r="C36" i="91"/>
  <c r="D36" i="91"/>
  <c r="G36" i="91"/>
  <c r="C37" i="91"/>
  <c r="D37" i="91"/>
  <c r="G37" i="91"/>
  <c r="C38" i="91"/>
  <c r="D38" i="91"/>
  <c r="G38" i="91"/>
  <c r="C39" i="91"/>
  <c r="D39" i="91"/>
  <c r="G39" i="91"/>
  <c r="C40" i="91"/>
  <c r="D40" i="91"/>
  <c r="G40" i="91"/>
  <c r="C43" i="91"/>
  <c r="D43" i="91"/>
  <c r="G43" i="91"/>
  <c r="C45" i="91"/>
  <c r="D45" i="91"/>
  <c r="G45" i="91"/>
  <c r="C48" i="91"/>
  <c r="D48" i="91"/>
  <c r="G48" i="91"/>
  <c r="C52" i="91"/>
  <c r="D52" i="91"/>
  <c r="G52" i="91"/>
  <c r="C53" i="91"/>
  <c r="D53" i="91"/>
  <c r="G53" i="91"/>
  <c r="C54" i="91"/>
  <c r="D54" i="91"/>
  <c r="G54" i="91"/>
  <c r="C55" i="91"/>
  <c r="D55" i="91"/>
  <c r="G55" i="91"/>
  <c r="C56" i="91"/>
  <c r="D56" i="91"/>
  <c r="G56" i="91"/>
  <c r="C57" i="91"/>
  <c r="D57" i="91"/>
  <c r="G57" i="91"/>
  <c r="C58" i="91"/>
  <c r="D58" i="91"/>
  <c r="G58" i="91"/>
  <c r="C61" i="91"/>
  <c r="D61" i="91"/>
  <c r="G61" i="91"/>
  <c r="C66" i="91"/>
  <c r="D66" i="91"/>
  <c r="G66" i="91"/>
  <c r="C75" i="91"/>
  <c r="D75" i="91"/>
  <c r="G75" i="91"/>
  <c r="C76" i="91"/>
  <c r="D76" i="91"/>
  <c r="G76" i="91"/>
  <c r="G97" i="91"/>
  <c r="C53" i="15"/>
  <c r="C13" i="92"/>
  <c r="D13" i="92"/>
  <c r="G13" i="92"/>
  <c r="C14" i="92"/>
  <c r="D14" i="92"/>
  <c r="G14" i="92"/>
  <c r="C15" i="92"/>
  <c r="D15" i="92"/>
  <c r="G15" i="92"/>
  <c r="C16" i="92"/>
  <c r="D16" i="92"/>
  <c r="G16" i="92"/>
  <c r="C18" i="92"/>
  <c r="D18" i="92"/>
  <c r="G18" i="92"/>
  <c r="C19" i="92"/>
  <c r="D19" i="92"/>
  <c r="G19" i="92"/>
  <c r="C20" i="92"/>
  <c r="D20" i="92"/>
  <c r="G20" i="92"/>
  <c r="C21" i="92"/>
  <c r="D21" i="92"/>
  <c r="G21" i="92"/>
  <c r="C22" i="92"/>
  <c r="D22" i="92"/>
  <c r="G22" i="92"/>
  <c r="C24" i="92"/>
  <c r="D24" i="92"/>
  <c r="G24" i="92"/>
  <c r="C25" i="92"/>
  <c r="D25" i="92"/>
  <c r="G25" i="92"/>
  <c r="C26" i="92"/>
  <c r="D26" i="92"/>
  <c r="G26" i="92"/>
  <c r="C27" i="92"/>
  <c r="D27" i="92"/>
  <c r="G27" i="92"/>
  <c r="C28" i="92"/>
  <c r="D28" i="92"/>
  <c r="G28" i="92"/>
  <c r="C29" i="92"/>
  <c r="D29" i="92"/>
  <c r="G29" i="92"/>
  <c r="C30" i="92"/>
  <c r="D30" i="92"/>
  <c r="G30" i="92"/>
  <c r="C31" i="92"/>
  <c r="D31" i="92"/>
  <c r="G31" i="92"/>
  <c r="C32" i="92"/>
  <c r="D32" i="92"/>
  <c r="G32" i="92"/>
  <c r="C33" i="92"/>
  <c r="D33" i="92"/>
  <c r="G33" i="92"/>
  <c r="C35" i="92"/>
  <c r="D35" i="92"/>
  <c r="G35" i="92"/>
  <c r="C36" i="92"/>
  <c r="D36" i="92"/>
  <c r="G36" i="92"/>
  <c r="C37" i="92"/>
  <c r="D37" i="92"/>
  <c r="G37" i="92"/>
  <c r="C38" i="92"/>
  <c r="D38" i="92"/>
  <c r="G38" i="92"/>
  <c r="C39" i="92"/>
  <c r="D39" i="92"/>
  <c r="G39" i="92"/>
  <c r="C40" i="92"/>
  <c r="D40" i="92"/>
  <c r="G40" i="92"/>
  <c r="C43" i="92"/>
  <c r="D43" i="92"/>
  <c r="G43" i="92"/>
  <c r="C45" i="92"/>
  <c r="D45" i="92"/>
  <c r="G45" i="92"/>
  <c r="C48" i="92"/>
  <c r="D48" i="92"/>
  <c r="G48" i="92"/>
  <c r="C52" i="92"/>
  <c r="D52" i="92"/>
  <c r="G52" i="92"/>
  <c r="C53" i="92"/>
  <c r="D53" i="92"/>
  <c r="G53" i="92"/>
  <c r="C54" i="92"/>
  <c r="D54" i="92"/>
  <c r="G54" i="92"/>
  <c r="C55" i="92"/>
  <c r="D55" i="92"/>
  <c r="G55" i="92"/>
  <c r="C56" i="92"/>
  <c r="D56" i="92"/>
  <c r="G56" i="92"/>
  <c r="C57" i="92"/>
  <c r="D57" i="92"/>
  <c r="G57" i="92"/>
  <c r="C58" i="92"/>
  <c r="D58" i="92"/>
  <c r="G58" i="92"/>
  <c r="C61" i="92"/>
  <c r="D61" i="92"/>
  <c r="G61" i="92"/>
  <c r="C66" i="92"/>
  <c r="D66" i="92"/>
  <c r="G66" i="92"/>
  <c r="C75" i="92"/>
  <c r="D75" i="92"/>
  <c r="G75" i="92"/>
  <c r="C76" i="92"/>
  <c r="D76" i="92"/>
  <c r="G76" i="92"/>
  <c r="G98" i="92"/>
  <c r="C54" i="15"/>
  <c r="C13" i="93"/>
  <c r="D13" i="93"/>
  <c r="G13" i="93"/>
  <c r="C14" i="93"/>
  <c r="D14" i="93"/>
  <c r="G14" i="93"/>
  <c r="C15" i="93"/>
  <c r="D15" i="93"/>
  <c r="G15" i="93"/>
  <c r="C16" i="93"/>
  <c r="D16" i="93"/>
  <c r="G16" i="93"/>
  <c r="C18" i="93"/>
  <c r="D18" i="93"/>
  <c r="G18" i="93"/>
  <c r="C19" i="93"/>
  <c r="D19" i="93"/>
  <c r="G19" i="93"/>
  <c r="C20" i="93"/>
  <c r="D20" i="93"/>
  <c r="G20" i="93"/>
  <c r="C21" i="93"/>
  <c r="D21" i="93"/>
  <c r="G21" i="93"/>
  <c r="C22" i="93"/>
  <c r="D22" i="93"/>
  <c r="G22" i="93"/>
  <c r="C24" i="93"/>
  <c r="D24" i="93"/>
  <c r="G24" i="93"/>
  <c r="C25" i="93"/>
  <c r="D25" i="93"/>
  <c r="G25" i="93"/>
  <c r="C26" i="93"/>
  <c r="D26" i="93"/>
  <c r="G26" i="93"/>
  <c r="C27" i="93"/>
  <c r="D27" i="93"/>
  <c r="G27" i="93"/>
  <c r="C28" i="93"/>
  <c r="D28" i="93"/>
  <c r="G28" i="93"/>
  <c r="C29" i="93"/>
  <c r="D29" i="93"/>
  <c r="G29" i="93"/>
  <c r="C30" i="93"/>
  <c r="D30" i="93"/>
  <c r="G30" i="93"/>
  <c r="C31" i="93"/>
  <c r="D31" i="93"/>
  <c r="G31" i="93"/>
  <c r="C32" i="93"/>
  <c r="D32" i="93"/>
  <c r="G32" i="93"/>
  <c r="C33" i="93"/>
  <c r="D33" i="93"/>
  <c r="G33" i="93"/>
  <c r="C35" i="93"/>
  <c r="D35" i="93"/>
  <c r="G35" i="93"/>
  <c r="C36" i="93"/>
  <c r="D36" i="93"/>
  <c r="G36" i="93"/>
  <c r="C37" i="93"/>
  <c r="D37" i="93"/>
  <c r="G37" i="93"/>
  <c r="C38" i="93"/>
  <c r="D38" i="93"/>
  <c r="G38" i="93"/>
  <c r="C39" i="93"/>
  <c r="D39" i="93"/>
  <c r="G39" i="93"/>
  <c r="C40" i="93"/>
  <c r="D40" i="93"/>
  <c r="G40" i="93"/>
  <c r="C43" i="93"/>
  <c r="D43" i="93"/>
  <c r="G43" i="93"/>
  <c r="C45" i="93"/>
  <c r="D45" i="93"/>
  <c r="G45" i="93"/>
  <c r="C48" i="93"/>
  <c r="D48" i="93"/>
  <c r="G48" i="93"/>
  <c r="C52" i="93"/>
  <c r="D52" i="93"/>
  <c r="G52" i="93"/>
  <c r="C53" i="93"/>
  <c r="D53" i="93"/>
  <c r="G53" i="93"/>
  <c r="C54" i="93"/>
  <c r="D54" i="93"/>
  <c r="G54" i="93"/>
  <c r="C55" i="93"/>
  <c r="D55" i="93"/>
  <c r="G55" i="93"/>
  <c r="C56" i="93"/>
  <c r="D56" i="93"/>
  <c r="G56" i="93"/>
  <c r="C57" i="93"/>
  <c r="D57" i="93"/>
  <c r="G57" i="93"/>
  <c r="C58" i="93"/>
  <c r="D58" i="93"/>
  <c r="G58" i="93"/>
  <c r="C61" i="93"/>
  <c r="D61" i="93"/>
  <c r="G61" i="93"/>
  <c r="C66" i="93"/>
  <c r="D66" i="93"/>
  <c r="G66" i="93"/>
  <c r="C75" i="93"/>
  <c r="D75" i="93"/>
  <c r="G75" i="93"/>
  <c r="C76" i="93"/>
  <c r="D76" i="93"/>
  <c r="G76" i="93"/>
  <c r="G98" i="93"/>
  <c r="C55" i="15"/>
  <c r="C13" i="94"/>
  <c r="D13" i="94"/>
  <c r="G13" i="94"/>
  <c r="C14" i="94"/>
  <c r="D14" i="94"/>
  <c r="G14" i="94"/>
  <c r="C15" i="94"/>
  <c r="D15" i="94"/>
  <c r="G15" i="94"/>
  <c r="C16" i="94"/>
  <c r="D16" i="94"/>
  <c r="G16" i="94"/>
  <c r="C18" i="94"/>
  <c r="D18" i="94"/>
  <c r="G18" i="94"/>
  <c r="C19" i="94"/>
  <c r="D19" i="94"/>
  <c r="G19" i="94"/>
  <c r="C20" i="94"/>
  <c r="D20" i="94"/>
  <c r="G20" i="94"/>
  <c r="C21" i="94"/>
  <c r="D21" i="94"/>
  <c r="G21" i="94"/>
  <c r="C22" i="94"/>
  <c r="D22" i="94"/>
  <c r="G22" i="94"/>
  <c r="C24" i="94"/>
  <c r="D24" i="94"/>
  <c r="G24" i="94"/>
  <c r="C25" i="94"/>
  <c r="D25" i="94"/>
  <c r="G25" i="94"/>
  <c r="C26" i="94"/>
  <c r="D26" i="94"/>
  <c r="G26" i="94"/>
  <c r="C27" i="94"/>
  <c r="D27" i="94"/>
  <c r="G27" i="94"/>
  <c r="C28" i="94"/>
  <c r="D28" i="94"/>
  <c r="G28" i="94"/>
  <c r="C29" i="94"/>
  <c r="D29" i="94"/>
  <c r="G29" i="94"/>
  <c r="C30" i="94"/>
  <c r="D30" i="94"/>
  <c r="G30" i="94"/>
  <c r="C31" i="94"/>
  <c r="D31" i="94"/>
  <c r="G31" i="94"/>
  <c r="C32" i="94"/>
  <c r="D32" i="94"/>
  <c r="G32" i="94"/>
  <c r="C33" i="94"/>
  <c r="D33" i="94"/>
  <c r="G33" i="94"/>
  <c r="C35" i="94"/>
  <c r="D35" i="94"/>
  <c r="G35" i="94"/>
  <c r="C36" i="94"/>
  <c r="D36" i="94"/>
  <c r="G36" i="94"/>
  <c r="C37" i="94"/>
  <c r="D37" i="94"/>
  <c r="G37" i="94"/>
  <c r="C38" i="94"/>
  <c r="D38" i="94"/>
  <c r="G38" i="94"/>
  <c r="C39" i="94"/>
  <c r="D39" i="94"/>
  <c r="G39" i="94"/>
  <c r="C40" i="94"/>
  <c r="D40" i="94"/>
  <c r="G40" i="94"/>
  <c r="C43" i="94"/>
  <c r="D43" i="94"/>
  <c r="G43" i="94"/>
  <c r="C45" i="94"/>
  <c r="D45" i="94"/>
  <c r="G45" i="94"/>
  <c r="C48" i="94"/>
  <c r="D48" i="94"/>
  <c r="G48" i="94"/>
  <c r="C52" i="94"/>
  <c r="D52" i="94"/>
  <c r="G52" i="94"/>
  <c r="C53" i="94"/>
  <c r="D53" i="94"/>
  <c r="G53" i="94"/>
  <c r="C54" i="94"/>
  <c r="D54" i="94"/>
  <c r="G54" i="94"/>
  <c r="C55" i="94"/>
  <c r="D55" i="94"/>
  <c r="G55" i="94"/>
  <c r="C56" i="94"/>
  <c r="D56" i="94"/>
  <c r="G56" i="94"/>
  <c r="C57" i="94"/>
  <c r="D57" i="94"/>
  <c r="G57" i="94"/>
  <c r="C58" i="94"/>
  <c r="D58" i="94"/>
  <c r="G58" i="94"/>
  <c r="C61" i="94"/>
  <c r="D61" i="94"/>
  <c r="G61" i="94"/>
  <c r="C66" i="94"/>
  <c r="D66" i="94"/>
  <c r="G66" i="94"/>
  <c r="C75" i="94"/>
  <c r="D75" i="94"/>
  <c r="G75" i="94"/>
  <c r="C76" i="94"/>
  <c r="D76" i="94"/>
  <c r="G76" i="94"/>
  <c r="G98" i="94"/>
  <c r="C56" i="15"/>
  <c r="C13" i="95"/>
  <c r="D13" i="95"/>
  <c r="G13" i="95"/>
  <c r="C14" i="95"/>
  <c r="D14" i="95"/>
  <c r="G14" i="95"/>
  <c r="C15" i="95"/>
  <c r="D15" i="95"/>
  <c r="G15" i="95"/>
  <c r="C16" i="95"/>
  <c r="D16" i="95"/>
  <c r="G16" i="95"/>
  <c r="C18" i="95"/>
  <c r="D18" i="95"/>
  <c r="G18" i="95"/>
  <c r="C19" i="95"/>
  <c r="D19" i="95"/>
  <c r="G19" i="95"/>
  <c r="C20" i="95"/>
  <c r="D20" i="95"/>
  <c r="G20" i="95"/>
  <c r="C21" i="95"/>
  <c r="D21" i="95"/>
  <c r="G21" i="95"/>
  <c r="C22" i="95"/>
  <c r="D22" i="95"/>
  <c r="G22" i="95"/>
  <c r="C24" i="95"/>
  <c r="D24" i="95"/>
  <c r="G24" i="95"/>
  <c r="C25" i="95"/>
  <c r="D25" i="95"/>
  <c r="G25" i="95"/>
  <c r="C26" i="95"/>
  <c r="D26" i="95"/>
  <c r="G26" i="95"/>
  <c r="C27" i="95"/>
  <c r="D27" i="95"/>
  <c r="G27" i="95"/>
  <c r="C28" i="95"/>
  <c r="D28" i="95"/>
  <c r="G28" i="95"/>
  <c r="C29" i="95"/>
  <c r="D29" i="95"/>
  <c r="G29" i="95"/>
  <c r="C30" i="95"/>
  <c r="D30" i="95"/>
  <c r="G30" i="95"/>
  <c r="C31" i="95"/>
  <c r="D31" i="95"/>
  <c r="G31" i="95"/>
  <c r="C32" i="95"/>
  <c r="D32" i="95"/>
  <c r="G32" i="95"/>
  <c r="C33" i="95"/>
  <c r="D33" i="95"/>
  <c r="G33" i="95"/>
  <c r="C35" i="95"/>
  <c r="D35" i="95"/>
  <c r="G35" i="95"/>
  <c r="C36" i="95"/>
  <c r="D36" i="95"/>
  <c r="G36" i="95"/>
  <c r="C37" i="95"/>
  <c r="D37" i="95"/>
  <c r="G37" i="95"/>
  <c r="C38" i="95"/>
  <c r="D38" i="95"/>
  <c r="G38" i="95"/>
  <c r="C39" i="95"/>
  <c r="D39" i="95"/>
  <c r="G39" i="95"/>
  <c r="C40" i="95"/>
  <c r="D40" i="95"/>
  <c r="G40" i="95"/>
  <c r="C43" i="95"/>
  <c r="D43" i="95"/>
  <c r="G43" i="95"/>
  <c r="C45" i="95"/>
  <c r="D45" i="95"/>
  <c r="G45" i="95"/>
  <c r="C48" i="95"/>
  <c r="D48" i="95"/>
  <c r="G48" i="95"/>
  <c r="C52" i="95"/>
  <c r="D52" i="95"/>
  <c r="G52" i="95"/>
  <c r="C53" i="95"/>
  <c r="D53" i="95"/>
  <c r="G53" i="95"/>
  <c r="C54" i="95"/>
  <c r="D54" i="95"/>
  <c r="G54" i="95"/>
  <c r="C55" i="95"/>
  <c r="D55" i="95"/>
  <c r="G55" i="95"/>
  <c r="C56" i="95"/>
  <c r="D56" i="95"/>
  <c r="G56" i="95"/>
  <c r="C57" i="95"/>
  <c r="D57" i="95"/>
  <c r="G57" i="95"/>
  <c r="C58" i="95"/>
  <c r="D58" i="95"/>
  <c r="G58" i="95"/>
  <c r="C61" i="95"/>
  <c r="D61" i="95"/>
  <c r="G61" i="95"/>
  <c r="C66" i="95"/>
  <c r="D66" i="95"/>
  <c r="G66" i="95"/>
  <c r="C75" i="95"/>
  <c r="D75" i="95"/>
  <c r="G75" i="95"/>
  <c r="C76" i="95"/>
  <c r="D76" i="95"/>
  <c r="G76" i="95"/>
  <c r="G98" i="95"/>
  <c r="C57" i="15"/>
  <c r="C13" i="96"/>
  <c r="D13" i="96"/>
  <c r="G13" i="96"/>
  <c r="C14" i="96"/>
  <c r="D14" i="96"/>
  <c r="G14" i="96"/>
  <c r="C15" i="96"/>
  <c r="D15" i="96"/>
  <c r="G15" i="96"/>
  <c r="C16" i="96"/>
  <c r="D16" i="96"/>
  <c r="G16" i="96"/>
  <c r="C18" i="96"/>
  <c r="D18" i="96"/>
  <c r="G18" i="96"/>
  <c r="C19" i="96"/>
  <c r="D19" i="96"/>
  <c r="G19" i="96"/>
  <c r="C20" i="96"/>
  <c r="D20" i="96"/>
  <c r="G20" i="96"/>
  <c r="C21" i="96"/>
  <c r="D21" i="96"/>
  <c r="G21" i="96"/>
  <c r="C22" i="96"/>
  <c r="D22" i="96"/>
  <c r="G22" i="96"/>
  <c r="C24" i="96"/>
  <c r="D24" i="96"/>
  <c r="G24" i="96"/>
  <c r="C25" i="96"/>
  <c r="D25" i="96"/>
  <c r="G25" i="96"/>
  <c r="C26" i="96"/>
  <c r="D26" i="96"/>
  <c r="G26" i="96"/>
  <c r="C27" i="96"/>
  <c r="D27" i="96"/>
  <c r="G27" i="96"/>
  <c r="C28" i="96"/>
  <c r="D28" i="96"/>
  <c r="G28" i="96"/>
  <c r="C29" i="96"/>
  <c r="D29" i="96"/>
  <c r="G29" i="96"/>
  <c r="C30" i="96"/>
  <c r="D30" i="96"/>
  <c r="G30" i="96"/>
  <c r="C31" i="96"/>
  <c r="D31" i="96"/>
  <c r="G31" i="96"/>
  <c r="C32" i="96"/>
  <c r="D32" i="96"/>
  <c r="G32" i="96"/>
  <c r="C33" i="96"/>
  <c r="D33" i="96"/>
  <c r="G33" i="96"/>
  <c r="C35" i="96"/>
  <c r="D35" i="96"/>
  <c r="G35" i="96"/>
  <c r="C36" i="96"/>
  <c r="D36" i="96"/>
  <c r="G36" i="96"/>
  <c r="C37" i="96"/>
  <c r="D37" i="96"/>
  <c r="G37" i="96"/>
  <c r="C38" i="96"/>
  <c r="D38" i="96"/>
  <c r="G38" i="96"/>
  <c r="C39" i="96"/>
  <c r="D39" i="96"/>
  <c r="G39" i="96"/>
  <c r="C40" i="96"/>
  <c r="D40" i="96"/>
  <c r="G40" i="96"/>
  <c r="C43" i="96"/>
  <c r="D43" i="96"/>
  <c r="G43" i="96"/>
  <c r="C45" i="96"/>
  <c r="D45" i="96"/>
  <c r="G45" i="96"/>
  <c r="C48" i="96"/>
  <c r="D48" i="96"/>
  <c r="G48" i="96"/>
  <c r="C52" i="96"/>
  <c r="D52" i="96"/>
  <c r="G52" i="96"/>
  <c r="C53" i="96"/>
  <c r="D53" i="96"/>
  <c r="G53" i="96"/>
  <c r="C54" i="96"/>
  <c r="D54" i="96"/>
  <c r="G54" i="96"/>
  <c r="C55" i="96"/>
  <c r="D55" i="96"/>
  <c r="G55" i="96"/>
  <c r="C56" i="96"/>
  <c r="D56" i="96"/>
  <c r="G56" i="96"/>
  <c r="C57" i="96"/>
  <c r="D57" i="96"/>
  <c r="G57" i="96"/>
  <c r="C58" i="96"/>
  <c r="D58" i="96"/>
  <c r="G58" i="96"/>
  <c r="C61" i="96"/>
  <c r="D61" i="96"/>
  <c r="G61" i="96"/>
  <c r="C66" i="96"/>
  <c r="D66" i="96"/>
  <c r="G66" i="96"/>
  <c r="C75" i="96"/>
  <c r="D75" i="96"/>
  <c r="G75" i="96"/>
  <c r="C76" i="96"/>
  <c r="D76" i="96"/>
  <c r="G76" i="96"/>
  <c r="G98" i="96"/>
  <c r="C58" i="15"/>
  <c r="C59" i="15"/>
  <c r="C60" i="15"/>
  <c r="C61" i="15"/>
  <c r="C62" i="15"/>
  <c r="C63" i="15"/>
  <c r="C64" i="15"/>
  <c r="C65" i="15"/>
  <c r="C66" i="15"/>
  <c r="C13" i="105"/>
  <c r="D13" i="105"/>
  <c r="G13" i="105"/>
  <c r="C14" i="105"/>
  <c r="D14" i="105"/>
  <c r="G14" i="105"/>
  <c r="C15" i="105"/>
  <c r="D15" i="105"/>
  <c r="G15" i="105"/>
  <c r="C16" i="105"/>
  <c r="D16" i="105"/>
  <c r="G16" i="105"/>
  <c r="C18" i="105"/>
  <c r="D18" i="105"/>
  <c r="G18" i="105"/>
  <c r="C19" i="105"/>
  <c r="D19" i="105"/>
  <c r="G19" i="105"/>
  <c r="C20" i="105"/>
  <c r="D20" i="105"/>
  <c r="G20" i="105"/>
  <c r="C21" i="105"/>
  <c r="D21" i="105"/>
  <c r="G21" i="105"/>
  <c r="C22" i="105"/>
  <c r="D22" i="105"/>
  <c r="G22" i="105"/>
  <c r="C23" i="105"/>
  <c r="D23" i="105"/>
  <c r="G23" i="105"/>
  <c r="C25" i="105"/>
  <c r="D25" i="105"/>
  <c r="G25" i="105"/>
  <c r="C26" i="105"/>
  <c r="D26" i="105"/>
  <c r="G26" i="105"/>
  <c r="C27" i="105"/>
  <c r="D27" i="105"/>
  <c r="G27" i="105"/>
  <c r="C28" i="105"/>
  <c r="D28" i="105"/>
  <c r="G28" i="105"/>
  <c r="C29" i="105"/>
  <c r="D29" i="105"/>
  <c r="G29" i="105"/>
  <c r="C30" i="105"/>
  <c r="D30" i="105"/>
  <c r="G30" i="105"/>
  <c r="C31" i="105"/>
  <c r="D31" i="105"/>
  <c r="G31" i="105"/>
  <c r="C32" i="105"/>
  <c r="D32" i="105"/>
  <c r="G32" i="105"/>
  <c r="C33" i="105"/>
  <c r="D33" i="105"/>
  <c r="G33" i="105"/>
  <c r="C34" i="105"/>
  <c r="D34" i="105"/>
  <c r="G34" i="105"/>
  <c r="C35" i="105"/>
  <c r="D35" i="105"/>
  <c r="G35" i="105"/>
  <c r="C36" i="105"/>
  <c r="D36" i="105"/>
  <c r="G36" i="105"/>
  <c r="C38" i="105"/>
  <c r="D38" i="105"/>
  <c r="G38" i="105"/>
  <c r="C39" i="105"/>
  <c r="D39" i="105"/>
  <c r="G39" i="105"/>
  <c r="C40" i="105"/>
  <c r="D40" i="105"/>
  <c r="G40" i="105"/>
  <c r="C41" i="105"/>
  <c r="D41" i="105"/>
  <c r="G41" i="105"/>
  <c r="C42" i="105"/>
  <c r="D42" i="105"/>
  <c r="G42" i="105"/>
  <c r="C43" i="105"/>
  <c r="D43" i="105"/>
  <c r="G43" i="105"/>
  <c r="C46" i="105"/>
  <c r="D46" i="105"/>
  <c r="G46" i="105"/>
  <c r="C48" i="105"/>
  <c r="D48" i="105"/>
  <c r="G48" i="105"/>
  <c r="C51" i="105"/>
  <c r="D51" i="105"/>
  <c r="G51" i="105"/>
  <c r="C55" i="105"/>
  <c r="D55" i="105"/>
  <c r="G55" i="105"/>
  <c r="C56" i="105"/>
  <c r="D56" i="105"/>
  <c r="G56" i="105"/>
  <c r="C57" i="105"/>
  <c r="D57" i="105"/>
  <c r="G57" i="105"/>
  <c r="C58" i="105"/>
  <c r="D58" i="105"/>
  <c r="G58" i="105"/>
  <c r="C59" i="105"/>
  <c r="D59" i="105"/>
  <c r="G59" i="105"/>
  <c r="C60" i="105"/>
  <c r="D60" i="105"/>
  <c r="G60" i="105"/>
  <c r="C61" i="105"/>
  <c r="D61" i="105"/>
  <c r="G61" i="105"/>
  <c r="C64" i="105"/>
  <c r="D64" i="105"/>
  <c r="G64" i="105"/>
  <c r="C69" i="105"/>
  <c r="D69" i="105"/>
  <c r="G69" i="105"/>
  <c r="C70" i="105"/>
  <c r="D70" i="105"/>
  <c r="G70" i="105"/>
  <c r="C78" i="105"/>
  <c r="D78" i="105"/>
  <c r="G78" i="105"/>
  <c r="C79" i="105"/>
  <c r="D79" i="105"/>
  <c r="G79" i="105"/>
  <c r="C98" i="105"/>
  <c r="D98" i="105"/>
  <c r="G98" i="105"/>
  <c r="C99" i="105"/>
  <c r="D99" i="105"/>
  <c r="G99" i="105"/>
  <c r="C100" i="105"/>
  <c r="D100" i="105"/>
  <c r="G100" i="105"/>
  <c r="G104" i="105"/>
  <c r="C67" i="15"/>
  <c r="C13" i="106"/>
  <c r="D13" i="106"/>
  <c r="G13" i="106"/>
  <c r="C14" i="106"/>
  <c r="D14" i="106"/>
  <c r="G14" i="106"/>
  <c r="C15" i="106"/>
  <c r="D15" i="106"/>
  <c r="G15" i="106"/>
  <c r="C16" i="106"/>
  <c r="D16" i="106"/>
  <c r="G16" i="106"/>
  <c r="C18" i="106"/>
  <c r="D18" i="106"/>
  <c r="G18" i="106"/>
  <c r="C19" i="106"/>
  <c r="D19" i="106"/>
  <c r="G19" i="106"/>
  <c r="C20" i="106"/>
  <c r="D20" i="106"/>
  <c r="G20" i="106"/>
  <c r="C21" i="106"/>
  <c r="D21" i="106"/>
  <c r="G21" i="106"/>
  <c r="C22" i="106"/>
  <c r="D22" i="106"/>
  <c r="G22" i="106"/>
  <c r="C23" i="106"/>
  <c r="D23" i="106"/>
  <c r="G23" i="106"/>
  <c r="C25" i="106"/>
  <c r="D25" i="106"/>
  <c r="G25" i="106"/>
  <c r="C26" i="106"/>
  <c r="D26" i="106"/>
  <c r="G26" i="106"/>
  <c r="C27" i="106"/>
  <c r="D27" i="106"/>
  <c r="G27" i="106"/>
  <c r="C28" i="106"/>
  <c r="D28" i="106"/>
  <c r="G28" i="106"/>
  <c r="C29" i="106"/>
  <c r="D29" i="106"/>
  <c r="G29" i="106"/>
  <c r="C30" i="106"/>
  <c r="D30" i="106"/>
  <c r="G30" i="106"/>
  <c r="C31" i="106"/>
  <c r="D31" i="106"/>
  <c r="G31" i="106"/>
  <c r="C32" i="106"/>
  <c r="D32" i="106"/>
  <c r="G32" i="106"/>
  <c r="C33" i="106"/>
  <c r="D33" i="106"/>
  <c r="G33" i="106"/>
  <c r="C34" i="106"/>
  <c r="D34" i="106"/>
  <c r="G34" i="106"/>
  <c r="C35" i="106"/>
  <c r="D35" i="106"/>
  <c r="G35" i="106"/>
  <c r="C36" i="106"/>
  <c r="D36" i="106"/>
  <c r="G36" i="106"/>
  <c r="C38" i="106"/>
  <c r="D38" i="106"/>
  <c r="G38" i="106"/>
  <c r="C39" i="106"/>
  <c r="D39" i="106"/>
  <c r="G39" i="106"/>
  <c r="C40" i="106"/>
  <c r="D40" i="106"/>
  <c r="G40" i="106"/>
  <c r="C41" i="106"/>
  <c r="D41" i="106"/>
  <c r="G41" i="106"/>
  <c r="C42" i="106"/>
  <c r="D42" i="106"/>
  <c r="G42" i="106"/>
  <c r="C43" i="106"/>
  <c r="D43" i="106"/>
  <c r="G43" i="106"/>
  <c r="C46" i="106"/>
  <c r="D46" i="106"/>
  <c r="G46" i="106"/>
  <c r="C48" i="106"/>
  <c r="D48" i="106"/>
  <c r="G48" i="106"/>
  <c r="C51" i="106"/>
  <c r="D51" i="106"/>
  <c r="G51" i="106"/>
  <c r="C55" i="106"/>
  <c r="D55" i="106"/>
  <c r="G55" i="106"/>
  <c r="C56" i="106"/>
  <c r="D56" i="106"/>
  <c r="G56" i="106"/>
  <c r="C57" i="106"/>
  <c r="D57" i="106"/>
  <c r="G57" i="106"/>
  <c r="C58" i="106"/>
  <c r="D58" i="106"/>
  <c r="G58" i="106"/>
  <c r="C59" i="106"/>
  <c r="D59" i="106"/>
  <c r="G59" i="106"/>
  <c r="C60" i="106"/>
  <c r="D60" i="106"/>
  <c r="G60" i="106"/>
  <c r="C61" i="106"/>
  <c r="D61" i="106"/>
  <c r="G61" i="106"/>
  <c r="C64" i="106"/>
  <c r="D64" i="106"/>
  <c r="G64" i="106"/>
  <c r="C69" i="106"/>
  <c r="D69" i="106"/>
  <c r="G69" i="106"/>
  <c r="C70" i="106"/>
  <c r="D70" i="106"/>
  <c r="G70" i="106"/>
  <c r="C78" i="106"/>
  <c r="D78" i="106"/>
  <c r="G78" i="106"/>
  <c r="C79" i="106"/>
  <c r="D79" i="106"/>
  <c r="G79" i="106"/>
  <c r="C98" i="106"/>
  <c r="D98" i="106"/>
  <c r="G98" i="106"/>
  <c r="C99" i="106"/>
  <c r="D99" i="106"/>
  <c r="G99" i="106"/>
  <c r="C100" i="106"/>
  <c r="D100" i="106"/>
  <c r="G100" i="106"/>
  <c r="G104" i="106"/>
  <c r="C68" i="15"/>
  <c r="C69" i="15"/>
  <c r="C70" i="15"/>
  <c r="C71" i="15"/>
  <c r="C72" i="15"/>
  <c r="C73" i="15"/>
  <c r="C74" i="15"/>
  <c r="C75" i="15"/>
  <c r="C13" i="115"/>
  <c r="D13" i="115"/>
  <c r="G13" i="115"/>
  <c r="C14" i="115"/>
  <c r="D14" i="115"/>
  <c r="G14" i="115"/>
  <c r="C15" i="115"/>
  <c r="D15" i="115"/>
  <c r="G15" i="115"/>
  <c r="C16" i="115"/>
  <c r="D16" i="115"/>
  <c r="G16" i="115"/>
  <c r="C18" i="115"/>
  <c r="D18" i="115"/>
  <c r="G18" i="115"/>
  <c r="C19" i="115"/>
  <c r="D19" i="115"/>
  <c r="G19" i="115"/>
  <c r="C20" i="115"/>
  <c r="D20" i="115"/>
  <c r="G20" i="115"/>
  <c r="C21" i="115"/>
  <c r="D21" i="115"/>
  <c r="G21" i="115"/>
  <c r="C22" i="115"/>
  <c r="D22" i="115"/>
  <c r="G22" i="115"/>
  <c r="C23" i="115"/>
  <c r="D23" i="115"/>
  <c r="G23" i="115"/>
  <c r="C25" i="115"/>
  <c r="D25" i="115"/>
  <c r="G25" i="115"/>
  <c r="C26" i="115"/>
  <c r="D26" i="115"/>
  <c r="G26" i="115"/>
  <c r="C28" i="115"/>
  <c r="D28" i="115"/>
  <c r="G28" i="115"/>
  <c r="C29" i="115"/>
  <c r="D29" i="115"/>
  <c r="G29" i="115"/>
  <c r="C30" i="115"/>
  <c r="D30" i="115"/>
  <c r="G30" i="115"/>
  <c r="C31" i="115"/>
  <c r="D31" i="115"/>
  <c r="G31" i="115"/>
  <c r="C32" i="115"/>
  <c r="D32" i="115"/>
  <c r="G32" i="115"/>
  <c r="C33" i="115"/>
  <c r="D33" i="115"/>
  <c r="G33" i="115"/>
  <c r="C34" i="115"/>
  <c r="D34" i="115"/>
  <c r="G34" i="115"/>
  <c r="C35" i="115"/>
  <c r="D35" i="115"/>
  <c r="G35" i="115"/>
  <c r="C36" i="115"/>
  <c r="D36" i="115"/>
  <c r="G36" i="115"/>
  <c r="C37" i="115"/>
  <c r="D37" i="115"/>
  <c r="G37" i="115"/>
  <c r="C39" i="115"/>
  <c r="D39" i="115"/>
  <c r="G39" i="115"/>
  <c r="C40" i="115"/>
  <c r="D40" i="115"/>
  <c r="G40" i="115"/>
  <c r="C41" i="115"/>
  <c r="D41" i="115"/>
  <c r="G41" i="115"/>
  <c r="C42" i="115"/>
  <c r="D42" i="115"/>
  <c r="G42" i="115"/>
  <c r="C43" i="115"/>
  <c r="D43" i="115"/>
  <c r="G43" i="115"/>
  <c r="C44" i="115"/>
  <c r="D44" i="115"/>
  <c r="G44" i="115"/>
  <c r="C47" i="115"/>
  <c r="D47" i="115"/>
  <c r="G47" i="115"/>
  <c r="C49" i="115"/>
  <c r="D49" i="115"/>
  <c r="G49" i="115"/>
  <c r="C52" i="115"/>
  <c r="D52" i="115"/>
  <c r="G52" i="115"/>
  <c r="C56" i="115"/>
  <c r="D56" i="115"/>
  <c r="G56" i="115"/>
  <c r="C57" i="115"/>
  <c r="D57" i="115"/>
  <c r="G57" i="115"/>
  <c r="C58" i="115"/>
  <c r="D58" i="115"/>
  <c r="G58" i="115"/>
  <c r="C59" i="115"/>
  <c r="D59" i="115"/>
  <c r="G59" i="115"/>
  <c r="C60" i="115"/>
  <c r="D60" i="115"/>
  <c r="G60" i="115"/>
  <c r="C61" i="115"/>
  <c r="D61" i="115"/>
  <c r="G61" i="115"/>
  <c r="C62" i="115"/>
  <c r="D62" i="115"/>
  <c r="G62" i="115"/>
  <c r="C63" i="115"/>
  <c r="D63" i="115"/>
  <c r="G63" i="115"/>
  <c r="C66" i="115"/>
  <c r="D66" i="115"/>
  <c r="G66" i="115"/>
  <c r="C71" i="115"/>
  <c r="D71" i="115"/>
  <c r="G71" i="115"/>
  <c r="C72" i="115"/>
  <c r="D72" i="115"/>
  <c r="G72" i="115"/>
  <c r="C80" i="115"/>
  <c r="D80" i="115"/>
  <c r="G80" i="115"/>
  <c r="C81" i="115"/>
  <c r="D81" i="115"/>
  <c r="G81" i="115"/>
  <c r="C104" i="115"/>
  <c r="D104" i="115"/>
  <c r="G104" i="115"/>
  <c r="C105" i="115"/>
  <c r="D105" i="115"/>
  <c r="G105" i="115"/>
  <c r="C106" i="115"/>
  <c r="D106" i="115"/>
  <c r="G106" i="115"/>
  <c r="G111" i="115"/>
  <c r="C76" i="15"/>
  <c r="C13" i="116"/>
  <c r="D13" i="116"/>
  <c r="G13" i="116"/>
  <c r="C14" i="116"/>
  <c r="D14" i="116"/>
  <c r="G14" i="116"/>
  <c r="C15" i="116"/>
  <c r="D15" i="116"/>
  <c r="G15" i="116"/>
  <c r="C16" i="116"/>
  <c r="D16" i="116"/>
  <c r="G16" i="116"/>
  <c r="C18" i="116"/>
  <c r="D18" i="116"/>
  <c r="G18" i="116"/>
  <c r="C19" i="116"/>
  <c r="D19" i="116"/>
  <c r="G19" i="116"/>
  <c r="C20" i="116"/>
  <c r="D20" i="116"/>
  <c r="G20" i="116"/>
  <c r="C21" i="116"/>
  <c r="D21" i="116"/>
  <c r="G21" i="116"/>
  <c r="C22" i="116"/>
  <c r="D22" i="116"/>
  <c r="G22" i="116"/>
  <c r="C23" i="116"/>
  <c r="D23" i="116"/>
  <c r="G23" i="116"/>
  <c r="C25" i="116"/>
  <c r="D25" i="116"/>
  <c r="G25" i="116"/>
  <c r="C26" i="116"/>
  <c r="D26" i="116"/>
  <c r="G26" i="116"/>
  <c r="C28" i="116"/>
  <c r="D28" i="116"/>
  <c r="G28" i="116"/>
  <c r="C29" i="116"/>
  <c r="D29" i="116"/>
  <c r="G29" i="116"/>
  <c r="C30" i="116"/>
  <c r="D30" i="116"/>
  <c r="G30" i="116"/>
  <c r="C31" i="116"/>
  <c r="D31" i="116"/>
  <c r="G31" i="116"/>
  <c r="C32" i="116"/>
  <c r="D32" i="116"/>
  <c r="G32" i="116"/>
  <c r="C33" i="116"/>
  <c r="D33" i="116"/>
  <c r="G33" i="116"/>
  <c r="C34" i="116"/>
  <c r="D34" i="116"/>
  <c r="G34" i="116"/>
  <c r="C35" i="116"/>
  <c r="D35" i="116"/>
  <c r="G35" i="116"/>
  <c r="C36" i="116"/>
  <c r="D36" i="116"/>
  <c r="G36" i="116"/>
  <c r="C37" i="116"/>
  <c r="D37" i="116"/>
  <c r="G37" i="116"/>
  <c r="C39" i="116"/>
  <c r="D39" i="116"/>
  <c r="G39" i="116"/>
  <c r="C40" i="116"/>
  <c r="D40" i="116"/>
  <c r="G40" i="116"/>
  <c r="C41" i="116"/>
  <c r="D41" i="116"/>
  <c r="G41" i="116"/>
  <c r="C42" i="116"/>
  <c r="D42" i="116"/>
  <c r="G42" i="116"/>
  <c r="C43" i="116"/>
  <c r="D43" i="116"/>
  <c r="G43" i="116"/>
  <c r="C44" i="116"/>
  <c r="D44" i="116"/>
  <c r="G44" i="116"/>
  <c r="C47" i="116"/>
  <c r="D47" i="116"/>
  <c r="G47" i="116"/>
  <c r="C49" i="116"/>
  <c r="D49" i="116"/>
  <c r="G49" i="116"/>
  <c r="C52" i="116"/>
  <c r="D52" i="116"/>
  <c r="G52" i="116"/>
  <c r="C56" i="116"/>
  <c r="D56" i="116"/>
  <c r="G56" i="116"/>
  <c r="C57" i="116"/>
  <c r="D57" i="116"/>
  <c r="G57" i="116"/>
  <c r="C58" i="116"/>
  <c r="D58" i="116"/>
  <c r="G58" i="116"/>
  <c r="C59" i="116"/>
  <c r="D59" i="116"/>
  <c r="G59" i="116"/>
  <c r="C60" i="116"/>
  <c r="D60" i="116"/>
  <c r="G60" i="116"/>
  <c r="C61" i="116"/>
  <c r="D61" i="116"/>
  <c r="G61" i="116"/>
  <c r="C62" i="116"/>
  <c r="D62" i="116"/>
  <c r="G62" i="116"/>
  <c r="C63" i="116"/>
  <c r="D63" i="116"/>
  <c r="G63" i="116"/>
  <c r="C66" i="116"/>
  <c r="D66" i="116"/>
  <c r="G66" i="116"/>
  <c r="C71" i="116"/>
  <c r="D71" i="116"/>
  <c r="G71" i="116"/>
  <c r="C72" i="116"/>
  <c r="D72" i="116"/>
  <c r="G72" i="116"/>
  <c r="C80" i="116"/>
  <c r="D80" i="116"/>
  <c r="G80" i="116"/>
  <c r="C81" i="116"/>
  <c r="D81" i="116"/>
  <c r="G81" i="116"/>
  <c r="C104" i="116"/>
  <c r="D104" i="116"/>
  <c r="G104" i="116"/>
  <c r="C105" i="116"/>
  <c r="D105" i="116"/>
  <c r="G105" i="116"/>
  <c r="C106" i="116"/>
  <c r="D106" i="116"/>
  <c r="G106" i="116"/>
  <c r="G112" i="116"/>
  <c r="C77" i="15"/>
  <c r="C78" i="15"/>
  <c r="C13" i="118"/>
  <c r="D13" i="118"/>
  <c r="G13" i="118"/>
  <c r="C14" i="118"/>
  <c r="D14" i="118"/>
  <c r="G14" i="118"/>
  <c r="C15" i="118"/>
  <c r="D15" i="118"/>
  <c r="G15" i="118"/>
  <c r="C16" i="118"/>
  <c r="D16" i="118"/>
  <c r="G16" i="118"/>
  <c r="C18" i="118"/>
  <c r="D18" i="118"/>
  <c r="G18" i="118"/>
  <c r="C19" i="118"/>
  <c r="D19" i="118"/>
  <c r="G19" i="118"/>
  <c r="C20" i="118"/>
  <c r="D20" i="118"/>
  <c r="G20" i="118"/>
  <c r="C21" i="118"/>
  <c r="D21" i="118"/>
  <c r="G21" i="118"/>
  <c r="C22" i="118"/>
  <c r="D22" i="118"/>
  <c r="G22" i="118"/>
  <c r="C23" i="118"/>
  <c r="D23" i="118"/>
  <c r="G23" i="118"/>
  <c r="C25" i="118"/>
  <c r="D25" i="118"/>
  <c r="G25" i="118"/>
  <c r="C26" i="118"/>
  <c r="D26" i="118"/>
  <c r="G26" i="118"/>
  <c r="C28" i="118"/>
  <c r="D28" i="118"/>
  <c r="G28" i="118"/>
  <c r="C29" i="118"/>
  <c r="D29" i="118"/>
  <c r="G29" i="118"/>
  <c r="C30" i="118"/>
  <c r="D30" i="118"/>
  <c r="G30" i="118"/>
  <c r="C31" i="118"/>
  <c r="D31" i="118"/>
  <c r="G31" i="118"/>
  <c r="C32" i="118"/>
  <c r="D32" i="118"/>
  <c r="G32" i="118"/>
  <c r="C33" i="118"/>
  <c r="D33" i="118"/>
  <c r="G33" i="118"/>
  <c r="C34" i="118"/>
  <c r="D34" i="118"/>
  <c r="G34" i="118"/>
  <c r="C35" i="118"/>
  <c r="D35" i="118"/>
  <c r="G35" i="118"/>
  <c r="C36" i="118"/>
  <c r="D36" i="118"/>
  <c r="G36" i="118"/>
  <c r="C37" i="118"/>
  <c r="D37" i="118"/>
  <c r="G37" i="118"/>
  <c r="C39" i="118"/>
  <c r="D39" i="118"/>
  <c r="G39" i="118"/>
  <c r="C40" i="118"/>
  <c r="D40" i="118"/>
  <c r="G40" i="118"/>
  <c r="C41" i="118"/>
  <c r="D41" i="118"/>
  <c r="G41" i="118"/>
  <c r="C42" i="118"/>
  <c r="D42" i="118"/>
  <c r="G42" i="118"/>
  <c r="C43" i="118"/>
  <c r="D43" i="118"/>
  <c r="G43" i="118"/>
  <c r="C44" i="118"/>
  <c r="D44" i="118"/>
  <c r="G44" i="118"/>
  <c r="C47" i="118"/>
  <c r="D47" i="118"/>
  <c r="G47" i="118"/>
  <c r="C49" i="118"/>
  <c r="D49" i="118"/>
  <c r="G49" i="118"/>
  <c r="C52" i="118"/>
  <c r="D52" i="118"/>
  <c r="G52" i="118"/>
  <c r="C56" i="118"/>
  <c r="D56" i="118"/>
  <c r="G56" i="118"/>
  <c r="C57" i="118"/>
  <c r="D57" i="118"/>
  <c r="G57" i="118"/>
  <c r="C58" i="118"/>
  <c r="D58" i="118"/>
  <c r="G58" i="118"/>
  <c r="C59" i="118"/>
  <c r="D59" i="118"/>
  <c r="G59" i="118"/>
  <c r="C60" i="118"/>
  <c r="D60" i="118"/>
  <c r="G60" i="118"/>
  <c r="C61" i="118"/>
  <c r="D61" i="118"/>
  <c r="G61" i="118"/>
  <c r="C62" i="118"/>
  <c r="D62" i="118"/>
  <c r="G62" i="118"/>
  <c r="C63" i="118"/>
  <c r="D63" i="118"/>
  <c r="G63" i="118"/>
  <c r="C66" i="118"/>
  <c r="D66" i="118"/>
  <c r="G66" i="118"/>
  <c r="C71" i="118"/>
  <c r="D71" i="118"/>
  <c r="G71" i="118"/>
  <c r="C72" i="118"/>
  <c r="D72" i="118"/>
  <c r="G72" i="118"/>
  <c r="C80" i="118"/>
  <c r="D80" i="118"/>
  <c r="G80" i="118"/>
  <c r="C81" i="118"/>
  <c r="D81" i="118"/>
  <c r="G81" i="118"/>
  <c r="C105" i="118"/>
  <c r="D105" i="118"/>
  <c r="G105" i="118"/>
  <c r="C106" i="118"/>
  <c r="D106" i="118"/>
  <c r="G106" i="118"/>
  <c r="C107" i="118"/>
  <c r="D107" i="118"/>
  <c r="G107" i="118"/>
  <c r="G114" i="118"/>
  <c r="C79" i="15"/>
  <c r="C13" i="122"/>
  <c r="D13" i="122"/>
  <c r="G13" i="122"/>
  <c r="C14" i="122"/>
  <c r="D14" i="122"/>
  <c r="G14" i="122"/>
  <c r="C15" i="122"/>
  <c r="D15" i="122"/>
  <c r="G15" i="122"/>
  <c r="C16" i="122"/>
  <c r="D16" i="122"/>
  <c r="G16" i="122"/>
  <c r="C18" i="122"/>
  <c r="D18" i="122"/>
  <c r="G18" i="122"/>
  <c r="C19" i="122"/>
  <c r="D19" i="122"/>
  <c r="G19" i="122"/>
  <c r="C20" i="122"/>
  <c r="D20" i="122"/>
  <c r="G20" i="122"/>
  <c r="C21" i="122"/>
  <c r="D21" i="122"/>
  <c r="G21" i="122"/>
  <c r="C22" i="122"/>
  <c r="D22" i="122"/>
  <c r="G22" i="122"/>
  <c r="C23" i="122"/>
  <c r="D23" i="122"/>
  <c r="G23" i="122"/>
  <c r="C25" i="122"/>
  <c r="D25" i="122"/>
  <c r="G25" i="122"/>
  <c r="C26" i="122"/>
  <c r="D26" i="122"/>
  <c r="G26" i="122"/>
  <c r="C28" i="122"/>
  <c r="D28" i="122"/>
  <c r="G28" i="122"/>
  <c r="C29" i="122"/>
  <c r="D29" i="122"/>
  <c r="G29" i="122"/>
  <c r="C30" i="122"/>
  <c r="D30" i="122"/>
  <c r="G30" i="122"/>
  <c r="C31" i="122"/>
  <c r="D31" i="122"/>
  <c r="G31" i="122"/>
  <c r="C32" i="122"/>
  <c r="D32" i="122"/>
  <c r="G32" i="122"/>
  <c r="C33" i="122"/>
  <c r="D33" i="122"/>
  <c r="G33" i="122"/>
  <c r="C34" i="122"/>
  <c r="D34" i="122"/>
  <c r="G34" i="122"/>
  <c r="C35" i="122"/>
  <c r="D35" i="122"/>
  <c r="G35" i="122"/>
  <c r="C36" i="122"/>
  <c r="D36" i="122"/>
  <c r="G36" i="122"/>
  <c r="C37" i="122"/>
  <c r="D37" i="122"/>
  <c r="G37" i="122"/>
  <c r="C39" i="122"/>
  <c r="D39" i="122"/>
  <c r="G39" i="122"/>
  <c r="C40" i="122"/>
  <c r="D40" i="122"/>
  <c r="G40" i="122"/>
  <c r="C41" i="122"/>
  <c r="D41" i="122"/>
  <c r="G41" i="122"/>
  <c r="C42" i="122"/>
  <c r="D42" i="122"/>
  <c r="G42" i="122"/>
  <c r="C43" i="122"/>
  <c r="D43" i="122"/>
  <c r="G43" i="122"/>
  <c r="C44" i="122"/>
  <c r="D44" i="122"/>
  <c r="G44" i="122"/>
  <c r="C47" i="122"/>
  <c r="D47" i="122"/>
  <c r="G47" i="122"/>
  <c r="C49" i="122"/>
  <c r="D49" i="122"/>
  <c r="G49" i="122"/>
  <c r="C52" i="122"/>
  <c r="D52" i="122"/>
  <c r="G52" i="122"/>
  <c r="C56" i="122"/>
  <c r="D56" i="122"/>
  <c r="G56" i="122"/>
  <c r="C57" i="122"/>
  <c r="D57" i="122"/>
  <c r="G57" i="122"/>
  <c r="C58" i="122"/>
  <c r="D58" i="122"/>
  <c r="G58" i="122"/>
  <c r="C59" i="122"/>
  <c r="D59" i="122"/>
  <c r="G59" i="122"/>
  <c r="C60" i="122"/>
  <c r="D60" i="122"/>
  <c r="G60" i="122"/>
  <c r="C61" i="122"/>
  <c r="D61" i="122"/>
  <c r="G61" i="122"/>
  <c r="C62" i="122"/>
  <c r="D62" i="122"/>
  <c r="G62" i="122"/>
  <c r="C63" i="122"/>
  <c r="D63" i="122"/>
  <c r="G63" i="122"/>
  <c r="C64" i="122"/>
  <c r="D64" i="122"/>
  <c r="G64" i="122"/>
  <c r="C67" i="122"/>
  <c r="D67" i="122"/>
  <c r="G67" i="122"/>
  <c r="C72" i="122"/>
  <c r="D72" i="122"/>
  <c r="G72" i="122"/>
  <c r="C73" i="122"/>
  <c r="D73" i="122"/>
  <c r="G73" i="122"/>
  <c r="C81" i="122"/>
  <c r="D81" i="122"/>
  <c r="G81" i="122"/>
  <c r="C82" i="122"/>
  <c r="D82" i="122"/>
  <c r="G82" i="122"/>
  <c r="C106" i="122"/>
  <c r="D106" i="122"/>
  <c r="G106" i="122"/>
  <c r="C107" i="122"/>
  <c r="D107" i="122"/>
  <c r="G107" i="122"/>
  <c r="C108" i="122"/>
  <c r="D108" i="122"/>
  <c r="G108" i="122"/>
  <c r="G116" i="122"/>
  <c r="C80" i="15"/>
  <c r="C13" i="123"/>
  <c r="D13" i="123"/>
  <c r="G13" i="123"/>
  <c r="C14" i="123"/>
  <c r="D14" i="123"/>
  <c r="G14" i="123"/>
  <c r="C15" i="123"/>
  <c r="D15" i="123"/>
  <c r="G15" i="123"/>
  <c r="C16" i="123"/>
  <c r="D16" i="123"/>
  <c r="G16" i="123"/>
  <c r="C18" i="123"/>
  <c r="D18" i="123"/>
  <c r="G18" i="123"/>
  <c r="C19" i="123"/>
  <c r="D19" i="123"/>
  <c r="G19" i="123"/>
  <c r="C20" i="123"/>
  <c r="D20" i="123"/>
  <c r="G20" i="123"/>
  <c r="C21" i="123"/>
  <c r="D21" i="123"/>
  <c r="G21" i="123"/>
  <c r="C22" i="123"/>
  <c r="D22" i="123"/>
  <c r="G22" i="123"/>
  <c r="C23" i="123"/>
  <c r="D23" i="123"/>
  <c r="G23" i="123"/>
  <c r="C25" i="123"/>
  <c r="D25" i="123"/>
  <c r="G25" i="123"/>
  <c r="C26" i="123"/>
  <c r="D26" i="123"/>
  <c r="G26" i="123"/>
  <c r="C28" i="123"/>
  <c r="D28" i="123"/>
  <c r="G28" i="123"/>
  <c r="C29" i="123"/>
  <c r="D29" i="123"/>
  <c r="G29" i="123"/>
  <c r="C30" i="123"/>
  <c r="D30" i="123"/>
  <c r="G30" i="123"/>
  <c r="C31" i="123"/>
  <c r="D31" i="123"/>
  <c r="G31" i="123"/>
  <c r="C32" i="123"/>
  <c r="D32" i="123"/>
  <c r="G32" i="123"/>
  <c r="C33" i="123"/>
  <c r="D33" i="123"/>
  <c r="G33" i="123"/>
  <c r="C34" i="123"/>
  <c r="D34" i="123"/>
  <c r="G34" i="123"/>
  <c r="C35" i="123"/>
  <c r="D35" i="123"/>
  <c r="G35" i="123"/>
  <c r="C36" i="123"/>
  <c r="D36" i="123"/>
  <c r="G36" i="123"/>
  <c r="C37" i="123"/>
  <c r="D37" i="123"/>
  <c r="G37" i="123"/>
  <c r="C39" i="123"/>
  <c r="D39" i="123"/>
  <c r="G39" i="123"/>
  <c r="C40" i="123"/>
  <c r="D40" i="123"/>
  <c r="G40" i="123"/>
  <c r="C41" i="123"/>
  <c r="D41" i="123"/>
  <c r="G41" i="123"/>
  <c r="C42" i="123"/>
  <c r="D42" i="123"/>
  <c r="G42" i="123"/>
  <c r="C43" i="123"/>
  <c r="D43" i="123"/>
  <c r="G43" i="123"/>
  <c r="C44" i="123"/>
  <c r="D44" i="123"/>
  <c r="G44" i="123"/>
  <c r="C47" i="123"/>
  <c r="D47" i="123"/>
  <c r="G47" i="123"/>
  <c r="C49" i="123"/>
  <c r="D49" i="123"/>
  <c r="G49" i="123"/>
  <c r="C52" i="123"/>
  <c r="D52" i="123"/>
  <c r="G52" i="123"/>
  <c r="C56" i="123"/>
  <c r="D56" i="123"/>
  <c r="G56" i="123"/>
  <c r="C57" i="123"/>
  <c r="D57" i="123"/>
  <c r="G57" i="123"/>
  <c r="C58" i="123"/>
  <c r="D58" i="123"/>
  <c r="G58" i="123"/>
  <c r="C59" i="123"/>
  <c r="D59" i="123"/>
  <c r="G59" i="123"/>
  <c r="C60" i="123"/>
  <c r="D60" i="123"/>
  <c r="G60" i="123"/>
  <c r="C61" i="123"/>
  <c r="D61" i="123"/>
  <c r="G61" i="123"/>
  <c r="C62" i="123"/>
  <c r="D62" i="123"/>
  <c r="G62" i="123"/>
  <c r="C63" i="123"/>
  <c r="D63" i="123"/>
  <c r="G63" i="123"/>
  <c r="C64" i="123"/>
  <c r="D64" i="123"/>
  <c r="G64" i="123"/>
  <c r="C67" i="123"/>
  <c r="D67" i="123"/>
  <c r="G67" i="123"/>
  <c r="C72" i="123"/>
  <c r="D72" i="123"/>
  <c r="G72" i="123"/>
  <c r="C73" i="123"/>
  <c r="D73" i="123"/>
  <c r="G73" i="123"/>
  <c r="C81" i="123"/>
  <c r="D81" i="123"/>
  <c r="G81" i="123"/>
  <c r="C82" i="123"/>
  <c r="D82" i="123"/>
  <c r="G82" i="123"/>
  <c r="C106" i="123"/>
  <c r="D106" i="123"/>
  <c r="G106" i="123"/>
  <c r="C107" i="123"/>
  <c r="D107" i="123"/>
  <c r="G107" i="123"/>
  <c r="C108" i="123"/>
  <c r="D108" i="123"/>
  <c r="G108" i="123"/>
  <c r="G116" i="123"/>
  <c r="C81" i="15"/>
  <c r="C13" i="124"/>
  <c r="D13" i="124"/>
  <c r="G13" i="124"/>
  <c r="C14" i="124"/>
  <c r="D14" i="124"/>
  <c r="G14" i="124"/>
  <c r="C15" i="124"/>
  <c r="D15" i="124"/>
  <c r="G15" i="124"/>
  <c r="C16" i="124"/>
  <c r="D16" i="124"/>
  <c r="G16" i="124"/>
  <c r="C18" i="124"/>
  <c r="D18" i="124"/>
  <c r="G18" i="124"/>
  <c r="C19" i="124"/>
  <c r="D19" i="124"/>
  <c r="G19" i="124"/>
  <c r="C20" i="124"/>
  <c r="D20" i="124"/>
  <c r="G20" i="124"/>
  <c r="C21" i="124"/>
  <c r="D21" i="124"/>
  <c r="G21" i="124"/>
  <c r="C22" i="124"/>
  <c r="D22" i="124"/>
  <c r="G22" i="124"/>
  <c r="C23" i="124"/>
  <c r="D23" i="124"/>
  <c r="G23" i="124"/>
  <c r="C25" i="124"/>
  <c r="D25" i="124"/>
  <c r="G25" i="124"/>
  <c r="C26" i="124"/>
  <c r="D26" i="124"/>
  <c r="G26" i="124"/>
  <c r="C28" i="124"/>
  <c r="D28" i="124"/>
  <c r="G28" i="124"/>
  <c r="C29" i="124"/>
  <c r="D29" i="124"/>
  <c r="G29" i="124"/>
  <c r="C30" i="124"/>
  <c r="D30" i="124"/>
  <c r="G30" i="124"/>
  <c r="C31" i="124"/>
  <c r="D31" i="124"/>
  <c r="G31" i="124"/>
  <c r="C32" i="124"/>
  <c r="D32" i="124"/>
  <c r="G32" i="124"/>
  <c r="C33" i="124"/>
  <c r="D33" i="124"/>
  <c r="G33" i="124"/>
  <c r="C34" i="124"/>
  <c r="D34" i="124"/>
  <c r="G34" i="124"/>
  <c r="C35" i="124"/>
  <c r="D35" i="124"/>
  <c r="G35" i="124"/>
  <c r="C36" i="124"/>
  <c r="D36" i="124"/>
  <c r="G36" i="124"/>
  <c r="C37" i="124"/>
  <c r="D37" i="124"/>
  <c r="G37" i="124"/>
  <c r="C39" i="124"/>
  <c r="D39" i="124"/>
  <c r="G39" i="124"/>
  <c r="C40" i="124"/>
  <c r="D40" i="124"/>
  <c r="G40" i="124"/>
  <c r="C41" i="124"/>
  <c r="D41" i="124"/>
  <c r="G41" i="124"/>
  <c r="C42" i="124"/>
  <c r="D42" i="124"/>
  <c r="G42" i="124"/>
  <c r="C43" i="124"/>
  <c r="D43" i="124"/>
  <c r="G43" i="124"/>
  <c r="C44" i="124"/>
  <c r="D44" i="124"/>
  <c r="G44" i="124"/>
  <c r="C47" i="124"/>
  <c r="D47" i="124"/>
  <c r="G47" i="124"/>
  <c r="C49" i="124"/>
  <c r="D49" i="124"/>
  <c r="G49" i="124"/>
  <c r="C52" i="124"/>
  <c r="D52" i="124"/>
  <c r="G52" i="124"/>
  <c r="C56" i="124"/>
  <c r="D56" i="124"/>
  <c r="G56" i="124"/>
  <c r="C57" i="124"/>
  <c r="D57" i="124"/>
  <c r="G57" i="124"/>
  <c r="C58" i="124"/>
  <c r="D58" i="124"/>
  <c r="G58" i="124"/>
  <c r="C59" i="124"/>
  <c r="D59" i="124"/>
  <c r="G59" i="124"/>
  <c r="C60" i="124"/>
  <c r="D60" i="124"/>
  <c r="G60" i="124"/>
  <c r="C61" i="124"/>
  <c r="D61" i="124"/>
  <c r="G61" i="124"/>
  <c r="C62" i="124"/>
  <c r="D62" i="124"/>
  <c r="G62" i="124"/>
  <c r="C63" i="124"/>
  <c r="D63" i="124"/>
  <c r="G63" i="124"/>
  <c r="C64" i="124"/>
  <c r="D64" i="124"/>
  <c r="G64" i="124"/>
  <c r="C67" i="124"/>
  <c r="D67" i="124"/>
  <c r="G67" i="124"/>
  <c r="C72" i="124"/>
  <c r="D72" i="124"/>
  <c r="G72" i="124"/>
  <c r="C73" i="124"/>
  <c r="D73" i="124"/>
  <c r="G73" i="124"/>
  <c r="C81" i="124"/>
  <c r="D81" i="124"/>
  <c r="G81" i="124"/>
  <c r="C82" i="124"/>
  <c r="D82" i="124"/>
  <c r="G82" i="124"/>
  <c r="C106" i="124"/>
  <c r="D106" i="124"/>
  <c r="G106" i="124"/>
  <c r="C107" i="124"/>
  <c r="D107" i="124"/>
  <c r="G107" i="124"/>
  <c r="C108" i="124"/>
  <c r="D108" i="124"/>
  <c r="G108" i="124"/>
  <c r="G117" i="124"/>
  <c r="C82" i="15"/>
  <c r="C13" i="125"/>
  <c r="D13" i="125"/>
  <c r="G13" i="125"/>
  <c r="C14" i="125"/>
  <c r="D14" i="125"/>
  <c r="G14" i="125"/>
  <c r="C15" i="125"/>
  <c r="D15" i="125"/>
  <c r="G15" i="125"/>
  <c r="C16" i="125"/>
  <c r="D16" i="125"/>
  <c r="G16" i="125"/>
  <c r="C18" i="125"/>
  <c r="D18" i="125"/>
  <c r="G18" i="125"/>
  <c r="C19" i="125"/>
  <c r="D19" i="125"/>
  <c r="G19" i="125"/>
  <c r="C20" i="125"/>
  <c r="D20" i="125"/>
  <c r="G20" i="125"/>
  <c r="C21" i="125"/>
  <c r="D21" i="125"/>
  <c r="G21" i="125"/>
  <c r="C22" i="125"/>
  <c r="D22" i="125"/>
  <c r="G22" i="125"/>
  <c r="C23" i="125"/>
  <c r="D23" i="125"/>
  <c r="G23" i="125"/>
  <c r="C25" i="125"/>
  <c r="D25" i="125"/>
  <c r="G25" i="125"/>
  <c r="C26" i="125"/>
  <c r="D26" i="125"/>
  <c r="G26" i="125"/>
  <c r="C28" i="125"/>
  <c r="D28" i="125"/>
  <c r="G28" i="125"/>
  <c r="C29" i="125"/>
  <c r="D29" i="125"/>
  <c r="G29" i="125"/>
  <c r="C30" i="125"/>
  <c r="D30" i="125"/>
  <c r="G30" i="125"/>
  <c r="C31" i="125"/>
  <c r="D31" i="125"/>
  <c r="G31" i="125"/>
  <c r="C32" i="125"/>
  <c r="D32" i="125"/>
  <c r="G32" i="125"/>
  <c r="C33" i="125"/>
  <c r="D33" i="125"/>
  <c r="G33" i="125"/>
  <c r="C34" i="125"/>
  <c r="D34" i="125"/>
  <c r="G34" i="125"/>
  <c r="C35" i="125"/>
  <c r="D35" i="125"/>
  <c r="G35" i="125"/>
  <c r="C36" i="125"/>
  <c r="D36" i="125"/>
  <c r="G36" i="125"/>
  <c r="C37" i="125"/>
  <c r="D37" i="125"/>
  <c r="G37" i="125"/>
  <c r="C39" i="125"/>
  <c r="D39" i="125"/>
  <c r="G39" i="125"/>
  <c r="C40" i="125"/>
  <c r="D40" i="125"/>
  <c r="G40" i="125"/>
  <c r="C41" i="125"/>
  <c r="D41" i="125"/>
  <c r="G41" i="125"/>
  <c r="C42" i="125"/>
  <c r="D42" i="125"/>
  <c r="G42" i="125"/>
  <c r="C43" i="125"/>
  <c r="D43" i="125"/>
  <c r="G43" i="125"/>
  <c r="C44" i="125"/>
  <c r="D44" i="125"/>
  <c r="G44" i="125"/>
  <c r="C47" i="125"/>
  <c r="D47" i="125"/>
  <c r="G47" i="125"/>
  <c r="C49" i="125"/>
  <c r="D49" i="125"/>
  <c r="G49" i="125"/>
  <c r="C52" i="125"/>
  <c r="D52" i="125"/>
  <c r="G52" i="125"/>
  <c r="C56" i="125"/>
  <c r="D56" i="125"/>
  <c r="G56" i="125"/>
  <c r="C57" i="125"/>
  <c r="D57" i="125"/>
  <c r="G57" i="125"/>
  <c r="C58" i="125"/>
  <c r="D58" i="125"/>
  <c r="G58" i="125"/>
  <c r="C59" i="125"/>
  <c r="D59" i="125"/>
  <c r="G59" i="125"/>
  <c r="C60" i="125"/>
  <c r="D60" i="125"/>
  <c r="G60" i="125"/>
  <c r="C61" i="125"/>
  <c r="D61" i="125"/>
  <c r="G61" i="125"/>
  <c r="C62" i="125"/>
  <c r="D62" i="125"/>
  <c r="G62" i="125"/>
  <c r="C63" i="125"/>
  <c r="D63" i="125"/>
  <c r="G63" i="125"/>
  <c r="C64" i="125"/>
  <c r="D64" i="125"/>
  <c r="G64" i="125"/>
  <c r="C67" i="125"/>
  <c r="D67" i="125"/>
  <c r="G67" i="125"/>
  <c r="C72" i="125"/>
  <c r="D72" i="125"/>
  <c r="G72" i="125"/>
  <c r="C73" i="125"/>
  <c r="D73" i="125"/>
  <c r="G73" i="125"/>
  <c r="C81" i="125"/>
  <c r="D81" i="125"/>
  <c r="G81" i="125"/>
  <c r="C82" i="125"/>
  <c r="D82" i="125"/>
  <c r="G82" i="125"/>
  <c r="C106" i="125"/>
  <c r="D106" i="125"/>
  <c r="G106" i="125"/>
  <c r="C107" i="125"/>
  <c r="D107" i="125"/>
  <c r="G107" i="125"/>
  <c r="C108" i="125"/>
  <c r="D108" i="125"/>
  <c r="G108" i="125"/>
  <c r="G118" i="125"/>
  <c r="C83" i="15"/>
  <c r="C13" i="126"/>
  <c r="D13" i="126"/>
  <c r="G13" i="126"/>
  <c r="C14" i="126"/>
  <c r="D14" i="126"/>
  <c r="G14" i="126"/>
  <c r="C15" i="126"/>
  <c r="D15" i="126"/>
  <c r="G15" i="126"/>
  <c r="C16" i="126"/>
  <c r="D16" i="126"/>
  <c r="G16" i="126"/>
  <c r="C17" i="126"/>
  <c r="D17" i="126"/>
  <c r="G17" i="126"/>
  <c r="C19" i="126"/>
  <c r="D19" i="126"/>
  <c r="G19" i="126"/>
  <c r="C20" i="126"/>
  <c r="D20" i="126"/>
  <c r="G20" i="126"/>
  <c r="C21" i="126"/>
  <c r="D21" i="126"/>
  <c r="G21" i="126"/>
  <c r="C22" i="126"/>
  <c r="D22" i="126"/>
  <c r="G22" i="126"/>
  <c r="C23" i="126"/>
  <c r="D23" i="126"/>
  <c r="G23" i="126"/>
  <c r="C24" i="126"/>
  <c r="D24" i="126"/>
  <c r="G24" i="126"/>
  <c r="C26" i="126"/>
  <c r="D26" i="126"/>
  <c r="G26" i="126"/>
  <c r="C27" i="126"/>
  <c r="D27" i="126"/>
  <c r="G27" i="126"/>
  <c r="C29" i="126"/>
  <c r="D29" i="126"/>
  <c r="G29" i="126"/>
  <c r="C30" i="126"/>
  <c r="D30" i="126"/>
  <c r="G30" i="126"/>
  <c r="C31" i="126"/>
  <c r="D31" i="126"/>
  <c r="G31" i="126"/>
  <c r="C32" i="126"/>
  <c r="D32" i="126"/>
  <c r="G32" i="126"/>
  <c r="C33" i="126"/>
  <c r="D33" i="126"/>
  <c r="G33" i="126"/>
  <c r="C34" i="126"/>
  <c r="D34" i="126"/>
  <c r="G34" i="126"/>
  <c r="C35" i="126"/>
  <c r="D35" i="126"/>
  <c r="G35" i="126"/>
  <c r="C36" i="126"/>
  <c r="D36" i="126"/>
  <c r="G36" i="126"/>
  <c r="C37" i="126"/>
  <c r="D37" i="126"/>
  <c r="G37" i="126"/>
  <c r="C38" i="126"/>
  <c r="D38" i="126"/>
  <c r="G38" i="126"/>
  <c r="C40" i="126"/>
  <c r="D40" i="126"/>
  <c r="G40" i="126"/>
  <c r="C41" i="126"/>
  <c r="D41" i="126"/>
  <c r="G41" i="126"/>
  <c r="C42" i="126"/>
  <c r="D42" i="126"/>
  <c r="G42" i="126"/>
  <c r="C43" i="126"/>
  <c r="D43" i="126"/>
  <c r="G43" i="126"/>
  <c r="C44" i="126"/>
  <c r="D44" i="126"/>
  <c r="G44" i="126"/>
  <c r="C45" i="126"/>
  <c r="D45" i="126"/>
  <c r="G45" i="126"/>
  <c r="C48" i="126"/>
  <c r="D48" i="126"/>
  <c r="G48" i="126"/>
  <c r="C50" i="126"/>
  <c r="D50" i="126"/>
  <c r="G50" i="126"/>
  <c r="C53" i="126"/>
  <c r="D53" i="126"/>
  <c r="G53" i="126"/>
  <c r="C57" i="126"/>
  <c r="D57" i="126"/>
  <c r="G57" i="126"/>
  <c r="C58" i="126"/>
  <c r="D58" i="126"/>
  <c r="G58" i="126"/>
  <c r="C59" i="126"/>
  <c r="D59" i="126"/>
  <c r="G59" i="126"/>
  <c r="C60" i="126"/>
  <c r="D60" i="126"/>
  <c r="G60" i="126"/>
  <c r="C61" i="126"/>
  <c r="D61" i="126"/>
  <c r="G61" i="126"/>
  <c r="C62" i="126"/>
  <c r="D62" i="126"/>
  <c r="G62" i="126"/>
  <c r="C63" i="126"/>
  <c r="D63" i="126"/>
  <c r="G63" i="126"/>
  <c r="C64" i="126"/>
  <c r="D64" i="126"/>
  <c r="G64" i="126"/>
  <c r="C65" i="126"/>
  <c r="D65" i="126"/>
  <c r="G65" i="126"/>
  <c r="C68" i="126"/>
  <c r="D68" i="126"/>
  <c r="G68" i="126"/>
  <c r="C73" i="126"/>
  <c r="D73" i="126"/>
  <c r="G73" i="126"/>
  <c r="C74" i="126"/>
  <c r="D74" i="126"/>
  <c r="G74" i="126"/>
  <c r="C82" i="126"/>
  <c r="D82" i="126"/>
  <c r="G82" i="126"/>
  <c r="C83" i="126"/>
  <c r="D83" i="126"/>
  <c r="G83" i="126"/>
  <c r="C107" i="126"/>
  <c r="D107" i="126"/>
  <c r="G107" i="126"/>
  <c r="C108" i="126"/>
  <c r="D108" i="126"/>
  <c r="G108" i="126"/>
  <c r="C109" i="126"/>
  <c r="D109" i="126"/>
  <c r="G109" i="126"/>
  <c r="G119" i="126"/>
  <c r="C84" i="15"/>
  <c r="C13" i="127"/>
  <c r="D13" i="127"/>
  <c r="G13" i="127"/>
  <c r="C14" i="127"/>
  <c r="D14" i="127"/>
  <c r="G14" i="127"/>
  <c r="C15" i="127"/>
  <c r="D15" i="127"/>
  <c r="G15" i="127"/>
  <c r="C16" i="127"/>
  <c r="D16" i="127"/>
  <c r="G16" i="127"/>
  <c r="C17" i="127"/>
  <c r="D17" i="127"/>
  <c r="G17" i="127"/>
  <c r="C19" i="127"/>
  <c r="D19" i="127"/>
  <c r="G19" i="127"/>
  <c r="C20" i="127"/>
  <c r="D20" i="127"/>
  <c r="G20" i="127"/>
  <c r="C21" i="127"/>
  <c r="D21" i="127"/>
  <c r="G21" i="127"/>
  <c r="C22" i="127"/>
  <c r="D22" i="127"/>
  <c r="G22" i="127"/>
  <c r="C23" i="127"/>
  <c r="D23" i="127"/>
  <c r="G23" i="127"/>
  <c r="C24" i="127"/>
  <c r="D24" i="127"/>
  <c r="G24" i="127"/>
  <c r="C26" i="127"/>
  <c r="D26" i="127"/>
  <c r="G26" i="127"/>
  <c r="C27" i="127"/>
  <c r="D27" i="127"/>
  <c r="G27" i="127"/>
  <c r="C29" i="127"/>
  <c r="D29" i="127"/>
  <c r="G29" i="127"/>
  <c r="C30" i="127"/>
  <c r="D30" i="127"/>
  <c r="G30" i="127"/>
  <c r="C31" i="127"/>
  <c r="D31" i="127"/>
  <c r="G31" i="127"/>
  <c r="C32" i="127"/>
  <c r="D32" i="127"/>
  <c r="G32" i="127"/>
  <c r="C33" i="127"/>
  <c r="D33" i="127"/>
  <c r="G33" i="127"/>
  <c r="C34" i="127"/>
  <c r="D34" i="127"/>
  <c r="G34" i="127"/>
  <c r="C35" i="127"/>
  <c r="D35" i="127"/>
  <c r="G35" i="127"/>
  <c r="C36" i="127"/>
  <c r="D36" i="127"/>
  <c r="G36" i="127"/>
  <c r="C37" i="127"/>
  <c r="D37" i="127"/>
  <c r="G37" i="127"/>
  <c r="C38" i="127"/>
  <c r="D38" i="127"/>
  <c r="G38" i="127"/>
  <c r="C40" i="127"/>
  <c r="D40" i="127"/>
  <c r="G40" i="127"/>
  <c r="C41" i="127"/>
  <c r="D41" i="127"/>
  <c r="G41" i="127"/>
  <c r="C42" i="127"/>
  <c r="D42" i="127"/>
  <c r="G42" i="127"/>
  <c r="C43" i="127"/>
  <c r="D43" i="127"/>
  <c r="G43" i="127"/>
  <c r="C44" i="127"/>
  <c r="D44" i="127"/>
  <c r="G44" i="127"/>
  <c r="C45" i="127"/>
  <c r="D45" i="127"/>
  <c r="G45" i="127"/>
  <c r="C48" i="127"/>
  <c r="D48" i="127"/>
  <c r="G48" i="127"/>
  <c r="C50" i="127"/>
  <c r="D50" i="127"/>
  <c r="G50" i="127"/>
  <c r="C53" i="127"/>
  <c r="D53" i="127"/>
  <c r="G53" i="127"/>
  <c r="C57" i="127"/>
  <c r="D57" i="127"/>
  <c r="G57" i="127"/>
  <c r="C58" i="127"/>
  <c r="D58" i="127"/>
  <c r="G58" i="127"/>
  <c r="C59" i="127"/>
  <c r="D59" i="127"/>
  <c r="G59" i="127"/>
  <c r="C60" i="127"/>
  <c r="D60" i="127"/>
  <c r="G60" i="127"/>
  <c r="C61" i="127"/>
  <c r="D61" i="127"/>
  <c r="G61" i="127"/>
  <c r="C62" i="127"/>
  <c r="D62" i="127"/>
  <c r="G62" i="127"/>
  <c r="C63" i="127"/>
  <c r="D63" i="127"/>
  <c r="G63" i="127"/>
  <c r="C64" i="127"/>
  <c r="D64" i="127"/>
  <c r="G64" i="127"/>
  <c r="C65" i="127"/>
  <c r="D65" i="127"/>
  <c r="G65" i="127"/>
  <c r="C68" i="127"/>
  <c r="D68" i="127"/>
  <c r="G68" i="127"/>
  <c r="C73" i="127"/>
  <c r="D73" i="127"/>
  <c r="G73" i="127"/>
  <c r="C74" i="127"/>
  <c r="D74" i="127"/>
  <c r="G74" i="127"/>
  <c r="C82" i="127"/>
  <c r="D82" i="127"/>
  <c r="G82" i="127"/>
  <c r="C83" i="127"/>
  <c r="D83" i="127"/>
  <c r="G83" i="127"/>
  <c r="C107" i="127"/>
  <c r="D107" i="127"/>
  <c r="G107" i="127"/>
  <c r="C108" i="127"/>
  <c r="D108" i="127"/>
  <c r="G108" i="127"/>
  <c r="C109" i="127"/>
  <c r="D109" i="127"/>
  <c r="G109" i="127"/>
  <c r="G119" i="127"/>
  <c r="C85" i="15"/>
  <c r="C86" i="15"/>
  <c r="C87" i="15"/>
  <c r="C88" i="15"/>
  <c r="C13" i="131"/>
  <c r="D13" i="131"/>
  <c r="G13" i="131"/>
  <c r="C14" i="131"/>
  <c r="D14" i="131"/>
  <c r="G14" i="131"/>
  <c r="C15" i="131"/>
  <c r="D15" i="131"/>
  <c r="G15" i="131"/>
  <c r="C16" i="131"/>
  <c r="D16" i="131"/>
  <c r="G16" i="131"/>
  <c r="C17" i="131"/>
  <c r="D17" i="131"/>
  <c r="G17" i="131"/>
  <c r="C19" i="131"/>
  <c r="D19" i="131"/>
  <c r="G19" i="131"/>
  <c r="C20" i="131"/>
  <c r="D20" i="131"/>
  <c r="G20" i="131"/>
  <c r="C21" i="131"/>
  <c r="D21" i="131"/>
  <c r="G21" i="131"/>
  <c r="C22" i="131"/>
  <c r="D22" i="131"/>
  <c r="G22" i="131"/>
  <c r="C23" i="131"/>
  <c r="D23" i="131"/>
  <c r="G23" i="131"/>
  <c r="C24" i="131"/>
  <c r="D24" i="131"/>
  <c r="G24" i="131"/>
  <c r="C26" i="131"/>
  <c r="D26" i="131"/>
  <c r="G26" i="131"/>
  <c r="C27" i="131"/>
  <c r="D27" i="131"/>
  <c r="G27" i="131"/>
  <c r="C29" i="131"/>
  <c r="D29" i="131"/>
  <c r="G29" i="131"/>
  <c r="C30" i="131"/>
  <c r="D30" i="131"/>
  <c r="G30" i="131"/>
  <c r="C31" i="131"/>
  <c r="D31" i="131"/>
  <c r="G31" i="131"/>
  <c r="C32" i="131"/>
  <c r="D32" i="131"/>
  <c r="G32" i="131"/>
  <c r="C33" i="131"/>
  <c r="D33" i="131"/>
  <c r="G33" i="131"/>
  <c r="C34" i="131"/>
  <c r="D34" i="131"/>
  <c r="G34" i="131"/>
  <c r="C35" i="131"/>
  <c r="D35" i="131"/>
  <c r="G35" i="131"/>
  <c r="C36" i="131"/>
  <c r="D36" i="131"/>
  <c r="G36" i="131"/>
  <c r="C37" i="131"/>
  <c r="D37" i="131"/>
  <c r="G37" i="131"/>
  <c r="C38" i="131"/>
  <c r="D38" i="131"/>
  <c r="G38" i="131"/>
  <c r="C40" i="131"/>
  <c r="D40" i="131"/>
  <c r="G40" i="131"/>
  <c r="C41" i="131"/>
  <c r="D41" i="131"/>
  <c r="G41" i="131"/>
  <c r="C42" i="131"/>
  <c r="D42" i="131"/>
  <c r="G42" i="131"/>
  <c r="C43" i="131"/>
  <c r="D43" i="131"/>
  <c r="G43" i="131"/>
  <c r="C44" i="131"/>
  <c r="D44" i="131"/>
  <c r="G44" i="131"/>
  <c r="C45" i="131"/>
  <c r="D45" i="131"/>
  <c r="G45" i="131"/>
  <c r="C48" i="131"/>
  <c r="D48" i="131"/>
  <c r="G48" i="131"/>
  <c r="C50" i="131"/>
  <c r="D50" i="131"/>
  <c r="G50" i="131"/>
  <c r="C53" i="131"/>
  <c r="D53" i="131"/>
  <c r="G53" i="131"/>
  <c r="C57" i="131"/>
  <c r="D57" i="131"/>
  <c r="G57" i="131"/>
  <c r="C58" i="131"/>
  <c r="D58" i="131"/>
  <c r="G58" i="131"/>
  <c r="C59" i="131"/>
  <c r="D59" i="131"/>
  <c r="G59" i="131"/>
  <c r="C60" i="131"/>
  <c r="D60" i="131"/>
  <c r="G60" i="131"/>
  <c r="C61" i="131"/>
  <c r="D61" i="131"/>
  <c r="G61" i="131"/>
  <c r="C62" i="131"/>
  <c r="D62" i="131"/>
  <c r="G62" i="131"/>
  <c r="C63" i="131"/>
  <c r="D63" i="131"/>
  <c r="G63" i="131"/>
  <c r="C64" i="131"/>
  <c r="D64" i="131"/>
  <c r="G64" i="131"/>
  <c r="C65" i="131"/>
  <c r="D65" i="131"/>
  <c r="G65" i="131"/>
  <c r="C68" i="131"/>
  <c r="D68" i="131"/>
  <c r="G68" i="131"/>
  <c r="C73" i="131"/>
  <c r="D73" i="131"/>
  <c r="G73" i="131"/>
  <c r="C74" i="131"/>
  <c r="D74" i="131"/>
  <c r="G74" i="131"/>
  <c r="C82" i="131"/>
  <c r="D82" i="131"/>
  <c r="G82" i="131"/>
  <c r="C83" i="131"/>
  <c r="D83" i="131"/>
  <c r="G83" i="131"/>
  <c r="C107" i="131"/>
  <c r="D107" i="131"/>
  <c r="G107" i="131"/>
  <c r="C108" i="131"/>
  <c r="D108" i="131"/>
  <c r="G108" i="131"/>
  <c r="C109" i="131"/>
  <c r="D109" i="131"/>
  <c r="G109" i="131"/>
  <c r="G123" i="131"/>
  <c r="C89" i="15"/>
  <c r="C13" i="132"/>
  <c r="D13" i="132"/>
  <c r="G13" i="132"/>
  <c r="C14" i="132"/>
  <c r="D14" i="132"/>
  <c r="G14" i="132"/>
  <c r="C15" i="132"/>
  <c r="D15" i="132"/>
  <c r="G15" i="132"/>
  <c r="C16" i="132"/>
  <c r="D16" i="132"/>
  <c r="G16" i="132"/>
  <c r="C17" i="132"/>
  <c r="D17" i="132"/>
  <c r="G17" i="132"/>
  <c r="C19" i="132"/>
  <c r="D19" i="132"/>
  <c r="G19" i="132"/>
  <c r="C20" i="132"/>
  <c r="D20" i="132"/>
  <c r="G20" i="132"/>
  <c r="C21" i="132"/>
  <c r="D21" i="132"/>
  <c r="G21" i="132"/>
  <c r="C22" i="132"/>
  <c r="D22" i="132"/>
  <c r="G22" i="132"/>
  <c r="C23" i="132"/>
  <c r="D23" i="132"/>
  <c r="G23" i="132"/>
  <c r="C24" i="132"/>
  <c r="D24" i="132"/>
  <c r="G24" i="132"/>
  <c r="C26" i="132"/>
  <c r="D26" i="132"/>
  <c r="G26" i="132"/>
  <c r="C27" i="132"/>
  <c r="D27" i="132"/>
  <c r="G27" i="132"/>
  <c r="C29" i="132"/>
  <c r="D29" i="132"/>
  <c r="G29" i="132"/>
  <c r="C30" i="132"/>
  <c r="D30" i="132"/>
  <c r="G30" i="132"/>
  <c r="C31" i="132"/>
  <c r="D31" i="132"/>
  <c r="G31" i="132"/>
  <c r="C32" i="132"/>
  <c r="D32" i="132"/>
  <c r="G32" i="132"/>
  <c r="C33" i="132"/>
  <c r="D33" i="132"/>
  <c r="G33" i="132"/>
  <c r="C34" i="132"/>
  <c r="D34" i="132"/>
  <c r="G34" i="132"/>
  <c r="C35" i="132"/>
  <c r="D35" i="132"/>
  <c r="G35" i="132"/>
  <c r="C36" i="132"/>
  <c r="D36" i="132"/>
  <c r="G36" i="132"/>
  <c r="C37" i="132"/>
  <c r="D37" i="132"/>
  <c r="G37" i="132"/>
  <c r="C38" i="132"/>
  <c r="D38" i="132"/>
  <c r="G38" i="132"/>
  <c r="C40" i="132"/>
  <c r="D40" i="132"/>
  <c r="G40" i="132"/>
  <c r="C41" i="132"/>
  <c r="D41" i="132"/>
  <c r="G41" i="132"/>
  <c r="C42" i="132"/>
  <c r="D42" i="132"/>
  <c r="G42" i="132"/>
  <c r="C43" i="132"/>
  <c r="D43" i="132"/>
  <c r="G43" i="132"/>
  <c r="C44" i="132"/>
  <c r="D44" i="132"/>
  <c r="G44" i="132"/>
  <c r="C45" i="132"/>
  <c r="D45" i="132"/>
  <c r="G45" i="132"/>
  <c r="C48" i="132"/>
  <c r="D48" i="132"/>
  <c r="G48" i="132"/>
  <c r="C50" i="132"/>
  <c r="D50" i="132"/>
  <c r="G50" i="132"/>
  <c r="C53" i="132"/>
  <c r="D53" i="132"/>
  <c r="G53" i="132"/>
  <c r="C57" i="132"/>
  <c r="D57" i="132"/>
  <c r="G57" i="132"/>
  <c r="C58" i="132"/>
  <c r="D58" i="132"/>
  <c r="G58" i="132"/>
  <c r="C59" i="132"/>
  <c r="D59" i="132"/>
  <c r="G59" i="132"/>
  <c r="C60" i="132"/>
  <c r="D60" i="132"/>
  <c r="G60" i="132"/>
  <c r="C61" i="132"/>
  <c r="D61" i="132"/>
  <c r="G61" i="132"/>
  <c r="C62" i="132"/>
  <c r="D62" i="132"/>
  <c r="G62" i="132"/>
  <c r="C63" i="132"/>
  <c r="D63" i="132"/>
  <c r="G63" i="132"/>
  <c r="C64" i="132"/>
  <c r="D64" i="132"/>
  <c r="G64" i="132"/>
  <c r="C65" i="132"/>
  <c r="D65" i="132"/>
  <c r="G65" i="132"/>
  <c r="C68" i="132"/>
  <c r="D68" i="132"/>
  <c r="G68" i="132"/>
  <c r="C73" i="132"/>
  <c r="D73" i="132"/>
  <c r="G73" i="132"/>
  <c r="C74" i="132"/>
  <c r="D74" i="132"/>
  <c r="G74" i="132"/>
  <c r="C82" i="132"/>
  <c r="D82" i="132"/>
  <c r="G82" i="132"/>
  <c r="C83" i="132"/>
  <c r="D83" i="132"/>
  <c r="G83" i="132"/>
  <c r="C107" i="132"/>
  <c r="D107" i="132"/>
  <c r="G107" i="132"/>
  <c r="C108" i="132"/>
  <c r="D108" i="132"/>
  <c r="G108" i="132"/>
  <c r="C109" i="132"/>
  <c r="D109" i="132"/>
  <c r="G109" i="132"/>
  <c r="G124" i="132"/>
  <c r="C90" i="15"/>
  <c r="C13" i="133"/>
  <c r="D13" i="133"/>
  <c r="G13" i="133"/>
  <c r="C14" i="133"/>
  <c r="D14" i="133"/>
  <c r="G14" i="133"/>
  <c r="C15" i="133"/>
  <c r="D15" i="133"/>
  <c r="G15" i="133"/>
  <c r="C16" i="133"/>
  <c r="D16" i="133"/>
  <c r="G16" i="133"/>
  <c r="C17" i="133"/>
  <c r="D17" i="133"/>
  <c r="G17" i="133"/>
  <c r="C19" i="133"/>
  <c r="D19" i="133"/>
  <c r="G19" i="133"/>
  <c r="C20" i="133"/>
  <c r="D20" i="133"/>
  <c r="G20" i="133"/>
  <c r="C21" i="133"/>
  <c r="D21" i="133"/>
  <c r="G21" i="133"/>
  <c r="C22" i="133"/>
  <c r="D22" i="133"/>
  <c r="G22" i="133"/>
  <c r="C23" i="133"/>
  <c r="D23" i="133"/>
  <c r="G23" i="133"/>
  <c r="C24" i="133"/>
  <c r="D24" i="133"/>
  <c r="G24" i="133"/>
  <c r="C25" i="133"/>
  <c r="D25" i="133"/>
  <c r="G25" i="133"/>
  <c r="C27" i="133"/>
  <c r="D27" i="133"/>
  <c r="G27" i="133"/>
  <c r="C28" i="133"/>
  <c r="D28" i="133"/>
  <c r="G28" i="133"/>
  <c r="C30" i="133"/>
  <c r="D30" i="133"/>
  <c r="G30" i="133"/>
  <c r="C31" i="133"/>
  <c r="D31" i="133"/>
  <c r="G31" i="133"/>
  <c r="C32" i="133"/>
  <c r="D32" i="133"/>
  <c r="G32" i="133"/>
  <c r="C33" i="133"/>
  <c r="D33" i="133"/>
  <c r="G33" i="133"/>
  <c r="C34" i="133"/>
  <c r="D34" i="133"/>
  <c r="G34" i="133"/>
  <c r="C35" i="133"/>
  <c r="D35" i="133"/>
  <c r="G35" i="133"/>
  <c r="C36" i="133"/>
  <c r="D36" i="133"/>
  <c r="G36" i="133"/>
  <c r="C37" i="133"/>
  <c r="D37" i="133"/>
  <c r="G37" i="133"/>
  <c r="C38" i="133"/>
  <c r="D38" i="133"/>
  <c r="G38" i="133"/>
  <c r="C39" i="133"/>
  <c r="D39" i="133"/>
  <c r="G39" i="133"/>
  <c r="C41" i="133"/>
  <c r="D41" i="133"/>
  <c r="G41" i="133"/>
  <c r="C42" i="133"/>
  <c r="D42" i="133"/>
  <c r="G42" i="133"/>
  <c r="C43" i="133"/>
  <c r="D43" i="133"/>
  <c r="G43" i="133"/>
  <c r="C44" i="133"/>
  <c r="D44" i="133"/>
  <c r="G44" i="133"/>
  <c r="C45" i="133"/>
  <c r="D45" i="133"/>
  <c r="G45" i="133"/>
  <c r="C46" i="133"/>
  <c r="D46" i="133"/>
  <c r="G46" i="133"/>
  <c r="C49" i="133"/>
  <c r="D49" i="133"/>
  <c r="G49" i="133"/>
  <c r="C51" i="133"/>
  <c r="D51" i="133"/>
  <c r="G51" i="133"/>
  <c r="C54" i="133"/>
  <c r="D54" i="133"/>
  <c r="G54" i="133"/>
  <c r="C58" i="133"/>
  <c r="D58" i="133"/>
  <c r="G58" i="133"/>
  <c r="C59" i="133"/>
  <c r="D59" i="133"/>
  <c r="G59" i="133"/>
  <c r="C60" i="133"/>
  <c r="D60" i="133"/>
  <c r="G60" i="133"/>
  <c r="C61" i="133"/>
  <c r="D61" i="133"/>
  <c r="G61" i="133"/>
  <c r="C62" i="133"/>
  <c r="D62" i="133"/>
  <c r="G62" i="133"/>
  <c r="C63" i="133"/>
  <c r="D63" i="133"/>
  <c r="G63" i="133"/>
  <c r="C64" i="133"/>
  <c r="D64" i="133"/>
  <c r="G64" i="133"/>
  <c r="C65" i="133"/>
  <c r="D65" i="133"/>
  <c r="G65" i="133"/>
  <c r="C66" i="133"/>
  <c r="D66" i="133"/>
  <c r="G66" i="133"/>
  <c r="C69" i="133"/>
  <c r="D69" i="133"/>
  <c r="G69" i="133"/>
  <c r="C74" i="133"/>
  <c r="D74" i="133"/>
  <c r="G74" i="133"/>
  <c r="C75" i="133"/>
  <c r="D75" i="133"/>
  <c r="G75" i="133"/>
  <c r="C83" i="133"/>
  <c r="D83" i="133"/>
  <c r="G83" i="133"/>
  <c r="C84" i="133"/>
  <c r="D84" i="133"/>
  <c r="G84" i="133"/>
  <c r="C108" i="133"/>
  <c r="D108" i="133"/>
  <c r="G108" i="133"/>
  <c r="C109" i="133"/>
  <c r="D109" i="133"/>
  <c r="G109" i="133"/>
  <c r="C110" i="133"/>
  <c r="D110" i="133"/>
  <c r="G110" i="133"/>
  <c r="G126" i="133"/>
  <c r="C91" i="15"/>
  <c r="C13" i="136"/>
  <c r="D13" i="136"/>
  <c r="G13" i="136"/>
  <c r="C14" i="136"/>
  <c r="D14" i="136"/>
  <c r="G14" i="136"/>
  <c r="C15" i="136"/>
  <c r="D15" i="136"/>
  <c r="G15" i="136"/>
  <c r="C16" i="136"/>
  <c r="D16" i="136"/>
  <c r="G16" i="136"/>
  <c r="C17" i="136"/>
  <c r="D17" i="136"/>
  <c r="G17" i="136"/>
  <c r="C19" i="136"/>
  <c r="D19" i="136"/>
  <c r="G19" i="136"/>
  <c r="C20" i="136"/>
  <c r="D20" i="136"/>
  <c r="G20" i="136"/>
  <c r="C21" i="136"/>
  <c r="D21" i="136"/>
  <c r="G21" i="136"/>
  <c r="C22" i="136"/>
  <c r="D22" i="136"/>
  <c r="G22" i="136"/>
  <c r="C23" i="136"/>
  <c r="D23" i="136"/>
  <c r="G23" i="136"/>
  <c r="C24" i="136"/>
  <c r="D24" i="136"/>
  <c r="G24" i="136"/>
  <c r="C25" i="136"/>
  <c r="D25" i="136"/>
  <c r="G25" i="136"/>
  <c r="C27" i="136"/>
  <c r="D27" i="136"/>
  <c r="G27" i="136"/>
  <c r="C28" i="136"/>
  <c r="D28" i="136"/>
  <c r="G28" i="136"/>
  <c r="C30" i="136"/>
  <c r="D30" i="136"/>
  <c r="G30" i="136"/>
  <c r="C31" i="136"/>
  <c r="D31" i="136"/>
  <c r="G31" i="136"/>
  <c r="C32" i="136"/>
  <c r="D32" i="136"/>
  <c r="G32" i="136"/>
  <c r="C33" i="136"/>
  <c r="D33" i="136"/>
  <c r="G33" i="136"/>
  <c r="C34" i="136"/>
  <c r="D34" i="136"/>
  <c r="G34" i="136"/>
  <c r="C35" i="136"/>
  <c r="D35" i="136"/>
  <c r="G35" i="136"/>
  <c r="C36" i="136"/>
  <c r="D36" i="136"/>
  <c r="G36" i="136"/>
  <c r="C37" i="136"/>
  <c r="D37" i="136"/>
  <c r="G37" i="136"/>
  <c r="C38" i="136"/>
  <c r="D38" i="136"/>
  <c r="G38" i="136"/>
  <c r="C39" i="136"/>
  <c r="D39" i="136"/>
  <c r="G39" i="136"/>
  <c r="C41" i="136"/>
  <c r="D41" i="136"/>
  <c r="G41" i="136"/>
  <c r="C42" i="136"/>
  <c r="D42" i="136"/>
  <c r="G42" i="136"/>
  <c r="C43" i="136"/>
  <c r="D43" i="136"/>
  <c r="G43" i="136"/>
  <c r="C44" i="136"/>
  <c r="D44" i="136"/>
  <c r="G44" i="136"/>
  <c r="C45" i="136"/>
  <c r="D45" i="136"/>
  <c r="G45" i="136"/>
  <c r="C46" i="136"/>
  <c r="D46" i="136"/>
  <c r="G46" i="136"/>
  <c r="C49" i="136"/>
  <c r="D49" i="136"/>
  <c r="G49" i="136"/>
  <c r="C51" i="136"/>
  <c r="D51" i="136"/>
  <c r="G51" i="136"/>
  <c r="C54" i="136"/>
  <c r="D54" i="136"/>
  <c r="G54" i="136"/>
  <c r="C58" i="136"/>
  <c r="D58" i="136"/>
  <c r="G58" i="136"/>
  <c r="C59" i="136"/>
  <c r="D59" i="136"/>
  <c r="G59" i="136"/>
  <c r="C60" i="136"/>
  <c r="D60" i="136"/>
  <c r="G60" i="136"/>
  <c r="C61" i="136"/>
  <c r="D61" i="136"/>
  <c r="G61" i="136"/>
  <c r="C62" i="136"/>
  <c r="D62" i="136"/>
  <c r="G62" i="136"/>
  <c r="C63" i="136"/>
  <c r="D63" i="136"/>
  <c r="G63" i="136"/>
  <c r="C64" i="136"/>
  <c r="D64" i="136"/>
  <c r="G64" i="136"/>
  <c r="C65" i="136"/>
  <c r="D65" i="136"/>
  <c r="G65" i="136"/>
  <c r="C66" i="136"/>
  <c r="D66" i="136"/>
  <c r="G66" i="136"/>
  <c r="C69" i="136"/>
  <c r="D69" i="136"/>
  <c r="G69" i="136"/>
  <c r="C74" i="136"/>
  <c r="D74" i="136"/>
  <c r="G74" i="136"/>
  <c r="C75" i="136"/>
  <c r="D75" i="136"/>
  <c r="G75" i="136"/>
  <c r="C83" i="136"/>
  <c r="D83" i="136"/>
  <c r="G83" i="136"/>
  <c r="C84" i="136"/>
  <c r="D84" i="136"/>
  <c r="G84" i="136"/>
  <c r="C108" i="136"/>
  <c r="D108" i="136"/>
  <c r="G108" i="136"/>
  <c r="C109" i="136"/>
  <c r="D109" i="136"/>
  <c r="G109" i="136"/>
  <c r="C110" i="136"/>
  <c r="D110" i="136"/>
  <c r="G110" i="136"/>
  <c r="G128" i="136"/>
  <c r="C94" i="15"/>
  <c r="C13" i="137"/>
  <c r="D13" i="137"/>
  <c r="G13" i="137"/>
  <c r="C14" i="137"/>
  <c r="D14" i="137"/>
  <c r="G14" i="137"/>
  <c r="C15" i="137"/>
  <c r="D15" i="137"/>
  <c r="G15" i="137"/>
  <c r="C16" i="137"/>
  <c r="D16" i="137"/>
  <c r="G16" i="137"/>
  <c r="C17" i="137"/>
  <c r="D17" i="137"/>
  <c r="G17" i="137"/>
  <c r="C19" i="137"/>
  <c r="D19" i="137"/>
  <c r="G19" i="137"/>
  <c r="C20" i="137"/>
  <c r="D20" i="137"/>
  <c r="G20" i="137"/>
  <c r="C21" i="137"/>
  <c r="D21" i="137"/>
  <c r="G21" i="137"/>
  <c r="C22" i="137"/>
  <c r="D22" i="137"/>
  <c r="G22" i="137"/>
  <c r="C23" i="137"/>
  <c r="D23" i="137"/>
  <c r="G23" i="137"/>
  <c r="C24" i="137"/>
  <c r="D24" i="137"/>
  <c r="G24" i="137"/>
  <c r="C25" i="137"/>
  <c r="D25" i="137"/>
  <c r="G25" i="137"/>
  <c r="C26" i="137"/>
  <c r="D26" i="137"/>
  <c r="G26" i="137"/>
  <c r="C28" i="137"/>
  <c r="D28" i="137"/>
  <c r="G28" i="137"/>
  <c r="C29" i="137"/>
  <c r="D29" i="137"/>
  <c r="G29" i="137"/>
  <c r="C31" i="137"/>
  <c r="D31" i="137"/>
  <c r="G31" i="137"/>
  <c r="C32" i="137"/>
  <c r="D32" i="137"/>
  <c r="G32" i="137"/>
  <c r="C33" i="137"/>
  <c r="D33" i="137"/>
  <c r="G33" i="137"/>
  <c r="C34" i="137"/>
  <c r="D34" i="137"/>
  <c r="G34" i="137"/>
  <c r="C35" i="137"/>
  <c r="D35" i="137"/>
  <c r="G35" i="137"/>
  <c r="C36" i="137"/>
  <c r="D36" i="137"/>
  <c r="G36" i="137"/>
  <c r="C37" i="137"/>
  <c r="D37" i="137"/>
  <c r="G37" i="137"/>
  <c r="C38" i="137"/>
  <c r="D38" i="137"/>
  <c r="G38" i="137"/>
  <c r="C39" i="137"/>
  <c r="D39" i="137"/>
  <c r="G39" i="137"/>
  <c r="C40" i="137"/>
  <c r="D40" i="137"/>
  <c r="G40" i="137"/>
  <c r="C42" i="137"/>
  <c r="D42" i="137"/>
  <c r="G42" i="137"/>
  <c r="C43" i="137"/>
  <c r="D43" i="137"/>
  <c r="G43" i="137"/>
  <c r="C44" i="137"/>
  <c r="D44" i="137"/>
  <c r="G44" i="137"/>
  <c r="C45" i="137"/>
  <c r="D45" i="137"/>
  <c r="G45" i="137"/>
  <c r="C46" i="137"/>
  <c r="D46" i="137"/>
  <c r="G46" i="137"/>
  <c r="C47" i="137"/>
  <c r="D47" i="137"/>
  <c r="G47" i="137"/>
  <c r="C50" i="137"/>
  <c r="D50" i="137"/>
  <c r="G50" i="137"/>
  <c r="C52" i="137"/>
  <c r="D52" i="137"/>
  <c r="G52" i="137"/>
  <c r="C55" i="137"/>
  <c r="D55" i="137"/>
  <c r="G55" i="137"/>
  <c r="C59" i="137"/>
  <c r="D59" i="137"/>
  <c r="G59" i="137"/>
  <c r="C60" i="137"/>
  <c r="D60" i="137"/>
  <c r="G60" i="137"/>
  <c r="C61" i="137"/>
  <c r="D61" i="137"/>
  <c r="G61" i="137"/>
  <c r="C62" i="137"/>
  <c r="D62" i="137"/>
  <c r="G62" i="137"/>
  <c r="C63" i="137"/>
  <c r="D63" i="137"/>
  <c r="G63" i="137"/>
  <c r="C64" i="137"/>
  <c r="D64" i="137"/>
  <c r="G64" i="137"/>
  <c r="C65" i="137"/>
  <c r="D65" i="137"/>
  <c r="G65" i="137"/>
  <c r="C66" i="137"/>
  <c r="D66" i="137"/>
  <c r="G66" i="137"/>
  <c r="C67" i="137"/>
  <c r="D67" i="137"/>
  <c r="G67" i="137"/>
  <c r="C68" i="137"/>
  <c r="D68" i="137"/>
  <c r="G68" i="137"/>
  <c r="C71" i="137"/>
  <c r="D71" i="137"/>
  <c r="G71" i="137"/>
  <c r="C76" i="137"/>
  <c r="D76" i="137"/>
  <c r="G76" i="137"/>
  <c r="C77" i="137"/>
  <c r="D77" i="137"/>
  <c r="G77" i="137"/>
  <c r="C78" i="137"/>
  <c r="D78" i="137"/>
  <c r="G78" i="137"/>
  <c r="C86" i="137"/>
  <c r="D86" i="137"/>
  <c r="G86" i="137"/>
  <c r="C87" i="137"/>
  <c r="D87" i="137"/>
  <c r="G87" i="137"/>
  <c r="C112" i="137"/>
  <c r="D112" i="137"/>
  <c r="G112" i="137"/>
  <c r="C113" i="137"/>
  <c r="D113" i="137"/>
  <c r="G113" i="137"/>
  <c r="C114" i="137"/>
  <c r="D114" i="137"/>
  <c r="G114" i="137"/>
  <c r="G134" i="137"/>
  <c r="C95" i="15"/>
  <c r="C13" i="138"/>
  <c r="D13" i="138"/>
  <c r="G13" i="138"/>
  <c r="C14" i="138"/>
  <c r="D14" i="138"/>
  <c r="G14" i="138"/>
  <c r="C15" i="138"/>
  <c r="D15" i="138"/>
  <c r="G15" i="138"/>
  <c r="C16" i="138"/>
  <c r="D16" i="138"/>
  <c r="G16" i="138"/>
  <c r="C17" i="138"/>
  <c r="D17" i="138"/>
  <c r="G17" i="138"/>
  <c r="C19" i="138"/>
  <c r="D19" i="138"/>
  <c r="G19" i="138"/>
  <c r="C20" i="138"/>
  <c r="D20" i="138"/>
  <c r="G20" i="138"/>
  <c r="C21" i="138"/>
  <c r="D21" i="138"/>
  <c r="G21" i="138"/>
  <c r="C22" i="138"/>
  <c r="D22" i="138"/>
  <c r="G22" i="138"/>
  <c r="C23" i="138"/>
  <c r="D23" i="138"/>
  <c r="G23" i="138"/>
  <c r="C24" i="138"/>
  <c r="D24" i="138"/>
  <c r="G24" i="138"/>
  <c r="C25" i="138"/>
  <c r="D25" i="138"/>
  <c r="G25" i="138"/>
  <c r="C26" i="138"/>
  <c r="D26" i="138"/>
  <c r="G26" i="138"/>
  <c r="C28" i="138"/>
  <c r="D28" i="138"/>
  <c r="G28" i="138"/>
  <c r="C29" i="138"/>
  <c r="D29" i="138"/>
  <c r="G29" i="138"/>
  <c r="C31" i="138"/>
  <c r="D31" i="138"/>
  <c r="G31" i="138"/>
  <c r="C32" i="138"/>
  <c r="D32" i="138"/>
  <c r="G32" i="138"/>
  <c r="C33" i="138"/>
  <c r="D33" i="138"/>
  <c r="G33" i="138"/>
  <c r="C34" i="138"/>
  <c r="D34" i="138"/>
  <c r="G34" i="138"/>
  <c r="C35" i="138"/>
  <c r="D35" i="138"/>
  <c r="G35" i="138"/>
  <c r="C36" i="138"/>
  <c r="D36" i="138"/>
  <c r="G36" i="138"/>
  <c r="C37" i="138"/>
  <c r="D37" i="138"/>
  <c r="G37" i="138"/>
  <c r="C38" i="138"/>
  <c r="D38" i="138"/>
  <c r="G38" i="138"/>
  <c r="C39" i="138"/>
  <c r="D39" i="138"/>
  <c r="G39" i="138"/>
  <c r="C40" i="138"/>
  <c r="D40" i="138"/>
  <c r="G40" i="138"/>
  <c r="C42" i="138"/>
  <c r="D42" i="138"/>
  <c r="G42" i="138"/>
  <c r="C43" i="138"/>
  <c r="D43" i="138"/>
  <c r="G43" i="138"/>
  <c r="C44" i="138"/>
  <c r="D44" i="138"/>
  <c r="G44" i="138"/>
  <c r="C45" i="138"/>
  <c r="D45" i="138"/>
  <c r="G45" i="138"/>
  <c r="C46" i="138"/>
  <c r="D46" i="138"/>
  <c r="G46" i="138"/>
  <c r="C47" i="138"/>
  <c r="D47" i="138"/>
  <c r="G47" i="138"/>
  <c r="C50" i="138"/>
  <c r="D50" i="138"/>
  <c r="G50" i="138"/>
  <c r="C52" i="138"/>
  <c r="D52" i="138"/>
  <c r="G52" i="138"/>
  <c r="C55" i="138"/>
  <c r="D55" i="138"/>
  <c r="G55" i="138"/>
  <c r="C59" i="138"/>
  <c r="D59" i="138"/>
  <c r="G59" i="138"/>
  <c r="C60" i="138"/>
  <c r="D60" i="138"/>
  <c r="G60" i="138"/>
  <c r="C61" i="138"/>
  <c r="D61" i="138"/>
  <c r="G61" i="138"/>
  <c r="C62" i="138"/>
  <c r="D62" i="138"/>
  <c r="G62" i="138"/>
  <c r="C63" i="138"/>
  <c r="D63" i="138"/>
  <c r="G63" i="138"/>
  <c r="C64" i="138"/>
  <c r="D64" i="138"/>
  <c r="G64" i="138"/>
  <c r="C65" i="138"/>
  <c r="D65" i="138"/>
  <c r="G65" i="138"/>
  <c r="C66" i="138"/>
  <c r="D66" i="138"/>
  <c r="G66" i="138"/>
  <c r="C67" i="138"/>
  <c r="D67" i="138"/>
  <c r="G67" i="138"/>
  <c r="C68" i="138"/>
  <c r="D68" i="138"/>
  <c r="G68" i="138"/>
  <c r="C71" i="138"/>
  <c r="D71" i="138"/>
  <c r="G71" i="138"/>
  <c r="C76" i="138"/>
  <c r="D76" i="138"/>
  <c r="G76" i="138"/>
  <c r="C77" i="138"/>
  <c r="D77" i="138"/>
  <c r="G77" i="138"/>
  <c r="C78" i="138"/>
  <c r="D78" i="138"/>
  <c r="G78" i="138"/>
  <c r="C86" i="138"/>
  <c r="D86" i="138"/>
  <c r="G86" i="138"/>
  <c r="C87" i="138"/>
  <c r="D87" i="138"/>
  <c r="G87" i="138"/>
  <c r="C112" i="138"/>
  <c r="D112" i="138"/>
  <c r="G112" i="138"/>
  <c r="C113" i="138"/>
  <c r="D113" i="138"/>
  <c r="G113" i="138"/>
  <c r="C114" i="138"/>
  <c r="D114" i="138"/>
  <c r="G114" i="138"/>
  <c r="G136" i="138"/>
  <c r="C96" i="15"/>
  <c r="C13" i="139"/>
  <c r="D13" i="139"/>
  <c r="G13" i="139"/>
  <c r="C14" i="139"/>
  <c r="D14" i="139"/>
  <c r="G14" i="139"/>
  <c r="C15" i="139"/>
  <c r="D15" i="139"/>
  <c r="G15" i="139"/>
  <c r="C16" i="139"/>
  <c r="D16" i="139"/>
  <c r="G16" i="139"/>
  <c r="C17" i="139"/>
  <c r="D17" i="139"/>
  <c r="G17" i="139"/>
  <c r="C19" i="139"/>
  <c r="D19" i="139"/>
  <c r="G19" i="139"/>
  <c r="C20" i="139"/>
  <c r="D20" i="139"/>
  <c r="G20" i="139"/>
  <c r="C21" i="139"/>
  <c r="D21" i="139"/>
  <c r="G21" i="139"/>
  <c r="C22" i="139"/>
  <c r="D22" i="139"/>
  <c r="G22" i="139"/>
  <c r="C23" i="139"/>
  <c r="D23" i="139"/>
  <c r="G23" i="139"/>
  <c r="C24" i="139"/>
  <c r="D24" i="139"/>
  <c r="G24" i="139"/>
  <c r="C25" i="139"/>
  <c r="D25" i="139"/>
  <c r="G25" i="139"/>
  <c r="C26" i="139"/>
  <c r="D26" i="139"/>
  <c r="G26" i="139"/>
  <c r="C28" i="139"/>
  <c r="D28" i="139"/>
  <c r="G28" i="139"/>
  <c r="C29" i="139"/>
  <c r="D29" i="139"/>
  <c r="G29" i="139"/>
  <c r="C31" i="139"/>
  <c r="D31" i="139"/>
  <c r="G31" i="139"/>
  <c r="C32" i="139"/>
  <c r="D32" i="139"/>
  <c r="G32" i="139"/>
  <c r="C33" i="139"/>
  <c r="D33" i="139"/>
  <c r="G33" i="139"/>
  <c r="C34" i="139"/>
  <c r="D34" i="139"/>
  <c r="G34" i="139"/>
  <c r="C35" i="139"/>
  <c r="D35" i="139"/>
  <c r="G35" i="139"/>
  <c r="C36" i="139"/>
  <c r="D36" i="139"/>
  <c r="G36" i="139"/>
  <c r="C37" i="139"/>
  <c r="D37" i="139"/>
  <c r="G37" i="139"/>
  <c r="C38" i="139"/>
  <c r="D38" i="139"/>
  <c r="G38" i="139"/>
  <c r="C39" i="139"/>
  <c r="D39" i="139"/>
  <c r="G39" i="139"/>
  <c r="C40" i="139"/>
  <c r="D40" i="139"/>
  <c r="G40" i="139"/>
  <c r="C42" i="139"/>
  <c r="D42" i="139"/>
  <c r="G42" i="139"/>
  <c r="C43" i="139"/>
  <c r="D43" i="139"/>
  <c r="G43" i="139"/>
  <c r="C44" i="139"/>
  <c r="D44" i="139"/>
  <c r="G44" i="139"/>
  <c r="C45" i="139"/>
  <c r="D45" i="139"/>
  <c r="G45" i="139"/>
  <c r="C46" i="139"/>
  <c r="D46" i="139"/>
  <c r="G46" i="139"/>
  <c r="C47" i="139"/>
  <c r="D47" i="139"/>
  <c r="G47" i="139"/>
  <c r="C50" i="139"/>
  <c r="D50" i="139"/>
  <c r="G50" i="139"/>
  <c r="C52" i="139"/>
  <c r="D52" i="139"/>
  <c r="G52" i="139"/>
  <c r="C55" i="139"/>
  <c r="D55" i="139"/>
  <c r="G55" i="139"/>
  <c r="C59" i="139"/>
  <c r="D59" i="139"/>
  <c r="G59" i="139"/>
  <c r="C60" i="139"/>
  <c r="D60" i="139"/>
  <c r="G60" i="139"/>
  <c r="C61" i="139"/>
  <c r="D61" i="139"/>
  <c r="G61" i="139"/>
  <c r="C62" i="139"/>
  <c r="D62" i="139"/>
  <c r="G62" i="139"/>
  <c r="C63" i="139"/>
  <c r="D63" i="139"/>
  <c r="G63" i="139"/>
  <c r="C64" i="139"/>
  <c r="D64" i="139"/>
  <c r="G64" i="139"/>
  <c r="C65" i="139"/>
  <c r="D65" i="139"/>
  <c r="G65" i="139"/>
  <c r="C66" i="139"/>
  <c r="D66" i="139"/>
  <c r="G66" i="139"/>
  <c r="C67" i="139"/>
  <c r="D67" i="139"/>
  <c r="G67" i="139"/>
  <c r="C68" i="139"/>
  <c r="D68" i="139"/>
  <c r="G68" i="139"/>
  <c r="C71" i="139"/>
  <c r="D71" i="139"/>
  <c r="G71" i="139"/>
  <c r="C76" i="139"/>
  <c r="D76" i="139"/>
  <c r="G76" i="139"/>
  <c r="C77" i="139"/>
  <c r="D77" i="139"/>
  <c r="G77" i="139"/>
  <c r="C78" i="139"/>
  <c r="D78" i="139"/>
  <c r="G78" i="139"/>
  <c r="C86" i="139"/>
  <c r="D86" i="139"/>
  <c r="G86" i="139"/>
  <c r="C87" i="139"/>
  <c r="D87" i="139"/>
  <c r="G87" i="139"/>
  <c r="C112" i="139"/>
  <c r="D112" i="139"/>
  <c r="G112" i="139"/>
  <c r="C113" i="139"/>
  <c r="D113" i="139"/>
  <c r="G113" i="139"/>
  <c r="C114" i="139"/>
  <c r="D114" i="139"/>
  <c r="G114" i="139"/>
  <c r="G136" i="139"/>
  <c r="C97" i="15"/>
  <c r="C13" i="140"/>
  <c r="D13" i="140"/>
  <c r="G13" i="140"/>
  <c r="C14" i="140"/>
  <c r="D14" i="140"/>
  <c r="G14" i="140"/>
  <c r="C15" i="140"/>
  <c r="D15" i="140"/>
  <c r="G15" i="140"/>
  <c r="C16" i="140"/>
  <c r="D16" i="140"/>
  <c r="G16" i="140"/>
  <c r="C17" i="140"/>
  <c r="D17" i="140"/>
  <c r="G17" i="140"/>
  <c r="C19" i="140"/>
  <c r="D19" i="140"/>
  <c r="G19" i="140"/>
  <c r="C20" i="140"/>
  <c r="D20" i="140"/>
  <c r="G20" i="140"/>
  <c r="C21" i="140"/>
  <c r="D21" i="140"/>
  <c r="G21" i="140"/>
  <c r="C22" i="140"/>
  <c r="D22" i="140"/>
  <c r="G22" i="140"/>
  <c r="C23" i="140"/>
  <c r="D23" i="140"/>
  <c r="G23" i="140"/>
  <c r="C24" i="140"/>
  <c r="D24" i="140"/>
  <c r="G24" i="140"/>
  <c r="C25" i="140"/>
  <c r="D25" i="140"/>
  <c r="G25" i="140"/>
  <c r="C26" i="140"/>
  <c r="D26" i="140"/>
  <c r="G26" i="140"/>
  <c r="C28" i="140"/>
  <c r="D28" i="140"/>
  <c r="G28" i="140"/>
  <c r="C29" i="140"/>
  <c r="D29" i="140"/>
  <c r="G29" i="140"/>
  <c r="C31" i="140"/>
  <c r="D31" i="140"/>
  <c r="G31" i="140"/>
  <c r="C32" i="140"/>
  <c r="D32" i="140"/>
  <c r="G32" i="140"/>
  <c r="C33" i="140"/>
  <c r="D33" i="140"/>
  <c r="G33" i="140"/>
  <c r="C34" i="140"/>
  <c r="D34" i="140"/>
  <c r="G34" i="140"/>
  <c r="C35" i="140"/>
  <c r="D35" i="140"/>
  <c r="G35" i="140"/>
  <c r="C36" i="140"/>
  <c r="D36" i="140"/>
  <c r="G36" i="140"/>
  <c r="C37" i="140"/>
  <c r="D37" i="140"/>
  <c r="G37" i="140"/>
  <c r="C38" i="140"/>
  <c r="D38" i="140"/>
  <c r="G38" i="140"/>
  <c r="C39" i="140"/>
  <c r="D39" i="140"/>
  <c r="G39" i="140"/>
  <c r="C40" i="140"/>
  <c r="D40" i="140"/>
  <c r="G40" i="140"/>
  <c r="C42" i="140"/>
  <c r="D42" i="140"/>
  <c r="G42" i="140"/>
  <c r="C43" i="140"/>
  <c r="D43" i="140"/>
  <c r="G43" i="140"/>
  <c r="C44" i="140"/>
  <c r="D44" i="140"/>
  <c r="G44" i="140"/>
  <c r="C45" i="140"/>
  <c r="D45" i="140"/>
  <c r="G45" i="140"/>
  <c r="C46" i="140"/>
  <c r="D46" i="140"/>
  <c r="G46" i="140"/>
  <c r="C47" i="140"/>
  <c r="D47" i="140"/>
  <c r="G47" i="140"/>
  <c r="C50" i="140"/>
  <c r="D50" i="140"/>
  <c r="G50" i="140"/>
  <c r="C52" i="140"/>
  <c r="D52" i="140"/>
  <c r="G52" i="140"/>
  <c r="C55" i="140"/>
  <c r="D55" i="140"/>
  <c r="G55" i="140"/>
  <c r="C59" i="140"/>
  <c r="D59" i="140"/>
  <c r="G59" i="140"/>
  <c r="C60" i="140"/>
  <c r="D60" i="140"/>
  <c r="G60" i="140"/>
  <c r="C61" i="140"/>
  <c r="D61" i="140"/>
  <c r="G61" i="140"/>
  <c r="C62" i="140"/>
  <c r="D62" i="140"/>
  <c r="G62" i="140"/>
  <c r="C63" i="140"/>
  <c r="D63" i="140"/>
  <c r="G63" i="140"/>
  <c r="C64" i="140"/>
  <c r="D64" i="140"/>
  <c r="G64" i="140"/>
  <c r="C65" i="140"/>
  <c r="D65" i="140"/>
  <c r="G65" i="140"/>
  <c r="C66" i="140"/>
  <c r="D66" i="140"/>
  <c r="G66" i="140"/>
  <c r="C67" i="140"/>
  <c r="D67" i="140"/>
  <c r="G67" i="140"/>
  <c r="C68" i="140"/>
  <c r="D68" i="140"/>
  <c r="G68" i="140"/>
  <c r="C71" i="140"/>
  <c r="D71" i="140"/>
  <c r="G71" i="140"/>
  <c r="C76" i="140"/>
  <c r="D76" i="140"/>
  <c r="G76" i="140"/>
  <c r="C77" i="140"/>
  <c r="D77" i="140"/>
  <c r="G77" i="140"/>
  <c r="C78" i="140"/>
  <c r="D78" i="140"/>
  <c r="G78" i="140"/>
  <c r="C86" i="140"/>
  <c r="D86" i="140"/>
  <c r="G86" i="140"/>
  <c r="C87" i="140"/>
  <c r="D87" i="140"/>
  <c r="G87" i="140"/>
  <c r="C112" i="140"/>
  <c r="D112" i="140"/>
  <c r="G112" i="140"/>
  <c r="C113" i="140"/>
  <c r="D113" i="140"/>
  <c r="G113" i="140"/>
  <c r="C114" i="140"/>
  <c r="D114" i="140"/>
  <c r="G114" i="140"/>
  <c r="G136" i="140"/>
  <c r="C98" i="15"/>
  <c r="C13" i="142"/>
  <c r="D13" i="142"/>
  <c r="G13" i="142"/>
  <c r="C14" i="142"/>
  <c r="D14" i="142"/>
  <c r="G14" i="142"/>
  <c r="C15" i="142"/>
  <c r="D15" i="142"/>
  <c r="G15" i="142"/>
  <c r="C16" i="142"/>
  <c r="D16" i="142"/>
  <c r="G16" i="142"/>
  <c r="C17" i="142"/>
  <c r="D17" i="142"/>
  <c r="G17" i="142"/>
  <c r="C19" i="142"/>
  <c r="D19" i="142"/>
  <c r="G19" i="142"/>
  <c r="C20" i="142"/>
  <c r="D20" i="142"/>
  <c r="G20" i="142"/>
  <c r="C21" i="142"/>
  <c r="D21" i="142"/>
  <c r="G21" i="142"/>
  <c r="C22" i="142"/>
  <c r="D22" i="142"/>
  <c r="G22" i="142"/>
  <c r="C23" i="142"/>
  <c r="D23" i="142"/>
  <c r="G23" i="142"/>
  <c r="C24" i="142"/>
  <c r="D24" i="142"/>
  <c r="G24" i="142"/>
  <c r="C25" i="142"/>
  <c r="D25" i="142"/>
  <c r="G25" i="142"/>
  <c r="C26" i="142"/>
  <c r="D26" i="142"/>
  <c r="G26" i="142"/>
  <c r="C28" i="142"/>
  <c r="D28" i="142"/>
  <c r="G28" i="142"/>
  <c r="C29" i="142"/>
  <c r="D29" i="142"/>
  <c r="G29" i="142"/>
  <c r="C31" i="142"/>
  <c r="D31" i="142"/>
  <c r="G31" i="142"/>
  <c r="C32" i="142"/>
  <c r="D32" i="142"/>
  <c r="G32" i="142"/>
  <c r="C33" i="142"/>
  <c r="D33" i="142"/>
  <c r="G33" i="142"/>
  <c r="C34" i="142"/>
  <c r="D34" i="142"/>
  <c r="G34" i="142"/>
  <c r="C35" i="142"/>
  <c r="D35" i="142"/>
  <c r="G35" i="142"/>
  <c r="C36" i="142"/>
  <c r="D36" i="142"/>
  <c r="G36" i="142"/>
  <c r="C37" i="142"/>
  <c r="D37" i="142"/>
  <c r="G37" i="142"/>
  <c r="C38" i="142"/>
  <c r="D38" i="142"/>
  <c r="G38" i="142"/>
  <c r="C39" i="142"/>
  <c r="D39" i="142"/>
  <c r="G39" i="142"/>
  <c r="C40" i="142"/>
  <c r="D40" i="142"/>
  <c r="G40" i="142"/>
  <c r="C42" i="142"/>
  <c r="D42" i="142"/>
  <c r="G42" i="142"/>
  <c r="C43" i="142"/>
  <c r="D43" i="142"/>
  <c r="G43" i="142"/>
  <c r="C44" i="142"/>
  <c r="D44" i="142"/>
  <c r="G44" i="142"/>
  <c r="C45" i="142"/>
  <c r="D45" i="142"/>
  <c r="G45" i="142"/>
  <c r="C46" i="142"/>
  <c r="D46" i="142"/>
  <c r="G46" i="142"/>
  <c r="C47" i="142"/>
  <c r="D47" i="142"/>
  <c r="G47" i="142"/>
  <c r="C50" i="142"/>
  <c r="D50" i="142"/>
  <c r="G50" i="142"/>
  <c r="C52" i="142"/>
  <c r="D52" i="142"/>
  <c r="G52" i="142"/>
  <c r="C55" i="142"/>
  <c r="D55" i="142"/>
  <c r="G55" i="142"/>
  <c r="C59" i="142"/>
  <c r="D59" i="142"/>
  <c r="G59" i="142"/>
  <c r="C60" i="142"/>
  <c r="D60" i="142"/>
  <c r="G60" i="142"/>
  <c r="C61" i="142"/>
  <c r="D61" i="142"/>
  <c r="G61" i="142"/>
  <c r="C62" i="142"/>
  <c r="D62" i="142"/>
  <c r="G62" i="142"/>
  <c r="C63" i="142"/>
  <c r="D63" i="142"/>
  <c r="G63" i="142"/>
  <c r="C64" i="142"/>
  <c r="D64" i="142"/>
  <c r="G64" i="142"/>
  <c r="C65" i="142"/>
  <c r="D65" i="142"/>
  <c r="G65" i="142"/>
  <c r="C66" i="142"/>
  <c r="D66" i="142"/>
  <c r="G66" i="142"/>
  <c r="C67" i="142"/>
  <c r="D67" i="142"/>
  <c r="G67" i="142"/>
  <c r="C68" i="142"/>
  <c r="D68" i="142"/>
  <c r="G68" i="142"/>
  <c r="C71" i="142"/>
  <c r="D71" i="142"/>
  <c r="G71" i="142"/>
  <c r="C76" i="142"/>
  <c r="D76" i="142"/>
  <c r="G76" i="142"/>
  <c r="C77" i="142"/>
  <c r="D77" i="142"/>
  <c r="G77" i="142"/>
  <c r="C78" i="142"/>
  <c r="D78" i="142"/>
  <c r="G78" i="142"/>
  <c r="C86" i="142"/>
  <c r="D86" i="142"/>
  <c r="G86" i="142"/>
  <c r="C87" i="142"/>
  <c r="D87" i="142"/>
  <c r="G87" i="142"/>
  <c r="C112" i="142"/>
  <c r="D112" i="142"/>
  <c r="G112" i="142"/>
  <c r="C113" i="142"/>
  <c r="D113" i="142"/>
  <c r="G113" i="142"/>
  <c r="C114" i="142"/>
  <c r="D114" i="142"/>
  <c r="G114" i="142"/>
  <c r="G137" i="142"/>
  <c r="C100" i="15"/>
  <c r="C13" i="143"/>
  <c r="D13" i="143"/>
  <c r="G13" i="143"/>
  <c r="C14" i="143"/>
  <c r="D14" i="143"/>
  <c r="G14" i="143"/>
  <c r="C15" i="143"/>
  <c r="D15" i="143"/>
  <c r="G15" i="143"/>
  <c r="C16" i="143"/>
  <c r="D16" i="143"/>
  <c r="G16" i="143"/>
  <c r="C17" i="143"/>
  <c r="D17" i="143"/>
  <c r="G17" i="143"/>
  <c r="C19" i="143"/>
  <c r="D19" i="143"/>
  <c r="G19" i="143"/>
  <c r="C20" i="143"/>
  <c r="D20" i="143"/>
  <c r="G20" i="143"/>
  <c r="C21" i="143"/>
  <c r="D21" i="143"/>
  <c r="G21" i="143"/>
  <c r="C22" i="143"/>
  <c r="D22" i="143"/>
  <c r="G22" i="143"/>
  <c r="C23" i="143"/>
  <c r="D23" i="143"/>
  <c r="G23" i="143"/>
  <c r="C24" i="143"/>
  <c r="D24" i="143"/>
  <c r="G24" i="143"/>
  <c r="C25" i="143"/>
  <c r="D25" i="143"/>
  <c r="G25" i="143"/>
  <c r="C26" i="143"/>
  <c r="D26" i="143"/>
  <c r="G26" i="143"/>
  <c r="C28" i="143"/>
  <c r="D28" i="143"/>
  <c r="G28" i="143"/>
  <c r="C29" i="143"/>
  <c r="D29" i="143"/>
  <c r="G29" i="143"/>
  <c r="C31" i="143"/>
  <c r="D31" i="143"/>
  <c r="G31" i="143"/>
  <c r="C32" i="143"/>
  <c r="D32" i="143"/>
  <c r="G32" i="143"/>
  <c r="C33" i="143"/>
  <c r="D33" i="143"/>
  <c r="G33" i="143"/>
  <c r="C34" i="143"/>
  <c r="D34" i="143"/>
  <c r="G34" i="143"/>
  <c r="C35" i="143"/>
  <c r="D35" i="143"/>
  <c r="G35" i="143"/>
  <c r="C36" i="143"/>
  <c r="D36" i="143"/>
  <c r="G36" i="143"/>
  <c r="C37" i="143"/>
  <c r="D37" i="143"/>
  <c r="G37" i="143"/>
  <c r="C38" i="143"/>
  <c r="D38" i="143"/>
  <c r="G38" i="143"/>
  <c r="C39" i="143"/>
  <c r="D39" i="143"/>
  <c r="G39" i="143"/>
  <c r="C40" i="143"/>
  <c r="D40" i="143"/>
  <c r="G40" i="143"/>
  <c r="C42" i="143"/>
  <c r="D42" i="143"/>
  <c r="G42" i="143"/>
  <c r="C43" i="143"/>
  <c r="D43" i="143"/>
  <c r="G43" i="143"/>
  <c r="C44" i="143"/>
  <c r="D44" i="143"/>
  <c r="G44" i="143"/>
  <c r="C45" i="143"/>
  <c r="D45" i="143"/>
  <c r="G45" i="143"/>
  <c r="C46" i="143"/>
  <c r="D46" i="143"/>
  <c r="G46" i="143"/>
  <c r="C47" i="143"/>
  <c r="D47" i="143"/>
  <c r="G47" i="143"/>
  <c r="C50" i="143"/>
  <c r="D50" i="143"/>
  <c r="G50" i="143"/>
  <c r="C52" i="143"/>
  <c r="D52" i="143"/>
  <c r="G52" i="143"/>
  <c r="C55" i="143"/>
  <c r="D55" i="143"/>
  <c r="G55" i="143"/>
  <c r="C59" i="143"/>
  <c r="D59" i="143"/>
  <c r="G59" i="143"/>
  <c r="C60" i="143"/>
  <c r="D60" i="143"/>
  <c r="G60" i="143"/>
  <c r="C61" i="143"/>
  <c r="D61" i="143"/>
  <c r="G61" i="143"/>
  <c r="C62" i="143"/>
  <c r="D62" i="143"/>
  <c r="G62" i="143"/>
  <c r="C63" i="143"/>
  <c r="D63" i="143"/>
  <c r="G63" i="143"/>
  <c r="C64" i="143"/>
  <c r="D64" i="143"/>
  <c r="G64" i="143"/>
  <c r="C65" i="143"/>
  <c r="D65" i="143"/>
  <c r="G65" i="143"/>
  <c r="C66" i="143"/>
  <c r="D66" i="143"/>
  <c r="G66" i="143"/>
  <c r="C67" i="143"/>
  <c r="D67" i="143"/>
  <c r="G67" i="143"/>
  <c r="C68" i="143"/>
  <c r="D68" i="143"/>
  <c r="G68" i="143"/>
  <c r="C71" i="143"/>
  <c r="D71" i="143"/>
  <c r="G71" i="143"/>
  <c r="C76" i="143"/>
  <c r="D76" i="143"/>
  <c r="G76" i="143"/>
  <c r="C77" i="143"/>
  <c r="D77" i="143"/>
  <c r="G77" i="143"/>
  <c r="C78" i="143"/>
  <c r="D78" i="143"/>
  <c r="G78" i="143"/>
  <c r="C86" i="143"/>
  <c r="D86" i="143"/>
  <c r="G86" i="143"/>
  <c r="C87" i="143"/>
  <c r="D87" i="143"/>
  <c r="G87" i="143"/>
  <c r="C112" i="143"/>
  <c r="D112" i="143"/>
  <c r="G112" i="143"/>
  <c r="C113" i="143"/>
  <c r="D113" i="143"/>
  <c r="G113" i="143"/>
  <c r="C114" i="143"/>
  <c r="D114" i="143"/>
  <c r="G114" i="143"/>
  <c r="G138" i="143"/>
  <c r="C101" i="15"/>
  <c r="C13" i="144"/>
  <c r="D13" i="144"/>
  <c r="G13" i="144"/>
  <c r="C14" i="144"/>
  <c r="D14" i="144"/>
  <c r="G14" i="144"/>
  <c r="C15" i="144"/>
  <c r="D15" i="144"/>
  <c r="G15" i="144"/>
  <c r="C16" i="144"/>
  <c r="D16" i="144"/>
  <c r="G16" i="144"/>
  <c r="C17" i="144"/>
  <c r="D17" i="144"/>
  <c r="G17" i="144"/>
  <c r="C19" i="144"/>
  <c r="D19" i="144"/>
  <c r="G19" i="144"/>
  <c r="C20" i="144"/>
  <c r="D20" i="144"/>
  <c r="G20" i="144"/>
  <c r="C21" i="144"/>
  <c r="D21" i="144"/>
  <c r="G21" i="144"/>
  <c r="C22" i="144"/>
  <c r="D22" i="144"/>
  <c r="G22" i="144"/>
  <c r="C23" i="144"/>
  <c r="D23" i="144"/>
  <c r="G23" i="144"/>
  <c r="C24" i="144"/>
  <c r="D24" i="144"/>
  <c r="G24" i="144"/>
  <c r="C25" i="144"/>
  <c r="D25" i="144"/>
  <c r="G25" i="144"/>
  <c r="C26" i="144"/>
  <c r="D26" i="144"/>
  <c r="G26" i="144"/>
  <c r="C28" i="144"/>
  <c r="D28" i="144"/>
  <c r="G28" i="144"/>
  <c r="C29" i="144"/>
  <c r="D29" i="144"/>
  <c r="G29" i="144"/>
  <c r="C31" i="144"/>
  <c r="D31" i="144"/>
  <c r="G31" i="144"/>
  <c r="C32" i="144"/>
  <c r="D32" i="144"/>
  <c r="G32" i="144"/>
  <c r="C33" i="144"/>
  <c r="D33" i="144"/>
  <c r="G33" i="144"/>
  <c r="C34" i="144"/>
  <c r="D34" i="144"/>
  <c r="G34" i="144"/>
  <c r="C35" i="144"/>
  <c r="D35" i="144"/>
  <c r="G35" i="144"/>
  <c r="C36" i="144"/>
  <c r="D36" i="144"/>
  <c r="G36" i="144"/>
  <c r="C37" i="144"/>
  <c r="D37" i="144"/>
  <c r="G37" i="144"/>
  <c r="C38" i="144"/>
  <c r="D38" i="144"/>
  <c r="G38" i="144"/>
  <c r="C39" i="144"/>
  <c r="D39" i="144"/>
  <c r="G39" i="144"/>
  <c r="C40" i="144"/>
  <c r="D40" i="144"/>
  <c r="G40" i="144"/>
  <c r="C42" i="144"/>
  <c r="D42" i="144"/>
  <c r="G42" i="144"/>
  <c r="C43" i="144"/>
  <c r="D43" i="144"/>
  <c r="G43" i="144"/>
  <c r="C44" i="144"/>
  <c r="D44" i="144"/>
  <c r="G44" i="144"/>
  <c r="C45" i="144"/>
  <c r="D45" i="144"/>
  <c r="G45" i="144"/>
  <c r="C46" i="144"/>
  <c r="D46" i="144"/>
  <c r="G46" i="144"/>
  <c r="C47" i="144"/>
  <c r="D47" i="144"/>
  <c r="G47" i="144"/>
  <c r="C50" i="144"/>
  <c r="D50" i="144"/>
  <c r="G50" i="144"/>
  <c r="C52" i="144"/>
  <c r="D52" i="144"/>
  <c r="G52" i="144"/>
  <c r="C55" i="144"/>
  <c r="D55" i="144"/>
  <c r="G55" i="144"/>
  <c r="C59" i="144"/>
  <c r="D59" i="144"/>
  <c r="G59" i="144"/>
  <c r="C60" i="144"/>
  <c r="D60" i="144"/>
  <c r="G60" i="144"/>
  <c r="C61" i="144"/>
  <c r="D61" i="144"/>
  <c r="G61" i="144"/>
  <c r="C62" i="144"/>
  <c r="D62" i="144"/>
  <c r="G62" i="144"/>
  <c r="C63" i="144"/>
  <c r="D63" i="144"/>
  <c r="G63" i="144"/>
  <c r="C64" i="144"/>
  <c r="D64" i="144"/>
  <c r="G64" i="144"/>
  <c r="C65" i="144"/>
  <c r="D65" i="144"/>
  <c r="G65" i="144"/>
  <c r="C66" i="144"/>
  <c r="D66" i="144"/>
  <c r="G66" i="144"/>
  <c r="C67" i="144"/>
  <c r="D67" i="144"/>
  <c r="G67" i="144"/>
  <c r="C68" i="144"/>
  <c r="D68" i="144"/>
  <c r="G68" i="144"/>
  <c r="C71" i="144"/>
  <c r="D71" i="144"/>
  <c r="G71" i="144"/>
  <c r="C76" i="144"/>
  <c r="D76" i="144"/>
  <c r="G76" i="144"/>
  <c r="C77" i="144"/>
  <c r="D77" i="144"/>
  <c r="G77" i="144"/>
  <c r="C78" i="144"/>
  <c r="D78" i="144"/>
  <c r="G78" i="144"/>
  <c r="C86" i="144"/>
  <c r="D86" i="144"/>
  <c r="G86" i="144"/>
  <c r="C87" i="144"/>
  <c r="D87" i="144"/>
  <c r="G87" i="144"/>
  <c r="C112" i="144"/>
  <c r="D112" i="144"/>
  <c r="G112" i="144"/>
  <c r="C113" i="144"/>
  <c r="D113" i="144"/>
  <c r="G113" i="144"/>
  <c r="C114" i="144"/>
  <c r="D114" i="144"/>
  <c r="G114" i="144"/>
  <c r="G138" i="144"/>
  <c r="C102" i="15"/>
  <c r="C13" i="145"/>
  <c r="D13" i="145"/>
  <c r="G13" i="145"/>
  <c r="C14" i="145"/>
  <c r="D14" i="145"/>
  <c r="G14" i="145"/>
  <c r="C15" i="145"/>
  <c r="D15" i="145"/>
  <c r="G15" i="145"/>
  <c r="C16" i="145"/>
  <c r="D16" i="145"/>
  <c r="G16" i="145"/>
  <c r="C17" i="145"/>
  <c r="D17" i="145"/>
  <c r="G17" i="145"/>
  <c r="C19" i="145"/>
  <c r="D19" i="145"/>
  <c r="G19" i="145"/>
  <c r="C20" i="145"/>
  <c r="D20" i="145"/>
  <c r="G20" i="145"/>
  <c r="C21" i="145"/>
  <c r="D21" i="145"/>
  <c r="G21" i="145"/>
  <c r="C22" i="145"/>
  <c r="D22" i="145"/>
  <c r="G22" i="145"/>
  <c r="C23" i="145"/>
  <c r="D23" i="145"/>
  <c r="G23" i="145"/>
  <c r="C24" i="145"/>
  <c r="D24" i="145"/>
  <c r="G24" i="145"/>
  <c r="C25" i="145"/>
  <c r="D25" i="145"/>
  <c r="G25" i="145"/>
  <c r="C26" i="145"/>
  <c r="D26" i="145"/>
  <c r="G26" i="145"/>
  <c r="C28" i="145"/>
  <c r="D28" i="145"/>
  <c r="G28" i="145"/>
  <c r="C29" i="145"/>
  <c r="D29" i="145"/>
  <c r="G29" i="145"/>
  <c r="C31" i="145"/>
  <c r="D31" i="145"/>
  <c r="G31" i="145"/>
  <c r="C32" i="145"/>
  <c r="D32" i="145"/>
  <c r="G32" i="145"/>
  <c r="C33" i="145"/>
  <c r="D33" i="145"/>
  <c r="G33" i="145"/>
  <c r="C34" i="145"/>
  <c r="D34" i="145"/>
  <c r="G34" i="145"/>
  <c r="C35" i="145"/>
  <c r="D35" i="145"/>
  <c r="G35" i="145"/>
  <c r="C36" i="145"/>
  <c r="D36" i="145"/>
  <c r="G36" i="145"/>
  <c r="C37" i="145"/>
  <c r="D37" i="145"/>
  <c r="G37" i="145"/>
  <c r="C38" i="145"/>
  <c r="D38" i="145"/>
  <c r="G38" i="145"/>
  <c r="C39" i="145"/>
  <c r="D39" i="145"/>
  <c r="G39" i="145"/>
  <c r="C40" i="145"/>
  <c r="D40" i="145"/>
  <c r="G40" i="145"/>
  <c r="C42" i="145"/>
  <c r="D42" i="145"/>
  <c r="G42" i="145"/>
  <c r="C43" i="145"/>
  <c r="D43" i="145"/>
  <c r="G43" i="145"/>
  <c r="C44" i="145"/>
  <c r="D44" i="145"/>
  <c r="G44" i="145"/>
  <c r="C45" i="145"/>
  <c r="D45" i="145"/>
  <c r="G45" i="145"/>
  <c r="C46" i="145"/>
  <c r="D46" i="145"/>
  <c r="G46" i="145"/>
  <c r="C47" i="145"/>
  <c r="D47" i="145"/>
  <c r="G47" i="145"/>
  <c r="C50" i="145"/>
  <c r="D50" i="145"/>
  <c r="G50" i="145"/>
  <c r="C52" i="145"/>
  <c r="D52" i="145"/>
  <c r="G52" i="145"/>
  <c r="C55" i="145"/>
  <c r="D55" i="145"/>
  <c r="G55" i="145"/>
  <c r="C59" i="145"/>
  <c r="D59" i="145"/>
  <c r="G59" i="145"/>
  <c r="C60" i="145"/>
  <c r="D60" i="145"/>
  <c r="G60" i="145"/>
  <c r="C61" i="145"/>
  <c r="D61" i="145"/>
  <c r="G61" i="145"/>
  <c r="C62" i="145"/>
  <c r="D62" i="145"/>
  <c r="G62" i="145"/>
  <c r="C63" i="145"/>
  <c r="D63" i="145"/>
  <c r="G63" i="145"/>
  <c r="C64" i="145"/>
  <c r="D64" i="145"/>
  <c r="G64" i="145"/>
  <c r="C65" i="145"/>
  <c r="D65" i="145"/>
  <c r="G65" i="145"/>
  <c r="C66" i="145"/>
  <c r="D66" i="145"/>
  <c r="G66" i="145"/>
  <c r="C67" i="145"/>
  <c r="D67" i="145"/>
  <c r="G67" i="145"/>
  <c r="C68" i="145"/>
  <c r="D68" i="145"/>
  <c r="G68" i="145"/>
  <c r="C71" i="145"/>
  <c r="D71" i="145"/>
  <c r="G71" i="145"/>
  <c r="C76" i="145"/>
  <c r="D76" i="145"/>
  <c r="G76" i="145"/>
  <c r="C77" i="145"/>
  <c r="D77" i="145"/>
  <c r="G77" i="145"/>
  <c r="C78" i="145"/>
  <c r="D78" i="145"/>
  <c r="G78" i="145"/>
  <c r="C86" i="145"/>
  <c r="D86" i="145"/>
  <c r="G86" i="145"/>
  <c r="C87" i="145"/>
  <c r="D87" i="145"/>
  <c r="G87" i="145"/>
  <c r="C112" i="145"/>
  <c r="D112" i="145"/>
  <c r="G112" i="145"/>
  <c r="C113" i="145"/>
  <c r="D113" i="145"/>
  <c r="G113" i="145"/>
  <c r="C114" i="145"/>
  <c r="D114" i="145"/>
  <c r="G114" i="145"/>
  <c r="G138" i="145"/>
  <c r="C103" i="15"/>
  <c r="C13" i="146"/>
  <c r="D13" i="146"/>
  <c r="G13" i="146"/>
  <c r="C14" i="146"/>
  <c r="D14" i="146"/>
  <c r="G14" i="146"/>
  <c r="C15" i="146"/>
  <c r="D15" i="146"/>
  <c r="G15" i="146"/>
  <c r="C16" i="146"/>
  <c r="D16" i="146"/>
  <c r="G16" i="146"/>
  <c r="C17" i="146"/>
  <c r="D17" i="146"/>
  <c r="G17" i="146"/>
  <c r="C19" i="146"/>
  <c r="D19" i="146"/>
  <c r="G19" i="146"/>
  <c r="C20" i="146"/>
  <c r="D20" i="146"/>
  <c r="G20" i="146"/>
  <c r="C21" i="146"/>
  <c r="D21" i="146"/>
  <c r="G21" i="146"/>
  <c r="C22" i="146"/>
  <c r="D22" i="146"/>
  <c r="G22" i="146"/>
  <c r="C23" i="146"/>
  <c r="D23" i="146"/>
  <c r="G23" i="146"/>
  <c r="C24" i="146"/>
  <c r="D24" i="146"/>
  <c r="G24" i="146"/>
  <c r="C25" i="146"/>
  <c r="D25" i="146"/>
  <c r="G25" i="146"/>
  <c r="C26" i="146"/>
  <c r="D26" i="146"/>
  <c r="G26" i="146"/>
  <c r="C28" i="146"/>
  <c r="D28" i="146"/>
  <c r="G28" i="146"/>
  <c r="C29" i="146"/>
  <c r="D29" i="146"/>
  <c r="G29" i="146"/>
  <c r="C31" i="146"/>
  <c r="D31" i="146"/>
  <c r="G31" i="146"/>
  <c r="C32" i="146"/>
  <c r="D32" i="146"/>
  <c r="G32" i="146"/>
  <c r="C33" i="146"/>
  <c r="D33" i="146"/>
  <c r="G33" i="146"/>
  <c r="C34" i="146"/>
  <c r="D34" i="146"/>
  <c r="G34" i="146"/>
  <c r="C35" i="146"/>
  <c r="D35" i="146"/>
  <c r="G35" i="146"/>
  <c r="C36" i="146"/>
  <c r="D36" i="146"/>
  <c r="G36" i="146"/>
  <c r="C37" i="146"/>
  <c r="D37" i="146"/>
  <c r="G37" i="146"/>
  <c r="C38" i="146"/>
  <c r="D38" i="146"/>
  <c r="G38" i="146"/>
  <c r="C39" i="146"/>
  <c r="D39" i="146"/>
  <c r="G39" i="146"/>
  <c r="C40" i="146"/>
  <c r="D40" i="146"/>
  <c r="G40" i="146"/>
  <c r="C42" i="146"/>
  <c r="D42" i="146"/>
  <c r="G42" i="146"/>
  <c r="C43" i="146"/>
  <c r="D43" i="146"/>
  <c r="G43" i="146"/>
  <c r="C44" i="146"/>
  <c r="D44" i="146"/>
  <c r="G44" i="146"/>
  <c r="C45" i="146"/>
  <c r="D45" i="146"/>
  <c r="G45" i="146"/>
  <c r="C46" i="146"/>
  <c r="D46" i="146"/>
  <c r="G46" i="146"/>
  <c r="C47" i="146"/>
  <c r="D47" i="146"/>
  <c r="G47" i="146"/>
  <c r="C50" i="146"/>
  <c r="D50" i="146"/>
  <c r="G50" i="146"/>
  <c r="C52" i="146"/>
  <c r="D52" i="146"/>
  <c r="G52" i="146"/>
  <c r="C55" i="146"/>
  <c r="D55" i="146"/>
  <c r="G55" i="146"/>
  <c r="C59" i="146"/>
  <c r="D59" i="146"/>
  <c r="G59" i="146"/>
  <c r="C60" i="146"/>
  <c r="D60" i="146"/>
  <c r="G60" i="146"/>
  <c r="C61" i="146"/>
  <c r="D61" i="146"/>
  <c r="G61" i="146"/>
  <c r="C62" i="146"/>
  <c r="D62" i="146"/>
  <c r="G62" i="146"/>
  <c r="C63" i="146"/>
  <c r="D63" i="146"/>
  <c r="G63" i="146"/>
  <c r="C64" i="146"/>
  <c r="D64" i="146"/>
  <c r="G64" i="146"/>
  <c r="C65" i="146"/>
  <c r="D65" i="146"/>
  <c r="G65" i="146"/>
  <c r="C66" i="146"/>
  <c r="D66" i="146"/>
  <c r="G66" i="146"/>
  <c r="C67" i="146"/>
  <c r="D67" i="146"/>
  <c r="G67" i="146"/>
  <c r="C68" i="146"/>
  <c r="D68" i="146"/>
  <c r="G68" i="146"/>
  <c r="C71" i="146"/>
  <c r="D71" i="146"/>
  <c r="G71" i="146"/>
  <c r="C76" i="146"/>
  <c r="D76" i="146"/>
  <c r="G76" i="146"/>
  <c r="C77" i="146"/>
  <c r="D77" i="146"/>
  <c r="G77" i="146"/>
  <c r="C78" i="146"/>
  <c r="D78" i="146"/>
  <c r="G78" i="146"/>
  <c r="C86" i="146"/>
  <c r="D86" i="146"/>
  <c r="G86" i="146"/>
  <c r="C87" i="146"/>
  <c r="D87" i="146"/>
  <c r="G87" i="146"/>
  <c r="C112" i="146"/>
  <c r="D112" i="146"/>
  <c r="G112" i="146"/>
  <c r="C113" i="146"/>
  <c r="D113" i="146"/>
  <c r="G113" i="146"/>
  <c r="C114" i="146"/>
  <c r="D114" i="146"/>
  <c r="G114" i="146"/>
  <c r="G138" i="146"/>
  <c r="C104" i="15"/>
  <c r="C13" i="147"/>
  <c r="D13" i="147"/>
  <c r="G13" i="147"/>
  <c r="C14" i="147"/>
  <c r="D14" i="147"/>
  <c r="G14" i="147"/>
  <c r="C15" i="147"/>
  <c r="D15" i="147"/>
  <c r="G15" i="147"/>
  <c r="C16" i="147"/>
  <c r="D16" i="147"/>
  <c r="G16" i="147"/>
  <c r="C17" i="147"/>
  <c r="D17" i="147"/>
  <c r="G17" i="147"/>
  <c r="C19" i="147"/>
  <c r="D19" i="147"/>
  <c r="G19" i="147"/>
  <c r="C20" i="147"/>
  <c r="D20" i="147"/>
  <c r="G20" i="147"/>
  <c r="C21" i="147"/>
  <c r="D21" i="147"/>
  <c r="G21" i="147"/>
  <c r="C22" i="147"/>
  <c r="D22" i="147"/>
  <c r="G22" i="147"/>
  <c r="C23" i="147"/>
  <c r="D23" i="147"/>
  <c r="G23" i="147"/>
  <c r="C24" i="147"/>
  <c r="D24" i="147"/>
  <c r="G24" i="147"/>
  <c r="C25" i="147"/>
  <c r="D25" i="147"/>
  <c r="G25" i="147"/>
  <c r="C26" i="147"/>
  <c r="D26" i="147"/>
  <c r="G26" i="147"/>
  <c r="C28" i="147"/>
  <c r="D28" i="147"/>
  <c r="G28" i="147"/>
  <c r="C29" i="147"/>
  <c r="D29" i="147"/>
  <c r="G29" i="147"/>
  <c r="C31" i="147"/>
  <c r="D31" i="147"/>
  <c r="G31" i="147"/>
  <c r="C32" i="147"/>
  <c r="D32" i="147"/>
  <c r="G32" i="147"/>
  <c r="C33" i="147"/>
  <c r="D33" i="147"/>
  <c r="G33" i="147"/>
  <c r="C34" i="147"/>
  <c r="D34" i="147"/>
  <c r="G34" i="147"/>
  <c r="C35" i="147"/>
  <c r="D35" i="147"/>
  <c r="G35" i="147"/>
  <c r="C36" i="147"/>
  <c r="D36" i="147"/>
  <c r="G36" i="147"/>
  <c r="C37" i="147"/>
  <c r="D37" i="147"/>
  <c r="G37" i="147"/>
  <c r="C38" i="147"/>
  <c r="D38" i="147"/>
  <c r="G38" i="147"/>
  <c r="C39" i="147"/>
  <c r="D39" i="147"/>
  <c r="G39" i="147"/>
  <c r="C40" i="147"/>
  <c r="D40" i="147"/>
  <c r="G40" i="147"/>
  <c r="C42" i="147"/>
  <c r="D42" i="147"/>
  <c r="G42" i="147"/>
  <c r="C43" i="147"/>
  <c r="D43" i="147"/>
  <c r="G43" i="147"/>
  <c r="C44" i="147"/>
  <c r="D44" i="147"/>
  <c r="G44" i="147"/>
  <c r="C45" i="147"/>
  <c r="D45" i="147"/>
  <c r="G45" i="147"/>
  <c r="C46" i="147"/>
  <c r="D46" i="147"/>
  <c r="G46" i="147"/>
  <c r="C47" i="147"/>
  <c r="D47" i="147"/>
  <c r="G47" i="147"/>
  <c r="C50" i="147"/>
  <c r="D50" i="147"/>
  <c r="G50" i="147"/>
  <c r="C52" i="147"/>
  <c r="D52" i="147"/>
  <c r="G52" i="147"/>
  <c r="C55" i="147"/>
  <c r="D55" i="147"/>
  <c r="G55" i="147"/>
  <c r="C59" i="147"/>
  <c r="D59" i="147"/>
  <c r="G59" i="147"/>
  <c r="C60" i="147"/>
  <c r="D60" i="147"/>
  <c r="G60" i="147"/>
  <c r="C61" i="147"/>
  <c r="D61" i="147"/>
  <c r="G61" i="147"/>
  <c r="C62" i="147"/>
  <c r="D62" i="147"/>
  <c r="G62" i="147"/>
  <c r="C63" i="147"/>
  <c r="D63" i="147"/>
  <c r="G63" i="147"/>
  <c r="C64" i="147"/>
  <c r="D64" i="147"/>
  <c r="G64" i="147"/>
  <c r="C65" i="147"/>
  <c r="D65" i="147"/>
  <c r="G65" i="147"/>
  <c r="C66" i="147"/>
  <c r="D66" i="147"/>
  <c r="G66" i="147"/>
  <c r="C67" i="147"/>
  <c r="D67" i="147"/>
  <c r="G67" i="147"/>
  <c r="C68" i="147"/>
  <c r="D68" i="147"/>
  <c r="G68" i="147"/>
  <c r="C71" i="147"/>
  <c r="D71" i="147"/>
  <c r="G71" i="147"/>
  <c r="C76" i="147"/>
  <c r="D76" i="147"/>
  <c r="G76" i="147"/>
  <c r="C77" i="147"/>
  <c r="D77" i="147"/>
  <c r="G77" i="147"/>
  <c r="C78" i="147"/>
  <c r="D78" i="147"/>
  <c r="G78" i="147"/>
  <c r="C86" i="147"/>
  <c r="D86" i="147"/>
  <c r="G86" i="147"/>
  <c r="C87" i="147"/>
  <c r="D87" i="147"/>
  <c r="G87" i="147"/>
  <c r="C112" i="147"/>
  <c r="D112" i="147"/>
  <c r="G112" i="147"/>
  <c r="C113" i="147"/>
  <c r="D113" i="147"/>
  <c r="G113" i="147"/>
  <c r="C114" i="147"/>
  <c r="D114" i="147"/>
  <c r="G114" i="147"/>
  <c r="G138" i="147"/>
  <c r="C105" i="15"/>
  <c r="G13" i="148"/>
  <c r="G14" i="148"/>
  <c r="G15" i="148"/>
  <c r="G16" i="148"/>
  <c r="G17" i="148"/>
  <c r="G19" i="148"/>
  <c r="G20" i="148"/>
  <c r="G21" i="148"/>
  <c r="G22" i="148"/>
  <c r="G23" i="148"/>
  <c r="G24" i="148"/>
  <c r="G25" i="148"/>
  <c r="G26" i="148"/>
  <c r="G28" i="148"/>
  <c r="G29" i="148"/>
  <c r="G31" i="148"/>
  <c r="G32" i="148"/>
  <c r="G33" i="148"/>
  <c r="G34" i="148"/>
  <c r="G35" i="148"/>
  <c r="G36" i="148"/>
  <c r="G37" i="148"/>
  <c r="G38" i="148"/>
  <c r="G39" i="148"/>
  <c r="G40" i="148"/>
  <c r="G42" i="148"/>
  <c r="G43" i="148"/>
  <c r="G44" i="148"/>
  <c r="G45" i="148"/>
  <c r="G46" i="148"/>
  <c r="G47" i="148"/>
  <c r="G50" i="148"/>
  <c r="G52" i="148"/>
  <c r="G55" i="148"/>
  <c r="G59" i="148"/>
  <c r="G60" i="148"/>
  <c r="G61" i="148"/>
  <c r="G62" i="148"/>
  <c r="G63" i="148"/>
  <c r="G64" i="148"/>
  <c r="G65" i="148"/>
  <c r="G66" i="148"/>
  <c r="G67" i="148"/>
  <c r="G68" i="148"/>
  <c r="G71" i="148"/>
  <c r="G76" i="148"/>
  <c r="G77" i="148"/>
  <c r="G78" i="148"/>
  <c r="G86" i="148"/>
  <c r="G87" i="148"/>
  <c r="G112" i="148"/>
  <c r="G113" i="148"/>
  <c r="G114" i="148"/>
  <c r="G138" i="148"/>
  <c r="C106" i="15"/>
  <c r="C110" i="15"/>
  <c r="I13" i="48"/>
  <c r="I14" i="48"/>
  <c r="I15" i="48"/>
  <c r="I16" i="48"/>
  <c r="I18" i="48"/>
  <c r="I19" i="48"/>
  <c r="I20" i="48"/>
  <c r="I21" i="48"/>
  <c r="I22" i="48"/>
  <c r="I23" i="48"/>
  <c r="I24" i="48"/>
  <c r="I25" i="48"/>
  <c r="I26" i="48"/>
  <c r="I27" i="48"/>
  <c r="I28" i="48"/>
  <c r="I29" i="48"/>
  <c r="I30" i="48"/>
  <c r="I31" i="48"/>
  <c r="I32" i="48"/>
  <c r="I33" i="48"/>
  <c r="I34" i="48"/>
  <c r="I36" i="48"/>
  <c r="I37" i="48"/>
  <c r="I38" i="48"/>
  <c r="I39" i="48"/>
  <c r="I40" i="48"/>
  <c r="I41" i="48"/>
  <c r="I44" i="48"/>
  <c r="I46" i="48"/>
  <c r="I49" i="48"/>
  <c r="I53" i="48"/>
  <c r="I54" i="48"/>
  <c r="I55" i="48"/>
  <c r="I56" i="48"/>
  <c r="I57" i="48"/>
  <c r="I58" i="48"/>
  <c r="I59" i="48"/>
  <c r="I62" i="48"/>
  <c r="I67" i="48"/>
  <c r="I76" i="48"/>
  <c r="I81" i="48"/>
  <c r="E13" i="15"/>
  <c r="I13" i="49"/>
  <c r="I14" i="49"/>
  <c r="I15" i="49"/>
  <c r="I16" i="49"/>
  <c r="I18" i="49"/>
  <c r="I19" i="49"/>
  <c r="I20" i="49"/>
  <c r="I21" i="49"/>
  <c r="I22" i="49"/>
  <c r="I23" i="49"/>
  <c r="I24" i="49"/>
  <c r="I25" i="49"/>
  <c r="I26" i="49"/>
  <c r="I27" i="49"/>
  <c r="I28" i="49"/>
  <c r="I29" i="49"/>
  <c r="I30" i="49"/>
  <c r="I31" i="49"/>
  <c r="I32" i="49"/>
  <c r="I33" i="49"/>
  <c r="I34" i="49"/>
  <c r="I36" i="49"/>
  <c r="I37" i="49"/>
  <c r="I38" i="49"/>
  <c r="I39" i="49"/>
  <c r="I40" i="49"/>
  <c r="I41" i="49"/>
  <c r="I44" i="49"/>
  <c r="I46" i="49"/>
  <c r="I49" i="49"/>
  <c r="I53" i="49"/>
  <c r="I54" i="49"/>
  <c r="I55" i="49"/>
  <c r="I56" i="49"/>
  <c r="I57" i="49"/>
  <c r="I58" i="49"/>
  <c r="I59" i="49"/>
  <c r="I62" i="49"/>
  <c r="I67" i="49"/>
  <c r="I76" i="49"/>
  <c r="I77" i="49"/>
  <c r="I82" i="49"/>
  <c r="E14" i="15"/>
  <c r="I13" i="50"/>
  <c r="I14" i="50"/>
  <c r="I15" i="50"/>
  <c r="I16" i="50"/>
  <c r="I18" i="50"/>
  <c r="I19" i="50"/>
  <c r="I20" i="50"/>
  <c r="I21" i="50"/>
  <c r="I22" i="50"/>
  <c r="I23" i="50"/>
  <c r="I24" i="50"/>
  <c r="I25" i="50"/>
  <c r="I26" i="50"/>
  <c r="I27" i="50"/>
  <c r="I28" i="50"/>
  <c r="I29" i="50"/>
  <c r="I30" i="50"/>
  <c r="I31" i="50"/>
  <c r="I32" i="50"/>
  <c r="I33" i="50"/>
  <c r="I34" i="50"/>
  <c r="I36" i="50"/>
  <c r="I37" i="50"/>
  <c r="I38" i="50"/>
  <c r="I39" i="50"/>
  <c r="I40" i="50"/>
  <c r="I41" i="50"/>
  <c r="I44" i="50"/>
  <c r="I46" i="50"/>
  <c r="I49" i="50"/>
  <c r="I53" i="50"/>
  <c r="I54" i="50"/>
  <c r="I55" i="50"/>
  <c r="I56" i="50"/>
  <c r="I57" i="50"/>
  <c r="I58" i="50"/>
  <c r="I59" i="50"/>
  <c r="I62" i="50"/>
  <c r="I67" i="50"/>
  <c r="I76" i="50"/>
  <c r="I77" i="50"/>
  <c r="I82" i="50"/>
  <c r="E15" i="15"/>
  <c r="I13" i="51"/>
  <c r="I14" i="51"/>
  <c r="I15" i="51"/>
  <c r="I16" i="51"/>
  <c r="I18" i="51"/>
  <c r="I19" i="51"/>
  <c r="I20" i="51"/>
  <c r="I21" i="51"/>
  <c r="I22" i="51"/>
  <c r="I23" i="51"/>
  <c r="I24" i="51"/>
  <c r="I25" i="51"/>
  <c r="I26" i="51"/>
  <c r="I27" i="51"/>
  <c r="I28" i="51"/>
  <c r="I29" i="51"/>
  <c r="I30" i="51"/>
  <c r="I31" i="51"/>
  <c r="I32" i="51"/>
  <c r="I33" i="51"/>
  <c r="I34" i="51"/>
  <c r="I36" i="51"/>
  <c r="I37" i="51"/>
  <c r="I38" i="51"/>
  <c r="I39" i="51"/>
  <c r="I40" i="51"/>
  <c r="I41" i="51"/>
  <c r="I44" i="51"/>
  <c r="I46" i="51"/>
  <c r="I49" i="51"/>
  <c r="I53" i="51"/>
  <c r="I54" i="51"/>
  <c r="I55" i="51"/>
  <c r="I56" i="51"/>
  <c r="I57" i="51"/>
  <c r="I58" i="51"/>
  <c r="I59" i="51"/>
  <c r="I62" i="51"/>
  <c r="I67" i="51"/>
  <c r="I76" i="51"/>
  <c r="I77" i="51"/>
  <c r="I82" i="51"/>
  <c r="E16" i="15"/>
  <c r="I13" i="54"/>
  <c r="I14" i="54"/>
  <c r="I15" i="54"/>
  <c r="I16" i="54"/>
  <c r="I18" i="54"/>
  <c r="I19" i="54"/>
  <c r="I20" i="54"/>
  <c r="I21" i="54"/>
  <c r="I22" i="54"/>
  <c r="I24" i="54"/>
  <c r="I25" i="54"/>
  <c r="I26" i="54"/>
  <c r="I27" i="54"/>
  <c r="I28" i="54"/>
  <c r="I29" i="54"/>
  <c r="I30" i="54"/>
  <c r="I31" i="54"/>
  <c r="I32" i="54"/>
  <c r="I33" i="54"/>
  <c r="I34" i="54"/>
  <c r="I36" i="54"/>
  <c r="I37" i="54"/>
  <c r="I38" i="54"/>
  <c r="I39" i="54"/>
  <c r="I40" i="54"/>
  <c r="I41" i="54"/>
  <c r="I44" i="54"/>
  <c r="I46" i="54"/>
  <c r="I49" i="54"/>
  <c r="I53" i="54"/>
  <c r="I54" i="54"/>
  <c r="I55" i="54"/>
  <c r="I56" i="54"/>
  <c r="I57" i="54"/>
  <c r="I58" i="54"/>
  <c r="I59" i="54"/>
  <c r="I62" i="54"/>
  <c r="I67" i="54"/>
  <c r="I76" i="54"/>
  <c r="I77" i="54"/>
  <c r="I83" i="54"/>
  <c r="E17" i="15"/>
  <c r="I13" i="55"/>
  <c r="I14" i="55"/>
  <c r="I15" i="55"/>
  <c r="I16" i="55"/>
  <c r="I18" i="55"/>
  <c r="I19" i="55"/>
  <c r="I20" i="55"/>
  <c r="I21" i="55"/>
  <c r="I22" i="55"/>
  <c r="I24" i="55"/>
  <c r="I25" i="55"/>
  <c r="I26" i="55"/>
  <c r="I27" i="55"/>
  <c r="I28" i="55"/>
  <c r="I29" i="55"/>
  <c r="I30" i="55"/>
  <c r="I31" i="55"/>
  <c r="I32" i="55"/>
  <c r="I33" i="55"/>
  <c r="I34" i="55"/>
  <c r="I36" i="55"/>
  <c r="I37" i="55"/>
  <c r="I38" i="55"/>
  <c r="I39" i="55"/>
  <c r="I40" i="55"/>
  <c r="I41" i="55"/>
  <c r="I44" i="55"/>
  <c r="I46" i="55"/>
  <c r="I49" i="55"/>
  <c r="I53" i="55"/>
  <c r="I54" i="55"/>
  <c r="I55" i="55"/>
  <c r="I56" i="55"/>
  <c r="I57" i="55"/>
  <c r="I58" i="55"/>
  <c r="I59" i="55"/>
  <c r="I62" i="55"/>
  <c r="I67" i="55"/>
  <c r="I76" i="55"/>
  <c r="I77" i="55"/>
  <c r="I84" i="55"/>
  <c r="E18" i="15"/>
  <c r="I13" i="56"/>
  <c r="I14" i="56"/>
  <c r="I15" i="56"/>
  <c r="I16" i="56"/>
  <c r="I18" i="56"/>
  <c r="I19" i="56"/>
  <c r="I20" i="56"/>
  <c r="I21" i="56"/>
  <c r="I22" i="56"/>
  <c r="I24" i="56"/>
  <c r="I25" i="56"/>
  <c r="I26" i="56"/>
  <c r="I27" i="56"/>
  <c r="I28" i="56"/>
  <c r="I29" i="56"/>
  <c r="I30" i="56"/>
  <c r="I31" i="56"/>
  <c r="I32" i="56"/>
  <c r="I33" i="56"/>
  <c r="I34" i="56"/>
  <c r="I36" i="56"/>
  <c r="I37" i="56"/>
  <c r="I38" i="56"/>
  <c r="I39" i="56"/>
  <c r="I40" i="56"/>
  <c r="I41" i="56"/>
  <c r="I44" i="56"/>
  <c r="I46" i="56"/>
  <c r="I49" i="56"/>
  <c r="I53" i="56"/>
  <c r="I54" i="56"/>
  <c r="I55" i="56"/>
  <c r="I56" i="56"/>
  <c r="I57" i="56"/>
  <c r="I58" i="56"/>
  <c r="I59" i="56"/>
  <c r="I62" i="56"/>
  <c r="I67" i="56"/>
  <c r="I76" i="56"/>
  <c r="I77" i="56"/>
  <c r="I84" i="56"/>
  <c r="E19" i="15"/>
  <c r="I13" i="57"/>
  <c r="I14" i="57"/>
  <c r="I15" i="57"/>
  <c r="I16" i="57"/>
  <c r="I18" i="57"/>
  <c r="I19" i="57"/>
  <c r="I20" i="57"/>
  <c r="I21" i="57"/>
  <c r="I22" i="57"/>
  <c r="I24" i="57"/>
  <c r="I25" i="57"/>
  <c r="I26" i="57"/>
  <c r="I27" i="57"/>
  <c r="I28" i="57"/>
  <c r="I29" i="57"/>
  <c r="I30" i="57"/>
  <c r="I31" i="57"/>
  <c r="I32" i="57"/>
  <c r="I33" i="57"/>
  <c r="I34" i="57"/>
  <c r="I36" i="57"/>
  <c r="I37" i="57"/>
  <c r="I38" i="57"/>
  <c r="I39" i="57"/>
  <c r="I40" i="57"/>
  <c r="I41" i="57"/>
  <c r="I44" i="57"/>
  <c r="I46" i="57"/>
  <c r="I49" i="57"/>
  <c r="I53" i="57"/>
  <c r="I54" i="57"/>
  <c r="I55" i="57"/>
  <c r="I56" i="57"/>
  <c r="I57" i="57"/>
  <c r="I58" i="57"/>
  <c r="I59" i="57"/>
  <c r="I62" i="57"/>
  <c r="I67" i="57"/>
  <c r="I76" i="57"/>
  <c r="I77" i="57"/>
  <c r="I87" i="57"/>
  <c r="E20" i="15"/>
  <c r="I13" i="58"/>
  <c r="I14" i="58"/>
  <c r="I15" i="58"/>
  <c r="I16" i="58"/>
  <c r="I18" i="58"/>
  <c r="I19" i="58"/>
  <c r="I20" i="58"/>
  <c r="I21" i="58"/>
  <c r="I22" i="58"/>
  <c r="I24" i="58"/>
  <c r="I25" i="58"/>
  <c r="I26" i="58"/>
  <c r="I27" i="58"/>
  <c r="I28" i="58"/>
  <c r="I29" i="58"/>
  <c r="I30" i="58"/>
  <c r="I31" i="58"/>
  <c r="I32" i="58"/>
  <c r="I33" i="58"/>
  <c r="I35" i="58"/>
  <c r="I36" i="58"/>
  <c r="I37" i="58"/>
  <c r="I38" i="58"/>
  <c r="I39" i="58"/>
  <c r="I40" i="58"/>
  <c r="I43" i="58"/>
  <c r="I45" i="58"/>
  <c r="I48" i="58"/>
  <c r="I52" i="58"/>
  <c r="I53" i="58"/>
  <c r="I54" i="58"/>
  <c r="I55" i="58"/>
  <c r="I56" i="58"/>
  <c r="I57" i="58"/>
  <c r="I58" i="58"/>
  <c r="I61" i="58"/>
  <c r="I66" i="58"/>
  <c r="I75" i="58"/>
  <c r="I76" i="58"/>
  <c r="I87" i="58"/>
  <c r="E21" i="15"/>
  <c r="I13" i="59"/>
  <c r="I14" i="59"/>
  <c r="I15" i="59"/>
  <c r="I16" i="59"/>
  <c r="I18" i="59"/>
  <c r="I19" i="59"/>
  <c r="I20" i="59"/>
  <c r="I21" i="59"/>
  <c r="I22" i="59"/>
  <c r="I24" i="59"/>
  <c r="I25" i="59"/>
  <c r="I26" i="59"/>
  <c r="I27" i="59"/>
  <c r="I28" i="59"/>
  <c r="I29" i="59"/>
  <c r="I30" i="59"/>
  <c r="I31" i="59"/>
  <c r="I32" i="59"/>
  <c r="I33" i="59"/>
  <c r="I35" i="59"/>
  <c r="I36" i="59"/>
  <c r="I37" i="59"/>
  <c r="I38" i="59"/>
  <c r="I39" i="59"/>
  <c r="I40" i="59"/>
  <c r="I43" i="59"/>
  <c r="I45" i="59"/>
  <c r="I48" i="59"/>
  <c r="I52" i="59"/>
  <c r="I53" i="59"/>
  <c r="I54" i="59"/>
  <c r="I55" i="59"/>
  <c r="I56" i="59"/>
  <c r="I57" i="59"/>
  <c r="I58" i="59"/>
  <c r="I61" i="59"/>
  <c r="I66" i="59"/>
  <c r="I75" i="59"/>
  <c r="I76" i="59"/>
  <c r="I88" i="59"/>
  <c r="E22" i="15"/>
  <c r="I13" i="60"/>
  <c r="I14" i="60"/>
  <c r="I15" i="60"/>
  <c r="I16" i="60"/>
  <c r="I18" i="60"/>
  <c r="I19" i="60"/>
  <c r="I20" i="60"/>
  <c r="I21" i="60"/>
  <c r="I22" i="60"/>
  <c r="I24" i="60"/>
  <c r="I25" i="60"/>
  <c r="I26" i="60"/>
  <c r="I27" i="60"/>
  <c r="I28" i="60"/>
  <c r="I29" i="60"/>
  <c r="I30" i="60"/>
  <c r="I31" i="60"/>
  <c r="I32" i="60"/>
  <c r="I33" i="60"/>
  <c r="I35" i="60"/>
  <c r="I36" i="60"/>
  <c r="I37" i="60"/>
  <c r="I38" i="60"/>
  <c r="I39" i="60"/>
  <c r="I40" i="60"/>
  <c r="I43" i="60"/>
  <c r="I45" i="60"/>
  <c r="I48" i="60"/>
  <c r="I52" i="60"/>
  <c r="I53" i="60"/>
  <c r="I54" i="60"/>
  <c r="I55" i="60"/>
  <c r="I56" i="60"/>
  <c r="I57" i="60"/>
  <c r="I58" i="60"/>
  <c r="I61" i="60"/>
  <c r="I66" i="60"/>
  <c r="I75" i="60"/>
  <c r="I76" i="60"/>
  <c r="I88" i="60"/>
  <c r="E23" i="15"/>
  <c r="I13" i="61"/>
  <c r="I14" i="61"/>
  <c r="I15" i="61"/>
  <c r="I16" i="61"/>
  <c r="I18" i="61"/>
  <c r="I19" i="61"/>
  <c r="I20" i="61"/>
  <c r="I21" i="61"/>
  <c r="I22" i="61"/>
  <c r="I24" i="61"/>
  <c r="I25" i="61"/>
  <c r="I26" i="61"/>
  <c r="I27" i="61"/>
  <c r="I28" i="61"/>
  <c r="I29" i="61"/>
  <c r="I30" i="61"/>
  <c r="I31" i="61"/>
  <c r="I32" i="61"/>
  <c r="I33" i="61"/>
  <c r="I35" i="61"/>
  <c r="I36" i="61"/>
  <c r="I37" i="61"/>
  <c r="I38" i="61"/>
  <c r="I39" i="61"/>
  <c r="I40" i="61"/>
  <c r="I43" i="61"/>
  <c r="I45" i="61"/>
  <c r="I48" i="61"/>
  <c r="I52" i="61"/>
  <c r="I53" i="61"/>
  <c r="I54" i="61"/>
  <c r="I55" i="61"/>
  <c r="I56" i="61"/>
  <c r="I57" i="61"/>
  <c r="I58" i="61"/>
  <c r="I61" i="61"/>
  <c r="I66" i="61"/>
  <c r="I75" i="61"/>
  <c r="I76" i="61"/>
  <c r="I88" i="61"/>
  <c r="E24" i="15"/>
  <c r="I13" i="62"/>
  <c r="I14" i="62"/>
  <c r="I15" i="62"/>
  <c r="I16" i="62"/>
  <c r="I18" i="62"/>
  <c r="I19" i="62"/>
  <c r="I20" i="62"/>
  <c r="I21" i="62"/>
  <c r="I22" i="62"/>
  <c r="I24" i="62"/>
  <c r="I25" i="62"/>
  <c r="I26" i="62"/>
  <c r="I27" i="62"/>
  <c r="I28" i="62"/>
  <c r="I29" i="62"/>
  <c r="I30" i="62"/>
  <c r="I31" i="62"/>
  <c r="I32" i="62"/>
  <c r="I33" i="62"/>
  <c r="I35" i="62"/>
  <c r="I36" i="62"/>
  <c r="I37" i="62"/>
  <c r="I38" i="62"/>
  <c r="I39" i="62"/>
  <c r="I40" i="62"/>
  <c r="I43" i="62"/>
  <c r="I45" i="62"/>
  <c r="I48" i="62"/>
  <c r="I52" i="62"/>
  <c r="I53" i="62"/>
  <c r="I54" i="62"/>
  <c r="I55" i="62"/>
  <c r="I56" i="62"/>
  <c r="I57" i="62"/>
  <c r="I58" i="62"/>
  <c r="I61" i="62"/>
  <c r="I66" i="62"/>
  <c r="I75" i="62"/>
  <c r="I76" i="62"/>
  <c r="I88" i="62"/>
  <c r="E25" i="15"/>
  <c r="I13" i="63"/>
  <c r="I14" i="63"/>
  <c r="I15" i="63"/>
  <c r="I16" i="63"/>
  <c r="I18" i="63"/>
  <c r="I19" i="63"/>
  <c r="I20" i="63"/>
  <c r="I21" i="63"/>
  <c r="I22" i="63"/>
  <c r="I24" i="63"/>
  <c r="I25" i="63"/>
  <c r="I26" i="63"/>
  <c r="I27" i="63"/>
  <c r="I28" i="63"/>
  <c r="I29" i="63"/>
  <c r="I30" i="63"/>
  <c r="I31" i="63"/>
  <c r="I32" i="63"/>
  <c r="I33" i="63"/>
  <c r="I35" i="63"/>
  <c r="I36" i="63"/>
  <c r="I37" i="63"/>
  <c r="I38" i="63"/>
  <c r="I39" i="63"/>
  <c r="I40" i="63"/>
  <c r="I43" i="63"/>
  <c r="I45" i="63"/>
  <c r="I48" i="63"/>
  <c r="I52" i="63"/>
  <c r="I53" i="63"/>
  <c r="I54" i="63"/>
  <c r="I55" i="63"/>
  <c r="I56" i="63"/>
  <c r="I57" i="63"/>
  <c r="I58" i="63"/>
  <c r="I61" i="63"/>
  <c r="I66" i="63"/>
  <c r="I75" i="63"/>
  <c r="I76" i="63"/>
  <c r="I89" i="63"/>
  <c r="E26" i="15"/>
  <c r="I13" i="64"/>
  <c r="I14" i="64"/>
  <c r="I15" i="64"/>
  <c r="I16" i="64"/>
  <c r="I18" i="64"/>
  <c r="I19" i="64"/>
  <c r="I20" i="64"/>
  <c r="I21" i="64"/>
  <c r="I22" i="64"/>
  <c r="I24" i="64"/>
  <c r="I25" i="64"/>
  <c r="I26" i="64"/>
  <c r="I27" i="64"/>
  <c r="I28" i="64"/>
  <c r="I29" i="64"/>
  <c r="I30" i="64"/>
  <c r="I31" i="64"/>
  <c r="I32" i="64"/>
  <c r="I33" i="64"/>
  <c r="I35" i="64"/>
  <c r="I36" i="64"/>
  <c r="I37" i="64"/>
  <c r="I38" i="64"/>
  <c r="I39" i="64"/>
  <c r="I40" i="64"/>
  <c r="I43" i="64"/>
  <c r="I45" i="64"/>
  <c r="I48" i="64"/>
  <c r="I52" i="64"/>
  <c r="I53" i="64"/>
  <c r="I54" i="64"/>
  <c r="I55" i="64"/>
  <c r="I56" i="64"/>
  <c r="I57" i="64"/>
  <c r="I58" i="64"/>
  <c r="I61" i="64"/>
  <c r="I66" i="64"/>
  <c r="I75" i="64"/>
  <c r="I76" i="64"/>
  <c r="I89" i="64"/>
  <c r="E27" i="15"/>
  <c r="I13" i="65"/>
  <c r="I14" i="65"/>
  <c r="I15" i="65"/>
  <c r="I16" i="65"/>
  <c r="I18" i="65"/>
  <c r="I19" i="65"/>
  <c r="I20" i="65"/>
  <c r="I21" i="65"/>
  <c r="I22" i="65"/>
  <c r="I24" i="65"/>
  <c r="I25" i="65"/>
  <c r="I26" i="65"/>
  <c r="I27" i="65"/>
  <c r="I28" i="65"/>
  <c r="I29" i="65"/>
  <c r="I30" i="65"/>
  <c r="I31" i="65"/>
  <c r="I32" i="65"/>
  <c r="I33" i="65"/>
  <c r="I35" i="65"/>
  <c r="I36" i="65"/>
  <c r="I37" i="65"/>
  <c r="I38" i="65"/>
  <c r="I39" i="65"/>
  <c r="I40" i="65"/>
  <c r="I43" i="65"/>
  <c r="I45" i="65"/>
  <c r="I48" i="65"/>
  <c r="I52" i="65"/>
  <c r="I53" i="65"/>
  <c r="I54" i="65"/>
  <c r="I55" i="65"/>
  <c r="I56" i="65"/>
  <c r="I57" i="65"/>
  <c r="I58" i="65"/>
  <c r="I61" i="65"/>
  <c r="I66" i="65"/>
  <c r="I75" i="65"/>
  <c r="I76" i="65"/>
  <c r="I93" i="65"/>
  <c r="E28" i="15"/>
  <c r="I13" i="66"/>
  <c r="I14" i="66"/>
  <c r="I15" i="66"/>
  <c r="I16" i="66"/>
  <c r="I18" i="66"/>
  <c r="I19" i="66"/>
  <c r="I20" i="66"/>
  <c r="I21" i="66"/>
  <c r="I22" i="66"/>
  <c r="I24" i="66"/>
  <c r="I25" i="66"/>
  <c r="I26" i="66"/>
  <c r="I27" i="66"/>
  <c r="I28" i="66"/>
  <c r="I29" i="66"/>
  <c r="I30" i="66"/>
  <c r="I31" i="66"/>
  <c r="I32" i="66"/>
  <c r="I33" i="66"/>
  <c r="I35" i="66"/>
  <c r="I36" i="66"/>
  <c r="I37" i="66"/>
  <c r="I38" i="66"/>
  <c r="I39" i="66"/>
  <c r="I40" i="66"/>
  <c r="I43" i="66"/>
  <c r="I45" i="66"/>
  <c r="I48" i="66"/>
  <c r="I52" i="66"/>
  <c r="I53" i="66"/>
  <c r="I54" i="66"/>
  <c r="I55" i="66"/>
  <c r="I56" i="66"/>
  <c r="I57" i="66"/>
  <c r="I58" i="66"/>
  <c r="I61" i="66"/>
  <c r="I66" i="66"/>
  <c r="I75" i="66"/>
  <c r="I76" i="66"/>
  <c r="I92" i="66"/>
  <c r="E29" i="15"/>
  <c r="I13" i="67"/>
  <c r="I14" i="67"/>
  <c r="I15" i="67"/>
  <c r="I16" i="67"/>
  <c r="I18" i="67"/>
  <c r="I19" i="67"/>
  <c r="I20" i="67"/>
  <c r="I21" i="67"/>
  <c r="I22" i="67"/>
  <c r="I24" i="67"/>
  <c r="I25" i="67"/>
  <c r="I26" i="67"/>
  <c r="I27" i="67"/>
  <c r="I28" i="67"/>
  <c r="I29" i="67"/>
  <c r="I30" i="67"/>
  <c r="I31" i="67"/>
  <c r="I32" i="67"/>
  <c r="I33" i="67"/>
  <c r="I35" i="67"/>
  <c r="I36" i="67"/>
  <c r="I37" i="67"/>
  <c r="I38" i="67"/>
  <c r="I39" i="67"/>
  <c r="I40" i="67"/>
  <c r="I43" i="67"/>
  <c r="I45" i="67"/>
  <c r="I48" i="67"/>
  <c r="I52" i="67"/>
  <c r="I53" i="67"/>
  <c r="I54" i="67"/>
  <c r="I55" i="67"/>
  <c r="I56" i="67"/>
  <c r="I57" i="67"/>
  <c r="I58" i="67"/>
  <c r="I61" i="67"/>
  <c r="I66" i="67"/>
  <c r="I75" i="67"/>
  <c r="I76" i="67"/>
  <c r="I93" i="67"/>
  <c r="E30" i="15"/>
  <c r="I13" i="68"/>
  <c r="I14" i="68"/>
  <c r="I15" i="68"/>
  <c r="I16" i="68"/>
  <c r="I18" i="68"/>
  <c r="I19" i="68"/>
  <c r="I20" i="68"/>
  <c r="I21" i="68"/>
  <c r="I22" i="68"/>
  <c r="I24" i="68"/>
  <c r="I25" i="68"/>
  <c r="I26" i="68"/>
  <c r="I27" i="68"/>
  <c r="I28" i="68"/>
  <c r="I29" i="68"/>
  <c r="I30" i="68"/>
  <c r="I31" i="68"/>
  <c r="I32" i="68"/>
  <c r="I33" i="68"/>
  <c r="I35" i="68"/>
  <c r="I36" i="68"/>
  <c r="I37" i="68"/>
  <c r="I38" i="68"/>
  <c r="I39" i="68"/>
  <c r="I40" i="68"/>
  <c r="I43" i="68"/>
  <c r="I45" i="68"/>
  <c r="I48" i="68"/>
  <c r="I52" i="68"/>
  <c r="I53" i="68"/>
  <c r="I54" i="68"/>
  <c r="I55" i="68"/>
  <c r="I56" i="68"/>
  <c r="I57" i="68"/>
  <c r="I58" i="68"/>
  <c r="I61" i="68"/>
  <c r="I66" i="68"/>
  <c r="I75" i="68"/>
  <c r="I76" i="68"/>
  <c r="I93" i="68"/>
  <c r="E31" i="15"/>
  <c r="I13" i="69"/>
  <c r="I14" i="69"/>
  <c r="I15" i="69"/>
  <c r="I16" i="69"/>
  <c r="I18" i="69"/>
  <c r="I19" i="69"/>
  <c r="I20" i="69"/>
  <c r="I21" i="69"/>
  <c r="I22" i="69"/>
  <c r="I24" i="69"/>
  <c r="I25" i="69"/>
  <c r="I26" i="69"/>
  <c r="I27" i="69"/>
  <c r="I28" i="69"/>
  <c r="I29" i="69"/>
  <c r="I30" i="69"/>
  <c r="I31" i="69"/>
  <c r="I32" i="69"/>
  <c r="I33" i="69"/>
  <c r="I35" i="69"/>
  <c r="I36" i="69"/>
  <c r="I37" i="69"/>
  <c r="I38" i="69"/>
  <c r="I39" i="69"/>
  <c r="I40" i="69"/>
  <c r="I43" i="69"/>
  <c r="I45" i="69"/>
  <c r="I48" i="69"/>
  <c r="I52" i="69"/>
  <c r="I53" i="69"/>
  <c r="I54" i="69"/>
  <c r="I55" i="69"/>
  <c r="I56" i="69"/>
  <c r="I57" i="69"/>
  <c r="I58" i="69"/>
  <c r="I61" i="69"/>
  <c r="I66" i="69"/>
  <c r="I75" i="69"/>
  <c r="I76" i="69"/>
  <c r="I94" i="69"/>
  <c r="E32" i="15"/>
  <c r="I13" i="70"/>
  <c r="I14" i="70"/>
  <c r="I15" i="70"/>
  <c r="I16" i="70"/>
  <c r="I18" i="70"/>
  <c r="I19" i="70"/>
  <c r="I20" i="70"/>
  <c r="I21" i="70"/>
  <c r="I22" i="70"/>
  <c r="I24" i="70"/>
  <c r="I25" i="70"/>
  <c r="I26" i="70"/>
  <c r="I27" i="70"/>
  <c r="I28" i="70"/>
  <c r="I29" i="70"/>
  <c r="I30" i="70"/>
  <c r="I31" i="70"/>
  <c r="I32" i="70"/>
  <c r="I33" i="70"/>
  <c r="I35" i="70"/>
  <c r="I36" i="70"/>
  <c r="I37" i="70"/>
  <c r="I38" i="70"/>
  <c r="I39" i="70"/>
  <c r="I40" i="70"/>
  <c r="I43" i="70"/>
  <c r="I45" i="70"/>
  <c r="I48" i="70"/>
  <c r="I52" i="70"/>
  <c r="I53" i="70"/>
  <c r="I54" i="70"/>
  <c r="I55" i="70"/>
  <c r="I56" i="70"/>
  <c r="I57" i="70"/>
  <c r="I58" i="70"/>
  <c r="I61" i="70"/>
  <c r="I66" i="70"/>
  <c r="I75" i="70"/>
  <c r="I76" i="70"/>
  <c r="I93" i="70"/>
  <c r="E33" i="15"/>
  <c r="C13" i="71"/>
  <c r="D13" i="71"/>
  <c r="I13" i="71"/>
  <c r="C14" i="71"/>
  <c r="D14" i="71"/>
  <c r="I14" i="71"/>
  <c r="C15" i="71"/>
  <c r="D15" i="71"/>
  <c r="I15" i="71"/>
  <c r="C16" i="71"/>
  <c r="D16" i="71"/>
  <c r="I16" i="71"/>
  <c r="C18" i="71"/>
  <c r="D18" i="71"/>
  <c r="I18" i="71"/>
  <c r="C19" i="71"/>
  <c r="D19" i="71"/>
  <c r="I19" i="71"/>
  <c r="C20" i="71"/>
  <c r="D20" i="71"/>
  <c r="I20" i="71"/>
  <c r="C21" i="71"/>
  <c r="D21" i="71"/>
  <c r="I21" i="71"/>
  <c r="C22" i="71"/>
  <c r="D22" i="71"/>
  <c r="I22" i="71"/>
  <c r="C24" i="71"/>
  <c r="D24" i="71"/>
  <c r="I24" i="71"/>
  <c r="C25" i="71"/>
  <c r="D25" i="71"/>
  <c r="I25" i="71"/>
  <c r="C26" i="71"/>
  <c r="D26" i="71"/>
  <c r="I26" i="71"/>
  <c r="C27" i="71"/>
  <c r="D27" i="71"/>
  <c r="I27" i="71"/>
  <c r="C28" i="71"/>
  <c r="D28" i="71"/>
  <c r="I28" i="71"/>
  <c r="C29" i="71"/>
  <c r="D29" i="71"/>
  <c r="I29" i="71"/>
  <c r="C30" i="71"/>
  <c r="D30" i="71"/>
  <c r="I30" i="71"/>
  <c r="C31" i="71"/>
  <c r="D31" i="71"/>
  <c r="I31" i="71"/>
  <c r="C32" i="71"/>
  <c r="D32" i="71"/>
  <c r="I32" i="71"/>
  <c r="C33" i="71"/>
  <c r="D33" i="71"/>
  <c r="I33" i="71"/>
  <c r="C35" i="71"/>
  <c r="D35" i="71"/>
  <c r="I35" i="71"/>
  <c r="C36" i="71"/>
  <c r="D36" i="71"/>
  <c r="I36" i="71"/>
  <c r="C37" i="71"/>
  <c r="D37" i="71"/>
  <c r="I37" i="71"/>
  <c r="C38" i="71"/>
  <c r="D38" i="71"/>
  <c r="I38" i="71"/>
  <c r="C39" i="71"/>
  <c r="D39" i="71"/>
  <c r="I39" i="71"/>
  <c r="C40" i="71"/>
  <c r="D40" i="71"/>
  <c r="I40" i="71"/>
  <c r="C43" i="71"/>
  <c r="D43" i="71"/>
  <c r="I43" i="71"/>
  <c r="C45" i="71"/>
  <c r="D45" i="71"/>
  <c r="I45" i="71"/>
  <c r="C48" i="71"/>
  <c r="D48" i="71"/>
  <c r="I48" i="71"/>
  <c r="C52" i="71"/>
  <c r="D52" i="71"/>
  <c r="I52" i="71"/>
  <c r="C53" i="71"/>
  <c r="D53" i="71"/>
  <c r="I53" i="71"/>
  <c r="C54" i="71"/>
  <c r="D54" i="71"/>
  <c r="I54" i="71"/>
  <c r="C55" i="71"/>
  <c r="D55" i="71"/>
  <c r="I55" i="71"/>
  <c r="C56" i="71"/>
  <c r="D56" i="71"/>
  <c r="I56" i="71"/>
  <c r="C57" i="71"/>
  <c r="D57" i="71"/>
  <c r="I57" i="71"/>
  <c r="C58" i="71"/>
  <c r="D58" i="71"/>
  <c r="I58" i="71"/>
  <c r="C61" i="71"/>
  <c r="D61" i="71"/>
  <c r="I61" i="71"/>
  <c r="C66" i="71"/>
  <c r="D66" i="71"/>
  <c r="I66" i="71"/>
  <c r="C75" i="71"/>
  <c r="D75" i="71"/>
  <c r="I75" i="71"/>
  <c r="C76" i="71"/>
  <c r="D76" i="71"/>
  <c r="I76" i="71"/>
  <c r="I95" i="71"/>
  <c r="E34" i="15"/>
  <c r="I13" i="72"/>
  <c r="I14" i="72"/>
  <c r="I15" i="72"/>
  <c r="I16" i="72"/>
  <c r="I18" i="72"/>
  <c r="I19" i="72"/>
  <c r="I20" i="72"/>
  <c r="I21" i="72"/>
  <c r="I22" i="72"/>
  <c r="I24" i="72"/>
  <c r="I25" i="72"/>
  <c r="I26" i="72"/>
  <c r="I27" i="72"/>
  <c r="I28" i="72"/>
  <c r="I29" i="72"/>
  <c r="I30" i="72"/>
  <c r="I31" i="72"/>
  <c r="I32" i="72"/>
  <c r="I33" i="72"/>
  <c r="I35" i="72"/>
  <c r="I36" i="72"/>
  <c r="I37" i="72"/>
  <c r="I38" i="72"/>
  <c r="I39" i="72"/>
  <c r="I40" i="72"/>
  <c r="I43" i="72"/>
  <c r="I45" i="72"/>
  <c r="I48" i="72"/>
  <c r="I52" i="72"/>
  <c r="I53" i="72"/>
  <c r="I54" i="72"/>
  <c r="I55" i="72"/>
  <c r="I56" i="72"/>
  <c r="I57" i="72"/>
  <c r="I58" i="72"/>
  <c r="I61" i="72"/>
  <c r="I66" i="72"/>
  <c r="I75" i="72"/>
  <c r="I76" i="72"/>
  <c r="I96" i="72"/>
  <c r="E35" i="15"/>
  <c r="I13" i="73"/>
  <c r="I14" i="73"/>
  <c r="I15" i="73"/>
  <c r="I16" i="73"/>
  <c r="I18" i="73"/>
  <c r="I19" i="73"/>
  <c r="I20" i="73"/>
  <c r="I21" i="73"/>
  <c r="I22" i="73"/>
  <c r="I24" i="73"/>
  <c r="I25" i="73"/>
  <c r="I26" i="73"/>
  <c r="I27" i="73"/>
  <c r="I28" i="73"/>
  <c r="I29" i="73"/>
  <c r="I30" i="73"/>
  <c r="I31" i="73"/>
  <c r="I32" i="73"/>
  <c r="I33" i="73"/>
  <c r="I35" i="73"/>
  <c r="I36" i="73"/>
  <c r="I37" i="73"/>
  <c r="I38" i="73"/>
  <c r="I39" i="73"/>
  <c r="I40" i="73"/>
  <c r="I43" i="73"/>
  <c r="I45" i="73"/>
  <c r="I48" i="73"/>
  <c r="I52" i="73"/>
  <c r="I53" i="73"/>
  <c r="I54" i="73"/>
  <c r="I55" i="73"/>
  <c r="I56" i="73"/>
  <c r="I57" i="73"/>
  <c r="I58" i="73"/>
  <c r="I61" i="73"/>
  <c r="I66" i="73"/>
  <c r="I75" i="73"/>
  <c r="I76" i="73"/>
  <c r="I96" i="73"/>
  <c r="E36" i="15"/>
  <c r="I13" i="74"/>
  <c r="I14" i="74"/>
  <c r="I15" i="74"/>
  <c r="I16" i="74"/>
  <c r="I18" i="74"/>
  <c r="I19" i="74"/>
  <c r="I20" i="74"/>
  <c r="I21" i="74"/>
  <c r="I22" i="74"/>
  <c r="I24" i="74"/>
  <c r="I25" i="74"/>
  <c r="I26" i="74"/>
  <c r="I27" i="74"/>
  <c r="I28" i="74"/>
  <c r="I29" i="74"/>
  <c r="I30" i="74"/>
  <c r="I31" i="74"/>
  <c r="I32" i="74"/>
  <c r="I33" i="74"/>
  <c r="I35" i="74"/>
  <c r="I36" i="74"/>
  <c r="I37" i="74"/>
  <c r="I38" i="74"/>
  <c r="I39" i="74"/>
  <c r="I40" i="74"/>
  <c r="I43" i="74"/>
  <c r="I45" i="74"/>
  <c r="I48" i="74"/>
  <c r="I52" i="74"/>
  <c r="I53" i="74"/>
  <c r="I54" i="74"/>
  <c r="I55" i="74"/>
  <c r="I56" i="74"/>
  <c r="I57" i="74"/>
  <c r="I58" i="74"/>
  <c r="I61" i="74"/>
  <c r="I66" i="74"/>
  <c r="I75" i="74"/>
  <c r="I76" i="74"/>
  <c r="I96" i="74"/>
  <c r="E37" i="15"/>
  <c r="I13" i="75"/>
  <c r="I14" i="75"/>
  <c r="I15" i="75"/>
  <c r="I16" i="75"/>
  <c r="I18" i="75"/>
  <c r="I19" i="75"/>
  <c r="I20" i="75"/>
  <c r="I21" i="75"/>
  <c r="I22" i="75"/>
  <c r="I24" i="75"/>
  <c r="I25" i="75"/>
  <c r="I26" i="75"/>
  <c r="I27" i="75"/>
  <c r="I28" i="75"/>
  <c r="I29" i="75"/>
  <c r="I30" i="75"/>
  <c r="I31" i="75"/>
  <c r="I32" i="75"/>
  <c r="I33" i="75"/>
  <c r="I35" i="75"/>
  <c r="I36" i="75"/>
  <c r="I37" i="75"/>
  <c r="I38" i="75"/>
  <c r="I39" i="75"/>
  <c r="I40" i="75"/>
  <c r="I43" i="75"/>
  <c r="I45" i="75"/>
  <c r="I48" i="75"/>
  <c r="I52" i="75"/>
  <c r="I53" i="75"/>
  <c r="I54" i="75"/>
  <c r="I55" i="75"/>
  <c r="I56" i="75"/>
  <c r="I57" i="75"/>
  <c r="I58" i="75"/>
  <c r="I61" i="75"/>
  <c r="I66" i="75"/>
  <c r="I75" i="75"/>
  <c r="I76" i="75"/>
  <c r="I96" i="75"/>
  <c r="E38" i="15"/>
  <c r="I13" i="76"/>
  <c r="I14" i="76"/>
  <c r="I15" i="76"/>
  <c r="I16" i="76"/>
  <c r="I18" i="76"/>
  <c r="I19" i="76"/>
  <c r="I20" i="76"/>
  <c r="I21" i="76"/>
  <c r="I22" i="76"/>
  <c r="I24" i="76"/>
  <c r="I25" i="76"/>
  <c r="I26" i="76"/>
  <c r="I27" i="76"/>
  <c r="I28" i="76"/>
  <c r="I29" i="76"/>
  <c r="I30" i="76"/>
  <c r="I31" i="76"/>
  <c r="I32" i="76"/>
  <c r="I33" i="76"/>
  <c r="I35" i="76"/>
  <c r="I36" i="76"/>
  <c r="I37" i="76"/>
  <c r="I38" i="76"/>
  <c r="I39" i="76"/>
  <c r="I40" i="76"/>
  <c r="I43" i="76"/>
  <c r="I45" i="76"/>
  <c r="I48" i="76"/>
  <c r="I52" i="76"/>
  <c r="I53" i="76"/>
  <c r="I54" i="76"/>
  <c r="I55" i="76"/>
  <c r="I56" i="76"/>
  <c r="I57" i="76"/>
  <c r="I58" i="76"/>
  <c r="I61" i="76"/>
  <c r="I66" i="76"/>
  <c r="I75" i="76"/>
  <c r="I76" i="76"/>
  <c r="I97" i="76"/>
  <c r="E39" i="15"/>
  <c r="I13" i="77"/>
  <c r="I14" i="77"/>
  <c r="I15" i="77"/>
  <c r="I16" i="77"/>
  <c r="I18" i="77"/>
  <c r="I19" i="77"/>
  <c r="I20" i="77"/>
  <c r="I21" i="77"/>
  <c r="I22" i="77"/>
  <c r="I24" i="77"/>
  <c r="I25" i="77"/>
  <c r="I26" i="77"/>
  <c r="I27" i="77"/>
  <c r="I28" i="77"/>
  <c r="I29" i="77"/>
  <c r="I30" i="77"/>
  <c r="I31" i="77"/>
  <c r="I32" i="77"/>
  <c r="I33" i="77"/>
  <c r="I35" i="77"/>
  <c r="I36" i="77"/>
  <c r="I37" i="77"/>
  <c r="I38" i="77"/>
  <c r="I39" i="77"/>
  <c r="I40" i="77"/>
  <c r="I43" i="77"/>
  <c r="I45" i="77"/>
  <c r="I48" i="77"/>
  <c r="I52" i="77"/>
  <c r="I53" i="77"/>
  <c r="I54" i="77"/>
  <c r="I55" i="77"/>
  <c r="I56" i="77"/>
  <c r="I57" i="77"/>
  <c r="I58" i="77"/>
  <c r="I61" i="77"/>
  <c r="I66" i="77"/>
  <c r="I75" i="77"/>
  <c r="I76" i="77"/>
  <c r="I97" i="77"/>
  <c r="E40" i="15"/>
  <c r="I13" i="78"/>
  <c r="I14" i="78"/>
  <c r="I15" i="78"/>
  <c r="I16" i="78"/>
  <c r="I18" i="78"/>
  <c r="I19" i="78"/>
  <c r="I20" i="78"/>
  <c r="I21" i="78"/>
  <c r="I22" i="78"/>
  <c r="I24" i="78"/>
  <c r="I25" i="78"/>
  <c r="I26" i="78"/>
  <c r="I27" i="78"/>
  <c r="I28" i="78"/>
  <c r="I29" i="78"/>
  <c r="I30" i="78"/>
  <c r="I31" i="78"/>
  <c r="I32" i="78"/>
  <c r="I33" i="78"/>
  <c r="I35" i="78"/>
  <c r="I36" i="78"/>
  <c r="I37" i="78"/>
  <c r="I38" i="78"/>
  <c r="I39" i="78"/>
  <c r="I40" i="78"/>
  <c r="I43" i="78"/>
  <c r="I45" i="78"/>
  <c r="I48" i="78"/>
  <c r="I52" i="78"/>
  <c r="I53" i="78"/>
  <c r="I54" i="78"/>
  <c r="I55" i="78"/>
  <c r="I56" i="78"/>
  <c r="I57" i="78"/>
  <c r="I58" i="78"/>
  <c r="I61" i="78"/>
  <c r="I66" i="78"/>
  <c r="I75" i="78"/>
  <c r="I76" i="78"/>
  <c r="I97" i="78"/>
  <c r="E41" i="15"/>
  <c r="I13" i="80"/>
  <c r="I14" i="80"/>
  <c r="I15" i="80"/>
  <c r="I16" i="80"/>
  <c r="I18" i="80"/>
  <c r="I19" i="80"/>
  <c r="I20" i="80"/>
  <c r="I21" i="80"/>
  <c r="I22" i="80"/>
  <c r="I24" i="80"/>
  <c r="I25" i="80"/>
  <c r="I26" i="80"/>
  <c r="I27" i="80"/>
  <c r="I28" i="80"/>
  <c r="I29" i="80"/>
  <c r="I30" i="80"/>
  <c r="I31" i="80"/>
  <c r="I32" i="80"/>
  <c r="I33" i="80"/>
  <c r="I35" i="80"/>
  <c r="I36" i="80"/>
  <c r="I37" i="80"/>
  <c r="I38" i="80"/>
  <c r="I39" i="80"/>
  <c r="I40" i="80"/>
  <c r="I43" i="80"/>
  <c r="I45" i="80"/>
  <c r="I48" i="80"/>
  <c r="I52" i="80"/>
  <c r="I53" i="80"/>
  <c r="I54" i="80"/>
  <c r="I55" i="80"/>
  <c r="I56" i="80"/>
  <c r="I57" i="80"/>
  <c r="I58" i="80"/>
  <c r="I61" i="80"/>
  <c r="I66" i="80"/>
  <c r="I75" i="80"/>
  <c r="I76" i="80"/>
  <c r="I97" i="80"/>
  <c r="E43" i="15"/>
  <c r="I13" i="81"/>
  <c r="I14" i="81"/>
  <c r="I15" i="81"/>
  <c r="I16" i="81"/>
  <c r="I18" i="81"/>
  <c r="I19" i="81"/>
  <c r="I20" i="81"/>
  <c r="I21" i="81"/>
  <c r="I22" i="81"/>
  <c r="I24" i="81"/>
  <c r="I25" i="81"/>
  <c r="I26" i="81"/>
  <c r="I27" i="81"/>
  <c r="I28" i="81"/>
  <c r="I29" i="81"/>
  <c r="I30" i="81"/>
  <c r="I31" i="81"/>
  <c r="I32" i="81"/>
  <c r="I33" i="81"/>
  <c r="I35" i="81"/>
  <c r="I36" i="81"/>
  <c r="I37" i="81"/>
  <c r="I38" i="81"/>
  <c r="I39" i="81"/>
  <c r="I40" i="81"/>
  <c r="I43" i="81"/>
  <c r="I45" i="81"/>
  <c r="I48" i="81"/>
  <c r="I52" i="81"/>
  <c r="I53" i="81"/>
  <c r="I54" i="81"/>
  <c r="I55" i="81"/>
  <c r="I56" i="81"/>
  <c r="I57" i="81"/>
  <c r="I58" i="81"/>
  <c r="I61" i="81"/>
  <c r="I66" i="81"/>
  <c r="I75" i="81"/>
  <c r="I76" i="81"/>
  <c r="I97" i="81"/>
  <c r="E44" i="15"/>
  <c r="I13" i="82"/>
  <c r="I14" i="82"/>
  <c r="I15" i="82"/>
  <c r="I16" i="82"/>
  <c r="I18" i="82"/>
  <c r="I19" i="82"/>
  <c r="I20" i="82"/>
  <c r="I21" i="82"/>
  <c r="I22" i="82"/>
  <c r="I24" i="82"/>
  <c r="I25" i="82"/>
  <c r="I26" i="82"/>
  <c r="I27" i="82"/>
  <c r="I28" i="82"/>
  <c r="I29" i="82"/>
  <c r="I30" i="82"/>
  <c r="I31" i="82"/>
  <c r="I32" i="82"/>
  <c r="I33" i="82"/>
  <c r="I35" i="82"/>
  <c r="I36" i="82"/>
  <c r="I37" i="82"/>
  <c r="I38" i="82"/>
  <c r="I39" i="82"/>
  <c r="I40" i="82"/>
  <c r="I43" i="82"/>
  <c r="I45" i="82"/>
  <c r="I48" i="82"/>
  <c r="I52" i="82"/>
  <c r="I53" i="82"/>
  <c r="I54" i="82"/>
  <c r="I55" i="82"/>
  <c r="I56" i="82"/>
  <c r="I57" i="82"/>
  <c r="I58" i="82"/>
  <c r="I61" i="82"/>
  <c r="I66" i="82"/>
  <c r="I75" i="82"/>
  <c r="I76" i="82"/>
  <c r="I97" i="82"/>
  <c r="E45" i="15"/>
  <c r="I13" i="84"/>
  <c r="I14" i="84"/>
  <c r="I15" i="84"/>
  <c r="I16" i="84"/>
  <c r="I18" i="84"/>
  <c r="I19" i="84"/>
  <c r="I20" i="84"/>
  <c r="I21" i="84"/>
  <c r="I22" i="84"/>
  <c r="I24" i="84"/>
  <c r="I25" i="84"/>
  <c r="I26" i="84"/>
  <c r="I27" i="84"/>
  <c r="I28" i="84"/>
  <c r="I29" i="84"/>
  <c r="I30" i="84"/>
  <c r="I31" i="84"/>
  <c r="I32" i="84"/>
  <c r="I33" i="84"/>
  <c r="I35" i="84"/>
  <c r="I36" i="84"/>
  <c r="I37" i="84"/>
  <c r="I38" i="84"/>
  <c r="I39" i="84"/>
  <c r="I40" i="84"/>
  <c r="I43" i="84"/>
  <c r="I45" i="84"/>
  <c r="I48" i="84"/>
  <c r="I52" i="84"/>
  <c r="I53" i="84"/>
  <c r="I54" i="84"/>
  <c r="I55" i="84"/>
  <c r="I56" i="84"/>
  <c r="I57" i="84"/>
  <c r="I58" i="84"/>
  <c r="I61" i="84"/>
  <c r="I66" i="84"/>
  <c r="I75" i="84"/>
  <c r="I76" i="84"/>
  <c r="I98" i="84"/>
  <c r="E46" i="15"/>
  <c r="I13" i="83"/>
  <c r="I14" i="83"/>
  <c r="I15" i="83"/>
  <c r="I16" i="83"/>
  <c r="I18" i="83"/>
  <c r="I19" i="83"/>
  <c r="I20" i="83"/>
  <c r="I21" i="83"/>
  <c r="I22" i="83"/>
  <c r="I24" i="83"/>
  <c r="I25" i="83"/>
  <c r="I26" i="83"/>
  <c r="I27" i="83"/>
  <c r="I28" i="83"/>
  <c r="I29" i="83"/>
  <c r="I30" i="83"/>
  <c r="I31" i="83"/>
  <c r="I32" i="83"/>
  <c r="I33" i="83"/>
  <c r="I35" i="83"/>
  <c r="I36" i="83"/>
  <c r="I37" i="83"/>
  <c r="I38" i="83"/>
  <c r="I39" i="83"/>
  <c r="I40" i="83"/>
  <c r="I43" i="83"/>
  <c r="I45" i="83"/>
  <c r="I48" i="83"/>
  <c r="I52" i="83"/>
  <c r="I53" i="83"/>
  <c r="I54" i="83"/>
  <c r="I55" i="83"/>
  <c r="I56" i="83"/>
  <c r="I57" i="83"/>
  <c r="I58" i="83"/>
  <c r="I61" i="83"/>
  <c r="I66" i="83"/>
  <c r="I75" i="83"/>
  <c r="I76" i="83"/>
  <c r="I97" i="83"/>
  <c r="E47" i="15"/>
  <c r="I13" i="85"/>
  <c r="I14" i="85"/>
  <c r="I15" i="85"/>
  <c r="I16" i="85"/>
  <c r="I18" i="85"/>
  <c r="I19" i="85"/>
  <c r="I20" i="85"/>
  <c r="I21" i="85"/>
  <c r="I22" i="85"/>
  <c r="I24" i="85"/>
  <c r="I25" i="85"/>
  <c r="I26" i="85"/>
  <c r="I27" i="85"/>
  <c r="I28" i="85"/>
  <c r="I29" i="85"/>
  <c r="I30" i="85"/>
  <c r="I31" i="85"/>
  <c r="I32" i="85"/>
  <c r="I33" i="85"/>
  <c r="I35" i="85"/>
  <c r="I36" i="85"/>
  <c r="I37" i="85"/>
  <c r="I38" i="85"/>
  <c r="I39" i="85"/>
  <c r="I40" i="85"/>
  <c r="I43" i="85"/>
  <c r="I45" i="85"/>
  <c r="I48" i="85"/>
  <c r="I52" i="85"/>
  <c r="I53" i="85"/>
  <c r="I54" i="85"/>
  <c r="I55" i="85"/>
  <c r="I56" i="85"/>
  <c r="I57" i="85"/>
  <c r="I58" i="85"/>
  <c r="I61" i="85"/>
  <c r="I66" i="85"/>
  <c r="I75" i="85"/>
  <c r="I76" i="85"/>
  <c r="I97" i="85"/>
  <c r="E48" i="15"/>
  <c r="I13" i="87"/>
  <c r="I14" i="87"/>
  <c r="I15" i="87"/>
  <c r="I16" i="87"/>
  <c r="I18" i="87"/>
  <c r="I19" i="87"/>
  <c r="I20" i="87"/>
  <c r="I21" i="87"/>
  <c r="I22" i="87"/>
  <c r="I24" i="87"/>
  <c r="I25" i="87"/>
  <c r="I26" i="87"/>
  <c r="I27" i="87"/>
  <c r="I28" i="87"/>
  <c r="I29" i="87"/>
  <c r="I30" i="87"/>
  <c r="I31" i="87"/>
  <c r="I32" i="87"/>
  <c r="I33" i="87"/>
  <c r="I35" i="87"/>
  <c r="I36" i="87"/>
  <c r="I37" i="87"/>
  <c r="I38" i="87"/>
  <c r="I39" i="87"/>
  <c r="I40" i="87"/>
  <c r="I43" i="87"/>
  <c r="I45" i="87"/>
  <c r="I48" i="87"/>
  <c r="I52" i="87"/>
  <c r="I53" i="87"/>
  <c r="I54" i="87"/>
  <c r="I55" i="87"/>
  <c r="I56" i="87"/>
  <c r="I57" i="87"/>
  <c r="I58" i="87"/>
  <c r="I61" i="87"/>
  <c r="I66" i="87"/>
  <c r="I75" i="87"/>
  <c r="I76" i="87"/>
  <c r="I97" i="87"/>
  <c r="E50" i="15"/>
  <c r="I13" i="89"/>
  <c r="I14" i="89"/>
  <c r="I15" i="89"/>
  <c r="I16" i="89"/>
  <c r="I18" i="89"/>
  <c r="I19" i="89"/>
  <c r="I20" i="89"/>
  <c r="I21" i="89"/>
  <c r="I22" i="89"/>
  <c r="I24" i="89"/>
  <c r="I25" i="89"/>
  <c r="I26" i="89"/>
  <c r="I27" i="89"/>
  <c r="I28" i="89"/>
  <c r="I29" i="89"/>
  <c r="I30" i="89"/>
  <c r="I31" i="89"/>
  <c r="I32" i="89"/>
  <c r="I33" i="89"/>
  <c r="I35" i="89"/>
  <c r="I36" i="89"/>
  <c r="I37" i="89"/>
  <c r="I38" i="89"/>
  <c r="I39" i="89"/>
  <c r="I40" i="89"/>
  <c r="I43" i="89"/>
  <c r="I45" i="89"/>
  <c r="I48" i="89"/>
  <c r="I52" i="89"/>
  <c r="I53" i="89"/>
  <c r="I54" i="89"/>
  <c r="I55" i="89"/>
  <c r="I56" i="89"/>
  <c r="I57" i="89"/>
  <c r="I58" i="89"/>
  <c r="I61" i="89"/>
  <c r="I66" i="89"/>
  <c r="I75" i="89"/>
  <c r="I76" i="89"/>
  <c r="I97" i="89"/>
  <c r="E51" i="15"/>
  <c r="I13" i="90"/>
  <c r="I14" i="90"/>
  <c r="I15" i="90"/>
  <c r="I16" i="90"/>
  <c r="I18" i="90"/>
  <c r="I19" i="90"/>
  <c r="I20" i="90"/>
  <c r="I21" i="90"/>
  <c r="I22" i="90"/>
  <c r="I24" i="90"/>
  <c r="I25" i="90"/>
  <c r="I26" i="90"/>
  <c r="I27" i="90"/>
  <c r="I28" i="90"/>
  <c r="I29" i="90"/>
  <c r="I30" i="90"/>
  <c r="I31" i="90"/>
  <c r="I32" i="90"/>
  <c r="I33" i="90"/>
  <c r="I35" i="90"/>
  <c r="I36" i="90"/>
  <c r="I37" i="90"/>
  <c r="I38" i="90"/>
  <c r="I39" i="90"/>
  <c r="I40" i="90"/>
  <c r="I43" i="90"/>
  <c r="I45" i="90"/>
  <c r="I48" i="90"/>
  <c r="I52" i="90"/>
  <c r="I53" i="90"/>
  <c r="I54" i="90"/>
  <c r="I55" i="90"/>
  <c r="I56" i="90"/>
  <c r="I57" i="90"/>
  <c r="I58" i="90"/>
  <c r="I61" i="90"/>
  <c r="I66" i="90"/>
  <c r="I75" i="90"/>
  <c r="I76" i="90"/>
  <c r="I97" i="90"/>
  <c r="E52" i="15"/>
  <c r="I13" i="91"/>
  <c r="I14" i="91"/>
  <c r="I15" i="91"/>
  <c r="I16" i="91"/>
  <c r="I18" i="91"/>
  <c r="I19" i="91"/>
  <c r="I20" i="91"/>
  <c r="I21" i="91"/>
  <c r="I22" i="91"/>
  <c r="I24" i="91"/>
  <c r="I25" i="91"/>
  <c r="I26" i="91"/>
  <c r="I27" i="91"/>
  <c r="I28" i="91"/>
  <c r="I29" i="91"/>
  <c r="I30" i="91"/>
  <c r="I31" i="91"/>
  <c r="I32" i="91"/>
  <c r="I33" i="91"/>
  <c r="I35" i="91"/>
  <c r="I36" i="91"/>
  <c r="I37" i="91"/>
  <c r="I38" i="91"/>
  <c r="I39" i="91"/>
  <c r="I40" i="91"/>
  <c r="I43" i="91"/>
  <c r="I45" i="91"/>
  <c r="I48" i="91"/>
  <c r="I52" i="91"/>
  <c r="I53" i="91"/>
  <c r="I54" i="91"/>
  <c r="I55" i="91"/>
  <c r="I56" i="91"/>
  <c r="I57" i="91"/>
  <c r="I58" i="91"/>
  <c r="I61" i="91"/>
  <c r="I66" i="91"/>
  <c r="I75" i="91"/>
  <c r="I76" i="91"/>
  <c r="I97" i="91"/>
  <c r="E53" i="15"/>
  <c r="I13" i="92"/>
  <c r="I14" i="92"/>
  <c r="I15" i="92"/>
  <c r="I16" i="92"/>
  <c r="I18" i="92"/>
  <c r="I19" i="92"/>
  <c r="I20" i="92"/>
  <c r="I21" i="92"/>
  <c r="I22" i="92"/>
  <c r="I24" i="92"/>
  <c r="I25" i="92"/>
  <c r="I26" i="92"/>
  <c r="I27" i="92"/>
  <c r="I28" i="92"/>
  <c r="I29" i="92"/>
  <c r="I30" i="92"/>
  <c r="I31" i="92"/>
  <c r="I32" i="92"/>
  <c r="I33" i="92"/>
  <c r="I35" i="92"/>
  <c r="I36" i="92"/>
  <c r="I37" i="92"/>
  <c r="I38" i="92"/>
  <c r="I39" i="92"/>
  <c r="I40" i="92"/>
  <c r="I43" i="92"/>
  <c r="I45" i="92"/>
  <c r="I48" i="92"/>
  <c r="I52" i="92"/>
  <c r="I53" i="92"/>
  <c r="I54" i="92"/>
  <c r="I55" i="92"/>
  <c r="I56" i="92"/>
  <c r="I57" i="92"/>
  <c r="I58" i="92"/>
  <c r="I61" i="92"/>
  <c r="I66" i="92"/>
  <c r="I75" i="92"/>
  <c r="I76" i="92"/>
  <c r="I98" i="92"/>
  <c r="E54" i="15"/>
  <c r="I13" i="93"/>
  <c r="I14" i="93"/>
  <c r="I15" i="93"/>
  <c r="I16" i="93"/>
  <c r="I18" i="93"/>
  <c r="I19" i="93"/>
  <c r="I20" i="93"/>
  <c r="I21" i="93"/>
  <c r="I22" i="93"/>
  <c r="I24" i="93"/>
  <c r="I25" i="93"/>
  <c r="I26" i="93"/>
  <c r="I27" i="93"/>
  <c r="I28" i="93"/>
  <c r="I29" i="93"/>
  <c r="I30" i="93"/>
  <c r="I31" i="93"/>
  <c r="I32" i="93"/>
  <c r="I33" i="93"/>
  <c r="I35" i="93"/>
  <c r="I36" i="93"/>
  <c r="I37" i="93"/>
  <c r="I38" i="93"/>
  <c r="I39" i="93"/>
  <c r="I40" i="93"/>
  <c r="I43" i="93"/>
  <c r="I45" i="93"/>
  <c r="I48" i="93"/>
  <c r="I52" i="93"/>
  <c r="I53" i="93"/>
  <c r="I54" i="93"/>
  <c r="I55" i="93"/>
  <c r="I56" i="93"/>
  <c r="I57" i="93"/>
  <c r="I58" i="93"/>
  <c r="I61" i="93"/>
  <c r="I66" i="93"/>
  <c r="I75" i="93"/>
  <c r="I76" i="93"/>
  <c r="I98" i="93"/>
  <c r="E55" i="15"/>
  <c r="I13" i="94"/>
  <c r="I14" i="94"/>
  <c r="I15" i="94"/>
  <c r="I16" i="94"/>
  <c r="I18" i="94"/>
  <c r="I19" i="94"/>
  <c r="I20" i="94"/>
  <c r="I21" i="94"/>
  <c r="I22" i="94"/>
  <c r="I24" i="94"/>
  <c r="I25" i="94"/>
  <c r="I26" i="94"/>
  <c r="I27" i="94"/>
  <c r="I28" i="94"/>
  <c r="I29" i="94"/>
  <c r="I30" i="94"/>
  <c r="I31" i="94"/>
  <c r="I32" i="94"/>
  <c r="I33" i="94"/>
  <c r="I35" i="94"/>
  <c r="I36" i="94"/>
  <c r="I37" i="94"/>
  <c r="I38" i="94"/>
  <c r="I39" i="94"/>
  <c r="I40" i="94"/>
  <c r="I43" i="94"/>
  <c r="I45" i="94"/>
  <c r="I48" i="94"/>
  <c r="I52" i="94"/>
  <c r="I53" i="94"/>
  <c r="I54" i="94"/>
  <c r="I55" i="94"/>
  <c r="I56" i="94"/>
  <c r="I57" i="94"/>
  <c r="I58" i="94"/>
  <c r="I61" i="94"/>
  <c r="I66" i="94"/>
  <c r="I75" i="94"/>
  <c r="I76" i="94"/>
  <c r="I98" i="94"/>
  <c r="E56" i="15"/>
  <c r="I13" i="95"/>
  <c r="I14" i="95"/>
  <c r="I15" i="95"/>
  <c r="I16" i="95"/>
  <c r="I18" i="95"/>
  <c r="I19" i="95"/>
  <c r="I20" i="95"/>
  <c r="I21" i="95"/>
  <c r="I22" i="95"/>
  <c r="I24" i="95"/>
  <c r="I25" i="95"/>
  <c r="I26" i="95"/>
  <c r="I27" i="95"/>
  <c r="I28" i="95"/>
  <c r="I29" i="95"/>
  <c r="I30" i="95"/>
  <c r="I31" i="95"/>
  <c r="I32" i="95"/>
  <c r="I33" i="95"/>
  <c r="I35" i="95"/>
  <c r="I36" i="95"/>
  <c r="I37" i="95"/>
  <c r="I38" i="95"/>
  <c r="I39" i="95"/>
  <c r="I40" i="95"/>
  <c r="I43" i="95"/>
  <c r="I45" i="95"/>
  <c r="I48" i="95"/>
  <c r="I52" i="95"/>
  <c r="I53" i="95"/>
  <c r="I54" i="95"/>
  <c r="I55" i="95"/>
  <c r="I56" i="95"/>
  <c r="I57" i="95"/>
  <c r="I58" i="95"/>
  <c r="I61" i="95"/>
  <c r="I66" i="95"/>
  <c r="I75" i="95"/>
  <c r="I76" i="95"/>
  <c r="I98" i="95"/>
  <c r="E57" i="15"/>
  <c r="I13" i="96"/>
  <c r="I14" i="96"/>
  <c r="I15" i="96"/>
  <c r="I16" i="96"/>
  <c r="I18" i="96"/>
  <c r="I19" i="96"/>
  <c r="I20" i="96"/>
  <c r="I21" i="96"/>
  <c r="I22" i="96"/>
  <c r="I24" i="96"/>
  <c r="I25" i="96"/>
  <c r="I26" i="96"/>
  <c r="I27" i="96"/>
  <c r="I28" i="96"/>
  <c r="I29" i="96"/>
  <c r="I30" i="96"/>
  <c r="I31" i="96"/>
  <c r="I32" i="96"/>
  <c r="I33" i="96"/>
  <c r="I35" i="96"/>
  <c r="I36" i="96"/>
  <c r="I37" i="96"/>
  <c r="I38" i="96"/>
  <c r="I39" i="96"/>
  <c r="I40" i="96"/>
  <c r="I43" i="96"/>
  <c r="I45" i="96"/>
  <c r="I48" i="96"/>
  <c r="I52" i="96"/>
  <c r="I53" i="96"/>
  <c r="I54" i="96"/>
  <c r="I55" i="96"/>
  <c r="I56" i="96"/>
  <c r="I57" i="96"/>
  <c r="I58" i="96"/>
  <c r="I61" i="96"/>
  <c r="I66" i="96"/>
  <c r="I75" i="96"/>
  <c r="I76" i="96"/>
  <c r="I98" i="96"/>
  <c r="E58" i="15"/>
  <c r="E59" i="15"/>
  <c r="E60" i="15"/>
  <c r="E61" i="15"/>
  <c r="E62" i="15"/>
  <c r="E63" i="15"/>
  <c r="E64" i="15"/>
  <c r="E65" i="15"/>
  <c r="E66" i="15"/>
  <c r="I13" i="105"/>
  <c r="I14" i="105"/>
  <c r="I15" i="105"/>
  <c r="I16" i="105"/>
  <c r="I18" i="105"/>
  <c r="I19" i="105"/>
  <c r="I20" i="105"/>
  <c r="I21" i="105"/>
  <c r="I22" i="105"/>
  <c r="I23" i="105"/>
  <c r="I25" i="105"/>
  <c r="I26" i="105"/>
  <c r="I27" i="105"/>
  <c r="I28" i="105"/>
  <c r="I29" i="105"/>
  <c r="I30" i="105"/>
  <c r="I31" i="105"/>
  <c r="I32" i="105"/>
  <c r="I33" i="105"/>
  <c r="I34" i="105"/>
  <c r="I35" i="105"/>
  <c r="I36" i="105"/>
  <c r="I38" i="105"/>
  <c r="I39" i="105"/>
  <c r="I40" i="105"/>
  <c r="I41" i="105"/>
  <c r="I42" i="105"/>
  <c r="I43" i="105"/>
  <c r="I46" i="105"/>
  <c r="I48" i="105"/>
  <c r="I51" i="105"/>
  <c r="I55" i="105"/>
  <c r="I56" i="105"/>
  <c r="I57" i="105"/>
  <c r="I58" i="105"/>
  <c r="I59" i="105"/>
  <c r="I60" i="105"/>
  <c r="I61" i="105"/>
  <c r="I64" i="105"/>
  <c r="I69" i="105"/>
  <c r="I70" i="105"/>
  <c r="I78" i="105"/>
  <c r="I79" i="105"/>
  <c r="I98" i="105"/>
  <c r="I99" i="105"/>
  <c r="I100" i="105"/>
  <c r="I104" i="105"/>
  <c r="E67" i="15"/>
  <c r="I13" i="106"/>
  <c r="I14" i="106"/>
  <c r="I15" i="106"/>
  <c r="I16" i="106"/>
  <c r="I18" i="106"/>
  <c r="I19" i="106"/>
  <c r="I20" i="106"/>
  <c r="I21" i="106"/>
  <c r="I22" i="106"/>
  <c r="I23" i="106"/>
  <c r="I25" i="106"/>
  <c r="I26" i="106"/>
  <c r="I27" i="106"/>
  <c r="I28" i="106"/>
  <c r="I29" i="106"/>
  <c r="I30" i="106"/>
  <c r="I31" i="106"/>
  <c r="I32" i="106"/>
  <c r="I33" i="106"/>
  <c r="I34" i="106"/>
  <c r="I35" i="106"/>
  <c r="I36" i="106"/>
  <c r="I38" i="106"/>
  <c r="I39" i="106"/>
  <c r="I40" i="106"/>
  <c r="I41" i="106"/>
  <c r="I42" i="106"/>
  <c r="I43" i="106"/>
  <c r="I46" i="106"/>
  <c r="I48" i="106"/>
  <c r="I51" i="106"/>
  <c r="I55" i="106"/>
  <c r="I56" i="106"/>
  <c r="I57" i="106"/>
  <c r="I58" i="106"/>
  <c r="I59" i="106"/>
  <c r="I60" i="106"/>
  <c r="I61" i="106"/>
  <c r="I64" i="106"/>
  <c r="I69" i="106"/>
  <c r="I70" i="106"/>
  <c r="I78" i="106"/>
  <c r="I79" i="106"/>
  <c r="I98" i="106"/>
  <c r="I99" i="106"/>
  <c r="I100" i="106"/>
  <c r="I104" i="106"/>
  <c r="E68" i="15"/>
  <c r="E69" i="15"/>
  <c r="E70" i="15"/>
  <c r="E71" i="15"/>
  <c r="E72" i="15"/>
  <c r="E73" i="15"/>
  <c r="E74" i="15"/>
  <c r="E75" i="15"/>
  <c r="I13" i="115"/>
  <c r="I14" i="115"/>
  <c r="I15" i="115"/>
  <c r="I16" i="115"/>
  <c r="I18" i="115"/>
  <c r="I19" i="115"/>
  <c r="I20" i="115"/>
  <c r="I21" i="115"/>
  <c r="I22" i="115"/>
  <c r="I23" i="115"/>
  <c r="I25" i="115"/>
  <c r="I26" i="115"/>
  <c r="I28" i="115"/>
  <c r="I29" i="115"/>
  <c r="I30" i="115"/>
  <c r="I31" i="115"/>
  <c r="I32" i="115"/>
  <c r="I33" i="115"/>
  <c r="I34" i="115"/>
  <c r="I35" i="115"/>
  <c r="I36" i="115"/>
  <c r="I37" i="115"/>
  <c r="I39" i="115"/>
  <c r="I40" i="115"/>
  <c r="I41" i="115"/>
  <c r="I42" i="115"/>
  <c r="I43" i="115"/>
  <c r="I44" i="115"/>
  <c r="I47" i="115"/>
  <c r="I49" i="115"/>
  <c r="I52" i="115"/>
  <c r="I56" i="115"/>
  <c r="I57" i="115"/>
  <c r="I58" i="115"/>
  <c r="I59" i="115"/>
  <c r="I60" i="115"/>
  <c r="I61" i="115"/>
  <c r="I62" i="115"/>
  <c r="I63" i="115"/>
  <c r="I66" i="115"/>
  <c r="I71" i="115"/>
  <c r="I72" i="115"/>
  <c r="I80" i="115"/>
  <c r="I81" i="115"/>
  <c r="I104" i="115"/>
  <c r="I105" i="115"/>
  <c r="I106" i="115"/>
  <c r="I111" i="115"/>
  <c r="E76" i="15"/>
  <c r="I13" i="116"/>
  <c r="I14" i="116"/>
  <c r="I15" i="116"/>
  <c r="I16" i="116"/>
  <c r="I18" i="116"/>
  <c r="I19" i="116"/>
  <c r="I20" i="116"/>
  <c r="I21" i="116"/>
  <c r="I22" i="116"/>
  <c r="I23" i="116"/>
  <c r="I25" i="116"/>
  <c r="I26" i="116"/>
  <c r="I28" i="116"/>
  <c r="I29" i="116"/>
  <c r="I30" i="116"/>
  <c r="I31" i="116"/>
  <c r="I32" i="116"/>
  <c r="I33" i="116"/>
  <c r="I34" i="116"/>
  <c r="I35" i="116"/>
  <c r="I36" i="116"/>
  <c r="I37" i="116"/>
  <c r="I39" i="116"/>
  <c r="I40" i="116"/>
  <c r="I41" i="116"/>
  <c r="I42" i="116"/>
  <c r="I43" i="116"/>
  <c r="I44" i="116"/>
  <c r="I47" i="116"/>
  <c r="I49" i="116"/>
  <c r="I52" i="116"/>
  <c r="I56" i="116"/>
  <c r="I57" i="116"/>
  <c r="I58" i="116"/>
  <c r="I59" i="116"/>
  <c r="I60" i="116"/>
  <c r="I61" i="116"/>
  <c r="I62" i="116"/>
  <c r="I63" i="116"/>
  <c r="I66" i="116"/>
  <c r="I71" i="116"/>
  <c r="I72" i="116"/>
  <c r="I80" i="116"/>
  <c r="I81" i="116"/>
  <c r="I104" i="116"/>
  <c r="I105" i="116"/>
  <c r="I106" i="116"/>
  <c r="I112" i="116"/>
  <c r="E77" i="15"/>
  <c r="C13" i="117"/>
  <c r="D13" i="117"/>
  <c r="G13" i="117"/>
  <c r="C14" i="117"/>
  <c r="D14" i="117"/>
  <c r="G14" i="117"/>
  <c r="C15" i="117"/>
  <c r="D15" i="117"/>
  <c r="G15" i="117"/>
  <c r="C16" i="117"/>
  <c r="D16" i="117"/>
  <c r="G16" i="117"/>
  <c r="C18" i="117"/>
  <c r="D18" i="117"/>
  <c r="G18" i="117"/>
  <c r="C19" i="117"/>
  <c r="D19" i="117"/>
  <c r="G19" i="117"/>
  <c r="C20" i="117"/>
  <c r="D20" i="117"/>
  <c r="G20" i="117"/>
  <c r="C21" i="117"/>
  <c r="D21" i="117"/>
  <c r="G21" i="117"/>
  <c r="C22" i="117"/>
  <c r="D22" i="117"/>
  <c r="G22" i="117"/>
  <c r="C23" i="117"/>
  <c r="D23" i="117"/>
  <c r="G23" i="117"/>
  <c r="C25" i="117"/>
  <c r="D25" i="117"/>
  <c r="G25" i="117"/>
  <c r="C26" i="117"/>
  <c r="D26" i="117"/>
  <c r="G26" i="117"/>
  <c r="C28" i="117"/>
  <c r="D28" i="117"/>
  <c r="G28" i="117"/>
  <c r="C29" i="117"/>
  <c r="D29" i="117"/>
  <c r="G29" i="117"/>
  <c r="C30" i="117"/>
  <c r="D30" i="117"/>
  <c r="G30" i="117"/>
  <c r="C31" i="117"/>
  <c r="D31" i="117"/>
  <c r="G31" i="117"/>
  <c r="C32" i="117"/>
  <c r="D32" i="117"/>
  <c r="G32" i="117"/>
  <c r="C33" i="117"/>
  <c r="D33" i="117"/>
  <c r="G33" i="117"/>
  <c r="C34" i="117"/>
  <c r="D34" i="117"/>
  <c r="G34" i="117"/>
  <c r="C35" i="117"/>
  <c r="D35" i="117"/>
  <c r="G35" i="117"/>
  <c r="C36" i="117"/>
  <c r="D36" i="117"/>
  <c r="G36" i="117"/>
  <c r="C37" i="117"/>
  <c r="D37" i="117"/>
  <c r="G37" i="117"/>
  <c r="C39" i="117"/>
  <c r="D39" i="117"/>
  <c r="G39" i="117"/>
  <c r="C40" i="117"/>
  <c r="D40" i="117"/>
  <c r="G40" i="117"/>
  <c r="C41" i="117"/>
  <c r="D41" i="117"/>
  <c r="G41" i="117"/>
  <c r="C42" i="117"/>
  <c r="D42" i="117"/>
  <c r="G42" i="117"/>
  <c r="C43" i="117"/>
  <c r="D43" i="117"/>
  <c r="G43" i="117"/>
  <c r="C44" i="117"/>
  <c r="D44" i="117"/>
  <c r="G44" i="117"/>
  <c r="C47" i="117"/>
  <c r="D47" i="117"/>
  <c r="G47" i="117"/>
  <c r="C49" i="117"/>
  <c r="D49" i="117"/>
  <c r="G49" i="117"/>
  <c r="C52" i="117"/>
  <c r="D52" i="117"/>
  <c r="G52" i="117"/>
  <c r="C56" i="117"/>
  <c r="D56" i="117"/>
  <c r="G56" i="117"/>
  <c r="C57" i="117"/>
  <c r="D57" i="117"/>
  <c r="G57" i="117"/>
  <c r="C58" i="117"/>
  <c r="D58" i="117"/>
  <c r="G58" i="117"/>
  <c r="C59" i="117"/>
  <c r="D59" i="117"/>
  <c r="G59" i="117"/>
  <c r="C60" i="117"/>
  <c r="D60" i="117"/>
  <c r="G60" i="117"/>
  <c r="C61" i="117"/>
  <c r="D61" i="117"/>
  <c r="G61" i="117"/>
  <c r="C62" i="117"/>
  <c r="D62" i="117"/>
  <c r="G62" i="117"/>
  <c r="C63" i="117"/>
  <c r="D63" i="117"/>
  <c r="G63" i="117"/>
  <c r="C66" i="117"/>
  <c r="D66" i="117"/>
  <c r="G66" i="117"/>
  <c r="C71" i="117"/>
  <c r="D71" i="117"/>
  <c r="G71" i="117"/>
  <c r="C72" i="117"/>
  <c r="D72" i="117"/>
  <c r="G72" i="117"/>
  <c r="C80" i="117"/>
  <c r="D80" i="117"/>
  <c r="G80" i="117"/>
  <c r="C81" i="117"/>
  <c r="D81" i="117"/>
  <c r="G81" i="117"/>
  <c r="C104" i="117"/>
  <c r="D104" i="117"/>
  <c r="G104" i="117"/>
  <c r="C105" i="117"/>
  <c r="D105" i="117"/>
  <c r="G105" i="117"/>
  <c r="C106" i="117"/>
  <c r="D106" i="117"/>
  <c r="G106" i="117"/>
  <c r="G112" i="117"/>
  <c r="E78" i="15"/>
  <c r="I13" i="118"/>
  <c r="I14" i="118"/>
  <c r="I15" i="118"/>
  <c r="I16" i="118"/>
  <c r="I18" i="118"/>
  <c r="I19" i="118"/>
  <c r="I20" i="118"/>
  <c r="I21" i="118"/>
  <c r="I22" i="118"/>
  <c r="I23" i="118"/>
  <c r="I25" i="118"/>
  <c r="I26" i="118"/>
  <c r="I28" i="118"/>
  <c r="I29" i="118"/>
  <c r="I30" i="118"/>
  <c r="I31" i="118"/>
  <c r="I32" i="118"/>
  <c r="I33" i="118"/>
  <c r="I34" i="118"/>
  <c r="I35" i="118"/>
  <c r="I36" i="118"/>
  <c r="I37" i="118"/>
  <c r="I39" i="118"/>
  <c r="I40" i="118"/>
  <c r="I41" i="118"/>
  <c r="I42" i="118"/>
  <c r="I43" i="118"/>
  <c r="I44" i="118"/>
  <c r="I47" i="118"/>
  <c r="I49" i="118"/>
  <c r="I52" i="118"/>
  <c r="I56" i="118"/>
  <c r="I57" i="118"/>
  <c r="I58" i="118"/>
  <c r="I59" i="118"/>
  <c r="I60" i="118"/>
  <c r="I61" i="118"/>
  <c r="I62" i="118"/>
  <c r="I63" i="118"/>
  <c r="I66" i="118"/>
  <c r="I71" i="118"/>
  <c r="I72" i="118"/>
  <c r="I80" i="118"/>
  <c r="I81" i="118"/>
  <c r="I105" i="118"/>
  <c r="I106" i="118"/>
  <c r="I107" i="118"/>
  <c r="I114" i="118"/>
  <c r="E79" i="15"/>
  <c r="I13" i="122"/>
  <c r="I14" i="122"/>
  <c r="I15" i="122"/>
  <c r="I16" i="122"/>
  <c r="I18" i="122"/>
  <c r="I19" i="122"/>
  <c r="I20" i="122"/>
  <c r="I21" i="122"/>
  <c r="I22" i="122"/>
  <c r="I23" i="122"/>
  <c r="I25" i="122"/>
  <c r="I26" i="122"/>
  <c r="I28" i="122"/>
  <c r="I29" i="122"/>
  <c r="I30" i="122"/>
  <c r="I31" i="122"/>
  <c r="I32" i="122"/>
  <c r="I33" i="122"/>
  <c r="I34" i="122"/>
  <c r="I35" i="122"/>
  <c r="I36" i="122"/>
  <c r="I37" i="122"/>
  <c r="I39" i="122"/>
  <c r="I40" i="122"/>
  <c r="I41" i="122"/>
  <c r="I42" i="122"/>
  <c r="I43" i="122"/>
  <c r="I44" i="122"/>
  <c r="I47" i="122"/>
  <c r="I49" i="122"/>
  <c r="I52" i="122"/>
  <c r="I56" i="122"/>
  <c r="I57" i="122"/>
  <c r="I58" i="122"/>
  <c r="I59" i="122"/>
  <c r="I60" i="122"/>
  <c r="I61" i="122"/>
  <c r="I62" i="122"/>
  <c r="I63" i="122"/>
  <c r="I64" i="122"/>
  <c r="I67" i="122"/>
  <c r="I72" i="122"/>
  <c r="I73" i="122"/>
  <c r="I81" i="122"/>
  <c r="I82" i="122"/>
  <c r="I106" i="122"/>
  <c r="I107" i="122"/>
  <c r="I108" i="122"/>
  <c r="I116" i="122"/>
  <c r="E80" i="15"/>
  <c r="I13" i="123"/>
  <c r="I14" i="123"/>
  <c r="I15" i="123"/>
  <c r="I16" i="123"/>
  <c r="I18" i="123"/>
  <c r="I19" i="123"/>
  <c r="I20" i="123"/>
  <c r="I21" i="123"/>
  <c r="I22" i="123"/>
  <c r="I23" i="123"/>
  <c r="I25" i="123"/>
  <c r="I26" i="123"/>
  <c r="I28" i="123"/>
  <c r="I29" i="123"/>
  <c r="I30" i="123"/>
  <c r="I31" i="123"/>
  <c r="I32" i="123"/>
  <c r="I33" i="123"/>
  <c r="I34" i="123"/>
  <c r="I35" i="123"/>
  <c r="I36" i="123"/>
  <c r="I37" i="123"/>
  <c r="I39" i="123"/>
  <c r="I40" i="123"/>
  <c r="I41" i="123"/>
  <c r="I42" i="123"/>
  <c r="I43" i="123"/>
  <c r="I44" i="123"/>
  <c r="I47" i="123"/>
  <c r="I49" i="123"/>
  <c r="I52" i="123"/>
  <c r="I56" i="123"/>
  <c r="I57" i="123"/>
  <c r="I58" i="123"/>
  <c r="I59" i="123"/>
  <c r="I60" i="123"/>
  <c r="I61" i="123"/>
  <c r="I62" i="123"/>
  <c r="I63" i="123"/>
  <c r="I64" i="123"/>
  <c r="I67" i="123"/>
  <c r="I72" i="123"/>
  <c r="I73" i="123"/>
  <c r="I81" i="123"/>
  <c r="I82" i="123"/>
  <c r="I106" i="123"/>
  <c r="I107" i="123"/>
  <c r="I108" i="123"/>
  <c r="I116" i="123"/>
  <c r="E81" i="15"/>
  <c r="E82" i="15"/>
  <c r="I13" i="125"/>
  <c r="I14" i="125"/>
  <c r="I15" i="125"/>
  <c r="I16" i="125"/>
  <c r="I18" i="125"/>
  <c r="I19" i="125"/>
  <c r="I20" i="125"/>
  <c r="I21" i="125"/>
  <c r="I22" i="125"/>
  <c r="I23" i="125"/>
  <c r="I25" i="125"/>
  <c r="I26" i="125"/>
  <c r="I28" i="125"/>
  <c r="I29" i="125"/>
  <c r="I30" i="125"/>
  <c r="I31" i="125"/>
  <c r="I32" i="125"/>
  <c r="I33" i="125"/>
  <c r="I34" i="125"/>
  <c r="I35" i="125"/>
  <c r="I36" i="125"/>
  <c r="I37" i="125"/>
  <c r="I39" i="125"/>
  <c r="I40" i="125"/>
  <c r="I41" i="125"/>
  <c r="I42" i="125"/>
  <c r="I43" i="125"/>
  <c r="I44" i="125"/>
  <c r="I47" i="125"/>
  <c r="I49" i="125"/>
  <c r="I52" i="125"/>
  <c r="I56" i="125"/>
  <c r="I57" i="125"/>
  <c r="I58" i="125"/>
  <c r="I59" i="125"/>
  <c r="I60" i="125"/>
  <c r="I61" i="125"/>
  <c r="I62" i="125"/>
  <c r="I63" i="125"/>
  <c r="I64" i="125"/>
  <c r="I67" i="125"/>
  <c r="I72" i="125"/>
  <c r="I73" i="125"/>
  <c r="I81" i="125"/>
  <c r="I82" i="125"/>
  <c r="I106" i="125"/>
  <c r="I107" i="125"/>
  <c r="I108" i="125"/>
  <c r="I118" i="125"/>
  <c r="E83" i="15"/>
  <c r="E84" i="15"/>
  <c r="I13" i="127"/>
  <c r="I14" i="127"/>
  <c r="I15" i="127"/>
  <c r="I16" i="127"/>
  <c r="I17" i="127"/>
  <c r="I19" i="127"/>
  <c r="I20" i="127"/>
  <c r="I21" i="127"/>
  <c r="I22" i="127"/>
  <c r="I23" i="127"/>
  <c r="I24" i="127"/>
  <c r="I26" i="127"/>
  <c r="I27" i="127"/>
  <c r="I29" i="127"/>
  <c r="I30" i="127"/>
  <c r="I31" i="127"/>
  <c r="I32" i="127"/>
  <c r="I33" i="127"/>
  <c r="I34" i="127"/>
  <c r="I35" i="127"/>
  <c r="I36" i="127"/>
  <c r="I37" i="127"/>
  <c r="I38" i="127"/>
  <c r="I40" i="127"/>
  <c r="I41" i="127"/>
  <c r="I42" i="127"/>
  <c r="I43" i="127"/>
  <c r="I44" i="127"/>
  <c r="I45" i="127"/>
  <c r="I48" i="127"/>
  <c r="I50" i="127"/>
  <c r="I53" i="127"/>
  <c r="I57" i="127"/>
  <c r="I58" i="127"/>
  <c r="I59" i="127"/>
  <c r="I60" i="127"/>
  <c r="I61" i="127"/>
  <c r="I62" i="127"/>
  <c r="I63" i="127"/>
  <c r="I64" i="127"/>
  <c r="I65" i="127"/>
  <c r="I68" i="127"/>
  <c r="I73" i="127"/>
  <c r="I74" i="127"/>
  <c r="I82" i="127"/>
  <c r="I83" i="127"/>
  <c r="I107" i="127"/>
  <c r="I108" i="127"/>
  <c r="I109" i="127"/>
  <c r="I119" i="127"/>
  <c r="E85" i="15"/>
  <c r="E86" i="15"/>
  <c r="E87" i="15"/>
  <c r="E88" i="15"/>
  <c r="I13" i="131"/>
  <c r="I14" i="131"/>
  <c r="I15" i="131"/>
  <c r="I16" i="131"/>
  <c r="I17" i="131"/>
  <c r="I19" i="131"/>
  <c r="I20" i="131"/>
  <c r="I21" i="131"/>
  <c r="I22" i="131"/>
  <c r="I23" i="131"/>
  <c r="I24" i="131"/>
  <c r="I26" i="131"/>
  <c r="I27" i="131"/>
  <c r="I29" i="131"/>
  <c r="I30" i="131"/>
  <c r="I31" i="131"/>
  <c r="I32" i="131"/>
  <c r="I33" i="131"/>
  <c r="I34" i="131"/>
  <c r="I35" i="131"/>
  <c r="I36" i="131"/>
  <c r="I37" i="131"/>
  <c r="I38" i="131"/>
  <c r="I40" i="131"/>
  <c r="I41" i="131"/>
  <c r="I42" i="131"/>
  <c r="I43" i="131"/>
  <c r="I44" i="131"/>
  <c r="I45" i="131"/>
  <c r="I48" i="131"/>
  <c r="I50" i="131"/>
  <c r="I53" i="131"/>
  <c r="I57" i="131"/>
  <c r="I58" i="131"/>
  <c r="I59" i="131"/>
  <c r="I60" i="131"/>
  <c r="I61" i="131"/>
  <c r="I62" i="131"/>
  <c r="I63" i="131"/>
  <c r="I64" i="131"/>
  <c r="I65" i="131"/>
  <c r="I68" i="131"/>
  <c r="I73" i="131"/>
  <c r="I74" i="131"/>
  <c r="I82" i="131"/>
  <c r="I83" i="131"/>
  <c r="I107" i="131"/>
  <c r="I108" i="131"/>
  <c r="I109" i="131"/>
  <c r="I123" i="131"/>
  <c r="E89" i="15"/>
  <c r="I13" i="132"/>
  <c r="I14" i="132"/>
  <c r="I15" i="132"/>
  <c r="I16" i="132"/>
  <c r="I17" i="132"/>
  <c r="I19" i="132"/>
  <c r="I20" i="132"/>
  <c r="I21" i="132"/>
  <c r="I22" i="132"/>
  <c r="I23" i="132"/>
  <c r="I24" i="132"/>
  <c r="I26" i="132"/>
  <c r="I27" i="132"/>
  <c r="I29" i="132"/>
  <c r="I30" i="132"/>
  <c r="I31" i="132"/>
  <c r="I32" i="132"/>
  <c r="I33" i="132"/>
  <c r="I34" i="132"/>
  <c r="I35" i="132"/>
  <c r="I36" i="132"/>
  <c r="I37" i="132"/>
  <c r="I38" i="132"/>
  <c r="I40" i="132"/>
  <c r="I41" i="132"/>
  <c r="I42" i="132"/>
  <c r="I43" i="132"/>
  <c r="I44" i="132"/>
  <c r="I45" i="132"/>
  <c r="I48" i="132"/>
  <c r="I50" i="132"/>
  <c r="I53" i="132"/>
  <c r="I57" i="132"/>
  <c r="I58" i="132"/>
  <c r="I59" i="132"/>
  <c r="I60" i="132"/>
  <c r="I61" i="132"/>
  <c r="I62" i="132"/>
  <c r="I63" i="132"/>
  <c r="I64" i="132"/>
  <c r="I65" i="132"/>
  <c r="I68" i="132"/>
  <c r="I73" i="132"/>
  <c r="I74" i="132"/>
  <c r="I82" i="132"/>
  <c r="I83" i="132"/>
  <c r="I107" i="132"/>
  <c r="I108" i="132"/>
  <c r="I109" i="132"/>
  <c r="I124" i="132"/>
  <c r="E90" i="15"/>
  <c r="E91" i="15"/>
  <c r="C13" i="134"/>
  <c r="D13" i="134"/>
  <c r="I13" i="134"/>
  <c r="C14" i="134"/>
  <c r="D14" i="134"/>
  <c r="I14" i="134"/>
  <c r="C15" i="134"/>
  <c r="D15" i="134"/>
  <c r="I15" i="134"/>
  <c r="C16" i="134"/>
  <c r="D16" i="134"/>
  <c r="I16" i="134"/>
  <c r="C17" i="134"/>
  <c r="D17" i="134"/>
  <c r="I17" i="134"/>
  <c r="C19" i="134"/>
  <c r="D19" i="134"/>
  <c r="I19" i="134"/>
  <c r="C20" i="134"/>
  <c r="D20" i="134"/>
  <c r="I20" i="134"/>
  <c r="C21" i="134"/>
  <c r="D21" i="134"/>
  <c r="I21" i="134"/>
  <c r="C22" i="134"/>
  <c r="D22" i="134"/>
  <c r="I22" i="134"/>
  <c r="C23" i="134"/>
  <c r="D23" i="134"/>
  <c r="I23" i="134"/>
  <c r="C24" i="134"/>
  <c r="D24" i="134"/>
  <c r="I24" i="134"/>
  <c r="C25" i="134"/>
  <c r="D25" i="134"/>
  <c r="I25" i="134"/>
  <c r="C27" i="134"/>
  <c r="D27" i="134"/>
  <c r="I27" i="134"/>
  <c r="C28" i="134"/>
  <c r="D28" i="134"/>
  <c r="I28" i="134"/>
  <c r="C30" i="134"/>
  <c r="D30" i="134"/>
  <c r="I30" i="134"/>
  <c r="C31" i="134"/>
  <c r="D31" i="134"/>
  <c r="I31" i="134"/>
  <c r="C32" i="134"/>
  <c r="D32" i="134"/>
  <c r="I32" i="134"/>
  <c r="C33" i="134"/>
  <c r="D33" i="134"/>
  <c r="I33" i="134"/>
  <c r="C34" i="134"/>
  <c r="D34" i="134"/>
  <c r="I34" i="134"/>
  <c r="C35" i="134"/>
  <c r="D35" i="134"/>
  <c r="I35" i="134"/>
  <c r="C36" i="134"/>
  <c r="D36" i="134"/>
  <c r="I36" i="134"/>
  <c r="C37" i="134"/>
  <c r="D37" i="134"/>
  <c r="I37" i="134"/>
  <c r="C38" i="134"/>
  <c r="D38" i="134"/>
  <c r="I38" i="134"/>
  <c r="C39" i="134"/>
  <c r="D39" i="134"/>
  <c r="I39" i="134"/>
  <c r="C41" i="134"/>
  <c r="D41" i="134"/>
  <c r="I41" i="134"/>
  <c r="C42" i="134"/>
  <c r="D42" i="134"/>
  <c r="I42" i="134"/>
  <c r="C43" i="134"/>
  <c r="D43" i="134"/>
  <c r="I43" i="134"/>
  <c r="C44" i="134"/>
  <c r="D44" i="134"/>
  <c r="I44" i="134"/>
  <c r="C45" i="134"/>
  <c r="D45" i="134"/>
  <c r="I45" i="134"/>
  <c r="C46" i="134"/>
  <c r="D46" i="134"/>
  <c r="I46" i="134"/>
  <c r="C49" i="134"/>
  <c r="D49" i="134"/>
  <c r="I49" i="134"/>
  <c r="C51" i="134"/>
  <c r="D51" i="134"/>
  <c r="I51" i="134"/>
  <c r="C54" i="134"/>
  <c r="D54" i="134"/>
  <c r="I54" i="134"/>
  <c r="C58" i="134"/>
  <c r="D58" i="134"/>
  <c r="I58" i="134"/>
  <c r="C59" i="134"/>
  <c r="D59" i="134"/>
  <c r="I59" i="134"/>
  <c r="C60" i="134"/>
  <c r="D60" i="134"/>
  <c r="I60" i="134"/>
  <c r="C61" i="134"/>
  <c r="D61" i="134"/>
  <c r="I61" i="134"/>
  <c r="C62" i="134"/>
  <c r="D62" i="134"/>
  <c r="I62" i="134"/>
  <c r="C63" i="134"/>
  <c r="D63" i="134"/>
  <c r="I63" i="134"/>
  <c r="C64" i="134"/>
  <c r="D64" i="134"/>
  <c r="I64" i="134"/>
  <c r="C65" i="134"/>
  <c r="D65" i="134"/>
  <c r="I65" i="134"/>
  <c r="C66" i="134"/>
  <c r="D66" i="134"/>
  <c r="I66" i="134"/>
  <c r="C69" i="134"/>
  <c r="D69" i="134"/>
  <c r="I69" i="134"/>
  <c r="C74" i="134"/>
  <c r="D74" i="134"/>
  <c r="I74" i="134"/>
  <c r="C75" i="134"/>
  <c r="D75" i="134"/>
  <c r="I75" i="134"/>
  <c r="C83" i="134"/>
  <c r="D83" i="134"/>
  <c r="I83" i="134"/>
  <c r="C84" i="134"/>
  <c r="D84" i="134"/>
  <c r="I84" i="134"/>
  <c r="C108" i="134"/>
  <c r="D108" i="134"/>
  <c r="I108" i="134"/>
  <c r="C109" i="134"/>
  <c r="D109" i="134"/>
  <c r="I109" i="134"/>
  <c r="C110" i="134"/>
  <c r="D110" i="134"/>
  <c r="I110" i="134"/>
  <c r="I127" i="134"/>
  <c r="E92" i="15"/>
  <c r="C13" i="135"/>
  <c r="D13" i="135"/>
  <c r="I13" i="135"/>
  <c r="C14" i="135"/>
  <c r="D14" i="135"/>
  <c r="I14" i="135"/>
  <c r="C15" i="135"/>
  <c r="D15" i="135"/>
  <c r="I15" i="135"/>
  <c r="C16" i="135"/>
  <c r="D16" i="135"/>
  <c r="I16" i="135"/>
  <c r="C17" i="135"/>
  <c r="D17" i="135"/>
  <c r="I17" i="135"/>
  <c r="C19" i="135"/>
  <c r="D19" i="135"/>
  <c r="I19" i="135"/>
  <c r="C20" i="135"/>
  <c r="D20" i="135"/>
  <c r="I20" i="135"/>
  <c r="C21" i="135"/>
  <c r="D21" i="135"/>
  <c r="I21" i="135"/>
  <c r="C22" i="135"/>
  <c r="D22" i="135"/>
  <c r="I22" i="135"/>
  <c r="C23" i="135"/>
  <c r="D23" i="135"/>
  <c r="I23" i="135"/>
  <c r="C24" i="135"/>
  <c r="D24" i="135"/>
  <c r="I24" i="135"/>
  <c r="C25" i="135"/>
  <c r="D25" i="135"/>
  <c r="I25" i="135"/>
  <c r="C27" i="135"/>
  <c r="D27" i="135"/>
  <c r="I27" i="135"/>
  <c r="C28" i="135"/>
  <c r="D28" i="135"/>
  <c r="I28" i="135"/>
  <c r="C30" i="135"/>
  <c r="D30" i="135"/>
  <c r="I30" i="135"/>
  <c r="C31" i="135"/>
  <c r="D31" i="135"/>
  <c r="I31" i="135"/>
  <c r="C32" i="135"/>
  <c r="D32" i="135"/>
  <c r="I32" i="135"/>
  <c r="C33" i="135"/>
  <c r="D33" i="135"/>
  <c r="I33" i="135"/>
  <c r="C34" i="135"/>
  <c r="D34" i="135"/>
  <c r="I34" i="135"/>
  <c r="C35" i="135"/>
  <c r="D35" i="135"/>
  <c r="I35" i="135"/>
  <c r="C36" i="135"/>
  <c r="D36" i="135"/>
  <c r="I36" i="135"/>
  <c r="C37" i="135"/>
  <c r="D37" i="135"/>
  <c r="I37" i="135"/>
  <c r="C38" i="135"/>
  <c r="D38" i="135"/>
  <c r="I38" i="135"/>
  <c r="C39" i="135"/>
  <c r="D39" i="135"/>
  <c r="I39" i="135"/>
  <c r="C41" i="135"/>
  <c r="D41" i="135"/>
  <c r="I41" i="135"/>
  <c r="C42" i="135"/>
  <c r="D42" i="135"/>
  <c r="I42" i="135"/>
  <c r="C43" i="135"/>
  <c r="D43" i="135"/>
  <c r="I43" i="135"/>
  <c r="C44" i="135"/>
  <c r="D44" i="135"/>
  <c r="I44" i="135"/>
  <c r="C45" i="135"/>
  <c r="D45" i="135"/>
  <c r="I45" i="135"/>
  <c r="C46" i="135"/>
  <c r="D46" i="135"/>
  <c r="I46" i="135"/>
  <c r="C49" i="135"/>
  <c r="D49" i="135"/>
  <c r="I49" i="135"/>
  <c r="C51" i="135"/>
  <c r="D51" i="135"/>
  <c r="I51" i="135"/>
  <c r="C54" i="135"/>
  <c r="D54" i="135"/>
  <c r="I54" i="135"/>
  <c r="C58" i="135"/>
  <c r="D58" i="135"/>
  <c r="I58" i="135"/>
  <c r="C59" i="135"/>
  <c r="D59" i="135"/>
  <c r="I59" i="135"/>
  <c r="C60" i="135"/>
  <c r="D60" i="135"/>
  <c r="I60" i="135"/>
  <c r="C61" i="135"/>
  <c r="D61" i="135"/>
  <c r="I61" i="135"/>
  <c r="C62" i="135"/>
  <c r="D62" i="135"/>
  <c r="I62" i="135"/>
  <c r="C63" i="135"/>
  <c r="D63" i="135"/>
  <c r="I63" i="135"/>
  <c r="C64" i="135"/>
  <c r="D64" i="135"/>
  <c r="I64" i="135"/>
  <c r="C65" i="135"/>
  <c r="D65" i="135"/>
  <c r="I65" i="135"/>
  <c r="C66" i="135"/>
  <c r="D66" i="135"/>
  <c r="I66" i="135"/>
  <c r="C69" i="135"/>
  <c r="D69" i="135"/>
  <c r="I69" i="135"/>
  <c r="C74" i="135"/>
  <c r="D74" i="135"/>
  <c r="I74" i="135"/>
  <c r="C75" i="135"/>
  <c r="D75" i="135"/>
  <c r="I75" i="135"/>
  <c r="C83" i="135"/>
  <c r="D83" i="135"/>
  <c r="I83" i="135"/>
  <c r="C84" i="135"/>
  <c r="D84" i="135"/>
  <c r="I84" i="135"/>
  <c r="C108" i="135"/>
  <c r="D108" i="135"/>
  <c r="I108" i="135"/>
  <c r="C109" i="135"/>
  <c r="D109" i="135"/>
  <c r="I109" i="135"/>
  <c r="C110" i="135"/>
  <c r="D110" i="135"/>
  <c r="I110" i="135"/>
  <c r="I128" i="135"/>
  <c r="E93" i="15"/>
  <c r="I13" i="136"/>
  <c r="I14" i="136"/>
  <c r="I15" i="136"/>
  <c r="I16" i="136"/>
  <c r="I17" i="136"/>
  <c r="I19" i="136"/>
  <c r="I20" i="136"/>
  <c r="I21" i="136"/>
  <c r="I22" i="136"/>
  <c r="I23" i="136"/>
  <c r="I24" i="136"/>
  <c r="I25" i="136"/>
  <c r="I27" i="136"/>
  <c r="I28" i="136"/>
  <c r="I30" i="136"/>
  <c r="I31" i="136"/>
  <c r="I32" i="136"/>
  <c r="I33" i="136"/>
  <c r="I34" i="136"/>
  <c r="I35" i="136"/>
  <c r="I36" i="136"/>
  <c r="I37" i="136"/>
  <c r="I38" i="136"/>
  <c r="I39" i="136"/>
  <c r="I41" i="136"/>
  <c r="I42" i="136"/>
  <c r="I43" i="136"/>
  <c r="I44" i="136"/>
  <c r="I45" i="136"/>
  <c r="I46" i="136"/>
  <c r="I49" i="136"/>
  <c r="I51" i="136"/>
  <c r="I54" i="136"/>
  <c r="I58" i="136"/>
  <c r="I59" i="136"/>
  <c r="I60" i="136"/>
  <c r="I61" i="136"/>
  <c r="I62" i="136"/>
  <c r="I63" i="136"/>
  <c r="I64" i="136"/>
  <c r="I65" i="136"/>
  <c r="I66" i="136"/>
  <c r="I69" i="136"/>
  <c r="I74" i="136"/>
  <c r="I75" i="136"/>
  <c r="I83" i="136"/>
  <c r="I84" i="136"/>
  <c r="I108" i="136"/>
  <c r="I109" i="136"/>
  <c r="I110" i="136"/>
  <c r="I128" i="136"/>
  <c r="E94" i="15"/>
  <c r="I13" i="137"/>
  <c r="I14" i="137"/>
  <c r="I15" i="137"/>
  <c r="I16" i="137"/>
  <c r="I17" i="137"/>
  <c r="I19" i="137"/>
  <c r="I20" i="137"/>
  <c r="I21" i="137"/>
  <c r="I22" i="137"/>
  <c r="I23" i="137"/>
  <c r="I24" i="137"/>
  <c r="I25" i="137"/>
  <c r="I26" i="137"/>
  <c r="I28" i="137"/>
  <c r="I29" i="137"/>
  <c r="I31" i="137"/>
  <c r="I32" i="137"/>
  <c r="I33" i="137"/>
  <c r="I34" i="137"/>
  <c r="I35" i="137"/>
  <c r="I36" i="137"/>
  <c r="I37" i="137"/>
  <c r="I38" i="137"/>
  <c r="I39" i="137"/>
  <c r="I40" i="137"/>
  <c r="I42" i="137"/>
  <c r="I43" i="137"/>
  <c r="I44" i="137"/>
  <c r="I45" i="137"/>
  <c r="I46" i="137"/>
  <c r="I47" i="137"/>
  <c r="I50" i="137"/>
  <c r="I52" i="137"/>
  <c r="I55" i="137"/>
  <c r="I59" i="137"/>
  <c r="I60" i="137"/>
  <c r="I61" i="137"/>
  <c r="I62" i="137"/>
  <c r="I63" i="137"/>
  <c r="I64" i="137"/>
  <c r="I65" i="137"/>
  <c r="I66" i="137"/>
  <c r="I67" i="137"/>
  <c r="I68" i="137"/>
  <c r="I71" i="137"/>
  <c r="I76" i="137"/>
  <c r="I77" i="137"/>
  <c r="I78" i="137"/>
  <c r="I86" i="137"/>
  <c r="I87" i="137"/>
  <c r="I112" i="137"/>
  <c r="I113" i="137"/>
  <c r="I114" i="137"/>
  <c r="I134" i="137"/>
  <c r="E95" i="15"/>
  <c r="I13" i="138"/>
  <c r="I14" i="138"/>
  <c r="I15" i="138"/>
  <c r="I16" i="138"/>
  <c r="I17" i="138"/>
  <c r="I19" i="138"/>
  <c r="I20" i="138"/>
  <c r="I21" i="138"/>
  <c r="I22" i="138"/>
  <c r="I23" i="138"/>
  <c r="I24" i="138"/>
  <c r="I25" i="138"/>
  <c r="I26" i="138"/>
  <c r="I28" i="138"/>
  <c r="I29" i="138"/>
  <c r="I31" i="138"/>
  <c r="I32" i="138"/>
  <c r="I33" i="138"/>
  <c r="I34" i="138"/>
  <c r="I35" i="138"/>
  <c r="I36" i="138"/>
  <c r="I37" i="138"/>
  <c r="I38" i="138"/>
  <c r="I39" i="138"/>
  <c r="I40" i="138"/>
  <c r="I42" i="138"/>
  <c r="I43" i="138"/>
  <c r="I44" i="138"/>
  <c r="I45" i="138"/>
  <c r="I46" i="138"/>
  <c r="I47" i="138"/>
  <c r="I50" i="138"/>
  <c r="I52" i="138"/>
  <c r="I55" i="138"/>
  <c r="I59" i="138"/>
  <c r="I60" i="138"/>
  <c r="I61" i="138"/>
  <c r="I62" i="138"/>
  <c r="I63" i="138"/>
  <c r="I64" i="138"/>
  <c r="I65" i="138"/>
  <c r="I66" i="138"/>
  <c r="I67" i="138"/>
  <c r="I68" i="138"/>
  <c r="I71" i="138"/>
  <c r="I76" i="138"/>
  <c r="I77" i="138"/>
  <c r="I78" i="138"/>
  <c r="I86" i="138"/>
  <c r="I87" i="138"/>
  <c r="I112" i="138"/>
  <c r="I113" i="138"/>
  <c r="I114" i="138"/>
  <c r="I136" i="138"/>
  <c r="E96" i="15"/>
  <c r="I13" i="139"/>
  <c r="I14" i="139"/>
  <c r="I15" i="139"/>
  <c r="I16" i="139"/>
  <c r="I17" i="139"/>
  <c r="I19" i="139"/>
  <c r="I20" i="139"/>
  <c r="I21" i="139"/>
  <c r="I22" i="139"/>
  <c r="I23" i="139"/>
  <c r="I24" i="139"/>
  <c r="I25" i="139"/>
  <c r="I26" i="139"/>
  <c r="I28" i="139"/>
  <c r="I29" i="139"/>
  <c r="I31" i="139"/>
  <c r="I32" i="139"/>
  <c r="I33" i="139"/>
  <c r="I34" i="139"/>
  <c r="I35" i="139"/>
  <c r="I36" i="139"/>
  <c r="I37" i="139"/>
  <c r="I38" i="139"/>
  <c r="I39" i="139"/>
  <c r="I40" i="139"/>
  <c r="I42" i="139"/>
  <c r="I43" i="139"/>
  <c r="I44" i="139"/>
  <c r="I45" i="139"/>
  <c r="I46" i="139"/>
  <c r="I47" i="139"/>
  <c r="I50" i="139"/>
  <c r="I52" i="139"/>
  <c r="I55" i="139"/>
  <c r="I59" i="139"/>
  <c r="I60" i="139"/>
  <c r="I61" i="139"/>
  <c r="I62" i="139"/>
  <c r="I63" i="139"/>
  <c r="I64" i="139"/>
  <c r="I65" i="139"/>
  <c r="I66" i="139"/>
  <c r="I67" i="139"/>
  <c r="I68" i="139"/>
  <c r="I71" i="139"/>
  <c r="I76" i="139"/>
  <c r="I77" i="139"/>
  <c r="I78" i="139"/>
  <c r="I86" i="139"/>
  <c r="I87" i="139"/>
  <c r="I112" i="139"/>
  <c r="I113" i="139"/>
  <c r="I114" i="139"/>
  <c r="I136" i="139"/>
  <c r="E97" i="15"/>
  <c r="I13" i="140"/>
  <c r="I14" i="140"/>
  <c r="I15" i="140"/>
  <c r="I16" i="140"/>
  <c r="I17" i="140"/>
  <c r="I19" i="140"/>
  <c r="I20" i="140"/>
  <c r="I21" i="140"/>
  <c r="I22" i="140"/>
  <c r="I23" i="140"/>
  <c r="I24" i="140"/>
  <c r="I25" i="140"/>
  <c r="I26" i="140"/>
  <c r="I28" i="140"/>
  <c r="I29" i="140"/>
  <c r="I31" i="140"/>
  <c r="I32" i="140"/>
  <c r="I33" i="140"/>
  <c r="I34" i="140"/>
  <c r="I35" i="140"/>
  <c r="I36" i="140"/>
  <c r="I37" i="140"/>
  <c r="I38" i="140"/>
  <c r="I39" i="140"/>
  <c r="I40" i="140"/>
  <c r="I42" i="140"/>
  <c r="I43" i="140"/>
  <c r="I44" i="140"/>
  <c r="I45" i="140"/>
  <c r="I46" i="140"/>
  <c r="I47" i="140"/>
  <c r="I50" i="140"/>
  <c r="I52" i="140"/>
  <c r="I55" i="140"/>
  <c r="I59" i="140"/>
  <c r="I60" i="140"/>
  <c r="I61" i="140"/>
  <c r="I62" i="140"/>
  <c r="I63" i="140"/>
  <c r="I64" i="140"/>
  <c r="I65" i="140"/>
  <c r="I66" i="140"/>
  <c r="I67" i="140"/>
  <c r="I68" i="140"/>
  <c r="I71" i="140"/>
  <c r="I76" i="140"/>
  <c r="I77" i="140"/>
  <c r="I78" i="140"/>
  <c r="I86" i="140"/>
  <c r="I87" i="140"/>
  <c r="I112" i="140"/>
  <c r="I113" i="140"/>
  <c r="I114" i="140"/>
  <c r="I136" i="140"/>
  <c r="E98" i="15"/>
  <c r="I13" i="142"/>
  <c r="I14" i="142"/>
  <c r="I15" i="142"/>
  <c r="I16" i="142"/>
  <c r="I17" i="142"/>
  <c r="I19" i="142"/>
  <c r="I20" i="142"/>
  <c r="I21" i="142"/>
  <c r="I22" i="142"/>
  <c r="I23" i="142"/>
  <c r="I24" i="142"/>
  <c r="I25" i="142"/>
  <c r="I26" i="142"/>
  <c r="I28" i="142"/>
  <c r="I29" i="142"/>
  <c r="I31" i="142"/>
  <c r="I32" i="142"/>
  <c r="I33" i="142"/>
  <c r="I34" i="142"/>
  <c r="I35" i="142"/>
  <c r="I36" i="142"/>
  <c r="I37" i="142"/>
  <c r="I38" i="142"/>
  <c r="I39" i="142"/>
  <c r="I40" i="142"/>
  <c r="I42" i="142"/>
  <c r="I43" i="142"/>
  <c r="I44" i="142"/>
  <c r="I45" i="142"/>
  <c r="I46" i="142"/>
  <c r="I47" i="142"/>
  <c r="I50" i="142"/>
  <c r="I52" i="142"/>
  <c r="I55" i="142"/>
  <c r="I59" i="142"/>
  <c r="I60" i="142"/>
  <c r="I61" i="142"/>
  <c r="I62" i="142"/>
  <c r="I63" i="142"/>
  <c r="I64" i="142"/>
  <c r="I65" i="142"/>
  <c r="I66" i="142"/>
  <c r="I67" i="142"/>
  <c r="I68" i="142"/>
  <c r="I71" i="142"/>
  <c r="I76" i="142"/>
  <c r="I77" i="142"/>
  <c r="I78" i="142"/>
  <c r="I86" i="142"/>
  <c r="I87" i="142"/>
  <c r="I112" i="142"/>
  <c r="I113" i="142"/>
  <c r="I114" i="142"/>
  <c r="I137" i="142"/>
  <c r="E100" i="15"/>
  <c r="I13" i="143"/>
  <c r="I14" i="143"/>
  <c r="I15" i="143"/>
  <c r="I16" i="143"/>
  <c r="I17" i="143"/>
  <c r="I19" i="143"/>
  <c r="I20" i="143"/>
  <c r="I21" i="143"/>
  <c r="I22" i="143"/>
  <c r="I23" i="143"/>
  <c r="I24" i="143"/>
  <c r="I25" i="143"/>
  <c r="I26" i="143"/>
  <c r="I28" i="143"/>
  <c r="I29" i="143"/>
  <c r="I31" i="143"/>
  <c r="I32" i="143"/>
  <c r="I33" i="143"/>
  <c r="I34" i="143"/>
  <c r="I35" i="143"/>
  <c r="I36" i="143"/>
  <c r="I37" i="143"/>
  <c r="I38" i="143"/>
  <c r="I39" i="143"/>
  <c r="I40" i="143"/>
  <c r="I42" i="143"/>
  <c r="I43" i="143"/>
  <c r="I44" i="143"/>
  <c r="I45" i="143"/>
  <c r="I46" i="143"/>
  <c r="I47" i="143"/>
  <c r="I50" i="143"/>
  <c r="I52" i="143"/>
  <c r="I55" i="143"/>
  <c r="I59" i="143"/>
  <c r="I60" i="143"/>
  <c r="I61" i="143"/>
  <c r="I62" i="143"/>
  <c r="I63" i="143"/>
  <c r="I64" i="143"/>
  <c r="I65" i="143"/>
  <c r="I66" i="143"/>
  <c r="I67" i="143"/>
  <c r="I68" i="143"/>
  <c r="I71" i="143"/>
  <c r="I76" i="143"/>
  <c r="I77" i="143"/>
  <c r="I78" i="143"/>
  <c r="I86" i="143"/>
  <c r="I87" i="143"/>
  <c r="I112" i="143"/>
  <c r="I113" i="143"/>
  <c r="I114" i="143"/>
  <c r="I138" i="143"/>
  <c r="E101" i="15"/>
  <c r="I13" i="144"/>
  <c r="I14" i="144"/>
  <c r="I15" i="144"/>
  <c r="I16" i="144"/>
  <c r="I17" i="144"/>
  <c r="I19" i="144"/>
  <c r="I20" i="144"/>
  <c r="I21" i="144"/>
  <c r="I22" i="144"/>
  <c r="I23" i="144"/>
  <c r="I24" i="144"/>
  <c r="I25" i="144"/>
  <c r="I26" i="144"/>
  <c r="I28" i="144"/>
  <c r="I29" i="144"/>
  <c r="I31" i="144"/>
  <c r="I32" i="144"/>
  <c r="I33" i="144"/>
  <c r="I34" i="144"/>
  <c r="I35" i="144"/>
  <c r="I36" i="144"/>
  <c r="I37" i="144"/>
  <c r="I38" i="144"/>
  <c r="I39" i="144"/>
  <c r="I40" i="144"/>
  <c r="I42" i="144"/>
  <c r="I43" i="144"/>
  <c r="I44" i="144"/>
  <c r="I45" i="144"/>
  <c r="I46" i="144"/>
  <c r="I47" i="144"/>
  <c r="I50" i="144"/>
  <c r="I52" i="144"/>
  <c r="I55" i="144"/>
  <c r="I59" i="144"/>
  <c r="I60" i="144"/>
  <c r="I61" i="144"/>
  <c r="I62" i="144"/>
  <c r="I63" i="144"/>
  <c r="I64" i="144"/>
  <c r="I65" i="144"/>
  <c r="I66" i="144"/>
  <c r="I67" i="144"/>
  <c r="I68" i="144"/>
  <c r="I71" i="144"/>
  <c r="I76" i="144"/>
  <c r="I77" i="144"/>
  <c r="I78" i="144"/>
  <c r="I86" i="144"/>
  <c r="I87" i="144"/>
  <c r="I112" i="144"/>
  <c r="I113" i="144"/>
  <c r="I114" i="144"/>
  <c r="I138" i="144"/>
  <c r="E102" i="15"/>
  <c r="I13" i="145"/>
  <c r="I14" i="145"/>
  <c r="I15" i="145"/>
  <c r="I16" i="145"/>
  <c r="I17" i="145"/>
  <c r="I19" i="145"/>
  <c r="I20" i="145"/>
  <c r="I21" i="145"/>
  <c r="I22" i="145"/>
  <c r="I23" i="145"/>
  <c r="I24" i="145"/>
  <c r="I25" i="145"/>
  <c r="I26" i="145"/>
  <c r="I28" i="145"/>
  <c r="I29" i="145"/>
  <c r="I31" i="145"/>
  <c r="I32" i="145"/>
  <c r="I33" i="145"/>
  <c r="I34" i="145"/>
  <c r="I35" i="145"/>
  <c r="I36" i="145"/>
  <c r="I37" i="145"/>
  <c r="I38" i="145"/>
  <c r="I39" i="145"/>
  <c r="I40" i="145"/>
  <c r="I42" i="145"/>
  <c r="I43" i="145"/>
  <c r="I44" i="145"/>
  <c r="I45" i="145"/>
  <c r="I46" i="145"/>
  <c r="I47" i="145"/>
  <c r="I50" i="145"/>
  <c r="I52" i="145"/>
  <c r="I55" i="145"/>
  <c r="I59" i="145"/>
  <c r="I60" i="145"/>
  <c r="I61" i="145"/>
  <c r="I62" i="145"/>
  <c r="I63" i="145"/>
  <c r="I64" i="145"/>
  <c r="I65" i="145"/>
  <c r="I66" i="145"/>
  <c r="I67" i="145"/>
  <c r="I68" i="145"/>
  <c r="I71" i="145"/>
  <c r="I76" i="145"/>
  <c r="I77" i="145"/>
  <c r="I78" i="145"/>
  <c r="I86" i="145"/>
  <c r="I87" i="145"/>
  <c r="I112" i="145"/>
  <c r="I113" i="145"/>
  <c r="I114" i="145"/>
  <c r="I138" i="145"/>
  <c r="E103" i="15"/>
  <c r="I13" i="146"/>
  <c r="I14" i="146"/>
  <c r="I15" i="146"/>
  <c r="I16" i="146"/>
  <c r="I17" i="146"/>
  <c r="I19" i="146"/>
  <c r="I20" i="146"/>
  <c r="I21" i="146"/>
  <c r="I22" i="146"/>
  <c r="I23" i="146"/>
  <c r="I24" i="146"/>
  <c r="I25" i="146"/>
  <c r="I26" i="146"/>
  <c r="I28" i="146"/>
  <c r="I29" i="146"/>
  <c r="I31" i="146"/>
  <c r="I32" i="146"/>
  <c r="I33" i="146"/>
  <c r="I34" i="146"/>
  <c r="I35" i="146"/>
  <c r="I36" i="146"/>
  <c r="I37" i="146"/>
  <c r="I38" i="146"/>
  <c r="I39" i="146"/>
  <c r="I40" i="146"/>
  <c r="I42" i="146"/>
  <c r="I43" i="146"/>
  <c r="I44" i="146"/>
  <c r="I45" i="146"/>
  <c r="I46" i="146"/>
  <c r="I47" i="146"/>
  <c r="I50" i="146"/>
  <c r="I52" i="146"/>
  <c r="I55" i="146"/>
  <c r="I59" i="146"/>
  <c r="I60" i="146"/>
  <c r="I61" i="146"/>
  <c r="I62" i="146"/>
  <c r="I63" i="146"/>
  <c r="I64" i="146"/>
  <c r="I65" i="146"/>
  <c r="I66" i="146"/>
  <c r="I67" i="146"/>
  <c r="I68" i="146"/>
  <c r="I71" i="146"/>
  <c r="I76" i="146"/>
  <c r="I77" i="146"/>
  <c r="I78" i="146"/>
  <c r="I86" i="146"/>
  <c r="I87" i="146"/>
  <c r="I112" i="146"/>
  <c r="I113" i="146"/>
  <c r="I114" i="146"/>
  <c r="I138" i="146"/>
  <c r="E104" i="15"/>
  <c r="I13" i="147"/>
  <c r="I14" i="147"/>
  <c r="I15" i="147"/>
  <c r="I16" i="147"/>
  <c r="I17" i="147"/>
  <c r="I19" i="147"/>
  <c r="I20" i="147"/>
  <c r="I21" i="147"/>
  <c r="I22" i="147"/>
  <c r="I23" i="147"/>
  <c r="I24" i="147"/>
  <c r="I25" i="147"/>
  <c r="I26" i="147"/>
  <c r="I28" i="147"/>
  <c r="I29" i="147"/>
  <c r="I31" i="147"/>
  <c r="I32" i="147"/>
  <c r="I33" i="147"/>
  <c r="I34" i="147"/>
  <c r="I35" i="147"/>
  <c r="I36" i="147"/>
  <c r="I37" i="147"/>
  <c r="I38" i="147"/>
  <c r="I39" i="147"/>
  <c r="I40" i="147"/>
  <c r="I42" i="147"/>
  <c r="I43" i="147"/>
  <c r="I44" i="147"/>
  <c r="I45" i="147"/>
  <c r="I46" i="147"/>
  <c r="I47" i="147"/>
  <c r="I50" i="147"/>
  <c r="I52" i="147"/>
  <c r="I55" i="147"/>
  <c r="I59" i="147"/>
  <c r="I60" i="147"/>
  <c r="I61" i="147"/>
  <c r="I62" i="147"/>
  <c r="I63" i="147"/>
  <c r="I64" i="147"/>
  <c r="I65" i="147"/>
  <c r="I66" i="147"/>
  <c r="I67" i="147"/>
  <c r="I68" i="147"/>
  <c r="I71" i="147"/>
  <c r="I76" i="147"/>
  <c r="I77" i="147"/>
  <c r="I78" i="147"/>
  <c r="I86" i="147"/>
  <c r="I87" i="147"/>
  <c r="I112" i="147"/>
  <c r="I113" i="147"/>
  <c r="I114" i="147"/>
  <c r="I138" i="147"/>
  <c r="E105" i="15"/>
  <c r="I13" i="148"/>
  <c r="I14" i="148"/>
  <c r="I15" i="148"/>
  <c r="I16" i="148"/>
  <c r="I17" i="148"/>
  <c r="I19" i="148"/>
  <c r="I20" i="148"/>
  <c r="I21" i="148"/>
  <c r="I22" i="148"/>
  <c r="I23" i="148"/>
  <c r="I24" i="148"/>
  <c r="I25" i="148"/>
  <c r="I26" i="148"/>
  <c r="I28" i="148"/>
  <c r="I29" i="148"/>
  <c r="I31" i="148"/>
  <c r="I32" i="148"/>
  <c r="I33" i="148"/>
  <c r="I34" i="148"/>
  <c r="I35" i="148"/>
  <c r="I36" i="148"/>
  <c r="I37" i="148"/>
  <c r="I38" i="148"/>
  <c r="I39" i="148"/>
  <c r="I40" i="148"/>
  <c r="I42" i="148"/>
  <c r="I43" i="148"/>
  <c r="I44" i="148"/>
  <c r="I45" i="148"/>
  <c r="I46" i="148"/>
  <c r="I47" i="148"/>
  <c r="I50" i="148"/>
  <c r="I52" i="148"/>
  <c r="I55" i="148"/>
  <c r="I59" i="148"/>
  <c r="I60" i="148"/>
  <c r="I61" i="148"/>
  <c r="I62" i="148"/>
  <c r="I63" i="148"/>
  <c r="I64" i="148"/>
  <c r="I65" i="148"/>
  <c r="I66" i="148"/>
  <c r="I67" i="148"/>
  <c r="I68" i="148"/>
  <c r="I71" i="148"/>
  <c r="I76" i="148"/>
  <c r="I77" i="148"/>
  <c r="I78" i="148"/>
  <c r="I86" i="148"/>
  <c r="I87" i="148"/>
  <c r="I112" i="148"/>
  <c r="I113" i="148"/>
  <c r="I114" i="148"/>
  <c r="I138" i="148"/>
  <c r="E106" i="15"/>
  <c r="E110" i="15"/>
  <c r="K14" i="64"/>
  <c r="K15" i="64"/>
  <c r="K16" i="64"/>
  <c r="K18" i="64"/>
  <c r="K19" i="64"/>
  <c r="K20" i="64"/>
  <c r="K21" i="64"/>
  <c r="K22" i="64"/>
  <c r="K24" i="64"/>
  <c r="K25" i="64"/>
  <c r="K26" i="64"/>
  <c r="K27" i="64"/>
  <c r="K28" i="64"/>
  <c r="K29" i="64"/>
  <c r="K30" i="64"/>
  <c r="K31" i="64"/>
  <c r="K32" i="64"/>
  <c r="K33" i="64"/>
  <c r="K35" i="64"/>
  <c r="K36" i="64"/>
  <c r="K37" i="64"/>
  <c r="K38" i="64"/>
  <c r="K39" i="64"/>
  <c r="K40" i="64"/>
  <c r="K43" i="64"/>
  <c r="K45" i="64"/>
  <c r="K48" i="64"/>
  <c r="K52" i="64"/>
  <c r="K53" i="64"/>
  <c r="K54" i="64"/>
  <c r="K55" i="64"/>
  <c r="K56" i="64"/>
  <c r="K57" i="64"/>
  <c r="K58" i="64"/>
  <c r="K61" i="64"/>
  <c r="K66" i="64"/>
  <c r="K75" i="64"/>
  <c r="K76" i="64"/>
  <c r="K89" i="64"/>
  <c r="G27" i="15"/>
  <c r="K13" i="65"/>
  <c r="K14" i="65"/>
  <c r="K15" i="65"/>
  <c r="K16" i="65"/>
  <c r="K18" i="65"/>
  <c r="K19" i="65"/>
  <c r="K20" i="65"/>
  <c r="K21" i="65"/>
  <c r="K22" i="65"/>
  <c r="K24" i="65"/>
  <c r="K25" i="65"/>
  <c r="K26" i="65"/>
  <c r="K27" i="65"/>
  <c r="K28" i="65"/>
  <c r="K29" i="65"/>
  <c r="K30" i="65"/>
  <c r="K31" i="65"/>
  <c r="K32" i="65"/>
  <c r="K33" i="65"/>
  <c r="K35" i="65"/>
  <c r="K36" i="65"/>
  <c r="K37" i="65"/>
  <c r="K38" i="65"/>
  <c r="K39" i="65"/>
  <c r="K40" i="65"/>
  <c r="K43" i="65"/>
  <c r="K45" i="65"/>
  <c r="K48" i="65"/>
  <c r="K52" i="65"/>
  <c r="K53" i="65"/>
  <c r="K54" i="65"/>
  <c r="K55" i="65"/>
  <c r="K56" i="65"/>
  <c r="K57" i="65"/>
  <c r="K58" i="65"/>
  <c r="K61" i="65"/>
  <c r="K66" i="65"/>
  <c r="K75" i="65"/>
  <c r="K76" i="65"/>
  <c r="K93" i="65"/>
  <c r="G28" i="15"/>
  <c r="K13" i="66"/>
  <c r="K14" i="66"/>
  <c r="K15" i="66"/>
  <c r="K16" i="66"/>
  <c r="K18" i="66"/>
  <c r="K19" i="66"/>
  <c r="K20" i="66"/>
  <c r="K21" i="66"/>
  <c r="K22" i="66"/>
  <c r="K24" i="66"/>
  <c r="K25" i="66"/>
  <c r="K26" i="66"/>
  <c r="K27" i="66"/>
  <c r="K28" i="66"/>
  <c r="K29" i="66"/>
  <c r="K30" i="66"/>
  <c r="K31" i="66"/>
  <c r="K32" i="66"/>
  <c r="K33" i="66"/>
  <c r="K35" i="66"/>
  <c r="K36" i="66"/>
  <c r="K37" i="66"/>
  <c r="K38" i="66"/>
  <c r="K39" i="66"/>
  <c r="K40" i="66"/>
  <c r="K43" i="66"/>
  <c r="K45" i="66"/>
  <c r="K48" i="66"/>
  <c r="K52" i="66"/>
  <c r="K53" i="66"/>
  <c r="K54" i="66"/>
  <c r="K55" i="66"/>
  <c r="K56" i="66"/>
  <c r="K57" i="66"/>
  <c r="K58" i="66"/>
  <c r="K61" i="66"/>
  <c r="K66" i="66"/>
  <c r="K75" i="66"/>
  <c r="K76" i="66"/>
  <c r="K92" i="66"/>
  <c r="G29" i="15"/>
  <c r="K13" i="67"/>
  <c r="K14" i="67"/>
  <c r="K15" i="67"/>
  <c r="K16" i="67"/>
  <c r="K18" i="67"/>
  <c r="K19" i="67"/>
  <c r="K20" i="67"/>
  <c r="K21" i="67"/>
  <c r="K22" i="67"/>
  <c r="K24" i="67"/>
  <c r="K25" i="67"/>
  <c r="K26" i="67"/>
  <c r="K27" i="67"/>
  <c r="K28" i="67"/>
  <c r="K29" i="67"/>
  <c r="K30" i="67"/>
  <c r="K31" i="67"/>
  <c r="K32" i="67"/>
  <c r="K33" i="67"/>
  <c r="K35" i="67"/>
  <c r="K36" i="67"/>
  <c r="K37" i="67"/>
  <c r="K38" i="67"/>
  <c r="K39" i="67"/>
  <c r="K40" i="67"/>
  <c r="K43" i="67"/>
  <c r="K45" i="67"/>
  <c r="K48" i="67"/>
  <c r="K52" i="67"/>
  <c r="K53" i="67"/>
  <c r="K54" i="67"/>
  <c r="K55" i="67"/>
  <c r="K56" i="67"/>
  <c r="K57" i="67"/>
  <c r="K58" i="67"/>
  <c r="K61" i="67"/>
  <c r="K66" i="67"/>
  <c r="K75" i="67"/>
  <c r="K76" i="67"/>
  <c r="K93" i="67"/>
  <c r="G30" i="15"/>
  <c r="K13" i="68"/>
  <c r="K14" i="68"/>
  <c r="K15" i="68"/>
  <c r="K16" i="68"/>
  <c r="K18" i="68"/>
  <c r="K19" i="68"/>
  <c r="K20" i="68"/>
  <c r="K21" i="68"/>
  <c r="K22" i="68"/>
  <c r="K24" i="68"/>
  <c r="K25" i="68"/>
  <c r="K26" i="68"/>
  <c r="K27" i="68"/>
  <c r="K28" i="68"/>
  <c r="K29" i="68"/>
  <c r="K30" i="68"/>
  <c r="K31" i="68"/>
  <c r="K32" i="68"/>
  <c r="K33" i="68"/>
  <c r="K35" i="68"/>
  <c r="K36" i="68"/>
  <c r="K37" i="68"/>
  <c r="K38" i="68"/>
  <c r="K39" i="68"/>
  <c r="K40" i="68"/>
  <c r="K43" i="68"/>
  <c r="K45" i="68"/>
  <c r="K48" i="68"/>
  <c r="K52" i="68"/>
  <c r="K53" i="68"/>
  <c r="K54" i="68"/>
  <c r="K55" i="68"/>
  <c r="K56" i="68"/>
  <c r="K57" i="68"/>
  <c r="K58" i="68"/>
  <c r="K61" i="68"/>
  <c r="K66" i="68"/>
  <c r="K75" i="68"/>
  <c r="K76" i="68"/>
  <c r="K93" i="68"/>
  <c r="G31" i="15"/>
  <c r="K13" i="69"/>
  <c r="K14" i="69"/>
  <c r="K15" i="69"/>
  <c r="K16" i="69"/>
  <c r="K18" i="69"/>
  <c r="K19" i="69"/>
  <c r="K20" i="69"/>
  <c r="K21" i="69"/>
  <c r="K22" i="69"/>
  <c r="K24" i="69"/>
  <c r="K25" i="69"/>
  <c r="K26" i="69"/>
  <c r="K27" i="69"/>
  <c r="K28" i="69"/>
  <c r="K29" i="69"/>
  <c r="K30" i="69"/>
  <c r="K31" i="69"/>
  <c r="K32" i="69"/>
  <c r="K33" i="69"/>
  <c r="K35" i="69"/>
  <c r="K36" i="69"/>
  <c r="K37" i="69"/>
  <c r="K38" i="69"/>
  <c r="K39" i="69"/>
  <c r="K40" i="69"/>
  <c r="K43" i="69"/>
  <c r="K45" i="69"/>
  <c r="K48" i="69"/>
  <c r="K52" i="69"/>
  <c r="K53" i="69"/>
  <c r="K54" i="69"/>
  <c r="K55" i="69"/>
  <c r="K56" i="69"/>
  <c r="K57" i="69"/>
  <c r="K58" i="69"/>
  <c r="K61" i="69"/>
  <c r="K66" i="69"/>
  <c r="K75" i="69"/>
  <c r="K76" i="69"/>
  <c r="K94" i="69"/>
  <c r="G32" i="15"/>
  <c r="K13" i="70"/>
  <c r="K14" i="70"/>
  <c r="K15" i="70"/>
  <c r="K16" i="70"/>
  <c r="K18" i="70"/>
  <c r="K19" i="70"/>
  <c r="K20" i="70"/>
  <c r="K21" i="70"/>
  <c r="K22" i="70"/>
  <c r="K24" i="70"/>
  <c r="K25" i="70"/>
  <c r="K26" i="70"/>
  <c r="K27" i="70"/>
  <c r="K28" i="70"/>
  <c r="K29" i="70"/>
  <c r="K30" i="70"/>
  <c r="K31" i="70"/>
  <c r="K32" i="70"/>
  <c r="K33" i="70"/>
  <c r="K35" i="70"/>
  <c r="K36" i="70"/>
  <c r="K37" i="70"/>
  <c r="K38" i="70"/>
  <c r="K39" i="70"/>
  <c r="K40" i="70"/>
  <c r="K43" i="70"/>
  <c r="K45" i="70"/>
  <c r="K48" i="70"/>
  <c r="K52" i="70"/>
  <c r="K53" i="70"/>
  <c r="K54" i="70"/>
  <c r="K55" i="70"/>
  <c r="K56" i="70"/>
  <c r="K57" i="70"/>
  <c r="K58" i="70"/>
  <c r="K61" i="70"/>
  <c r="K66" i="70"/>
  <c r="K75" i="70"/>
  <c r="K76" i="70"/>
  <c r="K93" i="70"/>
  <c r="G33" i="15"/>
  <c r="K13" i="71"/>
  <c r="K14" i="71"/>
  <c r="K15" i="71"/>
  <c r="K16" i="71"/>
  <c r="K18" i="71"/>
  <c r="K19" i="71"/>
  <c r="K20" i="71"/>
  <c r="K21" i="71"/>
  <c r="K22" i="71"/>
  <c r="K24" i="71"/>
  <c r="K25" i="71"/>
  <c r="K26" i="71"/>
  <c r="K27" i="71"/>
  <c r="K28" i="71"/>
  <c r="K29" i="71"/>
  <c r="K30" i="71"/>
  <c r="K31" i="71"/>
  <c r="K32" i="71"/>
  <c r="K33" i="71"/>
  <c r="K35" i="71"/>
  <c r="K36" i="71"/>
  <c r="K37" i="71"/>
  <c r="K38" i="71"/>
  <c r="K39" i="71"/>
  <c r="K40" i="71"/>
  <c r="K43" i="71"/>
  <c r="K45" i="71"/>
  <c r="K48" i="71"/>
  <c r="K52" i="71"/>
  <c r="K53" i="71"/>
  <c r="K54" i="71"/>
  <c r="K55" i="71"/>
  <c r="K56" i="71"/>
  <c r="K57" i="71"/>
  <c r="K58" i="71"/>
  <c r="K61" i="71"/>
  <c r="K66" i="71"/>
  <c r="K75" i="71"/>
  <c r="K76" i="71"/>
  <c r="K95" i="71"/>
  <c r="G34" i="15"/>
  <c r="K13" i="72"/>
  <c r="K14" i="72"/>
  <c r="K15" i="72"/>
  <c r="K16" i="72"/>
  <c r="K18" i="72"/>
  <c r="K19" i="72"/>
  <c r="K20" i="72"/>
  <c r="K21" i="72"/>
  <c r="K22" i="72"/>
  <c r="K24" i="72"/>
  <c r="K25" i="72"/>
  <c r="K26" i="72"/>
  <c r="K27" i="72"/>
  <c r="K28" i="72"/>
  <c r="K29" i="72"/>
  <c r="K30" i="72"/>
  <c r="K31" i="72"/>
  <c r="K32" i="72"/>
  <c r="K33" i="72"/>
  <c r="K35" i="72"/>
  <c r="K36" i="72"/>
  <c r="K37" i="72"/>
  <c r="K38" i="72"/>
  <c r="K39" i="72"/>
  <c r="K40" i="72"/>
  <c r="K43" i="72"/>
  <c r="K45" i="72"/>
  <c r="K48" i="72"/>
  <c r="K52" i="72"/>
  <c r="K53" i="72"/>
  <c r="K54" i="72"/>
  <c r="K55" i="72"/>
  <c r="K56" i="72"/>
  <c r="K57" i="72"/>
  <c r="K58" i="72"/>
  <c r="K61" i="72"/>
  <c r="K66" i="72"/>
  <c r="K75" i="72"/>
  <c r="K76" i="72"/>
  <c r="K96" i="72"/>
  <c r="G35" i="15"/>
  <c r="K13" i="73"/>
  <c r="K14" i="73"/>
  <c r="K15" i="73"/>
  <c r="K16" i="73"/>
  <c r="K18" i="73"/>
  <c r="K19" i="73"/>
  <c r="K20" i="73"/>
  <c r="K21" i="73"/>
  <c r="K22" i="73"/>
  <c r="K24" i="73"/>
  <c r="K25" i="73"/>
  <c r="K26" i="73"/>
  <c r="K27" i="73"/>
  <c r="K28" i="73"/>
  <c r="K29" i="73"/>
  <c r="K30" i="73"/>
  <c r="K31" i="73"/>
  <c r="K32" i="73"/>
  <c r="K33" i="73"/>
  <c r="K35" i="73"/>
  <c r="K36" i="73"/>
  <c r="K37" i="73"/>
  <c r="K38" i="73"/>
  <c r="K39" i="73"/>
  <c r="K40" i="73"/>
  <c r="K43" i="73"/>
  <c r="K45" i="73"/>
  <c r="K48" i="73"/>
  <c r="K52" i="73"/>
  <c r="K53" i="73"/>
  <c r="K54" i="73"/>
  <c r="K55" i="73"/>
  <c r="K56" i="73"/>
  <c r="K57" i="73"/>
  <c r="K58" i="73"/>
  <c r="K61" i="73"/>
  <c r="K66" i="73"/>
  <c r="K75" i="73"/>
  <c r="K76" i="73"/>
  <c r="K96" i="73"/>
  <c r="G36" i="15"/>
  <c r="K13" i="74"/>
  <c r="K14" i="74"/>
  <c r="K15" i="74"/>
  <c r="K16" i="74"/>
  <c r="K18" i="74"/>
  <c r="K19" i="74"/>
  <c r="K20" i="74"/>
  <c r="K21" i="74"/>
  <c r="K22" i="74"/>
  <c r="K24" i="74"/>
  <c r="K25" i="74"/>
  <c r="K26" i="74"/>
  <c r="K27" i="74"/>
  <c r="K28" i="74"/>
  <c r="K29" i="74"/>
  <c r="K30" i="74"/>
  <c r="K31" i="74"/>
  <c r="K32" i="74"/>
  <c r="K33" i="74"/>
  <c r="K35" i="74"/>
  <c r="K36" i="74"/>
  <c r="K37" i="74"/>
  <c r="K38" i="74"/>
  <c r="K39" i="74"/>
  <c r="K40" i="74"/>
  <c r="K43" i="74"/>
  <c r="K45" i="74"/>
  <c r="K48" i="74"/>
  <c r="K52" i="74"/>
  <c r="K53" i="74"/>
  <c r="K54" i="74"/>
  <c r="K55" i="74"/>
  <c r="K56" i="74"/>
  <c r="K57" i="74"/>
  <c r="K58" i="74"/>
  <c r="K61" i="74"/>
  <c r="K66" i="74"/>
  <c r="K75" i="74"/>
  <c r="K76" i="74"/>
  <c r="K96" i="74"/>
  <c r="G37" i="15"/>
  <c r="K13" i="75"/>
  <c r="K14" i="75"/>
  <c r="K15" i="75"/>
  <c r="K16" i="75"/>
  <c r="K18" i="75"/>
  <c r="K19" i="75"/>
  <c r="K20" i="75"/>
  <c r="K21" i="75"/>
  <c r="K22" i="75"/>
  <c r="K24" i="75"/>
  <c r="K25" i="75"/>
  <c r="K26" i="75"/>
  <c r="K27" i="75"/>
  <c r="K28" i="75"/>
  <c r="K29" i="75"/>
  <c r="K30" i="75"/>
  <c r="K31" i="75"/>
  <c r="K32" i="75"/>
  <c r="K33" i="75"/>
  <c r="K35" i="75"/>
  <c r="K36" i="75"/>
  <c r="K37" i="75"/>
  <c r="K38" i="75"/>
  <c r="K39" i="75"/>
  <c r="K40" i="75"/>
  <c r="K43" i="75"/>
  <c r="K45" i="75"/>
  <c r="K48" i="75"/>
  <c r="K52" i="75"/>
  <c r="K53" i="75"/>
  <c r="K54" i="75"/>
  <c r="K55" i="75"/>
  <c r="K56" i="75"/>
  <c r="K57" i="75"/>
  <c r="K58" i="75"/>
  <c r="K61" i="75"/>
  <c r="K66" i="75"/>
  <c r="K75" i="75"/>
  <c r="K76" i="75"/>
  <c r="K96" i="75"/>
  <c r="G38" i="15"/>
  <c r="K14" i="76"/>
  <c r="K15" i="76"/>
  <c r="K16" i="76"/>
  <c r="K18" i="76"/>
  <c r="K19" i="76"/>
  <c r="K20" i="76"/>
  <c r="K21" i="76"/>
  <c r="K22" i="76"/>
  <c r="K24" i="76"/>
  <c r="K25" i="76"/>
  <c r="K26" i="76"/>
  <c r="K27" i="76"/>
  <c r="K28" i="76"/>
  <c r="K29" i="76"/>
  <c r="K30" i="76"/>
  <c r="K31" i="76"/>
  <c r="K32" i="76"/>
  <c r="K33" i="76"/>
  <c r="K35" i="76"/>
  <c r="K36" i="76"/>
  <c r="K37" i="76"/>
  <c r="K38" i="76"/>
  <c r="K39" i="76"/>
  <c r="K40" i="76"/>
  <c r="K43" i="76"/>
  <c r="K45" i="76"/>
  <c r="K48" i="76"/>
  <c r="K52" i="76"/>
  <c r="K53" i="76"/>
  <c r="K54" i="76"/>
  <c r="K55" i="76"/>
  <c r="K56" i="76"/>
  <c r="K57" i="76"/>
  <c r="K58" i="76"/>
  <c r="K61" i="76"/>
  <c r="K66" i="76"/>
  <c r="K75" i="76"/>
  <c r="K76" i="76"/>
  <c r="K97" i="76"/>
  <c r="G39" i="15"/>
  <c r="K13" i="77"/>
  <c r="K14" i="77"/>
  <c r="K15" i="77"/>
  <c r="K16" i="77"/>
  <c r="K18" i="77"/>
  <c r="K19" i="77"/>
  <c r="K20" i="77"/>
  <c r="K21" i="77"/>
  <c r="K22" i="77"/>
  <c r="K24" i="77"/>
  <c r="K25" i="77"/>
  <c r="K26" i="77"/>
  <c r="K27" i="77"/>
  <c r="K28" i="77"/>
  <c r="K29" i="77"/>
  <c r="K30" i="77"/>
  <c r="K31" i="77"/>
  <c r="K32" i="77"/>
  <c r="K33" i="77"/>
  <c r="K35" i="77"/>
  <c r="K36" i="77"/>
  <c r="K37" i="77"/>
  <c r="K38" i="77"/>
  <c r="K39" i="77"/>
  <c r="K40" i="77"/>
  <c r="K43" i="77"/>
  <c r="K45" i="77"/>
  <c r="K48" i="77"/>
  <c r="K52" i="77"/>
  <c r="K53" i="77"/>
  <c r="K54" i="77"/>
  <c r="K55" i="77"/>
  <c r="K56" i="77"/>
  <c r="K57" i="77"/>
  <c r="K58" i="77"/>
  <c r="K61" i="77"/>
  <c r="K66" i="77"/>
  <c r="K75" i="77"/>
  <c r="K76" i="77"/>
  <c r="K97" i="77"/>
  <c r="G40" i="15"/>
  <c r="K13" i="78"/>
  <c r="K14" i="78"/>
  <c r="K15" i="78"/>
  <c r="K16" i="78"/>
  <c r="K18" i="78"/>
  <c r="K19" i="78"/>
  <c r="K20" i="78"/>
  <c r="K21" i="78"/>
  <c r="K22" i="78"/>
  <c r="K24" i="78"/>
  <c r="K25" i="78"/>
  <c r="K26" i="78"/>
  <c r="K27" i="78"/>
  <c r="K28" i="78"/>
  <c r="K29" i="78"/>
  <c r="K30" i="78"/>
  <c r="K31" i="78"/>
  <c r="K32" i="78"/>
  <c r="K33" i="78"/>
  <c r="K35" i="78"/>
  <c r="K36" i="78"/>
  <c r="K37" i="78"/>
  <c r="K38" i="78"/>
  <c r="K39" i="78"/>
  <c r="K40" i="78"/>
  <c r="K43" i="78"/>
  <c r="K45" i="78"/>
  <c r="K48" i="78"/>
  <c r="K52" i="78"/>
  <c r="K53" i="78"/>
  <c r="K54" i="78"/>
  <c r="K55" i="78"/>
  <c r="K56" i="78"/>
  <c r="K57" i="78"/>
  <c r="K58" i="78"/>
  <c r="K61" i="78"/>
  <c r="K66" i="78"/>
  <c r="K75" i="78"/>
  <c r="K76" i="78"/>
  <c r="K97" i="78"/>
  <c r="G41" i="15"/>
  <c r="K13" i="79"/>
  <c r="K14" i="79"/>
  <c r="K15" i="79"/>
  <c r="K16" i="79"/>
  <c r="K18" i="79"/>
  <c r="K19" i="79"/>
  <c r="K20" i="79"/>
  <c r="K21" i="79"/>
  <c r="K22" i="79"/>
  <c r="K24" i="79"/>
  <c r="K25" i="79"/>
  <c r="K26" i="79"/>
  <c r="K27" i="79"/>
  <c r="K28" i="79"/>
  <c r="K29" i="79"/>
  <c r="K30" i="79"/>
  <c r="K31" i="79"/>
  <c r="K32" i="79"/>
  <c r="K33" i="79"/>
  <c r="K35" i="79"/>
  <c r="K36" i="79"/>
  <c r="K37" i="79"/>
  <c r="K38" i="79"/>
  <c r="K39" i="79"/>
  <c r="K40" i="79"/>
  <c r="K43" i="79"/>
  <c r="K45" i="79"/>
  <c r="K48" i="79"/>
  <c r="K52" i="79"/>
  <c r="K53" i="79"/>
  <c r="K54" i="79"/>
  <c r="K55" i="79"/>
  <c r="K56" i="79"/>
  <c r="K57" i="79"/>
  <c r="K58" i="79"/>
  <c r="K61" i="79"/>
  <c r="K66" i="79"/>
  <c r="K75" i="79"/>
  <c r="K76" i="79"/>
  <c r="K97" i="79"/>
  <c r="G42" i="15"/>
  <c r="K13" i="80"/>
  <c r="K14" i="80"/>
  <c r="K15" i="80"/>
  <c r="K16" i="80"/>
  <c r="K18" i="80"/>
  <c r="K19" i="80"/>
  <c r="K20" i="80"/>
  <c r="K21" i="80"/>
  <c r="K22" i="80"/>
  <c r="K24" i="80"/>
  <c r="K25" i="80"/>
  <c r="K26" i="80"/>
  <c r="K27" i="80"/>
  <c r="K28" i="80"/>
  <c r="K29" i="80"/>
  <c r="K30" i="80"/>
  <c r="K31" i="80"/>
  <c r="K32" i="80"/>
  <c r="K33" i="80"/>
  <c r="K35" i="80"/>
  <c r="K36" i="80"/>
  <c r="K37" i="80"/>
  <c r="K38" i="80"/>
  <c r="K39" i="80"/>
  <c r="K40" i="80"/>
  <c r="K43" i="80"/>
  <c r="K45" i="80"/>
  <c r="K48" i="80"/>
  <c r="K52" i="80"/>
  <c r="K53" i="80"/>
  <c r="K54" i="80"/>
  <c r="K55" i="80"/>
  <c r="K56" i="80"/>
  <c r="K57" i="80"/>
  <c r="K58" i="80"/>
  <c r="K61" i="80"/>
  <c r="K66" i="80"/>
  <c r="K75" i="80"/>
  <c r="K76" i="80"/>
  <c r="K97" i="80"/>
  <c r="G43" i="15"/>
  <c r="K13" i="81"/>
  <c r="K14" i="81"/>
  <c r="K15" i="81"/>
  <c r="K16" i="81"/>
  <c r="K18" i="81"/>
  <c r="K19" i="81"/>
  <c r="K20" i="81"/>
  <c r="K21" i="81"/>
  <c r="K22" i="81"/>
  <c r="K24" i="81"/>
  <c r="K25" i="81"/>
  <c r="K26" i="81"/>
  <c r="K27" i="81"/>
  <c r="K28" i="81"/>
  <c r="K29" i="81"/>
  <c r="K30" i="81"/>
  <c r="K31" i="81"/>
  <c r="K32" i="81"/>
  <c r="K33" i="81"/>
  <c r="K35" i="81"/>
  <c r="K36" i="81"/>
  <c r="K37" i="81"/>
  <c r="K38" i="81"/>
  <c r="K39" i="81"/>
  <c r="K40" i="81"/>
  <c r="K43" i="81"/>
  <c r="K45" i="81"/>
  <c r="K48" i="81"/>
  <c r="K52" i="81"/>
  <c r="K53" i="81"/>
  <c r="K54" i="81"/>
  <c r="K55" i="81"/>
  <c r="K56" i="81"/>
  <c r="K57" i="81"/>
  <c r="K58" i="81"/>
  <c r="K61" i="81"/>
  <c r="K66" i="81"/>
  <c r="K75" i="81"/>
  <c r="K76" i="81"/>
  <c r="K97" i="81"/>
  <c r="G44" i="15"/>
  <c r="K13" i="82"/>
  <c r="K14" i="82"/>
  <c r="K15" i="82"/>
  <c r="K16" i="82"/>
  <c r="K18" i="82"/>
  <c r="K19" i="82"/>
  <c r="K20" i="82"/>
  <c r="K21" i="82"/>
  <c r="K22" i="82"/>
  <c r="K24" i="82"/>
  <c r="K25" i="82"/>
  <c r="K26" i="82"/>
  <c r="K27" i="82"/>
  <c r="K28" i="82"/>
  <c r="K29" i="82"/>
  <c r="K30" i="82"/>
  <c r="K31" i="82"/>
  <c r="K32" i="82"/>
  <c r="K33" i="82"/>
  <c r="K35" i="82"/>
  <c r="K36" i="82"/>
  <c r="K37" i="82"/>
  <c r="K38" i="82"/>
  <c r="K39" i="82"/>
  <c r="K40" i="82"/>
  <c r="K43" i="82"/>
  <c r="K45" i="82"/>
  <c r="K48" i="82"/>
  <c r="K52" i="82"/>
  <c r="K53" i="82"/>
  <c r="K54" i="82"/>
  <c r="K55" i="82"/>
  <c r="K56" i="82"/>
  <c r="K57" i="82"/>
  <c r="K58" i="82"/>
  <c r="K61" i="82"/>
  <c r="K66" i="82"/>
  <c r="K75" i="82"/>
  <c r="K76" i="82"/>
  <c r="K97" i="82"/>
  <c r="G45" i="15"/>
  <c r="K13" i="84"/>
  <c r="K14" i="84"/>
  <c r="K15" i="84"/>
  <c r="K16" i="84"/>
  <c r="K18" i="84"/>
  <c r="K19" i="84"/>
  <c r="K20" i="84"/>
  <c r="K21" i="84"/>
  <c r="K22" i="84"/>
  <c r="K24" i="84"/>
  <c r="K25" i="84"/>
  <c r="K26" i="84"/>
  <c r="K27" i="84"/>
  <c r="K28" i="84"/>
  <c r="K29" i="84"/>
  <c r="K30" i="84"/>
  <c r="K31" i="84"/>
  <c r="K32" i="84"/>
  <c r="K33" i="84"/>
  <c r="K35" i="84"/>
  <c r="K36" i="84"/>
  <c r="K37" i="84"/>
  <c r="K38" i="84"/>
  <c r="K39" i="84"/>
  <c r="K40" i="84"/>
  <c r="K43" i="84"/>
  <c r="K45" i="84"/>
  <c r="K48" i="84"/>
  <c r="K52" i="84"/>
  <c r="K53" i="84"/>
  <c r="K54" i="84"/>
  <c r="K55" i="84"/>
  <c r="K56" i="84"/>
  <c r="K57" i="84"/>
  <c r="K58" i="84"/>
  <c r="K61" i="84"/>
  <c r="K66" i="84"/>
  <c r="K75" i="84"/>
  <c r="K76" i="84"/>
  <c r="K98" i="84"/>
  <c r="G46" i="15"/>
  <c r="K13" i="83"/>
  <c r="K14" i="83"/>
  <c r="K15" i="83"/>
  <c r="K16" i="83"/>
  <c r="K18" i="83"/>
  <c r="K19" i="83"/>
  <c r="K20" i="83"/>
  <c r="K21" i="83"/>
  <c r="K22" i="83"/>
  <c r="K24" i="83"/>
  <c r="K25" i="83"/>
  <c r="K26" i="83"/>
  <c r="K27" i="83"/>
  <c r="K28" i="83"/>
  <c r="K29" i="83"/>
  <c r="K30" i="83"/>
  <c r="K31" i="83"/>
  <c r="K32" i="83"/>
  <c r="K33" i="83"/>
  <c r="K35" i="83"/>
  <c r="K36" i="83"/>
  <c r="K37" i="83"/>
  <c r="K38" i="83"/>
  <c r="K39" i="83"/>
  <c r="K40" i="83"/>
  <c r="K43" i="83"/>
  <c r="K45" i="83"/>
  <c r="K48" i="83"/>
  <c r="K52" i="83"/>
  <c r="K53" i="83"/>
  <c r="K54" i="83"/>
  <c r="K55" i="83"/>
  <c r="K56" i="83"/>
  <c r="K57" i="83"/>
  <c r="K58" i="83"/>
  <c r="K61" i="83"/>
  <c r="K66" i="83"/>
  <c r="K75" i="83"/>
  <c r="K76" i="83"/>
  <c r="K97" i="83"/>
  <c r="G47" i="15"/>
  <c r="K13" i="85"/>
  <c r="K14" i="85"/>
  <c r="K15" i="85"/>
  <c r="K16" i="85"/>
  <c r="K18" i="85"/>
  <c r="K19" i="85"/>
  <c r="K20" i="85"/>
  <c r="K21" i="85"/>
  <c r="K22" i="85"/>
  <c r="K24" i="85"/>
  <c r="K25" i="85"/>
  <c r="K26" i="85"/>
  <c r="K27" i="85"/>
  <c r="K28" i="85"/>
  <c r="K29" i="85"/>
  <c r="K30" i="85"/>
  <c r="K31" i="85"/>
  <c r="K32" i="85"/>
  <c r="K33" i="85"/>
  <c r="K35" i="85"/>
  <c r="K36" i="85"/>
  <c r="K37" i="85"/>
  <c r="K38" i="85"/>
  <c r="K39" i="85"/>
  <c r="K40" i="85"/>
  <c r="K43" i="85"/>
  <c r="K45" i="85"/>
  <c r="K48" i="85"/>
  <c r="K52" i="85"/>
  <c r="K53" i="85"/>
  <c r="K54" i="85"/>
  <c r="K55" i="85"/>
  <c r="K56" i="85"/>
  <c r="K57" i="85"/>
  <c r="K58" i="85"/>
  <c r="K61" i="85"/>
  <c r="K66" i="85"/>
  <c r="K75" i="85"/>
  <c r="K76" i="85"/>
  <c r="K97" i="85"/>
  <c r="G48" i="15"/>
  <c r="K13" i="86"/>
  <c r="K14" i="86"/>
  <c r="K15" i="86"/>
  <c r="K16" i="86"/>
  <c r="K18" i="86"/>
  <c r="K19" i="86"/>
  <c r="K20" i="86"/>
  <c r="K21" i="86"/>
  <c r="K22" i="86"/>
  <c r="K24" i="86"/>
  <c r="K25" i="86"/>
  <c r="K26" i="86"/>
  <c r="K27" i="86"/>
  <c r="K28" i="86"/>
  <c r="K29" i="86"/>
  <c r="K30" i="86"/>
  <c r="K31" i="86"/>
  <c r="K32" i="86"/>
  <c r="K33" i="86"/>
  <c r="K35" i="86"/>
  <c r="K36" i="86"/>
  <c r="K37" i="86"/>
  <c r="K38" i="86"/>
  <c r="K39" i="86"/>
  <c r="K40" i="86"/>
  <c r="K43" i="86"/>
  <c r="K45" i="86"/>
  <c r="K48" i="86"/>
  <c r="K52" i="86"/>
  <c r="K53" i="86"/>
  <c r="K54" i="86"/>
  <c r="K55" i="86"/>
  <c r="K56" i="86"/>
  <c r="K57" i="86"/>
  <c r="K58" i="86"/>
  <c r="K61" i="86"/>
  <c r="K66" i="86"/>
  <c r="K75" i="86"/>
  <c r="K76" i="86"/>
  <c r="K97" i="86"/>
  <c r="G49" i="15"/>
  <c r="K13" i="87"/>
  <c r="K14" i="87"/>
  <c r="K15" i="87"/>
  <c r="K16" i="87"/>
  <c r="K18" i="87"/>
  <c r="K19" i="87"/>
  <c r="K20" i="87"/>
  <c r="K21" i="87"/>
  <c r="K22" i="87"/>
  <c r="K24" i="87"/>
  <c r="K25" i="87"/>
  <c r="K26" i="87"/>
  <c r="K27" i="87"/>
  <c r="K28" i="87"/>
  <c r="K29" i="87"/>
  <c r="K30" i="87"/>
  <c r="K31" i="87"/>
  <c r="K32" i="87"/>
  <c r="K33" i="87"/>
  <c r="K35" i="87"/>
  <c r="K36" i="87"/>
  <c r="K37" i="87"/>
  <c r="K38" i="87"/>
  <c r="K39" i="87"/>
  <c r="K40" i="87"/>
  <c r="K43" i="87"/>
  <c r="K45" i="87"/>
  <c r="K48" i="87"/>
  <c r="K52" i="87"/>
  <c r="K53" i="87"/>
  <c r="K54" i="87"/>
  <c r="K55" i="87"/>
  <c r="K56" i="87"/>
  <c r="K57" i="87"/>
  <c r="K58" i="87"/>
  <c r="K61" i="87"/>
  <c r="K66" i="87"/>
  <c r="K75" i="87"/>
  <c r="K76" i="87"/>
  <c r="K97" i="87"/>
  <c r="G50" i="15"/>
  <c r="K13" i="89"/>
  <c r="K14" i="89"/>
  <c r="K15" i="89"/>
  <c r="K16" i="89"/>
  <c r="K18" i="89"/>
  <c r="K19" i="89"/>
  <c r="K20" i="89"/>
  <c r="K21" i="89"/>
  <c r="K22" i="89"/>
  <c r="K24" i="89"/>
  <c r="K25" i="89"/>
  <c r="K26" i="89"/>
  <c r="K27" i="89"/>
  <c r="K28" i="89"/>
  <c r="K29" i="89"/>
  <c r="K30" i="89"/>
  <c r="K31" i="89"/>
  <c r="K32" i="89"/>
  <c r="K33" i="89"/>
  <c r="K35" i="89"/>
  <c r="K36" i="89"/>
  <c r="K37" i="89"/>
  <c r="K38" i="89"/>
  <c r="K39" i="89"/>
  <c r="K40" i="89"/>
  <c r="K43" i="89"/>
  <c r="K45" i="89"/>
  <c r="K48" i="89"/>
  <c r="K52" i="89"/>
  <c r="K53" i="89"/>
  <c r="K54" i="89"/>
  <c r="K55" i="89"/>
  <c r="K56" i="89"/>
  <c r="K57" i="89"/>
  <c r="K58" i="89"/>
  <c r="K61" i="89"/>
  <c r="K66" i="89"/>
  <c r="K75" i="89"/>
  <c r="K76" i="89"/>
  <c r="K97" i="89"/>
  <c r="G51" i="15"/>
  <c r="K13" i="90"/>
  <c r="K14" i="90"/>
  <c r="K15" i="90"/>
  <c r="K16" i="90"/>
  <c r="K18" i="90"/>
  <c r="K19" i="90"/>
  <c r="K20" i="90"/>
  <c r="K21" i="90"/>
  <c r="K22" i="90"/>
  <c r="K24" i="90"/>
  <c r="K25" i="90"/>
  <c r="K26" i="90"/>
  <c r="K27" i="90"/>
  <c r="K28" i="90"/>
  <c r="K29" i="90"/>
  <c r="K30" i="90"/>
  <c r="K31" i="90"/>
  <c r="K32" i="90"/>
  <c r="K33" i="90"/>
  <c r="K35" i="90"/>
  <c r="K36" i="90"/>
  <c r="K37" i="90"/>
  <c r="K38" i="90"/>
  <c r="K39" i="90"/>
  <c r="K40" i="90"/>
  <c r="K43" i="90"/>
  <c r="K45" i="90"/>
  <c r="K48" i="90"/>
  <c r="K52" i="90"/>
  <c r="K53" i="90"/>
  <c r="K54" i="90"/>
  <c r="K55" i="90"/>
  <c r="K56" i="90"/>
  <c r="K57" i="90"/>
  <c r="K58" i="90"/>
  <c r="K61" i="90"/>
  <c r="K66" i="90"/>
  <c r="K75" i="90"/>
  <c r="K76" i="90"/>
  <c r="K97" i="90"/>
  <c r="G52" i="15"/>
  <c r="K13" i="91"/>
  <c r="K14" i="91"/>
  <c r="K15" i="91"/>
  <c r="K16" i="91"/>
  <c r="K18" i="91"/>
  <c r="K19" i="91"/>
  <c r="K20" i="91"/>
  <c r="K21" i="91"/>
  <c r="K22" i="91"/>
  <c r="K24" i="91"/>
  <c r="K25" i="91"/>
  <c r="K26" i="91"/>
  <c r="K27" i="91"/>
  <c r="K28" i="91"/>
  <c r="K29" i="91"/>
  <c r="K30" i="91"/>
  <c r="K31" i="91"/>
  <c r="K32" i="91"/>
  <c r="K33" i="91"/>
  <c r="K35" i="91"/>
  <c r="K36" i="91"/>
  <c r="K37" i="91"/>
  <c r="K38" i="91"/>
  <c r="K39" i="91"/>
  <c r="K40" i="91"/>
  <c r="K43" i="91"/>
  <c r="K45" i="91"/>
  <c r="K48" i="91"/>
  <c r="K52" i="91"/>
  <c r="K53" i="91"/>
  <c r="K54" i="91"/>
  <c r="K55" i="91"/>
  <c r="K56" i="91"/>
  <c r="K57" i="91"/>
  <c r="K58" i="91"/>
  <c r="K61" i="91"/>
  <c r="K66" i="91"/>
  <c r="K75" i="91"/>
  <c r="K76" i="91"/>
  <c r="K97" i="91"/>
  <c r="G53" i="15"/>
  <c r="K13" i="92"/>
  <c r="K14" i="92"/>
  <c r="K15" i="92"/>
  <c r="K16" i="92"/>
  <c r="K18" i="92"/>
  <c r="K19" i="92"/>
  <c r="K20" i="92"/>
  <c r="K21" i="92"/>
  <c r="K22" i="92"/>
  <c r="K24" i="92"/>
  <c r="K25" i="92"/>
  <c r="K26" i="92"/>
  <c r="K27" i="92"/>
  <c r="K28" i="92"/>
  <c r="K29" i="92"/>
  <c r="K30" i="92"/>
  <c r="K31" i="92"/>
  <c r="K32" i="92"/>
  <c r="K33" i="92"/>
  <c r="K35" i="92"/>
  <c r="K36" i="92"/>
  <c r="K37" i="92"/>
  <c r="K38" i="92"/>
  <c r="K39" i="92"/>
  <c r="K40" i="92"/>
  <c r="K43" i="92"/>
  <c r="K45" i="92"/>
  <c r="K48" i="92"/>
  <c r="K52" i="92"/>
  <c r="K53" i="92"/>
  <c r="K54" i="92"/>
  <c r="K55" i="92"/>
  <c r="K56" i="92"/>
  <c r="K57" i="92"/>
  <c r="K58" i="92"/>
  <c r="K61" i="92"/>
  <c r="K66" i="92"/>
  <c r="K75" i="92"/>
  <c r="K76" i="92"/>
  <c r="K98" i="92"/>
  <c r="G54" i="15"/>
  <c r="K13" i="93"/>
  <c r="K14" i="93"/>
  <c r="K15" i="93"/>
  <c r="K16" i="93"/>
  <c r="K18" i="93"/>
  <c r="K19" i="93"/>
  <c r="K20" i="93"/>
  <c r="K21" i="93"/>
  <c r="K22" i="93"/>
  <c r="K24" i="93"/>
  <c r="K25" i="93"/>
  <c r="K26" i="93"/>
  <c r="K27" i="93"/>
  <c r="K28" i="93"/>
  <c r="K29" i="93"/>
  <c r="K30" i="93"/>
  <c r="K31" i="93"/>
  <c r="K32" i="93"/>
  <c r="K33" i="93"/>
  <c r="K35" i="93"/>
  <c r="K36" i="93"/>
  <c r="K37" i="93"/>
  <c r="K38" i="93"/>
  <c r="K39" i="93"/>
  <c r="K40" i="93"/>
  <c r="K43" i="93"/>
  <c r="K45" i="93"/>
  <c r="K48" i="93"/>
  <c r="K52" i="93"/>
  <c r="K53" i="93"/>
  <c r="K54" i="93"/>
  <c r="K55" i="93"/>
  <c r="K56" i="93"/>
  <c r="K57" i="93"/>
  <c r="K58" i="93"/>
  <c r="K61" i="93"/>
  <c r="K66" i="93"/>
  <c r="K75" i="93"/>
  <c r="K76" i="93"/>
  <c r="K98" i="93"/>
  <c r="G55" i="15"/>
  <c r="K13" i="94"/>
  <c r="K14" i="94"/>
  <c r="K15" i="94"/>
  <c r="K16" i="94"/>
  <c r="K18" i="94"/>
  <c r="K19" i="94"/>
  <c r="K20" i="94"/>
  <c r="K21" i="94"/>
  <c r="K22" i="94"/>
  <c r="K24" i="94"/>
  <c r="K25" i="94"/>
  <c r="K26" i="94"/>
  <c r="K27" i="94"/>
  <c r="K28" i="94"/>
  <c r="K29" i="94"/>
  <c r="K30" i="94"/>
  <c r="K31" i="94"/>
  <c r="K32" i="94"/>
  <c r="K33" i="94"/>
  <c r="K35" i="94"/>
  <c r="K36" i="94"/>
  <c r="K37" i="94"/>
  <c r="K38" i="94"/>
  <c r="K39" i="94"/>
  <c r="K40" i="94"/>
  <c r="K43" i="94"/>
  <c r="K45" i="94"/>
  <c r="K48" i="94"/>
  <c r="K52" i="94"/>
  <c r="K53" i="94"/>
  <c r="K54" i="94"/>
  <c r="K55" i="94"/>
  <c r="K56" i="94"/>
  <c r="K57" i="94"/>
  <c r="K58" i="94"/>
  <c r="K61" i="94"/>
  <c r="K66" i="94"/>
  <c r="K75" i="94"/>
  <c r="K76" i="94"/>
  <c r="K98" i="94"/>
  <c r="G56" i="15"/>
  <c r="K13" i="95"/>
  <c r="K14" i="95"/>
  <c r="K15" i="95"/>
  <c r="K16" i="95"/>
  <c r="K18" i="95"/>
  <c r="K19" i="95"/>
  <c r="K20" i="95"/>
  <c r="K21" i="95"/>
  <c r="K22" i="95"/>
  <c r="K24" i="95"/>
  <c r="K25" i="95"/>
  <c r="K26" i="95"/>
  <c r="K27" i="95"/>
  <c r="K28" i="95"/>
  <c r="K29" i="95"/>
  <c r="K30" i="95"/>
  <c r="K31" i="95"/>
  <c r="K32" i="95"/>
  <c r="K33" i="95"/>
  <c r="K35" i="95"/>
  <c r="K36" i="95"/>
  <c r="K37" i="95"/>
  <c r="K38" i="95"/>
  <c r="K39" i="95"/>
  <c r="K40" i="95"/>
  <c r="K43" i="95"/>
  <c r="K45" i="95"/>
  <c r="K48" i="95"/>
  <c r="K52" i="95"/>
  <c r="K53" i="95"/>
  <c r="K54" i="95"/>
  <c r="K55" i="95"/>
  <c r="K56" i="95"/>
  <c r="K57" i="95"/>
  <c r="K58" i="95"/>
  <c r="K61" i="95"/>
  <c r="K66" i="95"/>
  <c r="K75" i="95"/>
  <c r="K76" i="95"/>
  <c r="K98" i="95"/>
  <c r="G57" i="15"/>
  <c r="K13" i="96"/>
  <c r="K14" i="96"/>
  <c r="K15" i="96"/>
  <c r="K16" i="96"/>
  <c r="K18" i="96"/>
  <c r="K19" i="96"/>
  <c r="K20" i="96"/>
  <c r="K21" i="96"/>
  <c r="K22" i="96"/>
  <c r="K24" i="96"/>
  <c r="K25" i="96"/>
  <c r="K26" i="96"/>
  <c r="K27" i="96"/>
  <c r="K28" i="96"/>
  <c r="K29" i="96"/>
  <c r="K30" i="96"/>
  <c r="K31" i="96"/>
  <c r="K32" i="96"/>
  <c r="K33" i="96"/>
  <c r="K35" i="96"/>
  <c r="K36" i="96"/>
  <c r="K37" i="96"/>
  <c r="K38" i="96"/>
  <c r="K39" i="96"/>
  <c r="K40" i="96"/>
  <c r="K43" i="96"/>
  <c r="K45" i="96"/>
  <c r="K48" i="96"/>
  <c r="K52" i="96"/>
  <c r="K53" i="96"/>
  <c r="K54" i="96"/>
  <c r="K55" i="96"/>
  <c r="K56" i="96"/>
  <c r="K57" i="96"/>
  <c r="K58" i="96"/>
  <c r="K61" i="96"/>
  <c r="K66" i="96"/>
  <c r="K75" i="96"/>
  <c r="K76" i="96"/>
  <c r="K98" i="96"/>
  <c r="G58" i="15"/>
  <c r="C13" i="97"/>
  <c r="D13" i="97"/>
  <c r="K13" i="97"/>
  <c r="C14" i="97"/>
  <c r="D14" i="97"/>
  <c r="K14" i="97"/>
  <c r="C15" i="97"/>
  <c r="D15" i="97"/>
  <c r="K15" i="97"/>
  <c r="C16" i="97"/>
  <c r="D16" i="97"/>
  <c r="K16" i="97"/>
  <c r="C18" i="97"/>
  <c r="D18" i="97"/>
  <c r="K18" i="97"/>
  <c r="C19" i="97"/>
  <c r="D19" i="97"/>
  <c r="K19" i="97"/>
  <c r="C20" i="97"/>
  <c r="D20" i="97"/>
  <c r="K20" i="97"/>
  <c r="C21" i="97"/>
  <c r="D21" i="97"/>
  <c r="K21" i="97"/>
  <c r="C22" i="97"/>
  <c r="D22" i="97"/>
  <c r="K22" i="97"/>
  <c r="C23" i="97"/>
  <c r="D23" i="97"/>
  <c r="K23" i="97"/>
  <c r="C25" i="97"/>
  <c r="D25" i="97"/>
  <c r="K25" i="97"/>
  <c r="C26" i="97"/>
  <c r="D26" i="97"/>
  <c r="K26" i="97"/>
  <c r="C27" i="97"/>
  <c r="D27" i="97"/>
  <c r="K27" i="97"/>
  <c r="C28" i="97"/>
  <c r="D28" i="97"/>
  <c r="K28" i="97"/>
  <c r="C29" i="97"/>
  <c r="D29" i="97"/>
  <c r="K29" i="97"/>
  <c r="C30" i="97"/>
  <c r="D30" i="97"/>
  <c r="K30" i="97"/>
  <c r="C31" i="97"/>
  <c r="D31" i="97"/>
  <c r="K31" i="97"/>
  <c r="C32" i="97"/>
  <c r="D32" i="97"/>
  <c r="K32" i="97"/>
  <c r="C33" i="97"/>
  <c r="D33" i="97"/>
  <c r="K33" i="97"/>
  <c r="C34" i="97"/>
  <c r="D34" i="97"/>
  <c r="K34" i="97"/>
  <c r="C35" i="97"/>
  <c r="D35" i="97"/>
  <c r="K35" i="97"/>
  <c r="C37" i="97"/>
  <c r="D37" i="97"/>
  <c r="K37" i="97"/>
  <c r="C38" i="97"/>
  <c r="D38" i="97"/>
  <c r="K38" i="97"/>
  <c r="C39" i="97"/>
  <c r="D39" i="97"/>
  <c r="K39" i="97"/>
  <c r="C40" i="97"/>
  <c r="D40" i="97"/>
  <c r="K40" i="97"/>
  <c r="C41" i="97"/>
  <c r="D41" i="97"/>
  <c r="K41" i="97"/>
  <c r="C42" i="97"/>
  <c r="D42" i="97"/>
  <c r="K42" i="97"/>
  <c r="C45" i="97"/>
  <c r="D45" i="97"/>
  <c r="K45" i="97"/>
  <c r="C47" i="97"/>
  <c r="D47" i="97"/>
  <c r="K47" i="97"/>
  <c r="C50" i="97"/>
  <c r="D50" i="97"/>
  <c r="K50" i="97"/>
  <c r="C54" i="97"/>
  <c r="D54" i="97"/>
  <c r="K54" i="97"/>
  <c r="C55" i="97"/>
  <c r="D55" i="97"/>
  <c r="K55" i="97"/>
  <c r="C56" i="97"/>
  <c r="D56" i="97"/>
  <c r="K56" i="97"/>
  <c r="C57" i="97"/>
  <c r="D57" i="97"/>
  <c r="K57" i="97"/>
  <c r="C58" i="97"/>
  <c r="D58" i="97"/>
  <c r="K58" i="97"/>
  <c r="C59" i="97"/>
  <c r="D59" i="97"/>
  <c r="K59" i="97"/>
  <c r="C60" i="97"/>
  <c r="D60" i="97"/>
  <c r="K60" i="97"/>
  <c r="C63" i="97"/>
  <c r="D63" i="97"/>
  <c r="K63" i="97"/>
  <c r="C68" i="97"/>
  <c r="D68" i="97"/>
  <c r="K68" i="97"/>
  <c r="C69" i="97"/>
  <c r="D69" i="97"/>
  <c r="K69" i="97"/>
  <c r="C77" i="97"/>
  <c r="D77" i="97"/>
  <c r="K77" i="97"/>
  <c r="C78" i="97"/>
  <c r="D78" i="97"/>
  <c r="K78" i="97"/>
  <c r="K100" i="97"/>
  <c r="G59" i="15"/>
  <c r="C13" i="98"/>
  <c r="D13" i="98"/>
  <c r="K13" i="98"/>
  <c r="C14" i="98"/>
  <c r="D14" i="98"/>
  <c r="K14" i="98"/>
  <c r="C15" i="98"/>
  <c r="D15" i="98"/>
  <c r="K15" i="98"/>
  <c r="C16" i="98"/>
  <c r="D16" i="98"/>
  <c r="K16" i="98"/>
  <c r="C18" i="98"/>
  <c r="D18" i="98"/>
  <c r="K18" i="98"/>
  <c r="C19" i="98"/>
  <c r="D19" i="98"/>
  <c r="K19" i="98"/>
  <c r="C20" i="98"/>
  <c r="D20" i="98"/>
  <c r="K20" i="98"/>
  <c r="C21" i="98"/>
  <c r="D21" i="98"/>
  <c r="K21" i="98"/>
  <c r="C22" i="98"/>
  <c r="D22" i="98"/>
  <c r="K22" i="98"/>
  <c r="C23" i="98"/>
  <c r="D23" i="98"/>
  <c r="K23" i="98"/>
  <c r="C25" i="98"/>
  <c r="D25" i="98"/>
  <c r="K25" i="98"/>
  <c r="C26" i="98"/>
  <c r="D26" i="98"/>
  <c r="K26" i="98"/>
  <c r="C27" i="98"/>
  <c r="D27" i="98"/>
  <c r="K27" i="98"/>
  <c r="C28" i="98"/>
  <c r="D28" i="98"/>
  <c r="K28" i="98"/>
  <c r="C29" i="98"/>
  <c r="D29" i="98"/>
  <c r="K29" i="98"/>
  <c r="C30" i="98"/>
  <c r="D30" i="98"/>
  <c r="K30" i="98"/>
  <c r="C31" i="98"/>
  <c r="D31" i="98"/>
  <c r="K31" i="98"/>
  <c r="C32" i="98"/>
  <c r="D32" i="98"/>
  <c r="K32" i="98"/>
  <c r="C33" i="98"/>
  <c r="D33" i="98"/>
  <c r="K33" i="98"/>
  <c r="C34" i="98"/>
  <c r="D34" i="98"/>
  <c r="K34" i="98"/>
  <c r="C35" i="98"/>
  <c r="D35" i="98"/>
  <c r="K35" i="98"/>
  <c r="C36" i="98"/>
  <c r="D36" i="98"/>
  <c r="K36" i="98"/>
  <c r="C38" i="98"/>
  <c r="D38" i="98"/>
  <c r="K38" i="98"/>
  <c r="C39" i="98"/>
  <c r="D39" i="98"/>
  <c r="K39" i="98"/>
  <c r="C40" i="98"/>
  <c r="D40" i="98"/>
  <c r="K40" i="98"/>
  <c r="C41" i="98"/>
  <c r="D41" i="98"/>
  <c r="K41" i="98"/>
  <c r="C42" i="98"/>
  <c r="D42" i="98"/>
  <c r="K42" i="98"/>
  <c r="C43" i="98"/>
  <c r="D43" i="98"/>
  <c r="K43" i="98"/>
  <c r="C46" i="98"/>
  <c r="D46" i="98"/>
  <c r="K46" i="98"/>
  <c r="C48" i="98"/>
  <c r="D48" i="98"/>
  <c r="K48" i="98"/>
  <c r="C51" i="98"/>
  <c r="D51" i="98"/>
  <c r="K51" i="98"/>
  <c r="C55" i="98"/>
  <c r="D55" i="98"/>
  <c r="K55" i="98"/>
  <c r="C56" i="98"/>
  <c r="D56" i="98"/>
  <c r="K56" i="98"/>
  <c r="C57" i="98"/>
  <c r="D57" i="98"/>
  <c r="K57" i="98"/>
  <c r="C58" i="98"/>
  <c r="D58" i="98"/>
  <c r="K58" i="98"/>
  <c r="C59" i="98"/>
  <c r="D59" i="98"/>
  <c r="K59" i="98"/>
  <c r="C60" i="98"/>
  <c r="D60" i="98"/>
  <c r="K60" i="98"/>
  <c r="C61" i="98"/>
  <c r="D61" i="98"/>
  <c r="K61" i="98"/>
  <c r="C64" i="98"/>
  <c r="D64" i="98"/>
  <c r="K64" i="98"/>
  <c r="C69" i="98"/>
  <c r="D69" i="98"/>
  <c r="K69" i="98"/>
  <c r="C70" i="98"/>
  <c r="D70" i="98"/>
  <c r="K70" i="98"/>
  <c r="C78" i="98"/>
  <c r="D78" i="98"/>
  <c r="K78" i="98"/>
  <c r="C79" i="98"/>
  <c r="D79" i="98"/>
  <c r="K79" i="98"/>
  <c r="C98" i="98"/>
  <c r="D98" i="98"/>
  <c r="K98" i="98"/>
  <c r="K102" i="98"/>
  <c r="G60" i="15"/>
  <c r="C13" i="99"/>
  <c r="D13" i="99"/>
  <c r="K13" i="99"/>
  <c r="C14" i="99"/>
  <c r="D14" i="99"/>
  <c r="K14" i="99"/>
  <c r="C15" i="99"/>
  <c r="D15" i="99"/>
  <c r="K15" i="99"/>
  <c r="C16" i="99"/>
  <c r="D16" i="99"/>
  <c r="K16" i="99"/>
  <c r="C18" i="99"/>
  <c r="D18" i="99"/>
  <c r="K18" i="99"/>
  <c r="C19" i="99"/>
  <c r="D19" i="99"/>
  <c r="K19" i="99"/>
  <c r="C20" i="99"/>
  <c r="D20" i="99"/>
  <c r="K20" i="99"/>
  <c r="C21" i="99"/>
  <c r="D21" i="99"/>
  <c r="K21" i="99"/>
  <c r="C22" i="99"/>
  <c r="D22" i="99"/>
  <c r="K22" i="99"/>
  <c r="C23" i="99"/>
  <c r="D23" i="99"/>
  <c r="K23" i="99"/>
  <c r="C25" i="99"/>
  <c r="D25" i="99"/>
  <c r="K25" i="99"/>
  <c r="C26" i="99"/>
  <c r="D26" i="99"/>
  <c r="K26" i="99"/>
  <c r="C27" i="99"/>
  <c r="D27" i="99"/>
  <c r="K27" i="99"/>
  <c r="C28" i="99"/>
  <c r="D28" i="99"/>
  <c r="K28" i="99"/>
  <c r="C29" i="99"/>
  <c r="D29" i="99"/>
  <c r="K29" i="99"/>
  <c r="C30" i="99"/>
  <c r="D30" i="99"/>
  <c r="K30" i="99"/>
  <c r="C31" i="99"/>
  <c r="D31" i="99"/>
  <c r="K31" i="99"/>
  <c r="C32" i="99"/>
  <c r="D32" i="99"/>
  <c r="K32" i="99"/>
  <c r="C33" i="99"/>
  <c r="D33" i="99"/>
  <c r="K33" i="99"/>
  <c r="C34" i="99"/>
  <c r="D34" i="99"/>
  <c r="K34" i="99"/>
  <c r="C35" i="99"/>
  <c r="D35" i="99"/>
  <c r="K35" i="99"/>
  <c r="C36" i="99"/>
  <c r="D36" i="99"/>
  <c r="K36" i="99"/>
  <c r="C38" i="99"/>
  <c r="D38" i="99"/>
  <c r="K38" i="99"/>
  <c r="C39" i="99"/>
  <c r="D39" i="99"/>
  <c r="K39" i="99"/>
  <c r="C40" i="99"/>
  <c r="D40" i="99"/>
  <c r="K40" i="99"/>
  <c r="C41" i="99"/>
  <c r="D41" i="99"/>
  <c r="K41" i="99"/>
  <c r="C42" i="99"/>
  <c r="D42" i="99"/>
  <c r="K42" i="99"/>
  <c r="C43" i="99"/>
  <c r="D43" i="99"/>
  <c r="K43" i="99"/>
  <c r="C46" i="99"/>
  <c r="D46" i="99"/>
  <c r="K46" i="99"/>
  <c r="C48" i="99"/>
  <c r="D48" i="99"/>
  <c r="K48" i="99"/>
  <c r="C51" i="99"/>
  <c r="D51" i="99"/>
  <c r="K51" i="99"/>
  <c r="C55" i="99"/>
  <c r="D55" i="99"/>
  <c r="K55" i="99"/>
  <c r="C56" i="99"/>
  <c r="D56" i="99"/>
  <c r="K56" i="99"/>
  <c r="C57" i="99"/>
  <c r="D57" i="99"/>
  <c r="K57" i="99"/>
  <c r="C58" i="99"/>
  <c r="D58" i="99"/>
  <c r="K58" i="99"/>
  <c r="C59" i="99"/>
  <c r="D59" i="99"/>
  <c r="K59" i="99"/>
  <c r="C60" i="99"/>
  <c r="D60" i="99"/>
  <c r="K60" i="99"/>
  <c r="C61" i="99"/>
  <c r="D61" i="99"/>
  <c r="K61" i="99"/>
  <c r="C64" i="99"/>
  <c r="D64" i="99"/>
  <c r="K64" i="99"/>
  <c r="C69" i="99"/>
  <c r="D69" i="99"/>
  <c r="K69" i="99"/>
  <c r="C70" i="99"/>
  <c r="D70" i="99"/>
  <c r="K70" i="99"/>
  <c r="C78" i="99"/>
  <c r="D78" i="99"/>
  <c r="K78" i="99"/>
  <c r="C79" i="99"/>
  <c r="D79" i="99"/>
  <c r="K79" i="99"/>
  <c r="C98" i="99"/>
  <c r="D98" i="99"/>
  <c r="K98" i="99"/>
  <c r="K102" i="99"/>
  <c r="G61" i="15"/>
  <c r="C13" i="100"/>
  <c r="D13" i="100"/>
  <c r="K13" i="100"/>
  <c r="C14" i="100"/>
  <c r="D14" i="100"/>
  <c r="K14" i="100"/>
  <c r="C15" i="100"/>
  <c r="D15" i="100"/>
  <c r="K15" i="100"/>
  <c r="C16" i="100"/>
  <c r="D16" i="100"/>
  <c r="K16" i="100"/>
  <c r="C18" i="100"/>
  <c r="D18" i="100"/>
  <c r="K18" i="100"/>
  <c r="C19" i="100"/>
  <c r="D19" i="100"/>
  <c r="K19" i="100"/>
  <c r="C20" i="100"/>
  <c r="D20" i="100"/>
  <c r="K20" i="100"/>
  <c r="C21" i="100"/>
  <c r="D21" i="100"/>
  <c r="K21" i="100"/>
  <c r="C22" i="100"/>
  <c r="D22" i="100"/>
  <c r="K22" i="100"/>
  <c r="C23" i="100"/>
  <c r="D23" i="100"/>
  <c r="K23" i="100"/>
  <c r="C25" i="100"/>
  <c r="D25" i="100"/>
  <c r="K25" i="100"/>
  <c r="C26" i="100"/>
  <c r="D26" i="100"/>
  <c r="K26" i="100"/>
  <c r="C27" i="100"/>
  <c r="D27" i="100"/>
  <c r="K27" i="100"/>
  <c r="C28" i="100"/>
  <c r="D28" i="100"/>
  <c r="K28" i="100"/>
  <c r="C29" i="100"/>
  <c r="D29" i="100"/>
  <c r="K29" i="100"/>
  <c r="C30" i="100"/>
  <c r="D30" i="100"/>
  <c r="K30" i="100"/>
  <c r="C31" i="100"/>
  <c r="D31" i="100"/>
  <c r="K31" i="100"/>
  <c r="C32" i="100"/>
  <c r="D32" i="100"/>
  <c r="K32" i="100"/>
  <c r="C33" i="100"/>
  <c r="D33" i="100"/>
  <c r="K33" i="100"/>
  <c r="C34" i="100"/>
  <c r="D34" i="100"/>
  <c r="K34" i="100"/>
  <c r="C35" i="100"/>
  <c r="D35" i="100"/>
  <c r="K35" i="100"/>
  <c r="C36" i="100"/>
  <c r="D36" i="100"/>
  <c r="K36" i="100"/>
  <c r="C38" i="100"/>
  <c r="D38" i="100"/>
  <c r="K38" i="100"/>
  <c r="C39" i="100"/>
  <c r="D39" i="100"/>
  <c r="K39" i="100"/>
  <c r="C40" i="100"/>
  <c r="D40" i="100"/>
  <c r="K40" i="100"/>
  <c r="C41" i="100"/>
  <c r="D41" i="100"/>
  <c r="K41" i="100"/>
  <c r="C42" i="100"/>
  <c r="D42" i="100"/>
  <c r="K42" i="100"/>
  <c r="C43" i="100"/>
  <c r="D43" i="100"/>
  <c r="K43" i="100"/>
  <c r="C46" i="100"/>
  <c r="D46" i="100"/>
  <c r="K46" i="100"/>
  <c r="C48" i="100"/>
  <c r="D48" i="100"/>
  <c r="K48" i="100"/>
  <c r="C51" i="100"/>
  <c r="D51" i="100"/>
  <c r="K51" i="100"/>
  <c r="C55" i="100"/>
  <c r="D55" i="100"/>
  <c r="K55" i="100"/>
  <c r="C56" i="100"/>
  <c r="D56" i="100"/>
  <c r="K56" i="100"/>
  <c r="C57" i="100"/>
  <c r="D57" i="100"/>
  <c r="K57" i="100"/>
  <c r="C58" i="100"/>
  <c r="D58" i="100"/>
  <c r="K58" i="100"/>
  <c r="C59" i="100"/>
  <c r="D59" i="100"/>
  <c r="K59" i="100"/>
  <c r="C60" i="100"/>
  <c r="D60" i="100"/>
  <c r="K60" i="100"/>
  <c r="C61" i="100"/>
  <c r="D61" i="100"/>
  <c r="K61" i="100"/>
  <c r="C64" i="100"/>
  <c r="D64" i="100"/>
  <c r="K64" i="100"/>
  <c r="C69" i="100"/>
  <c r="D69" i="100"/>
  <c r="K69" i="100"/>
  <c r="C70" i="100"/>
  <c r="D70" i="100"/>
  <c r="K70" i="100"/>
  <c r="C78" i="100"/>
  <c r="D78" i="100"/>
  <c r="K78" i="100"/>
  <c r="C79" i="100"/>
  <c r="D79" i="100"/>
  <c r="K79" i="100"/>
  <c r="C98" i="100"/>
  <c r="D98" i="100"/>
  <c r="K98" i="100"/>
  <c r="K102" i="100"/>
  <c r="G62" i="15"/>
  <c r="C13" i="101"/>
  <c r="D13" i="101"/>
  <c r="K13" i="101"/>
  <c r="C14" i="101"/>
  <c r="D14" i="101"/>
  <c r="K14" i="101"/>
  <c r="C15" i="101"/>
  <c r="D15" i="101"/>
  <c r="K15" i="101"/>
  <c r="C16" i="101"/>
  <c r="D16" i="101"/>
  <c r="K16" i="101"/>
  <c r="C18" i="101"/>
  <c r="D18" i="101"/>
  <c r="K18" i="101"/>
  <c r="C19" i="101"/>
  <c r="D19" i="101"/>
  <c r="K19" i="101"/>
  <c r="C20" i="101"/>
  <c r="D20" i="101"/>
  <c r="K20" i="101"/>
  <c r="C21" i="101"/>
  <c r="D21" i="101"/>
  <c r="K21" i="101"/>
  <c r="C22" i="101"/>
  <c r="D22" i="101"/>
  <c r="K22" i="101"/>
  <c r="C23" i="101"/>
  <c r="D23" i="101"/>
  <c r="K23" i="101"/>
  <c r="C25" i="101"/>
  <c r="D25" i="101"/>
  <c r="K25" i="101"/>
  <c r="C26" i="101"/>
  <c r="D26" i="101"/>
  <c r="K26" i="101"/>
  <c r="C27" i="101"/>
  <c r="D27" i="101"/>
  <c r="K27" i="101"/>
  <c r="C28" i="101"/>
  <c r="D28" i="101"/>
  <c r="K28" i="101"/>
  <c r="C29" i="101"/>
  <c r="D29" i="101"/>
  <c r="K29" i="101"/>
  <c r="C30" i="101"/>
  <c r="D30" i="101"/>
  <c r="K30" i="101"/>
  <c r="C31" i="101"/>
  <c r="D31" i="101"/>
  <c r="K31" i="101"/>
  <c r="C32" i="101"/>
  <c r="D32" i="101"/>
  <c r="K32" i="101"/>
  <c r="C33" i="101"/>
  <c r="D33" i="101"/>
  <c r="K33" i="101"/>
  <c r="C34" i="101"/>
  <c r="D34" i="101"/>
  <c r="K34" i="101"/>
  <c r="C35" i="101"/>
  <c r="D35" i="101"/>
  <c r="K35" i="101"/>
  <c r="C36" i="101"/>
  <c r="D36" i="101"/>
  <c r="K36" i="101"/>
  <c r="C38" i="101"/>
  <c r="D38" i="101"/>
  <c r="K38" i="101"/>
  <c r="C39" i="101"/>
  <c r="D39" i="101"/>
  <c r="K39" i="101"/>
  <c r="C40" i="101"/>
  <c r="D40" i="101"/>
  <c r="K40" i="101"/>
  <c r="C41" i="101"/>
  <c r="D41" i="101"/>
  <c r="K41" i="101"/>
  <c r="C42" i="101"/>
  <c r="D42" i="101"/>
  <c r="K42" i="101"/>
  <c r="C43" i="101"/>
  <c r="D43" i="101"/>
  <c r="K43" i="101"/>
  <c r="C46" i="101"/>
  <c r="D46" i="101"/>
  <c r="K46" i="101"/>
  <c r="C48" i="101"/>
  <c r="D48" i="101"/>
  <c r="K48" i="101"/>
  <c r="C51" i="101"/>
  <c r="D51" i="101"/>
  <c r="K51" i="101"/>
  <c r="C55" i="101"/>
  <c r="D55" i="101"/>
  <c r="K55" i="101"/>
  <c r="C56" i="101"/>
  <c r="D56" i="101"/>
  <c r="K56" i="101"/>
  <c r="C57" i="101"/>
  <c r="D57" i="101"/>
  <c r="K57" i="101"/>
  <c r="C58" i="101"/>
  <c r="D58" i="101"/>
  <c r="K58" i="101"/>
  <c r="C59" i="101"/>
  <c r="D59" i="101"/>
  <c r="K59" i="101"/>
  <c r="C60" i="101"/>
  <c r="D60" i="101"/>
  <c r="K60" i="101"/>
  <c r="C61" i="101"/>
  <c r="D61" i="101"/>
  <c r="K61" i="101"/>
  <c r="C64" i="101"/>
  <c r="D64" i="101"/>
  <c r="K64" i="101"/>
  <c r="C69" i="101"/>
  <c r="D69" i="101"/>
  <c r="K69" i="101"/>
  <c r="C70" i="101"/>
  <c r="D70" i="101"/>
  <c r="K70" i="101"/>
  <c r="C78" i="101"/>
  <c r="D78" i="101"/>
  <c r="K78" i="101"/>
  <c r="C79" i="101"/>
  <c r="D79" i="101"/>
  <c r="K79" i="101"/>
  <c r="C98" i="101"/>
  <c r="D98" i="101"/>
  <c r="K98" i="101"/>
  <c r="K102" i="101"/>
  <c r="G63" i="15"/>
  <c r="C13" i="102"/>
  <c r="D13" i="102"/>
  <c r="K13" i="102"/>
  <c r="C14" i="102"/>
  <c r="D14" i="102"/>
  <c r="K14" i="102"/>
  <c r="C15" i="102"/>
  <c r="D15" i="102"/>
  <c r="K15" i="102"/>
  <c r="C16" i="102"/>
  <c r="D16" i="102"/>
  <c r="K16" i="102"/>
  <c r="C18" i="102"/>
  <c r="D18" i="102"/>
  <c r="K18" i="102"/>
  <c r="C19" i="102"/>
  <c r="D19" i="102"/>
  <c r="K19" i="102"/>
  <c r="C20" i="102"/>
  <c r="D20" i="102"/>
  <c r="K20" i="102"/>
  <c r="C21" i="102"/>
  <c r="D21" i="102"/>
  <c r="K21" i="102"/>
  <c r="C22" i="102"/>
  <c r="D22" i="102"/>
  <c r="K22" i="102"/>
  <c r="C23" i="102"/>
  <c r="D23" i="102"/>
  <c r="K23" i="102"/>
  <c r="C25" i="102"/>
  <c r="D25" i="102"/>
  <c r="K25" i="102"/>
  <c r="C26" i="102"/>
  <c r="D26" i="102"/>
  <c r="K26" i="102"/>
  <c r="C27" i="102"/>
  <c r="D27" i="102"/>
  <c r="K27" i="102"/>
  <c r="C28" i="102"/>
  <c r="D28" i="102"/>
  <c r="K28" i="102"/>
  <c r="C29" i="102"/>
  <c r="D29" i="102"/>
  <c r="K29" i="102"/>
  <c r="C30" i="102"/>
  <c r="D30" i="102"/>
  <c r="K30" i="102"/>
  <c r="C31" i="102"/>
  <c r="D31" i="102"/>
  <c r="K31" i="102"/>
  <c r="C32" i="102"/>
  <c r="D32" i="102"/>
  <c r="K32" i="102"/>
  <c r="C33" i="102"/>
  <c r="D33" i="102"/>
  <c r="K33" i="102"/>
  <c r="C34" i="102"/>
  <c r="D34" i="102"/>
  <c r="K34" i="102"/>
  <c r="C35" i="102"/>
  <c r="D35" i="102"/>
  <c r="K35" i="102"/>
  <c r="C36" i="102"/>
  <c r="D36" i="102"/>
  <c r="K36" i="102"/>
  <c r="C38" i="102"/>
  <c r="D38" i="102"/>
  <c r="K38" i="102"/>
  <c r="C39" i="102"/>
  <c r="D39" i="102"/>
  <c r="K39" i="102"/>
  <c r="C40" i="102"/>
  <c r="D40" i="102"/>
  <c r="K40" i="102"/>
  <c r="C41" i="102"/>
  <c r="D41" i="102"/>
  <c r="K41" i="102"/>
  <c r="C42" i="102"/>
  <c r="D42" i="102"/>
  <c r="K42" i="102"/>
  <c r="C43" i="102"/>
  <c r="D43" i="102"/>
  <c r="K43" i="102"/>
  <c r="C46" i="102"/>
  <c r="D46" i="102"/>
  <c r="K46" i="102"/>
  <c r="C48" i="102"/>
  <c r="D48" i="102"/>
  <c r="K48" i="102"/>
  <c r="C51" i="102"/>
  <c r="D51" i="102"/>
  <c r="K51" i="102"/>
  <c r="C55" i="102"/>
  <c r="D55" i="102"/>
  <c r="K55" i="102"/>
  <c r="C56" i="102"/>
  <c r="D56" i="102"/>
  <c r="K56" i="102"/>
  <c r="C57" i="102"/>
  <c r="D57" i="102"/>
  <c r="K57" i="102"/>
  <c r="C58" i="102"/>
  <c r="D58" i="102"/>
  <c r="K58" i="102"/>
  <c r="C59" i="102"/>
  <c r="D59" i="102"/>
  <c r="K59" i="102"/>
  <c r="C60" i="102"/>
  <c r="D60" i="102"/>
  <c r="K60" i="102"/>
  <c r="C61" i="102"/>
  <c r="D61" i="102"/>
  <c r="K61" i="102"/>
  <c r="C64" i="102"/>
  <c r="D64" i="102"/>
  <c r="K64" i="102"/>
  <c r="C69" i="102"/>
  <c r="D69" i="102"/>
  <c r="K69" i="102"/>
  <c r="C70" i="102"/>
  <c r="D70" i="102"/>
  <c r="K70" i="102"/>
  <c r="C78" i="102"/>
  <c r="D78" i="102"/>
  <c r="K78" i="102"/>
  <c r="C79" i="102"/>
  <c r="D79" i="102"/>
  <c r="K79" i="102"/>
  <c r="C98" i="102"/>
  <c r="D98" i="102"/>
  <c r="K98" i="102"/>
  <c r="C99" i="102"/>
  <c r="D99" i="102"/>
  <c r="K99" i="102"/>
  <c r="K103" i="102"/>
  <c r="G64" i="15"/>
  <c r="C13" i="103"/>
  <c r="D13" i="103"/>
  <c r="K13" i="103"/>
  <c r="C14" i="103"/>
  <c r="D14" i="103"/>
  <c r="K14" i="103"/>
  <c r="C15" i="103"/>
  <c r="D15" i="103"/>
  <c r="K15" i="103"/>
  <c r="C16" i="103"/>
  <c r="D16" i="103"/>
  <c r="K16" i="103"/>
  <c r="C18" i="103"/>
  <c r="D18" i="103"/>
  <c r="K18" i="103"/>
  <c r="C19" i="103"/>
  <c r="D19" i="103"/>
  <c r="K19" i="103"/>
  <c r="C20" i="103"/>
  <c r="D20" i="103"/>
  <c r="K20" i="103"/>
  <c r="C21" i="103"/>
  <c r="D21" i="103"/>
  <c r="K21" i="103"/>
  <c r="C22" i="103"/>
  <c r="D22" i="103"/>
  <c r="K22" i="103"/>
  <c r="C23" i="103"/>
  <c r="D23" i="103"/>
  <c r="K23" i="103"/>
  <c r="C25" i="103"/>
  <c r="D25" i="103"/>
  <c r="K25" i="103"/>
  <c r="C26" i="103"/>
  <c r="D26" i="103"/>
  <c r="K26" i="103"/>
  <c r="C27" i="103"/>
  <c r="D27" i="103"/>
  <c r="K27" i="103"/>
  <c r="C28" i="103"/>
  <c r="D28" i="103"/>
  <c r="K28" i="103"/>
  <c r="C29" i="103"/>
  <c r="D29" i="103"/>
  <c r="K29" i="103"/>
  <c r="C30" i="103"/>
  <c r="D30" i="103"/>
  <c r="K30" i="103"/>
  <c r="C31" i="103"/>
  <c r="D31" i="103"/>
  <c r="K31" i="103"/>
  <c r="C32" i="103"/>
  <c r="D32" i="103"/>
  <c r="K32" i="103"/>
  <c r="C33" i="103"/>
  <c r="D33" i="103"/>
  <c r="K33" i="103"/>
  <c r="C34" i="103"/>
  <c r="D34" i="103"/>
  <c r="K34" i="103"/>
  <c r="C35" i="103"/>
  <c r="D35" i="103"/>
  <c r="K35" i="103"/>
  <c r="C36" i="103"/>
  <c r="D36" i="103"/>
  <c r="K36" i="103"/>
  <c r="C38" i="103"/>
  <c r="D38" i="103"/>
  <c r="K38" i="103"/>
  <c r="C39" i="103"/>
  <c r="D39" i="103"/>
  <c r="K39" i="103"/>
  <c r="C40" i="103"/>
  <c r="D40" i="103"/>
  <c r="K40" i="103"/>
  <c r="C41" i="103"/>
  <c r="D41" i="103"/>
  <c r="K41" i="103"/>
  <c r="C42" i="103"/>
  <c r="D42" i="103"/>
  <c r="K42" i="103"/>
  <c r="C43" i="103"/>
  <c r="D43" i="103"/>
  <c r="K43" i="103"/>
  <c r="C46" i="103"/>
  <c r="D46" i="103"/>
  <c r="K46" i="103"/>
  <c r="C48" i="103"/>
  <c r="D48" i="103"/>
  <c r="K48" i="103"/>
  <c r="C51" i="103"/>
  <c r="D51" i="103"/>
  <c r="K51" i="103"/>
  <c r="C55" i="103"/>
  <c r="D55" i="103"/>
  <c r="K55" i="103"/>
  <c r="C56" i="103"/>
  <c r="D56" i="103"/>
  <c r="K56" i="103"/>
  <c r="C57" i="103"/>
  <c r="D57" i="103"/>
  <c r="K57" i="103"/>
  <c r="C58" i="103"/>
  <c r="D58" i="103"/>
  <c r="K58" i="103"/>
  <c r="C59" i="103"/>
  <c r="D59" i="103"/>
  <c r="K59" i="103"/>
  <c r="C60" i="103"/>
  <c r="D60" i="103"/>
  <c r="K60" i="103"/>
  <c r="C61" i="103"/>
  <c r="D61" i="103"/>
  <c r="K61" i="103"/>
  <c r="C64" i="103"/>
  <c r="D64" i="103"/>
  <c r="K64" i="103"/>
  <c r="C69" i="103"/>
  <c r="D69" i="103"/>
  <c r="K69" i="103"/>
  <c r="C70" i="103"/>
  <c r="D70" i="103"/>
  <c r="K70" i="103"/>
  <c r="C78" i="103"/>
  <c r="D78" i="103"/>
  <c r="K78" i="103"/>
  <c r="C79" i="103"/>
  <c r="D79" i="103"/>
  <c r="K79" i="103"/>
  <c r="C98" i="103"/>
  <c r="D98" i="103"/>
  <c r="K98" i="103"/>
  <c r="C99" i="103"/>
  <c r="D99" i="103"/>
  <c r="K99" i="103"/>
  <c r="K103" i="103"/>
  <c r="G65" i="15"/>
  <c r="C13" i="104"/>
  <c r="D13" i="104"/>
  <c r="K13" i="104"/>
  <c r="C14" i="104"/>
  <c r="D14" i="104"/>
  <c r="K14" i="104"/>
  <c r="C15" i="104"/>
  <c r="D15" i="104"/>
  <c r="K15" i="104"/>
  <c r="C16" i="104"/>
  <c r="D16" i="104"/>
  <c r="K16" i="104"/>
  <c r="C18" i="104"/>
  <c r="D18" i="104"/>
  <c r="K18" i="104"/>
  <c r="C19" i="104"/>
  <c r="D19" i="104"/>
  <c r="K19" i="104"/>
  <c r="C20" i="104"/>
  <c r="D20" i="104"/>
  <c r="K20" i="104"/>
  <c r="C21" i="104"/>
  <c r="D21" i="104"/>
  <c r="K21" i="104"/>
  <c r="C22" i="104"/>
  <c r="D22" i="104"/>
  <c r="K22" i="104"/>
  <c r="C23" i="104"/>
  <c r="D23" i="104"/>
  <c r="K23" i="104"/>
  <c r="C25" i="104"/>
  <c r="D25" i="104"/>
  <c r="K25" i="104"/>
  <c r="C26" i="104"/>
  <c r="D26" i="104"/>
  <c r="K26" i="104"/>
  <c r="C27" i="104"/>
  <c r="D27" i="104"/>
  <c r="K27" i="104"/>
  <c r="C28" i="104"/>
  <c r="D28" i="104"/>
  <c r="K28" i="104"/>
  <c r="C29" i="104"/>
  <c r="D29" i="104"/>
  <c r="K29" i="104"/>
  <c r="C30" i="104"/>
  <c r="D30" i="104"/>
  <c r="K30" i="104"/>
  <c r="C31" i="104"/>
  <c r="D31" i="104"/>
  <c r="K31" i="104"/>
  <c r="C32" i="104"/>
  <c r="D32" i="104"/>
  <c r="K32" i="104"/>
  <c r="C33" i="104"/>
  <c r="D33" i="104"/>
  <c r="K33" i="104"/>
  <c r="C34" i="104"/>
  <c r="D34" i="104"/>
  <c r="K34" i="104"/>
  <c r="C35" i="104"/>
  <c r="D35" i="104"/>
  <c r="K35" i="104"/>
  <c r="C36" i="104"/>
  <c r="D36" i="104"/>
  <c r="K36" i="104"/>
  <c r="C38" i="104"/>
  <c r="D38" i="104"/>
  <c r="K38" i="104"/>
  <c r="C39" i="104"/>
  <c r="D39" i="104"/>
  <c r="K39" i="104"/>
  <c r="C40" i="104"/>
  <c r="D40" i="104"/>
  <c r="K40" i="104"/>
  <c r="C41" i="104"/>
  <c r="D41" i="104"/>
  <c r="K41" i="104"/>
  <c r="C42" i="104"/>
  <c r="D42" i="104"/>
  <c r="K42" i="104"/>
  <c r="C43" i="104"/>
  <c r="D43" i="104"/>
  <c r="K43" i="104"/>
  <c r="C46" i="104"/>
  <c r="D46" i="104"/>
  <c r="K46" i="104"/>
  <c r="C48" i="104"/>
  <c r="D48" i="104"/>
  <c r="K48" i="104"/>
  <c r="C51" i="104"/>
  <c r="D51" i="104"/>
  <c r="K51" i="104"/>
  <c r="C55" i="104"/>
  <c r="D55" i="104"/>
  <c r="K55" i="104"/>
  <c r="C56" i="104"/>
  <c r="D56" i="104"/>
  <c r="K56" i="104"/>
  <c r="C57" i="104"/>
  <c r="D57" i="104"/>
  <c r="K57" i="104"/>
  <c r="C58" i="104"/>
  <c r="D58" i="104"/>
  <c r="K58" i="104"/>
  <c r="C59" i="104"/>
  <c r="D59" i="104"/>
  <c r="K59" i="104"/>
  <c r="C60" i="104"/>
  <c r="D60" i="104"/>
  <c r="K60" i="104"/>
  <c r="C61" i="104"/>
  <c r="D61" i="104"/>
  <c r="K61" i="104"/>
  <c r="C64" i="104"/>
  <c r="D64" i="104"/>
  <c r="K64" i="104"/>
  <c r="C69" i="104"/>
  <c r="D69" i="104"/>
  <c r="K69" i="104"/>
  <c r="C70" i="104"/>
  <c r="D70" i="104"/>
  <c r="K70" i="104"/>
  <c r="C78" i="104"/>
  <c r="D78" i="104"/>
  <c r="K78" i="104"/>
  <c r="C79" i="104"/>
  <c r="D79" i="104"/>
  <c r="K79" i="104"/>
  <c r="C98" i="104"/>
  <c r="D98" i="104"/>
  <c r="K98" i="104"/>
  <c r="C99" i="104"/>
  <c r="D99" i="104"/>
  <c r="K99" i="104"/>
  <c r="K104" i="104"/>
  <c r="G66" i="15"/>
  <c r="K13" i="105"/>
  <c r="K14" i="105"/>
  <c r="K15" i="105"/>
  <c r="K16" i="105"/>
  <c r="K18" i="105"/>
  <c r="K19" i="105"/>
  <c r="K20" i="105"/>
  <c r="K21" i="105"/>
  <c r="K22" i="105"/>
  <c r="K23" i="105"/>
  <c r="K25" i="105"/>
  <c r="K26" i="105"/>
  <c r="K27" i="105"/>
  <c r="K28" i="105"/>
  <c r="K29" i="105"/>
  <c r="K30" i="105"/>
  <c r="K31" i="105"/>
  <c r="K32" i="105"/>
  <c r="K33" i="105"/>
  <c r="K34" i="105"/>
  <c r="K35" i="105"/>
  <c r="K36" i="105"/>
  <c r="K38" i="105"/>
  <c r="K39" i="105"/>
  <c r="K40" i="105"/>
  <c r="K41" i="105"/>
  <c r="K42" i="105"/>
  <c r="K43" i="105"/>
  <c r="K46" i="105"/>
  <c r="K48" i="105"/>
  <c r="K51" i="105"/>
  <c r="K55" i="105"/>
  <c r="K56" i="105"/>
  <c r="K57" i="105"/>
  <c r="K58" i="105"/>
  <c r="K59" i="105"/>
  <c r="K60" i="105"/>
  <c r="K61" i="105"/>
  <c r="K64" i="105"/>
  <c r="K69" i="105"/>
  <c r="K70" i="105"/>
  <c r="K78" i="105"/>
  <c r="K79" i="105"/>
  <c r="K98" i="105"/>
  <c r="K99" i="105"/>
  <c r="K100" i="105"/>
  <c r="K104" i="105"/>
  <c r="G67" i="15"/>
  <c r="K13" i="106"/>
  <c r="K14" i="106"/>
  <c r="K15" i="106"/>
  <c r="K16" i="106"/>
  <c r="K18" i="106"/>
  <c r="K19" i="106"/>
  <c r="K20" i="106"/>
  <c r="K21" i="106"/>
  <c r="K22" i="106"/>
  <c r="K23" i="106"/>
  <c r="K25" i="106"/>
  <c r="K26" i="106"/>
  <c r="K27" i="106"/>
  <c r="K28" i="106"/>
  <c r="K29" i="106"/>
  <c r="K30" i="106"/>
  <c r="K31" i="106"/>
  <c r="K32" i="106"/>
  <c r="K33" i="106"/>
  <c r="K34" i="106"/>
  <c r="K35" i="106"/>
  <c r="K36" i="106"/>
  <c r="K38" i="106"/>
  <c r="K39" i="106"/>
  <c r="K40" i="106"/>
  <c r="K41" i="106"/>
  <c r="K42" i="106"/>
  <c r="K43" i="106"/>
  <c r="K46" i="106"/>
  <c r="K48" i="106"/>
  <c r="K51" i="106"/>
  <c r="K55" i="106"/>
  <c r="K56" i="106"/>
  <c r="K57" i="106"/>
  <c r="K58" i="106"/>
  <c r="K59" i="106"/>
  <c r="K60" i="106"/>
  <c r="K61" i="106"/>
  <c r="K64" i="106"/>
  <c r="K69" i="106"/>
  <c r="K70" i="106"/>
  <c r="K78" i="106"/>
  <c r="K79" i="106"/>
  <c r="K98" i="106"/>
  <c r="K99" i="106"/>
  <c r="K100" i="106"/>
  <c r="K104" i="106"/>
  <c r="G68" i="15"/>
  <c r="C13" i="107"/>
  <c r="D13" i="107"/>
  <c r="K13" i="107"/>
  <c r="C14" i="107"/>
  <c r="D14" i="107"/>
  <c r="K14" i="107"/>
  <c r="C15" i="107"/>
  <c r="D15" i="107"/>
  <c r="K15" i="107"/>
  <c r="C16" i="107"/>
  <c r="D16" i="107"/>
  <c r="K16" i="107"/>
  <c r="C18" i="107"/>
  <c r="D18" i="107"/>
  <c r="K18" i="107"/>
  <c r="C19" i="107"/>
  <c r="D19" i="107"/>
  <c r="K19" i="107"/>
  <c r="C20" i="107"/>
  <c r="D20" i="107"/>
  <c r="K20" i="107"/>
  <c r="C21" i="107"/>
  <c r="D21" i="107"/>
  <c r="K21" i="107"/>
  <c r="C22" i="107"/>
  <c r="D22" i="107"/>
  <c r="K22" i="107"/>
  <c r="C23" i="107"/>
  <c r="D23" i="107"/>
  <c r="K23" i="107"/>
  <c r="C25" i="107"/>
  <c r="D25" i="107"/>
  <c r="K25" i="107"/>
  <c r="C26" i="107"/>
  <c r="D26" i="107"/>
  <c r="K26" i="107"/>
  <c r="C27" i="107"/>
  <c r="D27" i="107"/>
  <c r="K27" i="107"/>
  <c r="C28" i="107"/>
  <c r="D28" i="107"/>
  <c r="K28" i="107"/>
  <c r="C29" i="107"/>
  <c r="D29" i="107"/>
  <c r="K29" i="107"/>
  <c r="C30" i="107"/>
  <c r="D30" i="107"/>
  <c r="K30" i="107"/>
  <c r="C31" i="107"/>
  <c r="D31" i="107"/>
  <c r="K31" i="107"/>
  <c r="C32" i="107"/>
  <c r="D32" i="107"/>
  <c r="K32" i="107"/>
  <c r="C33" i="107"/>
  <c r="D33" i="107"/>
  <c r="K33" i="107"/>
  <c r="C34" i="107"/>
  <c r="D34" i="107"/>
  <c r="K34" i="107"/>
  <c r="C35" i="107"/>
  <c r="D35" i="107"/>
  <c r="K35" i="107"/>
  <c r="C36" i="107"/>
  <c r="D36" i="107"/>
  <c r="K36" i="107"/>
  <c r="C38" i="107"/>
  <c r="D38" i="107"/>
  <c r="K38" i="107"/>
  <c r="C39" i="107"/>
  <c r="D39" i="107"/>
  <c r="K39" i="107"/>
  <c r="C40" i="107"/>
  <c r="D40" i="107"/>
  <c r="K40" i="107"/>
  <c r="C41" i="107"/>
  <c r="D41" i="107"/>
  <c r="K41" i="107"/>
  <c r="C42" i="107"/>
  <c r="D42" i="107"/>
  <c r="K42" i="107"/>
  <c r="C43" i="107"/>
  <c r="D43" i="107"/>
  <c r="K43" i="107"/>
  <c r="C46" i="107"/>
  <c r="D46" i="107"/>
  <c r="K46" i="107"/>
  <c r="C48" i="107"/>
  <c r="D48" i="107"/>
  <c r="K48" i="107"/>
  <c r="C51" i="107"/>
  <c r="D51" i="107"/>
  <c r="K51" i="107"/>
  <c r="C55" i="107"/>
  <c r="D55" i="107"/>
  <c r="K55" i="107"/>
  <c r="C56" i="107"/>
  <c r="D56" i="107"/>
  <c r="K56" i="107"/>
  <c r="C57" i="107"/>
  <c r="D57" i="107"/>
  <c r="K57" i="107"/>
  <c r="C58" i="107"/>
  <c r="D58" i="107"/>
  <c r="K58" i="107"/>
  <c r="C59" i="107"/>
  <c r="D59" i="107"/>
  <c r="K59" i="107"/>
  <c r="C60" i="107"/>
  <c r="D60" i="107"/>
  <c r="K60" i="107"/>
  <c r="C61" i="107"/>
  <c r="D61" i="107"/>
  <c r="K61" i="107"/>
  <c r="C64" i="107"/>
  <c r="D64" i="107"/>
  <c r="K64" i="107"/>
  <c r="C69" i="107"/>
  <c r="D69" i="107"/>
  <c r="K69" i="107"/>
  <c r="C70" i="107"/>
  <c r="D70" i="107"/>
  <c r="K70" i="107"/>
  <c r="C78" i="107"/>
  <c r="D78" i="107"/>
  <c r="K78" i="107"/>
  <c r="C79" i="107"/>
  <c r="D79" i="107"/>
  <c r="K79" i="107"/>
  <c r="C98" i="107"/>
  <c r="D98" i="107"/>
  <c r="K98" i="107"/>
  <c r="C99" i="107"/>
  <c r="D99" i="107"/>
  <c r="K99" i="107"/>
  <c r="C100" i="107"/>
  <c r="D100" i="107"/>
  <c r="K100" i="107"/>
  <c r="K104" i="107"/>
  <c r="G69" i="15"/>
  <c r="C13" i="108"/>
  <c r="D13" i="108"/>
  <c r="K13" i="108"/>
  <c r="C14" i="108"/>
  <c r="D14" i="108"/>
  <c r="K14" i="108"/>
  <c r="C15" i="108"/>
  <c r="D15" i="108"/>
  <c r="K15" i="108"/>
  <c r="C16" i="108"/>
  <c r="D16" i="108"/>
  <c r="K16" i="108"/>
  <c r="C18" i="108"/>
  <c r="D18" i="108"/>
  <c r="K18" i="108"/>
  <c r="C19" i="108"/>
  <c r="D19" i="108"/>
  <c r="K19" i="108"/>
  <c r="C20" i="108"/>
  <c r="D20" i="108"/>
  <c r="K20" i="108"/>
  <c r="C21" i="108"/>
  <c r="D21" i="108"/>
  <c r="K21" i="108"/>
  <c r="C22" i="108"/>
  <c r="D22" i="108"/>
  <c r="K22" i="108"/>
  <c r="C23" i="108"/>
  <c r="D23" i="108"/>
  <c r="K23" i="108"/>
  <c r="C25" i="108"/>
  <c r="D25" i="108"/>
  <c r="K25" i="108"/>
  <c r="C26" i="108"/>
  <c r="D26" i="108"/>
  <c r="K26" i="108"/>
  <c r="C27" i="108"/>
  <c r="D27" i="108"/>
  <c r="K27" i="108"/>
  <c r="C28" i="108"/>
  <c r="D28" i="108"/>
  <c r="K28" i="108"/>
  <c r="C29" i="108"/>
  <c r="D29" i="108"/>
  <c r="K29" i="108"/>
  <c r="C30" i="108"/>
  <c r="D30" i="108"/>
  <c r="K30" i="108"/>
  <c r="C31" i="108"/>
  <c r="D31" i="108"/>
  <c r="K31" i="108"/>
  <c r="C32" i="108"/>
  <c r="D32" i="108"/>
  <c r="K32" i="108"/>
  <c r="C33" i="108"/>
  <c r="D33" i="108"/>
  <c r="K33" i="108"/>
  <c r="C34" i="108"/>
  <c r="D34" i="108"/>
  <c r="K34" i="108"/>
  <c r="C35" i="108"/>
  <c r="D35" i="108"/>
  <c r="K35" i="108"/>
  <c r="C36" i="108"/>
  <c r="D36" i="108"/>
  <c r="K36" i="108"/>
  <c r="C38" i="108"/>
  <c r="D38" i="108"/>
  <c r="K38" i="108"/>
  <c r="C39" i="108"/>
  <c r="D39" i="108"/>
  <c r="K39" i="108"/>
  <c r="C40" i="108"/>
  <c r="D40" i="108"/>
  <c r="K40" i="108"/>
  <c r="C41" i="108"/>
  <c r="D41" i="108"/>
  <c r="K41" i="108"/>
  <c r="C42" i="108"/>
  <c r="D42" i="108"/>
  <c r="K42" i="108"/>
  <c r="C43" i="108"/>
  <c r="D43" i="108"/>
  <c r="K43" i="108"/>
  <c r="C46" i="108"/>
  <c r="D46" i="108"/>
  <c r="K46" i="108"/>
  <c r="C48" i="108"/>
  <c r="D48" i="108"/>
  <c r="K48" i="108"/>
  <c r="C51" i="108"/>
  <c r="D51" i="108"/>
  <c r="K51" i="108"/>
  <c r="C55" i="108"/>
  <c r="D55" i="108"/>
  <c r="K55" i="108"/>
  <c r="C56" i="108"/>
  <c r="D56" i="108"/>
  <c r="K56" i="108"/>
  <c r="C57" i="108"/>
  <c r="D57" i="108"/>
  <c r="K57" i="108"/>
  <c r="C58" i="108"/>
  <c r="D58" i="108"/>
  <c r="K58" i="108"/>
  <c r="C59" i="108"/>
  <c r="D59" i="108"/>
  <c r="K59" i="108"/>
  <c r="C60" i="108"/>
  <c r="D60" i="108"/>
  <c r="K60" i="108"/>
  <c r="C61" i="108"/>
  <c r="D61" i="108"/>
  <c r="K61" i="108"/>
  <c r="C64" i="108"/>
  <c r="D64" i="108"/>
  <c r="K64" i="108"/>
  <c r="C69" i="108"/>
  <c r="D69" i="108"/>
  <c r="K69" i="108"/>
  <c r="C70" i="108"/>
  <c r="D70" i="108"/>
  <c r="K70" i="108"/>
  <c r="C78" i="108"/>
  <c r="D78" i="108"/>
  <c r="K78" i="108"/>
  <c r="C79" i="108"/>
  <c r="D79" i="108"/>
  <c r="K79" i="108"/>
  <c r="C98" i="108"/>
  <c r="D98" i="108"/>
  <c r="K98" i="108"/>
  <c r="C99" i="108"/>
  <c r="D99" i="108"/>
  <c r="K99" i="108"/>
  <c r="C100" i="108"/>
  <c r="D100" i="108"/>
  <c r="K100" i="108"/>
  <c r="K104" i="108"/>
  <c r="G70" i="15"/>
  <c r="G71" i="15"/>
  <c r="G72" i="15"/>
  <c r="G73" i="15"/>
  <c r="G74" i="15"/>
  <c r="G75" i="15"/>
  <c r="K13" i="115"/>
  <c r="K14" i="115"/>
  <c r="K15" i="115"/>
  <c r="K16" i="115"/>
  <c r="K18" i="115"/>
  <c r="K19" i="115"/>
  <c r="K20" i="115"/>
  <c r="K21" i="115"/>
  <c r="K22" i="115"/>
  <c r="K23" i="115"/>
  <c r="K25" i="115"/>
  <c r="K26" i="115"/>
  <c r="K28" i="115"/>
  <c r="K29" i="115"/>
  <c r="K30" i="115"/>
  <c r="K31" i="115"/>
  <c r="K32" i="115"/>
  <c r="K33" i="115"/>
  <c r="K34" i="115"/>
  <c r="K35" i="115"/>
  <c r="K36" i="115"/>
  <c r="K37" i="115"/>
  <c r="K39" i="115"/>
  <c r="K40" i="115"/>
  <c r="K41" i="115"/>
  <c r="K42" i="115"/>
  <c r="K43" i="115"/>
  <c r="K44" i="115"/>
  <c r="K47" i="115"/>
  <c r="K49" i="115"/>
  <c r="K52" i="115"/>
  <c r="K56" i="115"/>
  <c r="K57" i="115"/>
  <c r="K58" i="115"/>
  <c r="K59" i="115"/>
  <c r="K60" i="115"/>
  <c r="K61" i="115"/>
  <c r="K62" i="115"/>
  <c r="K63" i="115"/>
  <c r="K66" i="115"/>
  <c r="K71" i="115"/>
  <c r="K72" i="115"/>
  <c r="K80" i="115"/>
  <c r="K81" i="115"/>
  <c r="K104" i="115"/>
  <c r="K105" i="115"/>
  <c r="K106" i="115"/>
  <c r="K111" i="115"/>
  <c r="G76" i="15"/>
  <c r="G77" i="15"/>
  <c r="G78" i="15"/>
  <c r="K13" i="122"/>
  <c r="K14" i="122"/>
  <c r="K15" i="122"/>
  <c r="K16" i="122"/>
  <c r="K18" i="122"/>
  <c r="K19" i="122"/>
  <c r="K20" i="122"/>
  <c r="K21" i="122"/>
  <c r="K22" i="122"/>
  <c r="K23" i="122"/>
  <c r="K25" i="122"/>
  <c r="K26" i="122"/>
  <c r="K28" i="122"/>
  <c r="K29" i="122"/>
  <c r="K30" i="122"/>
  <c r="K31" i="122"/>
  <c r="K32" i="122"/>
  <c r="K33" i="122"/>
  <c r="K34" i="122"/>
  <c r="K35" i="122"/>
  <c r="K36" i="122"/>
  <c r="K37" i="122"/>
  <c r="K39" i="122"/>
  <c r="K40" i="122"/>
  <c r="K41" i="122"/>
  <c r="K42" i="122"/>
  <c r="K43" i="122"/>
  <c r="K44" i="122"/>
  <c r="K47" i="122"/>
  <c r="K49" i="122"/>
  <c r="K52" i="122"/>
  <c r="K56" i="122"/>
  <c r="K57" i="122"/>
  <c r="K58" i="122"/>
  <c r="K59" i="122"/>
  <c r="K60" i="122"/>
  <c r="K61" i="122"/>
  <c r="K62" i="122"/>
  <c r="K63" i="122"/>
  <c r="K64" i="122"/>
  <c r="K67" i="122"/>
  <c r="K72" i="122"/>
  <c r="K73" i="122"/>
  <c r="K81" i="122"/>
  <c r="K82" i="122"/>
  <c r="K106" i="122"/>
  <c r="K107" i="122"/>
  <c r="K108" i="122"/>
  <c r="K116" i="122"/>
  <c r="G80" i="15"/>
  <c r="G81" i="15"/>
  <c r="G82" i="15"/>
  <c r="G83" i="15"/>
  <c r="G84" i="15"/>
  <c r="K13" i="127"/>
  <c r="K14" i="127"/>
  <c r="K15" i="127"/>
  <c r="K16" i="127"/>
  <c r="K17" i="127"/>
  <c r="K19" i="127"/>
  <c r="K20" i="127"/>
  <c r="K21" i="127"/>
  <c r="K22" i="127"/>
  <c r="K23" i="127"/>
  <c r="K24" i="127"/>
  <c r="K26" i="127"/>
  <c r="K27" i="127"/>
  <c r="K29" i="127"/>
  <c r="K30" i="127"/>
  <c r="K31" i="127"/>
  <c r="K32" i="127"/>
  <c r="K33" i="127"/>
  <c r="K34" i="127"/>
  <c r="K35" i="127"/>
  <c r="K36" i="127"/>
  <c r="K37" i="127"/>
  <c r="K38" i="127"/>
  <c r="K40" i="127"/>
  <c r="K41" i="127"/>
  <c r="K42" i="127"/>
  <c r="K43" i="127"/>
  <c r="K44" i="127"/>
  <c r="K45" i="127"/>
  <c r="K48" i="127"/>
  <c r="K50" i="127"/>
  <c r="K53" i="127"/>
  <c r="K57" i="127"/>
  <c r="K58" i="127"/>
  <c r="K59" i="127"/>
  <c r="K60" i="127"/>
  <c r="K61" i="127"/>
  <c r="K62" i="127"/>
  <c r="K63" i="127"/>
  <c r="K64" i="127"/>
  <c r="K65" i="127"/>
  <c r="K68" i="127"/>
  <c r="K73" i="127"/>
  <c r="K74" i="127"/>
  <c r="K82" i="127"/>
  <c r="K83" i="127"/>
  <c r="K107" i="127"/>
  <c r="K108" i="127"/>
  <c r="K109" i="127"/>
  <c r="K119" i="127"/>
  <c r="G85" i="15"/>
  <c r="G86" i="15"/>
  <c r="G87" i="15"/>
  <c r="G88" i="15"/>
  <c r="K13" i="131"/>
  <c r="K14" i="131"/>
  <c r="K15" i="131"/>
  <c r="K16" i="131"/>
  <c r="K17" i="131"/>
  <c r="K19" i="131"/>
  <c r="K20" i="131"/>
  <c r="K21" i="131"/>
  <c r="K22" i="131"/>
  <c r="K23" i="131"/>
  <c r="K24" i="131"/>
  <c r="K26" i="131"/>
  <c r="K27" i="131"/>
  <c r="K29" i="131"/>
  <c r="K30" i="131"/>
  <c r="K31" i="131"/>
  <c r="K32" i="131"/>
  <c r="K33" i="131"/>
  <c r="K34" i="131"/>
  <c r="K35" i="131"/>
  <c r="K36" i="131"/>
  <c r="K37" i="131"/>
  <c r="K38" i="131"/>
  <c r="K40" i="131"/>
  <c r="K41" i="131"/>
  <c r="K42" i="131"/>
  <c r="K43" i="131"/>
  <c r="K44" i="131"/>
  <c r="K45" i="131"/>
  <c r="K48" i="131"/>
  <c r="K50" i="131"/>
  <c r="K53" i="131"/>
  <c r="K57" i="131"/>
  <c r="K58" i="131"/>
  <c r="K59" i="131"/>
  <c r="K60" i="131"/>
  <c r="K61" i="131"/>
  <c r="K62" i="131"/>
  <c r="K63" i="131"/>
  <c r="K64" i="131"/>
  <c r="K65" i="131"/>
  <c r="K68" i="131"/>
  <c r="K73" i="131"/>
  <c r="K74" i="131"/>
  <c r="K82" i="131"/>
  <c r="K83" i="131"/>
  <c r="K107" i="131"/>
  <c r="K108" i="131"/>
  <c r="K109" i="131"/>
  <c r="K123" i="131"/>
  <c r="G89" i="15"/>
  <c r="K13" i="132"/>
  <c r="K14" i="132"/>
  <c r="K15" i="132"/>
  <c r="K16" i="132"/>
  <c r="K17" i="132"/>
  <c r="K19" i="132"/>
  <c r="K20" i="132"/>
  <c r="K21" i="132"/>
  <c r="K22" i="132"/>
  <c r="K23" i="132"/>
  <c r="K24" i="132"/>
  <c r="K26" i="132"/>
  <c r="K27" i="132"/>
  <c r="K29" i="132"/>
  <c r="K30" i="132"/>
  <c r="K31" i="132"/>
  <c r="K32" i="132"/>
  <c r="K33" i="132"/>
  <c r="K34" i="132"/>
  <c r="K35" i="132"/>
  <c r="K36" i="132"/>
  <c r="K37" i="132"/>
  <c r="K38" i="132"/>
  <c r="K40" i="132"/>
  <c r="K41" i="132"/>
  <c r="K42" i="132"/>
  <c r="K43" i="132"/>
  <c r="K44" i="132"/>
  <c r="K45" i="132"/>
  <c r="K48" i="132"/>
  <c r="K50" i="132"/>
  <c r="K53" i="132"/>
  <c r="K57" i="132"/>
  <c r="K58" i="132"/>
  <c r="K59" i="132"/>
  <c r="K60" i="132"/>
  <c r="K61" i="132"/>
  <c r="K62" i="132"/>
  <c r="K63" i="132"/>
  <c r="K64" i="132"/>
  <c r="K65" i="132"/>
  <c r="K68" i="132"/>
  <c r="K73" i="132"/>
  <c r="K74" i="132"/>
  <c r="K82" i="132"/>
  <c r="K83" i="132"/>
  <c r="K107" i="132"/>
  <c r="K108" i="132"/>
  <c r="K109" i="132"/>
  <c r="K124" i="132"/>
  <c r="G90" i="15"/>
  <c r="G91" i="15"/>
  <c r="G13" i="134"/>
  <c r="G14" i="134"/>
  <c r="G15" i="134"/>
  <c r="G16" i="134"/>
  <c r="G17" i="134"/>
  <c r="G19" i="134"/>
  <c r="G20" i="134"/>
  <c r="G21" i="134"/>
  <c r="G22" i="134"/>
  <c r="G23" i="134"/>
  <c r="G24" i="134"/>
  <c r="G25" i="134"/>
  <c r="G27" i="134"/>
  <c r="G28" i="134"/>
  <c r="G30" i="134"/>
  <c r="G31" i="134"/>
  <c r="G32" i="134"/>
  <c r="G33" i="134"/>
  <c r="G34" i="134"/>
  <c r="G35" i="134"/>
  <c r="G36" i="134"/>
  <c r="G37" i="134"/>
  <c r="G38" i="134"/>
  <c r="G39" i="134"/>
  <c r="G41" i="134"/>
  <c r="G42" i="134"/>
  <c r="G43" i="134"/>
  <c r="G44" i="134"/>
  <c r="G45" i="134"/>
  <c r="G46" i="134"/>
  <c r="G49" i="134"/>
  <c r="G51" i="134"/>
  <c r="G54" i="134"/>
  <c r="G58" i="134"/>
  <c r="G59" i="134"/>
  <c r="G60" i="134"/>
  <c r="G61" i="134"/>
  <c r="G62" i="134"/>
  <c r="G63" i="134"/>
  <c r="G64" i="134"/>
  <c r="G65" i="134"/>
  <c r="G66" i="134"/>
  <c r="G69" i="134"/>
  <c r="G74" i="134"/>
  <c r="G75" i="134"/>
  <c r="G83" i="134"/>
  <c r="G84" i="134"/>
  <c r="G108" i="134"/>
  <c r="G109" i="134"/>
  <c r="G110" i="134"/>
  <c r="G127" i="134"/>
  <c r="G92" i="15"/>
  <c r="G13" i="135"/>
  <c r="G14" i="135"/>
  <c r="G15" i="135"/>
  <c r="G16" i="135"/>
  <c r="G17" i="135"/>
  <c r="G19" i="135"/>
  <c r="G20" i="135"/>
  <c r="G21" i="135"/>
  <c r="G22" i="135"/>
  <c r="G23" i="135"/>
  <c r="G24" i="135"/>
  <c r="G25" i="135"/>
  <c r="G27" i="135"/>
  <c r="G28" i="135"/>
  <c r="G30" i="135"/>
  <c r="G31" i="135"/>
  <c r="G32" i="135"/>
  <c r="G33" i="135"/>
  <c r="G34" i="135"/>
  <c r="G35" i="135"/>
  <c r="G36" i="135"/>
  <c r="G37" i="135"/>
  <c r="G38" i="135"/>
  <c r="G39" i="135"/>
  <c r="G41" i="135"/>
  <c r="G42" i="135"/>
  <c r="G43" i="135"/>
  <c r="G44" i="135"/>
  <c r="G45" i="135"/>
  <c r="G46" i="135"/>
  <c r="G49" i="135"/>
  <c r="G51" i="135"/>
  <c r="G54" i="135"/>
  <c r="G58" i="135"/>
  <c r="G59" i="135"/>
  <c r="G60" i="135"/>
  <c r="G61" i="135"/>
  <c r="G62" i="135"/>
  <c r="G63" i="135"/>
  <c r="G64" i="135"/>
  <c r="G65" i="135"/>
  <c r="G66" i="135"/>
  <c r="G69" i="135"/>
  <c r="G74" i="135"/>
  <c r="G75" i="135"/>
  <c r="G83" i="135"/>
  <c r="G84" i="135"/>
  <c r="G108" i="135"/>
  <c r="G109" i="135"/>
  <c r="G110" i="135"/>
  <c r="G128" i="135"/>
  <c r="G93" i="15"/>
  <c r="K13" i="136"/>
  <c r="K14" i="136"/>
  <c r="K15" i="136"/>
  <c r="K16" i="136"/>
  <c r="K17" i="136"/>
  <c r="K19" i="136"/>
  <c r="K20" i="136"/>
  <c r="K21" i="136"/>
  <c r="K22" i="136"/>
  <c r="K23" i="136"/>
  <c r="K24" i="136"/>
  <c r="K25" i="136"/>
  <c r="K27" i="136"/>
  <c r="K28" i="136"/>
  <c r="K30" i="136"/>
  <c r="K31" i="136"/>
  <c r="K32" i="136"/>
  <c r="K33" i="136"/>
  <c r="K34" i="136"/>
  <c r="K35" i="136"/>
  <c r="K36" i="136"/>
  <c r="K37" i="136"/>
  <c r="K38" i="136"/>
  <c r="K39" i="136"/>
  <c r="K41" i="136"/>
  <c r="K42" i="136"/>
  <c r="K43" i="136"/>
  <c r="K44" i="136"/>
  <c r="K45" i="136"/>
  <c r="K46" i="136"/>
  <c r="K49" i="136"/>
  <c r="K51" i="136"/>
  <c r="K54" i="136"/>
  <c r="K58" i="136"/>
  <c r="K59" i="136"/>
  <c r="K60" i="136"/>
  <c r="K61" i="136"/>
  <c r="K62" i="136"/>
  <c r="K63" i="136"/>
  <c r="K64" i="136"/>
  <c r="K65" i="136"/>
  <c r="K66" i="136"/>
  <c r="K69" i="136"/>
  <c r="K74" i="136"/>
  <c r="K75" i="136"/>
  <c r="K83" i="136"/>
  <c r="K84" i="136"/>
  <c r="K108" i="136"/>
  <c r="K109" i="136"/>
  <c r="K110" i="136"/>
  <c r="K128" i="136"/>
  <c r="G94" i="15"/>
  <c r="K13" i="137"/>
  <c r="K14" i="137"/>
  <c r="K15" i="137"/>
  <c r="K16" i="137"/>
  <c r="K17" i="137"/>
  <c r="K19" i="137"/>
  <c r="K20" i="137"/>
  <c r="K21" i="137"/>
  <c r="K22" i="137"/>
  <c r="K23" i="137"/>
  <c r="K24" i="137"/>
  <c r="K25" i="137"/>
  <c r="K26" i="137"/>
  <c r="K28" i="137"/>
  <c r="K29" i="137"/>
  <c r="K31" i="137"/>
  <c r="K32" i="137"/>
  <c r="K33" i="137"/>
  <c r="K34" i="137"/>
  <c r="K35" i="137"/>
  <c r="K36" i="137"/>
  <c r="K37" i="137"/>
  <c r="K38" i="137"/>
  <c r="K39" i="137"/>
  <c r="K40" i="137"/>
  <c r="K42" i="137"/>
  <c r="K43" i="137"/>
  <c r="K44" i="137"/>
  <c r="K45" i="137"/>
  <c r="K46" i="137"/>
  <c r="K47" i="137"/>
  <c r="K50" i="137"/>
  <c r="K52" i="137"/>
  <c r="K55" i="137"/>
  <c r="K59" i="137"/>
  <c r="K60" i="137"/>
  <c r="K61" i="137"/>
  <c r="K62" i="137"/>
  <c r="K63" i="137"/>
  <c r="K64" i="137"/>
  <c r="K65" i="137"/>
  <c r="K66" i="137"/>
  <c r="K67" i="137"/>
  <c r="K68" i="137"/>
  <c r="K71" i="137"/>
  <c r="K76" i="137"/>
  <c r="K77" i="137"/>
  <c r="K78" i="137"/>
  <c r="K86" i="137"/>
  <c r="K87" i="137"/>
  <c r="K112" i="137"/>
  <c r="K113" i="137"/>
  <c r="K114" i="137"/>
  <c r="K134" i="137"/>
  <c r="G95" i="15"/>
  <c r="K13" i="138"/>
  <c r="K14" i="138"/>
  <c r="K15" i="138"/>
  <c r="K16" i="138"/>
  <c r="K17" i="138"/>
  <c r="K19" i="138"/>
  <c r="K20" i="138"/>
  <c r="K21" i="138"/>
  <c r="K22" i="138"/>
  <c r="K23" i="138"/>
  <c r="K24" i="138"/>
  <c r="K25" i="138"/>
  <c r="K26" i="138"/>
  <c r="K28" i="138"/>
  <c r="K29" i="138"/>
  <c r="K31" i="138"/>
  <c r="K32" i="138"/>
  <c r="K33" i="138"/>
  <c r="K34" i="138"/>
  <c r="K35" i="138"/>
  <c r="K36" i="138"/>
  <c r="K37" i="138"/>
  <c r="K38" i="138"/>
  <c r="K39" i="138"/>
  <c r="K40" i="138"/>
  <c r="K42" i="138"/>
  <c r="K43" i="138"/>
  <c r="K44" i="138"/>
  <c r="K45" i="138"/>
  <c r="K46" i="138"/>
  <c r="K47" i="138"/>
  <c r="K50" i="138"/>
  <c r="K52" i="138"/>
  <c r="K55" i="138"/>
  <c r="K59" i="138"/>
  <c r="K60" i="138"/>
  <c r="K61" i="138"/>
  <c r="K62" i="138"/>
  <c r="K63" i="138"/>
  <c r="K64" i="138"/>
  <c r="K65" i="138"/>
  <c r="K66" i="138"/>
  <c r="K67" i="138"/>
  <c r="K68" i="138"/>
  <c r="K71" i="138"/>
  <c r="K76" i="138"/>
  <c r="K77" i="138"/>
  <c r="K78" i="138"/>
  <c r="K86" i="138"/>
  <c r="K87" i="138"/>
  <c r="K112" i="138"/>
  <c r="K113" i="138"/>
  <c r="K114" i="138"/>
  <c r="K136" i="138"/>
  <c r="G96" i="15"/>
  <c r="K13" i="139"/>
  <c r="K14" i="139"/>
  <c r="K15" i="139"/>
  <c r="K16" i="139"/>
  <c r="K17" i="139"/>
  <c r="K19" i="139"/>
  <c r="K20" i="139"/>
  <c r="K21" i="139"/>
  <c r="K22" i="139"/>
  <c r="K23" i="139"/>
  <c r="K24" i="139"/>
  <c r="K25" i="139"/>
  <c r="K26" i="139"/>
  <c r="K28" i="139"/>
  <c r="K29" i="139"/>
  <c r="K31" i="139"/>
  <c r="K32" i="139"/>
  <c r="K33" i="139"/>
  <c r="K34" i="139"/>
  <c r="K35" i="139"/>
  <c r="K36" i="139"/>
  <c r="K37" i="139"/>
  <c r="K38" i="139"/>
  <c r="K39" i="139"/>
  <c r="K40" i="139"/>
  <c r="K42" i="139"/>
  <c r="K43" i="139"/>
  <c r="K44" i="139"/>
  <c r="K45" i="139"/>
  <c r="K46" i="139"/>
  <c r="K47" i="139"/>
  <c r="K50" i="139"/>
  <c r="K52" i="139"/>
  <c r="K55" i="139"/>
  <c r="K59" i="139"/>
  <c r="K60" i="139"/>
  <c r="K61" i="139"/>
  <c r="K62" i="139"/>
  <c r="K63" i="139"/>
  <c r="K64" i="139"/>
  <c r="K65" i="139"/>
  <c r="K66" i="139"/>
  <c r="K67" i="139"/>
  <c r="K68" i="139"/>
  <c r="K71" i="139"/>
  <c r="K76" i="139"/>
  <c r="K77" i="139"/>
  <c r="K78" i="139"/>
  <c r="K86" i="139"/>
  <c r="K87" i="139"/>
  <c r="K112" i="139"/>
  <c r="K113" i="139"/>
  <c r="K114" i="139"/>
  <c r="K136" i="139"/>
  <c r="G97" i="15"/>
  <c r="K13" i="140"/>
  <c r="K14" i="140"/>
  <c r="K15" i="140"/>
  <c r="K16" i="140"/>
  <c r="K17" i="140"/>
  <c r="K19" i="140"/>
  <c r="K20" i="140"/>
  <c r="K21" i="140"/>
  <c r="K22" i="140"/>
  <c r="K23" i="140"/>
  <c r="K24" i="140"/>
  <c r="K25" i="140"/>
  <c r="K26" i="140"/>
  <c r="K28" i="140"/>
  <c r="K29" i="140"/>
  <c r="K31" i="140"/>
  <c r="K32" i="140"/>
  <c r="K33" i="140"/>
  <c r="K34" i="140"/>
  <c r="K35" i="140"/>
  <c r="K36" i="140"/>
  <c r="K37" i="140"/>
  <c r="K38" i="140"/>
  <c r="K39" i="140"/>
  <c r="K40" i="140"/>
  <c r="K42" i="140"/>
  <c r="K43" i="140"/>
  <c r="K44" i="140"/>
  <c r="K45" i="140"/>
  <c r="K46" i="140"/>
  <c r="K47" i="140"/>
  <c r="K50" i="140"/>
  <c r="K52" i="140"/>
  <c r="K55" i="140"/>
  <c r="K59" i="140"/>
  <c r="K60" i="140"/>
  <c r="K61" i="140"/>
  <c r="K62" i="140"/>
  <c r="K63" i="140"/>
  <c r="K64" i="140"/>
  <c r="K65" i="140"/>
  <c r="K66" i="140"/>
  <c r="K67" i="140"/>
  <c r="K68" i="140"/>
  <c r="K71" i="140"/>
  <c r="K76" i="140"/>
  <c r="K77" i="140"/>
  <c r="K78" i="140"/>
  <c r="K86" i="140"/>
  <c r="K87" i="140"/>
  <c r="K112" i="140"/>
  <c r="K113" i="140"/>
  <c r="K114" i="140"/>
  <c r="K136" i="140"/>
  <c r="G98" i="15"/>
  <c r="K13" i="142"/>
  <c r="K14" i="142"/>
  <c r="K15" i="142"/>
  <c r="K16" i="142"/>
  <c r="K17" i="142"/>
  <c r="K19" i="142"/>
  <c r="K20" i="142"/>
  <c r="K21" i="142"/>
  <c r="K22" i="142"/>
  <c r="K23" i="142"/>
  <c r="K24" i="142"/>
  <c r="K25" i="142"/>
  <c r="K26" i="142"/>
  <c r="K28" i="142"/>
  <c r="K29" i="142"/>
  <c r="K31" i="142"/>
  <c r="K32" i="142"/>
  <c r="K33" i="142"/>
  <c r="K34" i="142"/>
  <c r="K35" i="142"/>
  <c r="K36" i="142"/>
  <c r="K37" i="142"/>
  <c r="K38" i="142"/>
  <c r="K39" i="142"/>
  <c r="K40" i="142"/>
  <c r="K42" i="142"/>
  <c r="K43" i="142"/>
  <c r="K44" i="142"/>
  <c r="K45" i="142"/>
  <c r="K46" i="142"/>
  <c r="K47" i="142"/>
  <c r="K50" i="142"/>
  <c r="K52" i="142"/>
  <c r="K55" i="142"/>
  <c r="K59" i="142"/>
  <c r="K60" i="142"/>
  <c r="K61" i="142"/>
  <c r="K62" i="142"/>
  <c r="K63" i="142"/>
  <c r="K64" i="142"/>
  <c r="K65" i="142"/>
  <c r="K66" i="142"/>
  <c r="K67" i="142"/>
  <c r="K68" i="142"/>
  <c r="K71" i="142"/>
  <c r="K76" i="142"/>
  <c r="K77" i="142"/>
  <c r="K78" i="142"/>
  <c r="K86" i="142"/>
  <c r="K87" i="142"/>
  <c r="K112" i="142"/>
  <c r="K113" i="142"/>
  <c r="K114" i="142"/>
  <c r="K137" i="142"/>
  <c r="G100" i="15"/>
  <c r="K13" i="143"/>
  <c r="K14" i="143"/>
  <c r="K15" i="143"/>
  <c r="K16" i="143"/>
  <c r="K17" i="143"/>
  <c r="K19" i="143"/>
  <c r="K20" i="143"/>
  <c r="K21" i="143"/>
  <c r="K22" i="143"/>
  <c r="K23" i="143"/>
  <c r="K24" i="143"/>
  <c r="K25" i="143"/>
  <c r="K26" i="143"/>
  <c r="K28" i="143"/>
  <c r="K29" i="143"/>
  <c r="K31" i="143"/>
  <c r="K32" i="143"/>
  <c r="K33" i="143"/>
  <c r="K34" i="143"/>
  <c r="K35" i="143"/>
  <c r="K36" i="143"/>
  <c r="K37" i="143"/>
  <c r="K38" i="143"/>
  <c r="K39" i="143"/>
  <c r="K40" i="143"/>
  <c r="K42" i="143"/>
  <c r="K43" i="143"/>
  <c r="K44" i="143"/>
  <c r="K45" i="143"/>
  <c r="K46" i="143"/>
  <c r="K47" i="143"/>
  <c r="K50" i="143"/>
  <c r="K52" i="143"/>
  <c r="K55" i="143"/>
  <c r="K59" i="143"/>
  <c r="K60" i="143"/>
  <c r="K61" i="143"/>
  <c r="K62" i="143"/>
  <c r="K63" i="143"/>
  <c r="K64" i="143"/>
  <c r="K65" i="143"/>
  <c r="K66" i="143"/>
  <c r="K67" i="143"/>
  <c r="K68" i="143"/>
  <c r="K71" i="143"/>
  <c r="K76" i="143"/>
  <c r="K77" i="143"/>
  <c r="K78" i="143"/>
  <c r="K86" i="143"/>
  <c r="K87" i="143"/>
  <c r="K112" i="143"/>
  <c r="K113" i="143"/>
  <c r="K114" i="143"/>
  <c r="K138" i="143"/>
  <c r="G101" i="15"/>
  <c r="K13" i="144"/>
  <c r="K14" i="144"/>
  <c r="K15" i="144"/>
  <c r="K16" i="144"/>
  <c r="K17" i="144"/>
  <c r="K19" i="144"/>
  <c r="K20" i="144"/>
  <c r="K21" i="144"/>
  <c r="K22" i="144"/>
  <c r="K23" i="144"/>
  <c r="K24" i="144"/>
  <c r="K25" i="144"/>
  <c r="K26" i="144"/>
  <c r="K28" i="144"/>
  <c r="K29" i="144"/>
  <c r="K31" i="144"/>
  <c r="K32" i="144"/>
  <c r="K33" i="144"/>
  <c r="K34" i="144"/>
  <c r="K35" i="144"/>
  <c r="K36" i="144"/>
  <c r="K37" i="144"/>
  <c r="K38" i="144"/>
  <c r="K39" i="144"/>
  <c r="K40" i="144"/>
  <c r="K42" i="144"/>
  <c r="K43" i="144"/>
  <c r="K44" i="144"/>
  <c r="K45" i="144"/>
  <c r="K46" i="144"/>
  <c r="K47" i="144"/>
  <c r="K50" i="144"/>
  <c r="K52" i="144"/>
  <c r="K55" i="144"/>
  <c r="K59" i="144"/>
  <c r="K60" i="144"/>
  <c r="K61" i="144"/>
  <c r="K62" i="144"/>
  <c r="K63" i="144"/>
  <c r="K64" i="144"/>
  <c r="K65" i="144"/>
  <c r="K66" i="144"/>
  <c r="K67" i="144"/>
  <c r="K68" i="144"/>
  <c r="K71" i="144"/>
  <c r="K76" i="144"/>
  <c r="K77" i="144"/>
  <c r="K78" i="144"/>
  <c r="K86" i="144"/>
  <c r="K87" i="144"/>
  <c r="K112" i="144"/>
  <c r="K113" i="144"/>
  <c r="K114" i="144"/>
  <c r="K138" i="144"/>
  <c r="G102" i="15"/>
  <c r="K13" i="145"/>
  <c r="K14" i="145"/>
  <c r="K15" i="145"/>
  <c r="K16" i="145"/>
  <c r="K17" i="145"/>
  <c r="K19" i="145"/>
  <c r="K20" i="145"/>
  <c r="K21" i="145"/>
  <c r="K22" i="145"/>
  <c r="K23" i="145"/>
  <c r="K24" i="145"/>
  <c r="K25" i="145"/>
  <c r="K26" i="145"/>
  <c r="K28" i="145"/>
  <c r="K29" i="145"/>
  <c r="K31" i="145"/>
  <c r="K32" i="145"/>
  <c r="K33" i="145"/>
  <c r="K34" i="145"/>
  <c r="K35" i="145"/>
  <c r="K36" i="145"/>
  <c r="K37" i="145"/>
  <c r="K38" i="145"/>
  <c r="K39" i="145"/>
  <c r="K40" i="145"/>
  <c r="K42" i="145"/>
  <c r="K43" i="145"/>
  <c r="K44" i="145"/>
  <c r="K45" i="145"/>
  <c r="K46" i="145"/>
  <c r="K47" i="145"/>
  <c r="K50" i="145"/>
  <c r="K52" i="145"/>
  <c r="K55" i="145"/>
  <c r="K59" i="145"/>
  <c r="K60" i="145"/>
  <c r="K61" i="145"/>
  <c r="K62" i="145"/>
  <c r="K63" i="145"/>
  <c r="K64" i="145"/>
  <c r="K65" i="145"/>
  <c r="K66" i="145"/>
  <c r="K67" i="145"/>
  <c r="K68" i="145"/>
  <c r="K71" i="145"/>
  <c r="K76" i="145"/>
  <c r="K77" i="145"/>
  <c r="K78" i="145"/>
  <c r="K86" i="145"/>
  <c r="K87" i="145"/>
  <c r="K112" i="145"/>
  <c r="K113" i="145"/>
  <c r="K114" i="145"/>
  <c r="K138" i="145"/>
  <c r="G103" i="15"/>
  <c r="K13" i="146"/>
  <c r="K14" i="146"/>
  <c r="K15" i="146"/>
  <c r="K16" i="146"/>
  <c r="K17" i="146"/>
  <c r="K19" i="146"/>
  <c r="K20" i="146"/>
  <c r="K21" i="146"/>
  <c r="K22" i="146"/>
  <c r="K23" i="146"/>
  <c r="K24" i="146"/>
  <c r="K25" i="146"/>
  <c r="K26" i="146"/>
  <c r="K28" i="146"/>
  <c r="K29" i="146"/>
  <c r="K31" i="146"/>
  <c r="K32" i="146"/>
  <c r="K33" i="146"/>
  <c r="K34" i="146"/>
  <c r="K35" i="146"/>
  <c r="K36" i="146"/>
  <c r="K37" i="146"/>
  <c r="K38" i="146"/>
  <c r="K39" i="146"/>
  <c r="K40" i="146"/>
  <c r="K42" i="146"/>
  <c r="K43" i="146"/>
  <c r="K44" i="146"/>
  <c r="K45" i="146"/>
  <c r="K46" i="146"/>
  <c r="K47" i="146"/>
  <c r="K50" i="146"/>
  <c r="K52" i="146"/>
  <c r="K55" i="146"/>
  <c r="K59" i="146"/>
  <c r="K60" i="146"/>
  <c r="K61" i="146"/>
  <c r="K62" i="146"/>
  <c r="K63" i="146"/>
  <c r="K64" i="146"/>
  <c r="K65" i="146"/>
  <c r="K66" i="146"/>
  <c r="K67" i="146"/>
  <c r="K68" i="146"/>
  <c r="K71" i="146"/>
  <c r="K76" i="146"/>
  <c r="K77" i="146"/>
  <c r="K78" i="146"/>
  <c r="K86" i="146"/>
  <c r="K87" i="146"/>
  <c r="K112" i="146"/>
  <c r="K113" i="146"/>
  <c r="K114" i="146"/>
  <c r="K138" i="146"/>
  <c r="G104" i="15"/>
  <c r="K13" i="147"/>
  <c r="K14" i="147"/>
  <c r="K15" i="147"/>
  <c r="K16" i="147"/>
  <c r="K17" i="147"/>
  <c r="K19" i="147"/>
  <c r="K20" i="147"/>
  <c r="K21" i="147"/>
  <c r="K22" i="147"/>
  <c r="K23" i="147"/>
  <c r="K24" i="147"/>
  <c r="K25" i="147"/>
  <c r="K26" i="147"/>
  <c r="K28" i="147"/>
  <c r="K29" i="147"/>
  <c r="K31" i="147"/>
  <c r="K32" i="147"/>
  <c r="K33" i="147"/>
  <c r="K34" i="147"/>
  <c r="K35" i="147"/>
  <c r="K36" i="147"/>
  <c r="K37" i="147"/>
  <c r="K38" i="147"/>
  <c r="K39" i="147"/>
  <c r="K40" i="147"/>
  <c r="K42" i="147"/>
  <c r="K43" i="147"/>
  <c r="K44" i="147"/>
  <c r="K45" i="147"/>
  <c r="K46" i="147"/>
  <c r="K47" i="147"/>
  <c r="K50" i="147"/>
  <c r="K52" i="147"/>
  <c r="K55" i="147"/>
  <c r="K59" i="147"/>
  <c r="K60" i="147"/>
  <c r="K61" i="147"/>
  <c r="K62" i="147"/>
  <c r="K63" i="147"/>
  <c r="K64" i="147"/>
  <c r="K65" i="147"/>
  <c r="K66" i="147"/>
  <c r="K67" i="147"/>
  <c r="K68" i="147"/>
  <c r="K71" i="147"/>
  <c r="K76" i="147"/>
  <c r="K77" i="147"/>
  <c r="K78" i="147"/>
  <c r="K86" i="147"/>
  <c r="K87" i="147"/>
  <c r="K112" i="147"/>
  <c r="K113" i="147"/>
  <c r="K114" i="147"/>
  <c r="K138" i="147"/>
  <c r="G105" i="15"/>
  <c r="G110" i="15"/>
  <c r="C13" i="109"/>
  <c r="D13" i="109"/>
  <c r="M13" i="109"/>
  <c r="C14" i="109"/>
  <c r="D14" i="109"/>
  <c r="M14" i="109"/>
  <c r="C15" i="109"/>
  <c r="D15" i="109"/>
  <c r="M15" i="109"/>
  <c r="C16" i="109"/>
  <c r="D16" i="109"/>
  <c r="M16" i="109"/>
  <c r="C18" i="109"/>
  <c r="D18" i="109"/>
  <c r="M18" i="109"/>
  <c r="C19" i="109"/>
  <c r="D19" i="109"/>
  <c r="M19" i="109"/>
  <c r="C20" i="109"/>
  <c r="D20" i="109"/>
  <c r="M20" i="109"/>
  <c r="C21" i="109"/>
  <c r="D21" i="109"/>
  <c r="M21" i="109"/>
  <c r="C22" i="109"/>
  <c r="D22" i="109"/>
  <c r="M22" i="109"/>
  <c r="C23" i="109"/>
  <c r="D23" i="109"/>
  <c r="M23" i="109"/>
  <c r="C25" i="109"/>
  <c r="D25" i="109"/>
  <c r="M25" i="109"/>
  <c r="C26" i="109"/>
  <c r="D26" i="109"/>
  <c r="M26" i="109"/>
  <c r="C28" i="109"/>
  <c r="D28" i="109"/>
  <c r="M28" i="109"/>
  <c r="C29" i="109"/>
  <c r="D29" i="109"/>
  <c r="M29" i="109"/>
  <c r="C30" i="109"/>
  <c r="D30" i="109"/>
  <c r="M30" i="109"/>
  <c r="C31" i="109"/>
  <c r="D31" i="109"/>
  <c r="M31" i="109"/>
  <c r="C32" i="109"/>
  <c r="D32" i="109"/>
  <c r="M32" i="109"/>
  <c r="C33" i="109"/>
  <c r="D33" i="109"/>
  <c r="M33" i="109"/>
  <c r="C34" i="109"/>
  <c r="D34" i="109"/>
  <c r="M34" i="109"/>
  <c r="C35" i="109"/>
  <c r="D35" i="109"/>
  <c r="M35" i="109"/>
  <c r="C36" i="109"/>
  <c r="D36" i="109"/>
  <c r="M36" i="109"/>
  <c r="C37" i="109"/>
  <c r="D37" i="109"/>
  <c r="M37" i="109"/>
  <c r="C39" i="109"/>
  <c r="D39" i="109"/>
  <c r="M39" i="109"/>
  <c r="C40" i="109"/>
  <c r="D40" i="109"/>
  <c r="M40" i="109"/>
  <c r="C41" i="109"/>
  <c r="D41" i="109"/>
  <c r="M41" i="109"/>
  <c r="C42" i="109"/>
  <c r="D42" i="109"/>
  <c r="M42" i="109"/>
  <c r="C43" i="109"/>
  <c r="D43" i="109"/>
  <c r="M43" i="109"/>
  <c r="C44" i="109"/>
  <c r="D44" i="109"/>
  <c r="M44" i="109"/>
  <c r="C47" i="109"/>
  <c r="D47" i="109"/>
  <c r="M47" i="109"/>
  <c r="C49" i="109"/>
  <c r="D49" i="109"/>
  <c r="M49" i="109"/>
  <c r="C52" i="109"/>
  <c r="D52" i="109"/>
  <c r="M52" i="109"/>
  <c r="C56" i="109"/>
  <c r="D56" i="109"/>
  <c r="M56" i="109"/>
  <c r="C57" i="109"/>
  <c r="D57" i="109"/>
  <c r="M57" i="109"/>
  <c r="C58" i="109"/>
  <c r="D58" i="109"/>
  <c r="M58" i="109"/>
  <c r="C59" i="109"/>
  <c r="D59" i="109"/>
  <c r="M59" i="109"/>
  <c r="C60" i="109"/>
  <c r="D60" i="109"/>
  <c r="M60" i="109"/>
  <c r="C61" i="109"/>
  <c r="D61" i="109"/>
  <c r="M61" i="109"/>
  <c r="C62" i="109"/>
  <c r="D62" i="109"/>
  <c r="M62" i="109"/>
  <c r="C65" i="109"/>
  <c r="D65" i="109"/>
  <c r="M65" i="109"/>
  <c r="C70" i="109"/>
  <c r="D70" i="109"/>
  <c r="M70" i="109"/>
  <c r="C71" i="109"/>
  <c r="D71" i="109"/>
  <c r="M71" i="109"/>
  <c r="C79" i="109"/>
  <c r="D79" i="109"/>
  <c r="M79" i="109"/>
  <c r="C80" i="109"/>
  <c r="D80" i="109"/>
  <c r="M80" i="109"/>
  <c r="C103" i="109"/>
  <c r="D103" i="109"/>
  <c r="M103" i="109"/>
  <c r="C104" i="109"/>
  <c r="D104" i="109"/>
  <c r="M104" i="109"/>
  <c r="C105" i="109"/>
  <c r="D105" i="109"/>
  <c r="M105" i="109"/>
  <c r="M109" i="109"/>
  <c r="I71" i="15"/>
  <c r="C13" i="110"/>
  <c r="D13" i="110"/>
  <c r="M13" i="110"/>
  <c r="C14" i="110"/>
  <c r="D14" i="110"/>
  <c r="M14" i="110"/>
  <c r="C15" i="110"/>
  <c r="D15" i="110"/>
  <c r="M15" i="110"/>
  <c r="C16" i="110"/>
  <c r="D16" i="110"/>
  <c r="M16" i="110"/>
  <c r="C18" i="110"/>
  <c r="D18" i="110"/>
  <c r="M18" i="110"/>
  <c r="C19" i="110"/>
  <c r="D19" i="110"/>
  <c r="M19" i="110"/>
  <c r="C20" i="110"/>
  <c r="D20" i="110"/>
  <c r="M20" i="110"/>
  <c r="C21" i="110"/>
  <c r="D21" i="110"/>
  <c r="M21" i="110"/>
  <c r="C22" i="110"/>
  <c r="D22" i="110"/>
  <c r="M22" i="110"/>
  <c r="C23" i="110"/>
  <c r="D23" i="110"/>
  <c r="M23" i="110"/>
  <c r="C25" i="110"/>
  <c r="D25" i="110"/>
  <c r="M25" i="110"/>
  <c r="C26" i="110"/>
  <c r="D26" i="110"/>
  <c r="M26" i="110"/>
  <c r="C28" i="110"/>
  <c r="D28" i="110"/>
  <c r="M28" i="110"/>
  <c r="C29" i="110"/>
  <c r="D29" i="110"/>
  <c r="M29" i="110"/>
  <c r="C30" i="110"/>
  <c r="D30" i="110"/>
  <c r="M30" i="110"/>
  <c r="C31" i="110"/>
  <c r="D31" i="110"/>
  <c r="M31" i="110"/>
  <c r="C32" i="110"/>
  <c r="D32" i="110"/>
  <c r="M32" i="110"/>
  <c r="C33" i="110"/>
  <c r="D33" i="110"/>
  <c r="M33" i="110"/>
  <c r="C34" i="110"/>
  <c r="D34" i="110"/>
  <c r="M34" i="110"/>
  <c r="C35" i="110"/>
  <c r="D35" i="110"/>
  <c r="M35" i="110"/>
  <c r="C36" i="110"/>
  <c r="D36" i="110"/>
  <c r="M36" i="110"/>
  <c r="C37" i="110"/>
  <c r="D37" i="110"/>
  <c r="M37" i="110"/>
  <c r="C39" i="110"/>
  <c r="D39" i="110"/>
  <c r="M39" i="110"/>
  <c r="C40" i="110"/>
  <c r="D40" i="110"/>
  <c r="M40" i="110"/>
  <c r="C41" i="110"/>
  <c r="D41" i="110"/>
  <c r="M41" i="110"/>
  <c r="C42" i="110"/>
  <c r="D42" i="110"/>
  <c r="M42" i="110"/>
  <c r="C43" i="110"/>
  <c r="D43" i="110"/>
  <c r="M43" i="110"/>
  <c r="C44" i="110"/>
  <c r="D44" i="110"/>
  <c r="M44" i="110"/>
  <c r="C47" i="110"/>
  <c r="D47" i="110"/>
  <c r="M47" i="110"/>
  <c r="C49" i="110"/>
  <c r="D49" i="110"/>
  <c r="M49" i="110"/>
  <c r="C52" i="110"/>
  <c r="D52" i="110"/>
  <c r="M52" i="110"/>
  <c r="C56" i="110"/>
  <c r="D56" i="110"/>
  <c r="M56" i="110"/>
  <c r="C57" i="110"/>
  <c r="D57" i="110"/>
  <c r="M57" i="110"/>
  <c r="C58" i="110"/>
  <c r="D58" i="110"/>
  <c r="M58" i="110"/>
  <c r="C59" i="110"/>
  <c r="D59" i="110"/>
  <c r="M59" i="110"/>
  <c r="C60" i="110"/>
  <c r="D60" i="110"/>
  <c r="M60" i="110"/>
  <c r="C61" i="110"/>
  <c r="D61" i="110"/>
  <c r="M61" i="110"/>
  <c r="C62" i="110"/>
  <c r="D62" i="110"/>
  <c r="M62" i="110"/>
  <c r="C65" i="110"/>
  <c r="D65" i="110"/>
  <c r="M65" i="110"/>
  <c r="C70" i="110"/>
  <c r="D70" i="110"/>
  <c r="M70" i="110"/>
  <c r="C71" i="110"/>
  <c r="D71" i="110"/>
  <c r="M71" i="110"/>
  <c r="C79" i="110"/>
  <c r="D79" i="110"/>
  <c r="M79" i="110"/>
  <c r="C80" i="110"/>
  <c r="D80" i="110"/>
  <c r="M80" i="110"/>
  <c r="C103" i="110"/>
  <c r="D103" i="110"/>
  <c r="M103" i="110"/>
  <c r="C104" i="110"/>
  <c r="D104" i="110"/>
  <c r="M104" i="110"/>
  <c r="C105" i="110"/>
  <c r="D105" i="110"/>
  <c r="M105" i="110"/>
  <c r="M109" i="110"/>
  <c r="I72" i="15"/>
  <c r="C13" i="111"/>
  <c r="D13" i="111"/>
  <c r="M13" i="111"/>
  <c r="C14" i="111"/>
  <c r="D14" i="111"/>
  <c r="M14" i="111"/>
  <c r="C15" i="111"/>
  <c r="D15" i="111"/>
  <c r="M15" i="111"/>
  <c r="C16" i="111"/>
  <c r="D16" i="111"/>
  <c r="M16" i="111"/>
  <c r="C18" i="111"/>
  <c r="D18" i="111"/>
  <c r="M18" i="111"/>
  <c r="C19" i="111"/>
  <c r="D19" i="111"/>
  <c r="M19" i="111"/>
  <c r="C20" i="111"/>
  <c r="D20" i="111"/>
  <c r="M20" i="111"/>
  <c r="C21" i="111"/>
  <c r="D21" i="111"/>
  <c r="M21" i="111"/>
  <c r="C22" i="111"/>
  <c r="D22" i="111"/>
  <c r="M22" i="111"/>
  <c r="C23" i="111"/>
  <c r="D23" i="111"/>
  <c r="M23" i="111"/>
  <c r="C25" i="111"/>
  <c r="D25" i="111"/>
  <c r="M25" i="111"/>
  <c r="C26" i="111"/>
  <c r="D26" i="111"/>
  <c r="M26" i="111"/>
  <c r="C28" i="111"/>
  <c r="D28" i="111"/>
  <c r="M28" i="111"/>
  <c r="C29" i="111"/>
  <c r="D29" i="111"/>
  <c r="M29" i="111"/>
  <c r="C30" i="111"/>
  <c r="D30" i="111"/>
  <c r="M30" i="111"/>
  <c r="C31" i="111"/>
  <c r="D31" i="111"/>
  <c r="M31" i="111"/>
  <c r="C32" i="111"/>
  <c r="D32" i="111"/>
  <c r="M32" i="111"/>
  <c r="C33" i="111"/>
  <c r="D33" i="111"/>
  <c r="M33" i="111"/>
  <c r="C34" i="111"/>
  <c r="D34" i="111"/>
  <c r="M34" i="111"/>
  <c r="C35" i="111"/>
  <c r="D35" i="111"/>
  <c r="M35" i="111"/>
  <c r="C36" i="111"/>
  <c r="D36" i="111"/>
  <c r="M36" i="111"/>
  <c r="C37" i="111"/>
  <c r="D37" i="111"/>
  <c r="M37" i="111"/>
  <c r="C39" i="111"/>
  <c r="D39" i="111"/>
  <c r="M39" i="111"/>
  <c r="C40" i="111"/>
  <c r="D40" i="111"/>
  <c r="M40" i="111"/>
  <c r="C41" i="111"/>
  <c r="D41" i="111"/>
  <c r="M41" i="111"/>
  <c r="C42" i="111"/>
  <c r="D42" i="111"/>
  <c r="M42" i="111"/>
  <c r="C43" i="111"/>
  <c r="D43" i="111"/>
  <c r="M43" i="111"/>
  <c r="C44" i="111"/>
  <c r="D44" i="111"/>
  <c r="M44" i="111"/>
  <c r="C47" i="111"/>
  <c r="D47" i="111"/>
  <c r="M47" i="111"/>
  <c r="C49" i="111"/>
  <c r="D49" i="111"/>
  <c r="M49" i="111"/>
  <c r="C52" i="111"/>
  <c r="D52" i="111"/>
  <c r="M52" i="111"/>
  <c r="C56" i="111"/>
  <c r="D56" i="111"/>
  <c r="M56" i="111"/>
  <c r="C57" i="111"/>
  <c r="D57" i="111"/>
  <c r="M57" i="111"/>
  <c r="C58" i="111"/>
  <c r="D58" i="111"/>
  <c r="M58" i="111"/>
  <c r="C59" i="111"/>
  <c r="D59" i="111"/>
  <c r="M59" i="111"/>
  <c r="C60" i="111"/>
  <c r="D60" i="111"/>
  <c r="M60" i="111"/>
  <c r="C61" i="111"/>
  <c r="D61" i="111"/>
  <c r="M61" i="111"/>
  <c r="C62" i="111"/>
  <c r="D62" i="111"/>
  <c r="M62" i="111"/>
  <c r="C65" i="111"/>
  <c r="D65" i="111"/>
  <c r="M65" i="111"/>
  <c r="C70" i="111"/>
  <c r="D70" i="111"/>
  <c r="M70" i="111"/>
  <c r="C71" i="111"/>
  <c r="D71" i="111"/>
  <c r="M71" i="111"/>
  <c r="C79" i="111"/>
  <c r="D79" i="111"/>
  <c r="M79" i="111"/>
  <c r="C80" i="111"/>
  <c r="D80" i="111"/>
  <c r="M80" i="111"/>
  <c r="C103" i="111"/>
  <c r="D103" i="111"/>
  <c r="M103" i="111"/>
  <c r="C104" i="111"/>
  <c r="D104" i="111"/>
  <c r="M104" i="111"/>
  <c r="C105" i="111"/>
  <c r="D105" i="111"/>
  <c r="M105" i="111"/>
  <c r="M109" i="111"/>
  <c r="I73" i="15"/>
  <c r="C13" i="112"/>
  <c r="D13" i="112"/>
  <c r="M13" i="112"/>
  <c r="C14" i="112"/>
  <c r="D14" i="112"/>
  <c r="M14" i="112"/>
  <c r="C15" i="112"/>
  <c r="D15" i="112"/>
  <c r="M15" i="112"/>
  <c r="C16" i="112"/>
  <c r="D16" i="112"/>
  <c r="M16" i="112"/>
  <c r="C18" i="112"/>
  <c r="D18" i="112"/>
  <c r="M18" i="112"/>
  <c r="C19" i="112"/>
  <c r="D19" i="112"/>
  <c r="M19" i="112"/>
  <c r="C20" i="112"/>
  <c r="D20" i="112"/>
  <c r="M20" i="112"/>
  <c r="C21" i="112"/>
  <c r="D21" i="112"/>
  <c r="M21" i="112"/>
  <c r="C22" i="112"/>
  <c r="D22" i="112"/>
  <c r="M22" i="112"/>
  <c r="C23" i="112"/>
  <c r="D23" i="112"/>
  <c r="M23" i="112"/>
  <c r="C25" i="112"/>
  <c r="D25" i="112"/>
  <c r="M25" i="112"/>
  <c r="C26" i="112"/>
  <c r="D26" i="112"/>
  <c r="M26" i="112"/>
  <c r="C28" i="112"/>
  <c r="D28" i="112"/>
  <c r="M28" i="112"/>
  <c r="C29" i="112"/>
  <c r="D29" i="112"/>
  <c r="M29" i="112"/>
  <c r="C30" i="112"/>
  <c r="D30" i="112"/>
  <c r="M30" i="112"/>
  <c r="C31" i="112"/>
  <c r="D31" i="112"/>
  <c r="M31" i="112"/>
  <c r="C32" i="112"/>
  <c r="D32" i="112"/>
  <c r="M32" i="112"/>
  <c r="C33" i="112"/>
  <c r="D33" i="112"/>
  <c r="M33" i="112"/>
  <c r="C34" i="112"/>
  <c r="D34" i="112"/>
  <c r="M34" i="112"/>
  <c r="C35" i="112"/>
  <c r="D35" i="112"/>
  <c r="M35" i="112"/>
  <c r="C36" i="112"/>
  <c r="D36" i="112"/>
  <c r="M36" i="112"/>
  <c r="C37" i="112"/>
  <c r="D37" i="112"/>
  <c r="M37" i="112"/>
  <c r="C39" i="112"/>
  <c r="D39" i="112"/>
  <c r="M39" i="112"/>
  <c r="C40" i="112"/>
  <c r="D40" i="112"/>
  <c r="M40" i="112"/>
  <c r="C41" i="112"/>
  <c r="D41" i="112"/>
  <c r="M41" i="112"/>
  <c r="C42" i="112"/>
  <c r="D42" i="112"/>
  <c r="M42" i="112"/>
  <c r="C43" i="112"/>
  <c r="D43" i="112"/>
  <c r="M43" i="112"/>
  <c r="C44" i="112"/>
  <c r="D44" i="112"/>
  <c r="M44" i="112"/>
  <c r="C47" i="112"/>
  <c r="D47" i="112"/>
  <c r="M47" i="112"/>
  <c r="C49" i="112"/>
  <c r="D49" i="112"/>
  <c r="M49" i="112"/>
  <c r="C52" i="112"/>
  <c r="D52" i="112"/>
  <c r="M52" i="112"/>
  <c r="C56" i="112"/>
  <c r="D56" i="112"/>
  <c r="M56" i="112"/>
  <c r="C57" i="112"/>
  <c r="D57" i="112"/>
  <c r="M57" i="112"/>
  <c r="C58" i="112"/>
  <c r="D58" i="112"/>
  <c r="M58" i="112"/>
  <c r="C59" i="112"/>
  <c r="D59" i="112"/>
  <c r="M59" i="112"/>
  <c r="C60" i="112"/>
  <c r="D60" i="112"/>
  <c r="M60" i="112"/>
  <c r="C61" i="112"/>
  <c r="D61" i="112"/>
  <c r="M61" i="112"/>
  <c r="C62" i="112"/>
  <c r="D62" i="112"/>
  <c r="M62" i="112"/>
  <c r="C65" i="112"/>
  <c r="D65" i="112"/>
  <c r="M65" i="112"/>
  <c r="C70" i="112"/>
  <c r="D70" i="112"/>
  <c r="M70" i="112"/>
  <c r="C71" i="112"/>
  <c r="D71" i="112"/>
  <c r="M71" i="112"/>
  <c r="C79" i="112"/>
  <c r="D79" i="112"/>
  <c r="M79" i="112"/>
  <c r="C80" i="112"/>
  <c r="D80" i="112"/>
  <c r="M80" i="112"/>
  <c r="C103" i="112"/>
  <c r="D103" i="112"/>
  <c r="M103" i="112"/>
  <c r="C104" i="112"/>
  <c r="D104" i="112"/>
  <c r="M104" i="112"/>
  <c r="C105" i="112"/>
  <c r="D105" i="112"/>
  <c r="M105" i="112"/>
  <c r="M109" i="112"/>
  <c r="I74" i="15"/>
  <c r="M13" i="115"/>
  <c r="M14" i="115"/>
  <c r="M15" i="115"/>
  <c r="M16" i="115"/>
  <c r="M18" i="115"/>
  <c r="M19" i="115"/>
  <c r="M20" i="115"/>
  <c r="M21" i="115"/>
  <c r="M22" i="115"/>
  <c r="M23" i="115"/>
  <c r="M25" i="115"/>
  <c r="M26" i="115"/>
  <c r="M28" i="115"/>
  <c r="M29" i="115"/>
  <c r="M30" i="115"/>
  <c r="M31" i="115"/>
  <c r="M32" i="115"/>
  <c r="M33" i="115"/>
  <c r="M34" i="115"/>
  <c r="M35" i="115"/>
  <c r="M36" i="115"/>
  <c r="M37" i="115"/>
  <c r="M39" i="115"/>
  <c r="M40" i="115"/>
  <c r="M41" i="115"/>
  <c r="M42" i="115"/>
  <c r="M43" i="115"/>
  <c r="M44" i="115"/>
  <c r="M47" i="115"/>
  <c r="M49" i="115"/>
  <c r="M52" i="115"/>
  <c r="M56" i="115"/>
  <c r="M57" i="115"/>
  <c r="M58" i="115"/>
  <c r="M59" i="115"/>
  <c r="M60" i="115"/>
  <c r="M61" i="115"/>
  <c r="M62" i="115"/>
  <c r="M63" i="115"/>
  <c r="M66" i="115"/>
  <c r="M71" i="115"/>
  <c r="M72" i="115"/>
  <c r="M80" i="115"/>
  <c r="M81" i="115"/>
  <c r="M104" i="115"/>
  <c r="M105" i="115"/>
  <c r="M106" i="115"/>
  <c r="M111" i="115"/>
  <c r="I76" i="15"/>
  <c r="M13" i="116"/>
  <c r="M14" i="116"/>
  <c r="M15" i="116"/>
  <c r="M16" i="116"/>
  <c r="M18" i="116"/>
  <c r="M19" i="116"/>
  <c r="M20" i="116"/>
  <c r="M21" i="116"/>
  <c r="M22" i="116"/>
  <c r="M23" i="116"/>
  <c r="M25" i="116"/>
  <c r="M26" i="116"/>
  <c r="M28" i="116"/>
  <c r="M29" i="116"/>
  <c r="M30" i="116"/>
  <c r="M31" i="116"/>
  <c r="M32" i="116"/>
  <c r="M33" i="116"/>
  <c r="M34" i="116"/>
  <c r="M35" i="116"/>
  <c r="M36" i="116"/>
  <c r="M37" i="116"/>
  <c r="M39" i="116"/>
  <c r="M40" i="116"/>
  <c r="M41" i="116"/>
  <c r="M42" i="116"/>
  <c r="M43" i="116"/>
  <c r="M44" i="116"/>
  <c r="M47" i="116"/>
  <c r="M49" i="116"/>
  <c r="M52" i="116"/>
  <c r="M56" i="116"/>
  <c r="M57" i="116"/>
  <c r="M58" i="116"/>
  <c r="M59" i="116"/>
  <c r="M60" i="116"/>
  <c r="M61" i="116"/>
  <c r="M62" i="116"/>
  <c r="M63" i="116"/>
  <c r="M66" i="116"/>
  <c r="M71" i="116"/>
  <c r="M72" i="116"/>
  <c r="M80" i="116"/>
  <c r="M81" i="116"/>
  <c r="M104" i="116"/>
  <c r="M105" i="116"/>
  <c r="M106" i="116"/>
  <c r="M112" i="116"/>
  <c r="I77" i="15"/>
  <c r="M13" i="117"/>
  <c r="M14" i="117"/>
  <c r="M15" i="117"/>
  <c r="M16" i="117"/>
  <c r="M18" i="117"/>
  <c r="M19" i="117"/>
  <c r="M20" i="117"/>
  <c r="M21" i="117"/>
  <c r="M22" i="117"/>
  <c r="M23" i="117"/>
  <c r="M25" i="117"/>
  <c r="M26" i="117"/>
  <c r="M28" i="117"/>
  <c r="M29" i="117"/>
  <c r="M30" i="117"/>
  <c r="M31" i="117"/>
  <c r="M32" i="117"/>
  <c r="M33" i="117"/>
  <c r="M34" i="117"/>
  <c r="M35" i="117"/>
  <c r="M36" i="117"/>
  <c r="M37" i="117"/>
  <c r="M39" i="117"/>
  <c r="M40" i="117"/>
  <c r="M41" i="117"/>
  <c r="M42" i="117"/>
  <c r="M43" i="117"/>
  <c r="M44" i="117"/>
  <c r="M47" i="117"/>
  <c r="M49" i="117"/>
  <c r="M52" i="117"/>
  <c r="M56" i="117"/>
  <c r="M57" i="117"/>
  <c r="M58" i="117"/>
  <c r="M59" i="117"/>
  <c r="M60" i="117"/>
  <c r="M61" i="117"/>
  <c r="M62" i="117"/>
  <c r="M63" i="117"/>
  <c r="M66" i="117"/>
  <c r="M71" i="117"/>
  <c r="M72" i="117"/>
  <c r="M80" i="117"/>
  <c r="M81" i="117"/>
  <c r="M104" i="117"/>
  <c r="M105" i="117"/>
  <c r="M106" i="117"/>
  <c r="M112" i="117"/>
  <c r="I78" i="15"/>
  <c r="M13" i="118"/>
  <c r="M14" i="118"/>
  <c r="M15" i="118"/>
  <c r="M16" i="118"/>
  <c r="M18" i="118"/>
  <c r="M19" i="118"/>
  <c r="M20" i="118"/>
  <c r="M21" i="118"/>
  <c r="M22" i="118"/>
  <c r="M23" i="118"/>
  <c r="M25" i="118"/>
  <c r="M26" i="118"/>
  <c r="M28" i="118"/>
  <c r="M29" i="118"/>
  <c r="M30" i="118"/>
  <c r="M31" i="118"/>
  <c r="M32" i="118"/>
  <c r="M33" i="118"/>
  <c r="M34" i="118"/>
  <c r="M35" i="118"/>
  <c r="M36" i="118"/>
  <c r="M37" i="118"/>
  <c r="M39" i="118"/>
  <c r="M40" i="118"/>
  <c r="M41" i="118"/>
  <c r="M42" i="118"/>
  <c r="M43" i="118"/>
  <c r="M44" i="118"/>
  <c r="M47" i="118"/>
  <c r="M49" i="118"/>
  <c r="M52" i="118"/>
  <c r="M56" i="118"/>
  <c r="M57" i="118"/>
  <c r="M58" i="118"/>
  <c r="M59" i="118"/>
  <c r="M60" i="118"/>
  <c r="M61" i="118"/>
  <c r="M62" i="118"/>
  <c r="M63" i="118"/>
  <c r="M66" i="118"/>
  <c r="M71" i="118"/>
  <c r="M72" i="118"/>
  <c r="M80" i="118"/>
  <c r="M81" i="118"/>
  <c r="M105" i="118"/>
  <c r="M106" i="118"/>
  <c r="M107" i="118"/>
  <c r="M114" i="118"/>
  <c r="I79" i="15"/>
  <c r="M13" i="122"/>
  <c r="M14" i="122"/>
  <c r="M15" i="122"/>
  <c r="M16" i="122"/>
  <c r="M18" i="122"/>
  <c r="M19" i="122"/>
  <c r="M20" i="122"/>
  <c r="M21" i="122"/>
  <c r="M22" i="122"/>
  <c r="M23" i="122"/>
  <c r="M25" i="122"/>
  <c r="M26" i="122"/>
  <c r="M28" i="122"/>
  <c r="M29" i="122"/>
  <c r="M30" i="122"/>
  <c r="M31" i="122"/>
  <c r="M32" i="122"/>
  <c r="M33" i="122"/>
  <c r="M34" i="122"/>
  <c r="M35" i="122"/>
  <c r="M36" i="122"/>
  <c r="M37" i="122"/>
  <c r="M39" i="122"/>
  <c r="M40" i="122"/>
  <c r="M41" i="122"/>
  <c r="M42" i="122"/>
  <c r="M43" i="122"/>
  <c r="M44" i="122"/>
  <c r="M47" i="122"/>
  <c r="M49" i="122"/>
  <c r="M52" i="122"/>
  <c r="M56" i="122"/>
  <c r="M57" i="122"/>
  <c r="M58" i="122"/>
  <c r="M59" i="122"/>
  <c r="M60" i="122"/>
  <c r="M61" i="122"/>
  <c r="M62" i="122"/>
  <c r="M63" i="122"/>
  <c r="M64" i="122"/>
  <c r="M67" i="122"/>
  <c r="M72" i="122"/>
  <c r="M73" i="122"/>
  <c r="M81" i="122"/>
  <c r="M82" i="122"/>
  <c r="M106" i="122"/>
  <c r="M107" i="122"/>
  <c r="M108" i="122"/>
  <c r="M116" i="122"/>
  <c r="I80" i="15"/>
  <c r="M13" i="123"/>
  <c r="M14" i="123"/>
  <c r="M15" i="123"/>
  <c r="M16" i="123"/>
  <c r="M18" i="123"/>
  <c r="M19" i="123"/>
  <c r="M20" i="123"/>
  <c r="M21" i="123"/>
  <c r="M22" i="123"/>
  <c r="M23" i="123"/>
  <c r="M25" i="123"/>
  <c r="M26" i="123"/>
  <c r="M28" i="123"/>
  <c r="M29" i="123"/>
  <c r="M30" i="123"/>
  <c r="M31" i="123"/>
  <c r="M32" i="123"/>
  <c r="M33" i="123"/>
  <c r="M34" i="123"/>
  <c r="M35" i="123"/>
  <c r="M36" i="123"/>
  <c r="M37" i="123"/>
  <c r="M39" i="123"/>
  <c r="M40" i="123"/>
  <c r="M41" i="123"/>
  <c r="M42" i="123"/>
  <c r="M43" i="123"/>
  <c r="M44" i="123"/>
  <c r="M47" i="123"/>
  <c r="M49" i="123"/>
  <c r="M52" i="123"/>
  <c r="M56" i="123"/>
  <c r="M57" i="123"/>
  <c r="M58" i="123"/>
  <c r="M59" i="123"/>
  <c r="M60" i="123"/>
  <c r="M61" i="123"/>
  <c r="M62" i="123"/>
  <c r="M63" i="123"/>
  <c r="M64" i="123"/>
  <c r="M67" i="123"/>
  <c r="M72" i="123"/>
  <c r="M73" i="123"/>
  <c r="M81" i="123"/>
  <c r="M82" i="123"/>
  <c r="M106" i="123"/>
  <c r="M107" i="123"/>
  <c r="M108" i="123"/>
  <c r="M116" i="123"/>
  <c r="I81" i="15"/>
  <c r="M13" i="124"/>
  <c r="M14" i="124"/>
  <c r="M15" i="124"/>
  <c r="M16" i="124"/>
  <c r="M18" i="124"/>
  <c r="M19" i="124"/>
  <c r="M20" i="124"/>
  <c r="M21" i="124"/>
  <c r="M22" i="124"/>
  <c r="M23" i="124"/>
  <c r="M25" i="124"/>
  <c r="M26" i="124"/>
  <c r="M28" i="124"/>
  <c r="M29" i="124"/>
  <c r="M30" i="124"/>
  <c r="M31" i="124"/>
  <c r="M32" i="124"/>
  <c r="M33" i="124"/>
  <c r="M34" i="124"/>
  <c r="M35" i="124"/>
  <c r="M36" i="124"/>
  <c r="M37" i="124"/>
  <c r="M39" i="124"/>
  <c r="M40" i="124"/>
  <c r="M41" i="124"/>
  <c r="M42" i="124"/>
  <c r="M43" i="124"/>
  <c r="M44" i="124"/>
  <c r="M47" i="124"/>
  <c r="M49" i="124"/>
  <c r="M52" i="124"/>
  <c r="M56" i="124"/>
  <c r="M57" i="124"/>
  <c r="M58" i="124"/>
  <c r="M59" i="124"/>
  <c r="M60" i="124"/>
  <c r="M61" i="124"/>
  <c r="M62" i="124"/>
  <c r="M63" i="124"/>
  <c r="M64" i="124"/>
  <c r="M67" i="124"/>
  <c r="M72" i="124"/>
  <c r="M73" i="124"/>
  <c r="M81" i="124"/>
  <c r="M82" i="124"/>
  <c r="M106" i="124"/>
  <c r="M107" i="124"/>
  <c r="M108" i="124"/>
  <c r="M117" i="124"/>
  <c r="I82" i="15"/>
  <c r="M13" i="125"/>
  <c r="M14" i="125"/>
  <c r="M15" i="125"/>
  <c r="M16" i="125"/>
  <c r="M18" i="125"/>
  <c r="M19" i="125"/>
  <c r="M20" i="125"/>
  <c r="M21" i="125"/>
  <c r="M22" i="125"/>
  <c r="M23" i="125"/>
  <c r="M25" i="125"/>
  <c r="M26" i="125"/>
  <c r="M28" i="125"/>
  <c r="M29" i="125"/>
  <c r="M30" i="125"/>
  <c r="M31" i="125"/>
  <c r="M32" i="125"/>
  <c r="M33" i="125"/>
  <c r="M34" i="125"/>
  <c r="M35" i="125"/>
  <c r="M36" i="125"/>
  <c r="M37" i="125"/>
  <c r="M39" i="125"/>
  <c r="M40" i="125"/>
  <c r="M41" i="125"/>
  <c r="M42" i="125"/>
  <c r="M43" i="125"/>
  <c r="M44" i="125"/>
  <c r="M47" i="125"/>
  <c r="M49" i="125"/>
  <c r="M52" i="125"/>
  <c r="M56" i="125"/>
  <c r="M57" i="125"/>
  <c r="M58" i="125"/>
  <c r="M59" i="125"/>
  <c r="M60" i="125"/>
  <c r="M61" i="125"/>
  <c r="M62" i="125"/>
  <c r="M63" i="125"/>
  <c r="M64" i="125"/>
  <c r="M67" i="125"/>
  <c r="M72" i="125"/>
  <c r="M73" i="125"/>
  <c r="M81" i="125"/>
  <c r="M82" i="125"/>
  <c r="M106" i="125"/>
  <c r="M107" i="125"/>
  <c r="M108" i="125"/>
  <c r="M118" i="125"/>
  <c r="I83" i="15"/>
  <c r="M13" i="126"/>
  <c r="M14" i="126"/>
  <c r="M15" i="126"/>
  <c r="M16" i="126"/>
  <c r="M17" i="126"/>
  <c r="M19" i="126"/>
  <c r="M20" i="126"/>
  <c r="M21" i="126"/>
  <c r="M22" i="126"/>
  <c r="M23" i="126"/>
  <c r="M24" i="126"/>
  <c r="M26" i="126"/>
  <c r="M27" i="126"/>
  <c r="M29" i="126"/>
  <c r="M30" i="126"/>
  <c r="M31" i="126"/>
  <c r="M32" i="126"/>
  <c r="M33" i="126"/>
  <c r="M34" i="126"/>
  <c r="M35" i="126"/>
  <c r="M36" i="126"/>
  <c r="M37" i="126"/>
  <c r="M38" i="126"/>
  <c r="M40" i="126"/>
  <c r="M41" i="126"/>
  <c r="M42" i="126"/>
  <c r="M43" i="126"/>
  <c r="M44" i="126"/>
  <c r="M45" i="126"/>
  <c r="M48" i="126"/>
  <c r="M50" i="126"/>
  <c r="M53" i="126"/>
  <c r="M57" i="126"/>
  <c r="M58" i="126"/>
  <c r="M59" i="126"/>
  <c r="M60" i="126"/>
  <c r="M61" i="126"/>
  <c r="M62" i="126"/>
  <c r="M63" i="126"/>
  <c r="M64" i="126"/>
  <c r="M65" i="126"/>
  <c r="M68" i="126"/>
  <c r="M73" i="126"/>
  <c r="M74" i="126"/>
  <c r="M82" i="126"/>
  <c r="M83" i="126"/>
  <c r="M107" i="126"/>
  <c r="M108" i="126"/>
  <c r="M109" i="126"/>
  <c r="M119" i="126"/>
  <c r="I84" i="15"/>
  <c r="M13" i="127"/>
  <c r="M14" i="127"/>
  <c r="M15" i="127"/>
  <c r="M16" i="127"/>
  <c r="M17" i="127"/>
  <c r="M19" i="127"/>
  <c r="M20" i="127"/>
  <c r="M21" i="127"/>
  <c r="M22" i="127"/>
  <c r="M23" i="127"/>
  <c r="M24" i="127"/>
  <c r="M26" i="127"/>
  <c r="M27" i="127"/>
  <c r="M29" i="127"/>
  <c r="M30" i="127"/>
  <c r="M31" i="127"/>
  <c r="M32" i="127"/>
  <c r="M33" i="127"/>
  <c r="M34" i="127"/>
  <c r="M35" i="127"/>
  <c r="M36" i="127"/>
  <c r="M37" i="127"/>
  <c r="M38" i="127"/>
  <c r="M40" i="127"/>
  <c r="M41" i="127"/>
  <c r="M42" i="127"/>
  <c r="M43" i="127"/>
  <c r="M44" i="127"/>
  <c r="M45" i="127"/>
  <c r="M48" i="127"/>
  <c r="M50" i="127"/>
  <c r="M53" i="127"/>
  <c r="M57" i="127"/>
  <c r="M58" i="127"/>
  <c r="M59" i="127"/>
  <c r="M60" i="127"/>
  <c r="M61" i="127"/>
  <c r="M62" i="127"/>
  <c r="M63" i="127"/>
  <c r="M64" i="127"/>
  <c r="M65" i="127"/>
  <c r="M68" i="127"/>
  <c r="M73" i="127"/>
  <c r="M74" i="127"/>
  <c r="M82" i="127"/>
  <c r="M83" i="127"/>
  <c r="M107" i="127"/>
  <c r="M108" i="127"/>
  <c r="M109" i="127"/>
  <c r="M119" i="127"/>
  <c r="I85" i="15"/>
  <c r="C13" i="128"/>
  <c r="D13" i="128"/>
  <c r="M13" i="128"/>
  <c r="C14" i="128"/>
  <c r="D14" i="128"/>
  <c r="M14" i="128"/>
  <c r="C15" i="128"/>
  <c r="D15" i="128"/>
  <c r="M15" i="128"/>
  <c r="C16" i="128"/>
  <c r="D16" i="128"/>
  <c r="M16" i="128"/>
  <c r="C17" i="128"/>
  <c r="D17" i="128"/>
  <c r="M17" i="128"/>
  <c r="C19" i="128"/>
  <c r="D19" i="128"/>
  <c r="M19" i="128"/>
  <c r="C20" i="128"/>
  <c r="D20" i="128"/>
  <c r="M20" i="128"/>
  <c r="C21" i="128"/>
  <c r="D21" i="128"/>
  <c r="M21" i="128"/>
  <c r="C22" i="128"/>
  <c r="D22" i="128"/>
  <c r="M22" i="128"/>
  <c r="C23" i="128"/>
  <c r="D23" i="128"/>
  <c r="M23" i="128"/>
  <c r="C24" i="128"/>
  <c r="D24" i="128"/>
  <c r="M24" i="128"/>
  <c r="C26" i="128"/>
  <c r="D26" i="128"/>
  <c r="M26" i="128"/>
  <c r="C27" i="128"/>
  <c r="D27" i="128"/>
  <c r="M27" i="128"/>
  <c r="C29" i="128"/>
  <c r="D29" i="128"/>
  <c r="M29" i="128"/>
  <c r="C30" i="128"/>
  <c r="D30" i="128"/>
  <c r="M30" i="128"/>
  <c r="C31" i="128"/>
  <c r="D31" i="128"/>
  <c r="M31" i="128"/>
  <c r="C32" i="128"/>
  <c r="D32" i="128"/>
  <c r="M32" i="128"/>
  <c r="C33" i="128"/>
  <c r="D33" i="128"/>
  <c r="M33" i="128"/>
  <c r="C34" i="128"/>
  <c r="D34" i="128"/>
  <c r="M34" i="128"/>
  <c r="C35" i="128"/>
  <c r="D35" i="128"/>
  <c r="M35" i="128"/>
  <c r="C36" i="128"/>
  <c r="D36" i="128"/>
  <c r="M36" i="128"/>
  <c r="C37" i="128"/>
  <c r="D37" i="128"/>
  <c r="M37" i="128"/>
  <c r="C38" i="128"/>
  <c r="D38" i="128"/>
  <c r="M38" i="128"/>
  <c r="C40" i="128"/>
  <c r="D40" i="128"/>
  <c r="M40" i="128"/>
  <c r="C41" i="128"/>
  <c r="D41" i="128"/>
  <c r="M41" i="128"/>
  <c r="C42" i="128"/>
  <c r="D42" i="128"/>
  <c r="M42" i="128"/>
  <c r="C43" i="128"/>
  <c r="D43" i="128"/>
  <c r="M43" i="128"/>
  <c r="C44" i="128"/>
  <c r="D44" i="128"/>
  <c r="M44" i="128"/>
  <c r="C45" i="128"/>
  <c r="D45" i="128"/>
  <c r="M45" i="128"/>
  <c r="C48" i="128"/>
  <c r="D48" i="128"/>
  <c r="M48" i="128"/>
  <c r="C50" i="128"/>
  <c r="D50" i="128"/>
  <c r="M50" i="128"/>
  <c r="C53" i="128"/>
  <c r="D53" i="128"/>
  <c r="M53" i="128"/>
  <c r="C57" i="128"/>
  <c r="D57" i="128"/>
  <c r="M57" i="128"/>
  <c r="C58" i="128"/>
  <c r="D58" i="128"/>
  <c r="M58" i="128"/>
  <c r="C59" i="128"/>
  <c r="D59" i="128"/>
  <c r="M59" i="128"/>
  <c r="C60" i="128"/>
  <c r="D60" i="128"/>
  <c r="M60" i="128"/>
  <c r="C61" i="128"/>
  <c r="D61" i="128"/>
  <c r="M61" i="128"/>
  <c r="C62" i="128"/>
  <c r="D62" i="128"/>
  <c r="M62" i="128"/>
  <c r="C63" i="128"/>
  <c r="D63" i="128"/>
  <c r="M63" i="128"/>
  <c r="C64" i="128"/>
  <c r="D64" i="128"/>
  <c r="M64" i="128"/>
  <c r="C65" i="128"/>
  <c r="D65" i="128"/>
  <c r="M65" i="128"/>
  <c r="C68" i="128"/>
  <c r="D68" i="128"/>
  <c r="M68" i="128"/>
  <c r="C73" i="128"/>
  <c r="D73" i="128"/>
  <c r="M73" i="128"/>
  <c r="C74" i="128"/>
  <c r="D74" i="128"/>
  <c r="M74" i="128"/>
  <c r="C82" i="128"/>
  <c r="D82" i="128"/>
  <c r="M82" i="128"/>
  <c r="C83" i="128"/>
  <c r="D83" i="128"/>
  <c r="M83" i="128"/>
  <c r="C107" i="128"/>
  <c r="D107" i="128"/>
  <c r="M107" i="128"/>
  <c r="C108" i="128"/>
  <c r="D108" i="128"/>
  <c r="M108" i="128"/>
  <c r="C109" i="128"/>
  <c r="D109" i="128"/>
  <c r="M109" i="128"/>
  <c r="M120" i="128"/>
  <c r="I86" i="15"/>
  <c r="C13" i="129"/>
  <c r="D13" i="129"/>
  <c r="M13" i="129"/>
  <c r="C14" i="129"/>
  <c r="D14" i="129"/>
  <c r="M14" i="129"/>
  <c r="C15" i="129"/>
  <c r="D15" i="129"/>
  <c r="M15" i="129"/>
  <c r="C16" i="129"/>
  <c r="D16" i="129"/>
  <c r="M16" i="129"/>
  <c r="C17" i="129"/>
  <c r="D17" i="129"/>
  <c r="M17" i="129"/>
  <c r="C19" i="129"/>
  <c r="D19" i="129"/>
  <c r="M19" i="129"/>
  <c r="C20" i="129"/>
  <c r="D20" i="129"/>
  <c r="M20" i="129"/>
  <c r="C21" i="129"/>
  <c r="D21" i="129"/>
  <c r="M21" i="129"/>
  <c r="C22" i="129"/>
  <c r="D22" i="129"/>
  <c r="M22" i="129"/>
  <c r="C23" i="129"/>
  <c r="D23" i="129"/>
  <c r="M23" i="129"/>
  <c r="C24" i="129"/>
  <c r="D24" i="129"/>
  <c r="M24" i="129"/>
  <c r="C26" i="129"/>
  <c r="D26" i="129"/>
  <c r="M26" i="129"/>
  <c r="C27" i="129"/>
  <c r="D27" i="129"/>
  <c r="M27" i="129"/>
  <c r="C29" i="129"/>
  <c r="D29" i="129"/>
  <c r="M29" i="129"/>
  <c r="C30" i="129"/>
  <c r="D30" i="129"/>
  <c r="M30" i="129"/>
  <c r="C31" i="129"/>
  <c r="D31" i="129"/>
  <c r="M31" i="129"/>
  <c r="C32" i="129"/>
  <c r="D32" i="129"/>
  <c r="M32" i="129"/>
  <c r="C33" i="129"/>
  <c r="D33" i="129"/>
  <c r="M33" i="129"/>
  <c r="C34" i="129"/>
  <c r="D34" i="129"/>
  <c r="M34" i="129"/>
  <c r="C35" i="129"/>
  <c r="D35" i="129"/>
  <c r="M35" i="129"/>
  <c r="C36" i="129"/>
  <c r="D36" i="129"/>
  <c r="M36" i="129"/>
  <c r="C37" i="129"/>
  <c r="D37" i="129"/>
  <c r="M37" i="129"/>
  <c r="C38" i="129"/>
  <c r="D38" i="129"/>
  <c r="M38" i="129"/>
  <c r="C40" i="129"/>
  <c r="D40" i="129"/>
  <c r="M40" i="129"/>
  <c r="C41" i="129"/>
  <c r="D41" i="129"/>
  <c r="M41" i="129"/>
  <c r="C42" i="129"/>
  <c r="D42" i="129"/>
  <c r="M42" i="129"/>
  <c r="C43" i="129"/>
  <c r="D43" i="129"/>
  <c r="M43" i="129"/>
  <c r="C44" i="129"/>
  <c r="D44" i="129"/>
  <c r="M44" i="129"/>
  <c r="C45" i="129"/>
  <c r="D45" i="129"/>
  <c r="M45" i="129"/>
  <c r="C48" i="129"/>
  <c r="D48" i="129"/>
  <c r="M48" i="129"/>
  <c r="C50" i="129"/>
  <c r="D50" i="129"/>
  <c r="M50" i="129"/>
  <c r="C53" i="129"/>
  <c r="D53" i="129"/>
  <c r="M53" i="129"/>
  <c r="C57" i="129"/>
  <c r="D57" i="129"/>
  <c r="M57" i="129"/>
  <c r="C58" i="129"/>
  <c r="D58" i="129"/>
  <c r="M58" i="129"/>
  <c r="C59" i="129"/>
  <c r="D59" i="129"/>
  <c r="M59" i="129"/>
  <c r="C60" i="129"/>
  <c r="D60" i="129"/>
  <c r="M60" i="129"/>
  <c r="C61" i="129"/>
  <c r="D61" i="129"/>
  <c r="M61" i="129"/>
  <c r="C62" i="129"/>
  <c r="D62" i="129"/>
  <c r="M62" i="129"/>
  <c r="C63" i="129"/>
  <c r="D63" i="129"/>
  <c r="M63" i="129"/>
  <c r="C64" i="129"/>
  <c r="D64" i="129"/>
  <c r="M64" i="129"/>
  <c r="C65" i="129"/>
  <c r="D65" i="129"/>
  <c r="M65" i="129"/>
  <c r="C68" i="129"/>
  <c r="D68" i="129"/>
  <c r="M68" i="129"/>
  <c r="C73" i="129"/>
  <c r="D73" i="129"/>
  <c r="M73" i="129"/>
  <c r="C74" i="129"/>
  <c r="D74" i="129"/>
  <c r="M74" i="129"/>
  <c r="C82" i="129"/>
  <c r="D82" i="129"/>
  <c r="M82" i="129"/>
  <c r="C83" i="129"/>
  <c r="D83" i="129"/>
  <c r="M83" i="129"/>
  <c r="C107" i="129"/>
  <c r="D107" i="129"/>
  <c r="M107" i="129"/>
  <c r="C108" i="129"/>
  <c r="D108" i="129"/>
  <c r="M108" i="129"/>
  <c r="C109" i="129"/>
  <c r="D109" i="129"/>
  <c r="M109" i="129"/>
  <c r="M120" i="129"/>
  <c r="I87" i="15"/>
  <c r="C13" i="130"/>
  <c r="D13" i="130"/>
  <c r="M13" i="130"/>
  <c r="C14" i="130"/>
  <c r="D14" i="130"/>
  <c r="M14" i="130"/>
  <c r="C15" i="130"/>
  <c r="D15" i="130"/>
  <c r="M15" i="130"/>
  <c r="C16" i="130"/>
  <c r="D16" i="130"/>
  <c r="M16" i="130"/>
  <c r="C17" i="130"/>
  <c r="D17" i="130"/>
  <c r="M17" i="130"/>
  <c r="C19" i="130"/>
  <c r="D19" i="130"/>
  <c r="M19" i="130"/>
  <c r="C20" i="130"/>
  <c r="D20" i="130"/>
  <c r="M20" i="130"/>
  <c r="C21" i="130"/>
  <c r="D21" i="130"/>
  <c r="M21" i="130"/>
  <c r="C22" i="130"/>
  <c r="D22" i="130"/>
  <c r="M22" i="130"/>
  <c r="C23" i="130"/>
  <c r="D23" i="130"/>
  <c r="M23" i="130"/>
  <c r="C24" i="130"/>
  <c r="D24" i="130"/>
  <c r="M24" i="130"/>
  <c r="C26" i="130"/>
  <c r="D26" i="130"/>
  <c r="M26" i="130"/>
  <c r="C27" i="130"/>
  <c r="D27" i="130"/>
  <c r="M27" i="130"/>
  <c r="C29" i="130"/>
  <c r="D29" i="130"/>
  <c r="M29" i="130"/>
  <c r="C30" i="130"/>
  <c r="D30" i="130"/>
  <c r="M30" i="130"/>
  <c r="C31" i="130"/>
  <c r="D31" i="130"/>
  <c r="M31" i="130"/>
  <c r="C32" i="130"/>
  <c r="D32" i="130"/>
  <c r="M32" i="130"/>
  <c r="C33" i="130"/>
  <c r="D33" i="130"/>
  <c r="M33" i="130"/>
  <c r="C34" i="130"/>
  <c r="D34" i="130"/>
  <c r="M34" i="130"/>
  <c r="C35" i="130"/>
  <c r="D35" i="130"/>
  <c r="M35" i="130"/>
  <c r="C36" i="130"/>
  <c r="D36" i="130"/>
  <c r="M36" i="130"/>
  <c r="C37" i="130"/>
  <c r="D37" i="130"/>
  <c r="M37" i="130"/>
  <c r="C38" i="130"/>
  <c r="D38" i="130"/>
  <c r="M38" i="130"/>
  <c r="C40" i="130"/>
  <c r="D40" i="130"/>
  <c r="M40" i="130"/>
  <c r="C41" i="130"/>
  <c r="D41" i="130"/>
  <c r="M41" i="130"/>
  <c r="C42" i="130"/>
  <c r="D42" i="130"/>
  <c r="M42" i="130"/>
  <c r="C43" i="130"/>
  <c r="D43" i="130"/>
  <c r="M43" i="130"/>
  <c r="C44" i="130"/>
  <c r="D44" i="130"/>
  <c r="M44" i="130"/>
  <c r="C45" i="130"/>
  <c r="D45" i="130"/>
  <c r="M45" i="130"/>
  <c r="C48" i="130"/>
  <c r="D48" i="130"/>
  <c r="M48" i="130"/>
  <c r="C50" i="130"/>
  <c r="D50" i="130"/>
  <c r="M50" i="130"/>
  <c r="C53" i="130"/>
  <c r="D53" i="130"/>
  <c r="M53" i="130"/>
  <c r="C57" i="130"/>
  <c r="D57" i="130"/>
  <c r="M57" i="130"/>
  <c r="C58" i="130"/>
  <c r="D58" i="130"/>
  <c r="M58" i="130"/>
  <c r="C59" i="130"/>
  <c r="D59" i="130"/>
  <c r="M59" i="130"/>
  <c r="C60" i="130"/>
  <c r="D60" i="130"/>
  <c r="M60" i="130"/>
  <c r="C61" i="130"/>
  <c r="D61" i="130"/>
  <c r="M61" i="130"/>
  <c r="C62" i="130"/>
  <c r="D62" i="130"/>
  <c r="M62" i="130"/>
  <c r="C63" i="130"/>
  <c r="D63" i="130"/>
  <c r="M63" i="130"/>
  <c r="C64" i="130"/>
  <c r="D64" i="130"/>
  <c r="M64" i="130"/>
  <c r="C65" i="130"/>
  <c r="D65" i="130"/>
  <c r="M65" i="130"/>
  <c r="C68" i="130"/>
  <c r="D68" i="130"/>
  <c r="M68" i="130"/>
  <c r="C73" i="130"/>
  <c r="D73" i="130"/>
  <c r="M73" i="130"/>
  <c r="C74" i="130"/>
  <c r="D74" i="130"/>
  <c r="M74" i="130"/>
  <c r="C82" i="130"/>
  <c r="D82" i="130"/>
  <c r="M82" i="130"/>
  <c r="C83" i="130"/>
  <c r="D83" i="130"/>
  <c r="M83" i="130"/>
  <c r="C107" i="130"/>
  <c r="D107" i="130"/>
  <c r="M107" i="130"/>
  <c r="C108" i="130"/>
  <c r="D108" i="130"/>
  <c r="M108" i="130"/>
  <c r="C109" i="130"/>
  <c r="D109" i="130"/>
  <c r="M109" i="130"/>
  <c r="M123" i="130"/>
  <c r="I88" i="15"/>
  <c r="M13" i="131"/>
  <c r="M14" i="131"/>
  <c r="M15" i="131"/>
  <c r="M16" i="131"/>
  <c r="M17" i="131"/>
  <c r="M19" i="131"/>
  <c r="M20" i="131"/>
  <c r="M21" i="131"/>
  <c r="M22" i="131"/>
  <c r="M23" i="131"/>
  <c r="M24" i="131"/>
  <c r="M26" i="131"/>
  <c r="M27" i="131"/>
  <c r="M29" i="131"/>
  <c r="M30" i="131"/>
  <c r="M31" i="131"/>
  <c r="M32" i="131"/>
  <c r="M33" i="131"/>
  <c r="M34" i="131"/>
  <c r="M35" i="131"/>
  <c r="M36" i="131"/>
  <c r="M37" i="131"/>
  <c r="M38" i="131"/>
  <c r="M40" i="131"/>
  <c r="M41" i="131"/>
  <c r="M42" i="131"/>
  <c r="M43" i="131"/>
  <c r="M44" i="131"/>
  <c r="M45" i="131"/>
  <c r="M48" i="131"/>
  <c r="M50" i="131"/>
  <c r="M53" i="131"/>
  <c r="M57" i="131"/>
  <c r="M58" i="131"/>
  <c r="M59" i="131"/>
  <c r="M60" i="131"/>
  <c r="M61" i="131"/>
  <c r="M62" i="131"/>
  <c r="M63" i="131"/>
  <c r="M64" i="131"/>
  <c r="M65" i="131"/>
  <c r="M68" i="131"/>
  <c r="M73" i="131"/>
  <c r="M74" i="131"/>
  <c r="M82" i="131"/>
  <c r="M83" i="131"/>
  <c r="M107" i="131"/>
  <c r="M108" i="131"/>
  <c r="M109" i="131"/>
  <c r="M123" i="131"/>
  <c r="I89" i="15"/>
  <c r="M13" i="132"/>
  <c r="M14" i="132"/>
  <c r="M15" i="132"/>
  <c r="M16" i="132"/>
  <c r="M17" i="132"/>
  <c r="M19" i="132"/>
  <c r="M20" i="132"/>
  <c r="M21" i="132"/>
  <c r="M22" i="132"/>
  <c r="M23" i="132"/>
  <c r="M24" i="132"/>
  <c r="M26" i="132"/>
  <c r="M27" i="132"/>
  <c r="M29" i="132"/>
  <c r="M30" i="132"/>
  <c r="M31" i="132"/>
  <c r="M32" i="132"/>
  <c r="M33" i="132"/>
  <c r="M34" i="132"/>
  <c r="M35" i="132"/>
  <c r="M36" i="132"/>
  <c r="M37" i="132"/>
  <c r="M38" i="132"/>
  <c r="M40" i="132"/>
  <c r="M41" i="132"/>
  <c r="M42" i="132"/>
  <c r="M43" i="132"/>
  <c r="M44" i="132"/>
  <c r="M45" i="132"/>
  <c r="M48" i="132"/>
  <c r="M50" i="132"/>
  <c r="M53" i="132"/>
  <c r="M57" i="132"/>
  <c r="M58" i="132"/>
  <c r="M59" i="132"/>
  <c r="M60" i="132"/>
  <c r="M61" i="132"/>
  <c r="M62" i="132"/>
  <c r="M63" i="132"/>
  <c r="M64" i="132"/>
  <c r="M65" i="132"/>
  <c r="M68" i="132"/>
  <c r="M73" i="132"/>
  <c r="M74" i="132"/>
  <c r="M82" i="132"/>
  <c r="M83" i="132"/>
  <c r="M107" i="132"/>
  <c r="M108" i="132"/>
  <c r="M109" i="132"/>
  <c r="M124" i="132"/>
  <c r="I90" i="15"/>
  <c r="M13" i="133"/>
  <c r="M14" i="133"/>
  <c r="M15" i="133"/>
  <c r="M16" i="133"/>
  <c r="M17" i="133"/>
  <c r="M19" i="133"/>
  <c r="M20" i="133"/>
  <c r="M21" i="133"/>
  <c r="M22" i="133"/>
  <c r="M23" i="133"/>
  <c r="M24" i="133"/>
  <c r="M25" i="133"/>
  <c r="M27" i="133"/>
  <c r="M28" i="133"/>
  <c r="M30" i="133"/>
  <c r="M31" i="133"/>
  <c r="M32" i="133"/>
  <c r="M33" i="133"/>
  <c r="M34" i="133"/>
  <c r="M35" i="133"/>
  <c r="M36" i="133"/>
  <c r="M37" i="133"/>
  <c r="M38" i="133"/>
  <c r="M39" i="133"/>
  <c r="M41" i="133"/>
  <c r="M42" i="133"/>
  <c r="M43" i="133"/>
  <c r="M44" i="133"/>
  <c r="M45" i="133"/>
  <c r="M46" i="133"/>
  <c r="M49" i="133"/>
  <c r="M51" i="133"/>
  <c r="M54" i="133"/>
  <c r="M58" i="133"/>
  <c r="M59" i="133"/>
  <c r="M60" i="133"/>
  <c r="M61" i="133"/>
  <c r="M62" i="133"/>
  <c r="M63" i="133"/>
  <c r="M64" i="133"/>
  <c r="M65" i="133"/>
  <c r="M66" i="133"/>
  <c r="M69" i="133"/>
  <c r="M74" i="133"/>
  <c r="M75" i="133"/>
  <c r="M83" i="133"/>
  <c r="M84" i="133"/>
  <c r="M108" i="133"/>
  <c r="M109" i="133"/>
  <c r="M110" i="133"/>
  <c r="M126" i="133"/>
  <c r="I91" i="15"/>
  <c r="M13" i="134"/>
  <c r="M14" i="134"/>
  <c r="M15" i="134"/>
  <c r="M16" i="134"/>
  <c r="M17" i="134"/>
  <c r="M19" i="134"/>
  <c r="M20" i="134"/>
  <c r="M21" i="134"/>
  <c r="M22" i="134"/>
  <c r="M23" i="134"/>
  <c r="M24" i="134"/>
  <c r="M25" i="134"/>
  <c r="M27" i="134"/>
  <c r="M28" i="134"/>
  <c r="M30" i="134"/>
  <c r="M31" i="134"/>
  <c r="M32" i="134"/>
  <c r="M33" i="134"/>
  <c r="M34" i="134"/>
  <c r="M35" i="134"/>
  <c r="M36" i="134"/>
  <c r="M37" i="134"/>
  <c r="M38" i="134"/>
  <c r="M39" i="134"/>
  <c r="M41" i="134"/>
  <c r="M42" i="134"/>
  <c r="M43" i="134"/>
  <c r="M44" i="134"/>
  <c r="M45" i="134"/>
  <c r="M46" i="134"/>
  <c r="M49" i="134"/>
  <c r="M51" i="134"/>
  <c r="M54" i="134"/>
  <c r="M58" i="134"/>
  <c r="M59" i="134"/>
  <c r="M60" i="134"/>
  <c r="M61" i="134"/>
  <c r="M62" i="134"/>
  <c r="M63" i="134"/>
  <c r="M64" i="134"/>
  <c r="M65" i="134"/>
  <c r="M66" i="134"/>
  <c r="M69" i="134"/>
  <c r="M74" i="134"/>
  <c r="M75" i="134"/>
  <c r="M83" i="134"/>
  <c r="M84" i="134"/>
  <c r="M108" i="134"/>
  <c r="M109" i="134"/>
  <c r="M110" i="134"/>
  <c r="M127" i="134"/>
  <c r="I92" i="15"/>
  <c r="M13" i="135"/>
  <c r="M14" i="135"/>
  <c r="M15" i="135"/>
  <c r="M16" i="135"/>
  <c r="M17" i="135"/>
  <c r="M19" i="135"/>
  <c r="M20" i="135"/>
  <c r="M21" i="135"/>
  <c r="M22" i="135"/>
  <c r="M23" i="135"/>
  <c r="M24" i="135"/>
  <c r="M25" i="135"/>
  <c r="M27" i="135"/>
  <c r="M28" i="135"/>
  <c r="M30" i="135"/>
  <c r="M31" i="135"/>
  <c r="M32" i="135"/>
  <c r="M33" i="135"/>
  <c r="M34" i="135"/>
  <c r="M35" i="135"/>
  <c r="M36" i="135"/>
  <c r="M37" i="135"/>
  <c r="M38" i="135"/>
  <c r="M39" i="135"/>
  <c r="M41" i="135"/>
  <c r="M42" i="135"/>
  <c r="M43" i="135"/>
  <c r="M44" i="135"/>
  <c r="M45" i="135"/>
  <c r="M46" i="135"/>
  <c r="M49" i="135"/>
  <c r="M51" i="135"/>
  <c r="M54" i="135"/>
  <c r="M58" i="135"/>
  <c r="M59" i="135"/>
  <c r="M60" i="135"/>
  <c r="M61" i="135"/>
  <c r="M62" i="135"/>
  <c r="M63" i="135"/>
  <c r="M64" i="135"/>
  <c r="M65" i="135"/>
  <c r="M66" i="135"/>
  <c r="M69" i="135"/>
  <c r="M74" i="135"/>
  <c r="M75" i="135"/>
  <c r="M83" i="135"/>
  <c r="M84" i="135"/>
  <c r="M108" i="135"/>
  <c r="M109" i="135"/>
  <c r="M110" i="135"/>
  <c r="M128" i="135"/>
  <c r="I93" i="15"/>
  <c r="M13" i="136"/>
  <c r="M14" i="136"/>
  <c r="M15" i="136"/>
  <c r="M16" i="136"/>
  <c r="M17" i="136"/>
  <c r="M19" i="136"/>
  <c r="M20" i="136"/>
  <c r="M21" i="136"/>
  <c r="M22" i="136"/>
  <c r="M23" i="136"/>
  <c r="M24" i="136"/>
  <c r="M25" i="136"/>
  <c r="M27" i="136"/>
  <c r="M28" i="136"/>
  <c r="M30" i="136"/>
  <c r="M31" i="136"/>
  <c r="M32" i="136"/>
  <c r="M33" i="136"/>
  <c r="M34" i="136"/>
  <c r="M35" i="136"/>
  <c r="M36" i="136"/>
  <c r="M37" i="136"/>
  <c r="M38" i="136"/>
  <c r="M39" i="136"/>
  <c r="M41" i="136"/>
  <c r="M42" i="136"/>
  <c r="M43" i="136"/>
  <c r="M44" i="136"/>
  <c r="M45" i="136"/>
  <c r="M46" i="136"/>
  <c r="M49" i="136"/>
  <c r="M51" i="136"/>
  <c r="M54" i="136"/>
  <c r="M58" i="136"/>
  <c r="M59" i="136"/>
  <c r="M60" i="136"/>
  <c r="M61" i="136"/>
  <c r="M62" i="136"/>
  <c r="M63" i="136"/>
  <c r="M64" i="136"/>
  <c r="M65" i="136"/>
  <c r="M66" i="136"/>
  <c r="M69" i="136"/>
  <c r="M74" i="136"/>
  <c r="M75" i="136"/>
  <c r="M83" i="136"/>
  <c r="M84" i="136"/>
  <c r="M108" i="136"/>
  <c r="M109" i="136"/>
  <c r="M110" i="136"/>
  <c r="M128" i="136"/>
  <c r="I94" i="15"/>
  <c r="M13" i="137"/>
  <c r="M14" i="137"/>
  <c r="M15" i="137"/>
  <c r="M16" i="137"/>
  <c r="M17" i="137"/>
  <c r="M19" i="137"/>
  <c r="M20" i="137"/>
  <c r="M21" i="137"/>
  <c r="M22" i="137"/>
  <c r="M23" i="137"/>
  <c r="M24" i="137"/>
  <c r="M25" i="137"/>
  <c r="M26" i="137"/>
  <c r="M28" i="137"/>
  <c r="M29" i="137"/>
  <c r="M31" i="137"/>
  <c r="M32" i="137"/>
  <c r="M33" i="137"/>
  <c r="M34" i="137"/>
  <c r="M35" i="137"/>
  <c r="M36" i="137"/>
  <c r="M37" i="137"/>
  <c r="M38" i="137"/>
  <c r="M39" i="137"/>
  <c r="M40" i="137"/>
  <c r="M42" i="137"/>
  <c r="M43" i="137"/>
  <c r="M44" i="137"/>
  <c r="M45" i="137"/>
  <c r="M46" i="137"/>
  <c r="M47" i="137"/>
  <c r="M50" i="137"/>
  <c r="M52" i="137"/>
  <c r="M55" i="137"/>
  <c r="M59" i="137"/>
  <c r="M60" i="137"/>
  <c r="M61" i="137"/>
  <c r="M62" i="137"/>
  <c r="M63" i="137"/>
  <c r="M64" i="137"/>
  <c r="M65" i="137"/>
  <c r="M66" i="137"/>
  <c r="M67" i="137"/>
  <c r="M68" i="137"/>
  <c r="M71" i="137"/>
  <c r="M76" i="137"/>
  <c r="M77" i="137"/>
  <c r="M78" i="137"/>
  <c r="M86" i="137"/>
  <c r="M87" i="137"/>
  <c r="M112" i="137"/>
  <c r="M113" i="137"/>
  <c r="M114" i="137"/>
  <c r="M134" i="137"/>
  <c r="I95" i="15"/>
  <c r="M13" i="138"/>
  <c r="M14" i="138"/>
  <c r="M15" i="138"/>
  <c r="M16" i="138"/>
  <c r="M17" i="138"/>
  <c r="M19" i="138"/>
  <c r="M20" i="138"/>
  <c r="M21" i="138"/>
  <c r="M22" i="138"/>
  <c r="M23" i="138"/>
  <c r="M24" i="138"/>
  <c r="M25" i="138"/>
  <c r="M26" i="138"/>
  <c r="M28" i="138"/>
  <c r="M29" i="138"/>
  <c r="M31" i="138"/>
  <c r="M32" i="138"/>
  <c r="M33" i="138"/>
  <c r="M34" i="138"/>
  <c r="M35" i="138"/>
  <c r="M36" i="138"/>
  <c r="M37" i="138"/>
  <c r="M38" i="138"/>
  <c r="M39" i="138"/>
  <c r="M40" i="138"/>
  <c r="M42" i="138"/>
  <c r="M43" i="138"/>
  <c r="M44" i="138"/>
  <c r="M45" i="138"/>
  <c r="M46" i="138"/>
  <c r="M47" i="138"/>
  <c r="M50" i="138"/>
  <c r="M52" i="138"/>
  <c r="M55" i="138"/>
  <c r="M59" i="138"/>
  <c r="M60" i="138"/>
  <c r="M61" i="138"/>
  <c r="M62" i="138"/>
  <c r="M63" i="138"/>
  <c r="M64" i="138"/>
  <c r="M65" i="138"/>
  <c r="M66" i="138"/>
  <c r="M67" i="138"/>
  <c r="M68" i="138"/>
  <c r="M71" i="138"/>
  <c r="M76" i="138"/>
  <c r="M77" i="138"/>
  <c r="M78" i="138"/>
  <c r="M86" i="138"/>
  <c r="M87" i="138"/>
  <c r="M112" i="138"/>
  <c r="M113" i="138"/>
  <c r="M114" i="138"/>
  <c r="M136" i="138"/>
  <c r="I96" i="15"/>
  <c r="M13" i="139"/>
  <c r="M14" i="139"/>
  <c r="M15" i="139"/>
  <c r="M16" i="139"/>
  <c r="M17" i="139"/>
  <c r="M19" i="139"/>
  <c r="M20" i="139"/>
  <c r="M21" i="139"/>
  <c r="M22" i="139"/>
  <c r="M23" i="139"/>
  <c r="M24" i="139"/>
  <c r="M25" i="139"/>
  <c r="M26" i="139"/>
  <c r="M28" i="139"/>
  <c r="M29" i="139"/>
  <c r="M31" i="139"/>
  <c r="M32" i="139"/>
  <c r="M33" i="139"/>
  <c r="M34" i="139"/>
  <c r="M35" i="139"/>
  <c r="M36" i="139"/>
  <c r="M37" i="139"/>
  <c r="M38" i="139"/>
  <c r="M39" i="139"/>
  <c r="M40" i="139"/>
  <c r="M42" i="139"/>
  <c r="M43" i="139"/>
  <c r="M44" i="139"/>
  <c r="M45" i="139"/>
  <c r="M46" i="139"/>
  <c r="M47" i="139"/>
  <c r="M50" i="139"/>
  <c r="M52" i="139"/>
  <c r="M55" i="139"/>
  <c r="M59" i="139"/>
  <c r="M60" i="139"/>
  <c r="M61" i="139"/>
  <c r="M62" i="139"/>
  <c r="M63" i="139"/>
  <c r="M64" i="139"/>
  <c r="M65" i="139"/>
  <c r="M66" i="139"/>
  <c r="M67" i="139"/>
  <c r="M68" i="139"/>
  <c r="M71" i="139"/>
  <c r="M76" i="139"/>
  <c r="M77" i="139"/>
  <c r="M78" i="139"/>
  <c r="M86" i="139"/>
  <c r="M87" i="139"/>
  <c r="M112" i="139"/>
  <c r="M113" i="139"/>
  <c r="M114" i="139"/>
  <c r="M136" i="139"/>
  <c r="I97" i="15"/>
  <c r="M13" i="140"/>
  <c r="M14" i="140"/>
  <c r="M15" i="140"/>
  <c r="M16" i="140"/>
  <c r="M17" i="140"/>
  <c r="M19" i="140"/>
  <c r="M20" i="140"/>
  <c r="M21" i="140"/>
  <c r="M22" i="140"/>
  <c r="M23" i="140"/>
  <c r="M24" i="140"/>
  <c r="M25" i="140"/>
  <c r="M26" i="140"/>
  <c r="M28" i="140"/>
  <c r="M29" i="140"/>
  <c r="M31" i="140"/>
  <c r="M32" i="140"/>
  <c r="M33" i="140"/>
  <c r="M34" i="140"/>
  <c r="M35" i="140"/>
  <c r="M36" i="140"/>
  <c r="M37" i="140"/>
  <c r="M38" i="140"/>
  <c r="M39" i="140"/>
  <c r="M40" i="140"/>
  <c r="M42" i="140"/>
  <c r="M43" i="140"/>
  <c r="M44" i="140"/>
  <c r="M45" i="140"/>
  <c r="M46" i="140"/>
  <c r="M47" i="140"/>
  <c r="M50" i="140"/>
  <c r="M52" i="140"/>
  <c r="M55" i="140"/>
  <c r="M59" i="140"/>
  <c r="M60" i="140"/>
  <c r="M61" i="140"/>
  <c r="M62" i="140"/>
  <c r="M63" i="140"/>
  <c r="M64" i="140"/>
  <c r="M65" i="140"/>
  <c r="M66" i="140"/>
  <c r="M67" i="140"/>
  <c r="M68" i="140"/>
  <c r="M71" i="140"/>
  <c r="M76" i="140"/>
  <c r="M77" i="140"/>
  <c r="M78" i="140"/>
  <c r="M86" i="140"/>
  <c r="M87" i="140"/>
  <c r="M112" i="140"/>
  <c r="M113" i="140"/>
  <c r="M114" i="140"/>
  <c r="M136" i="140"/>
  <c r="I98" i="15"/>
  <c r="C13" i="141"/>
  <c r="D13" i="141"/>
  <c r="M13" i="141"/>
  <c r="C14" i="141"/>
  <c r="D14" i="141"/>
  <c r="M14" i="141"/>
  <c r="C15" i="141"/>
  <c r="D15" i="141"/>
  <c r="M15" i="141"/>
  <c r="C16" i="141"/>
  <c r="D16" i="141"/>
  <c r="M16" i="141"/>
  <c r="C17" i="141"/>
  <c r="D17" i="141"/>
  <c r="M17" i="141"/>
  <c r="C19" i="141"/>
  <c r="D19" i="141"/>
  <c r="M19" i="141"/>
  <c r="C20" i="141"/>
  <c r="D20" i="141"/>
  <c r="M20" i="141"/>
  <c r="C21" i="141"/>
  <c r="D21" i="141"/>
  <c r="M21" i="141"/>
  <c r="C22" i="141"/>
  <c r="D22" i="141"/>
  <c r="M22" i="141"/>
  <c r="C23" i="141"/>
  <c r="D23" i="141"/>
  <c r="M23" i="141"/>
  <c r="C24" i="141"/>
  <c r="D24" i="141"/>
  <c r="M24" i="141"/>
  <c r="C25" i="141"/>
  <c r="D25" i="141"/>
  <c r="M25" i="141"/>
  <c r="C26" i="141"/>
  <c r="D26" i="141"/>
  <c r="M26" i="141"/>
  <c r="C28" i="141"/>
  <c r="D28" i="141"/>
  <c r="M28" i="141"/>
  <c r="C29" i="141"/>
  <c r="D29" i="141"/>
  <c r="M29" i="141"/>
  <c r="C31" i="141"/>
  <c r="D31" i="141"/>
  <c r="M31" i="141"/>
  <c r="C32" i="141"/>
  <c r="D32" i="141"/>
  <c r="M32" i="141"/>
  <c r="C33" i="141"/>
  <c r="D33" i="141"/>
  <c r="M33" i="141"/>
  <c r="C34" i="141"/>
  <c r="D34" i="141"/>
  <c r="M34" i="141"/>
  <c r="C35" i="141"/>
  <c r="D35" i="141"/>
  <c r="M35" i="141"/>
  <c r="C36" i="141"/>
  <c r="D36" i="141"/>
  <c r="M36" i="141"/>
  <c r="C37" i="141"/>
  <c r="D37" i="141"/>
  <c r="M37" i="141"/>
  <c r="C38" i="141"/>
  <c r="D38" i="141"/>
  <c r="M38" i="141"/>
  <c r="C39" i="141"/>
  <c r="D39" i="141"/>
  <c r="M39" i="141"/>
  <c r="C40" i="141"/>
  <c r="D40" i="141"/>
  <c r="M40" i="141"/>
  <c r="C42" i="141"/>
  <c r="D42" i="141"/>
  <c r="M42" i="141"/>
  <c r="C43" i="141"/>
  <c r="D43" i="141"/>
  <c r="M43" i="141"/>
  <c r="C44" i="141"/>
  <c r="D44" i="141"/>
  <c r="M44" i="141"/>
  <c r="C45" i="141"/>
  <c r="D45" i="141"/>
  <c r="M45" i="141"/>
  <c r="C46" i="141"/>
  <c r="D46" i="141"/>
  <c r="M46" i="141"/>
  <c r="C47" i="141"/>
  <c r="D47" i="141"/>
  <c r="M47" i="141"/>
  <c r="C50" i="141"/>
  <c r="D50" i="141"/>
  <c r="M50" i="141"/>
  <c r="C52" i="141"/>
  <c r="D52" i="141"/>
  <c r="M52" i="141"/>
  <c r="C55" i="141"/>
  <c r="D55" i="141"/>
  <c r="M55" i="141"/>
  <c r="C59" i="141"/>
  <c r="D59" i="141"/>
  <c r="M59" i="141"/>
  <c r="C60" i="141"/>
  <c r="D60" i="141"/>
  <c r="M60" i="141"/>
  <c r="C61" i="141"/>
  <c r="D61" i="141"/>
  <c r="M61" i="141"/>
  <c r="C62" i="141"/>
  <c r="D62" i="141"/>
  <c r="M62" i="141"/>
  <c r="C63" i="141"/>
  <c r="D63" i="141"/>
  <c r="M63" i="141"/>
  <c r="C64" i="141"/>
  <c r="D64" i="141"/>
  <c r="M64" i="141"/>
  <c r="C65" i="141"/>
  <c r="D65" i="141"/>
  <c r="M65" i="141"/>
  <c r="C66" i="141"/>
  <c r="D66" i="141"/>
  <c r="M66" i="141"/>
  <c r="C67" i="141"/>
  <c r="D67" i="141"/>
  <c r="M67" i="141"/>
  <c r="C68" i="141"/>
  <c r="D68" i="141"/>
  <c r="M68" i="141"/>
  <c r="C71" i="141"/>
  <c r="D71" i="141"/>
  <c r="M71" i="141"/>
  <c r="C76" i="141"/>
  <c r="D76" i="141"/>
  <c r="M76" i="141"/>
  <c r="C77" i="141"/>
  <c r="D77" i="141"/>
  <c r="M77" i="141"/>
  <c r="C78" i="141"/>
  <c r="D78" i="141"/>
  <c r="M78" i="141"/>
  <c r="C86" i="141"/>
  <c r="D86" i="141"/>
  <c r="M86" i="141"/>
  <c r="C87" i="141"/>
  <c r="D87" i="141"/>
  <c r="M87" i="141"/>
  <c r="C112" i="141"/>
  <c r="D112" i="141"/>
  <c r="M112" i="141"/>
  <c r="C113" i="141"/>
  <c r="D113" i="141"/>
  <c r="M113" i="141"/>
  <c r="C114" i="141"/>
  <c r="D114" i="141"/>
  <c r="M114" i="141"/>
  <c r="M136" i="141"/>
  <c r="I99" i="15"/>
  <c r="M13" i="142"/>
  <c r="M14" i="142"/>
  <c r="M15" i="142"/>
  <c r="M16" i="142"/>
  <c r="M17" i="142"/>
  <c r="M19" i="142"/>
  <c r="M20" i="142"/>
  <c r="M21" i="142"/>
  <c r="M22" i="142"/>
  <c r="M23" i="142"/>
  <c r="M24" i="142"/>
  <c r="M25" i="142"/>
  <c r="M26" i="142"/>
  <c r="M28" i="142"/>
  <c r="M29" i="142"/>
  <c r="M31" i="142"/>
  <c r="M32" i="142"/>
  <c r="M33" i="142"/>
  <c r="M34" i="142"/>
  <c r="M35" i="142"/>
  <c r="M36" i="142"/>
  <c r="M37" i="142"/>
  <c r="M38" i="142"/>
  <c r="M39" i="142"/>
  <c r="M40" i="142"/>
  <c r="M42" i="142"/>
  <c r="M43" i="142"/>
  <c r="M44" i="142"/>
  <c r="M45" i="142"/>
  <c r="M46" i="142"/>
  <c r="M47" i="142"/>
  <c r="M50" i="142"/>
  <c r="M52" i="142"/>
  <c r="M55" i="142"/>
  <c r="M59" i="142"/>
  <c r="M60" i="142"/>
  <c r="M61" i="142"/>
  <c r="M62" i="142"/>
  <c r="M63" i="142"/>
  <c r="M64" i="142"/>
  <c r="M65" i="142"/>
  <c r="M66" i="142"/>
  <c r="M67" i="142"/>
  <c r="M68" i="142"/>
  <c r="M71" i="142"/>
  <c r="M76" i="142"/>
  <c r="M77" i="142"/>
  <c r="M78" i="142"/>
  <c r="M86" i="142"/>
  <c r="M87" i="142"/>
  <c r="M112" i="142"/>
  <c r="M113" i="142"/>
  <c r="M114" i="142"/>
  <c r="M137" i="142"/>
  <c r="I100" i="15"/>
  <c r="M13" i="143"/>
  <c r="M14" i="143"/>
  <c r="M15" i="143"/>
  <c r="M16" i="143"/>
  <c r="M17" i="143"/>
  <c r="M19" i="143"/>
  <c r="M20" i="143"/>
  <c r="M21" i="143"/>
  <c r="M22" i="143"/>
  <c r="M23" i="143"/>
  <c r="M24" i="143"/>
  <c r="M25" i="143"/>
  <c r="M26" i="143"/>
  <c r="M28" i="143"/>
  <c r="M29" i="143"/>
  <c r="M31" i="143"/>
  <c r="M32" i="143"/>
  <c r="M33" i="143"/>
  <c r="M34" i="143"/>
  <c r="M35" i="143"/>
  <c r="M36" i="143"/>
  <c r="M37" i="143"/>
  <c r="M38" i="143"/>
  <c r="M39" i="143"/>
  <c r="M40" i="143"/>
  <c r="M42" i="143"/>
  <c r="M43" i="143"/>
  <c r="M44" i="143"/>
  <c r="M45" i="143"/>
  <c r="M46" i="143"/>
  <c r="M47" i="143"/>
  <c r="M50" i="143"/>
  <c r="M52" i="143"/>
  <c r="M55" i="143"/>
  <c r="M59" i="143"/>
  <c r="M60" i="143"/>
  <c r="M61" i="143"/>
  <c r="M62" i="143"/>
  <c r="M63" i="143"/>
  <c r="M64" i="143"/>
  <c r="M65" i="143"/>
  <c r="M66" i="143"/>
  <c r="M67" i="143"/>
  <c r="M68" i="143"/>
  <c r="M71" i="143"/>
  <c r="M76" i="143"/>
  <c r="M77" i="143"/>
  <c r="M78" i="143"/>
  <c r="M86" i="143"/>
  <c r="M87" i="143"/>
  <c r="M112" i="143"/>
  <c r="M113" i="143"/>
  <c r="M114" i="143"/>
  <c r="M138" i="143"/>
  <c r="I101" i="15"/>
  <c r="M13" i="144"/>
  <c r="M14" i="144"/>
  <c r="M15" i="144"/>
  <c r="M16" i="144"/>
  <c r="M17" i="144"/>
  <c r="M19" i="144"/>
  <c r="M20" i="144"/>
  <c r="M21" i="144"/>
  <c r="M22" i="144"/>
  <c r="M23" i="144"/>
  <c r="M24" i="144"/>
  <c r="M25" i="144"/>
  <c r="M26" i="144"/>
  <c r="M28" i="144"/>
  <c r="M29" i="144"/>
  <c r="M31" i="144"/>
  <c r="M32" i="144"/>
  <c r="M33" i="144"/>
  <c r="M34" i="144"/>
  <c r="M35" i="144"/>
  <c r="M36" i="144"/>
  <c r="M37" i="144"/>
  <c r="M38" i="144"/>
  <c r="M39" i="144"/>
  <c r="M40" i="144"/>
  <c r="M42" i="144"/>
  <c r="M43" i="144"/>
  <c r="M44" i="144"/>
  <c r="M45" i="144"/>
  <c r="M46" i="144"/>
  <c r="M47" i="144"/>
  <c r="M50" i="144"/>
  <c r="M52" i="144"/>
  <c r="M55" i="144"/>
  <c r="M59" i="144"/>
  <c r="M60" i="144"/>
  <c r="M61" i="144"/>
  <c r="M62" i="144"/>
  <c r="M63" i="144"/>
  <c r="M64" i="144"/>
  <c r="M65" i="144"/>
  <c r="M66" i="144"/>
  <c r="M67" i="144"/>
  <c r="M68" i="144"/>
  <c r="M71" i="144"/>
  <c r="M76" i="144"/>
  <c r="M77" i="144"/>
  <c r="M78" i="144"/>
  <c r="M86" i="144"/>
  <c r="M87" i="144"/>
  <c r="M112" i="144"/>
  <c r="M113" i="144"/>
  <c r="M114" i="144"/>
  <c r="M138" i="144"/>
  <c r="I102" i="15"/>
  <c r="M13" i="145"/>
  <c r="M14" i="145"/>
  <c r="M15" i="145"/>
  <c r="M16" i="145"/>
  <c r="M17" i="145"/>
  <c r="M19" i="145"/>
  <c r="M20" i="145"/>
  <c r="M21" i="145"/>
  <c r="M22" i="145"/>
  <c r="M23" i="145"/>
  <c r="M24" i="145"/>
  <c r="M25" i="145"/>
  <c r="M26" i="145"/>
  <c r="M28" i="145"/>
  <c r="M29" i="145"/>
  <c r="M31" i="145"/>
  <c r="M32" i="145"/>
  <c r="M33" i="145"/>
  <c r="M34" i="145"/>
  <c r="M35" i="145"/>
  <c r="M36" i="145"/>
  <c r="M37" i="145"/>
  <c r="M38" i="145"/>
  <c r="M39" i="145"/>
  <c r="M40" i="145"/>
  <c r="M42" i="145"/>
  <c r="M43" i="145"/>
  <c r="M44" i="145"/>
  <c r="M45" i="145"/>
  <c r="M46" i="145"/>
  <c r="M47" i="145"/>
  <c r="M50" i="145"/>
  <c r="M52" i="145"/>
  <c r="M55" i="145"/>
  <c r="M59" i="145"/>
  <c r="M60" i="145"/>
  <c r="M61" i="145"/>
  <c r="M62" i="145"/>
  <c r="M63" i="145"/>
  <c r="M64" i="145"/>
  <c r="M65" i="145"/>
  <c r="M66" i="145"/>
  <c r="M67" i="145"/>
  <c r="M68" i="145"/>
  <c r="M71" i="145"/>
  <c r="M76" i="145"/>
  <c r="M77" i="145"/>
  <c r="M78" i="145"/>
  <c r="M86" i="145"/>
  <c r="M87" i="145"/>
  <c r="M112" i="145"/>
  <c r="M113" i="145"/>
  <c r="M114" i="145"/>
  <c r="M138" i="145"/>
  <c r="I103" i="15"/>
  <c r="M13" i="146"/>
  <c r="M14" i="146"/>
  <c r="M15" i="146"/>
  <c r="M16" i="146"/>
  <c r="M17" i="146"/>
  <c r="M19" i="146"/>
  <c r="M20" i="146"/>
  <c r="M21" i="146"/>
  <c r="M22" i="146"/>
  <c r="M23" i="146"/>
  <c r="M24" i="146"/>
  <c r="M25" i="146"/>
  <c r="M26" i="146"/>
  <c r="M28" i="146"/>
  <c r="M29" i="146"/>
  <c r="M31" i="146"/>
  <c r="M32" i="146"/>
  <c r="M33" i="146"/>
  <c r="M34" i="146"/>
  <c r="M35" i="146"/>
  <c r="M36" i="146"/>
  <c r="M37" i="146"/>
  <c r="M38" i="146"/>
  <c r="M39" i="146"/>
  <c r="M40" i="146"/>
  <c r="M42" i="146"/>
  <c r="M43" i="146"/>
  <c r="M44" i="146"/>
  <c r="M45" i="146"/>
  <c r="M46" i="146"/>
  <c r="M47" i="146"/>
  <c r="M50" i="146"/>
  <c r="M52" i="146"/>
  <c r="M55" i="146"/>
  <c r="M59" i="146"/>
  <c r="M60" i="146"/>
  <c r="M61" i="146"/>
  <c r="M62" i="146"/>
  <c r="M63" i="146"/>
  <c r="M64" i="146"/>
  <c r="M65" i="146"/>
  <c r="M66" i="146"/>
  <c r="M67" i="146"/>
  <c r="M68" i="146"/>
  <c r="M71" i="146"/>
  <c r="M76" i="146"/>
  <c r="M77" i="146"/>
  <c r="M78" i="146"/>
  <c r="M86" i="146"/>
  <c r="M87" i="146"/>
  <c r="M112" i="146"/>
  <c r="M113" i="146"/>
  <c r="M114" i="146"/>
  <c r="M138" i="146"/>
  <c r="I104" i="15"/>
  <c r="M13" i="147"/>
  <c r="M14" i="147"/>
  <c r="M15" i="147"/>
  <c r="M16" i="147"/>
  <c r="M17" i="147"/>
  <c r="M19" i="147"/>
  <c r="M20" i="147"/>
  <c r="M21" i="147"/>
  <c r="M22" i="147"/>
  <c r="M23" i="147"/>
  <c r="M24" i="147"/>
  <c r="M25" i="147"/>
  <c r="M26" i="147"/>
  <c r="M28" i="147"/>
  <c r="M29" i="147"/>
  <c r="M31" i="147"/>
  <c r="M32" i="147"/>
  <c r="M33" i="147"/>
  <c r="M34" i="147"/>
  <c r="M35" i="147"/>
  <c r="M36" i="147"/>
  <c r="M37" i="147"/>
  <c r="M38" i="147"/>
  <c r="M39" i="147"/>
  <c r="M40" i="147"/>
  <c r="M42" i="147"/>
  <c r="M43" i="147"/>
  <c r="M44" i="147"/>
  <c r="M45" i="147"/>
  <c r="M46" i="147"/>
  <c r="M47" i="147"/>
  <c r="M50" i="147"/>
  <c r="M52" i="147"/>
  <c r="M55" i="147"/>
  <c r="M59" i="147"/>
  <c r="M60" i="147"/>
  <c r="M61" i="147"/>
  <c r="M62" i="147"/>
  <c r="M63" i="147"/>
  <c r="M64" i="147"/>
  <c r="M65" i="147"/>
  <c r="M66" i="147"/>
  <c r="M67" i="147"/>
  <c r="M68" i="147"/>
  <c r="M71" i="147"/>
  <c r="M76" i="147"/>
  <c r="M77" i="147"/>
  <c r="M78" i="147"/>
  <c r="M86" i="147"/>
  <c r="M87" i="147"/>
  <c r="M112" i="147"/>
  <c r="M113" i="147"/>
  <c r="M114" i="147"/>
  <c r="M138" i="147"/>
  <c r="I105" i="15"/>
  <c r="I110" i="15"/>
  <c r="C13" i="113"/>
  <c r="D13" i="113"/>
  <c r="O13" i="113"/>
  <c r="C14" i="113"/>
  <c r="D14" i="113"/>
  <c r="O14" i="113"/>
  <c r="C15" i="113"/>
  <c r="D15" i="113"/>
  <c r="O15" i="113"/>
  <c r="C16" i="113"/>
  <c r="D16" i="113"/>
  <c r="O16" i="113"/>
  <c r="C18" i="113"/>
  <c r="D18" i="113"/>
  <c r="O18" i="113"/>
  <c r="C19" i="113"/>
  <c r="D19" i="113"/>
  <c r="O19" i="113"/>
  <c r="C20" i="113"/>
  <c r="D20" i="113"/>
  <c r="O20" i="113"/>
  <c r="C21" i="113"/>
  <c r="D21" i="113"/>
  <c r="O21" i="113"/>
  <c r="C22" i="113"/>
  <c r="D22" i="113"/>
  <c r="O22" i="113"/>
  <c r="C23" i="113"/>
  <c r="D23" i="113"/>
  <c r="O23" i="113"/>
  <c r="C25" i="113"/>
  <c r="D25" i="113"/>
  <c r="O25" i="113"/>
  <c r="C26" i="113"/>
  <c r="D26" i="113"/>
  <c r="O26" i="113"/>
  <c r="C28" i="113"/>
  <c r="D28" i="113"/>
  <c r="O28" i="113"/>
  <c r="C29" i="113"/>
  <c r="D29" i="113"/>
  <c r="O29" i="113"/>
  <c r="C30" i="113"/>
  <c r="D30" i="113"/>
  <c r="O30" i="113"/>
  <c r="C31" i="113"/>
  <c r="D31" i="113"/>
  <c r="O31" i="113"/>
  <c r="C32" i="113"/>
  <c r="D32" i="113"/>
  <c r="O32" i="113"/>
  <c r="C33" i="113"/>
  <c r="D33" i="113"/>
  <c r="O33" i="113"/>
  <c r="C34" i="113"/>
  <c r="D34" i="113"/>
  <c r="O34" i="113"/>
  <c r="C35" i="113"/>
  <c r="D35" i="113"/>
  <c r="O35" i="113"/>
  <c r="C36" i="113"/>
  <c r="D36" i="113"/>
  <c r="O36" i="113"/>
  <c r="C37" i="113"/>
  <c r="D37" i="113"/>
  <c r="O37" i="113"/>
  <c r="C39" i="113"/>
  <c r="D39" i="113"/>
  <c r="O39" i="113"/>
  <c r="C40" i="113"/>
  <c r="D40" i="113"/>
  <c r="O40" i="113"/>
  <c r="C41" i="113"/>
  <c r="D41" i="113"/>
  <c r="O41" i="113"/>
  <c r="C42" i="113"/>
  <c r="D42" i="113"/>
  <c r="O42" i="113"/>
  <c r="C43" i="113"/>
  <c r="D43" i="113"/>
  <c r="O43" i="113"/>
  <c r="C44" i="113"/>
  <c r="D44" i="113"/>
  <c r="O44" i="113"/>
  <c r="C47" i="113"/>
  <c r="D47" i="113"/>
  <c r="O47" i="113"/>
  <c r="C49" i="113"/>
  <c r="D49" i="113"/>
  <c r="O49" i="113"/>
  <c r="C52" i="113"/>
  <c r="D52" i="113"/>
  <c r="O52" i="113"/>
  <c r="C56" i="113"/>
  <c r="D56" i="113"/>
  <c r="O56" i="113"/>
  <c r="C57" i="113"/>
  <c r="D57" i="113"/>
  <c r="O57" i="113"/>
  <c r="C58" i="113"/>
  <c r="D58" i="113"/>
  <c r="O58" i="113"/>
  <c r="C59" i="113"/>
  <c r="D59" i="113"/>
  <c r="O59" i="113"/>
  <c r="C60" i="113"/>
  <c r="D60" i="113"/>
  <c r="O60" i="113"/>
  <c r="C61" i="113"/>
  <c r="D61" i="113"/>
  <c r="O61" i="113"/>
  <c r="C62" i="113"/>
  <c r="D62" i="113"/>
  <c r="O62" i="113"/>
  <c r="C63" i="113"/>
  <c r="D63" i="113"/>
  <c r="O63" i="113"/>
  <c r="C66" i="113"/>
  <c r="D66" i="113"/>
  <c r="O66" i="113"/>
  <c r="C71" i="113"/>
  <c r="D71" i="113"/>
  <c r="O71" i="113"/>
  <c r="C72" i="113"/>
  <c r="D72" i="113"/>
  <c r="O72" i="113"/>
  <c r="C80" i="113"/>
  <c r="D80" i="113"/>
  <c r="O80" i="113"/>
  <c r="C81" i="113"/>
  <c r="D81" i="113"/>
  <c r="O81" i="113"/>
  <c r="C104" i="113"/>
  <c r="D104" i="113"/>
  <c r="O104" i="113"/>
  <c r="C105" i="113"/>
  <c r="D105" i="113"/>
  <c r="O105" i="113"/>
  <c r="C106" i="113"/>
  <c r="D106" i="113"/>
  <c r="O106" i="113"/>
  <c r="O110" i="113"/>
  <c r="K75" i="15"/>
  <c r="O13" i="115"/>
  <c r="O14" i="115"/>
  <c r="O15" i="115"/>
  <c r="O16" i="115"/>
  <c r="O18" i="115"/>
  <c r="O19" i="115"/>
  <c r="O20" i="115"/>
  <c r="O21" i="115"/>
  <c r="O22" i="115"/>
  <c r="O23" i="115"/>
  <c r="O25" i="115"/>
  <c r="O26" i="115"/>
  <c r="O28" i="115"/>
  <c r="O29" i="115"/>
  <c r="O30" i="115"/>
  <c r="O31" i="115"/>
  <c r="O32" i="115"/>
  <c r="O33" i="115"/>
  <c r="O34" i="115"/>
  <c r="O35" i="115"/>
  <c r="O36" i="115"/>
  <c r="O37" i="115"/>
  <c r="O39" i="115"/>
  <c r="O40" i="115"/>
  <c r="O41" i="115"/>
  <c r="O42" i="115"/>
  <c r="O43" i="115"/>
  <c r="O44" i="115"/>
  <c r="O47" i="115"/>
  <c r="O49" i="115"/>
  <c r="O52" i="115"/>
  <c r="O56" i="115"/>
  <c r="O57" i="115"/>
  <c r="O58" i="115"/>
  <c r="O59" i="115"/>
  <c r="O60" i="115"/>
  <c r="O61" i="115"/>
  <c r="O62" i="115"/>
  <c r="O63" i="115"/>
  <c r="O66" i="115"/>
  <c r="O71" i="115"/>
  <c r="O72" i="115"/>
  <c r="O80" i="115"/>
  <c r="O81" i="115"/>
  <c r="O104" i="115"/>
  <c r="O105" i="115"/>
  <c r="O106" i="115"/>
  <c r="O111" i="115"/>
  <c r="K76" i="15"/>
  <c r="O13" i="116"/>
  <c r="O14" i="116"/>
  <c r="O15" i="116"/>
  <c r="O16" i="116"/>
  <c r="O18" i="116"/>
  <c r="O19" i="116"/>
  <c r="O20" i="116"/>
  <c r="O21" i="116"/>
  <c r="O22" i="116"/>
  <c r="O23" i="116"/>
  <c r="O25" i="116"/>
  <c r="O26" i="116"/>
  <c r="O28" i="116"/>
  <c r="O29" i="116"/>
  <c r="O30" i="116"/>
  <c r="O31" i="116"/>
  <c r="O32" i="116"/>
  <c r="O33" i="116"/>
  <c r="O34" i="116"/>
  <c r="O35" i="116"/>
  <c r="O36" i="116"/>
  <c r="O37" i="116"/>
  <c r="O39" i="116"/>
  <c r="O40" i="116"/>
  <c r="O41" i="116"/>
  <c r="O42" i="116"/>
  <c r="O43" i="116"/>
  <c r="O44" i="116"/>
  <c r="O47" i="116"/>
  <c r="O49" i="116"/>
  <c r="O52" i="116"/>
  <c r="O56" i="116"/>
  <c r="O57" i="116"/>
  <c r="O58" i="116"/>
  <c r="O59" i="116"/>
  <c r="O60" i="116"/>
  <c r="O61" i="116"/>
  <c r="O62" i="116"/>
  <c r="O63" i="116"/>
  <c r="O66" i="116"/>
  <c r="O71" i="116"/>
  <c r="O72" i="116"/>
  <c r="O80" i="116"/>
  <c r="O81" i="116"/>
  <c r="O104" i="116"/>
  <c r="O105" i="116"/>
  <c r="O106" i="116"/>
  <c r="O112" i="116"/>
  <c r="K77" i="15"/>
  <c r="O13" i="117"/>
  <c r="O14" i="117"/>
  <c r="O15" i="117"/>
  <c r="O16" i="117"/>
  <c r="O18" i="117"/>
  <c r="O19" i="117"/>
  <c r="O20" i="117"/>
  <c r="O21" i="117"/>
  <c r="O22" i="117"/>
  <c r="O23" i="117"/>
  <c r="O25" i="117"/>
  <c r="O26" i="117"/>
  <c r="O28" i="117"/>
  <c r="O29" i="117"/>
  <c r="O30" i="117"/>
  <c r="O31" i="117"/>
  <c r="O32" i="117"/>
  <c r="O33" i="117"/>
  <c r="O34" i="117"/>
  <c r="O35" i="117"/>
  <c r="O36" i="117"/>
  <c r="O37" i="117"/>
  <c r="O39" i="117"/>
  <c r="O40" i="117"/>
  <c r="O41" i="117"/>
  <c r="O42" i="117"/>
  <c r="O43" i="117"/>
  <c r="O44" i="117"/>
  <c r="O47" i="117"/>
  <c r="O49" i="117"/>
  <c r="O52" i="117"/>
  <c r="O56" i="117"/>
  <c r="O57" i="117"/>
  <c r="O58" i="117"/>
  <c r="O59" i="117"/>
  <c r="O60" i="117"/>
  <c r="O61" i="117"/>
  <c r="O62" i="117"/>
  <c r="O63" i="117"/>
  <c r="O66" i="117"/>
  <c r="O71" i="117"/>
  <c r="O72" i="117"/>
  <c r="O80" i="117"/>
  <c r="O81" i="117"/>
  <c r="O104" i="117"/>
  <c r="O105" i="117"/>
  <c r="O106" i="117"/>
  <c r="O112" i="117"/>
  <c r="K78" i="15"/>
  <c r="O13" i="118"/>
  <c r="O14" i="118"/>
  <c r="O15" i="118"/>
  <c r="O16" i="118"/>
  <c r="O18" i="118"/>
  <c r="O19" i="118"/>
  <c r="O20" i="118"/>
  <c r="O21" i="118"/>
  <c r="O22" i="118"/>
  <c r="O23" i="118"/>
  <c r="O25" i="118"/>
  <c r="O26" i="118"/>
  <c r="O28" i="118"/>
  <c r="O29" i="118"/>
  <c r="O30" i="118"/>
  <c r="O31" i="118"/>
  <c r="O32" i="118"/>
  <c r="O33" i="118"/>
  <c r="O34" i="118"/>
  <c r="O35" i="118"/>
  <c r="O36" i="118"/>
  <c r="O37" i="118"/>
  <c r="O39" i="118"/>
  <c r="O40" i="118"/>
  <c r="O41" i="118"/>
  <c r="O42" i="118"/>
  <c r="O43" i="118"/>
  <c r="O44" i="118"/>
  <c r="O47" i="118"/>
  <c r="O49" i="118"/>
  <c r="O52" i="118"/>
  <c r="O56" i="118"/>
  <c r="O57" i="118"/>
  <c r="O58" i="118"/>
  <c r="O59" i="118"/>
  <c r="O60" i="118"/>
  <c r="O61" i="118"/>
  <c r="O62" i="118"/>
  <c r="O63" i="118"/>
  <c r="O66" i="118"/>
  <c r="O71" i="118"/>
  <c r="O72" i="118"/>
  <c r="O80" i="118"/>
  <c r="O81" i="118"/>
  <c r="O105" i="118"/>
  <c r="O106" i="118"/>
  <c r="O107" i="118"/>
  <c r="O114" i="118"/>
  <c r="K79" i="15"/>
  <c r="O13" i="122"/>
  <c r="O14" i="122"/>
  <c r="O15" i="122"/>
  <c r="O16" i="122"/>
  <c r="O18" i="122"/>
  <c r="O19" i="122"/>
  <c r="O20" i="122"/>
  <c r="O21" i="122"/>
  <c r="O22" i="122"/>
  <c r="O23" i="122"/>
  <c r="O25" i="122"/>
  <c r="O26" i="122"/>
  <c r="O28" i="122"/>
  <c r="O29" i="122"/>
  <c r="O30" i="122"/>
  <c r="O31" i="122"/>
  <c r="O32" i="122"/>
  <c r="O33" i="122"/>
  <c r="O34" i="122"/>
  <c r="O35" i="122"/>
  <c r="O36" i="122"/>
  <c r="O37" i="122"/>
  <c r="O39" i="122"/>
  <c r="O40" i="122"/>
  <c r="O41" i="122"/>
  <c r="O42" i="122"/>
  <c r="O43" i="122"/>
  <c r="O44" i="122"/>
  <c r="O47" i="122"/>
  <c r="O49" i="122"/>
  <c r="O52" i="122"/>
  <c r="O56" i="122"/>
  <c r="O57" i="122"/>
  <c r="O58" i="122"/>
  <c r="O59" i="122"/>
  <c r="O60" i="122"/>
  <c r="O61" i="122"/>
  <c r="O62" i="122"/>
  <c r="O63" i="122"/>
  <c r="O64" i="122"/>
  <c r="O67" i="122"/>
  <c r="O72" i="122"/>
  <c r="O73" i="122"/>
  <c r="O81" i="122"/>
  <c r="O82" i="122"/>
  <c r="O106" i="122"/>
  <c r="O107" i="122"/>
  <c r="O108" i="122"/>
  <c r="O116" i="122"/>
  <c r="K80" i="15"/>
  <c r="O13" i="123"/>
  <c r="O14" i="123"/>
  <c r="O15" i="123"/>
  <c r="O16" i="123"/>
  <c r="O18" i="123"/>
  <c r="O19" i="123"/>
  <c r="O20" i="123"/>
  <c r="O21" i="123"/>
  <c r="O22" i="123"/>
  <c r="O23" i="123"/>
  <c r="O25" i="123"/>
  <c r="O26" i="123"/>
  <c r="O28" i="123"/>
  <c r="O29" i="123"/>
  <c r="O30" i="123"/>
  <c r="O31" i="123"/>
  <c r="O32" i="123"/>
  <c r="O33" i="123"/>
  <c r="O34" i="123"/>
  <c r="O35" i="123"/>
  <c r="O36" i="123"/>
  <c r="O37" i="123"/>
  <c r="O39" i="123"/>
  <c r="O40" i="123"/>
  <c r="O41" i="123"/>
  <c r="O42" i="123"/>
  <c r="O43" i="123"/>
  <c r="O44" i="123"/>
  <c r="O47" i="123"/>
  <c r="O49" i="123"/>
  <c r="O52" i="123"/>
  <c r="O56" i="123"/>
  <c r="O57" i="123"/>
  <c r="O58" i="123"/>
  <c r="O59" i="123"/>
  <c r="O60" i="123"/>
  <c r="O61" i="123"/>
  <c r="O62" i="123"/>
  <c r="O63" i="123"/>
  <c r="O64" i="123"/>
  <c r="O67" i="123"/>
  <c r="O72" i="123"/>
  <c r="O73" i="123"/>
  <c r="O81" i="123"/>
  <c r="O82" i="123"/>
  <c r="O106" i="123"/>
  <c r="O107" i="123"/>
  <c r="O108" i="123"/>
  <c r="O116" i="123"/>
  <c r="K81" i="15"/>
  <c r="O13" i="124"/>
  <c r="O14" i="124"/>
  <c r="O15" i="124"/>
  <c r="O16" i="124"/>
  <c r="O18" i="124"/>
  <c r="O19" i="124"/>
  <c r="O20" i="124"/>
  <c r="O21" i="124"/>
  <c r="O22" i="124"/>
  <c r="O23" i="124"/>
  <c r="O25" i="124"/>
  <c r="O26" i="124"/>
  <c r="O28" i="124"/>
  <c r="O29" i="124"/>
  <c r="O30" i="124"/>
  <c r="O31" i="124"/>
  <c r="O32" i="124"/>
  <c r="O33" i="124"/>
  <c r="O34" i="124"/>
  <c r="O35" i="124"/>
  <c r="O36" i="124"/>
  <c r="O37" i="124"/>
  <c r="O39" i="124"/>
  <c r="O40" i="124"/>
  <c r="O41" i="124"/>
  <c r="O42" i="124"/>
  <c r="O43" i="124"/>
  <c r="O44" i="124"/>
  <c r="O47" i="124"/>
  <c r="O49" i="124"/>
  <c r="O52" i="124"/>
  <c r="O56" i="124"/>
  <c r="O57" i="124"/>
  <c r="O58" i="124"/>
  <c r="O59" i="124"/>
  <c r="O60" i="124"/>
  <c r="O61" i="124"/>
  <c r="O62" i="124"/>
  <c r="O63" i="124"/>
  <c r="O64" i="124"/>
  <c r="O67" i="124"/>
  <c r="O72" i="124"/>
  <c r="O73" i="124"/>
  <c r="O81" i="124"/>
  <c r="O82" i="124"/>
  <c r="O106" i="124"/>
  <c r="O107" i="124"/>
  <c r="O108" i="124"/>
  <c r="O117" i="124"/>
  <c r="K82" i="15"/>
  <c r="O13" i="125"/>
  <c r="O14" i="125"/>
  <c r="O15" i="125"/>
  <c r="O16" i="125"/>
  <c r="O18" i="125"/>
  <c r="O19" i="125"/>
  <c r="O20" i="125"/>
  <c r="O21" i="125"/>
  <c r="O22" i="125"/>
  <c r="O23" i="125"/>
  <c r="O25" i="125"/>
  <c r="O26" i="125"/>
  <c r="O28" i="125"/>
  <c r="O29" i="125"/>
  <c r="O30" i="125"/>
  <c r="O31" i="125"/>
  <c r="O32" i="125"/>
  <c r="O33" i="125"/>
  <c r="O34" i="125"/>
  <c r="O35" i="125"/>
  <c r="O36" i="125"/>
  <c r="O37" i="125"/>
  <c r="O39" i="125"/>
  <c r="O40" i="125"/>
  <c r="O41" i="125"/>
  <c r="O42" i="125"/>
  <c r="O43" i="125"/>
  <c r="O44" i="125"/>
  <c r="O47" i="125"/>
  <c r="O49" i="125"/>
  <c r="O52" i="125"/>
  <c r="O56" i="125"/>
  <c r="O57" i="125"/>
  <c r="O58" i="125"/>
  <c r="O59" i="125"/>
  <c r="O60" i="125"/>
  <c r="O61" i="125"/>
  <c r="O62" i="125"/>
  <c r="O63" i="125"/>
  <c r="O64" i="125"/>
  <c r="O67" i="125"/>
  <c r="O72" i="125"/>
  <c r="O73" i="125"/>
  <c r="O81" i="125"/>
  <c r="O82" i="125"/>
  <c r="O106" i="125"/>
  <c r="O107" i="125"/>
  <c r="O108" i="125"/>
  <c r="O118" i="125"/>
  <c r="K83" i="15"/>
  <c r="O13" i="126"/>
  <c r="O14" i="126"/>
  <c r="O15" i="126"/>
  <c r="O16" i="126"/>
  <c r="O17" i="126"/>
  <c r="O19" i="126"/>
  <c r="O20" i="126"/>
  <c r="O21" i="126"/>
  <c r="O22" i="126"/>
  <c r="O23" i="126"/>
  <c r="O24" i="126"/>
  <c r="O26" i="126"/>
  <c r="O27" i="126"/>
  <c r="O29" i="126"/>
  <c r="O30" i="126"/>
  <c r="O31" i="126"/>
  <c r="O32" i="126"/>
  <c r="O33" i="126"/>
  <c r="O34" i="126"/>
  <c r="O35" i="126"/>
  <c r="O36" i="126"/>
  <c r="O37" i="126"/>
  <c r="O38" i="126"/>
  <c r="O40" i="126"/>
  <c r="O41" i="126"/>
  <c r="O42" i="126"/>
  <c r="O43" i="126"/>
  <c r="O44" i="126"/>
  <c r="O45" i="126"/>
  <c r="O48" i="126"/>
  <c r="O50" i="126"/>
  <c r="O53" i="126"/>
  <c r="O57" i="126"/>
  <c r="O58" i="126"/>
  <c r="O59" i="126"/>
  <c r="O60" i="126"/>
  <c r="O61" i="126"/>
  <c r="O62" i="126"/>
  <c r="O63" i="126"/>
  <c r="O64" i="126"/>
  <c r="O65" i="126"/>
  <c r="O68" i="126"/>
  <c r="O73" i="126"/>
  <c r="O74" i="126"/>
  <c r="O82" i="126"/>
  <c r="O83" i="126"/>
  <c r="O107" i="126"/>
  <c r="O108" i="126"/>
  <c r="O109" i="126"/>
  <c r="O119" i="126"/>
  <c r="K84" i="15"/>
  <c r="O13" i="127"/>
  <c r="O14" i="127"/>
  <c r="O15" i="127"/>
  <c r="O16" i="127"/>
  <c r="O17" i="127"/>
  <c r="O19" i="127"/>
  <c r="O20" i="127"/>
  <c r="O21" i="127"/>
  <c r="O22" i="127"/>
  <c r="O23" i="127"/>
  <c r="O24" i="127"/>
  <c r="O26" i="127"/>
  <c r="O27" i="127"/>
  <c r="O29" i="127"/>
  <c r="O30" i="127"/>
  <c r="O31" i="127"/>
  <c r="O32" i="127"/>
  <c r="O33" i="127"/>
  <c r="O34" i="127"/>
  <c r="O35" i="127"/>
  <c r="O36" i="127"/>
  <c r="O37" i="127"/>
  <c r="O38" i="127"/>
  <c r="O40" i="127"/>
  <c r="O41" i="127"/>
  <c r="O42" i="127"/>
  <c r="O43" i="127"/>
  <c r="O44" i="127"/>
  <c r="O45" i="127"/>
  <c r="O48" i="127"/>
  <c r="O50" i="127"/>
  <c r="O53" i="127"/>
  <c r="O57" i="127"/>
  <c r="O58" i="127"/>
  <c r="O59" i="127"/>
  <c r="O60" i="127"/>
  <c r="O61" i="127"/>
  <c r="O62" i="127"/>
  <c r="O63" i="127"/>
  <c r="O64" i="127"/>
  <c r="O65" i="127"/>
  <c r="O68" i="127"/>
  <c r="O73" i="127"/>
  <c r="O74" i="127"/>
  <c r="O82" i="127"/>
  <c r="O83" i="127"/>
  <c r="O107" i="127"/>
  <c r="O108" i="127"/>
  <c r="O109" i="127"/>
  <c r="O119" i="127"/>
  <c r="K85" i="15"/>
  <c r="O13" i="128"/>
  <c r="O14" i="128"/>
  <c r="O15" i="128"/>
  <c r="O16" i="128"/>
  <c r="O17" i="128"/>
  <c r="O19" i="128"/>
  <c r="O20" i="128"/>
  <c r="O21" i="128"/>
  <c r="O22" i="128"/>
  <c r="O23" i="128"/>
  <c r="O24" i="128"/>
  <c r="O26" i="128"/>
  <c r="O27" i="128"/>
  <c r="O29" i="128"/>
  <c r="O30" i="128"/>
  <c r="O31" i="128"/>
  <c r="O32" i="128"/>
  <c r="O33" i="128"/>
  <c r="O34" i="128"/>
  <c r="O35" i="128"/>
  <c r="O36" i="128"/>
  <c r="O37" i="128"/>
  <c r="O38" i="128"/>
  <c r="O40" i="128"/>
  <c r="O41" i="128"/>
  <c r="O42" i="128"/>
  <c r="O43" i="128"/>
  <c r="O44" i="128"/>
  <c r="O45" i="128"/>
  <c r="O48" i="128"/>
  <c r="O50" i="128"/>
  <c r="O53" i="128"/>
  <c r="O57" i="128"/>
  <c r="O58" i="128"/>
  <c r="O59" i="128"/>
  <c r="O60" i="128"/>
  <c r="O61" i="128"/>
  <c r="O62" i="128"/>
  <c r="O63" i="128"/>
  <c r="O64" i="128"/>
  <c r="O65" i="128"/>
  <c r="O68" i="128"/>
  <c r="O73" i="128"/>
  <c r="O74" i="128"/>
  <c r="O82" i="128"/>
  <c r="O83" i="128"/>
  <c r="O107" i="128"/>
  <c r="O108" i="128"/>
  <c r="O109" i="128"/>
  <c r="O120" i="128"/>
  <c r="K86" i="15"/>
  <c r="O13" i="129"/>
  <c r="O14" i="129"/>
  <c r="O15" i="129"/>
  <c r="O16" i="129"/>
  <c r="O17" i="129"/>
  <c r="O19" i="129"/>
  <c r="O20" i="129"/>
  <c r="O21" i="129"/>
  <c r="O22" i="129"/>
  <c r="O23" i="129"/>
  <c r="O24" i="129"/>
  <c r="O26" i="129"/>
  <c r="O27" i="129"/>
  <c r="O29" i="129"/>
  <c r="O30" i="129"/>
  <c r="O31" i="129"/>
  <c r="O32" i="129"/>
  <c r="O33" i="129"/>
  <c r="O34" i="129"/>
  <c r="O35" i="129"/>
  <c r="O36" i="129"/>
  <c r="O37" i="129"/>
  <c r="O38" i="129"/>
  <c r="O40" i="129"/>
  <c r="O41" i="129"/>
  <c r="O42" i="129"/>
  <c r="O43" i="129"/>
  <c r="O44" i="129"/>
  <c r="O45" i="129"/>
  <c r="O48" i="129"/>
  <c r="O50" i="129"/>
  <c r="O53" i="129"/>
  <c r="O57" i="129"/>
  <c r="O58" i="129"/>
  <c r="O59" i="129"/>
  <c r="O60" i="129"/>
  <c r="O61" i="129"/>
  <c r="O62" i="129"/>
  <c r="O63" i="129"/>
  <c r="O64" i="129"/>
  <c r="O65" i="129"/>
  <c r="O68" i="129"/>
  <c r="O73" i="129"/>
  <c r="O74" i="129"/>
  <c r="O82" i="129"/>
  <c r="O83" i="129"/>
  <c r="O107" i="129"/>
  <c r="O108" i="129"/>
  <c r="O109" i="129"/>
  <c r="O120" i="129"/>
  <c r="K87" i="15"/>
  <c r="O13" i="130"/>
  <c r="O14" i="130"/>
  <c r="O15" i="130"/>
  <c r="O16" i="130"/>
  <c r="O17" i="130"/>
  <c r="O19" i="130"/>
  <c r="O20" i="130"/>
  <c r="O21" i="130"/>
  <c r="O22" i="130"/>
  <c r="O23" i="130"/>
  <c r="O24" i="130"/>
  <c r="O26" i="130"/>
  <c r="O27" i="130"/>
  <c r="O29" i="130"/>
  <c r="O30" i="130"/>
  <c r="O31" i="130"/>
  <c r="O32" i="130"/>
  <c r="O33" i="130"/>
  <c r="O34" i="130"/>
  <c r="O35" i="130"/>
  <c r="O36" i="130"/>
  <c r="O37" i="130"/>
  <c r="O38" i="130"/>
  <c r="O40" i="130"/>
  <c r="O41" i="130"/>
  <c r="O42" i="130"/>
  <c r="O43" i="130"/>
  <c r="O44" i="130"/>
  <c r="O45" i="130"/>
  <c r="O48" i="130"/>
  <c r="O50" i="130"/>
  <c r="O53" i="130"/>
  <c r="O57" i="130"/>
  <c r="O58" i="130"/>
  <c r="O59" i="130"/>
  <c r="O60" i="130"/>
  <c r="O61" i="130"/>
  <c r="O62" i="130"/>
  <c r="O63" i="130"/>
  <c r="O64" i="130"/>
  <c r="O65" i="130"/>
  <c r="O68" i="130"/>
  <c r="O73" i="130"/>
  <c r="O74" i="130"/>
  <c r="O82" i="130"/>
  <c r="O83" i="130"/>
  <c r="O107" i="130"/>
  <c r="O108" i="130"/>
  <c r="O109" i="130"/>
  <c r="O123" i="130"/>
  <c r="K88" i="15"/>
  <c r="O13" i="131"/>
  <c r="O14" i="131"/>
  <c r="O15" i="131"/>
  <c r="O16" i="131"/>
  <c r="O17" i="131"/>
  <c r="O19" i="131"/>
  <c r="O20" i="131"/>
  <c r="O21" i="131"/>
  <c r="O22" i="131"/>
  <c r="O23" i="131"/>
  <c r="O24" i="131"/>
  <c r="O26" i="131"/>
  <c r="O27" i="131"/>
  <c r="O29" i="131"/>
  <c r="O30" i="131"/>
  <c r="O31" i="131"/>
  <c r="O32" i="131"/>
  <c r="O33" i="131"/>
  <c r="O34" i="131"/>
  <c r="O35" i="131"/>
  <c r="O36" i="131"/>
  <c r="O37" i="131"/>
  <c r="O38" i="131"/>
  <c r="O40" i="131"/>
  <c r="O41" i="131"/>
  <c r="O42" i="131"/>
  <c r="O43" i="131"/>
  <c r="O44" i="131"/>
  <c r="O45" i="131"/>
  <c r="O48" i="131"/>
  <c r="O50" i="131"/>
  <c r="O53" i="131"/>
  <c r="O57" i="131"/>
  <c r="O58" i="131"/>
  <c r="O59" i="131"/>
  <c r="O60" i="131"/>
  <c r="O61" i="131"/>
  <c r="O62" i="131"/>
  <c r="O63" i="131"/>
  <c r="O64" i="131"/>
  <c r="O65" i="131"/>
  <c r="O68" i="131"/>
  <c r="O73" i="131"/>
  <c r="O74" i="131"/>
  <c r="O82" i="131"/>
  <c r="O83" i="131"/>
  <c r="O107" i="131"/>
  <c r="O108" i="131"/>
  <c r="O109" i="131"/>
  <c r="O123" i="131"/>
  <c r="K89" i="15"/>
  <c r="O13" i="132"/>
  <c r="O14" i="132"/>
  <c r="O15" i="132"/>
  <c r="O16" i="132"/>
  <c r="O17" i="132"/>
  <c r="O19" i="132"/>
  <c r="O20" i="132"/>
  <c r="O21" i="132"/>
  <c r="O22" i="132"/>
  <c r="O23" i="132"/>
  <c r="O24" i="132"/>
  <c r="O26" i="132"/>
  <c r="O27" i="132"/>
  <c r="O29" i="132"/>
  <c r="O30" i="132"/>
  <c r="O31" i="132"/>
  <c r="O32" i="132"/>
  <c r="O33" i="132"/>
  <c r="O34" i="132"/>
  <c r="O35" i="132"/>
  <c r="O36" i="132"/>
  <c r="O37" i="132"/>
  <c r="O38" i="132"/>
  <c r="O40" i="132"/>
  <c r="O41" i="132"/>
  <c r="O42" i="132"/>
  <c r="O43" i="132"/>
  <c r="O44" i="132"/>
  <c r="O45" i="132"/>
  <c r="O48" i="132"/>
  <c r="O50" i="132"/>
  <c r="O53" i="132"/>
  <c r="O57" i="132"/>
  <c r="O58" i="132"/>
  <c r="O59" i="132"/>
  <c r="O60" i="132"/>
  <c r="O61" i="132"/>
  <c r="O62" i="132"/>
  <c r="O63" i="132"/>
  <c r="O64" i="132"/>
  <c r="O65" i="132"/>
  <c r="O68" i="132"/>
  <c r="O73" i="132"/>
  <c r="O74" i="132"/>
  <c r="O82" i="132"/>
  <c r="O83" i="132"/>
  <c r="O107" i="132"/>
  <c r="O108" i="132"/>
  <c r="O109" i="132"/>
  <c r="O124" i="132"/>
  <c r="K90" i="15"/>
  <c r="O13" i="133"/>
  <c r="O14" i="133"/>
  <c r="O15" i="133"/>
  <c r="O16" i="133"/>
  <c r="O17" i="133"/>
  <c r="O19" i="133"/>
  <c r="O20" i="133"/>
  <c r="O21" i="133"/>
  <c r="O22" i="133"/>
  <c r="O23" i="133"/>
  <c r="O24" i="133"/>
  <c r="O25" i="133"/>
  <c r="O27" i="133"/>
  <c r="O28" i="133"/>
  <c r="O30" i="133"/>
  <c r="O31" i="133"/>
  <c r="O32" i="133"/>
  <c r="O33" i="133"/>
  <c r="O34" i="133"/>
  <c r="O35" i="133"/>
  <c r="O36" i="133"/>
  <c r="O37" i="133"/>
  <c r="O38" i="133"/>
  <c r="O39" i="133"/>
  <c r="O41" i="133"/>
  <c r="O42" i="133"/>
  <c r="O43" i="133"/>
  <c r="O44" i="133"/>
  <c r="O45" i="133"/>
  <c r="O46" i="133"/>
  <c r="O49" i="133"/>
  <c r="O51" i="133"/>
  <c r="O54" i="133"/>
  <c r="O58" i="133"/>
  <c r="O59" i="133"/>
  <c r="O60" i="133"/>
  <c r="O61" i="133"/>
  <c r="O62" i="133"/>
  <c r="O63" i="133"/>
  <c r="O64" i="133"/>
  <c r="O65" i="133"/>
  <c r="O66" i="133"/>
  <c r="O69" i="133"/>
  <c r="O74" i="133"/>
  <c r="O75" i="133"/>
  <c r="O83" i="133"/>
  <c r="O84" i="133"/>
  <c r="O108" i="133"/>
  <c r="O109" i="133"/>
  <c r="O110" i="133"/>
  <c r="O126" i="133"/>
  <c r="K91" i="15"/>
  <c r="O13" i="134"/>
  <c r="O14" i="134"/>
  <c r="O15" i="134"/>
  <c r="O16" i="134"/>
  <c r="O17" i="134"/>
  <c r="O19" i="134"/>
  <c r="O20" i="134"/>
  <c r="O21" i="134"/>
  <c r="O22" i="134"/>
  <c r="O23" i="134"/>
  <c r="O24" i="134"/>
  <c r="O25" i="134"/>
  <c r="O27" i="134"/>
  <c r="O28" i="134"/>
  <c r="O30" i="134"/>
  <c r="O31" i="134"/>
  <c r="O32" i="134"/>
  <c r="O33" i="134"/>
  <c r="O34" i="134"/>
  <c r="O35" i="134"/>
  <c r="O36" i="134"/>
  <c r="O37" i="134"/>
  <c r="O38" i="134"/>
  <c r="O39" i="134"/>
  <c r="O41" i="134"/>
  <c r="O42" i="134"/>
  <c r="O43" i="134"/>
  <c r="O44" i="134"/>
  <c r="O45" i="134"/>
  <c r="O46" i="134"/>
  <c r="O49" i="134"/>
  <c r="O51" i="134"/>
  <c r="O54" i="134"/>
  <c r="O58" i="134"/>
  <c r="O59" i="134"/>
  <c r="O60" i="134"/>
  <c r="O61" i="134"/>
  <c r="O62" i="134"/>
  <c r="O63" i="134"/>
  <c r="O64" i="134"/>
  <c r="O65" i="134"/>
  <c r="O66" i="134"/>
  <c r="O69" i="134"/>
  <c r="O74" i="134"/>
  <c r="O75" i="134"/>
  <c r="O83" i="134"/>
  <c r="O84" i="134"/>
  <c r="O108" i="134"/>
  <c r="O109" i="134"/>
  <c r="O110" i="134"/>
  <c r="O127" i="134"/>
  <c r="K92" i="15"/>
  <c r="O13" i="135"/>
  <c r="O14" i="135"/>
  <c r="O15" i="135"/>
  <c r="O16" i="135"/>
  <c r="O17" i="135"/>
  <c r="O19" i="135"/>
  <c r="O20" i="135"/>
  <c r="O21" i="135"/>
  <c r="O22" i="135"/>
  <c r="O23" i="135"/>
  <c r="O24" i="135"/>
  <c r="O25" i="135"/>
  <c r="O27" i="135"/>
  <c r="O28" i="135"/>
  <c r="O30" i="135"/>
  <c r="O31" i="135"/>
  <c r="O32" i="135"/>
  <c r="O33" i="135"/>
  <c r="O34" i="135"/>
  <c r="O35" i="135"/>
  <c r="O36" i="135"/>
  <c r="O37" i="135"/>
  <c r="O38" i="135"/>
  <c r="O39" i="135"/>
  <c r="O41" i="135"/>
  <c r="O42" i="135"/>
  <c r="O43" i="135"/>
  <c r="O44" i="135"/>
  <c r="O45" i="135"/>
  <c r="O46" i="135"/>
  <c r="O49" i="135"/>
  <c r="O51" i="135"/>
  <c r="O54" i="135"/>
  <c r="O58" i="135"/>
  <c r="O59" i="135"/>
  <c r="O60" i="135"/>
  <c r="O61" i="135"/>
  <c r="O62" i="135"/>
  <c r="O63" i="135"/>
  <c r="O64" i="135"/>
  <c r="O65" i="135"/>
  <c r="O66" i="135"/>
  <c r="O69" i="135"/>
  <c r="O74" i="135"/>
  <c r="O75" i="135"/>
  <c r="O83" i="135"/>
  <c r="O84" i="135"/>
  <c r="O108" i="135"/>
  <c r="O109" i="135"/>
  <c r="O110" i="135"/>
  <c r="O128" i="135"/>
  <c r="K93" i="15"/>
  <c r="O13" i="136"/>
  <c r="O14" i="136"/>
  <c r="O15" i="136"/>
  <c r="O16" i="136"/>
  <c r="O17" i="136"/>
  <c r="O19" i="136"/>
  <c r="O20" i="136"/>
  <c r="O21" i="136"/>
  <c r="O22" i="136"/>
  <c r="O23" i="136"/>
  <c r="O24" i="136"/>
  <c r="O25" i="136"/>
  <c r="O27" i="136"/>
  <c r="O28" i="136"/>
  <c r="O30" i="136"/>
  <c r="O31" i="136"/>
  <c r="O32" i="136"/>
  <c r="O33" i="136"/>
  <c r="O34" i="136"/>
  <c r="O35" i="136"/>
  <c r="O36" i="136"/>
  <c r="O37" i="136"/>
  <c r="O38" i="136"/>
  <c r="O39" i="136"/>
  <c r="O41" i="136"/>
  <c r="O42" i="136"/>
  <c r="O43" i="136"/>
  <c r="O44" i="136"/>
  <c r="O45" i="136"/>
  <c r="O46" i="136"/>
  <c r="O49" i="136"/>
  <c r="O51" i="136"/>
  <c r="O54" i="136"/>
  <c r="O58" i="136"/>
  <c r="O59" i="136"/>
  <c r="O60" i="136"/>
  <c r="O61" i="136"/>
  <c r="O62" i="136"/>
  <c r="O63" i="136"/>
  <c r="O64" i="136"/>
  <c r="O65" i="136"/>
  <c r="O66" i="136"/>
  <c r="O69" i="136"/>
  <c r="O74" i="136"/>
  <c r="O75" i="136"/>
  <c r="O83" i="136"/>
  <c r="O84" i="136"/>
  <c r="O108" i="136"/>
  <c r="O109" i="136"/>
  <c r="O110" i="136"/>
  <c r="O128" i="136"/>
  <c r="K94" i="15"/>
  <c r="O13" i="137"/>
  <c r="O14" i="137"/>
  <c r="O15" i="137"/>
  <c r="O16" i="137"/>
  <c r="O17" i="137"/>
  <c r="O19" i="137"/>
  <c r="O20" i="137"/>
  <c r="O21" i="137"/>
  <c r="O22" i="137"/>
  <c r="O23" i="137"/>
  <c r="O24" i="137"/>
  <c r="O25" i="137"/>
  <c r="O26" i="137"/>
  <c r="O28" i="137"/>
  <c r="O29" i="137"/>
  <c r="O31" i="137"/>
  <c r="O32" i="137"/>
  <c r="O33" i="137"/>
  <c r="O34" i="137"/>
  <c r="O35" i="137"/>
  <c r="O36" i="137"/>
  <c r="O37" i="137"/>
  <c r="O38" i="137"/>
  <c r="O39" i="137"/>
  <c r="O40" i="137"/>
  <c r="O42" i="137"/>
  <c r="O43" i="137"/>
  <c r="O44" i="137"/>
  <c r="O45" i="137"/>
  <c r="O46" i="137"/>
  <c r="O47" i="137"/>
  <c r="O50" i="137"/>
  <c r="O52" i="137"/>
  <c r="O55" i="137"/>
  <c r="O59" i="137"/>
  <c r="O60" i="137"/>
  <c r="O61" i="137"/>
  <c r="O62" i="137"/>
  <c r="O63" i="137"/>
  <c r="O64" i="137"/>
  <c r="O65" i="137"/>
  <c r="O66" i="137"/>
  <c r="O67" i="137"/>
  <c r="O68" i="137"/>
  <c r="O71" i="137"/>
  <c r="O76" i="137"/>
  <c r="O77" i="137"/>
  <c r="O78" i="137"/>
  <c r="O86" i="137"/>
  <c r="O87" i="137"/>
  <c r="O112" i="137"/>
  <c r="O113" i="137"/>
  <c r="O114" i="137"/>
  <c r="O134" i="137"/>
  <c r="K95" i="15"/>
  <c r="O13" i="138"/>
  <c r="O14" i="138"/>
  <c r="O15" i="138"/>
  <c r="O16" i="138"/>
  <c r="O17" i="138"/>
  <c r="O19" i="138"/>
  <c r="O20" i="138"/>
  <c r="O21" i="138"/>
  <c r="O22" i="138"/>
  <c r="O23" i="138"/>
  <c r="O24" i="138"/>
  <c r="O25" i="138"/>
  <c r="O26" i="138"/>
  <c r="O28" i="138"/>
  <c r="O29" i="138"/>
  <c r="O31" i="138"/>
  <c r="O32" i="138"/>
  <c r="O33" i="138"/>
  <c r="O34" i="138"/>
  <c r="O35" i="138"/>
  <c r="O36" i="138"/>
  <c r="O37" i="138"/>
  <c r="O38" i="138"/>
  <c r="O39" i="138"/>
  <c r="O40" i="138"/>
  <c r="O42" i="138"/>
  <c r="O43" i="138"/>
  <c r="O44" i="138"/>
  <c r="O45" i="138"/>
  <c r="O46" i="138"/>
  <c r="O47" i="138"/>
  <c r="O50" i="138"/>
  <c r="O52" i="138"/>
  <c r="O55" i="138"/>
  <c r="O59" i="138"/>
  <c r="O60" i="138"/>
  <c r="O61" i="138"/>
  <c r="O62" i="138"/>
  <c r="O63" i="138"/>
  <c r="O64" i="138"/>
  <c r="O65" i="138"/>
  <c r="O66" i="138"/>
  <c r="O67" i="138"/>
  <c r="O68" i="138"/>
  <c r="O71" i="138"/>
  <c r="O76" i="138"/>
  <c r="O77" i="138"/>
  <c r="O78" i="138"/>
  <c r="O86" i="138"/>
  <c r="O87" i="138"/>
  <c r="O112" i="138"/>
  <c r="O113" i="138"/>
  <c r="O114" i="138"/>
  <c r="O136" i="138"/>
  <c r="K96" i="15"/>
  <c r="O13" i="139"/>
  <c r="O14" i="139"/>
  <c r="O15" i="139"/>
  <c r="O16" i="139"/>
  <c r="O17" i="139"/>
  <c r="O19" i="139"/>
  <c r="O20" i="139"/>
  <c r="O21" i="139"/>
  <c r="O22" i="139"/>
  <c r="O23" i="139"/>
  <c r="O24" i="139"/>
  <c r="O25" i="139"/>
  <c r="O26" i="139"/>
  <c r="O28" i="139"/>
  <c r="O29" i="139"/>
  <c r="O31" i="139"/>
  <c r="O32" i="139"/>
  <c r="O33" i="139"/>
  <c r="O34" i="139"/>
  <c r="O35" i="139"/>
  <c r="O36" i="139"/>
  <c r="O37" i="139"/>
  <c r="O38" i="139"/>
  <c r="O39" i="139"/>
  <c r="O40" i="139"/>
  <c r="O42" i="139"/>
  <c r="O43" i="139"/>
  <c r="O44" i="139"/>
  <c r="O45" i="139"/>
  <c r="O46" i="139"/>
  <c r="O47" i="139"/>
  <c r="O50" i="139"/>
  <c r="O52" i="139"/>
  <c r="O55" i="139"/>
  <c r="O59" i="139"/>
  <c r="O60" i="139"/>
  <c r="O61" i="139"/>
  <c r="O62" i="139"/>
  <c r="O63" i="139"/>
  <c r="O64" i="139"/>
  <c r="O65" i="139"/>
  <c r="O66" i="139"/>
  <c r="O67" i="139"/>
  <c r="O68" i="139"/>
  <c r="O71" i="139"/>
  <c r="O76" i="139"/>
  <c r="O77" i="139"/>
  <c r="O78" i="139"/>
  <c r="O86" i="139"/>
  <c r="O87" i="139"/>
  <c r="O112" i="139"/>
  <c r="O113" i="139"/>
  <c r="O114" i="139"/>
  <c r="O136" i="139"/>
  <c r="K97" i="15"/>
  <c r="O13" i="140"/>
  <c r="O14" i="140"/>
  <c r="O15" i="140"/>
  <c r="O16" i="140"/>
  <c r="O17" i="140"/>
  <c r="O19" i="140"/>
  <c r="O20" i="140"/>
  <c r="O21" i="140"/>
  <c r="O22" i="140"/>
  <c r="O23" i="140"/>
  <c r="O24" i="140"/>
  <c r="O25" i="140"/>
  <c r="O26" i="140"/>
  <c r="O28" i="140"/>
  <c r="O29" i="140"/>
  <c r="O31" i="140"/>
  <c r="O32" i="140"/>
  <c r="O33" i="140"/>
  <c r="O34" i="140"/>
  <c r="O35" i="140"/>
  <c r="O36" i="140"/>
  <c r="O37" i="140"/>
  <c r="O38" i="140"/>
  <c r="O39" i="140"/>
  <c r="O40" i="140"/>
  <c r="O42" i="140"/>
  <c r="O43" i="140"/>
  <c r="O44" i="140"/>
  <c r="O45" i="140"/>
  <c r="O46" i="140"/>
  <c r="O47" i="140"/>
  <c r="O50" i="140"/>
  <c r="O52" i="140"/>
  <c r="O55" i="140"/>
  <c r="O59" i="140"/>
  <c r="O60" i="140"/>
  <c r="O61" i="140"/>
  <c r="O62" i="140"/>
  <c r="O63" i="140"/>
  <c r="O64" i="140"/>
  <c r="O65" i="140"/>
  <c r="O66" i="140"/>
  <c r="O67" i="140"/>
  <c r="O68" i="140"/>
  <c r="O71" i="140"/>
  <c r="O76" i="140"/>
  <c r="O77" i="140"/>
  <c r="O78" i="140"/>
  <c r="O86" i="140"/>
  <c r="O87" i="140"/>
  <c r="O112" i="140"/>
  <c r="O113" i="140"/>
  <c r="O114" i="140"/>
  <c r="O136" i="140"/>
  <c r="K98" i="15"/>
  <c r="O13" i="141"/>
  <c r="O14" i="141"/>
  <c r="O15" i="141"/>
  <c r="O16" i="141"/>
  <c r="O17" i="141"/>
  <c r="O19" i="141"/>
  <c r="O20" i="141"/>
  <c r="O21" i="141"/>
  <c r="O22" i="141"/>
  <c r="O23" i="141"/>
  <c r="O24" i="141"/>
  <c r="O25" i="141"/>
  <c r="O26" i="141"/>
  <c r="O28" i="141"/>
  <c r="O29" i="141"/>
  <c r="O31" i="141"/>
  <c r="O32" i="141"/>
  <c r="O33" i="141"/>
  <c r="O34" i="141"/>
  <c r="O35" i="141"/>
  <c r="O36" i="141"/>
  <c r="O37" i="141"/>
  <c r="O38" i="141"/>
  <c r="O39" i="141"/>
  <c r="O40" i="141"/>
  <c r="O42" i="141"/>
  <c r="O43" i="141"/>
  <c r="O44" i="141"/>
  <c r="O45" i="141"/>
  <c r="O46" i="141"/>
  <c r="O47" i="141"/>
  <c r="O50" i="141"/>
  <c r="O52" i="141"/>
  <c r="O55" i="141"/>
  <c r="O59" i="141"/>
  <c r="O60" i="141"/>
  <c r="O61" i="141"/>
  <c r="O62" i="141"/>
  <c r="O63" i="141"/>
  <c r="O64" i="141"/>
  <c r="O65" i="141"/>
  <c r="O66" i="141"/>
  <c r="O67" i="141"/>
  <c r="O68" i="141"/>
  <c r="O71" i="141"/>
  <c r="O76" i="141"/>
  <c r="O77" i="141"/>
  <c r="O78" i="141"/>
  <c r="O86" i="141"/>
  <c r="O87" i="141"/>
  <c r="O112" i="141"/>
  <c r="O113" i="141"/>
  <c r="O114" i="141"/>
  <c r="O136" i="141"/>
  <c r="K99" i="15"/>
  <c r="O13" i="142"/>
  <c r="O14" i="142"/>
  <c r="O15" i="142"/>
  <c r="O16" i="142"/>
  <c r="O17" i="142"/>
  <c r="O19" i="142"/>
  <c r="O20" i="142"/>
  <c r="O21" i="142"/>
  <c r="O22" i="142"/>
  <c r="O23" i="142"/>
  <c r="O24" i="142"/>
  <c r="O25" i="142"/>
  <c r="O26" i="142"/>
  <c r="O28" i="142"/>
  <c r="O29" i="142"/>
  <c r="O31" i="142"/>
  <c r="O32" i="142"/>
  <c r="O33" i="142"/>
  <c r="O34" i="142"/>
  <c r="O35" i="142"/>
  <c r="O36" i="142"/>
  <c r="O37" i="142"/>
  <c r="O38" i="142"/>
  <c r="O39" i="142"/>
  <c r="O40" i="142"/>
  <c r="O42" i="142"/>
  <c r="O43" i="142"/>
  <c r="O44" i="142"/>
  <c r="O45" i="142"/>
  <c r="O46" i="142"/>
  <c r="O47" i="142"/>
  <c r="O50" i="142"/>
  <c r="O52" i="142"/>
  <c r="O55" i="142"/>
  <c r="O59" i="142"/>
  <c r="O60" i="142"/>
  <c r="O61" i="142"/>
  <c r="O62" i="142"/>
  <c r="O63" i="142"/>
  <c r="O64" i="142"/>
  <c r="O65" i="142"/>
  <c r="O66" i="142"/>
  <c r="O67" i="142"/>
  <c r="O68" i="142"/>
  <c r="O71" i="142"/>
  <c r="O76" i="142"/>
  <c r="O77" i="142"/>
  <c r="O78" i="142"/>
  <c r="O86" i="142"/>
  <c r="O87" i="142"/>
  <c r="O112" i="142"/>
  <c r="O113" i="142"/>
  <c r="O114" i="142"/>
  <c r="O137" i="142"/>
  <c r="K100" i="15"/>
  <c r="O13" i="143"/>
  <c r="O14" i="143"/>
  <c r="O15" i="143"/>
  <c r="O16" i="143"/>
  <c r="O17" i="143"/>
  <c r="O19" i="143"/>
  <c r="O20" i="143"/>
  <c r="O21" i="143"/>
  <c r="O22" i="143"/>
  <c r="O23" i="143"/>
  <c r="O24" i="143"/>
  <c r="O25" i="143"/>
  <c r="O26" i="143"/>
  <c r="O28" i="143"/>
  <c r="O29" i="143"/>
  <c r="O31" i="143"/>
  <c r="O32" i="143"/>
  <c r="O33" i="143"/>
  <c r="O34" i="143"/>
  <c r="O35" i="143"/>
  <c r="O36" i="143"/>
  <c r="O37" i="143"/>
  <c r="O38" i="143"/>
  <c r="O39" i="143"/>
  <c r="O40" i="143"/>
  <c r="O42" i="143"/>
  <c r="O43" i="143"/>
  <c r="O44" i="143"/>
  <c r="O45" i="143"/>
  <c r="O46" i="143"/>
  <c r="O47" i="143"/>
  <c r="O50" i="143"/>
  <c r="O52" i="143"/>
  <c r="O55" i="143"/>
  <c r="O59" i="143"/>
  <c r="O60" i="143"/>
  <c r="O61" i="143"/>
  <c r="O62" i="143"/>
  <c r="O63" i="143"/>
  <c r="O64" i="143"/>
  <c r="O65" i="143"/>
  <c r="O66" i="143"/>
  <c r="O67" i="143"/>
  <c r="O68" i="143"/>
  <c r="O71" i="143"/>
  <c r="O76" i="143"/>
  <c r="O77" i="143"/>
  <c r="O78" i="143"/>
  <c r="O86" i="143"/>
  <c r="O87" i="143"/>
  <c r="O112" i="143"/>
  <c r="O113" i="143"/>
  <c r="O114" i="143"/>
  <c r="O138" i="143"/>
  <c r="K101" i="15"/>
  <c r="O13" i="144"/>
  <c r="O14" i="144"/>
  <c r="O15" i="144"/>
  <c r="O16" i="144"/>
  <c r="O17" i="144"/>
  <c r="O19" i="144"/>
  <c r="O20" i="144"/>
  <c r="O21" i="144"/>
  <c r="O22" i="144"/>
  <c r="O23" i="144"/>
  <c r="O24" i="144"/>
  <c r="O25" i="144"/>
  <c r="O26" i="144"/>
  <c r="O28" i="144"/>
  <c r="O29" i="144"/>
  <c r="O31" i="144"/>
  <c r="O32" i="144"/>
  <c r="O33" i="144"/>
  <c r="O34" i="144"/>
  <c r="O35" i="144"/>
  <c r="O36" i="144"/>
  <c r="O37" i="144"/>
  <c r="O38" i="144"/>
  <c r="O39" i="144"/>
  <c r="O40" i="144"/>
  <c r="O42" i="144"/>
  <c r="O43" i="144"/>
  <c r="O44" i="144"/>
  <c r="O45" i="144"/>
  <c r="O46" i="144"/>
  <c r="O47" i="144"/>
  <c r="O50" i="144"/>
  <c r="O52" i="144"/>
  <c r="O55" i="144"/>
  <c r="O59" i="144"/>
  <c r="O60" i="144"/>
  <c r="O61" i="144"/>
  <c r="O62" i="144"/>
  <c r="O63" i="144"/>
  <c r="O64" i="144"/>
  <c r="O65" i="144"/>
  <c r="O66" i="144"/>
  <c r="O67" i="144"/>
  <c r="O68" i="144"/>
  <c r="O71" i="144"/>
  <c r="O76" i="144"/>
  <c r="O77" i="144"/>
  <c r="O78" i="144"/>
  <c r="O86" i="144"/>
  <c r="O87" i="144"/>
  <c r="O112" i="144"/>
  <c r="O113" i="144"/>
  <c r="O114" i="144"/>
  <c r="O138" i="144"/>
  <c r="K102" i="15"/>
  <c r="O13" i="145"/>
  <c r="O14" i="145"/>
  <c r="O15" i="145"/>
  <c r="O16" i="145"/>
  <c r="O17" i="145"/>
  <c r="O19" i="145"/>
  <c r="O20" i="145"/>
  <c r="O21" i="145"/>
  <c r="O22" i="145"/>
  <c r="O23" i="145"/>
  <c r="O24" i="145"/>
  <c r="O25" i="145"/>
  <c r="O26" i="145"/>
  <c r="O28" i="145"/>
  <c r="O29" i="145"/>
  <c r="O31" i="145"/>
  <c r="O32" i="145"/>
  <c r="O33" i="145"/>
  <c r="O34" i="145"/>
  <c r="O35" i="145"/>
  <c r="O36" i="145"/>
  <c r="O37" i="145"/>
  <c r="O38" i="145"/>
  <c r="O39" i="145"/>
  <c r="O40" i="145"/>
  <c r="O42" i="145"/>
  <c r="O43" i="145"/>
  <c r="O44" i="145"/>
  <c r="O45" i="145"/>
  <c r="O46" i="145"/>
  <c r="O47" i="145"/>
  <c r="O50" i="145"/>
  <c r="O52" i="145"/>
  <c r="O55" i="145"/>
  <c r="O59" i="145"/>
  <c r="O60" i="145"/>
  <c r="O61" i="145"/>
  <c r="O62" i="145"/>
  <c r="O63" i="145"/>
  <c r="O64" i="145"/>
  <c r="O65" i="145"/>
  <c r="O66" i="145"/>
  <c r="O67" i="145"/>
  <c r="O68" i="145"/>
  <c r="O71" i="145"/>
  <c r="O76" i="145"/>
  <c r="O77" i="145"/>
  <c r="O78" i="145"/>
  <c r="O86" i="145"/>
  <c r="O87" i="145"/>
  <c r="O112" i="145"/>
  <c r="O113" i="145"/>
  <c r="O114" i="145"/>
  <c r="O138" i="145"/>
  <c r="K103" i="15"/>
  <c r="O13" i="146"/>
  <c r="O14" i="146"/>
  <c r="O15" i="146"/>
  <c r="O16" i="146"/>
  <c r="O17" i="146"/>
  <c r="O19" i="146"/>
  <c r="O20" i="146"/>
  <c r="O21" i="146"/>
  <c r="O22" i="146"/>
  <c r="O23" i="146"/>
  <c r="O24" i="146"/>
  <c r="O25" i="146"/>
  <c r="O26" i="146"/>
  <c r="O28" i="146"/>
  <c r="O29" i="146"/>
  <c r="O31" i="146"/>
  <c r="O32" i="146"/>
  <c r="O33" i="146"/>
  <c r="O34" i="146"/>
  <c r="O35" i="146"/>
  <c r="O36" i="146"/>
  <c r="O37" i="146"/>
  <c r="O38" i="146"/>
  <c r="O39" i="146"/>
  <c r="O40" i="146"/>
  <c r="O42" i="146"/>
  <c r="O43" i="146"/>
  <c r="O44" i="146"/>
  <c r="O45" i="146"/>
  <c r="O46" i="146"/>
  <c r="O47" i="146"/>
  <c r="O50" i="146"/>
  <c r="O52" i="146"/>
  <c r="O55" i="146"/>
  <c r="O59" i="146"/>
  <c r="O60" i="146"/>
  <c r="O61" i="146"/>
  <c r="O62" i="146"/>
  <c r="O63" i="146"/>
  <c r="O64" i="146"/>
  <c r="O65" i="146"/>
  <c r="O66" i="146"/>
  <c r="O67" i="146"/>
  <c r="O68" i="146"/>
  <c r="O71" i="146"/>
  <c r="O76" i="146"/>
  <c r="O77" i="146"/>
  <c r="O78" i="146"/>
  <c r="O86" i="146"/>
  <c r="O87" i="146"/>
  <c r="O112" i="146"/>
  <c r="O113" i="146"/>
  <c r="O114" i="146"/>
  <c r="O138" i="146"/>
  <c r="K104" i="15"/>
  <c r="O13" i="147"/>
  <c r="O14" i="147"/>
  <c r="O15" i="147"/>
  <c r="O16" i="147"/>
  <c r="O17" i="147"/>
  <c r="O19" i="147"/>
  <c r="O20" i="147"/>
  <c r="O21" i="147"/>
  <c r="O22" i="147"/>
  <c r="O23" i="147"/>
  <c r="O24" i="147"/>
  <c r="O25" i="147"/>
  <c r="O26" i="147"/>
  <c r="O28" i="147"/>
  <c r="O29" i="147"/>
  <c r="O31" i="147"/>
  <c r="O32" i="147"/>
  <c r="O33" i="147"/>
  <c r="O34" i="147"/>
  <c r="O35" i="147"/>
  <c r="O36" i="147"/>
  <c r="O37" i="147"/>
  <c r="O38" i="147"/>
  <c r="O39" i="147"/>
  <c r="O40" i="147"/>
  <c r="O42" i="147"/>
  <c r="O43" i="147"/>
  <c r="O44" i="147"/>
  <c r="O45" i="147"/>
  <c r="O46" i="147"/>
  <c r="O47" i="147"/>
  <c r="O50" i="147"/>
  <c r="O52" i="147"/>
  <c r="O55" i="147"/>
  <c r="O59" i="147"/>
  <c r="O60" i="147"/>
  <c r="O61" i="147"/>
  <c r="O62" i="147"/>
  <c r="O63" i="147"/>
  <c r="O64" i="147"/>
  <c r="O65" i="147"/>
  <c r="O66" i="147"/>
  <c r="O67" i="147"/>
  <c r="O68" i="147"/>
  <c r="O71" i="147"/>
  <c r="O76" i="147"/>
  <c r="O77" i="147"/>
  <c r="O78" i="147"/>
  <c r="O86" i="147"/>
  <c r="O87" i="147"/>
  <c r="O112" i="147"/>
  <c r="O113" i="147"/>
  <c r="O114" i="147"/>
  <c r="O138" i="147"/>
  <c r="K105" i="15"/>
  <c r="O13" i="148"/>
  <c r="O14" i="148"/>
  <c r="O15" i="148"/>
  <c r="O16" i="148"/>
  <c r="O17" i="148"/>
  <c r="O19" i="148"/>
  <c r="O20" i="148"/>
  <c r="O21" i="148"/>
  <c r="O22" i="148"/>
  <c r="O23" i="148"/>
  <c r="O24" i="148"/>
  <c r="O25" i="148"/>
  <c r="O26" i="148"/>
  <c r="O28" i="148"/>
  <c r="O29" i="148"/>
  <c r="O31" i="148"/>
  <c r="O32" i="148"/>
  <c r="O33" i="148"/>
  <c r="O34" i="148"/>
  <c r="O35" i="148"/>
  <c r="O36" i="148"/>
  <c r="O37" i="148"/>
  <c r="O38" i="148"/>
  <c r="O39" i="148"/>
  <c r="O40" i="148"/>
  <c r="O42" i="148"/>
  <c r="O43" i="148"/>
  <c r="O44" i="148"/>
  <c r="O45" i="148"/>
  <c r="O46" i="148"/>
  <c r="O47" i="148"/>
  <c r="O50" i="148"/>
  <c r="O52" i="148"/>
  <c r="O55" i="148"/>
  <c r="O59" i="148"/>
  <c r="O60" i="148"/>
  <c r="O61" i="148"/>
  <c r="O62" i="148"/>
  <c r="O63" i="148"/>
  <c r="O64" i="148"/>
  <c r="O65" i="148"/>
  <c r="O66" i="148"/>
  <c r="O67" i="148"/>
  <c r="O68" i="148"/>
  <c r="O71" i="148"/>
  <c r="O76" i="148"/>
  <c r="O77" i="148"/>
  <c r="O78" i="148"/>
  <c r="O86" i="148"/>
  <c r="O87" i="148"/>
  <c r="O112" i="148"/>
  <c r="O113" i="148"/>
  <c r="O114" i="148"/>
  <c r="O138" i="148"/>
  <c r="K106" i="15"/>
  <c r="K110" i="15"/>
  <c r="K13" i="48"/>
  <c r="K14" i="48"/>
  <c r="K15" i="48"/>
  <c r="K16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6" i="48"/>
  <c r="K37" i="48"/>
  <c r="K38" i="48"/>
  <c r="K39" i="48"/>
  <c r="K40" i="48"/>
  <c r="K41" i="48"/>
  <c r="K44" i="48"/>
  <c r="K46" i="48"/>
  <c r="K49" i="48"/>
  <c r="K53" i="48"/>
  <c r="K54" i="48"/>
  <c r="K55" i="48"/>
  <c r="K56" i="48"/>
  <c r="K57" i="48"/>
  <c r="K58" i="48"/>
  <c r="K59" i="48"/>
  <c r="K62" i="48"/>
  <c r="K67" i="48"/>
  <c r="K76" i="48"/>
  <c r="K81" i="48"/>
  <c r="M13" i="15"/>
  <c r="K13" i="49"/>
  <c r="K14" i="49"/>
  <c r="K15" i="49"/>
  <c r="K16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6" i="49"/>
  <c r="K37" i="49"/>
  <c r="K38" i="49"/>
  <c r="K39" i="49"/>
  <c r="K40" i="49"/>
  <c r="K41" i="49"/>
  <c r="K44" i="49"/>
  <c r="K46" i="49"/>
  <c r="K49" i="49"/>
  <c r="K53" i="49"/>
  <c r="K54" i="49"/>
  <c r="K55" i="49"/>
  <c r="K56" i="49"/>
  <c r="K57" i="49"/>
  <c r="K58" i="49"/>
  <c r="K59" i="49"/>
  <c r="K62" i="49"/>
  <c r="K67" i="49"/>
  <c r="K76" i="49"/>
  <c r="K77" i="49"/>
  <c r="K82" i="49"/>
  <c r="M14" i="15"/>
  <c r="K13" i="50"/>
  <c r="K14" i="50"/>
  <c r="K15" i="50"/>
  <c r="K16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6" i="50"/>
  <c r="K37" i="50"/>
  <c r="K38" i="50"/>
  <c r="K39" i="50"/>
  <c r="K40" i="50"/>
  <c r="K41" i="50"/>
  <c r="K44" i="50"/>
  <c r="K46" i="50"/>
  <c r="K49" i="50"/>
  <c r="K53" i="50"/>
  <c r="K54" i="50"/>
  <c r="K55" i="50"/>
  <c r="K56" i="50"/>
  <c r="K57" i="50"/>
  <c r="K58" i="50"/>
  <c r="K59" i="50"/>
  <c r="K62" i="50"/>
  <c r="K67" i="50"/>
  <c r="K76" i="50"/>
  <c r="K77" i="50"/>
  <c r="K82" i="50"/>
  <c r="M15" i="15"/>
  <c r="K13" i="51"/>
  <c r="K14" i="51"/>
  <c r="K15" i="51"/>
  <c r="K16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6" i="51"/>
  <c r="K37" i="51"/>
  <c r="K38" i="51"/>
  <c r="K39" i="51"/>
  <c r="K40" i="51"/>
  <c r="K41" i="51"/>
  <c r="K44" i="51"/>
  <c r="K46" i="51"/>
  <c r="K49" i="51"/>
  <c r="K53" i="51"/>
  <c r="K54" i="51"/>
  <c r="K55" i="51"/>
  <c r="K56" i="51"/>
  <c r="K57" i="51"/>
  <c r="K58" i="51"/>
  <c r="K59" i="51"/>
  <c r="K62" i="51"/>
  <c r="K67" i="51"/>
  <c r="K76" i="51"/>
  <c r="K77" i="51"/>
  <c r="K82" i="51"/>
  <c r="M16" i="15"/>
  <c r="K13" i="54"/>
  <c r="K14" i="54"/>
  <c r="K15" i="54"/>
  <c r="K16" i="54"/>
  <c r="K18" i="54"/>
  <c r="K19" i="54"/>
  <c r="K20" i="54"/>
  <c r="K21" i="54"/>
  <c r="K22" i="54"/>
  <c r="K24" i="54"/>
  <c r="K25" i="54"/>
  <c r="K26" i="54"/>
  <c r="K27" i="54"/>
  <c r="K28" i="54"/>
  <c r="K29" i="54"/>
  <c r="K30" i="54"/>
  <c r="K31" i="54"/>
  <c r="K32" i="54"/>
  <c r="K33" i="54"/>
  <c r="K34" i="54"/>
  <c r="K36" i="54"/>
  <c r="K37" i="54"/>
  <c r="K38" i="54"/>
  <c r="K39" i="54"/>
  <c r="K40" i="54"/>
  <c r="K41" i="54"/>
  <c r="K44" i="54"/>
  <c r="K46" i="54"/>
  <c r="K49" i="54"/>
  <c r="K53" i="54"/>
  <c r="K54" i="54"/>
  <c r="K55" i="54"/>
  <c r="K56" i="54"/>
  <c r="K57" i="54"/>
  <c r="K58" i="54"/>
  <c r="K59" i="54"/>
  <c r="K62" i="54"/>
  <c r="K67" i="54"/>
  <c r="K76" i="54"/>
  <c r="K77" i="54"/>
  <c r="K83" i="54"/>
  <c r="M17" i="15"/>
  <c r="K13" i="55"/>
  <c r="K14" i="55"/>
  <c r="K15" i="55"/>
  <c r="K16" i="55"/>
  <c r="K18" i="55"/>
  <c r="K19" i="55"/>
  <c r="K20" i="55"/>
  <c r="K21" i="55"/>
  <c r="K22" i="55"/>
  <c r="K24" i="55"/>
  <c r="K25" i="55"/>
  <c r="K26" i="55"/>
  <c r="K27" i="55"/>
  <c r="K28" i="55"/>
  <c r="K29" i="55"/>
  <c r="K30" i="55"/>
  <c r="K31" i="55"/>
  <c r="K32" i="55"/>
  <c r="K33" i="55"/>
  <c r="K34" i="55"/>
  <c r="K36" i="55"/>
  <c r="K37" i="55"/>
  <c r="K38" i="55"/>
  <c r="K39" i="55"/>
  <c r="K40" i="55"/>
  <c r="K41" i="55"/>
  <c r="K44" i="55"/>
  <c r="K46" i="55"/>
  <c r="K49" i="55"/>
  <c r="K53" i="55"/>
  <c r="K54" i="55"/>
  <c r="K55" i="55"/>
  <c r="K56" i="55"/>
  <c r="K57" i="55"/>
  <c r="K58" i="55"/>
  <c r="K59" i="55"/>
  <c r="K62" i="55"/>
  <c r="K67" i="55"/>
  <c r="K76" i="55"/>
  <c r="K77" i="55"/>
  <c r="K84" i="55"/>
  <c r="M18" i="15"/>
  <c r="K13" i="57"/>
  <c r="K14" i="57"/>
  <c r="K15" i="57"/>
  <c r="K16" i="57"/>
  <c r="K18" i="57"/>
  <c r="K19" i="57"/>
  <c r="K20" i="57"/>
  <c r="K21" i="57"/>
  <c r="K22" i="57"/>
  <c r="K24" i="57"/>
  <c r="K25" i="57"/>
  <c r="K26" i="57"/>
  <c r="K27" i="57"/>
  <c r="K28" i="57"/>
  <c r="K29" i="57"/>
  <c r="K30" i="57"/>
  <c r="K31" i="57"/>
  <c r="K32" i="57"/>
  <c r="K33" i="57"/>
  <c r="K34" i="57"/>
  <c r="K36" i="57"/>
  <c r="K37" i="57"/>
  <c r="K38" i="57"/>
  <c r="K39" i="57"/>
  <c r="K40" i="57"/>
  <c r="K41" i="57"/>
  <c r="K44" i="57"/>
  <c r="K46" i="57"/>
  <c r="K49" i="57"/>
  <c r="K53" i="57"/>
  <c r="K54" i="57"/>
  <c r="K55" i="57"/>
  <c r="K56" i="57"/>
  <c r="K57" i="57"/>
  <c r="K58" i="57"/>
  <c r="K59" i="57"/>
  <c r="K62" i="57"/>
  <c r="K67" i="57"/>
  <c r="K76" i="57"/>
  <c r="K77" i="57"/>
  <c r="K87" i="57"/>
  <c r="M20" i="15"/>
  <c r="K13" i="58"/>
  <c r="K14" i="58"/>
  <c r="K15" i="58"/>
  <c r="K16" i="58"/>
  <c r="K18" i="58"/>
  <c r="K19" i="58"/>
  <c r="K20" i="58"/>
  <c r="K21" i="58"/>
  <c r="K22" i="58"/>
  <c r="K24" i="58"/>
  <c r="K25" i="58"/>
  <c r="K26" i="58"/>
  <c r="K27" i="58"/>
  <c r="K28" i="58"/>
  <c r="K29" i="58"/>
  <c r="K30" i="58"/>
  <c r="K31" i="58"/>
  <c r="K32" i="58"/>
  <c r="K33" i="58"/>
  <c r="K35" i="58"/>
  <c r="K36" i="58"/>
  <c r="K37" i="58"/>
  <c r="K38" i="58"/>
  <c r="K39" i="58"/>
  <c r="K40" i="58"/>
  <c r="K43" i="58"/>
  <c r="K45" i="58"/>
  <c r="K48" i="58"/>
  <c r="K52" i="58"/>
  <c r="K53" i="58"/>
  <c r="K54" i="58"/>
  <c r="K55" i="58"/>
  <c r="K56" i="58"/>
  <c r="K57" i="58"/>
  <c r="K58" i="58"/>
  <c r="K61" i="58"/>
  <c r="K66" i="58"/>
  <c r="K75" i="58"/>
  <c r="K76" i="58"/>
  <c r="K87" i="58"/>
  <c r="M21" i="15"/>
  <c r="K13" i="59"/>
  <c r="K14" i="59"/>
  <c r="K15" i="59"/>
  <c r="K16" i="59"/>
  <c r="K18" i="59"/>
  <c r="K19" i="59"/>
  <c r="K20" i="59"/>
  <c r="K21" i="59"/>
  <c r="K22" i="59"/>
  <c r="K24" i="59"/>
  <c r="K25" i="59"/>
  <c r="K26" i="59"/>
  <c r="K27" i="59"/>
  <c r="K28" i="59"/>
  <c r="K29" i="59"/>
  <c r="K30" i="59"/>
  <c r="K31" i="59"/>
  <c r="K32" i="59"/>
  <c r="K33" i="59"/>
  <c r="K35" i="59"/>
  <c r="K36" i="59"/>
  <c r="K37" i="59"/>
  <c r="K38" i="59"/>
  <c r="K39" i="59"/>
  <c r="K40" i="59"/>
  <c r="K43" i="59"/>
  <c r="K45" i="59"/>
  <c r="K48" i="59"/>
  <c r="K52" i="59"/>
  <c r="K53" i="59"/>
  <c r="K54" i="59"/>
  <c r="K55" i="59"/>
  <c r="K56" i="59"/>
  <c r="K57" i="59"/>
  <c r="K58" i="59"/>
  <c r="K61" i="59"/>
  <c r="K66" i="59"/>
  <c r="K75" i="59"/>
  <c r="K76" i="59"/>
  <c r="K88" i="59"/>
  <c r="M22" i="15"/>
  <c r="K13" i="60"/>
  <c r="K14" i="60"/>
  <c r="K15" i="60"/>
  <c r="K16" i="60"/>
  <c r="K18" i="60"/>
  <c r="K19" i="60"/>
  <c r="K20" i="60"/>
  <c r="K21" i="60"/>
  <c r="K22" i="60"/>
  <c r="K24" i="60"/>
  <c r="K25" i="60"/>
  <c r="K26" i="60"/>
  <c r="K27" i="60"/>
  <c r="K28" i="60"/>
  <c r="K29" i="60"/>
  <c r="K30" i="60"/>
  <c r="K31" i="60"/>
  <c r="K32" i="60"/>
  <c r="K33" i="60"/>
  <c r="K35" i="60"/>
  <c r="K36" i="60"/>
  <c r="K37" i="60"/>
  <c r="K38" i="60"/>
  <c r="K39" i="60"/>
  <c r="K40" i="60"/>
  <c r="K43" i="60"/>
  <c r="K45" i="60"/>
  <c r="K48" i="60"/>
  <c r="K52" i="60"/>
  <c r="K53" i="60"/>
  <c r="K54" i="60"/>
  <c r="K55" i="60"/>
  <c r="K56" i="60"/>
  <c r="K57" i="60"/>
  <c r="K58" i="60"/>
  <c r="K61" i="60"/>
  <c r="K66" i="60"/>
  <c r="K75" i="60"/>
  <c r="K76" i="60"/>
  <c r="K88" i="60"/>
  <c r="M23" i="15"/>
  <c r="K13" i="61"/>
  <c r="K14" i="61"/>
  <c r="K15" i="61"/>
  <c r="K16" i="61"/>
  <c r="K18" i="61"/>
  <c r="K19" i="61"/>
  <c r="K20" i="61"/>
  <c r="K21" i="61"/>
  <c r="K22" i="61"/>
  <c r="K24" i="61"/>
  <c r="K25" i="61"/>
  <c r="K26" i="61"/>
  <c r="K27" i="61"/>
  <c r="K28" i="61"/>
  <c r="K29" i="61"/>
  <c r="K30" i="61"/>
  <c r="K31" i="61"/>
  <c r="K32" i="61"/>
  <c r="K33" i="61"/>
  <c r="K35" i="61"/>
  <c r="K36" i="61"/>
  <c r="K37" i="61"/>
  <c r="K38" i="61"/>
  <c r="K39" i="61"/>
  <c r="K40" i="61"/>
  <c r="K43" i="61"/>
  <c r="K45" i="61"/>
  <c r="K48" i="61"/>
  <c r="K52" i="61"/>
  <c r="K53" i="61"/>
  <c r="K54" i="61"/>
  <c r="K55" i="61"/>
  <c r="K56" i="61"/>
  <c r="K57" i="61"/>
  <c r="K58" i="61"/>
  <c r="K61" i="61"/>
  <c r="K66" i="61"/>
  <c r="K75" i="61"/>
  <c r="K76" i="61"/>
  <c r="K88" i="61"/>
  <c r="M24" i="15"/>
  <c r="K13" i="62"/>
  <c r="K14" i="62"/>
  <c r="K15" i="62"/>
  <c r="K16" i="62"/>
  <c r="K18" i="62"/>
  <c r="K19" i="62"/>
  <c r="K20" i="62"/>
  <c r="K21" i="62"/>
  <c r="K22" i="62"/>
  <c r="K24" i="62"/>
  <c r="K25" i="62"/>
  <c r="K26" i="62"/>
  <c r="K27" i="62"/>
  <c r="K28" i="62"/>
  <c r="K29" i="62"/>
  <c r="K30" i="62"/>
  <c r="K31" i="62"/>
  <c r="K32" i="62"/>
  <c r="K33" i="62"/>
  <c r="K35" i="62"/>
  <c r="K36" i="62"/>
  <c r="K37" i="62"/>
  <c r="K38" i="62"/>
  <c r="K39" i="62"/>
  <c r="K40" i="62"/>
  <c r="K43" i="62"/>
  <c r="K45" i="62"/>
  <c r="K48" i="62"/>
  <c r="K52" i="62"/>
  <c r="K53" i="62"/>
  <c r="K54" i="62"/>
  <c r="K55" i="62"/>
  <c r="K56" i="62"/>
  <c r="K57" i="62"/>
  <c r="K58" i="62"/>
  <c r="K61" i="62"/>
  <c r="K66" i="62"/>
  <c r="K75" i="62"/>
  <c r="K76" i="62"/>
  <c r="K88" i="62"/>
  <c r="M25" i="15"/>
  <c r="M13" i="64"/>
  <c r="M14" i="64"/>
  <c r="M15" i="64"/>
  <c r="M16" i="64"/>
  <c r="M18" i="64"/>
  <c r="M19" i="64"/>
  <c r="M20" i="64"/>
  <c r="M21" i="64"/>
  <c r="M22" i="64"/>
  <c r="M24" i="64"/>
  <c r="M25" i="64"/>
  <c r="M26" i="64"/>
  <c r="M27" i="64"/>
  <c r="M28" i="64"/>
  <c r="M29" i="64"/>
  <c r="M30" i="64"/>
  <c r="M31" i="64"/>
  <c r="M32" i="64"/>
  <c r="M33" i="64"/>
  <c r="M35" i="64"/>
  <c r="M36" i="64"/>
  <c r="M37" i="64"/>
  <c r="M38" i="64"/>
  <c r="M39" i="64"/>
  <c r="M40" i="64"/>
  <c r="M43" i="64"/>
  <c r="M45" i="64"/>
  <c r="M48" i="64"/>
  <c r="M52" i="64"/>
  <c r="M53" i="64"/>
  <c r="M54" i="64"/>
  <c r="M55" i="64"/>
  <c r="M56" i="64"/>
  <c r="M57" i="64"/>
  <c r="M58" i="64"/>
  <c r="M61" i="64"/>
  <c r="M66" i="64"/>
  <c r="M75" i="64"/>
  <c r="M76" i="64"/>
  <c r="M89" i="64"/>
  <c r="M27" i="15"/>
  <c r="M13" i="65"/>
  <c r="M14" i="65"/>
  <c r="M15" i="65"/>
  <c r="M16" i="65"/>
  <c r="M18" i="65"/>
  <c r="M19" i="65"/>
  <c r="M20" i="65"/>
  <c r="M21" i="65"/>
  <c r="M22" i="65"/>
  <c r="M24" i="65"/>
  <c r="M25" i="65"/>
  <c r="M26" i="65"/>
  <c r="M27" i="65"/>
  <c r="M28" i="65"/>
  <c r="M29" i="65"/>
  <c r="M30" i="65"/>
  <c r="M31" i="65"/>
  <c r="M32" i="65"/>
  <c r="M33" i="65"/>
  <c r="M35" i="65"/>
  <c r="M36" i="65"/>
  <c r="M37" i="65"/>
  <c r="M38" i="65"/>
  <c r="M39" i="65"/>
  <c r="M40" i="65"/>
  <c r="M43" i="65"/>
  <c r="M45" i="65"/>
  <c r="M48" i="65"/>
  <c r="M52" i="65"/>
  <c r="M53" i="65"/>
  <c r="M54" i="65"/>
  <c r="M55" i="65"/>
  <c r="M56" i="65"/>
  <c r="M57" i="65"/>
  <c r="M58" i="65"/>
  <c r="M61" i="65"/>
  <c r="M66" i="65"/>
  <c r="M75" i="65"/>
  <c r="M76" i="65"/>
  <c r="M93" i="65"/>
  <c r="M28" i="15"/>
  <c r="M13" i="66"/>
  <c r="M14" i="66"/>
  <c r="M15" i="66"/>
  <c r="M16" i="66"/>
  <c r="M18" i="66"/>
  <c r="M19" i="66"/>
  <c r="M20" i="66"/>
  <c r="M21" i="66"/>
  <c r="M22" i="66"/>
  <c r="M24" i="66"/>
  <c r="M25" i="66"/>
  <c r="M26" i="66"/>
  <c r="M27" i="66"/>
  <c r="M28" i="66"/>
  <c r="M29" i="66"/>
  <c r="M30" i="66"/>
  <c r="M31" i="66"/>
  <c r="M32" i="66"/>
  <c r="M33" i="66"/>
  <c r="M35" i="66"/>
  <c r="M36" i="66"/>
  <c r="M37" i="66"/>
  <c r="M38" i="66"/>
  <c r="M39" i="66"/>
  <c r="M40" i="66"/>
  <c r="M43" i="66"/>
  <c r="M45" i="66"/>
  <c r="M48" i="66"/>
  <c r="M52" i="66"/>
  <c r="M53" i="66"/>
  <c r="M54" i="66"/>
  <c r="M55" i="66"/>
  <c r="M56" i="66"/>
  <c r="M57" i="66"/>
  <c r="M58" i="66"/>
  <c r="M61" i="66"/>
  <c r="M66" i="66"/>
  <c r="M75" i="66"/>
  <c r="M76" i="66"/>
  <c r="M92" i="66"/>
  <c r="M29" i="15"/>
  <c r="M13" i="67"/>
  <c r="M14" i="67"/>
  <c r="M15" i="67"/>
  <c r="M16" i="67"/>
  <c r="M18" i="67"/>
  <c r="M19" i="67"/>
  <c r="M20" i="67"/>
  <c r="M21" i="67"/>
  <c r="M22" i="67"/>
  <c r="M24" i="67"/>
  <c r="M25" i="67"/>
  <c r="M26" i="67"/>
  <c r="M27" i="67"/>
  <c r="M28" i="67"/>
  <c r="M29" i="67"/>
  <c r="M30" i="67"/>
  <c r="M31" i="67"/>
  <c r="M32" i="67"/>
  <c r="M33" i="67"/>
  <c r="M35" i="67"/>
  <c r="M36" i="67"/>
  <c r="M37" i="67"/>
  <c r="M38" i="67"/>
  <c r="M39" i="67"/>
  <c r="M40" i="67"/>
  <c r="M43" i="67"/>
  <c r="M45" i="67"/>
  <c r="M48" i="67"/>
  <c r="M52" i="67"/>
  <c r="M53" i="67"/>
  <c r="M54" i="67"/>
  <c r="M55" i="67"/>
  <c r="M56" i="67"/>
  <c r="M57" i="67"/>
  <c r="M58" i="67"/>
  <c r="M61" i="67"/>
  <c r="M66" i="67"/>
  <c r="M75" i="67"/>
  <c r="M76" i="67"/>
  <c r="M93" i="67"/>
  <c r="M30" i="15"/>
  <c r="M31" i="15"/>
  <c r="M13" i="69"/>
  <c r="M14" i="69"/>
  <c r="M15" i="69"/>
  <c r="M16" i="69"/>
  <c r="M18" i="69"/>
  <c r="M19" i="69"/>
  <c r="M20" i="69"/>
  <c r="M21" i="69"/>
  <c r="M22" i="69"/>
  <c r="M24" i="69"/>
  <c r="M25" i="69"/>
  <c r="M26" i="69"/>
  <c r="M27" i="69"/>
  <c r="M28" i="69"/>
  <c r="M29" i="69"/>
  <c r="M30" i="69"/>
  <c r="M31" i="69"/>
  <c r="M32" i="69"/>
  <c r="M33" i="69"/>
  <c r="M35" i="69"/>
  <c r="M36" i="69"/>
  <c r="M37" i="69"/>
  <c r="M38" i="69"/>
  <c r="M39" i="69"/>
  <c r="M40" i="69"/>
  <c r="M43" i="69"/>
  <c r="M45" i="69"/>
  <c r="M48" i="69"/>
  <c r="M52" i="69"/>
  <c r="M53" i="69"/>
  <c r="M54" i="69"/>
  <c r="M55" i="69"/>
  <c r="M56" i="69"/>
  <c r="M57" i="69"/>
  <c r="M58" i="69"/>
  <c r="M61" i="69"/>
  <c r="M66" i="69"/>
  <c r="M75" i="69"/>
  <c r="M76" i="69"/>
  <c r="M94" i="69"/>
  <c r="M32" i="15"/>
  <c r="M13" i="70"/>
  <c r="M14" i="70"/>
  <c r="M15" i="70"/>
  <c r="M16" i="70"/>
  <c r="M18" i="70"/>
  <c r="M19" i="70"/>
  <c r="M20" i="70"/>
  <c r="M21" i="70"/>
  <c r="M22" i="70"/>
  <c r="M24" i="70"/>
  <c r="M25" i="70"/>
  <c r="M26" i="70"/>
  <c r="M27" i="70"/>
  <c r="M28" i="70"/>
  <c r="M29" i="70"/>
  <c r="M30" i="70"/>
  <c r="M31" i="70"/>
  <c r="M32" i="70"/>
  <c r="M33" i="70"/>
  <c r="M35" i="70"/>
  <c r="M36" i="70"/>
  <c r="M37" i="70"/>
  <c r="M38" i="70"/>
  <c r="M39" i="70"/>
  <c r="M40" i="70"/>
  <c r="M43" i="70"/>
  <c r="M45" i="70"/>
  <c r="M48" i="70"/>
  <c r="M52" i="70"/>
  <c r="M53" i="70"/>
  <c r="M54" i="70"/>
  <c r="M55" i="70"/>
  <c r="M56" i="70"/>
  <c r="M57" i="70"/>
  <c r="M58" i="70"/>
  <c r="M61" i="70"/>
  <c r="M66" i="70"/>
  <c r="M75" i="70"/>
  <c r="M76" i="70"/>
  <c r="M93" i="70"/>
  <c r="M33" i="15"/>
  <c r="M13" i="71"/>
  <c r="M14" i="71"/>
  <c r="M15" i="71"/>
  <c r="M16" i="71"/>
  <c r="M18" i="71"/>
  <c r="M19" i="71"/>
  <c r="M20" i="71"/>
  <c r="M21" i="71"/>
  <c r="M22" i="71"/>
  <c r="M24" i="71"/>
  <c r="M25" i="71"/>
  <c r="M26" i="71"/>
  <c r="M27" i="71"/>
  <c r="M28" i="71"/>
  <c r="M29" i="71"/>
  <c r="M30" i="71"/>
  <c r="M31" i="71"/>
  <c r="M32" i="71"/>
  <c r="M33" i="71"/>
  <c r="M35" i="71"/>
  <c r="M36" i="71"/>
  <c r="M37" i="71"/>
  <c r="M38" i="71"/>
  <c r="M39" i="71"/>
  <c r="M40" i="71"/>
  <c r="M43" i="71"/>
  <c r="M45" i="71"/>
  <c r="M48" i="71"/>
  <c r="M52" i="71"/>
  <c r="M53" i="71"/>
  <c r="M54" i="71"/>
  <c r="M55" i="71"/>
  <c r="M56" i="71"/>
  <c r="M57" i="71"/>
  <c r="M58" i="71"/>
  <c r="M61" i="71"/>
  <c r="M66" i="71"/>
  <c r="M75" i="71"/>
  <c r="M76" i="71"/>
  <c r="M95" i="71"/>
  <c r="M34" i="15"/>
  <c r="M13" i="72"/>
  <c r="M14" i="72"/>
  <c r="M15" i="72"/>
  <c r="M16" i="72"/>
  <c r="M18" i="72"/>
  <c r="M19" i="72"/>
  <c r="M20" i="72"/>
  <c r="M21" i="72"/>
  <c r="M22" i="72"/>
  <c r="M24" i="72"/>
  <c r="M25" i="72"/>
  <c r="M26" i="72"/>
  <c r="M27" i="72"/>
  <c r="M28" i="72"/>
  <c r="M29" i="72"/>
  <c r="M30" i="72"/>
  <c r="M31" i="72"/>
  <c r="M32" i="72"/>
  <c r="M33" i="72"/>
  <c r="M35" i="72"/>
  <c r="M36" i="72"/>
  <c r="M37" i="72"/>
  <c r="M38" i="72"/>
  <c r="M39" i="72"/>
  <c r="M40" i="72"/>
  <c r="M43" i="72"/>
  <c r="M45" i="72"/>
  <c r="M48" i="72"/>
  <c r="M52" i="72"/>
  <c r="M53" i="72"/>
  <c r="M54" i="72"/>
  <c r="M55" i="72"/>
  <c r="M56" i="72"/>
  <c r="M57" i="72"/>
  <c r="M58" i="72"/>
  <c r="M61" i="72"/>
  <c r="M66" i="72"/>
  <c r="M75" i="72"/>
  <c r="M76" i="72"/>
  <c r="M96" i="72"/>
  <c r="M35" i="15"/>
  <c r="M13" i="73"/>
  <c r="M14" i="73"/>
  <c r="M15" i="73"/>
  <c r="M16" i="73"/>
  <c r="M18" i="73"/>
  <c r="M19" i="73"/>
  <c r="M20" i="73"/>
  <c r="M21" i="73"/>
  <c r="M22" i="73"/>
  <c r="M24" i="73"/>
  <c r="M25" i="73"/>
  <c r="M26" i="73"/>
  <c r="M27" i="73"/>
  <c r="M28" i="73"/>
  <c r="M29" i="73"/>
  <c r="M30" i="73"/>
  <c r="M31" i="73"/>
  <c r="M32" i="73"/>
  <c r="M33" i="73"/>
  <c r="M35" i="73"/>
  <c r="M36" i="73"/>
  <c r="M37" i="73"/>
  <c r="M38" i="73"/>
  <c r="M39" i="73"/>
  <c r="M40" i="73"/>
  <c r="M43" i="73"/>
  <c r="M45" i="73"/>
  <c r="M48" i="73"/>
  <c r="M52" i="73"/>
  <c r="M53" i="73"/>
  <c r="M54" i="73"/>
  <c r="M55" i="73"/>
  <c r="M56" i="73"/>
  <c r="M57" i="73"/>
  <c r="M58" i="73"/>
  <c r="M61" i="73"/>
  <c r="M66" i="73"/>
  <c r="M75" i="73"/>
  <c r="M76" i="73"/>
  <c r="M96" i="73"/>
  <c r="M36" i="15"/>
  <c r="M13" i="74"/>
  <c r="M14" i="74"/>
  <c r="M15" i="74"/>
  <c r="M16" i="74"/>
  <c r="M18" i="74"/>
  <c r="M19" i="74"/>
  <c r="M20" i="74"/>
  <c r="M21" i="74"/>
  <c r="M22" i="74"/>
  <c r="M24" i="74"/>
  <c r="M25" i="74"/>
  <c r="M26" i="74"/>
  <c r="M27" i="74"/>
  <c r="M28" i="74"/>
  <c r="M29" i="74"/>
  <c r="M30" i="74"/>
  <c r="M31" i="74"/>
  <c r="M32" i="74"/>
  <c r="M33" i="74"/>
  <c r="M35" i="74"/>
  <c r="M36" i="74"/>
  <c r="M37" i="74"/>
  <c r="M38" i="74"/>
  <c r="M39" i="74"/>
  <c r="M40" i="74"/>
  <c r="M43" i="74"/>
  <c r="M45" i="74"/>
  <c r="M48" i="74"/>
  <c r="M52" i="74"/>
  <c r="M53" i="74"/>
  <c r="M54" i="74"/>
  <c r="M55" i="74"/>
  <c r="M56" i="74"/>
  <c r="M57" i="74"/>
  <c r="M58" i="74"/>
  <c r="M61" i="74"/>
  <c r="M66" i="74"/>
  <c r="M75" i="74"/>
  <c r="M76" i="74"/>
  <c r="M96" i="74"/>
  <c r="M37" i="15"/>
  <c r="M13" i="75"/>
  <c r="M14" i="75"/>
  <c r="M15" i="75"/>
  <c r="M16" i="75"/>
  <c r="M18" i="75"/>
  <c r="M19" i="75"/>
  <c r="M20" i="75"/>
  <c r="M21" i="75"/>
  <c r="M22" i="75"/>
  <c r="M24" i="75"/>
  <c r="M25" i="75"/>
  <c r="M26" i="75"/>
  <c r="M27" i="75"/>
  <c r="M28" i="75"/>
  <c r="M29" i="75"/>
  <c r="M30" i="75"/>
  <c r="M31" i="75"/>
  <c r="M32" i="75"/>
  <c r="M33" i="75"/>
  <c r="M35" i="75"/>
  <c r="M36" i="75"/>
  <c r="M37" i="75"/>
  <c r="M38" i="75"/>
  <c r="M39" i="75"/>
  <c r="M40" i="75"/>
  <c r="M43" i="75"/>
  <c r="M45" i="75"/>
  <c r="M48" i="75"/>
  <c r="M52" i="75"/>
  <c r="M53" i="75"/>
  <c r="M54" i="75"/>
  <c r="M55" i="75"/>
  <c r="M56" i="75"/>
  <c r="M57" i="75"/>
  <c r="M58" i="75"/>
  <c r="M61" i="75"/>
  <c r="M66" i="75"/>
  <c r="M75" i="75"/>
  <c r="M76" i="75"/>
  <c r="M96" i="75"/>
  <c r="M38" i="15"/>
  <c r="M13" i="76"/>
  <c r="M14" i="76"/>
  <c r="M15" i="76"/>
  <c r="M16" i="76"/>
  <c r="M18" i="76"/>
  <c r="M19" i="76"/>
  <c r="M20" i="76"/>
  <c r="M21" i="76"/>
  <c r="M22" i="76"/>
  <c r="M24" i="76"/>
  <c r="M25" i="76"/>
  <c r="M26" i="76"/>
  <c r="M27" i="76"/>
  <c r="M28" i="76"/>
  <c r="M29" i="76"/>
  <c r="M30" i="76"/>
  <c r="M31" i="76"/>
  <c r="M32" i="76"/>
  <c r="M33" i="76"/>
  <c r="M35" i="76"/>
  <c r="M36" i="76"/>
  <c r="M37" i="76"/>
  <c r="M38" i="76"/>
  <c r="M39" i="76"/>
  <c r="M40" i="76"/>
  <c r="M43" i="76"/>
  <c r="M45" i="76"/>
  <c r="M48" i="76"/>
  <c r="M52" i="76"/>
  <c r="M53" i="76"/>
  <c r="M54" i="76"/>
  <c r="M55" i="76"/>
  <c r="M56" i="76"/>
  <c r="M57" i="76"/>
  <c r="M58" i="76"/>
  <c r="M61" i="76"/>
  <c r="M66" i="76"/>
  <c r="M75" i="76"/>
  <c r="M76" i="76"/>
  <c r="M97" i="76"/>
  <c r="M39" i="15"/>
  <c r="M13" i="77"/>
  <c r="M14" i="77"/>
  <c r="M15" i="77"/>
  <c r="M16" i="77"/>
  <c r="M18" i="77"/>
  <c r="M19" i="77"/>
  <c r="M20" i="77"/>
  <c r="M21" i="77"/>
  <c r="M22" i="77"/>
  <c r="M24" i="77"/>
  <c r="M25" i="77"/>
  <c r="M26" i="77"/>
  <c r="M27" i="77"/>
  <c r="M28" i="77"/>
  <c r="M29" i="77"/>
  <c r="M30" i="77"/>
  <c r="M31" i="77"/>
  <c r="M32" i="77"/>
  <c r="M33" i="77"/>
  <c r="M35" i="77"/>
  <c r="M36" i="77"/>
  <c r="M37" i="77"/>
  <c r="M38" i="77"/>
  <c r="M39" i="77"/>
  <c r="M40" i="77"/>
  <c r="M43" i="77"/>
  <c r="M45" i="77"/>
  <c r="M48" i="77"/>
  <c r="M52" i="77"/>
  <c r="M53" i="77"/>
  <c r="M54" i="77"/>
  <c r="M55" i="77"/>
  <c r="M56" i="77"/>
  <c r="M57" i="77"/>
  <c r="M58" i="77"/>
  <c r="M61" i="77"/>
  <c r="M66" i="77"/>
  <c r="M75" i="77"/>
  <c r="M76" i="77"/>
  <c r="M97" i="77"/>
  <c r="M40" i="15"/>
  <c r="M13" i="78"/>
  <c r="M14" i="78"/>
  <c r="M15" i="78"/>
  <c r="M16" i="78"/>
  <c r="M18" i="78"/>
  <c r="M19" i="78"/>
  <c r="M20" i="78"/>
  <c r="M21" i="78"/>
  <c r="M22" i="78"/>
  <c r="M24" i="78"/>
  <c r="M25" i="78"/>
  <c r="M26" i="78"/>
  <c r="M27" i="78"/>
  <c r="M28" i="78"/>
  <c r="M29" i="78"/>
  <c r="M30" i="78"/>
  <c r="M31" i="78"/>
  <c r="M32" i="78"/>
  <c r="M33" i="78"/>
  <c r="M35" i="78"/>
  <c r="M36" i="78"/>
  <c r="M37" i="78"/>
  <c r="M38" i="78"/>
  <c r="M39" i="78"/>
  <c r="M40" i="78"/>
  <c r="M43" i="78"/>
  <c r="M45" i="78"/>
  <c r="M48" i="78"/>
  <c r="M52" i="78"/>
  <c r="M53" i="78"/>
  <c r="M54" i="78"/>
  <c r="M55" i="78"/>
  <c r="M56" i="78"/>
  <c r="M57" i="78"/>
  <c r="M58" i="78"/>
  <c r="M61" i="78"/>
  <c r="M66" i="78"/>
  <c r="M75" i="78"/>
  <c r="M76" i="78"/>
  <c r="M97" i="78"/>
  <c r="M41" i="15"/>
  <c r="M13" i="79"/>
  <c r="M14" i="79"/>
  <c r="M15" i="79"/>
  <c r="M16" i="79"/>
  <c r="M18" i="79"/>
  <c r="M19" i="79"/>
  <c r="M20" i="79"/>
  <c r="M21" i="79"/>
  <c r="M22" i="79"/>
  <c r="M24" i="79"/>
  <c r="M25" i="79"/>
  <c r="M26" i="79"/>
  <c r="M27" i="79"/>
  <c r="M28" i="79"/>
  <c r="M29" i="79"/>
  <c r="M30" i="79"/>
  <c r="M31" i="79"/>
  <c r="M32" i="79"/>
  <c r="M33" i="79"/>
  <c r="M35" i="79"/>
  <c r="M36" i="79"/>
  <c r="M37" i="79"/>
  <c r="M38" i="79"/>
  <c r="M39" i="79"/>
  <c r="M40" i="79"/>
  <c r="M43" i="79"/>
  <c r="M45" i="79"/>
  <c r="M48" i="79"/>
  <c r="M52" i="79"/>
  <c r="M53" i="79"/>
  <c r="M54" i="79"/>
  <c r="M55" i="79"/>
  <c r="M56" i="79"/>
  <c r="M57" i="79"/>
  <c r="M58" i="79"/>
  <c r="M61" i="79"/>
  <c r="M66" i="79"/>
  <c r="M75" i="79"/>
  <c r="M76" i="79"/>
  <c r="M97" i="79"/>
  <c r="M42" i="15"/>
  <c r="M13" i="80"/>
  <c r="M14" i="80"/>
  <c r="M15" i="80"/>
  <c r="M16" i="80"/>
  <c r="M18" i="80"/>
  <c r="M19" i="80"/>
  <c r="M20" i="80"/>
  <c r="M21" i="80"/>
  <c r="M22" i="80"/>
  <c r="M24" i="80"/>
  <c r="M25" i="80"/>
  <c r="M26" i="80"/>
  <c r="M27" i="80"/>
  <c r="M28" i="80"/>
  <c r="M29" i="80"/>
  <c r="M30" i="80"/>
  <c r="M31" i="80"/>
  <c r="M32" i="80"/>
  <c r="M33" i="80"/>
  <c r="M35" i="80"/>
  <c r="M36" i="80"/>
  <c r="M37" i="80"/>
  <c r="M38" i="80"/>
  <c r="M39" i="80"/>
  <c r="M40" i="80"/>
  <c r="M43" i="80"/>
  <c r="M45" i="80"/>
  <c r="M48" i="80"/>
  <c r="M52" i="80"/>
  <c r="M53" i="80"/>
  <c r="M54" i="80"/>
  <c r="M55" i="80"/>
  <c r="M56" i="80"/>
  <c r="M57" i="80"/>
  <c r="M58" i="80"/>
  <c r="M61" i="80"/>
  <c r="M66" i="80"/>
  <c r="M75" i="80"/>
  <c r="M76" i="80"/>
  <c r="M97" i="80"/>
  <c r="M43" i="15"/>
  <c r="M13" i="81"/>
  <c r="M14" i="81"/>
  <c r="M15" i="81"/>
  <c r="M16" i="81"/>
  <c r="M18" i="81"/>
  <c r="M19" i="81"/>
  <c r="M20" i="81"/>
  <c r="M21" i="81"/>
  <c r="M22" i="81"/>
  <c r="M24" i="81"/>
  <c r="M25" i="81"/>
  <c r="M26" i="81"/>
  <c r="M27" i="81"/>
  <c r="M28" i="81"/>
  <c r="M29" i="81"/>
  <c r="M30" i="81"/>
  <c r="M31" i="81"/>
  <c r="M32" i="81"/>
  <c r="M33" i="81"/>
  <c r="M35" i="81"/>
  <c r="M36" i="81"/>
  <c r="M37" i="81"/>
  <c r="M38" i="81"/>
  <c r="M39" i="81"/>
  <c r="M40" i="81"/>
  <c r="M43" i="81"/>
  <c r="M45" i="81"/>
  <c r="M48" i="81"/>
  <c r="M52" i="81"/>
  <c r="M53" i="81"/>
  <c r="M54" i="81"/>
  <c r="M55" i="81"/>
  <c r="M56" i="81"/>
  <c r="M57" i="81"/>
  <c r="M58" i="81"/>
  <c r="M61" i="81"/>
  <c r="M66" i="81"/>
  <c r="M75" i="81"/>
  <c r="M76" i="81"/>
  <c r="M97" i="81"/>
  <c r="M44" i="15"/>
  <c r="M13" i="82"/>
  <c r="M14" i="82"/>
  <c r="M15" i="82"/>
  <c r="M16" i="82"/>
  <c r="M18" i="82"/>
  <c r="M19" i="82"/>
  <c r="M20" i="82"/>
  <c r="M21" i="82"/>
  <c r="M22" i="82"/>
  <c r="M24" i="82"/>
  <c r="M25" i="82"/>
  <c r="M26" i="82"/>
  <c r="M27" i="82"/>
  <c r="M28" i="82"/>
  <c r="M29" i="82"/>
  <c r="M30" i="82"/>
  <c r="M31" i="82"/>
  <c r="M32" i="82"/>
  <c r="M33" i="82"/>
  <c r="M35" i="82"/>
  <c r="M36" i="82"/>
  <c r="M37" i="82"/>
  <c r="M38" i="82"/>
  <c r="M39" i="82"/>
  <c r="M40" i="82"/>
  <c r="M43" i="82"/>
  <c r="M45" i="82"/>
  <c r="M48" i="82"/>
  <c r="M52" i="82"/>
  <c r="M53" i="82"/>
  <c r="M54" i="82"/>
  <c r="M55" i="82"/>
  <c r="M56" i="82"/>
  <c r="M57" i="82"/>
  <c r="M58" i="82"/>
  <c r="M61" i="82"/>
  <c r="M66" i="82"/>
  <c r="M75" i="82"/>
  <c r="M76" i="82"/>
  <c r="M97" i="82"/>
  <c r="M45" i="15"/>
  <c r="M13" i="84"/>
  <c r="M14" i="84"/>
  <c r="M15" i="84"/>
  <c r="M16" i="84"/>
  <c r="M18" i="84"/>
  <c r="M19" i="84"/>
  <c r="M20" i="84"/>
  <c r="M21" i="84"/>
  <c r="M22" i="84"/>
  <c r="M24" i="84"/>
  <c r="M25" i="84"/>
  <c r="M26" i="84"/>
  <c r="M27" i="84"/>
  <c r="M28" i="84"/>
  <c r="M29" i="84"/>
  <c r="M30" i="84"/>
  <c r="M31" i="84"/>
  <c r="M32" i="84"/>
  <c r="M33" i="84"/>
  <c r="M35" i="84"/>
  <c r="M36" i="84"/>
  <c r="M37" i="84"/>
  <c r="M38" i="84"/>
  <c r="M39" i="84"/>
  <c r="M40" i="84"/>
  <c r="M43" i="84"/>
  <c r="M45" i="84"/>
  <c r="M48" i="84"/>
  <c r="M52" i="84"/>
  <c r="M53" i="84"/>
  <c r="M54" i="84"/>
  <c r="M55" i="84"/>
  <c r="M56" i="84"/>
  <c r="M57" i="84"/>
  <c r="M58" i="84"/>
  <c r="M61" i="84"/>
  <c r="M66" i="84"/>
  <c r="M75" i="84"/>
  <c r="M76" i="84"/>
  <c r="M98" i="84"/>
  <c r="M46" i="15"/>
  <c r="M13" i="83"/>
  <c r="M14" i="83"/>
  <c r="M15" i="83"/>
  <c r="M16" i="83"/>
  <c r="M18" i="83"/>
  <c r="M19" i="83"/>
  <c r="M20" i="83"/>
  <c r="M21" i="83"/>
  <c r="M22" i="83"/>
  <c r="M24" i="83"/>
  <c r="M25" i="83"/>
  <c r="M26" i="83"/>
  <c r="M27" i="83"/>
  <c r="M28" i="83"/>
  <c r="M29" i="83"/>
  <c r="M30" i="83"/>
  <c r="M31" i="83"/>
  <c r="M32" i="83"/>
  <c r="M33" i="83"/>
  <c r="M35" i="83"/>
  <c r="M36" i="83"/>
  <c r="M37" i="83"/>
  <c r="M38" i="83"/>
  <c r="M39" i="83"/>
  <c r="M40" i="83"/>
  <c r="M43" i="83"/>
  <c r="M45" i="83"/>
  <c r="M48" i="83"/>
  <c r="M52" i="83"/>
  <c r="M53" i="83"/>
  <c r="M54" i="83"/>
  <c r="M55" i="83"/>
  <c r="M56" i="83"/>
  <c r="M57" i="83"/>
  <c r="M58" i="83"/>
  <c r="M61" i="83"/>
  <c r="M66" i="83"/>
  <c r="M75" i="83"/>
  <c r="M76" i="83"/>
  <c r="M97" i="83"/>
  <c r="M47" i="15"/>
  <c r="M13" i="85"/>
  <c r="M14" i="85"/>
  <c r="M15" i="85"/>
  <c r="M16" i="85"/>
  <c r="M18" i="85"/>
  <c r="M19" i="85"/>
  <c r="M20" i="85"/>
  <c r="M21" i="85"/>
  <c r="M22" i="85"/>
  <c r="M24" i="85"/>
  <c r="M25" i="85"/>
  <c r="M26" i="85"/>
  <c r="M27" i="85"/>
  <c r="M28" i="85"/>
  <c r="M29" i="85"/>
  <c r="M30" i="85"/>
  <c r="M31" i="85"/>
  <c r="M32" i="85"/>
  <c r="M33" i="85"/>
  <c r="M35" i="85"/>
  <c r="M36" i="85"/>
  <c r="M37" i="85"/>
  <c r="M38" i="85"/>
  <c r="M39" i="85"/>
  <c r="M40" i="85"/>
  <c r="M43" i="85"/>
  <c r="M45" i="85"/>
  <c r="M48" i="85"/>
  <c r="M52" i="85"/>
  <c r="M53" i="85"/>
  <c r="M54" i="85"/>
  <c r="M55" i="85"/>
  <c r="M56" i="85"/>
  <c r="M57" i="85"/>
  <c r="M58" i="85"/>
  <c r="M61" i="85"/>
  <c r="M66" i="85"/>
  <c r="M75" i="85"/>
  <c r="M76" i="85"/>
  <c r="M97" i="85"/>
  <c r="M48" i="15"/>
  <c r="M13" i="87"/>
  <c r="M14" i="87"/>
  <c r="M15" i="87"/>
  <c r="M16" i="87"/>
  <c r="M18" i="87"/>
  <c r="M19" i="87"/>
  <c r="M20" i="87"/>
  <c r="M21" i="87"/>
  <c r="M22" i="87"/>
  <c r="M24" i="87"/>
  <c r="M25" i="87"/>
  <c r="M26" i="87"/>
  <c r="M27" i="87"/>
  <c r="M28" i="87"/>
  <c r="M29" i="87"/>
  <c r="M30" i="87"/>
  <c r="M31" i="87"/>
  <c r="M32" i="87"/>
  <c r="M33" i="87"/>
  <c r="M35" i="87"/>
  <c r="M36" i="87"/>
  <c r="M37" i="87"/>
  <c r="M38" i="87"/>
  <c r="M39" i="87"/>
  <c r="M40" i="87"/>
  <c r="M43" i="87"/>
  <c r="M45" i="87"/>
  <c r="M48" i="87"/>
  <c r="M52" i="87"/>
  <c r="M53" i="87"/>
  <c r="M54" i="87"/>
  <c r="M55" i="87"/>
  <c r="M56" i="87"/>
  <c r="M57" i="87"/>
  <c r="M58" i="87"/>
  <c r="M61" i="87"/>
  <c r="M66" i="87"/>
  <c r="M75" i="87"/>
  <c r="M76" i="87"/>
  <c r="M97" i="87"/>
  <c r="M50" i="15"/>
  <c r="M13" i="89"/>
  <c r="M14" i="89"/>
  <c r="M15" i="89"/>
  <c r="M16" i="89"/>
  <c r="M18" i="89"/>
  <c r="M19" i="89"/>
  <c r="M20" i="89"/>
  <c r="M21" i="89"/>
  <c r="M22" i="89"/>
  <c r="M24" i="89"/>
  <c r="M25" i="89"/>
  <c r="M26" i="89"/>
  <c r="M27" i="89"/>
  <c r="M28" i="89"/>
  <c r="M29" i="89"/>
  <c r="M30" i="89"/>
  <c r="M31" i="89"/>
  <c r="M32" i="89"/>
  <c r="M33" i="89"/>
  <c r="M35" i="89"/>
  <c r="M36" i="89"/>
  <c r="M37" i="89"/>
  <c r="M38" i="89"/>
  <c r="M39" i="89"/>
  <c r="M40" i="89"/>
  <c r="M43" i="89"/>
  <c r="M45" i="89"/>
  <c r="M48" i="89"/>
  <c r="M52" i="89"/>
  <c r="M53" i="89"/>
  <c r="M54" i="89"/>
  <c r="M55" i="89"/>
  <c r="M56" i="89"/>
  <c r="M57" i="89"/>
  <c r="M58" i="89"/>
  <c r="M61" i="89"/>
  <c r="M66" i="89"/>
  <c r="M75" i="89"/>
  <c r="M76" i="89"/>
  <c r="M97" i="89"/>
  <c r="M51" i="15"/>
  <c r="M13" i="90"/>
  <c r="M14" i="90"/>
  <c r="M15" i="90"/>
  <c r="M16" i="90"/>
  <c r="M18" i="90"/>
  <c r="M19" i="90"/>
  <c r="M20" i="90"/>
  <c r="M21" i="90"/>
  <c r="M22" i="90"/>
  <c r="M24" i="90"/>
  <c r="M25" i="90"/>
  <c r="M26" i="90"/>
  <c r="M27" i="90"/>
  <c r="M28" i="90"/>
  <c r="M29" i="90"/>
  <c r="M30" i="90"/>
  <c r="M31" i="90"/>
  <c r="M32" i="90"/>
  <c r="M33" i="90"/>
  <c r="M35" i="90"/>
  <c r="M36" i="90"/>
  <c r="M37" i="90"/>
  <c r="M38" i="90"/>
  <c r="M39" i="90"/>
  <c r="M40" i="90"/>
  <c r="M43" i="90"/>
  <c r="M45" i="90"/>
  <c r="M48" i="90"/>
  <c r="M52" i="90"/>
  <c r="M53" i="90"/>
  <c r="M54" i="90"/>
  <c r="M55" i="90"/>
  <c r="M56" i="90"/>
  <c r="M57" i="90"/>
  <c r="M58" i="90"/>
  <c r="M61" i="90"/>
  <c r="M66" i="90"/>
  <c r="M75" i="90"/>
  <c r="M76" i="90"/>
  <c r="M97" i="90"/>
  <c r="M52" i="15"/>
  <c r="M13" i="91"/>
  <c r="M14" i="91"/>
  <c r="M15" i="91"/>
  <c r="M16" i="91"/>
  <c r="M18" i="91"/>
  <c r="M19" i="91"/>
  <c r="M20" i="91"/>
  <c r="M21" i="91"/>
  <c r="M22" i="91"/>
  <c r="M24" i="91"/>
  <c r="M25" i="91"/>
  <c r="M26" i="91"/>
  <c r="M27" i="91"/>
  <c r="M28" i="91"/>
  <c r="M29" i="91"/>
  <c r="M30" i="91"/>
  <c r="M31" i="91"/>
  <c r="M32" i="91"/>
  <c r="M33" i="91"/>
  <c r="M35" i="91"/>
  <c r="M36" i="91"/>
  <c r="M37" i="91"/>
  <c r="M38" i="91"/>
  <c r="M39" i="91"/>
  <c r="M40" i="91"/>
  <c r="M43" i="91"/>
  <c r="M45" i="91"/>
  <c r="M48" i="91"/>
  <c r="M52" i="91"/>
  <c r="M53" i="91"/>
  <c r="M54" i="91"/>
  <c r="M55" i="91"/>
  <c r="M56" i="91"/>
  <c r="M57" i="91"/>
  <c r="M58" i="91"/>
  <c r="M61" i="91"/>
  <c r="M66" i="91"/>
  <c r="M75" i="91"/>
  <c r="M76" i="91"/>
  <c r="M97" i="91"/>
  <c r="M53" i="15"/>
  <c r="M13" i="92"/>
  <c r="M14" i="92"/>
  <c r="M15" i="92"/>
  <c r="M16" i="92"/>
  <c r="M18" i="92"/>
  <c r="M19" i="92"/>
  <c r="M20" i="92"/>
  <c r="M21" i="92"/>
  <c r="M22" i="92"/>
  <c r="M24" i="92"/>
  <c r="M25" i="92"/>
  <c r="M26" i="92"/>
  <c r="M27" i="92"/>
  <c r="M28" i="92"/>
  <c r="M29" i="92"/>
  <c r="M30" i="92"/>
  <c r="M31" i="92"/>
  <c r="M32" i="92"/>
  <c r="M33" i="92"/>
  <c r="M35" i="92"/>
  <c r="M36" i="92"/>
  <c r="M37" i="92"/>
  <c r="M38" i="92"/>
  <c r="M39" i="92"/>
  <c r="M40" i="92"/>
  <c r="M43" i="92"/>
  <c r="M45" i="92"/>
  <c r="M48" i="92"/>
  <c r="M52" i="92"/>
  <c r="M53" i="92"/>
  <c r="M54" i="92"/>
  <c r="M55" i="92"/>
  <c r="M56" i="92"/>
  <c r="M57" i="92"/>
  <c r="M58" i="92"/>
  <c r="M61" i="92"/>
  <c r="M66" i="92"/>
  <c r="M75" i="92"/>
  <c r="M76" i="92"/>
  <c r="M98" i="92"/>
  <c r="M54" i="15"/>
  <c r="M13" i="93"/>
  <c r="M14" i="93"/>
  <c r="M15" i="93"/>
  <c r="M16" i="93"/>
  <c r="M18" i="93"/>
  <c r="M19" i="93"/>
  <c r="M20" i="93"/>
  <c r="M21" i="93"/>
  <c r="M22" i="93"/>
  <c r="M24" i="93"/>
  <c r="M25" i="93"/>
  <c r="M26" i="93"/>
  <c r="M27" i="93"/>
  <c r="M28" i="93"/>
  <c r="M29" i="93"/>
  <c r="M30" i="93"/>
  <c r="M31" i="93"/>
  <c r="M32" i="93"/>
  <c r="M33" i="93"/>
  <c r="M35" i="93"/>
  <c r="M36" i="93"/>
  <c r="M37" i="93"/>
  <c r="M38" i="93"/>
  <c r="M39" i="93"/>
  <c r="M40" i="93"/>
  <c r="M43" i="93"/>
  <c r="M45" i="93"/>
  <c r="M48" i="93"/>
  <c r="M52" i="93"/>
  <c r="M53" i="93"/>
  <c r="M54" i="93"/>
  <c r="M55" i="93"/>
  <c r="M56" i="93"/>
  <c r="M57" i="93"/>
  <c r="M58" i="93"/>
  <c r="M61" i="93"/>
  <c r="M66" i="93"/>
  <c r="M75" i="93"/>
  <c r="M76" i="93"/>
  <c r="M98" i="93"/>
  <c r="M55" i="15"/>
  <c r="M13" i="94"/>
  <c r="M14" i="94"/>
  <c r="M15" i="94"/>
  <c r="M16" i="94"/>
  <c r="M18" i="94"/>
  <c r="M19" i="94"/>
  <c r="M20" i="94"/>
  <c r="M21" i="94"/>
  <c r="M22" i="94"/>
  <c r="M24" i="94"/>
  <c r="M25" i="94"/>
  <c r="M26" i="94"/>
  <c r="M27" i="94"/>
  <c r="M28" i="94"/>
  <c r="M29" i="94"/>
  <c r="M30" i="94"/>
  <c r="M31" i="94"/>
  <c r="M32" i="94"/>
  <c r="M33" i="94"/>
  <c r="M35" i="94"/>
  <c r="M36" i="94"/>
  <c r="M37" i="94"/>
  <c r="M38" i="94"/>
  <c r="M39" i="94"/>
  <c r="M40" i="94"/>
  <c r="M43" i="94"/>
  <c r="M45" i="94"/>
  <c r="M48" i="94"/>
  <c r="M52" i="94"/>
  <c r="M53" i="94"/>
  <c r="M54" i="94"/>
  <c r="M55" i="94"/>
  <c r="M56" i="94"/>
  <c r="M57" i="94"/>
  <c r="M58" i="94"/>
  <c r="M61" i="94"/>
  <c r="M66" i="94"/>
  <c r="M75" i="94"/>
  <c r="M76" i="94"/>
  <c r="M98" i="94"/>
  <c r="M56" i="15"/>
  <c r="M13" i="95"/>
  <c r="M14" i="95"/>
  <c r="M15" i="95"/>
  <c r="M16" i="95"/>
  <c r="M18" i="95"/>
  <c r="M19" i="95"/>
  <c r="M20" i="95"/>
  <c r="M21" i="95"/>
  <c r="M22" i="95"/>
  <c r="M24" i="95"/>
  <c r="M25" i="95"/>
  <c r="M26" i="95"/>
  <c r="M27" i="95"/>
  <c r="M28" i="95"/>
  <c r="M29" i="95"/>
  <c r="M30" i="95"/>
  <c r="M31" i="95"/>
  <c r="M32" i="95"/>
  <c r="M33" i="95"/>
  <c r="M35" i="95"/>
  <c r="M36" i="95"/>
  <c r="M37" i="95"/>
  <c r="M38" i="95"/>
  <c r="M39" i="95"/>
  <c r="M40" i="95"/>
  <c r="M43" i="95"/>
  <c r="M45" i="95"/>
  <c r="M48" i="95"/>
  <c r="M52" i="95"/>
  <c r="M53" i="95"/>
  <c r="M54" i="95"/>
  <c r="M55" i="95"/>
  <c r="M56" i="95"/>
  <c r="M57" i="95"/>
  <c r="M58" i="95"/>
  <c r="M61" i="95"/>
  <c r="M66" i="95"/>
  <c r="M75" i="95"/>
  <c r="M76" i="95"/>
  <c r="M98" i="95"/>
  <c r="M57" i="15"/>
  <c r="M13" i="96"/>
  <c r="M14" i="96"/>
  <c r="M15" i="96"/>
  <c r="M16" i="96"/>
  <c r="M18" i="96"/>
  <c r="M19" i="96"/>
  <c r="M20" i="96"/>
  <c r="M21" i="96"/>
  <c r="M22" i="96"/>
  <c r="M24" i="96"/>
  <c r="M25" i="96"/>
  <c r="M26" i="96"/>
  <c r="M27" i="96"/>
  <c r="M28" i="96"/>
  <c r="M29" i="96"/>
  <c r="M30" i="96"/>
  <c r="M31" i="96"/>
  <c r="M32" i="96"/>
  <c r="M33" i="96"/>
  <c r="M35" i="96"/>
  <c r="M36" i="96"/>
  <c r="M37" i="96"/>
  <c r="M38" i="96"/>
  <c r="M39" i="96"/>
  <c r="M40" i="96"/>
  <c r="M43" i="96"/>
  <c r="M45" i="96"/>
  <c r="M48" i="96"/>
  <c r="M52" i="96"/>
  <c r="M53" i="96"/>
  <c r="M54" i="96"/>
  <c r="M55" i="96"/>
  <c r="M56" i="96"/>
  <c r="M57" i="96"/>
  <c r="M58" i="96"/>
  <c r="M61" i="96"/>
  <c r="M66" i="96"/>
  <c r="M75" i="96"/>
  <c r="M76" i="96"/>
  <c r="M98" i="96"/>
  <c r="M58" i="15"/>
  <c r="M59" i="15"/>
  <c r="M60" i="15"/>
  <c r="M61" i="15"/>
  <c r="M62" i="15"/>
  <c r="M63" i="15"/>
  <c r="M64" i="15"/>
  <c r="M65" i="15"/>
  <c r="M66" i="15"/>
  <c r="M13" i="105"/>
  <c r="M14" i="105"/>
  <c r="M15" i="105"/>
  <c r="M16" i="105"/>
  <c r="M18" i="105"/>
  <c r="M19" i="105"/>
  <c r="M20" i="105"/>
  <c r="M21" i="105"/>
  <c r="M22" i="105"/>
  <c r="M23" i="105"/>
  <c r="M25" i="105"/>
  <c r="M26" i="105"/>
  <c r="M27" i="105"/>
  <c r="M28" i="105"/>
  <c r="M29" i="105"/>
  <c r="M30" i="105"/>
  <c r="M31" i="105"/>
  <c r="M32" i="105"/>
  <c r="M33" i="105"/>
  <c r="M34" i="105"/>
  <c r="M35" i="105"/>
  <c r="M36" i="105"/>
  <c r="M38" i="105"/>
  <c r="M39" i="105"/>
  <c r="M40" i="105"/>
  <c r="M41" i="105"/>
  <c r="M42" i="105"/>
  <c r="M43" i="105"/>
  <c r="M46" i="105"/>
  <c r="M48" i="105"/>
  <c r="M51" i="105"/>
  <c r="M55" i="105"/>
  <c r="M56" i="105"/>
  <c r="M57" i="105"/>
  <c r="M58" i="105"/>
  <c r="M59" i="105"/>
  <c r="M60" i="105"/>
  <c r="M61" i="105"/>
  <c r="M64" i="105"/>
  <c r="M69" i="105"/>
  <c r="M70" i="105"/>
  <c r="M78" i="105"/>
  <c r="M79" i="105"/>
  <c r="M98" i="105"/>
  <c r="M99" i="105"/>
  <c r="M100" i="105"/>
  <c r="M104" i="105"/>
  <c r="M67" i="15"/>
  <c r="M13" i="106"/>
  <c r="M14" i="106"/>
  <c r="M15" i="106"/>
  <c r="M16" i="106"/>
  <c r="M18" i="106"/>
  <c r="M19" i="106"/>
  <c r="M20" i="106"/>
  <c r="M21" i="106"/>
  <c r="M22" i="106"/>
  <c r="M23" i="106"/>
  <c r="M25" i="106"/>
  <c r="M26" i="106"/>
  <c r="M27" i="106"/>
  <c r="M28" i="106"/>
  <c r="M29" i="106"/>
  <c r="M30" i="106"/>
  <c r="M31" i="106"/>
  <c r="M32" i="106"/>
  <c r="M33" i="106"/>
  <c r="M34" i="106"/>
  <c r="M35" i="106"/>
  <c r="M36" i="106"/>
  <c r="M38" i="106"/>
  <c r="M39" i="106"/>
  <c r="M40" i="106"/>
  <c r="M41" i="106"/>
  <c r="M42" i="106"/>
  <c r="M43" i="106"/>
  <c r="M46" i="106"/>
  <c r="M48" i="106"/>
  <c r="M51" i="106"/>
  <c r="M55" i="106"/>
  <c r="M56" i="106"/>
  <c r="M57" i="106"/>
  <c r="M58" i="106"/>
  <c r="M59" i="106"/>
  <c r="M60" i="106"/>
  <c r="M61" i="106"/>
  <c r="M64" i="106"/>
  <c r="M69" i="106"/>
  <c r="M70" i="106"/>
  <c r="M78" i="106"/>
  <c r="M79" i="106"/>
  <c r="M98" i="106"/>
  <c r="M99" i="106"/>
  <c r="M100" i="106"/>
  <c r="M104" i="106"/>
  <c r="M68" i="15"/>
  <c r="M69" i="15"/>
  <c r="M70" i="15"/>
  <c r="M71" i="15"/>
  <c r="M72" i="15"/>
  <c r="M73" i="15"/>
  <c r="M74" i="15"/>
  <c r="M75" i="15"/>
  <c r="M76" i="15"/>
  <c r="Q13" i="116"/>
  <c r="Q14" i="116"/>
  <c r="Q15" i="116"/>
  <c r="Q16" i="116"/>
  <c r="Q18" i="116"/>
  <c r="Q19" i="116"/>
  <c r="Q20" i="116"/>
  <c r="Q21" i="116"/>
  <c r="Q22" i="116"/>
  <c r="Q23" i="116"/>
  <c r="Q25" i="116"/>
  <c r="Q26" i="116"/>
  <c r="Q28" i="116"/>
  <c r="Q29" i="116"/>
  <c r="Q30" i="116"/>
  <c r="Q31" i="116"/>
  <c r="Q32" i="116"/>
  <c r="Q33" i="116"/>
  <c r="Q34" i="116"/>
  <c r="Q35" i="116"/>
  <c r="Q36" i="116"/>
  <c r="Q37" i="116"/>
  <c r="Q39" i="116"/>
  <c r="Q40" i="116"/>
  <c r="Q41" i="116"/>
  <c r="Q42" i="116"/>
  <c r="Q43" i="116"/>
  <c r="Q44" i="116"/>
  <c r="Q47" i="116"/>
  <c r="Q49" i="116"/>
  <c r="Q52" i="116"/>
  <c r="Q56" i="116"/>
  <c r="Q57" i="116"/>
  <c r="Q58" i="116"/>
  <c r="Q59" i="116"/>
  <c r="Q60" i="116"/>
  <c r="Q61" i="116"/>
  <c r="Q62" i="116"/>
  <c r="Q63" i="116"/>
  <c r="Q66" i="116"/>
  <c r="Q71" i="116"/>
  <c r="Q72" i="116"/>
  <c r="Q80" i="116"/>
  <c r="Q81" i="116"/>
  <c r="Q104" i="116"/>
  <c r="Q105" i="116"/>
  <c r="Q106" i="116"/>
  <c r="Q112" i="116"/>
  <c r="M77" i="15"/>
  <c r="M78" i="15"/>
  <c r="M79" i="15"/>
  <c r="M80" i="15"/>
  <c r="M81" i="15"/>
  <c r="M82" i="15"/>
  <c r="M83" i="15"/>
  <c r="M84" i="15"/>
  <c r="Q13" i="127"/>
  <c r="Q14" i="127"/>
  <c r="Q15" i="127"/>
  <c r="Q16" i="127"/>
  <c r="Q17" i="127"/>
  <c r="Q19" i="127"/>
  <c r="Q20" i="127"/>
  <c r="Q21" i="127"/>
  <c r="Q22" i="127"/>
  <c r="Q23" i="127"/>
  <c r="Q24" i="127"/>
  <c r="Q26" i="127"/>
  <c r="Q27" i="127"/>
  <c r="Q29" i="127"/>
  <c r="Q30" i="127"/>
  <c r="Q31" i="127"/>
  <c r="Q32" i="127"/>
  <c r="Q33" i="127"/>
  <c r="Q34" i="127"/>
  <c r="Q35" i="127"/>
  <c r="Q36" i="127"/>
  <c r="Q37" i="127"/>
  <c r="Q38" i="127"/>
  <c r="Q40" i="127"/>
  <c r="Q41" i="127"/>
  <c r="Q42" i="127"/>
  <c r="Q43" i="127"/>
  <c r="Q44" i="127"/>
  <c r="Q45" i="127"/>
  <c r="Q48" i="127"/>
  <c r="Q50" i="127"/>
  <c r="Q53" i="127"/>
  <c r="Q57" i="127"/>
  <c r="Q58" i="127"/>
  <c r="Q59" i="127"/>
  <c r="Q60" i="127"/>
  <c r="Q61" i="127"/>
  <c r="Q62" i="127"/>
  <c r="Q63" i="127"/>
  <c r="Q64" i="127"/>
  <c r="Q65" i="127"/>
  <c r="Q68" i="127"/>
  <c r="Q73" i="127"/>
  <c r="Q74" i="127"/>
  <c r="Q82" i="127"/>
  <c r="Q83" i="127"/>
  <c r="Q107" i="127"/>
  <c r="Q108" i="127"/>
  <c r="Q109" i="127"/>
  <c r="Q119" i="127"/>
  <c r="M85" i="15"/>
  <c r="M86" i="15"/>
  <c r="M87" i="15"/>
  <c r="M88" i="15"/>
  <c r="Q13" i="131"/>
  <c r="Q14" i="131"/>
  <c r="Q15" i="131"/>
  <c r="Q16" i="131"/>
  <c r="Q17" i="131"/>
  <c r="Q19" i="131"/>
  <c r="Q20" i="131"/>
  <c r="Q21" i="131"/>
  <c r="Q22" i="131"/>
  <c r="Q23" i="131"/>
  <c r="Q24" i="131"/>
  <c r="Q26" i="131"/>
  <c r="Q27" i="131"/>
  <c r="Q29" i="131"/>
  <c r="Q30" i="131"/>
  <c r="Q31" i="131"/>
  <c r="Q32" i="131"/>
  <c r="Q33" i="131"/>
  <c r="Q34" i="131"/>
  <c r="Q35" i="131"/>
  <c r="Q36" i="131"/>
  <c r="Q37" i="131"/>
  <c r="Q38" i="131"/>
  <c r="Q40" i="131"/>
  <c r="Q41" i="131"/>
  <c r="Q42" i="131"/>
  <c r="Q43" i="131"/>
  <c r="Q44" i="131"/>
  <c r="Q45" i="131"/>
  <c r="Q48" i="131"/>
  <c r="Q50" i="131"/>
  <c r="Q53" i="131"/>
  <c r="Q57" i="131"/>
  <c r="Q58" i="131"/>
  <c r="Q59" i="131"/>
  <c r="Q60" i="131"/>
  <c r="Q61" i="131"/>
  <c r="Q62" i="131"/>
  <c r="Q63" i="131"/>
  <c r="Q64" i="131"/>
  <c r="Q65" i="131"/>
  <c r="Q68" i="131"/>
  <c r="Q73" i="131"/>
  <c r="Q74" i="131"/>
  <c r="Q82" i="131"/>
  <c r="Q83" i="131"/>
  <c r="Q107" i="131"/>
  <c r="Q108" i="131"/>
  <c r="Q109" i="131"/>
  <c r="Q123" i="131"/>
  <c r="M89" i="15"/>
  <c r="Q13" i="132"/>
  <c r="Q14" i="132"/>
  <c r="Q15" i="132"/>
  <c r="Q16" i="132"/>
  <c r="Q17" i="132"/>
  <c r="Q19" i="132"/>
  <c r="Q20" i="132"/>
  <c r="Q21" i="132"/>
  <c r="Q22" i="132"/>
  <c r="Q23" i="132"/>
  <c r="Q24" i="132"/>
  <c r="Q26" i="132"/>
  <c r="Q27" i="132"/>
  <c r="Q29" i="132"/>
  <c r="Q30" i="132"/>
  <c r="Q31" i="132"/>
  <c r="Q32" i="132"/>
  <c r="Q33" i="132"/>
  <c r="Q34" i="132"/>
  <c r="Q35" i="132"/>
  <c r="Q36" i="132"/>
  <c r="Q37" i="132"/>
  <c r="Q38" i="132"/>
  <c r="Q40" i="132"/>
  <c r="Q41" i="132"/>
  <c r="Q42" i="132"/>
  <c r="Q43" i="132"/>
  <c r="Q44" i="132"/>
  <c r="Q45" i="132"/>
  <c r="Q48" i="132"/>
  <c r="Q50" i="132"/>
  <c r="Q53" i="132"/>
  <c r="Q57" i="132"/>
  <c r="Q58" i="132"/>
  <c r="Q59" i="132"/>
  <c r="Q60" i="132"/>
  <c r="Q61" i="132"/>
  <c r="Q62" i="132"/>
  <c r="Q63" i="132"/>
  <c r="Q64" i="132"/>
  <c r="Q65" i="132"/>
  <c r="Q68" i="132"/>
  <c r="Q73" i="132"/>
  <c r="Q74" i="132"/>
  <c r="Q82" i="132"/>
  <c r="Q83" i="132"/>
  <c r="Q107" i="132"/>
  <c r="Q108" i="132"/>
  <c r="Q109" i="132"/>
  <c r="Q124" i="132"/>
  <c r="M90" i="15"/>
  <c r="M91" i="15"/>
  <c r="M92" i="15"/>
  <c r="M93" i="15"/>
  <c r="Q13" i="136"/>
  <c r="Q14" i="136"/>
  <c r="Q15" i="136"/>
  <c r="Q16" i="136"/>
  <c r="Q17" i="136"/>
  <c r="Q19" i="136"/>
  <c r="Q20" i="136"/>
  <c r="Q21" i="136"/>
  <c r="Q22" i="136"/>
  <c r="Q23" i="136"/>
  <c r="Q24" i="136"/>
  <c r="Q25" i="136"/>
  <c r="Q27" i="136"/>
  <c r="Q28" i="136"/>
  <c r="Q30" i="136"/>
  <c r="Q31" i="136"/>
  <c r="Q32" i="136"/>
  <c r="Q33" i="136"/>
  <c r="Q34" i="136"/>
  <c r="Q35" i="136"/>
  <c r="Q36" i="136"/>
  <c r="Q37" i="136"/>
  <c r="Q38" i="136"/>
  <c r="Q39" i="136"/>
  <c r="Q41" i="136"/>
  <c r="Q42" i="136"/>
  <c r="Q43" i="136"/>
  <c r="Q44" i="136"/>
  <c r="Q45" i="136"/>
  <c r="Q46" i="136"/>
  <c r="Q49" i="136"/>
  <c r="Q51" i="136"/>
  <c r="Q54" i="136"/>
  <c r="Q58" i="136"/>
  <c r="Q59" i="136"/>
  <c r="Q60" i="136"/>
  <c r="Q61" i="136"/>
  <c r="Q62" i="136"/>
  <c r="Q63" i="136"/>
  <c r="Q64" i="136"/>
  <c r="Q65" i="136"/>
  <c r="Q66" i="136"/>
  <c r="Q69" i="136"/>
  <c r="Q74" i="136"/>
  <c r="Q75" i="136"/>
  <c r="Q83" i="136"/>
  <c r="Q84" i="136"/>
  <c r="Q108" i="136"/>
  <c r="Q109" i="136"/>
  <c r="Q110" i="136"/>
  <c r="Q128" i="136"/>
  <c r="M94" i="15"/>
  <c r="Q13" i="137"/>
  <c r="Q14" i="137"/>
  <c r="Q15" i="137"/>
  <c r="Q16" i="137"/>
  <c r="Q17" i="137"/>
  <c r="Q19" i="137"/>
  <c r="Q20" i="137"/>
  <c r="Q21" i="137"/>
  <c r="Q22" i="137"/>
  <c r="Q23" i="137"/>
  <c r="Q24" i="137"/>
  <c r="Q25" i="137"/>
  <c r="Q26" i="137"/>
  <c r="Q28" i="137"/>
  <c r="Q29" i="137"/>
  <c r="Q31" i="137"/>
  <c r="Q32" i="137"/>
  <c r="Q33" i="137"/>
  <c r="Q34" i="137"/>
  <c r="Q35" i="137"/>
  <c r="Q36" i="137"/>
  <c r="Q37" i="137"/>
  <c r="Q38" i="137"/>
  <c r="Q39" i="137"/>
  <c r="Q40" i="137"/>
  <c r="Q42" i="137"/>
  <c r="Q43" i="137"/>
  <c r="Q44" i="137"/>
  <c r="Q45" i="137"/>
  <c r="Q46" i="137"/>
  <c r="Q47" i="137"/>
  <c r="Q50" i="137"/>
  <c r="Q52" i="137"/>
  <c r="Q55" i="137"/>
  <c r="Q59" i="137"/>
  <c r="Q60" i="137"/>
  <c r="Q61" i="137"/>
  <c r="Q62" i="137"/>
  <c r="Q63" i="137"/>
  <c r="Q64" i="137"/>
  <c r="Q65" i="137"/>
  <c r="Q66" i="137"/>
  <c r="Q67" i="137"/>
  <c r="Q68" i="137"/>
  <c r="Q71" i="137"/>
  <c r="Q76" i="137"/>
  <c r="Q77" i="137"/>
  <c r="Q78" i="137"/>
  <c r="Q86" i="137"/>
  <c r="Q87" i="137"/>
  <c r="Q112" i="137"/>
  <c r="Q113" i="137"/>
  <c r="Q114" i="137"/>
  <c r="Q134" i="137"/>
  <c r="M95" i="15"/>
  <c r="Q13" i="138"/>
  <c r="Q14" i="138"/>
  <c r="Q15" i="138"/>
  <c r="Q16" i="138"/>
  <c r="Q17" i="138"/>
  <c r="Q19" i="138"/>
  <c r="Q20" i="138"/>
  <c r="Q21" i="138"/>
  <c r="Q22" i="138"/>
  <c r="Q23" i="138"/>
  <c r="Q24" i="138"/>
  <c r="Q25" i="138"/>
  <c r="Q26" i="138"/>
  <c r="Q28" i="138"/>
  <c r="Q29" i="138"/>
  <c r="Q31" i="138"/>
  <c r="Q32" i="138"/>
  <c r="Q33" i="138"/>
  <c r="Q34" i="138"/>
  <c r="Q35" i="138"/>
  <c r="Q36" i="138"/>
  <c r="Q37" i="138"/>
  <c r="Q38" i="138"/>
  <c r="Q39" i="138"/>
  <c r="Q40" i="138"/>
  <c r="Q42" i="138"/>
  <c r="Q43" i="138"/>
  <c r="Q44" i="138"/>
  <c r="Q45" i="138"/>
  <c r="Q46" i="138"/>
  <c r="Q47" i="138"/>
  <c r="Q50" i="138"/>
  <c r="Q52" i="138"/>
  <c r="Q55" i="138"/>
  <c r="Q59" i="138"/>
  <c r="Q60" i="138"/>
  <c r="Q61" i="138"/>
  <c r="Q62" i="138"/>
  <c r="Q63" i="138"/>
  <c r="Q64" i="138"/>
  <c r="Q65" i="138"/>
  <c r="Q66" i="138"/>
  <c r="Q67" i="138"/>
  <c r="Q68" i="138"/>
  <c r="Q71" i="138"/>
  <c r="Q76" i="138"/>
  <c r="Q77" i="138"/>
  <c r="Q78" i="138"/>
  <c r="Q86" i="138"/>
  <c r="Q87" i="138"/>
  <c r="Q112" i="138"/>
  <c r="Q113" i="138"/>
  <c r="Q114" i="138"/>
  <c r="Q136" i="138"/>
  <c r="M96" i="15"/>
  <c r="Q13" i="139"/>
  <c r="Q14" i="139"/>
  <c r="Q15" i="139"/>
  <c r="Q16" i="139"/>
  <c r="Q17" i="139"/>
  <c r="Q19" i="139"/>
  <c r="Q20" i="139"/>
  <c r="Q21" i="139"/>
  <c r="Q22" i="139"/>
  <c r="Q23" i="139"/>
  <c r="Q24" i="139"/>
  <c r="Q25" i="139"/>
  <c r="Q26" i="139"/>
  <c r="Q28" i="139"/>
  <c r="Q29" i="139"/>
  <c r="Q31" i="139"/>
  <c r="Q32" i="139"/>
  <c r="Q33" i="139"/>
  <c r="Q34" i="139"/>
  <c r="Q35" i="139"/>
  <c r="Q36" i="139"/>
  <c r="Q37" i="139"/>
  <c r="Q38" i="139"/>
  <c r="Q39" i="139"/>
  <c r="Q40" i="139"/>
  <c r="Q42" i="139"/>
  <c r="Q43" i="139"/>
  <c r="Q44" i="139"/>
  <c r="Q45" i="139"/>
  <c r="Q46" i="139"/>
  <c r="Q47" i="139"/>
  <c r="Q50" i="139"/>
  <c r="Q52" i="139"/>
  <c r="Q55" i="139"/>
  <c r="Q59" i="139"/>
  <c r="Q60" i="139"/>
  <c r="Q61" i="139"/>
  <c r="Q62" i="139"/>
  <c r="Q63" i="139"/>
  <c r="Q64" i="139"/>
  <c r="Q65" i="139"/>
  <c r="Q66" i="139"/>
  <c r="Q67" i="139"/>
  <c r="Q68" i="139"/>
  <c r="Q71" i="139"/>
  <c r="Q76" i="139"/>
  <c r="Q77" i="139"/>
  <c r="Q78" i="139"/>
  <c r="Q86" i="139"/>
  <c r="Q87" i="139"/>
  <c r="Q112" i="139"/>
  <c r="Q113" i="139"/>
  <c r="Q114" i="139"/>
  <c r="Q136" i="139"/>
  <c r="M97" i="15"/>
  <c r="Q13" i="140"/>
  <c r="Q14" i="140"/>
  <c r="Q15" i="140"/>
  <c r="Q16" i="140"/>
  <c r="Q17" i="140"/>
  <c r="Q19" i="140"/>
  <c r="Q20" i="140"/>
  <c r="Q21" i="140"/>
  <c r="Q22" i="140"/>
  <c r="Q23" i="140"/>
  <c r="Q24" i="140"/>
  <c r="Q25" i="140"/>
  <c r="Q26" i="140"/>
  <c r="Q28" i="140"/>
  <c r="Q29" i="140"/>
  <c r="Q31" i="140"/>
  <c r="Q32" i="140"/>
  <c r="Q33" i="140"/>
  <c r="Q34" i="140"/>
  <c r="Q35" i="140"/>
  <c r="Q36" i="140"/>
  <c r="Q37" i="140"/>
  <c r="Q38" i="140"/>
  <c r="Q39" i="140"/>
  <c r="Q40" i="140"/>
  <c r="Q42" i="140"/>
  <c r="Q43" i="140"/>
  <c r="Q44" i="140"/>
  <c r="Q45" i="140"/>
  <c r="Q46" i="140"/>
  <c r="Q47" i="140"/>
  <c r="Q50" i="140"/>
  <c r="Q52" i="140"/>
  <c r="Q55" i="140"/>
  <c r="Q59" i="140"/>
  <c r="Q60" i="140"/>
  <c r="Q61" i="140"/>
  <c r="Q62" i="140"/>
  <c r="Q63" i="140"/>
  <c r="Q64" i="140"/>
  <c r="Q65" i="140"/>
  <c r="Q66" i="140"/>
  <c r="Q67" i="140"/>
  <c r="Q68" i="140"/>
  <c r="Q71" i="140"/>
  <c r="Q76" i="140"/>
  <c r="Q77" i="140"/>
  <c r="Q78" i="140"/>
  <c r="Q86" i="140"/>
  <c r="Q87" i="140"/>
  <c r="Q112" i="140"/>
  <c r="Q113" i="140"/>
  <c r="Q114" i="140"/>
  <c r="Q136" i="140"/>
  <c r="M98" i="15"/>
  <c r="Q13" i="142"/>
  <c r="Q14" i="142"/>
  <c r="Q15" i="142"/>
  <c r="Q16" i="142"/>
  <c r="Q17" i="142"/>
  <c r="Q19" i="142"/>
  <c r="Q20" i="142"/>
  <c r="Q21" i="142"/>
  <c r="Q22" i="142"/>
  <c r="Q23" i="142"/>
  <c r="Q24" i="142"/>
  <c r="Q25" i="142"/>
  <c r="Q26" i="142"/>
  <c r="Q28" i="142"/>
  <c r="Q29" i="142"/>
  <c r="Q31" i="142"/>
  <c r="Q32" i="142"/>
  <c r="Q33" i="142"/>
  <c r="Q34" i="142"/>
  <c r="Q35" i="142"/>
  <c r="Q36" i="142"/>
  <c r="Q37" i="142"/>
  <c r="Q38" i="142"/>
  <c r="Q39" i="142"/>
  <c r="Q40" i="142"/>
  <c r="Q42" i="142"/>
  <c r="Q43" i="142"/>
  <c r="Q44" i="142"/>
  <c r="Q45" i="142"/>
  <c r="Q46" i="142"/>
  <c r="Q47" i="142"/>
  <c r="Q50" i="142"/>
  <c r="Q52" i="142"/>
  <c r="Q55" i="142"/>
  <c r="Q59" i="142"/>
  <c r="Q60" i="142"/>
  <c r="Q61" i="142"/>
  <c r="Q62" i="142"/>
  <c r="Q63" i="142"/>
  <c r="Q64" i="142"/>
  <c r="Q65" i="142"/>
  <c r="Q66" i="142"/>
  <c r="Q67" i="142"/>
  <c r="Q68" i="142"/>
  <c r="Q71" i="142"/>
  <c r="Q76" i="142"/>
  <c r="Q77" i="142"/>
  <c r="Q78" i="142"/>
  <c r="Q86" i="142"/>
  <c r="Q87" i="142"/>
  <c r="Q112" i="142"/>
  <c r="Q113" i="142"/>
  <c r="Q114" i="142"/>
  <c r="Q137" i="142"/>
  <c r="M100" i="15"/>
  <c r="Q13" i="143"/>
  <c r="Q14" i="143"/>
  <c r="Q15" i="143"/>
  <c r="Q16" i="143"/>
  <c r="Q17" i="143"/>
  <c r="Q19" i="143"/>
  <c r="Q20" i="143"/>
  <c r="Q21" i="143"/>
  <c r="Q22" i="143"/>
  <c r="Q23" i="143"/>
  <c r="Q24" i="143"/>
  <c r="Q25" i="143"/>
  <c r="Q26" i="143"/>
  <c r="Q28" i="143"/>
  <c r="Q29" i="143"/>
  <c r="Q31" i="143"/>
  <c r="Q32" i="143"/>
  <c r="Q33" i="143"/>
  <c r="Q34" i="143"/>
  <c r="Q35" i="143"/>
  <c r="Q36" i="143"/>
  <c r="Q37" i="143"/>
  <c r="Q38" i="143"/>
  <c r="Q39" i="143"/>
  <c r="Q40" i="143"/>
  <c r="Q42" i="143"/>
  <c r="Q43" i="143"/>
  <c r="Q44" i="143"/>
  <c r="Q45" i="143"/>
  <c r="Q46" i="143"/>
  <c r="Q47" i="143"/>
  <c r="Q50" i="143"/>
  <c r="Q52" i="143"/>
  <c r="Q55" i="143"/>
  <c r="Q59" i="143"/>
  <c r="Q60" i="143"/>
  <c r="Q61" i="143"/>
  <c r="Q62" i="143"/>
  <c r="Q63" i="143"/>
  <c r="Q64" i="143"/>
  <c r="Q65" i="143"/>
  <c r="Q66" i="143"/>
  <c r="Q67" i="143"/>
  <c r="Q68" i="143"/>
  <c r="Q71" i="143"/>
  <c r="Q76" i="143"/>
  <c r="Q77" i="143"/>
  <c r="Q78" i="143"/>
  <c r="Q86" i="143"/>
  <c r="Q87" i="143"/>
  <c r="Q112" i="143"/>
  <c r="Q113" i="143"/>
  <c r="Q114" i="143"/>
  <c r="Q138" i="143"/>
  <c r="M101" i="15"/>
  <c r="Q13" i="144"/>
  <c r="Q14" i="144"/>
  <c r="Q15" i="144"/>
  <c r="Q16" i="144"/>
  <c r="Q17" i="144"/>
  <c r="Q19" i="144"/>
  <c r="Q20" i="144"/>
  <c r="Q21" i="144"/>
  <c r="Q22" i="144"/>
  <c r="Q23" i="144"/>
  <c r="Q24" i="144"/>
  <c r="Q25" i="144"/>
  <c r="Q26" i="144"/>
  <c r="Q28" i="144"/>
  <c r="Q29" i="144"/>
  <c r="Q31" i="144"/>
  <c r="Q32" i="144"/>
  <c r="Q33" i="144"/>
  <c r="Q34" i="144"/>
  <c r="Q35" i="144"/>
  <c r="Q36" i="144"/>
  <c r="Q37" i="144"/>
  <c r="Q38" i="144"/>
  <c r="Q39" i="144"/>
  <c r="Q40" i="144"/>
  <c r="Q42" i="144"/>
  <c r="Q43" i="144"/>
  <c r="Q44" i="144"/>
  <c r="Q45" i="144"/>
  <c r="Q46" i="144"/>
  <c r="Q47" i="144"/>
  <c r="Q50" i="144"/>
  <c r="Q52" i="144"/>
  <c r="Q55" i="144"/>
  <c r="Q59" i="144"/>
  <c r="Q60" i="144"/>
  <c r="Q61" i="144"/>
  <c r="Q62" i="144"/>
  <c r="Q63" i="144"/>
  <c r="Q64" i="144"/>
  <c r="Q65" i="144"/>
  <c r="Q66" i="144"/>
  <c r="Q67" i="144"/>
  <c r="Q68" i="144"/>
  <c r="Q71" i="144"/>
  <c r="Q76" i="144"/>
  <c r="Q77" i="144"/>
  <c r="Q78" i="144"/>
  <c r="Q86" i="144"/>
  <c r="Q87" i="144"/>
  <c r="Q112" i="144"/>
  <c r="Q113" i="144"/>
  <c r="Q114" i="144"/>
  <c r="Q138" i="144"/>
  <c r="M102" i="15"/>
  <c r="Q13" i="145"/>
  <c r="Q14" i="145"/>
  <c r="Q15" i="145"/>
  <c r="Q16" i="145"/>
  <c r="Q17" i="145"/>
  <c r="Q19" i="145"/>
  <c r="Q20" i="145"/>
  <c r="Q21" i="145"/>
  <c r="Q22" i="145"/>
  <c r="Q23" i="145"/>
  <c r="Q24" i="145"/>
  <c r="Q25" i="145"/>
  <c r="Q26" i="145"/>
  <c r="Q28" i="145"/>
  <c r="Q29" i="145"/>
  <c r="Q31" i="145"/>
  <c r="Q32" i="145"/>
  <c r="Q33" i="145"/>
  <c r="Q34" i="145"/>
  <c r="Q35" i="145"/>
  <c r="Q36" i="145"/>
  <c r="Q37" i="145"/>
  <c r="Q38" i="145"/>
  <c r="Q39" i="145"/>
  <c r="Q40" i="145"/>
  <c r="Q42" i="145"/>
  <c r="Q43" i="145"/>
  <c r="Q44" i="145"/>
  <c r="Q45" i="145"/>
  <c r="Q46" i="145"/>
  <c r="Q47" i="145"/>
  <c r="Q50" i="145"/>
  <c r="Q52" i="145"/>
  <c r="Q55" i="145"/>
  <c r="Q59" i="145"/>
  <c r="Q60" i="145"/>
  <c r="Q61" i="145"/>
  <c r="Q62" i="145"/>
  <c r="Q63" i="145"/>
  <c r="Q64" i="145"/>
  <c r="Q65" i="145"/>
  <c r="Q66" i="145"/>
  <c r="Q67" i="145"/>
  <c r="Q68" i="145"/>
  <c r="Q71" i="145"/>
  <c r="Q76" i="145"/>
  <c r="Q77" i="145"/>
  <c r="Q78" i="145"/>
  <c r="Q86" i="145"/>
  <c r="Q87" i="145"/>
  <c r="Q112" i="145"/>
  <c r="Q113" i="145"/>
  <c r="Q114" i="145"/>
  <c r="Q138" i="145"/>
  <c r="M103" i="15"/>
  <c r="Q13" i="146"/>
  <c r="Q14" i="146"/>
  <c r="Q15" i="146"/>
  <c r="Q16" i="146"/>
  <c r="Q17" i="146"/>
  <c r="Q19" i="146"/>
  <c r="Q20" i="146"/>
  <c r="Q21" i="146"/>
  <c r="Q22" i="146"/>
  <c r="Q23" i="146"/>
  <c r="Q24" i="146"/>
  <c r="Q25" i="146"/>
  <c r="Q26" i="146"/>
  <c r="Q28" i="146"/>
  <c r="Q29" i="146"/>
  <c r="Q31" i="146"/>
  <c r="Q32" i="146"/>
  <c r="Q33" i="146"/>
  <c r="Q34" i="146"/>
  <c r="Q35" i="146"/>
  <c r="Q36" i="146"/>
  <c r="Q37" i="146"/>
  <c r="Q38" i="146"/>
  <c r="Q39" i="146"/>
  <c r="Q40" i="146"/>
  <c r="Q42" i="146"/>
  <c r="Q43" i="146"/>
  <c r="Q44" i="146"/>
  <c r="Q45" i="146"/>
  <c r="Q46" i="146"/>
  <c r="Q47" i="146"/>
  <c r="Q50" i="146"/>
  <c r="Q52" i="146"/>
  <c r="Q55" i="146"/>
  <c r="Q59" i="146"/>
  <c r="Q60" i="146"/>
  <c r="Q61" i="146"/>
  <c r="Q62" i="146"/>
  <c r="Q63" i="146"/>
  <c r="Q64" i="146"/>
  <c r="Q65" i="146"/>
  <c r="Q66" i="146"/>
  <c r="Q67" i="146"/>
  <c r="Q68" i="146"/>
  <c r="Q71" i="146"/>
  <c r="Q76" i="146"/>
  <c r="Q77" i="146"/>
  <c r="Q78" i="146"/>
  <c r="Q86" i="146"/>
  <c r="Q87" i="146"/>
  <c r="Q112" i="146"/>
  <c r="Q113" i="146"/>
  <c r="Q114" i="146"/>
  <c r="Q138" i="146"/>
  <c r="M104" i="15"/>
  <c r="Q13" i="147"/>
  <c r="Q14" i="147"/>
  <c r="Q15" i="147"/>
  <c r="Q16" i="147"/>
  <c r="Q17" i="147"/>
  <c r="Q19" i="147"/>
  <c r="Q20" i="147"/>
  <c r="Q21" i="147"/>
  <c r="Q22" i="147"/>
  <c r="Q23" i="147"/>
  <c r="Q24" i="147"/>
  <c r="Q25" i="147"/>
  <c r="Q26" i="147"/>
  <c r="Q28" i="147"/>
  <c r="Q29" i="147"/>
  <c r="Q31" i="147"/>
  <c r="Q32" i="147"/>
  <c r="Q33" i="147"/>
  <c r="Q34" i="147"/>
  <c r="Q35" i="147"/>
  <c r="Q36" i="147"/>
  <c r="Q37" i="147"/>
  <c r="Q38" i="147"/>
  <c r="Q39" i="147"/>
  <c r="Q40" i="147"/>
  <c r="Q42" i="147"/>
  <c r="Q43" i="147"/>
  <c r="Q44" i="147"/>
  <c r="Q45" i="147"/>
  <c r="Q46" i="147"/>
  <c r="Q47" i="147"/>
  <c r="Q50" i="147"/>
  <c r="Q52" i="147"/>
  <c r="Q55" i="147"/>
  <c r="Q59" i="147"/>
  <c r="Q60" i="147"/>
  <c r="Q61" i="147"/>
  <c r="Q62" i="147"/>
  <c r="Q63" i="147"/>
  <c r="Q64" i="147"/>
  <c r="Q65" i="147"/>
  <c r="Q66" i="147"/>
  <c r="Q67" i="147"/>
  <c r="Q68" i="147"/>
  <c r="Q71" i="147"/>
  <c r="Q76" i="147"/>
  <c r="Q77" i="147"/>
  <c r="Q78" i="147"/>
  <c r="Q86" i="147"/>
  <c r="Q87" i="147"/>
  <c r="Q112" i="147"/>
  <c r="Q113" i="147"/>
  <c r="Q114" i="147"/>
  <c r="Q138" i="147"/>
  <c r="M105" i="15"/>
  <c r="Q13" i="148"/>
  <c r="Q14" i="148"/>
  <c r="Q15" i="148"/>
  <c r="Q16" i="148"/>
  <c r="Q17" i="148"/>
  <c r="Q19" i="148"/>
  <c r="Q20" i="148"/>
  <c r="Q21" i="148"/>
  <c r="Q22" i="148"/>
  <c r="Q23" i="148"/>
  <c r="Q24" i="148"/>
  <c r="Q25" i="148"/>
  <c r="Q26" i="148"/>
  <c r="Q28" i="148"/>
  <c r="Q29" i="148"/>
  <c r="Q31" i="148"/>
  <c r="Q32" i="148"/>
  <c r="Q33" i="148"/>
  <c r="Q34" i="148"/>
  <c r="Q35" i="148"/>
  <c r="Q36" i="148"/>
  <c r="Q37" i="148"/>
  <c r="Q38" i="148"/>
  <c r="Q39" i="148"/>
  <c r="Q40" i="148"/>
  <c r="Q42" i="148"/>
  <c r="Q43" i="148"/>
  <c r="Q44" i="148"/>
  <c r="Q45" i="148"/>
  <c r="Q46" i="148"/>
  <c r="Q47" i="148"/>
  <c r="Q50" i="148"/>
  <c r="Q52" i="148"/>
  <c r="Q55" i="148"/>
  <c r="Q59" i="148"/>
  <c r="Q60" i="148"/>
  <c r="Q61" i="148"/>
  <c r="Q62" i="148"/>
  <c r="Q63" i="148"/>
  <c r="Q64" i="148"/>
  <c r="Q65" i="148"/>
  <c r="Q66" i="148"/>
  <c r="Q67" i="148"/>
  <c r="Q68" i="148"/>
  <c r="Q71" i="148"/>
  <c r="Q76" i="148"/>
  <c r="Q77" i="148"/>
  <c r="Q78" i="148"/>
  <c r="Q86" i="148"/>
  <c r="Q87" i="148"/>
  <c r="Q112" i="148"/>
  <c r="Q113" i="148"/>
  <c r="Q114" i="148"/>
  <c r="Q138" i="148"/>
  <c r="M106" i="15"/>
  <c r="M110" i="15"/>
  <c r="M13" i="48"/>
  <c r="M14" i="48"/>
  <c r="M15" i="48"/>
  <c r="M16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6" i="48"/>
  <c r="M37" i="48"/>
  <c r="M38" i="48"/>
  <c r="M39" i="48"/>
  <c r="M40" i="48"/>
  <c r="M41" i="48"/>
  <c r="M44" i="48"/>
  <c r="M46" i="48"/>
  <c r="M49" i="48"/>
  <c r="M53" i="48"/>
  <c r="M54" i="48"/>
  <c r="M55" i="48"/>
  <c r="M56" i="48"/>
  <c r="M57" i="48"/>
  <c r="M58" i="48"/>
  <c r="M59" i="48"/>
  <c r="M62" i="48"/>
  <c r="M67" i="48"/>
  <c r="M76" i="48"/>
  <c r="M81" i="48"/>
  <c r="O13" i="15"/>
  <c r="M13" i="49"/>
  <c r="M14" i="49"/>
  <c r="M15" i="49"/>
  <c r="M16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6" i="49"/>
  <c r="M37" i="49"/>
  <c r="M38" i="49"/>
  <c r="M39" i="49"/>
  <c r="M40" i="49"/>
  <c r="M41" i="49"/>
  <c r="M44" i="49"/>
  <c r="M46" i="49"/>
  <c r="M49" i="49"/>
  <c r="M53" i="49"/>
  <c r="M54" i="49"/>
  <c r="M55" i="49"/>
  <c r="M56" i="49"/>
  <c r="M57" i="49"/>
  <c r="M58" i="49"/>
  <c r="M59" i="49"/>
  <c r="M62" i="49"/>
  <c r="M67" i="49"/>
  <c r="M76" i="49"/>
  <c r="M77" i="49"/>
  <c r="M82" i="49"/>
  <c r="O14" i="15"/>
  <c r="M13" i="50"/>
  <c r="M14" i="50"/>
  <c r="M15" i="50"/>
  <c r="M16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6" i="50"/>
  <c r="M37" i="50"/>
  <c r="M38" i="50"/>
  <c r="M39" i="50"/>
  <c r="M40" i="50"/>
  <c r="M41" i="50"/>
  <c r="M44" i="50"/>
  <c r="M46" i="50"/>
  <c r="M49" i="50"/>
  <c r="M53" i="50"/>
  <c r="M54" i="50"/>
  <c r="M55" i="50"/>
  <c r="M56" i="50"/>
  <c r="M57" i="50"/>
  <c r="M58" i="50"/>
  <c r="M59" i="50"/>
  <c r="M62" i="50"/>
  <c r="M67" i="50"/>
  <c r="M76" i="50"/>
  <c r="M77" i="50"/>
  <c r="M82" i="50"/>
  <c r="O15" i="15"/>
  <c r="M13" i="51"/>
  <c r="M14" i="51"/>
  <c r="M15" i="51"/>
  <c r="M16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6" i="51"/>
  <c r="M37" i="51"/>
  <c r="M38" i="51"/>
  <c r="M39" i="51"/>
  <c r="M40" i="51"/>
  <c r="M41" i="51"/>
  <c r="M44" i="51"/>
  <c r="M46" i="51"/>
  <c r="M49" i="51"/>
  <c r="M53" i="51"/>
  <c r="M54" i="51"/>
  <c r="M55" i="51"/>
  <c r="M56" i="51"/>
  <c r="M57" i="51"/>
  <c r="M58" i="51"/>
  <c r="M59" i="51"/>
  <c r="M62" i="51"/>
  <c r="M67" i="51"/>
  <c r="M76" i="51"/>
  <c r="M77" i="51"/>
  <c r="M82" i="51"/>
  <c r="O16" i="15"/>
  <c r="M13" i="54"/>
  <c r="M14" i="54"/>
  <c r="M15" i="54"/>
  <c r="M16" i="54"/>
  <c r="M18" i="54"/>
  <c r="M19" i="54"/>
  <c r="M20" i="54"/>
  <c r="M21" i="54"/>
  <c r="M22" i="54"/>
  <c r="M24" i="54"/>
  <c r="M25" i="54"/>
  <c r="M26" i="54"/>
  <c r="M27" i="54"/>
  <c r="M28" i="54"/>
  <c r="M29" i="54"/>
  <c r="M30" i="54"/>
  <c r="M31" i="54"/>
  <c r="M32" i="54"/>
  <c r="M33" i="54"/>
  <c r="M34" i="54"/>
  <c r="M36" i="54"/>
  <c r="M37" i="54"/>
  <c r="M38" i="54"/>
  <c r="M39" i="54"/>
  <c r="M40" i="54"/>
  <c r="M41" i="54"/>
  <c r="M44" i="54"/>
  <c r="M46" i="54"/>
  <c r="M49" i="54"/>
  <c r="M53" i="54"/>
  <c r="M54" i="54"/>
  <c r="M55" i="54"/>
  <c r="M56" i="54"/>
  <c r="M57" i="54"/>
  <c r="M58" i="54"/>
  <c r="M59" i="54"/>
  <c r="M62" i="54"/>
  <c r="M67" i="54"/>
  <c r="M76" i="54"/>
  <c r="M77" i="54"/>
  <c r="M83" i="54"/>
  <c r="O17" i="15"/>
  <c r="M13" i="55"/>
  <c r="M14" i="55"/>
  <c r="M15" i="55"/>
  <c r="M16" i="55"/>
  <c r="M18" i="55"/>
  <c r="M19" i="55"/>
  <c r="M20" i="55"/>
  <c r="M21" i="55"/>
  <c r="M22" i="55"/>
  <c r="M24" i="55"/>
  <c r="M25" i="55"/>
  <c r="M26" i="55"/>
  <c r="M27" i="55"/>
  <c r="M28" i="55"/>
  <c r="M29" i="55"/>
  <c r="M30" i="55"/>
  <c r="M31" i="55"/>
  <c r="M32" i="55"/>
  <c r="M33" i="55"/>
  <c r="M34" i="55"/>
  <c r="M36" i="55"/>
  <c r="M37" i="55"/>
  <c r="M38" i="55"/>
  <c r="M39" i="55"/>
  <c r="M40" i="55"/>
  <c r="M41" i="55"/>
  <c r="M44" i="55"/>
  <c r="M46" i="55"/>
  <c r="M49" i="55"/>
  <c r="M53" i="55"/>
  <c r="M54" i="55"/>
  <c r="M55" i="55"/>
  <c r="M56" i="55"/>
  <c r="M57" i="55"/>
  <c r="M58" i="55"/>
  <c r="M59" i="55"/>
  <c r="M62" i="55"/>
  <c r="M67" i="55"/>
  <c r="M76" i="55"/>
  <c r="M77" i="55"/>
  <c r="M84" i="55"/>
  <c r="O18" i="15"/>
  <c r="M13" i="56"/>
  <c r="M14" i="56"/>
  <c r="M15" i="56"/>
  <c r="M16" i="56"/>
  <c r="M18" i="56"/>
  <c r="M19" i="56"/>
  <c r="M20" i="56"/>
  <c r="M21" i="56"/>
  <c r="M22" i="56"/>
  <c r="M24" i="56"/>
  <c r="M25" i="56"/>
  <c r="M26" i="56"/>
  <c r="M27" i="56"/>
  <c r="M28" i="56"/>
  <c r="M29" i="56"/>
  <c r="M30" i="56"/>
  <c r="M31" i="56"/>
  <c r="M32" i="56"/>
  <c r="M33" i="56"/>
  <c r="M34" i="56"/>
  <c r="M36" i="56"/>
  <c r="M37" i="56"/>
  <c r="M38" i="56"/>
  <c r="M39" i="56"/>
  <c r="M40" i="56"/>
  <c r="M41" i="56"/>
  <c r="M44" i="56"/>
  <c r="M46" i="56"/>
  <c r="M49" i="56"/>
  <c r="M53" i="56"/>
  <c r="M54" i="56"/>
  <c r="M55" i="56"/>
  <c r="M56" i="56"/>
  <c r="M57" i="56"/>
  <c r="M58" i="56"/>
  <c r="M59" i="56"/>
  <c r="M62" i="56"/>
  <c r="M67" i="56"/>
  <c r="M76" i="56"/>
  <c r="M77" i="56"/>
  <c r="M84" i="56"/>
  <c r="O19" i="15"/>
  <c r="M13" i="57"/>
  <c r="M14" i="57"/>
  <c r="M15" i="57"/>
  <c r="M16" i="57"/>
  <c r="M18" i="57"/>
  <c r="M19" i="57"/>
  <c r="M20" i="57"/>
  <c r="M21" i="57"/>
  <c r="M22" i="57"/>
  <c r="M24" i="57"/>
  <c r="M25" i="57"/>
  <c r="M26" i="57"/>
  <c r="M27" i="57"/>
  <c r="M28" i="57"/>
  <c r="M29" i="57"/>
  <c r="M30" i="57"/>
  <c r="M31" i="57"/>
  <c r="M32" i="57"/>
  <c r="M33" i="57"/>
  <c r="M34" i="57"/>
  <c r="M36" i="57"/>
  <c r="M37" i="57"/>
  <c r="M38" i="57"/>
  <c r="M39" i="57"/>
  <c r="M40" i="57"/>
  <c r="M41" i="57"/>
  <c r="M44" i="57"/>
  <c r="M46" i="57"/>
  <c r="M49" i="57"/>
  <c r="M53" i="57"/>
  <c r="M54" i="57"/>
  <c r="M55" i="57"/>
  <c r="M56" i="57"/>
  <c r="M57" i="57"/>
  <c r="M58" i="57"/>
  <c r="M59" i="57"/>
  <c r="M62" i="57"/>
  <c r="M67" i="57"/>
  <c r="M76" i="57"/>
  <c r="M77" i="57"/>
  <c r="M87" i="57"/>
  <c r="O20" i="15"/>
  <c r="M13" i="58"/>
  <c r="M14" i="58"/>
  <c r="M15" i="58"/>
  <c r="M16" i="58"/>
  <c r="M18" i="58"/>
  <c r="M19" i="58"/>
  <c r="M20" i="58"/>
  <c r="M21" i="58"/>
  <c r="M22" i="58"/>
  <c r="M24" i="58"/>
  <c r="M25" i="58"/>
  <c r="M26" i="58"/>
  <c r="M27" i="58"/>
  <c r="M28" i="58"/>
  <c r="M29" i="58"/>
  <c r="M30" i="58"/>
  <c r="M31" i="58"/>
  <c r="M32" i="58"/>
  <c r="M33" i="58"/>
  <c r="M35" i="58"/>
  <c r="M36" i="58"/>
  <c r="M37" i="58"/>
  <c r="M38" i="58"/>
  <c r="M39" i="58"/>
  <c r="M40" i="58"/>
  <c r="M43" i="58"/>
  <c r="M45" i="58"/>
  <c r="M48" i="58"/>
  <c r="M52" i="58"/>
  <c r="M53" i="58"/>
  <c r="M54" i="58"/>
  <c r="M55" i="58"/>
  <c r="M56" i="58"/>
  <c r="M57" i="58"/>
  <c r="M58" i="58"/>
  <c r="M61" i="58"/>
  <c r="M66" i="58"/>
  <c r="M75" i="58"/>
  <c r="M76" i="58"/>
  <c r="M87" i="58"/>
  <c r="O21" i="15"/>
  <c r="M13" i="59"/>
  <c r="M14" i="59"/>
  <c r="M15" i="59"/>
  <c r="M16" i="59"/>
  <c r="M18" i="59"/>
  <c r="M19" i="59"/>
  <c r="M20" i="59"/>
  <c r="M21" i="59"/>
  <c r="M22" i="59"/>
  <c r="M24" i="59"/>
  <c r="M25" i="59"/>
  <c r="M26" i="59"/>
  <c r="M27" i="59"/>
  <c r="M28" i="59"/>
  <c r="M29" i="59"/>
  <c r="M30" i="59"/>
  <c r="M31" i="59"/>
  <c r="M32" i="59"/>
  <c r="M33" i="59"/>
  <c r="M35" i="59"/>
  <c r="M36" i="59"/>
  <c r="M37" i="59"/>
  <c r="M38" i="59"/>
  <c r="M39" i="59"/>
  <c r="M40" i="59"/>
  <c r="M43" i="59"/>
  <c r="M45" i="59"/>
  <c r="M48" i="59"/>
  <c r="M52" i="59"/>
  <c r="M53" i="59"/>
  <c r="M54" i="59"/>
  <c r="M55" i="59"/>
  <c r="M56" i="59"/>
  <c r="M57" i="59"/>
  <c r="M58" i="59"/>
  <c r="M61" i="59"/>
  <c r="M66" i="59"/>
  <c r="M75" i="59"/>
  <c r="M76" i="59"/>
  <c r="M88" i="59"/>
  <c r="O22" i="15"/>
  <c r="M13" i="60"/>
  <c r="M14" i="60"/>
  <c r="M15" i="60"/>
  <c r="M16" i="60"/>
  <c r="M18" i="60"/>
  <c r="M19" i="60"/>
  <c r="M20" i="60"/>
  <c r="M21" i="60"/>
  <c r="M22" i="60"/>
  <c r="M24" i="60"/>
  <c r="M25" i="60"/>
  <c r="M26" i="60"/>
  <c r="M27" i="60"/>
  <c r="M28" i="60"/>
  <c r="M29" i="60"/>
  <c r="M30" i="60"/>
  <c r="M31" i="60"/>
  <c r="M32" i="60"/>
  <c r="M33" i="60"/>
  <c r="M35" i="60"/>
  <c r="M36" i="60"/>
  <c r="M37" i="60"/>
  <c r="M38" i="60"/>
  <c r="M39" i="60"/>
  <c r="M40" i="60"/>
  <c r="M43" i="60"/>
  <c r="M45" i="60"/>
  <c r="M48" i="60"/>
  <c r="M52" i="60"/>
  <c r="M53" i="60"/>
  <c r="M54" i="60"/>
  <c r="M55" i="60"/>
  <c r="M56" i="60"/>
  <c r="M57" i="60"/>
  <c r="M58" i="60"/>
  <c r="M61" i="60"/>
  <c r="M66" i="60"/>
  <c r="M75" i="60"/>
  <c r="M76" i="60"/>
  <c r="M88" i="60"/>
  <c r="O23" i="15"/>
  <c r="M13" i="61"/>
  <c r="M14" i="61"/>
  <c r="M15" i="61"/>
  <c r="M16" i="61"/>
  <c r="M18" i="61"/>
  <c r="M19" i="61"/>
  <c r="M20" i="61"/>
  <c r="M21" i="61"/>
  <c r="M22" i="61"/>
  <c r="M24" i="61"/>
  <c r="M25" i="61"/>
  <c r="M26" i="61"/>
  <c r="M27" i="61"/>
  <c r="M28" i="61"/>
  <c r="M29" i="61"/>
  <c r="M30" i="61"/>
  <c r="M31" i="61"/>
  <c r="M32" i="61"/>
  <c r="M33" i="61"/>
  <c r="M35" i="61"/>
  <c r="M36" i="61"/>
  <c r="M37" i="61"/>
  <c r="M38" i="61"/>
  <c r="M39" i="61"/>
  <c r="M40" i="61"/>
  <c r="M43" i="61"/>
  <c r="M45" i="61"/>
  <c r="M48" i="61"/>
  <c r="M52" i="61"/>
  <c r="M53" i="61"/>
  <c r="M54" i="61"/>
  <c r="M55" i="61"/>
  <c r="M56" i="61"/>
  <c r="M57" i="61"/>
  <c r="M58" i="61"/>
  <c r="M61" i="61"/>
  <c r="M66" i="61"/>
  <c r="M75" i="61"/>
  <c r="M76" i="61"/>
  <c r="M88" i="61"/>
  <c r="O24" i="15"/>
  <c r="M13" i="62"/>
  <c r="M14" i="62"/>
  <c r="M15" i="62"/>
  <c r="M16" i="62"/>
  <c r="M18" i="62"/>
  <c r="M19" i="62"/>
  <c r="M20" i="62"/>
  <c r="M21" i="62"/>
  <c r="M22" i="62"/>
  <c r="M24" i="62"/>
  <c r="M25" i="62"/>
  <c r="M26" i="62"/>
  <c r="M27" i="62"/>
  <c r="M28" i="62"/>
  <c r="M29" i="62"/>
  <c r="M30" i="62"/>
  <c r="M31" i="62"/>
  <c r="M32" i="62"/>
  <c r="M33" i="62"/>
  <c r="M35" i="62"/>
  <c r="M36" i="62"/>
  <c r="M37" i="62"/>
  <c r="M38" i="62"/>
  <c r="M39" i="62"/>
  <c r="M40" i="62"/>
  <c r="M43" i="62"/>
  <c r="M45" i="62"/>
  <c r="M48" i="62"/>
  <c r="M52" i="62"/>
  <c r="M53" i="62"/>
  <c r="M54" i="62"/>
  <c r="M55" i="62"/>
  <c r="M56" i="62"/>
  <c r="M57" i="62"/>
  <c r="M58" i="62"/>
  <c r="M61" i="62"/>
  <c r="M66" i="62"/>
  <c r="M75" i="62"/>
  <c r="M76" i="62"/>
  <c r="M88" i="62"/>
  <c r="O25" i="15"/>
  <c r="M13" i="63"/>
  <c r="M14" i="63"/>
  <c r="M15" i="63"/>
  <c r="M16" i="63"/>
  <c r="M18" i="63"/>
  <c r="M19" i="63"/>
  <c r="M20" i="63"/>
  <c r="M21" i="63"/>
  <c r="M22" i="63"/>
  <c r="M24" i="63"/>
  <c r="M25" i="63"/>
  <c r="M26" i="63"/>
  <c r="M27" i="63"/>
  <c r="M28" i="63"/>
  <c r="M29" i="63"/>
  <c r="M30" i="63"/>
  <c r="M31" i="63"/>
  <c r="M32" i="63"/>
  <c r="M33" i="63"/>
  <c r="M35" i="63"/>
  <c r="M36" i="63"/>
  <c r="M37" i="63"/>
  <c r="M38" i="63"/>
  <c r="M39" i="63"/>
  <c r="M40" i="63"/>
  <c r="M43" i="63"/>
  <c r="M45" i="63"/>
  <c r="M48" i="63"/>
  <c r="M52" i="63"/>
  <c r="M53" i="63"/>
  <c r="M54" i="63"/>
  <c r="M55" i="63"/>
  <c r="M56" i="63"/>
  <c r="M57" i="63"/>
  <c r="M58" i="63"/>
  <c r="M61" i="63"/>
  <c r="M66" i="63"/>
  <c r="M75" i="63"/>
  <c r="M76" i="63"/>
  <c r="M89" i="63"/>
  <c r="O26" i="15"/>
  <c r="O14" i="64"/>
  <c r="O15" i="64"/>
  <c r="O16" i="64"/>
  <c r="O18" i="64"/>
  <c r="O19" i="64"/>
  <c r="O20" i="64"/>
  <c r="O21" i="64"/>
  <c r="O22" i="64"/>
  <c r="O24" i="64"/>
  <c r="O25" i="64"/>
  <c r="O26" i="64"/>
  <c r="O27" i="64"/>
  <c r="O28" i="64"/>
  <c r="O29" i="64"/>
  <c r="O30" i="64"/>
  <c r="O31" i="64"/>
  <c r="O32" i="64"/>
  <c r="O33" i="64"/>
  <c r="O35" i="64"/>
  <c r="O36" i="64"/>
  <c r="O37" i="64"/>
  <c r="O38" i="64"/>
  <c r="O39" i="64"/>
  <c r="O40" i="64"/>
  <c r="O43" i="64"/>
  <c r="O45" i="64"/>
  <c r="O48" i="64"/>
  <c r="O52" i="64"/>
  <c r="O53" i="64"/>
  <c r="O54" i="64"/>
  <c r="O55" i="64"/>
  <c r="O56" i="64"/>
  <c r="O57" i="64"/>
  <c r="O58" i="64"/>
  <c r="O61" i="64"/>
  <c r="O66" i="64"/>
  <c r="O75" i="64"/>
  <c r="O76" i="64"/>
  <c r="O89" i="64"/>
  <c r="O27" i="15"/>
  <c r="O13" i="65"/>
  <c r="O14" i="65"/>
  <c r="O15" i="65"/>
  <c r="O16" i="65"/>
  <c r="O18" i="65"/>
  <c r="O19" i="65"/>
  <c r="O20" i="65"/>
  <c r="O21" i="65"/>
  <c r="O22" i="65"/>
  <c r="O24" i="65"/>
  <c r="O25" i="65"/>
  <c r="O26" i="65"/>
  <c r="O27" i="65"/>
  <c r="O28" i="65"/>
  <c r="O29" i="65"/>
  <c r="O30" i="65"/>
  <c r="O31" i="65"/>
  <c r="O32" i="65"/>
  <c r="O33" i="65"/>
  <c r="O35" i="65"/>
  <c r="O36" i="65"/>
  <c r="O37" i="65"/>
  <c r="O38" i="65"/>
  <c r="O39" i="65"/>
  <c r="O40" i="65"/>
  <c r="O43" i="65"/>
  <c r="O45" i="65"/>
  <c r="O48" i="65"/>
  <c r="O52" i="65"/>
  <c r="O53" i="65"/>
  <c r="O54" i="65"/>
  <c r="O55" i="65"/>
  <c r="O56" i="65"/>
  <c r="O57" i="65"/>
  <c r="O58" i="65"/>
  <c r="O61" i="65"/>
  <c r="O66" i="65"/>
  <c r="O75" i="65"/>
  <c r="O76" i="65"/>
  <c r="O93" i="65"/>
  <c r="O28" i="15"/>
  <c r="O13" i="66"/>
  <c r="O14" i="66"/>
  <c r="O15" i="66"/>
  <c r="O16" i="66"/>
  <c r="O18" i="66"/>
  <c r="O19" i="66"/>
  <c r="O20" i="66"/>
  <c r="O21" i="66"/>
  <c r="O22" i="66"/>
  <c r="O24" i="66"/>
  <c r="O25" i="66"/>
  <c r="O26" i="66"/>
  <c r="O27" i="66"/>
  <c r="O28" i="66"/>
  <c r="O29" i="66"/>
  <c r="O30" i="66"/>
  <c r="O31" i="66"/>
  <c r="O32" i="66"/>
  <c r="O33" i="66"/>
  <c r="O35" i="66"/>
  <c r="O36" i="66"/>
  <c r="O37" i="66"/>
  <c r="O38" i="66"/>
  <c r="O39" i="66"/>
  <c r="O40" i="66"/>
  <c r="O43" i="66"/>
  <c r="O45" i="66"/>
  <c r="O48" i="66"/>
  <c r="O52" i="66"/>
  <c r="O53" i="66"/>
  <c r="O54" i="66"/>
  <c r="O55" i="66"/>
  <c r="O56" i="66"/>
  <c r="O57" i="66"/>
  <c r="O58" i="66"/>
  <c r="O61" i="66"/>
  <c r="O66" i="66"/>
  <c r="O75" i="66"/>
  <c r="O76" i="66"/>
  <c r="O92" i="66"/>
  <c r="O29" i="15"/>
  <c r="O13" i="67"/>
  <c r="O14" i="67"/>
  <c r="O15" i="67"/>
  <c r="O16" i="67"/>
  <c r="O18" i="67"/>
  <c r="O19" i="67"/>
  <c r="O20" i="67"/>
  <c r="O21" i="67"/>
  <c r="O22" i="67"/>
  <c r="O24" i="67"/>
  <c r="O25" i="67"/>
  <c r="O26" i="67"/>
  <c r="O27" i="67"/>
  <c r="O28" i="67"/>
  <c r="O29" i="67"/>
  <c r="O30" i="67"/>
  <c r="O31" i="67"/>
  <c r="O32" i="67"/>
  <c r="O33" i="67"/>
  <c r="O35" i="67"/>
  <c r="O36" i="67"/>
  <c r="O37" i="67"/>
  <c r="O38" i="67"/>
  <c r="O39" i="67"/>
  <c r="O40" i="67"/>
  <c r="O43" i="67"/>
  <c r="O45" i="67"/>
  <c r="O48" i="67"/>
  <c r="O52" i="67"/>
  <c r="O53" i="67"/>
  <c r="O54" i="67"/>
  <c r="O55" i="67"/>
  <c r="O56" i="67"/>
  <c r="O57" i="67"/>
  <c r="O58" i="67"/>
  <c r="O61" i="67"/>
  <c r="O66" i="67"/>
  <c r="O75" i="67"/>
  <c r="O76" i="67"/>
  <c r="O93" i="67"/>
  <c r="O30" i="15"/>
  <c r="O13" i="69"/>
  <c r="O14" i="69"/>
  <c r="O15" i="69"/>
  <c r="O16" i="69"/>
  <c r="O18" i="69"/>
  <c r="O19" i="69"/>
  <c r="O20" i="69"/>
  <c r="O21" i="69"/>
  <c r="O22" i="69"/>
  <c r="O24" i="69"/>
  <c r="O25" i="69"/>
  <c r="O26" i="69"/>
  <c r="O27" i="69"/>
  <c r="O28" i="69"/>
  <c r="O29" i="69"/>
  <c r="O30" i="69"/>
  <c r="O31" i="69"/>
  <c r="O32" i="69"/>
  <c r="O33" i="69"/>
  <c r="O35" i="69"/>
  <c r="O36" i="69"/>
  <c r="O37" i="69"/>
  <c r="O38" i="69"/>
  <c r="O39" i="69"/>
  <c r="O40" i="69"/>
  <c r="O43" i="69"/>
  <c r="O45" i="69"/>
  <c r="O48" i="69"/>
  <c r="O52" i="69"/>
  <c r="O53" i="69"/>
  <c r="O54" i="69"/>
  <c r="O55" i="69"/>
  <c r="O56" i="69"/>
  <c r="O57" i="69"/>
  <c r="O58" i="69"/>
  <c r="O61" i="69"/>
  <c r="O66" i="69"/>
  <c r="O75" i="69"/>
  <c r="O76" i="69"/>
  <c r="O94" i="69"/>
  <c r="O32" i="15"/>
  <c r="O13" i="70"/>
  <c r="O14" i="70"/>
  <c r="O15" i="70"/>
  <c r="O16" i="70"/>
  <c r="O18" i="70"/>
  <c r="O19" i="70"/>
  <c r="O20" i="70"/>
  <c r="O21" i="70"/>
  <c r="O22" i="70"/>
  <c r="O24" i="70"/>
  <c r="O25" i="70"/>
  <c r="O26" i="70"/>
  <c r="O27" i="70"/>
  <c r="O28" i="70"/>
  <c r="O29" i="70"/>
  <c r="O30" i="70"/>
  <c r="O31" i="70"/>
  <c r="O32" i="70"/>
  <c r="O33" i="70"/>
  <c r="O35" i="70"/>
  <c r="O36" i="70"/>
  <c r="O37" i="70"/>
  <c r="O38" i="70"/>
  <c r="O39" i="70"/>
  <c r="O40" i="70"/>
  <c r="O43" i="70"/>
  <c r="O45" i="70"/>
  <c r="O48" i="70"/>
  <c r="O52" i="70"/>
  <c r="O53" i="70"/>
  <c r="O54" i="70"/>
  <c r="O55" i="70"/>
  <c r="O56" i="70"/>
  <c r="O57" i="70"/>
  <c r="O58" i="70"/>
  <c r="O61" i="70"/>
  <c r="O66" i="70"/>
  <c r="O75" i="70"/>
  <c r="O76" i="70"/>
  <c r="O93" i="70"/>
  <c r="O33" i="15"/>
  <c r="O13" i="71"/>
  <c r="O14" i="71"/>
  <c r="O15" i="71"/>
  <c r="O16" i="71"/>
  <c r="O18" i="71"/>
  <c r="O19" i="71"/>
  <c r="O20" i="71"/>
  <c r="O21" i="71"/>
  <c r="O22" i="71"/>
  <c r="O24" i="71"/>
  <c r="O25" i="71"/>
  <c r="O26" i="71"/>
  <c r="O27" i="71"/>
  <c r="O28" i="71"/>
  <c r="O29" i="71"/>
  <c r="O30" i="71"/>
  <c r="O31" i="71"/>
  <c r="O32" i="71"/>
  <c r="O33" i="71"/>
  <c r="O35" i="71"/>
  <c r="O36" i="71"/>
  <c r="O37" i="71"/>
  <c r="O38" i="71"/>
  <c r="O39" i="71"/>
  <c r="O40" i="71"/>
  <c r="O43" i="71"/>
  <c r="O45" i="71"/>
  <c r="O48" i="71"/>
  <c r="O52" i="71"/>
  <c r="O53" i="71"/>
  <c r="O54" i="71"/>
  <c r="O55" i="71"/>
  <c r="O56" i="71"/>
  <c r="O57" i="71"/>
  <c r="O58" i="71"/>
  <c r="O61" i="71"/>
  <c r="O66" i="71"/>
  <c r="O75" i="71"/>
  <c r="O76" i="71"/>
  <c r="O95" i="71"/>
  <c r="O34" i="15"/>
  <c r="O13" i="72"/>
  <c r="O14" i="72"/>
  <c r="O15" i="72"/>
  <c r="O16" i="72"/>
  <c r="O18" i="72"/>
  <c r="O19" i="72"/>
  <c r="O20" i="72"/>
  <c r="O21" i="72"/>
  <c r="O22" i="72"/>
  <c r="O24" i="72"/>
  <c r="O25" i="72"/>
  <c r="O26" i="72"/>
  <c r="O27" i="72"/>
  <c r="O28" i="72"/>
  <c r="O29" i="72"/>
  <c r="O30" i="72"/>
  <c r="O31" i="72"/>
  <c r="O32" i="72"/>
  <c r="O33" i="72"/>
  <c r="O35" i="72"/>
  <c r="O36" i="72"/>
  <c r="O37" i="72"/>
  <c r="O38" i="72"/>
  <c r="O39" i="72"/>
  <c r="O40" i="72"/>
  <c r="O43" i="72"/>
  <c r="O45" i="72"/>
  <c r="O48" i="72"/>
  <c r="O52" i="72"/>
  <c r="O53" i="72"/>
  <c r="O54" i="72"/>
  <c r="O55" i="72"/>
  <c r="O56" i="72"/>
  <c r="O57" i="72"/>
  <c r="O58" i="72"/>
  <c r="O61" i="72"/>
  <c r="O66" i="72"/>
  <c r="O75" i="72"/>
  <c r="O76" i="72"/>
  <c r="O96" i="72"/>
  <c r="O35" i="15"/>
  <c r="O13" i="73"/>
  <c r="O14" i="73"/>
  <c r="O15" i="73"/>
  <c r="O16" i="73"/>
  <c r="O18" i="73"/>
  <c r="O19" i="73"/>
  <c r="O20" i="73"/>
  <c r="O21" i="73"/>
  <c r="O22" i="73"/>
  <c r="O24" i="73"/>
  <c r="O25" i="73"/>
  <c r="O26" i="73"/>
  <c r="O27" i="73"/>
  <c r="O28" i="73"/>
  <c r="O29" i="73"/>
  <c r="O30" i="73"/>
  <c r="O31" i="73"/>
  <c r="O32" i="73"/>
  <c r="O33" i="73"/>
  <c r="O35" i="73"/>
  <c r="O36" i="73"/>
  <c r="O37" i="73"/>
  <c r="O38" i="73"/>
  <c r="O39" i="73"/>
  <c r="O40" i="73"/>
  <c r="O43" i="73"/>
  <c r="O45" i="73"/>
  <c r="O48" i="73"/>
  <c r="O52" i="73"/>
  <c r="O53" i="73"/>
  <c r="O54" i="73"/>
  <c r="O55" i="73"/>
  <c r="O56" i="73"/>
  <c r="O57" i="73"/>
  <c r="O58" i="73"/>
  <c r="O61" i="73"/>
  <c r="O66" i="73"/>
  <c r="O75" i="73"/>
  <c r="O76" i="73"/>
  <c r="O96" i="73"/>
  <c r="O36" i="15"/>
  <c r="O13" i="74"/>
  <c r="O14" i="74"/>
  <c r="O15" i="74"/>
  <c r="O16" i="74"/>
  <c r="O18" i="74"/>
  <c r="O19" i="74"/>
  <c r="O20" i="74"/>
  <c r="O21" i="74"/>
  <c r="O22" i="74"/>
  <c r="O24" i="74"/>
  <c r="O25" i="74"/>
  <c r="O26" i="74"/>
  <c r="O27" i="74"/>
  <c r="O28" i="74"/>
  <c r="O29" i="74"/>
  <c r="O30" i="74"/>
  <c r="O31" i="74"/>
  <c r="O32" i="74"/>
  <c r="O33" i="74"/>
  <c r="O35" i="74"/>
  <c r="O36" i="74"/>
  <c r="O37" i="74"/>
  <c r="O38" i="74"/>
  <c r="O39" i="74"/>
  <c r="O40" i="74"/>
  <c r="O43" i="74"/>
  <c r="O45" i="74"/>
  <c r="O48" i="74"/>
  <c r="O52" i="74"/>
  <c r="O53" i="74"/>
  <c r="O54" i="74"/>
  <c r="O55" i="74"/>
  <c r="O56" i="74"/>
  <c r="O57" i="74"/>
  <c r="O58" i="74"/>
  <c r="O61" i="74"/>
  <c r="O66" i="74"/>
  <c r="O75" i="74"/>
  <c r="O76" i="74"/>
  <c r="O96" i="74"/>
  <c r="O37" i="15"/>
  <c r="O13" i="75"/>
  <c r="O14" i="75"/>
  <c r="O15" i="75"/>
  <c r="O16" i="75"/>
  <c r="O18" i="75"/>
  <c r="O19" i="75"/>
  <c r="O20" i="75"/>
  <c r="O21" i="75"/>
  <c r="O22" i="75"/>
  <c r="O24" i="75"/>
  <c r="O25" i="75"/>
  <c r="O26" i="75"/>
  <c r="O27" i="75"/>
  <c r="O28" i="75"/>
  <c r="O29" i="75"/>
  <c r="O30" i="75"/>
  <c r="O31" i="75"/>
  <c r="O32" i="75"/>
  <c r="O33" i="75"/>
  <c r="O35" i="75"/>
  <c r="O36" i="75"/>
  <c r="O37" i="75"/>
  <c r="O38" i="75"/>
  <c r="O39" i="75"/>
  <c r="O40" i="75"/>
  <c r="O43" i="75"/>
  <c r="O45" i="75"/>
  <c r="O48" i="75"/>
  <c r="O52" i="75"/>
  <c r="O53" i="75"/>
  <c r="O54" i="75"/>
  <c r="O55" i="75"/>
  <c r="O56" i="75"/>
  <c r="O57" i="75"/>
  <c r="O58" i="75"/>
  <c r="O61" i="75"/>
  <c r="O66" i="75"/>
  <c r="O75" i="75"/>
  <c r="O76" i="75"/>
  <c r="O96" i="75"/>
  <c r="O38" i="15"/>
  <c r="O13" i="76"/>
  <c r="O14" i="76"/>
  <c r="O15" i="76"/>
  <c r="O16" i="76"/>
  <c r="O18" i="76"/>
  <c r="O19" i="76"/>
  <c r="O20" i="76"/>
  <c r="O21" i="76"/>
  <c r="O22" i="76"/>
  <c r="O24" i="76"/>
  <c r="O25" i="76"/>
  <c r="O26" i="76"/>
  <c r="O27" i="76"/>
  <c r="O28" i="76"/>
  <c r="O29" i="76"/>
  <c r="O30" i="76"/>
  <c r="O31" i="76"/>
  <c r="O32" i="76"/>
  <c r="O33" i="76"/>
  <c r="O35" i="76"/>
  <c r="O36" i="76"/>
  <c r="O37" i="76"/>
  <c r="O38" i="76"/>
  <c r="O39" i="76"/>
  <c r="O40" i="76"/>
  <c r="O43" i="76"/>
  <c r="O45" i="76"/>
  <c r="O48" i="76"/>
  <c r="O52" i="76"/>
  <c r="O53" i="76"/>
  <c r="O54" i="76"/>
  <c r="O55" i="76"/>
  <c r="O56" i="76"/>
  <c r="O57" i="76"/>
  <c r="O58" i="76"/>
  <c r="O61" i="76"/>
  <c r="O66" i="76"/>
  <c r="O75" i="76"/>
  <c r="O76" i="76"/>
  <c r="O97" i="76"/>
  <c r="O39" i="15"/>
  <c r="O13" i="77"/>
  <c r="O14" i="77"/>
  <c r="O15" i="77"/>
  <c r="O16" i="77"/>
  <c r="O18" i="77"/>
  <c r="O19" i="77"/>
  <c r="O20" i="77"/>
  <c r="O21" i="77"/>
  <c r="O22" i="77"/>
  <c r="O24" i="77"/>
  <c r="O25" i="77"/>
  <c r="O26" i="77"/>
  <c r="O27" i="77"/>
  <c r="O28" i="77"/>
  <c r="O29" i="77"/>
  <c r="O30" i="77"/>
  <c r="O31" i="77"/>
  <c r="O32" i="77"/>
  <c r="O33" i="77"/>
  <c r="O35" i="77"/>
  <c r="O36" i="77"/>
  <c r="O37" i="77"/>
  <c r="O38" i="77"/>
  <c r="O39" i="77"/>
  <c r="O40" i="77"/>
  <c r="O43" i="77"/>
  <c r="O45" i="77"/>
  <c r="O48" i="77"/>
  <c r="O52" i="77"/>
  <c r="O53" i="77"/>
  <c r="O54" i="77"/>
  <c r="O55" i="77"/>
  <c r="O56" i="77"/>
  <c r="O57" i="77"/>
  <c r="O58" i="77"/>
  <c r="O61" i="77"/>
  <c r="O66" i="77"/>
  <c r="O75" i="77"/>
  <c r="O76" i="77"/>
  <c r="O97" i="77"/>
  <c r="O40" i="15"/>
  <c r="O13" i="78"/>
  <c r="O14" i="78"/>
  <c r="O15" i="78"/>
  <c r="O16" i="78"/>
  <c r="O18" i="78"/>
  <c r="O19" i="78"/>
  <c r="O20" i="78"/>
  <c r="O21" i="78"/>
  <c r="O22" i="78"/>
  <c r="O24" i="78"/>
  <c r="O25" i="78"/>
  <c r="O26" i="78"/>
  <c r="O27" i="78"/>
  <c r="O28" i="78"/>
  <c r="O29" i="78"/>
  <c r="O30" i="78"/>
  <c r="O31" i="78"/>
  <c r="O32" i="78"/>
  <c r="O33" i="78"/>
  <c r="O35" i="78"/>
  <c r="O36" i="78"/>
  <c r="O37" i="78"/>
  <c r="O38" i="78"/>
  <c r="O39" i="78"/>
  <c r="O40" i="78"/>
  <c r="O43" i="78"/>
  <c r="O45" i="78"/>
  <c r="O48" i="78"/>
  <c r="O52" i="78"/>
  <c r="O53" i="78"/>
  <c r="O54" i="78"/>
  <c r="O55" i="78"/>
  <c r="O56" i="78"/>
  <c r="O57" i="78"/>
  <c r="O58" i="78"/>
  <c r="O61" i="78"/>
  <c r="O66" i="78"/>
  <c r="O75" i="78"/>
  <c r="O76" i="78"/>
  <c r="O97" i="78"/>
  <c r="O41" i="15"/>
  <c r="O13" i="80"/>
  <c r="O14" i="80"/>
  <c r="O15" i="80"/>
  <c r="O16" i="80"/>
  <c r="O18" i="80"/>
  <c r="O19" i="80"/>
  <c r="O20" i="80"/>
  <c r="O21" i="80"/>
  <c r="O22" i="80"/>
  <c r="O24" i="80"/>
  <c r="O25" i="80"/>
  <c r="O26" i="80"/>
  <c r="O27" i="80"/>
  <c r="O28" i="80"/>
  <c r="O29" i="80"/>
  <c r="O30" i="80"/>
  <c r="O31" i="80"/>
  <c r="O32" i="80"/>
  <c r="O33" i="80"/>
  <c r="O35" i="80"/>
  <c r="O36" i="80"/>
  <c r="O37" i="80"/>
  <c r="O38" i="80"/>
  <c r="O39" i="80"/>
  <c r="O40" i="80"/>
  <c r="O43" i="80"/>
  <c r="O45" i="80"/>
  <c r="O48" i="80"/>
  <c r="O52" i="80"/>
  <c r="O53" i="80"/>
  <c r="O54" i="80"/>
  <c r="O55" i="80"/>
  <c r="O56" i="80"/>
  <c r="O57" i="80"/>
  <c r="O58" i="80"/>
  <c r="O61" i="80"/>
  <c r="O66" i="80"/>
  <c r="O75" i="80"/>
  <c r="O76" i="80"/>
  <c r="O97" i="80"/>
  <c r="O43" i="15"/>
  <c r="O13" i="81"/>
  <c r="O14" i="81"/>
  <c r="O15" i="81"/>
  <c r="O16" i="81"/>
  <c r="O18" i="81"/>
  <c r="O19" i="81"/>
  <c r="O20" i="81"/>
  <c r="O21" i="81"/>
  <c r="O22" i="81"/>
  <c r="O24" i="81"/>
  <c r="O25" i="81"/>
  <c r="O26" i="81"/>
  <c r="O27" i="81"/>
  <c r="O28" i="81"/>
  <c r="O29" i="81"/>
  <c r="O30" i="81"/>
  <c r="O31" i="81"/>
  <c r="O32" i="81"/>
  <c r="O33" i="81"/>
  <c r="O35" i="81"/>
  <c r="O36" i="81"/>
  <c r="O37" i="81"/>
  <c r="O38" i="81"/>
  <c r="O39" i="81"/>
  <c r="O40" i="81"/>
  <c r="O43" i="81"/>
  <c r="O45" i="81"/>
  <c r="O48" i="81"/>
  <c r="O52" i="81"/>
  <c r="O53" i="81"/>
  <c r="O54" i="81"/>
  <c r="O55" i="81"/>
  <c r="O56" i="81"/>
  <c r="O57" i="81"/>
  <c r="O58" i="81"/>
  <c r="O61" i="81"/>
  <c r="O66" i="81"/>
  <c r="O75" i="81"/>
  <c r="O76" i="81"/>
  <c r="O97" i="81"/>
  <c r="O44" i="15"/>
  <c r="O13" i="82"/>
  <c r="O14" i="82"/>
  <c r="O15" i="82"/>
  <c r="O16" i="82"/>
  <c r="O18" i="82"/>
  <c r="O19" i="82"/>
  <c r="O20" i="82"/>
  <c r="O21" i="82"/>
  <c r="O22" i="82"/>
  <c r="O24" i="82"/>
  <c r="O25" i="82"/>
  <c r="O26" i="82"/>
  <c r="O27" i="82"/>
  <c r="O28" i="82"/>
  <c r="O29" i="82"/>
  <c r="O30" i="82"/>
  <c r="O31" i="82"/>
  <c r="O32" i="82"/>
  <c r="O33" i="82"/>
  <c r="O35" i="82"/>
  <c r="O36" i="82"/>
  <c r="O37" i="82"/>
  <c r="O38" i="82"/>
  <c r="O39" i="82"/>
  <c r="O40" i="82"/>
  <c r="O43" i="82"/>
  <c r="O45" i="82"/>
  <c r="O48" i="82"/>
  <c r="O52" i="82"/>
  <c r="O53" i="82"/>
  <c r="O54" i="82"/>
  <c r="O55" i="82"/>
  <c r="O56" i="82"/>
  <c r="O57" i="82"/>
  <c r="O58" i="82"/>
  <c r="O61" i="82"/>
  <c r="O66" i="82"/>
  <c r="O75" i="82"/>
  <c r="O76" i="82"/>
  <c r="O97" i="82"/>
  <c r="O45" i="15"/>
  <c r="O13" i="84"/>
  <c r="O14" i="84"/>
  <c r="O15" i="84"/>
  <c r="O16" i="84"/>
  <c r="O18" i="84"/>
  <c r="O19" i="84"/>
  <c r="O20" i="84"/>
  <c r="O21" i="84"/>
  <c r="O22" i="84"/>
  <c r="O24" i="84"/>
  <c r="O25" i="84"/>
  <c r="O26" i="84"/>
  <c r="O27" i="84"/>
  <c r="O28" i="84"/>
  <c r="O29" i="84"/>
  <c r="O30" i="84"/>
  <c r="O31" i="84"/>
  <c r="O32" i="84"/>
  <c r="O33" i="84"/>
  <c r="O35" i="84"/>
  <c r="O36" i="84"/>
  <c r="O37" i="84"/>
  <c r="O38" i="84"/>
  <c r="O39" i="84"/>
  <c r="O40" i="84"/>
  <c r="O43" i="84"/>
  <c r="O45" i="84"/>
  <c r="O48" i="84"/>
  <c r="O52" i="84"/>
  <c r="O53" i="84"/>
  <c r="O54" i="84"/>
  <c r="O55" i="84"/>
  <c r="O56" i="84"/>
  <c r="O57" i="84"/>
  <c r="O58" i="84"/>
  <c r="O61" i="84"/>
  <c r="O66" i="84"/>
  <c r="O75" i="84"/>
  <c r="O76" i="84"/>
  <c r="O98" i="84"/>
  <c r="O46" i="15"/>
  <c r="O13" i="83"/>
  <c r="O14" i="83"/>
  <c r="O15" i="83"/>
  <c r="O16" i="83"/>
  <c r="O18" i="83"/>
  <c r="O19" i="83"/>
  <c r="O20" i="83"/>
  <c r="O21" i="83"/>
  <c r="O22" i="83"/>
  <c r="O24" i="83"/>
  <c r="O25" i="83"/>
  <c r="O26" i="83"/>
  <c r="O27" i="83"/>
  <c r="O28" i="83"/>
  <c r="O29" i="83"/>
  <c r="O30" i="83"/>
  <c r="O31" i="83"/>
  <c r="O32" i="83"/>
  <c r="O33" i="83"/>
  <c r="O35" i="83"/>
  <c r="O36" i="83"/>
  <c r="O37" i="83"/>
  <c r="O38" i="83"/>
  <c r="O39" i="83"/>
  <c r="O40" i="83"/>
  <c r="O43" i="83"/>
  <c r="O45" i="83"/>
  <c r="O48" i="83"/>
  <c r="O52" i="83"/>
  <c r="O53" i="83"/>
  <c r="O54" i="83"/>
  <c r="O55" i="83"/>
  <c r="O56" i="83"/>
  <c r="O57" i="83"/>
  <c r="O58" i="83"/>
  <c r="O61" i="83"/>
  <c r="O66" i="83"/>
  <c r="O75" i="83"/>
  <c r="O76" i="83"/>
  <c r="O97" i="83"/>
  <c r="O47" i="15"/>
  <c r="O13" i="85"/>
  <c r="O14" i="85"/>
  <c r="O15" i="85"/>
  <c r="O16" i="85"/>
  <c r="O18" i="85"/>
  <c r="O19" i="85"/>
  <c r="O20" i="85"/>
  <c r="O21" i="85"/>
  <c r="O22" i="85"/>
  <c r="O24" i="85"/>
  <c r="O25" i="85"/>
  <c r="O26" i="85"/>
  <c r="O27" i="85"/>
  <c r="O28" i="85"/>
  <c r="O29" i="85"/>
  <c r="O30" i="85"/>
  <c r="O31" i="85"/>
  <c r="O32" i="85"/>
  <c r="O33" i="85"/>
  <c r="O35" i="85"/>
  <c r="O36" i="85"/>
  <c r="O37" i="85"/>
  <c r="O38" i="85"/>
  <c r="O39" i="85"/>
  <c r="O40" i="85"/>
  <c r="O43" i="85"/>
  <c r="O45" i="85"/>
  <c r="O48" i="85"/>
  <c r="O52" i="85"/>
  <c r="O53" i="85"/>
  <c r="O54" i="85"/>
  <c r="O55" i="85"/>
  <c r="O56" i="85"/>
  <c r="O57" i="85"/>
  <c r="O58" i="85"/>
  <c r="O61" i="85"/>
  <c r="O66" i="85"/>
  <c r="O75" i="85"/>
  <c r="O76" i="85"/>
  <c r="O97" i="85"/>
  <c r="O48" i="15"/>
  <c r="O13" i="87"/>
  <c r="O14" i="87"/>
  <c r="O15" i="87"/>
  <c r="O16" i="87"/>
  <c r="O18" i="87"/>
  <c r="O19" i="87"/>
  <c r="O20" i="87"/>
  <c r="O21" i="87"/>
  <c r="O22" i="87"/>
  <c r="O24" i="87"/>
  <c r="O25" i="87"/>
  <c r="O26" i="87"/>
  <c r="O27" i="87"/>
  <c r="O28" i="87"/>
  <c r="O29" i="87"/>
  <c r="O30" i="87"/>
  <c r="O31" i="87"/>
  <c r="O32" i="87"/>
  <c r="O33" i="87"/>
  <c r="O35" i="87"/>
  <c r="O36" i="87"/>
  <c r="O37" i="87"/>
  <c r="O38" i="87"/>
  <c r="O39" i="87"/>
  <c r="O40" i="87"/>
  <c r="O43" i="87"/>
  <c r="O45" i="87"/>
  <c r="O48" i="87"/>
  <c r="O52" i="87"/>
  <c r="O53" i="87"/>
  <c r="O54" i="87"/>
  <c r="O55" i="87"/>
  <c r="O56" i="87"/>
  <c r="O57" i="87"/>
  <c r="O58" i="87"/>
  <c r="O61" i="87"/>
  <c r="O66" i="87"/>
  <c r="O75" i="87"/>
  <c r="O76" i="87"/>
  <c r="O97" i="87"/>
  <c r="O50" i="15"/>
  <c r="O13" i="89"/>
  <c r="O14" i="89"/>
  <c r="O15" i="89"/>
  <c r="O16" i="89"/>
  <c r="O18" i="89"/>
  <c r="O19" i="89"/>
  <c r="O20" i="89"/>
  <c r="O21" i="89"/>
  <c r="O22" i="89"/>
  <c r="O24" i="89"/>
  <c r="O25" i="89"/>
  <c r="O26" i="89"/>
  <c r="O27" i="89"/>
  <c r="O28" i="89"/>
  <c r="O29" i="89"/>
  <c r="O30" i="89"/>
  <c r="O31" i="89"/>
  <c r="O32" i="89"/>
  <c r="O33" i="89"/>
  <c r="O35" i="89"/>
  <c r="O36" i="89"/>
  <c r="O37" i="89"/>
  <c r="O38" i="89"/>
  <c r="O39" i="89"/>
  <c r="O40" i="89"/>
  <c r="O43" i="89"/>
  <c r="O45" i="89"/>
  <c r="O48" i="89"/>
  <c r="O52" i="89"/>
  <c r="O53" i="89"/>
  <c r="O54" i="89"/>
  <c r="O55" i="89"/>
  <c r="O56" i="89"/>
  <c r="O57" i="89"/>
  <c r="O58" i="89"/>
  <c r="O61" i="89"/>
  <c r="O66" i="89"/>
  <c r="O75" i="89"/>
  <c r="O76" i="89"/>
  <c r="O97" i="89"/>
  <c r="O51" i="15"/>
  <c r="O13" i="90"/>
  <c r="O14" i="90"/>
  <c r="O15" i="90"/>
  <c r="O16" i="90"/>
  <c r="O18" i="90"/>
  <c r="O19" i="90"/>
  <c r="O20" i="90"/>
  <c r="O21" i="90"/>
  <c r="O22" i="90"/>
  <c r="O24" i="90"/>
  <c r="O25" i="90"/>
  <c r="O26" i="90"/>
  <c r="O27" i="90"/>
  <c r="O28" i="90"/>
  <c r="O29" i="90"/>
  <c r="O30" i="90"/>
  <c r="O31" i="90"/>
  <c r="O32" i="90"/>
  <c r="O33" i="90"/>
  <c r="O35" i="90"/>
  <c r="O36" i="90"/>
  <c r="O37" i="90"/>
  <c r="O38" i="90"/>
  <c r="O39" i="90"/>
  <c r="O40" i="90"/>
  <c r="O43" i="90"/>
  <c r="O45" i="90"/>
  <c r="O48" i="90"/>
  <c r="O52" i="90"/>
  <c r="O53" i="90"/>
  <c r="O54" i="90"/>
  <c r="O55" i="90"/>
  <c r="O56" i="90"/>
  <c r="O57" i="90"/>
  <c r="O58" i="90"/>
  <c r="O61" i="90"/>
  <c r="O66" i="90"/>
  <c r="O75" i="90"/>
  <c r="O76" i="90"/>
  <c r="O97" i="90"/>
  <c r="O52" i="15"/>
  <c r="O13" i="91"/>
  <c r="O14" i="91"/>
  <c r="O15" i="91"/>
  <c r="O16" i="91"/>
  <c r="O18" i="91"/>
  <c r="O19" i="91"/>
  <c r="O20" i="91"/>
  <c r="O21" i="91"/>
  <c r="O22" i="91"/>
  <c r="O24" i="91"/>
  <c r="O25" i="91"/>
  <c r="O26" i="91"/>
  <c r="O27" i="91"/>
  <c r="O28" i="91"/>
  <c r="O29" i="91"/>
  <c r="O30" i="91"/>
  <c r="O31" i="91"/>
  <c r="O32" i="91"/>
  <c r="O33" i="91"/>
  <c r="O35" i="91"/>
  <c r="O36" i="91"/>
  <c r="O37" i="91"/>
  <c r="O38" i="91"/>
  <c r="O39" i="91"/>
  <c r="O40" i="91"/>
  <c r="O43" i="91"/>
  <c r="O45" i="91"/>
  <c r="O48" i="91"/>
  <c r="O52" i="91"/>
  <c r="O53" i="91"/>
  <c r="O54" i="91"/>
  <c r="O55" i="91"/>
  <c r="O56" i="91"/>
  <c r="O57" i="91"/>
  <c r="O58" i="91"/>
  <c r="O61" i="91"/>
  <c r="O66" i="91"/>
  <c r="O75" i="91"/>
  <c r="O76" i="91"/>
  <c r="O97" i="91"/>
  <c r="O53" i="15"/>
  <c r="O13" i="92"/>
  <c r="O14" i="92"/>
  <c r="O15" i="92"/>
  <c r="O16" i="92"/>
  <c r="O18" i="92"/>
  <c r="O19" i="92"/>
  <c r="O20" i="92"/>
  <c r="O21" i="92"/>
  <c r="O22" i="92"/>
  <c r="O24" i="92"/>
  <c r="O25" i="92"/>
  <c r="O26" i="92"/>
  <c r="O27" i="92"/>
  <c r="O28" i="92"/>
  <c r="O29" i="92"/>
  <c r="O30" i="92"/>
  <c r="O31" i="92"/>
  <c r="O32" i="92"/>
  <c r="O33" i="92"/>
  <c r="O35" i="92"/>
  <c r="O36" i="92"/>
  <c r="O37" i="92"/>
  <c r="O38" i="92"/>
  <c r="O39" i="92"/>
  <c r="O40" i="92"/>
  <c r="O43" i="92"/>
  <c r="O45" i="92"/>
  <c r="O48" i="92"/>
  <c r="O52" i="92"/>
  <c r="O53" i="92"/>
  <c r="O54" i="92"/>
  <c r="O55" i="92"/>
  <c r="O56" i="92"/>
  <c r="O57" i="92"/>
  <c r="O58" i="92"/>
  <c r="O61" i="92"/>
  <c r="O66" i="92"/>
  <c r="O75" i="92"/>
  <c r="O76" i="92"/>
  <c r="O98" i="92"/>
  <c r="O54" i="15"/>
  <c r="O13" i="93"/>
  <c r="O14" i="93"/>
  <c r="O15" i="93"/>
  <c r="O16" i="93"/>
  <c r="O18" i="93"/>
  <c r="O19" i="93"/>
  <c r="O20" i="93"/>
  <c r="O21" i="93"/>
  <c r="O22" i="93"/>
  <c r="O24" i="93"/>
  <c r="O25" i="93"/>
  <c r="O26" i="93"/>
  <c r="O27" i="93"/>
  <c r="O28" i="93"/>
  <c r="O29" i="93"/>
  <c r="O30" i="93"/>
  <c r="O31" i="93"/>
  <c r="O32" i="93"/>
  <c r="O33" i="93"/>
  <c r="O35" i="93"/>
  <c r="O36" i="93"/>
  <c r="O37" i="93"/>
  <c r="O38" i="93"/>
  <c r="O39" i="93"/>
  <c r="O40" i="93"/>
  <c r="O43" i="93"/>
  <c r="O45" i="93"/>
  <c r="O48" i="93"/>
  <c r="O52" i="93"/>
  <c r="O53" i="93"/>
  <c r="O54" i="93"/>
  <c r="O55" i="93"/>
  <c r="O56" i="93"/>
  <c r="O57" i="93"/>
  <c r="O58" i="93"/>
  <c r="O61" i="93"/>
  <c r="O66" i="93"/>
  <c r="O75" i="93"/>
  <c r="O76" i="93"/>
  <c r="O98" i="93"/>
  <c r="O55" i="15"/>
  <c r="O13" i="94"/>
  <c r="O14" i="94"/>
  <c r="O15" i="94"/>
  <c r="O16" i="94"/>
  <c r="O18" i="94"/>
  <c r="O19" i="94"/>
  <c r="O20" i="94"/>
  <c r="O21" i="94"/>
  <c r="O22" i="94"/>
  <c r="O24" i="94"/>
  <c r="O25" i="94"/>
  <c r="O26" i="94"/>
  <c r="O27" i="94"/>
  <c r="O28" i="94"/>
  <c r="O29" i="94"/>
  <c r="O30" i="94"/>
  <c r="O31" i="94"/>
  <c r="O32" i="94"/>
  <c r="O33" i="94"/>
  <c r="O35" i="94"/>
  <c r="O36" i="94"/>
  <c r="O37" i="94"/>
  <c r="O38" i="94"/>
  <c r="O39" i="94"/>
  <c r="O40" i="94"/>
  <c r="O43" i="94"/>
  <c r="O45" i="94"/>
  <c r="O48" i="94"/>
  <c r="O52" i="94"/>
  <c r="O53" i="94"/>
  <c r="O54" i="94"/>
  <c r="O55" i="94"/>
  <c r="O56" i="94"/>
  <c r="O57" i="94"/>
  <c r="O58" i="94"/>
  <c r="O61" i="94"/>
  <c r="O66" i="94"/>
  <c r="O75" i="94"/>
  <c r="O76" i="94"/>
  <c r="O98" i="94"/>
  <c r="O56" i="15"/>
  <c r="O13" i="95"/>
  <c r="O14" i="95"/>
  <c r="O15" i="95"/>
  <c r="O16" i="95"/>
  <c r="O18" i="95"/>
  <c r="O19" i="95"/>
  <c r="O20" i="95"/>
  <c r="O21" i="95"/>
  <c r="O22" i="95"/>
  <c r="O24" i="95"/>
  <c r="O25" i="95"/>
  <c r="O26" i="95"/>
  <c r="O27" i="95"/>
  <c r="O28" i="95"/>
  <c r="O29" i="95"/>
  <c r="O30" i="95"/>
  <c r="O31" i="95"/>
  <c r="O32" i="95"/>
  <c r="O33" i="95"/>
  <c r="O35" i="95"/>
  <c r="O36" i="95"/>
  <c r="O37" i="95"/>
  <c r="O38" i="95"/>
  <c r="O39" i="95"/>
  <c r="O40" i="95"/>
  <c r="O43" i="95"/>
  <c r="O45" i="95"/>
  <c r="O48" i="95"/>
  <c r="O52" i="95"/>
  <c r="O53" i="95"/>
  <c r="O54" i="95"/>
  <c r="O55" i="95"/>
  <c r="O56" i="95"/>
  <c r="O57" i="95"/>
  <c r="O58" i="95"/>
  <c r="O61" i="95"/>
  <c r="O66" i="95"/>
  <c r="O75" i="95"/>
  <c r="O76" i="95"/>
  <c r="O98" i="95"/>
  <c r="O57" i="15"/>
  <c r="O13" i="96"/>
  <c r="O14" i="96"/>
  <c r="O15" i="96"/>
  <c r="O16" i="96"/>
  <c r="O18" i="96"/>
  <c r="O19" i="96"/>
  <c r="O20" i="96"/>
  <c r="O21" i="96"/>
  <c r="O22" i="96"/>
  <c r="O24" i="96"/>
  <c r="O25" i="96"/>
  <c r="O26" i="96"/>
  <c r="O27" i="96"/>
  <c r="O28" i="96"/>
  <c r="O29" i="96"/>
  <c r="O30" i="96"/>
  <c r="O31" i="96"/>
  <c r="O32" i="96"/>
  <c r="O33" i="96"/>
  <c r="O35" i="96"/>
  <c r="O36" i="96"/>
  <c r="O37" i="96"/>
  <c r="O38" i="96"/>
  <c r="O39" i="96"/>
  <c r="O40" i="96"/>
  <c r="O43" i="96"/>
  <c r="O45" i="96"/>
  <c r="O48" i="96"/>
  <c r="O52" i="96"/>
  <c r="O53" i="96"/>
  <c r="O54" i="96"/>
  <c r="O55" i="96"/>
  <c r="O56" i="96"/>
  <c r="O57" i="96"/>
  <c r="O58" i="96"/>
  <c r="O61" i="96"/>
  <c r="O66" i="96"/>
  <c r="O75" i="96"/>
  <c r="O76" i="96"/>
  <c r="O98" i="96"/>
  <c r="O58" i="15"/>
  <c r="O59" i="15"/>
  <c r="O60" i="15"/>
  <c r="O61" i="15"/>
  <c r="O62" i="15"/>
  <c r="O63" i="15"/>
  <c r="O64" i="15"/>
  <c r="O65" i="15"/>
  <c r="O66" i="15"/>
  <c r="O13" i="105"/>
  <c r="O14" i="105"/>
  <c r="O15" i="105"/>
  <c r="O16" i="105"/>
  <c r="O18" i="105"/>
  <c r="O19" i="105"/>
  <c r="O20" i="105"/>
  <c r="O21" i="105"/>
  <c r="O22" i="105"/>
  <c r="O23" i="105"/>
  <c r="O25" i="105"/>
  <c r="O26" i="105"/>
  <c r="O27" i="105"/>
  <c r="O28" i="105"/>
  <c r="O29" i="105"/>
  <c r="O30" i="105"/>
  <c r="O31" i="105"/>
  <c r="O32" i="105"/>
  <c r="O33" i="105"/>
  <c r="O34" i="105"/>
  <c r="O35" i="105"/>
  <c r="O36" i="105"/>
  <c r="O38" i="105"/>
  <c r="O39" i="105"/>
  <c r="O40" i="105"/>
  <c r="O41" i="105"/>
  <c r="O42" i="105"/>
  <c r="O43" i="105"/>
  <c r="O46" i="105"/>
  <c r="O48" i="105"/>
  <c r="O51" i="105"/>
  <c r="O55" i="105"/>
  <c r="O56" i="105"/>
  <c r="O57" i="105"/>
  <c r="O58" i="105"/>
  <c r="O59" i="105"/>
  <c r="O60" i="105"/>
  <c r="O61" i="105"/>
  <c r="O64" i="105"/>
  <c r="O69" i="105"/>
  <c r="O70" i="105"/>
  <c r="O78" i="105"/>
  <c r="O79" i="105"/>
  <c r="O98" i="105"/>
  <c r="O99" i="105"/>
  <c r="O100" i="105"/>
  <c r="O104" i="105"/>
  <c r="O67" i="15"/>
  <c r="O13" i="106"/>
  <c r="O14" i="106"/>
  <c r="O15" i="106"/>
  <c r="O16" i="106"/>
  <c r="O18" i="106"/>
  <c r="O19" i="106"/>
  <c r="O20" i="106"/>
  <c r="O21" i="106"/>
  <c r="O22" i="106"/>
  <c r="O23" i="106"/>
  <c r="O25" i="106"/>
  <c r="O26" i="106"/>
  <c r="O27" i="106"/>
  <c r="O28" i="106"/>
  <c r="O29" i="106"/>
  <c r="O30" i="106"/>
  <c r="O31" i="106"/>
  <c r="O32" i="106"/>
  <c r="O33" i="106"/>
  <c r="O34" i="106"/>
  <c r="O35" i="106"/>
  <c r="O36" i="106"/>
  <c r="O38" i="106"/>
  <c r="O39" i="106"/>
  <c r="O40" i="106"/>
  <c r="O41" i="106"/>
  <c r="O42" i="106"/>
  <c r="O43" i="106"/>
  <c r="O46" i="106"/>
  <c r="O48" i="106"/>
  <c r="O51" i="106"/>
  <c r="O55" i="106"/>
  <c r="O56" i="106"/>
  <c r="O57" i="106"/>
  <c r="O58" i="106"/>
  <c r="O59" i="106"/>
  <c r="O60" i="106"/>
  <c r="O61" i="106"/>
  <c r="O64" i="106"/>
  <c r="O69" i="106"/>
  <c r="O70" i="106"/>
  <c r="O78" i="106"/>
  <c r="O79" i="106"/>
  <c r="O98" i="106"/>
  <c r="O99" i="106"/>
  <c r="O100" i="106"/>
  <c r="O104" i="106"/>
  <c r="O68" i="15"/>
  <c r="O69" i="15"/>
  <c r="O70" i="15"/>
  <c r="O71" i="15"/>
  <c r="O72" i="15"/>
  <c r="O73" i="15"/>
  <c r="O74" i="15"/>
  <c r="O75" i="15"/>
  <c r="O76" i="15"/>
  <c r="S13" i="116"/>
  <c r="S14" i="116"/>
  <c r="S15" i="116"/>
  <c r="S16" i="116"/>
  <c r="S18" i="116"/>
  <c r="S19" i="116"/>
  <c r="S20" i="116"/>
  <c r="S21" i="116"/>
  <c r="S22" i="116"/>
  <c r="S23" i="116"/>
  <c r="S25" i="116"/>
  <c r="S26" i="116"/>
  <c r="S28" i="116"/>
  <c r="S29" i="116"/>
  <c r="S30" i="116"/>
  <c r="S31" i="116"/>
  <c r="S32" i="116"/>
  <c r="S33" i="116"/>
  <c r="S34" i="116"/>
  <c r="S35" i="116"/>
  <c r="S36" i="116"/>
  <c r="S37" i="116"/>
  <c r="S39" i="116"/>
  <c r="S40" i="116"/>
  <c r="S41" i="116"/>
  <c r="S42" i="116"/>
  <c r="S43" i="116"/>
  <c r="S44" i="116"/>
  <c r="S47" i="116"/>
  <c r="S49" i="116"/>
  <c r="S52" i="116"/>
  <c r="S56" i="116"/>
  <c r="S57" i="116"/>
  <c r="S58" i="116"/>
  <c r="S59" i="116"/>
  <c r="S60" i="116"/>
  <c r="S61" i="116"/>
  <c r="S62" i="116"/>
  <c r="S63" i="116"/>
  <c r="S66" i="116"/>
  <c r="S71" i="116"/>
  <c r="S72" i="116"/>
  <c r="S80" i="116"/>
  <c r="S81" i="116"/>
  <c r="S104" i="116"/>
  <c r="S105" i="116"/>
  <c r="S106" i="116"/>
  <c r="S112" i="116"/>
  <c r="O77" i="15"/>
  <c r="O78" i="15"/>
  <c r="O79" i="15"/>
  <c r="O80" i="15"/>
  <c r="O81" i="15"/>
  <c r="O82" i="15"/>
  <c r="O83" i="15"/>
  <c r="O84" i="15"/>
  <c r="S13" i="127"/>
  <c r="S14" i="127"/>
  <c r="S15" i="127"/>
  <c r="S16" i="127"/>
  <c r="S17" i="127"/>
  <c r="S19" i="127"/>
  <c r="S20" i="127"/>
  <c r="S21" i="127"/>
  <c r="S22" i="127"/>
  <c r="S23" i="127"/>
  <c r="S24" i="127"/>
  <c r="S26" i="127"/>
  <c r="S27" i="127"/>
  <c r="S29" i="127"/>
  <c r="S30" i="127"/>
  <c r="S31" i="127"/>
  <c r="S32" i="127"/>
  <c r="S33" i="127"/>
  <c r="S34" i="127"/>
  <c r="S35" i="127"/>
  <c r="S36" i="127"/>
  <c r="S37" i="127"/>
  <c r="S38" i="127"/>
  <c r="S40" i="127"/>
  <c r="S41" i="127"/>
  <c r="S42" i="127"/>
  <c r="S43" i="127"/>
  <c r="S44" i="127"/>
  <c r="S45" i="127"/>
  <c r="S48" i="127"/>
  <c r="S50" i="127"/>
  <c r="S53" i="127"/>
  <c r="S57" i="127"/>
  <c r="S58" i="127"/>
  <c r="S59" i="127"/>
  <c r="S60" i="127"/>
  <c r="S61" i="127"/>
  <c r="S62" i="127"/>
  <c r="S63" i="127"/>
  <c r="S64" i="127"/>
  <c r="S65" i="127"/>
  <c r="S68" i="127"/>
  <c r="S73" i="127"/>
  <c r="S74" i="127"/>
  <c r="S82" i="127"/>
  <c r="S83" i="127"/>
  <c r="S107" i="127"/>
  <c r="S108" i="127"/>
  <c r="S109" i="127"/>
  <c r="S119" i="127"/>
  <c r="O85" i="15"/>
  <c r="O86" i="15"/>
  <c r="O87" i="15"/>
  <c r="O88" i="15"/>
  <c r="S13" i="131"/>
  <c r="S14" i="131"/>
  <c r="S15" i="131"/>
  <c r="S16" i="131"/>
  <c r="S17" i="131"/>
  <c r="S19" i="131"/>
  <c r="S20" i="131"/>
  <c r="S21" i="131"/>
  <c r="S22" i="131"/>
  <c r="S23" i="131"/>
  <c r="S24" i="131"/>
  <c r="S26" i="131"/>
  <c r="S27" i="131"/>
  <c r="S29" i="131"/>
  <c r="S30" i="131"/>
  <c r="S31" i="131"/>
  <c r="S32" i="131"/>
  <c r="S33" i="131"/>
  <c r="S34" i="131"/>
  <c r="S35" i="131"/>
  <c r="S36" i="131"/>
  <c r="S37" i="131"/>
  <c r="S38" i="131"/>
  <c r="S40" i="131"/>
  <c r="S41" i="131"/>
  <c r="S42" i="131"/>
  <c r="S43" i="131"/>
  <c r="S44" i="131"/>
  <c r="S45" i="131"/>
  <c r="S48" i="131"/>
  <c r="S50" i="131"/>
  <c r="S53" i="131"/>
  <c r="S57" i="131"/>
  <c r="S58" i="131"/>
  <c r="S59" i="131"/>
  <c r="S60" i="131"/>
  <c r="S61" i="131"/>
  <c r="S62" i="131"/>
  <c r="S63" i="131"/>
  <c r="S64" i="131"/>
  <c r="S65" i="131"/>
  <c r="S68" i="131"/>
  <c r="S73" i="131"/>
  <c r="S74" i="131"/>
  <c r="S82" i="131"/>
  <c r="S83" i="131"/>
  <c r="S107" i="131"/>
  <c r="S108" i="131"/>
  <c r="S109" i="131"/>
  <c r="S123" i="131"/>
  <c r="O89" i="15"/>
  <c r="S13" i="132"/>
  <c r="S14" i="132"/>
  <c r="S15" i="132"/>
  <c r="S16" i="132"/>
  <c r="S17" i="132"/>
  <c r="S19" i="132"/>
  <c r="S20" i="132"/>
  <c r="S21" i="132"/>
  <c r="S22" i="132"/>
  <c r="S23" i="132"/>
  <c r="S24" i="132"/>
  <c r="S26" i="132"/>
  <c r="S27" i="132"/>
  <c r="S29" i="132"/>
  <c r="S30" i="132"/>
  <c r="S31" i="132"/>
  <c r="S32" i="132"/>
  <c r="S33" i="132"/>
  <c r="S34" i="132"/>
  <c r="S35" i="132"/>
  <c r="S36" i="132"/>
  <c r="S37" i="132"/>
  <c r="S38" i="132"/>
  <c r="S40" i="132"/>
  <c r="S41" i="132"/>
  <c r="S42" i="132"/>
  <c r="S43" i="132"/>
  <c r="S44" i="132"/>
  <c r="S45" i="132"/>
  <c r="S48" i="132"/>
  <c r="S50" i="132"/>
  <c r="S53" i="132"/>
  <c r="S57" i="132"/>
  <c r="S58" i="132"/>
  <c r="S59" i="132"/>
  <c r="S60" i="132"/>
  <c r="S61" i="132"/>
  <c r="S62" i="132"/>
  <c r="S63" i="132"/>
  <c r="S64" i="132"/>
  <c r="S65" i="132"/>
  <c r="S68" i="132"/>
  <c r="S73" i="132"/>
  <c r="S74" i="132"/>
  <c r="S82" i="132"/>
  <c r="S83" i="132"/>
  <c r="S107" i="132"/>
  <c r="S108" i="132"/>
  <c r="S109" i="132"/>
  <c r="S124" i="132"/>
  <c r="O90" i="15"/>
  <c r="O91" i="15"/>
  <c r="O92" i="15"/>
  <c r="O93" i="15"/>
  <c r="S13" i="136"/>
  <c r="S14" i="136"/>
  <c r="S15" i="136"/>
  <c r="S16" i="136"/>
  <c r="S17" i="136"/>
  <c r="S19" i="136"/>
  <c r="S20" i="136"/>
  <c r="S21" i="136"/>
  <c r="S22" i="136"/>
  <c r="S23" i="136"/>
  <c r="S24" i="136"/>
  <c r="S25" i="136"/>
  <c r="S27" i="136"/>
  <c r="S28" i="136"/>
  <c r="S30" i="136"/>
  <c r="S31" i="136"/>
  <c r="S32" i="136"/>
  <c r="S33" i="136"/>
  <c r="S34" i="136"/>
  <c r="S35" i="136"/>
  <c r="S36" i="136"/>
  <c r="S37" i="136"/>
  <c r="S38" i="136"/>
  <c r="S39" i="136"/>
  <c r="S41" i="136"/>
  <c r="S42" i="136"/>
  <c r="S43" i="136"/>
  <c r="S44" i="136"/>
  <c r="S45" i="136"/>
  <c r="S46" i="136"/>
  <c r="S49" i="136"/>
  <c r="S51" i="136"/>
  <c r="S54" i="136"/>
  <c r="S58" i="136"/>
  <c r="S59" i="136"/>
  <c r="S60" i="136"/>
  <c r="S61" i="136"/>
  <c r="S62" i="136"/>
  <c r="S63" i="136"/>
  <c r="S64" i="136"/>
  <c r="S65" i="136"/>
  <c r="S66" i="136"/>
  <c r="S69" i="136"/>
  <c r="S74" i="136"/>
  <c r="S75" i="136"/>
  <c r="S83" i="136"/>
  <c r="S84" i="136"/>
  <c r="S108" i="136"/>
  <c r="S109" i="136"/>
  <c r="S110" i="136"/>
  <c r="S128" i="136"/>
  <c r="O94" i="15"/>
  <c r="S13" i="137"/>
  <c r="S14" i="137"/>
  <c r="S15" i="137"/>
  <c r="S16" i="137"/>
  <c r="S17" i="137"/>
  <c r="S19" i="137"/>
  <c r="S20" i="137"/>
  <c r="S21" i="137"/>
  <c r="S22" i="137"/>
  <c r="S23" i="137"/>
  <c r="S24" i="137"/>
  <c r="S25" i="137"/>
  <c r="S26" i="137"/>
  <c r="S28" i="137"/>
  <c r="S29" i="137"/>
  <c r="S31" i="137"/>
  <c r="S32" i="137"/>
  <c r="S33" i="137"/>
  <c r="S34" i="137"/>
  <c r="S35" i="137"/>
  <c r="S36" i="137"/>
  <c r="S37" i="137"/>
  <c r="S38" i="137"/>
  <c r="S39" i="137"/>
  <c r="S40" i="137"/>
  <c r="S42" i="137"/>
  <c r="S43" i="137"/>
  <c r="S44" i="137"/>
  <c r="S45" i="137"/>
  <c r="S46" i="137"/>
  <c r="S47" i="137"/>
  <c r="S50" i="137"/>
  <c r="S52" i="137"/>
  <c r="S55" i="137"/>
  <c r="S59" i="137"/>
  <c r="S60" i="137"/>
  <c r="S61" i="137"/>
  <c r="S62" i="137"/>
  <c r="S63" i="137"/>
  <c r="S64" i="137"/>
  <c r="S65" i="137"/>
  <c r="S66" i="137"/>
  <c r="S67" i="137"/>
  <c r="S68" i="137"/>
  <c r="S71" i="137"/>
  <c r="S76" i="137"/>
  <c r="S77" i="137"/>
  <c r="S78" i="137"/>
  <c r="S86" i="137"/>
  <c r="S87" i="137"/>
  <c r="S112" i="137"/>
  <c r="S113" i="137"/>
  <c r="S114" i="137"/>
  <c r="S134" i="137"/>
  <c r="O95" i="15"/>
  <c r="S13" i="138"/>
  <c r="S14" i="138"/>
  <c r="S15" i="138"/>
  <c r="S16" i="138"/>
  <c r="S17" i="138"/>
  <c r="S19" i="138"/>
  <c r="S20" i="138"/>
  <c r="S21" i="138"/>
  <c r="S22" i="138"/>
  <c r="S23" i="138"/>
  <c r="S24" i="138"/>
  <c r="S25" i="138"/>
  <c r="S26" i="138"/>
  <c r="S28" i="138"/>
  <c r="S29" i="138"/>
  <c r="S31" i="138"/>
  <c r="S32" i="138"/>
  <c r="S33" i="138"/>
  <c r="S34" i="138"/>
  <c r="S35" i="138"/>
  <c r="S36" i="138"/>
  <c r="S37" i="138"/>
  <c r="S38" i="138"/>
  <c r="S39" i="138"/>
  <c r="S40" i="138"/>
  <c r="S42" i="138"/>
  <c r="S43" i="138"/>
  <c r="S44" i="138"/>
  <c r="S45" i="138"/>
  <c r="S46" i="138"/>
  <c r="S47" i="138"/>
  <c r="S50" i="138"/>
  <c r="S52" i="138"/>
  <c r="S55" i="138"/>
  <c r="S59" i="138"/>
  <c r="S60" i="138"/>
  <c r="S61" i="138"/>
  <c r="S62" i="138"/>
  <c r="S63" i="138"/>
  <c r="S64" i="138"/>
  <c r="S65" i="138"/>
  <c r="S66" i="138"/>
  <c r="S67" i="138"/>
  <c r="S68" i="138"/>
  <c r="S71" i="138"/>
  <c r="S76" i="138"/>
  <c r="S77" i="138"/>
  <c r="S78" i="138"/>
  <c r="S86" i="138"/>
  <c r="S87" i="138"/>
  <c r="S112" i="138"/>
  <c r="S113" i="138"/>
  <c r="S114" i="138"/>
  <c r="S136" i="138"/>
  <c r="O96" i="15"/>
  <c r="S13" i="139"/>
  <c r="S14" i="139"/>
  <c r="S15" i="139"/>
  <c r="S16" i="139"/>
  <c r="S17" i="139"/>
  <c r="S19" i="139"/>
  <c r="S20" i="139"/>
  <c r="S21" i="139"/>
  <c r="S22" i="139"/>
  <c r="S23" i="139"/>
  <c r="S24" i="139"/>
  <c r="S25" i="139"/>
  <c r="S26" i="139"/>
  <c r="S28" i="139"/>
  <c r="S29" i="139"/>
  <c r="S31" i="139"/>
  <c r="S32" i="139"/>
  <c r="S33" i="139"/>
  <c r="S34" i="139"/>
  <c r="S35" i="139"/>
  <c r="S36" i="139"/>
  <c r="S37" i="139"/>
  <c r="S38" i="139"/>
  <c r="S39" i="139"/>
  <c r="S40" i="139"/>
  <c r="S42" i="139"/>
  <c r="S43" i="139"/>
  <c r="S44" i="139"/>
  <c r="S45" i="139"/>
  <c r="S46" i="139"/>
  <c r="S47" i="139"/>
  <c r="S50" i="139"/>
  <c r="S52" i="139"/>
  <c r="S55" i="139"/>
  <c r="S59" i="139"/>
  <c r="S60" i="139"/>
  <c r="S61" i="139"/>
  <c r="S62" i="139"/>
  <c r="S63" i="139"/>
  <c r="S64" i="139"/>
  <c r="S65" i="139"/>
  <c r="S66" i="139"/>
  <c r="S67" i="139"/>
  <c r="S68" i="139"/>
  <c r="S71" i="139"/>
  <c r="S76" i="139"/>
  <c r="S77" i="139"/>
  <c r="S78" i="139"/>
  <c r="S86" i="139"/>
  <c r="S87" i="139"/>
  <c r="S112" i="139"/>
  <c r="S113" i="139"/>
  <c r="S114" i="139"/>
  <c r="S136" i="139"/>
  <c r="O97" i="15"/>
  <c r="S13" i="140"/>
  <c r="S14" i="140"/>
  <c r="S15" i="140"/>
  <c r="S16" i="140"/>
  <c r="S17" i="140"/>
  <c r="S19" i="140"/>
  <c r="S20" i="140"/>
  <c r="S21" i="140"/>
  <c r="S22" i="140"/>
  <c r="S23" i="140"/>
  <c r="S24" i="140"/>
  <c r="S25" i="140"/>
  <c r="S26" i="140"/>
  <c r="S28" i="140"/>
  <c r="S29" i="140"/>
  <c r="S31" i="140"/>
  <c r="S32" i="140"/>
  <c r="S33" i="140"/>
  <c r="S34" i="140"/>
  <c r="S35" i="140"/>
  <c r="S36" i="140"/>
  <c r="S37" i="140"/>
  <c r="S38" i="140"/>
  <c r="S39" i="140"/>
  <c r="S40" i="140"/>
  <c r="S42" i="140"/>
  <c r="S43" i="140"/>
  <c r="S44" i="140"/>
  <c r="S45" i="140"/>
  <c r="S46" i="140"/>
  <c r="S47" i="140"/>
  <c r="S50" i="140"/>
  <c r="S52" i="140"/>
  <c r="S55" i="140"/>
  <c r="S59" i="140"/>
  <c r="S60" i="140"/>
  <c r="S61" i="140"/>
  <c r="S62" i="140"/>
  <c r="S63" i="140"/>
  <c r="S64" i="140"/>
  <c r="S65" i="140"/>
  <c r="S66" i="140"/>
  <c r="S67" i="140"/>
  <c r="S68" i="140"/>
  <c r="S71" i="140"/>
  <c r="S76" i="140"/>
  <c r="S77" i="140"/>
  <c r="S78" i="140"/>
  <c r="S86" i="140"/>
  <c r="S87" i="140"/>
  <c r="S112" i="140"/>
  <c r="S113" i="140"/>
  <c r="S114" i="140"/>
  <c r="S136" i="140"/>
  <c r="O98" i="15"/>
  <c r="S13" i="142"/>
  <c r="S14" i="142"/>
  <c r="S15" i="142"/>
  <c r="S16" i="142"/>
  <c r="S17" i="142"/>
  <c r="S19" i="142"/>
  <c r="S20" i="142"/>
  <c r="S21" i="142"/>
  <c r="S22" i="142"/>
  <c r="S23" i="142"/>
  <c r="S24" i="142"/>
  <c r="S25" i="142"/>
  <c r="S26" i="142"/>
  <c r="S28" i="142"/>
  <c r="S29" i="142"/>
  <c r="S31" i="142"/>
  <c r="S32" i="142"/>
  <c r="S33" i="142"/>
  <c r="S34" i="142"/>
  <c r="S35" i="142"/>
  <c r="S36" i="142"/>
  <c r="S37" i="142"/>
  <c r="S38" i="142"/>
  <c r="S39" i="142"/>
  <c r="S40" i="142"/>
  <c r="S42" i="142"/>
  <c r="S43" i="142"/>
  <c r="S44" i="142"/>
  <c r="S45" i="142"/>
  <c r="S46" i="142"/>
  <c r="S47" i="142"/>
  <c r="S50" i="142"/>
  <c r="S52" i="142"/>
  <c r="S55" i="142"/>
  <c r="S59" i="142"/>
  <c r="S60" i="142"/>
  <c r="S61" i="142"/>
  <c r="S62" i="142"/>
  <c r="S63" i="142"/>
  <c r="S64" i="142"/>
  <c r="S65" i="142"/>
  <c r="S66" i="142"/>
  <c r="S67" i="142"/>
  <c r="S68" i="142"/>
  <c r="S71" i="142"/>
  <c r="S76" i="142"/>
  <c r="S77" i="142"/>
  <c r="S78" i="142"/>
  <c r="S86" i="142"/>
  <c r="S87" i="142"/>
  <c r="S112" i="142"/>
  <c r="S113" i="142"/>
  <c r="S114" i="142"/>
  <c r="S137" i="142"/>
  <c r="O100" i="15"/>
  <c r="S13" i="143"/>
  <c r="S14" i="143"/>
  <c r="S15" i="143"/>
  <c r="S16" i="143"/>
  <c r="S17" i="143"/>
  <c r="S19" i="143"/>
  <c r="S20" i="143"/>
  <c r="S21" i="143"/>
  <c r="S22" i="143"/>
  <c r="S23" i="143"/>
  <c r="S24" i="143"/>
  <c r="S25" i="143"/>
  <c r="S26" i="143"/>
  <c r="S28" i="143"/>
  <c r="S29" i="143"/>
  <c r="S31" i="143"/>
  <c r="S32" i="143"/>
  <c r="S33" i="143"/>
  <c r="S34" i="143"/>
  <c r="S35" i="143"/>
  <c r="S36" i="143"/>
  <c r="S37" i="143"/>
  <c r="S38" i="143"/>
  <c r="S39" i="143"/>
  <c r="S40" i="143"/>
  <c r="S42" i="143"/>
  <c r="S43" i="143"/>
  <c r="S44" i="143"/>
  <c r="S45" i="143"/>
  <c r="S46" i="143"/>
  <c r="S47" i="143"/>
  <c r="S50" i="143"/>
  <c r="S52" i="143"/>
  <c r="S55" i="143"/>
  <c r="S59" i="143"/>
  <c r="S60" i="143"/>
  <c r="S61" i="143"/>
  <c r="S62" i="143"/>
  <c r="S63" i="143"/>
  <c r="S64" i="143"/>
  <c r="S65" i="143"/>
  <c r="S66" i="143"/>
  <c r="S67" i="143"/>
  <c r="S68" i="143"/>
  <c r="S71" i="143"/>
  <c r="S76" i="143"/>
  <c r="S77" i="143"/>
  <c r="S78" i="143"/>
  <c r="S86" i="143"/>
  <c r="S87" i="143"/>
  <c r="S112" i="143"/>
  <c r="S113" i="143"/>
  <c r="S114" i="143"/>
  <c r="S138" i="143"/>
  <c r="O101" i="15"/>
  <c r="S13" i="144"/>
  <c r="S14" i="144"/>
  <c r="S15" i="144"/>
  <c r="S16" i="144"/>
  <c r="S17" i="144"/>
  <c r="S19" i="144"/>
  <c r="S20" i="144"/>
  <c r="S21" i="144"/>
  <c r="S22" i="144"/>
  <c r="S23" i="144"/>
  <c r="S24" i="144"/>
  <c r="S25" i="144"/>
  <c r="S26" i="144"/>
  <c r="S28" i="144"/>
  <c r="S29" i="144"/>
  <c r="S31" i="144"/>
  <c r="S32" i="144"/>
  <c r="S33" i="144"/>
  <c r="S34" i="144"/>
  <c r="S35" i="144"/>
  <c r="S36" i="144"/>
  <c r="S37" i="144"/>
  <c r="S38" i="144"/>
  <c r="S39" i="144"/>
  <c r="S40" i="144"/>
  <c r="S42" i="144"/>
  <c r="S43" i="144"/>
  <c r="S44" i="144"/>
  <c r="S45" i="144"/>
  <c r="S46" i="144"/>
  <c r="S47" i="144"/>
  <c r="S50" i="144"/>
  <c r="S52" i="144"/>
  <c r="S55" i="144"/>
  <c r="S59" i="144"/>
  <c r="S60" i="144"/>
  <c r="S61" i="144"/>
  <c r="S62" i="144"/>
  <c r="S63" i="144"/>
  <c r="S64" i="144"/>
  <c r="S65" i="144"/>
  <c r="S66" i="144"/>
  <c r="S67" i="144"/>
  <c r="S68" i="144"/>
  <c r="S71" i="144"/>
  <c r="S76" i="144"/>
  <c r="S77" i="144"/>
  <c r="S78" i="144"/>
  <c r="S86" i="144"/>
  <c r="S87" i="144"/>
  <c r="S112" i="144"/>
  <c r="S113" i="144"/>
  <c r="S114" i="144"/>
  <c r="S138" i="144"/>
  <c r="O102" i="15"/>
  <c r="S13" i="145"/>
  <c r="S14" i="145"/>
  <c r="S15" i="145"/>
  <c r="S16" i="145"/>
  <c r="S17" i="145"/>
  <c r="S19" i="145"/>
  <c r="S20" i="145"/>
  <c r="S21" i="145"/>
  <c r="S22" i="145"/>
  <c r="S23" i="145"/>
  <c r="S24" i="145"/>
  <c r="S25" i="145"/>
  <c r="S26" i="145"/>
  <c r="S28" i="145"/>
  <c r="S29" i="145"/>
  <c r="S31" i="145"/>
  <c r="S32" i="145"/>
  <c r="S33" i="145"/>
  <c r="S34" i="145"/>
  <c r="S35" i="145"/>
  <c r="S36" i="145"/>
  <c r="S37" i="145"/>
  <c r="S38" i="145"/>
  <c r="S39" i="145"/>
  <c r="S40" i="145"/>
  <c r="S42" i="145"/>
  <c r="S43" i="145"/>
  <c r="S44" i="145"/>
  <c r="S45" i="145"/>
  <c r="S46" i="145"/>
  <c r="S47" i="145"/>
  <c r="S50" i="145"/>
  <c r="S52" i="145"/>
  <c r="S55" i="145"/>
  <c r="S59" i="145"/>
  <c r="S60" i="145"/>
  <c r="S61" i="145"/>
  <c r="S62" i="145"/>
  <c r="S63" i="145"/>
  <c r="S64" i="145"/>
  <c r="S65" i="145"/>
  <c r="S66" i="145"/>
  <c r="S67" i="145"/>
  <c r="S68" i="145"/>
  <c r="S71" i="145"/>
  <c r="S76" i="145"/>
  <c r="S77" i="145"/>
  <c r="S78" i="145"/>
  <c r="S86" i="145"/>
  <c r="S87" i="145"/>
  <c r="S112" i="145"/>
  <c r="S113" i="145"/>
  <c r="S114" i="145"/>
  <c r="S138" i="145"/>
  <c r="O103" i="15"/>
  <c r="S13" i="146"/>
  <c r="S14" i="146"/>
  <c r="S15" i="146"/>
  <c r="S16" i="146"/>
  <c r="S17" i="146"/>
  <c r="S19" i="146"/>
  <c r="S20" i="146"/>
  <c r="S21" i="146"/>
  <c r="S22" i="146"/>
  <c r="S23" i="146"/>
  <c r="S24" i="146"/>
  <c r="S25" i="146"/>
  <c r="S26" i="146"/>
  <c r="S28" i="146"/>
  <c r="S29" i="146"/>
  <c r="S31" i="146"/>
  <c r="S32" i="146"/>
  <c r="S33" i="146"/>
  <c r="S34" i="146"/>
  <c r="S35" i="146"/>
  <c r="S36" i="146"/>
  <c r="S37" i="146"/>
  <c r="S38" i="146"/>
  <c r="S39" i="146"/>
  <c r="S40" i="146"/>
  <c r="S42" i="146"/>
  <c r="S43" i="146"/>
  <c r="S44" i="146"/>
  <c r="S45" i="146"/>
  <c r="S46" i="146"/>
  <c r="S47" i="146"/>
  <c r="S50" i="146"/>
  <c r="S52" i="146"/>
  <c r="S55" i="146"/>
  <c r="S59" i="146"/>
  <c r="S60" i="146"/>
  <c r="S61" i="146"/>
  <c r="S62" i="146"/>
  <c r="S63" i="146"/>
  <c r="S64" i="146"/>
  <c r="S65" i="146"/>
  <c r="S66" i="146"/>
  <c r="S67" i="146"/>
  <c r="S68" i="146"/>
  <c r="S71" i="146"/>
  <c r="S76" i="146"/>
  <c r="S77" i="146"/>
  <c r="S78" i="146"/>
  <c r="S86" i="146"/>
  <c r="S87" i="146"/>
  <c r="S112" i="146"/>
  <c r="S113" i="146"/>
  <c r="S114" i="146"/>
  <c r="S138" i="146"/>
  <c r="O104" i="15"/>
  <c r="S13" i="147"/>
  <c r="S14" i="147"/>
  <c r="S15" i="147"/>
  <c r="S16" i="147"/>
  <c r="S17" i="147"/>
  <c r="S19" i="147"/>
  <c r="S20" i="147"/>
  <c r="S21" i="147"/>
  <c r="S22" i="147"/>
  <c r="S23" i="147"/>
  <c r="S24" i="147"/>
  <c r="S25" i="147"/>
  <c r="S26" i="147"/>
  <c r="S28" i="147"/>
  <c r="S29" i="147"/>
  <c r="S31" i="147"/>
  <c r="S32" i="147"/>
  <c r="S33" i="147"/>
  <c r="S34" i="147"/>
  <c r="S35" i="147"/>
  <c r="S36" i="147"/>
  <c r="S37" i="147"/>
  <c r="S38" i="147"/>
  <c r="S39" i="147"/>
  <c r="S40" i="147"/>
  <c r="S42" i="147"/>
  <c r="S43" i="147"/>
  <c r="S44" i="147"/>
  <c r="S45" i="147"/>
  <c r="S46" i="147"/>
  <c r="S47" i="147"/>
  <c r="S50" i="147"/>
  <c r="S52" i="147"/>
  <c r="S55" i="147"/>
  <c r="S59" i="147"/>
  <c r="S60" i="147"/>
  <c r="S61" i="147"/>
  <c r="S62" i="147"/>
  <c r="S63" i="147"/>
  <c r="S64" i="147"/>
  <c r="S65" i="147"/>
  <c r="S66" i="147"/>
  <c r="S67" i="147"/>
  <c r="S68" i="147"/>
  <c r="S71" i="147"/>
  <c r="S76" i="147"/>
  <c r="S77" i="147"/>
  <c r="S78" i="147"/>
  <c r="S86" i="147"/>
  <c r="S87" i="147"/>
  <c r="S112" i="147"/>
  <c r="S113" i="147"/>
  <c r="S114" i="147"/>
  <c r="S138" i="147"/>
  <c r="O105" i="15"/>
  <c r="S13" i="148"/>
  <c r="S14" i="148"/>
  <c r="S15" i="148"/>
  <c r="S16" i="148"/>
  <c r="S17" i="148"/>
  <c r="S19" i="148"/>
  <c r="S20" i="148"/>
  <c r="S21" i="148"/>
  <c r="S22" i="148"/>
  <c r="S23" i="148"/>
  <c r="S24" i="148"/>
  <c r="S25" i="148"/>
  <c r="S26" i="148"/>
  <c r="S28" i="148"/>
  <c r="S29" i="148"/>
  <c r="S31" i="148"/>
  <c r="S32" i="148"/>
  <c r="S33" i="148"/>
  <c r="S34" i="148"/>
  <c r="S35" i="148"/>
  <c r="S36" i="148"/>
  <c r="S37" i="148"/>
  <c r="S38" i="148"/>
  <c r="S39" i="148"/>
  <c r="S40" i="148"/>
  <c r="S42" i="148"/>
  <c r="S43" i="148"/>
  <c r="S44" i="148"/>
  <c r="S45" i="148"/>
  <c r="S46" i="148"/>
  <c r="S47" i="148"/>
  <c r="S50" i="148"/>
  <c r="S52" i="148"/>
  <c r="S55" i="148"/>
  <c r="S59" i="148"/>
  <c r="S60" i="148"/>
  <c r="S61" i="148"/>
  <c r="S62" i="148"/>
  <c r="S63" i="148"/>
  <c r="S64" i="148"/>
  <c r="S65" i="148"/>
  <c r="S66" i="148"/>
  <c r="S67" i="148"/>
  <c r="S68" i="148"/>
  <c r="S71" i="148"/>
  <c r="S76" i="148"/>
  <c r="S77" i="148"/>
  <c r="S78" i="148"/>
  <c r="S86" i="148"/>
  <c r="S87" i="148"/>
  <c r="S112" i="148"/>
  <c r="S113" i="148"/>
  <c r="S114" i="148"/>
  <c r="S138" i="148"/>
  <c r="O106" i="15"/>
  <c r="O110" i="15"/>
  <c r="Q13" i="65"/>
  <c r="Q14" i="65"/>
  <c r="Q15" i="65"/>
  <c r="Q16" i="65"/>
  <c r="Q18" i="65"/>
  <c r="Q19" i="65"/>
  <c r="Q20" i="65"/>
  <c r="Q21" i="65"/>
  <c r="Q22" i="65"/>
  <c r="Q24" i="65"/>
  <c r="Q25" i="65"/>
  <c r="Q26" i="65"/>
  <c r="Q27" i="65"/>
  <c r="Q28" i="65"/>
  <c r="Q29" i="65"/>
  <c r="Q30" i="65"/>
  <c r="Q31" i="65"/>
  <c r="Q32" i="65"/>
  <c r="Q33" i="65"/>
  <c r="Q35" i="65"/>
  <c r="Q36" i="65"/>
  <c r="Q37" i="65"/>
  <c r="Q38" i="65"/>
  <c r="Q39" i="65"/>
  <c r="Q40" i="65"/>
  <c r="Q43" i="65"/>
  <c r="Q45" i="65"/>
  <c r="Q48" i="65"/>
  <c r="Q52" i="65"/>
  <c r="Q53" i="65"/>
  <c r="Q54" i="65"/>
  <c r="Q55" i="65"/>
  <c r="Q56" i="65"/>
  <c r="Q57" i="65"/>
  <c r="Q58" i="65"/>
  <c r="Q61" i="65"/>
  <c r="Q66" i="65"/>
  <c r="Q75" i="65"/>
  <c r="Q76" i="65"/>
  <c r="Q93" i="65"/>
  <c r="Q28" i="15"/>
  <c r="Q13" i="66"/>
  <c r="Q14" i="66"/>
  <c r="Q15" i="66"/>
  <c r="Q16" i="66"/>
  <c r="Q18" i="66"/>
  <c r="Q19" i="66"/>
  <c r="Q20" i="66"/>
  <c r="Q21" i="66"/>
  <c r="Q22" i="66"/>
  <c r="Q24" i="66"/>
  <c r="Q25" i="66"/>
  <c r="Q26" i="66"/>
  <c r="Q27" i="66"/>
  <c r="Q28" i="66"/>
  <c r="Q29" i="66"/>
  <c r="Q30" i="66"/>
  <c r="Q31" i="66"/>
  <c r="Q32" i="66"/>
  <c r="Q33" i="66"/>
  <c r="Q35" i="66"/>
  <c r="Q36" i="66"/>
  <c r="Q37" i="66"/>
  <c r="Q38" i="66"/>
  <c r="Q39" i="66"/>
  <c r="Q40" i="66"/>
  <c r="Q43" i="66"/>
  <c r="Q45" i="66"/>
  <c r="Q48" i="66"/>
  <c r="Q52" i="66"/>
  <c r="Q53" i="66"/>
  <c r="Q54" i="66"/>
  <c r="Q55" i="66"/>
  <c r="Q56" i="66"/>
  <c r="Q57" i="66"/>
  <c r="Q58" i="66"/>
  <c r="Q61" i="66"/>
  <c r="Q66" i="66"/>
  <c r="Q75" i="66"/>
  <c r="Q76" i="66"/>
  <c r="Q92" i="66"/>
  <c r="Q29" i="15"/>
  <c r="Q13" i="67"/>
  <c r="Q14" i="67"/>
  <c r="Q15" i="67"/>
  <c r="Q16" i="67"/>
  <c r="Q18" i="67"/>
  <c r="Q19" i="67"/>
  <c r="Q20" i="67"/>
  <c r="Q21" i="67"/>
  <c r="Q22" i="67"/>
  <c r="Q24" i="67"/>
  <c r="Q25" i="67"/>
  <c r="Q26" i="67"/>
  <c r="Q27" i="67"/>
  <c r="Q28" i="67"/>
  <c r="Q29" i="67"/>
  <c r="Q30" i="67"/>
  <c r="Q31" i="67"/>
  <c r="Q32" i="67"/>
  <c r="Q33" i="67"/>
  <c r="Q35" i="67"/>
  <c r="Q36" i="67"/>
  <c r="Q37" i="67"/>
  <c r="Q38" i="67"/>
  <c r="Q39" i="67"/>
  <c r="Q40" i="67"/>
  <c r="Q43" i="67"/>
  <c r="Q45" i="67"/>
  <c r="Q48" i="67"/>
  <c r="Q52" i="67"/>
  <c r="Q53" i="67"/>
  <c r="Q54" i="67"/>
  <c r="Q55" i="67"/>
  <c r="Q56" i="67"/>
  <c r="Q57" i="67"/>
  <c r="Q58" i="67"/>
  <c r="Q61" i="67"/>
  <c r="Q66" i="67"/>
  <c r="Q75" i="67"/>
  <c r="Q76" i="67"/>
  <c r="Q93" i="67"/>
  <c r="Q30" i="15"/>
  <c r="Q13" i="68"/>
  <c r="Q14" i="68"/>
  <c r="Q15" i="68"/>
  <c r="Q16" i="68"/>
  <c r="Q18" i="68"/>
  <c r="Q19" i="68"/>
  <c r="Q20" i="68"/>
  <c r="Q21" i="68"/>
  <c r="Q22" i="68"/>
  <c r="Q24" i="68"/>
  <c r="Q25" i="68"/>
  <c r="Q26" i="68"/>
  <c r="Q27" i="68"/>
  <c r="Q28" i="68"/>
  <c r="Q29" i="68"/>
  <c r="Q30" i="68"/>
  <c r="Q31" i="68"/>
  <c r="Q32" i="68"/>
  <c r="Q33" i="68"/>
  <c r="Q35" i="68"/>
  <c r="Q36" i="68"/>
  <c r="Q37" i="68"/>
  <c r="Q38" i="68"/>
  <c r="Q39" i="68"/>
  <c r="Q40" i="68"/>
  <c r="Q43" i="68"/>
  <c r="Q45" i="68"/>
  <c r="Q48" i="68"/>
  <c r="Q52" i="68"/>
  <c r="Q53" i="68"/>
  <c r="Q54" i="68"/>
  <c r="Q55" i="68"/>
  <c r="Q56" i="68"/>
  <c r="Q57" i="68"/>
  <c r="Q58" i="68"/>
  <c r="Q61" i="68"/>
  <c r="Q66" i="68"/>
  <c r="Q75" i="68"/>
  <c r="Q76" i="68"/>
  <c r="Q93" i="68"/>
  <c r="Q31" i="15"/>
  <c r="Q13" i="69"/>
  <c r="Q14" i="69"/>
  <c r="Q15" i="69"/>
  <c r="Q16" i="69"/>
  <c r="Q18" i="69"/>
  <c r="Q19" i="69"/>
  <c r="Q20" i="69"/>
  <c r="Q21" i="69"/>
  <c r="Q22" i="69"/>
  <c r="Q24" i="69"/>
  <c r="Q25" i="69"/>
  <c r="Q26" i="69"/>
  <c r="Q27" i="69"/>
  <c r="Q28" i="69"/>
  <c r="Q29" i="69"/>
  <c r="Q30" i="69"/>
  <c r="Q31" i="69"/>
  <c r="Q32" i="69"/>
  <c r="Q33" i="69"/>
  <c r="Q35" i="69"/>
  <c r="Q36" i="69"/>
  <c r="Q37" i="69"/>
  <c r="Q38" i="69"/>
  <c r="Q39" i="69"/>
  <c r="Q40" i="69"/>
  <c r="Q43" i="69"/>
  <c r="Q45" i="69"/>
  <c r="Q48" i="69"/>
  <c r="Q52" i="69"/>
  <c r="Q53" i="69"/>
  <c r="Q54" i="69"/>
  <c r="Q55" i="69"/>
  <c r="Q56" i="69"/>
  <c r="Q57" i="69"/>
  <c r="Q58" i="69"/>
  <c r="Q61" i="69"/>
  <c r="Q66" i="69"/>
  <c r="Q75" i="69"/>
  <c r="Q76" i="69"/>
  <c r="Q94" i="69"/>
  <c r="Q32" i="15"/>
  <c r="Q13" i="70"/>
  <c r="Q14" i="70"/>
  <c r="Q15" i="70"/>
  <c r="Q16" i="70"/>
  <c r="Q18" i="70"/>
  <c r="Q19" i="70"/>
  <c r="Q20" i="70"/>
  <c r="Q21" i="70"/>
  <c r="Q22" i="70"/>
  <c r="Q24" i="70"/>
  <c r="Q25" i="70"/>
  <c r="Q26" i="70"/>
  <c r="Q27" i="70"/>
  <c r="Q28" i="70"/>
  <c r="Q29" i="70"/>
  <c r="Q30" i="70"/>
  <c r="Q31" i="70"/>
  <c r="Q32" i="70"/>
  <c r="Q33" i="70"/>
  <c r="Q35" i="70"/>
  <c r="Q36" i="70"/>
  <c r="Q37" i="70"/>
  <c r="Q38" i="70"/>
  <c r="Q39" i="70"/>
  <c r="Q40" i="70"/>
  <c r="Q43" i="70"/>
  <c r="Q45" i="70"/>
  <c r="Q48" i="70"/>
  <c r="Q52" i="70"/>
  <c r="Q53" i="70"/>
  <c r="Q54" i="70"/>
  <c r="Q55" i="70"/>
  <c r="Q56" i="70"/>
  <c r="Q57" i="70"/>
  <c r="Q58" i="70"/>
  <c r="Q61" i="70"/>
  <c r="Q66" i="70"/>
  <c r="Q75" i="70"/>
  <c r="Q76" i="70"/>
  <c r="Q93" i="70"/>
  <c r="Q33" i="15"/>
  <c r="Q13" i="71"/>
  <c r="Q14" i="71"/>
  <c r="Q15" i="71"/>
  <c r="Q16" i="71"/>
  <c r="Q18" i="71"/>
  <c r="Q19" i="71"/>
  <c r="Q20" i="71"/>
  <c r="Q21" i="71"/>
  <c r="Q22" i="71"/>
  <c r="Q24" i="71"/>
  <c r="Q25" i="71"/>
  <c r="Q26" i="71"/>
  <c r="Q27" i="71"/>
  <c r="Q28" i="71"/>
  <c r="Q29" i="71"/>
  <c r="Q30" i="71"/>
  <c r="Q31" i="71"/>
  <c r="Q32" i="71"/>
  <c r="Q33" i="71"/>
  <c r="Q35" i="71"/>
  <c r="Q36" i="71"/>
  <c r="Q37" i="71"/>
  <c r="Q38" i="71"/>
  <c r="Q39" i="71"/>
  <c r="Q40" i="71"/>
  <c r="Q43" i="71"/>
  <c r="Q45" i="71"/>
  <c r="Q48" i="71"/>
  <c r="Q52" i="71"/>
  <c r="Q53" i="71"/>
  <c r="Q54" i="71"/>
  <c r="Q55" i="71"/>
  <c r="Q56" i="71"/>
  <c r="Q57" i="71"/>
  <c r="Q58" i="71"/>
  <c r="Q61" i="71"/>
  <c r="Q66" i="71"/>
  <c r="Q75" i="71"/>
  <c r="Q76" i="71"/>
  <c r="Q95" i="71"/>
  <c r="Q34" i="15"/>
  <c r="Q13" i="72"/>
  <c r="Q14" i="72"/>
  <c r="Q15" i="72"/>
  <c r="Q16" i="72"/>
  <c r="Q18" i="72"/>
  <c r="Q19" i="72"/>
  <c r="Q20" i="72"/>
  <c r="Q21" i="72"/>
  <c r="Q22" i="72"/>
  <c r="Q24" i="72"/>
  <c r="Q25" i="72"/>
  <c r="Q26" i="72"/>
  <c r="Q27" i="72"/>
  <c r="Q28" i="72"/>
  <c r="Q29" i="72"/>
  <c r="Q30" i="72"/>
  <c r="Q31" i="72"/>
  <c r="Q32" i="72"/>
  <c r="Q33" i="72"/>
  <c r="Q35" i="72"/>
  <c r="Q36" i="72"/>
  <c r="Q37" i="72"/>
  <c r="Q38" i="72"/>
  <c r="Q39" i="72"/>
  <c r="Q40" i="72"/>
  <c r="Q43" i="72"/>
  <c r="Q45" i="72"/>
  <c r="Q48" i="72"/>
  <c r="Q52" i="72"/>
  <c r="Q53" i="72"/>
  <c r="Q54" i="72"/>
  <c r="Q55" i="72"/>
  <c r="Q56" i="72"/>
  <c r="Q57" i="72"/>
  <c r="Q58" i="72"/>
  <c r="Q61" i="72"/>
  <c r="Q66" i="72"/>
  <c r="Q75" i="72"/>
  <c r="Q76" i="72"/>
  <c r="Q96" i="72"/>
  <c r="Q35" i="15"/>
  <c r="Q13" i="73"/>
  <c r="Q14" i="73"/>
  <c r="Q15" i="73"/>
  <c r="Q16" i="73"/>
  <c r="Q18" i="73"/>
  <c r="Q19" i="73"/>
  <c r="Q20" i="73"/>
  <c r="Q21" i="73"/>
  <c r="Q22" i="73"/>
  <c r="Q24" i="73"/>
  <c r="Q25" i="73"/>
  <c r="Q26" i="73"/>
  <c r="Q27" i="73"/>
  <c r="Q28" i="73"/>
  <c r="Q29" i="73"/>
  <c r="Q30" i="73"/>
  <c r="Q31" i="73"/>
  <c r="Q32" i="73"/>
  <c r="Q33" i="73"/>
  <c r="Q35" i="73"/>
  <c r="Q36" i="73"/>
  <c r="Q37" i="73"/>
  <c r="Q38" i="73"/>
  <c r="Q39" i="73"/>
  <c r="Q40" i="73"/>
  <c r="Q43" i="73"/>
  <c r="Q45" i="73"/>
  <c r="Q48" i="73"/>
  <c r="Q52" i="73"/>
  <c r="Q53" i="73"/>
  <c r="Q54" i="73"/>
  <c r="Q55" i="73"/>
  <c r="Q56" i="73"/>
  <c r="Q57" i="73"/>
  <c r="Q58" i="73"/>
  <c r="Q61" i="73"/>
  <c r="Q66" i="73"/>
  <c r="Q75" i="73"/>
  <c r="Q76" i="73"/>
  <c r="Q96" i="73"/>
  <c r="Q36" i="15"/>
  <c r="Q13" i="74"/>
  <c r="Q14" i="74"/>
  <c r="Q15" i="74"/>
  <c r="Q16" i="74"/>
  <c r="Q18" i="74"/>
  <c r="Q19" i="74"/>
  <c r="Q20" i="74"/>
  <c r="Q21" i="74"/>
  <c r="Q22" i="74"/>
  <c r="Q24" i="74"/>
  <c r="Q25" i="74"/>
  <c r="Q26" i="74"/>
  <c r="Q27" i="74"/>
  <c r="Q28" i="74"/>
  <c r="Q29" i="74"/>
  <c r="Q30" i="74"/>
  <c r="Q31" i="74"/>
  <c r="Q32" i="74"/>
  <c r="Q33" i="74"/>
  <c r="Q35" i="74"/>
  <c r="Q36" i="74"/>
  <c r="Q37" i="74"/>
  <c r="Q38" i="74"/>
  <c r="Q39" i="74"/>
  <c r="Q40" i="74"/>
  <c r="Q43" i="74"/>
  <c r="Q45" i="74"/>
  <c r="Q48" i="74"/>
  <c r="Q52" i="74"/>
  <c r="Q53" i="74"/>
  <c r="Q54" i="74"/>
  <c r="Q55" i="74"/>
  <c r="Q56" i="74"/>
  <c r="Q57" i="74"/>
  <c r="Q58" i="74"/>
  <c r="Q61" i="74"/>
  <c r="Q66" i="74"/>
  <c r="Q75" i="74"/>
  <c r="Q76" i="74"/>
  <c r="Q96" i="74"/>
  <c r="Q37" i="15"/>
  <c r="Q13" i="75"/>
  <c r="Q14" i="75"/>
  <c r="Q15" i="75"/>
  <c r="Q16" i="75"/>
  <c r="Q18" i="75"/>
  <c r="Q19" i="75"/>
  <c r="Q20" i="75"/>
  <c r="Q21" i="75"/>
  <c r="Q22" i="75"/>
  <c r="Q24" i="75"/>
  <c r="Q25" i="75"/>
  <c r="Q26" i="75"/>
  <c r="Q27" i="75"/>
  <c r="Q28" i="75"/>
  <c r="Q29" i="75"/>
  <c r="Q30" i="75"/>
  <c r="Q31" i="75"/>
  <c r="Q32" i="75"/>
  <c r="Q33" i="75"/>
  <c r="Q35" i="75"/>
  <c r="Q36" i="75"/>
  <c r="Q37" i="75"/>
  <c r="Q38" i="75"/>
  <c r="Q39" i="75"/>
  <c r="Q40" i="75"/>
  <c r="Q43" i="75"/>
  <c r="Q45" i="75"/>
  <c r="Q48" i="75"/>
  <c r="Q52" i="75"/>
  <c r="Q53" i="75"/>
  <c r="Q54" i="75"/>
  <c r="Q55" i="75"/>
  <c r="Q56" i="75"/>
  <c r="Q57" i="75"/>
  <c r="Q58" i="75"/>
  <c r="Q61" i="75"/>
  <c r="Q66" i="75"/>
  <c r="Q75" i="75"/>
  <c r="Q76" i="75"/>
  <c r="Q96" i="75"/>
  <c r="Q38" i="15"/>
  <c r="Q14" i="76"/>
  <c r="Q15" i="76"/>
  <c r="Q16" i="76"/>
  <c r="Q18" i="76"/>
  <c r="Q19" i="76"/>
  <c r="Q20" i="76"/>
  <c r="Q21" i="76"/>
  <c r="Q22" i="76"/>
  <c r="Q24" i="76"/>
  <c r="Q25" i="76"/>
  <c r="Q26" i="76"/>
  <c r="Q27" i="76"/>
  <c r="Q28" i="76"/>
  <c r="Q29" i="76"/>
  <c r="Q30" i="76"/>
  <c r="Q31" i="76"/>
  <c r="Q32" i="76"/>
  <c r="Q33" i="76"/>
  <c r="Q35" i="76"/>
  <c r="Q36" i="76"/>
  <c r="Q37" i="76"/>
  <c r="Q38" i="76"/>
  <c r="Q39" i="76"/>
  <c r="Q40" i="76"/>
  <c r="Q43" i="76"/>
  <c r="Q45" i="76"/>
  <c r="Q48" i="76"/>
  <c r="Q52" i="76"/>
  <c r="Q53" i="76"/>
  <c r="Q54" i="76"/>
  <c r="Q55" i="76"/>
  <c r="Q56" i="76"/>
  <c r="Q57" i="76"/>
  <c r="Q58" i="76"/>
  <c r="Q61" i="76"/>
  <c r="Q66" i="76"/>
  <c r="Q75" i="76"/>
  <c r="Q76" i="76"/>
  <c r="Q97" i="76"/>
  <c r="Q39" i="15"/>
  <c r="Q13" i="77"/>
  <c r="Q14" i="77"/>
  <c r="Q15" i="77"/>
  <c r="Q16" i="77"/>
  <c r="Q18" i="77"/>
  <c r="Q19" i="77"/>
  <c r="Q20" i="77"/>
  <c r="Q21" i="77"/>
  <c r="Q22" i="77"/>
  <c r="Q24" i="77"/>
  <c r="Q25" i="77"/>
  <c r="Q26" i="77"/>
  <c r="Q27" i="77"/>
  <c r="Q28" i="77"/>
  <c r="Q29" i="77"/>
  <c r="Q30" i="77"/>
  <c r="Q31" i="77"/>
  <c r="Q32" i="77"/>
  <c r="Q33" i="77"/>
  <c r="Q35" i="77"/>
  <c r="Q36" i="77"/>
  <c r="Q37" i="77"/>
  <c r="Q38" i="77"/>
  <c r="Q39" i="77"/>
  <c r="Q40" i="77"/>
  <c r="Q43" i="77"/>
  <c r="Q45" i="77"/>
  <c r="Q48" i="77"/>
  <c r="Q52" i="77"/>
  <c r="Q53" i="77"/>
  <c r="Q54" i="77"/>
  <c r="Q55" i="77"/>
  <c r="Q56" i="77"/>
  <c r="Q57" i="77"/>
  <c r="Q58" i="77"/>
  <c r="Q61" i="77"/>
  <c r="Q66" i="77"/>
  <c r="Q75" i="77"/>
  <c r="Q76" i="77"/>
  <c r="Q97" i="77"/>
  <c r="Q40" i="15"/>
  <c r="Q13" i="78"/>
  <c r="Q14" i="78"/>
  <c r="Q15" i="78"/>
  <c r="Q16" i="78"/>
  <c r="Q18" i="78"/>
  <c r="Q19" i="78"/>
  <c r="Q20" i="78"/>
  <c r="Q21" i="78"/>
  <c r="Q22" i="78"/>
  <c r="Q24" i="78"/>
  <c r="Q25" i="78"/>
  <c r="Q26" i="78"/>
  <c r="Q27" i="78"/>
  <c r="Q28" i="78"/>
  <c r="Q29" i="78"/>
  <c r="Q30" i="78"/>
  <c r="Q31" i="78"/>
  <c r="Q32" i="78"/>
  <c r="Q33" i="78"/>
  <c r="Q35" i="78"/>
  <c r="Q36" i="78"/>
  <c r="Q37" i="78"/>
  <c r="Q38" i="78"/>
  <c r="Q39" i="78"/>
  <c r="Q40" i="78"/>
  <c r="Q43" i="78"/>
  <c r="Q45" i="78"/>
  <c r="Q48" i="78"/>
  <c r="Q52" i="78"/>
  <c r="Q53" i="78"/>
  <c r="Q54" i="78"/>
  <c r="Q55" i="78"/>
  <c r="Q56" i="78"/>
  <c r="Q57" i="78"/>
  <c r="Q58" i="78"/>
  <c r="Q61" i="78"/>
  <c r="Q66" i="78"/>
  <c r="Q75" i="78"/>
  <c r="Q76" i="78"/>
  <c r="Q97" i="78"/>
  <c r="Q41" i="15"/>
  <c r="Q13" i="79"/>
  <c r="Q14" i="79"/>
  <c r="Q15" i="79"/>
  <c r="Q16" i="79"/>
  <c r="Q18" i="79"/>
  <c r="Q19" i="79"/>
  <c r="Q20" i="79"/>
  <c r="Q21" i="79"/>
  <c r="Q22" i="79"/>
  <c r="Q24" i="79"/>
  <c r="Q25" i="79"/>
  <c r="Q26" i="79"/>
  <c r="Q27" i="79"/>
  <c r="Q28" i="79"/>
  <c r="Q29" i="79"/>
  <c r="Q30" i="79"/>
  <c r="Q31" i="79"/>
  <c r="Q32" i="79"/>
  <c r="Q33" i="79"/>
  <c r="Q35" i="79"/>
  <c r="Q36" i="79"/>
  <c r="Q37" i="79"/>
  <c r="Q38" i="79"/>
  <c r="Q39" i="79"/>
  <c r="Q40" i="79"/>
  <c r="Q43" i="79"/>
  <c r="Q45" i="79"/>
  <c r="Q48" i="79"/>
  <c r="Q52" i="79"/>
  <c r="Q53" i="79"/>
  <c r="Q54" i="79"/>
  <c r="Q55" i="79"/>
  <c r="Q56" i="79"/>
  <c r="Q57" i="79"/>
  <c r="Q58" i="79"/>
  <c r="Q61" i="79"/>
  <c r="Q66" i="79"/>
  <c r="Q75" i="79"/>
  <c r="Q76" i="79"/>
  <c r="Q97" i="79"/>
  <c r="Q42" i="15"/>
  <c r="Q13" i="80"/>
  <c r="Q14" i="80"/>
  <c r="Q15" i="80"/>
  <c r="Q16" i="80"/>
  <c r="Q18" i="80"/>
  <c r="Q19" i="80"/>
  <c r="Q20" i="80"/>
  <c r="Q21" i="80"/>
  <c r="Q22" i="80"/>
  <c r="Q24" i="80"/>
  <c r="Q25" i="80"/>
  <c r="Q26" i="80"/>
  <c r="Q27" i="80"/>
  <c r="Q28" i="80"/>
  <c r="Q29" i="80"/>
  <c r="Q30" i="80"/>
  <c r="Q31" i="80"/>
  <c r="Q32" i="80"/>
  <c r="Q33" i="80"/>
  <c r="Q35" i="80"/>
  <c r="Q36" i="80"/>
  <c r="Q37" i="80"/>
  <c r="Q38" i="80"/>
  <c r="Q39" i="80"/>
  <c r="Q40" i="80"/>
  <c r="Q43" i="80"/>
  <c r="Q45" i="80"/>
  <c r="Q48" i="80"/>
  <c r="Q52" i="80"/>
  <c r="Q53" i="80"/>
  <c r="Q54" i="80"/>
  <c r="Q55" i="80"/>
  <c r="Q56" i="80"/>
  <c r="Q57" i="80"/>
  <c r="Q58" i="80"/>
  <c r="Q61" i="80"/>
  <c r="Q66" i="80"/>
  <c r="Q75" i="80"/>
  <c r="Q76" i="80"/>
  <c r="Q97" i="80"/>
  <c r="Q43" i="15"/>
  <c r="Q13" i="81"/>
  <c r="Q14" i="81"/>
  <c r="Q15" i="81"/>
  <c r="Q16" i="81"/>
  <c r="Q18" i="81"/>
  <c r="Q19" i="81"/>
  <c r="Q20" i="81"/>
  <c r="Q21" i="81"/>
  <c r="Q22" i="81"/>
  <c r="Q24" i="81"/>
  <c r="Q25" i="81"/>
  <c r="Q26" i="81"/>
  <c r="Q27" i="81"/>
  <c r="Q28" i="81"/>
  <c r="Q29" i="81"/>
  <c r="Q30" i="81"/>
  <c r="Q31" i="81"/>
  <c r="Q32" i="81"/>
  <c r="Q33" i="81"/>
  <c r="Q35" i="81"/>
  <c r="Q36" i="81"/>
  <c r="Q37" i="81"/>
  <c r="Q38" i="81"/>
  <c r="Q39" i="81"/>
  <c r="Q40" i="81"/>
  <c r="Q43" i="81"/>
  <c r="Q45" i="81"/>
  <c r="Q48" i="81"/>
  <c r="Q52" i="81"/>
  <c r="Q53" i="81"/>
  <c r="Q54" i="81"/>
  <c r="Q55" i="81"/>
  <c r="Q56" i="81"/>
  <c r="Q57" i="81"/>
  <c r="Q58" i="81"/>
  <c r="Q61" i="81"/>
  <c r="Q66" i="81"/>
  <c r="Q75" i="81"/>
  <c r="Q76" i="81"/>
  <c r="Q97" i="81"/>
  <c r="Q44" i="15"/>
  <c r="Q13" i="82"/>
  <c r="Q14" i="82"/>
  <c r="Q15" i="82"/>
  <c r="Q16" i="82"/>
  <c r="Q18" i="82"/>
  <c r="Q19" i="82"/>
  <c r="Q20" i="82"/>
  <c r="Q21" i="82"/>
  <c r="Q22" i="82"/>
  <c r="Q24" i="82"/>
  <c r="Q25" i="82"/>
  <c r="Q26" i="82"/>
  <c r="Q27" i="82"/>
  <c r="Q28" i="82"/>
  <c r="Q29" i="82"/>
  <c r="Q30" i="82"/>
  <c r="Q31" i="82"/>
  <c r="Q32" i="82"/>
  <c r="Q33" i="82"/>
  <c r="Q35" i="82"/>
  <c r="Q36" i="82"/>
  <c r="Q37" i="82"/>
  <c r="Q38" i="82"/>
  <c r="Q39" i="82"/>
  <c r="Q40" i="82"/>
  <c r="Q43" i="82"/>
  <c r="Q45" i="82"/>
  <c r="Q48" i="82"/>
  <c r="Q52" i="82"/>
  <c r="Q53" i="82"/>
  <c r="Q54" i="82"/>
  <c r="Q55" i="82"/>
  <c r="Q56" i="82"/>
  <c r="Q57" i="82"/>
  <c r="Q58" i="82"/>
  <c r="Q61" i="82"/>
  <c r="Q66" i="82"/>
  <c r="Q75" i="82"/>
  <c r="Q76" i="82"/>
  <c r="Q97" i="82"/>
  <c r="Q45" i="15"/>
  <c r="Q13" i="84"/>
  <c r="Q14" i="84"/>
  <c r="Q15" i="84"/>
  <c r="Q16" i="84"/>
  <c r="Q18" i="84"/>
  <c r="Q19" i="84"/>
  <c r="Q20" i="84"/>
  <c r="Q21" i="84"/>
  <c r="Q22" i="84"/>
  <c r="Q24" i="84"/>
  <c r="Q25" i="84"/>
  <c r="Q26" i="84"/>
  <c r="Q27" i="84"/>
  <c r="Q28" i="84"/>
  <c r="Q29" i="84"/>
  <c r="Q30" i="84"/>
  <c r="Q31" i="84"/>
  <c r="Q32" i="84"/>
  <c r="Q33" i="84"/>
  <c r="Q35" i="84"/>
  <c r="Q36" i="84"/>
  <c r="Q37" i="84"/>
  <c r="Q38" i="84"/>
  <c r="Q39" i="84"/>
  <c r="Q40" i="84"/>
  <c r="Q43" i="84"/>
  <c r="Q45" i="84"/>
  <c r="Q48" i="84"/>
  <c r="Q52" i="84"/>
  <c r="Q53" i="84"/>
  <c r="Q54" i="84"/>
  <c r="Q55" i="84"/>
  <c r="Q56" i="84"/>
  <c r="Q57" i="84"/>
  <c r="Q58" i="84"/>
  <c r="Q61" i="84"/>
  <c r="Q66" i="84"/>
  <c r="Q75" i="84"/>
  <c r="Q76" i="84"/>
  <c r="Q98" i="84"/>
  <c r="Q46" i="15"/>
  <c r="Q13" i="83"/>
  <c r="Q14" i="83"/>
  <c r="Q15" i="83"/>
  <c r="Q16" i="83"/>
  <c r="Q18" i="83"/>
  <c r="Q19" i="83"/>
  <c r="Q20" i="83"/>
  <c r="Q21" i="83"/>
  <c r="Q22" i="83"/>
  <c r="Q24" i="83"/>
  <c r="Q25" i="83"/>
  <c r="Q26" i="83"/>
  <c r="Q27" i="83"/>
  <c r="Q28" i="83"/>
  <c r="Q29" i="83"/>
  <c r="Q30" i="83"/>
  <c r="Q31" i="83"/>
  <c r="Q32" i="83"/>
  <c r="Q33" i="83"/>
  <c r="Q35" i="83"/>
  <c r="Q36" i="83"/>
  <c r="Q37" i="83"/>
  <c r="Q38" i="83"/>
  <c r="Q39" i="83"/>
  <c r="Q40" i="83"/>
  <c r="Q43" i="83"/>
  <c r="Q45" i="83"/>
  <c r="Q48" i="83"/>
  <c r="Q52" i="83"/>
  <c r="Q53" i="83"/>
  <c r="Q54" i="83"/>
  <c r="Q55" i="83"/>
  <c r="Q56" i="83"/>
  <c r="Q57" i="83"/>
  <c r="Q58" i="83"/>
  <c r="Q61" i="83"/>
  <c r="Q66" i="83"/>
  <c r="Q75" i="83"/>
  <c r="Q76" i="83"/>
  <c r="Q97" i="83"/>
  <c r="Q47" i="15"/>
  <c r="Q13" i="85"/>
  <c r="Q14" i="85"/>
  <c r="Q15" i="85"/>
  <c r="Q16" i="85"/>
  <c r="Q18" i="85"/>
  <c r="Q19" i="85"/>
  <c r="Q20" i="85"/>
  <c r="Q21" i="85"/>
  <c r="Q22" i="85"/>
  <c r="Q24" i="85"/>
  <c r="Q25" i="85"/>
  <c r="Q26" i="85"/>
  <c r="Q27" i="85"/>
  <c r="Q28" i="85"/>
  <c r="Q29" i="85"/>
  <c r="Q30" i="85"/>
  <c r="Q31" i="85"/>
  <c r="Q32" i="85"/>
  <c r="Q33" i="85"/>
  <c r="Q35" i="85"/>
  <c r="Q36" i="85"/>
  <c r="Q37" i="85"/>
  <c r="Q38" i="85"/>
  <c r="Q39" i="85"/>
  <c r="Q40" i="85"/>
  <c r="Q43" i="85"/>
  <c r="Q45" i="85"/>
  <c r="Q48" i="85"/>
  <c r="Q52" i="85"/>
  <c r="Q53" i="85"/>
  <c r="Q54" i="85"/>
  <c r="Q55" i="85"/>
  <c r="Q56" i="85"/>
  <c r="Q57" i="85"/>
  <c r="Q58" i="85"/>
  <c r="Q61" i="85"/>
  <c r="Q66" i="85"/>
  <c r="Q75" i="85"/>
  <c r="Q76" i="85"/>
  <c r="Q97" i="85"/>
  <c r="Q48" i="15"/>
  <c r="O13" i="86"/>
  <c r="O14" i="86"/>
  <c r="O15" i="86"/>
  <c r="O16" i="86"/>
  <c r="O18" i="86"/>
  <c r="O19" i="86"/>
  <c r="O20" i="86"/>
  <c r="O21" i="86"/>
  <c r="O22" i="86"/>
  <c r="O24" i="86"/>
  <c r="O25" i="86"/>
  <c r="O26" i="86"/>
  <c r="O27" i="86"/>
  <c r="O28" i="86"/>
  <c r="O29" i="86"/>
  <c r="O30" i="86"/>
  <c r="O31" i="86"/>
  <c r="O32" i="86"/>
  <c r="O33" i="86"/>
  <c r="O35" i="86"/>
  <c r="O36" i="86"/>
  <c r="O37" i="86"/>
  <c r="O38" i="86"/>
  <c r="O39" i="86"/>
  <c r="O40" i="86"/>
  <c r="O43" i="86"/>
  <c r="O45" i="86"/>
  <c r="O48" i="86"/>
  <c r="O52" i="86"/>
  <c r="O53" i="86"/>
  <c r="O54" i="86"/>
  <c r="O55" i="86"/>
  <c r="O56" i="86"/>
  <c r="O57" i="86"/>
  <c r="O58" i="86"/>
  <c r="O61" i="86"/>
  <c r="O66" i="86"/>
  <c r="O75" i="86"/>
  <c r="O76" i="86"/>
  <c r="O97" i="86"/>
  <c r="Q49" i="15"/>
  <c r="Q13" i="87"/>
  <c r="Q14" i="87"/>
  <c r="Q15" i="87"/>
  <c r="Q16" i="87"/>
  <c r="Q18" i="87"/>
  <c r="Q19" i="87"/>
  <c r="Q20" i="87"/>
  <c r="Q21" i="87"/>
  <c r="Q22" i="87"/>
  <c r="Q24" i="87"/>
  <c r="Q25" i="87"/>
  <c r="Q26" i="87"/>
  <c r="Q27" i="87"/>
  <c r="Q28" i="87"/>
  <c r="Q29" i="87"/>
  <c r="Q30" i="87"/>
  <c r="Q31" i="87"/>
  <c r="Q32" i="87"/>
  <c r="Q33" i="87"/>
  <c r="Q35" i="87"/>
  <c r="Q36" i="87"/>
  <c r="Q37" i="87"/>
  <c r="Q38" i="87"/>
  <c r="Q39" i="87"/>
  <c r="Q40" i="87"/>
  <c r="Q43" i="87"/>
  <c r="Q45" i="87"/>
  <c r="Q48" i="87"/>
  <c r="Q52" i="87"/>
  <c r="Q53" i="87"/>
  <c r="Q54" i="87"/>
  <c r="Q55" i="87"/>
  <c r="Q56" i="87"/>
  <c r="Q57" i="87"/>
  <c r="Q58" i="87"/>
  <c r="Q61" i="87"/>
  <c r="Q66" i="87"/>
  <c r="Q75" i="87"/>
  <c r="Q76" i="87"/>
  <c r="Q97" i="87"/>
  <c r="Q50" i="15"/>
  <c r="Q13" i="89"/>
  <c r="Q14" i="89"/>
  <c r="Q15" i="89"/>
  <c r="Q16" i="89"/>
  <c r="Q18" i="89"/>
  <c r="Q19" i="89"/>
  <c r="Q20" i="89"/>
  <c r="Q21" i="89"/>
  <c r="Q22" i="89"/>
  <c r="Q24" i="89"/>
  <c r="Q25" i="89"/>
  <c r="Q26" i="89"/>
  <c r="Q27" i="89"/>
  <c r="Q28" i="89"/>
  <c r="Q29" i="89"/>
  <c r="Q30" i="89"/>
  <c r="Q31" i="89"/>
  <c r="Q32" i="89"/>
  <c r="Q33" i="89"/>
  <c r="Q35" i="89"/>
  <c r="Q36" i="89"/>
  <c r="Q37" i="89"/>
  <c r="Q38" i="89"/>
  <c r="Q39" i="89"/>
  <c r="Q40" i="89"/>
  <c r="Q43" i="89"/>
  <c r="Q45" i="89"/>
  <c r="Q48" i="89"/>
  <c r="Q52" i="89"/>
  <c r="Q53" i="89"/>
  <c r="Q54" i="89"/>
  <c r="Q55" i="89"/>
  <c r="Q56" i="89"/>
  <c r="Q57" i="89"/>
  <c r="Q58" i="89"/>
  <c r="Q61" i="89"/>
  <c r="Q66" i="89"/>
  <c r="Q75" i="89"/>
  <c r="Q76" i="89"/>
  <c r="Q97" i="89"/>
  <c r="Q51" i="15"/>
  <c r="Q13" i="90"/>
  <c r="Q14" i="90"/>
  <c r="Q15" i="90"/>
  <c r="Q16" i="90"/>
  <c r="Q18" i="90"/>
  <c r="Q19" i="90"/>
  <c r="Q20" i="90"/>
  <c r="Q21" i="90"/>
  <c r="Q22" i="90"/>
  <c r="Q24" i="90"/>
  <c r="Q25" i="90"/>
  <c r="Q26" i="90"/>
  <c r="Q27" i="90"/>
  <c r="Q28" i="90"/>
  <c r="Q29" i="90"/>
  <c r="Q30" i="90"/>
  <c r="Q31" i="90"/>
  <c r="Q32" i="90"/>
  <c r="Q33" i="90"/>
  <c r="Q35" i="90"/>
  <c r="Q36" i="90"/>
  <c r="Q37" i="90"/>
  <c r="Q38" i="90"/>
  <c r="Q39" i="90"/>
  <c r="Q40" i="90"/>
  <c r="Q43" i="90"/>
  <c r="Q45" i="90"/>
  <c r="Q48" i="90"/>
  <c r="Q52" i="90"/>
  <c r="Q53" i="90"/>
  <c r="Q54" i="90"/>
  <c r="Q55" i="90"/>
  <c r="Q56" i="90"/>
  <c r="Q57" i="90"/>
  <c r="Q58" i="90"/>
  <c r="Q61" i="90"/>
  <c r="Q66" i="90"/>
  <c r="Q75" i="90"/>
  <c r="Q76" i="90"/>
  <c r="Q97" i="90"/>
  <c r="Q52" i="15"/>
  <c r="Q13" i="91"/>
  <c r="Q14" i="91"/>
  <c r="Q15" i="91"/>
  <c r="Q16" i="91"/>
  <c r="Q18" i="91"/>
  <c r="Q19" i="91"/>
  <c r="Q20" i="91"/>
  <c r="Q21" i="91"/>
  <c r="Q22" i="91"/>
  <c r="Q24" i="91"/>
  <c r="Q25" i="91"/>
  <c r="Q26" i="91"/>
  <c r="Q27" i="91"/>
  <c r="Q28" i="91"/>
  <c r="Q29" i="91"/>
  <c r="Q30" i="91"/>
  <c r="Q31" i="91"/>
  <c r="Q32" i="91"/>
  <c r="Q33" i="91"/>
  <c r="Q35" i="91"/>
  <c r="Q36" i="91"/>
  <c r="Q37" i="91"/>
  <c r="Q38" i="91"/>
  <c r="Q39" i="91"/>
  <c r="Q40" i="91"/>
  <c r="Q43" i="91"/>
  <c r="Q45" i="91"/>
  <c r="Q48" i="91"/>
  <c r="Q52" i="91"/>
  <c r="Q53" i="91"/>
  <c r="Q54" i="91"/>
  <c r="Q55" i="91"/>
  <c r="Q56" i="91"/>
  <c r="Q57" i="91"/>
  <c r="Q58" i="91"/>
  <c r="Q61" i="91"/>
  <c r="Q66" i="91"/>
  <c r="Q75" i="91"/>
  <c r="Q76" i="91"/>
  <c r="Q97" i="91"/>
  <c r="Q53" i="15"/>
  <c r="Q13" i="92"/>
  <c r="Q14" i="92"/>
  <c r="Q15" i="92"/>
  <c r="Q16" i="92"/>
  <c r="Q18" i="92"/>
  <c r="Q19" i="92"/>
  <c r="Q20" i="92"/>
  <c r="Q21" i="92"/>
  <c r="Q22" i="92"/>
  <c r="Q24" i="92"/>
  <c r="Q25" i="92"/>
  <c r="Q26" i="92"/>
  <c r="Q27" i="92"/>
  <c r="Q28" i="92"/>
  <c r="Q29" i="92"/>
  <c r="Q30" i="92"/>
  <c r="Q31" i="92"/>
  <c r="Q32" i="92"/>
  <c r="Q33" i="92"/>
  <c r="Q35" i="92"/>
  <c r="Q36" i="92"/>
  <c r="Q37" i="92"/>
  <c r="Q38" i="92"/>
  <c r="Q39" i="92"/>
  <c r="Q40" i="92"/>
  <c r="Q43" i="92"/>
  <c r="Q45" i="92"/>
  <c r="Q48" i="92"/>
  <c r="Q52" i="92"/>
  <c r="Q53" i="92"/>
  <c r="Q54" i="92"/>
  <c r="Q55" i="92"/>
  <c r="Q56" i="92"/>
  <c r="Q57" i="92"/>
  <c r="Q58" i="92"/>
  <c r="Q61" i="92"/>
  <c r="Q66" i="92"/>
  <c r="Q75" i="92"/>
  <c r="Q76" i="92"/>
  <c r="Q98" i="92"/>
  <c r="Q54" i="15"/>
  <c r="Q13" i="93"/>
  <c r="Q14" i="93"/>
  <c r="Q15" i="93"/>
  <c r="Q16" i="93"/>
  <c r="Q18" i="93"/>
  <c r="Q19" i="93"/>
  <c r="Q20" i="93"/>
  <c r="Q21" i="93"/>
  <c r="Q22" i="93"/>
  <c r="Q24" i="93"/>
  <c r="Q25" i="93"/>
  <c r="Q26" i="93"/>
  <c r="Q27" i="93"/>
  <c r="Q28" i="93"/>
  <c r="Q29" i="93"/>
  <c r="Q30" i="93"/>
  <c r="Q31" i="93"/>
  <c r="Q32" i="93"/>
  <c r="Q33" i="93"/>
  <c r="Q35" i="93"/>
  <c r="Q36" i="93"/>
  <c r="Q37" i="93"/>
  <c r="Q38" i="93"/>
  <c r="Q39" i="93"/>
  <c r="Q40" i="93"/>
  <c r="Q43" i="93"/>
  <c r="Q45" i="93"/>
  <c r="Q48" i="93"/>
  <c r="Q52" i="93"/>
  <c r="Q53" i="93"/>
  <c r="Q54" i="93"/>
  <c r="Q55" i="93"/>
  <c r="Q56" i="93"/>
  <c r="Q57" i="93"/>
  <c r="Q58" i="93"/>
  <c r="Q61" i="93"/>
  <c r="Q66" i="93"/>
  <c r="Q75" i="93"/>
  <c r="Q76" i="93"/>
  <c r="Q98" i="93"/>
  <c r="Q55" i="15"/>
  <c r="Q13" i="94"/>
  <c r="Q14" i="94"/>
  <c r="Q15" i="94"/>
  <c r="Q16" i="94"/>
  <c r="Q18" i="94"/>
  <c r="Q19" i="94"/>
  <c r="Q20" i="94"/>
  <c r="Q21" i="94"/>
  <c r="Q22" i="94"/>
  <c r="Q24" i="94"/>
  <c r="Q25" i="94"/>
  <c r="Q26" i="94"/>
  <c r="Q27" i="94"/>
  <c r="Q28" i="94"/>
  <c r="Q29" i="94"/>
  <c r="Q30" i="94"/>
  <c r="Q31" i="94"/>
  <c r="Q32" i="94"/>
  <c r="Q33" i="94"/>
  <c r="Q35" i="94"/>
  <c r="Q36" i="94"/>
  <c r="Q37" i="94"/>
  <c r="Q38" i="94"/>
  <c r="Q39" i="94"/>
  <c r="Q40" i="94"/>
  <c r="Q43" i="94"/>
  <c r="Q45" i="94"/>
  <c r="Q48" i="94"/>
  <c r="Q52" i="94"/>
  <c r="Q53" i="94"/>
  <c r="Q54" i="94"/>
  <c r="Q55" i="94"/>
  <c r="Q56" i="94"/>
  <c r="Q57" i="94"/>
  <c r="Q58" i="94"/>
  <c r="Q61" i="94"/>
  <c r="Q66" i="94"/>
  <c r="Q75" i="94"/>
  <c r="Q76" i="94"/>
  <c r="Q98" i="94"/>
  <c r="Q56" i="15"/>
  <c r="Q13" i="95"/>
  <c r="Q14" i="95"/>
  <c r="Q15" i="95"/>
  <c r="Q16" i="95"/>
  <c r="Q18" i="95"/>
  <c r="Q19" i="95"/>
  <c r="Q20" i="95"/>
  <c r="Q21" i="95"/>
  <c r="Q22" i="95"/>
  <c r="Q24" i="95"/>
  <c r="Q25" i="95"/>
  <c r="Q26" i="95"/>
  <c r="Q27" i="95"/>
  <c r="Q28" i="95"/>
  <c r="Q29" i="95"/>
  <c r="Q30" i="95"/>
  <c r="Q31" i="95"/>
  <c r="Q32" i="95"/>
  <c r="Q33" i="95"/>
  <c r="Q35" i="95"/>
  <c r="Q36" i="95"/>
  <c r="Q37" i="95"/>
  <c r="Q38" i="95"/>
  <c r="Q39" i="95"/>
  <c r="Q40" i="95"/>
  <c r="Q43" i="95"/>
  <c r="Q45" i="95"/>
  <c r="Q48" i="95"/>
  <c r="Q52" i="95"/>
  <c r="Q53" i="95"/>
  <c r="Q54" i="95"/>
  <c r="Q55" i="95"/>
  <c r="Q56" i="95"/>
  <c r="Q57" i="95"/>
  <c r="Q58" i="95"/>
  <c r="Q61" i="95"/>
  <c r="Q66" i="95"/>
  <c r="Q75" i="95"/>
  <c r="Q76" i="95"/>
  <c r="Q98" i="95"/>
  <c r="Q57" i="15"/>
  <c r="Q13" i="96"/>
  <c r="Q14" i="96"/>
  <c r="Q15" i="96"/>
  <c r="Q16" i="96"/>
  <c r="Q18" i="96"/>
  <c r="Q19" i="96"/>
  <c r="Q20" i="96"/>
  <c r="Q21" i="96"/>
  <c r="Q22" i="96"/>
  <c r="Q24" i="96"/>
  <c r="Q25" i="96"/>
  <c r="Q26" i="96"/>
  <c r="Q27" i="96"/>
  <c r="Q28" i="96"/>
  <c r="Q29" i="96"/>
  <c r="Q30" i="96"/>
  <c r="Q31" i="96"/>
  <c r="Q32" i="96"/>
  <c r="Q33" i="96"/>
  <c r="Q35" i="96"/>
  <c r="Q36" i="96"/>
  <c r="Q37" i="96"/>
  <c r="Q38" i="96"/>
  <c r="Q39" i="96"/>
  <c r="Q40" i="96"/>
  <c r="Q43" i="96"/>
  <c r="Q45" i="96"/>
  <c r="Q48" i="96"/>
  <c r="Q52" i="96"/>
  <c r="Q53" i="96"/>
  <c r="Q54" i="96"/>
  <c r="Q55" i="96"/>
  <c r="Q56" i="96"/>
  <c r="Q57" i="96"/>
  <c r="Q58" i="96"/>
  <c r="Q61" i="96"/>
  <c r="Q66" i="96"/>
  <c r="Q75" i="96"/>
  <c r="Q76" i="96"/>
  <c r="Q98" i="96"/>
  <c r="Q58" i="15"/>
  <c r="Q13" i="97"/>
  <c r="Q14" i="97"/>
  <c r="Q15" i="97"/>
  <c r="Q16" i="97"/>
  <c r="Q18" i="97"/>
  <c r="Q19" i="97"/>
  <c r="Q20" i="97"/>
  <c r="Q21" i="97"/>
  <c r="Q22" i="97"/>
  <c r="Q23" i="97"/>
  <c r="Q25" i="97"/>
  <c r="Q26" i="97"/>
  <c r="Q27" i="97"/>
  <c r="Q28" i="97"/>
  <c r="Q29" i="97"/>
  <c r="Q30" i="97"/>
  <c r="Q31" i="97"/>
  <c r="Q32" i="97"/>
  <c r="Q33" i="97"/>
  <c r="Q34" i="97"/>
  <c r="Q35" i="97"/>
  <c r="Q37" i="97"/>
  <c r="Q38" i="97"/>
  <c r="Q39" i="97"/>
  <c r="Q40" i="97"/>
  <c r="Q41" i="97"/>
  <c r="Q42" i="97"/>
  <c r="Q45" i="97"/>
  <c r="Q47" i="97"/>
  <c r="Q50" i="97"/>
  <c r="Q54" i="97"/>
  <c r="Q55" i="97"/>
  <c r="Q56" i="97"/>
  <c r="Q57" i="97"/>
  <c r="Q58" i="97"/>
  <c r="Q59" i="97"/>
  <c r="Q60" i="97"/>
  <c r="Q63" i="97"/>
  <c r="Q68" i="97"/>
  <c r="Q69" i="97"/>
  <c r="Q77" i="97"/>
  <c r="Q78" i="97"/>
  <c r="Q100" i="97"/>
  <c r="Q59" i="15"/>
  <c r="Q13" i="98"/>
  <c r="Q14" i="98"/>
  <c r="Q15" i="98"/>
  <c r="Q16" i="98"/>
  <c r="Q18" i="98"/>
  <c r="Q19" i="98"/>
  <c r="Q20" i="98"/>
  <c r="Q21" i="98"/>
  <c r="Q22" i="98"/>
  <c r="Q23" i="98"/>
  <c r="Q25" i="98"/>
  <c r="Q26" i="98"/>
  <c r="Q27" i="98"/>
  <c r="Q28" i="98"/>
  <c r="Q29" i="98"/>
  <c r="Q30" i="98"/>
  <c r="Q31" i="98"/>
  <c r="Q32" i="98"/>
  <c r="Q33" i="98"/>
  <c r="Q34" i="98"/>
  <c r="Q35" i="98"/>
  <c r="Q36" i="98"/>
  <c r="Q38" i="98"/>
  <c r="Q39" i="98"/>
  <c r="Q40" i="98"/>
  <c r="Q41" i="98"/>
  <c r="Q42" i="98"/>
  <c r="Q43" i="98"/>
  <c r="Q46" i="98"/>
  <c r="Q48" i="98"/>
  <c r="Q51" i="98"/>
  <c r="Q55" i="98"/>
  <c r="Q56" i="98"/>
  <c r="Q57" i="98"/>
  <c r="Q58" i="98"/>
  <c r="Q59" i="98"/>
  <c r="Q60" i="98"/>
  <c r="Q61" i="98"/>
  <c r="Q64" i="98"/>
  <c r="Q69" i="98"/>
  <c r="Q70" i="98"/>
  <c r="Q78" i="98"/>
  <c r="Q79" i="98"/>
  <c r="Q98" i="98"/>
  <c r="Q102" i="98"/>
  <c r="Q60" i="15"/>
  <c r="Q13" i="99"/>
  <c r="Q14" i="99"/>
  <c r="Q15" i="99"/>
  <c r="Q16" i="99"/>
  <c r="Q18" i="99"/>
  <c r="Q19" i="99"/>
  <c r="Q20" i="99"/>
  <c r="Q21" i="99"/>
  <c r="Q22" i="99"/>
  <c r="Q23" i="99"/>
  <c r="Q25" i="99"/>
  <c r="Q26" i="99"/>
  <c r="Q27" i="99"/>
  <c r="Q28" i="99"/>
  <c r="Q29" i="99"/>
  <c r="Q30" i="99"/>
  <c r="Q31" i="99"/>
  <c r="Q32" i="99"/>
  <c r="Q33" i="99"/>
  <c r="Q34" i="99"/>
  <c r="Q35" i="99"/>
  <c r="Q36" i="99"/>
  <c r="Q38" i="99"/>
  <c r="Q39" i="99"/>
  <c r="Q40" i="99"/>
  <c r="Q41" i="99"/>
  <c r="Q42" i="99"/>
  <c r="Q43" i="99"/>
  <c r="Q46" i="99"/>
  <c r="Q48" i="99"/>
  <c r="Q51" i="99"/>
  <c r="Q55" i="99"/>
  <c r="Q56" i="99"/>
  <c r="Q57" i="99"/>
  <c r="Q58" i="99"/>
  <c r="Q59" i="99"/>
  <c r="Q60" i="99"/>
  <c r="Q61" i="99"/>
  <c r="Q64" i="99"/>
  <c r="Q69" i="99"/>
  <c r="Q70" i="99"/>
  <c r="Q78" i="99"/>
  <c r="Q79" i="99"/>
  <c r="Q98" i="99"/>
  <c r="Q102" i="99"/>
  <c r="Q61" i="15"/>
  <c r="Q13" i="100"/>
  <c r="Q14" i="100"/>
  <c r="Q15" i="100"/>
  <c r="Q16" i="100"/>
  <c r="Q18" i="100"/>
  <c r="Q19" i="100"/>
  <c r="Q20" i="100"/>
  <c r="Q21" i="100"/>
  <c r="Q22" i="100"/>
  <c r="Q23" i="100"/>
  <c r="Q25" i="100"/>
  <c r="Q26" i="100"/>
  <c r="Q27" i="100"/>
  <c r="Q28" i="100"/>
  <c r="Q29" i="100"/>
  <c r="Q30" i="100"/>
  <c r="Q31" i="100"/>
  <c r="Q32" i="100"/>
  <c r="Q33" i="100"/>
  <c r="Q34" i="100"/>
  <c r="Q35" i="100"/>
  <c r="Q36" i="100"/>
  <c r="Q38" i="100"/>
  <c r="Q39" i="100"/>
  <c r="Q40" i="100"/>
  <c r="Q41" i="100"/>
  <c r="Q42" i="100"/>
  <c r="Q43" i="100"/>
  <c r="Q46" i="100"/>
  <c r="Q48" i="100"/>
  <c r="Q51" i="100"/>
  <c r="Q55" i="100"/>
  <c r="Q56" i="100"/>
  <c r="Q57" i="100"/>
  <c r="Q58" i="100"/>
  <c r="Q59" i="100"/>
  <c r="Q60" i="100"/>
  <c r="Q61" i="100"/>
  <c r="Q64" i="100"/>
  <c r="Q69" i="100"/>
  <c r="Q70" i="100"/>
  <c r="Q78" i="100"/>
  <c r="Q79" i="100"/>
  <c r="Q98" i="100"/>
  <c r="Q102" i="100"/>
  <c r="Q62" i="15"/>
  <c r="Q13" i="101"/>
  <c r="Q14" i="101"/>
  <c r="Q15" i="101"/>
  <c r="Q16" i="101"/>
  <c r="Q18" i="101"/>
  <c r="Q19" i="101"/>
  <c r="Q20" i="101"/>
  <c r="Q21" i="101"/>
  <c r="Q22" i="101"/>
  <c r="Q23" i="101"/>
  <c r="Q25" i="101"/>
  <c r="Q26" i="101"/>
  <c r="Q27" i="101"/>
  <c r="Q28" i="101"/>
  <c r="Q29" i="101"/>
  <c r="Q30" i="101"/>
  <c r="Q31" i="101"/>
  <c r="Q32" i="101"/>
  <c r="Q33" i="101"/>
  <c r="Q34" i="101"/>
  <c r="Q35" i="101"/>
  <c r="Q36" i="101"/>
  <c r="Q38" i="101"/>
  <c r="Q39" i="101"/>
  <c r="Q40" i="101"/>
  <c r="Q41" i="101"/>
  <c r="Q42" i="101"/>
  <c r="Q43" i="101"/>
  <c r="Q46" i="101"/>
  <c r="Q48" i="101"/>
  <c r="Q51" i="101"/>
  <c r="Q55" i="101"/>
  <c r="Q56" i="101"/>
  <c r="Q57" i="101"/>
  <c r="Q58" i="101"/>
  <c r="Q59" i="101"/>
  <c r="Q60" i="101"/>
  <c r="Q61" i="101"/>
  <c r="Q64" i="101"/>
  <c r="Q69" i="101"/>
  <c r="Q70" i="101"/>
  <c r="Q78" i="101"/>
  <c r="Q79" i="101"/>
  <c r="Q98" i="101"/>
  <c r="Q102" i="101"/>
  <c r="Q63" i="15"/>
  <c r="Q13" i="102"/>
  <c r="Q14" i="102"/>
  <c r="Q15" i="102"/>
  <c r="Q16" i="102"/>
  <c r="Q18" i="102"/>
  <c r="Q19" i="102"/>
  <c r="Q20" i="102"/>
  <c r="Q21" i="102"/>
  <c r="Q22" i="102"/>
  <c r="Q23" i="102"/>
  <c r="Q25" i="102"/>
  <c r="Q26" i="102"/>
  <c r="Q27" i="102"/>
  <c r="Q28" i="102"/>
  <c r="Q29" i="102"/>
  <c r="Q30" i="102"/>
  <c r="Q31" i="102"/>
  <c r="Q32" i="102"/>
  <c r="Q33" i="102"/>
  <c r="Q34" i="102"/>
  <c r="Q35" i="102"/>
  <c r="Q36" i="102"/>
  <c r="Q38" i="102"/>
  <c r="Q39" i="102"/>
  <c r="Q40" i="102"/>
  <c r="Q41" i="102"/>
  <c r="Q42" i="102"/>
  <c r="Q43" i="102"/>
  <c r="Q46" i="102"/>
  <c r="Q48" i="102"/>
  <c r="Q51" i="102"/>
  <c r="Q55" i="102"/>
  <c r="Q56" i="102"/>
  <c r="Q57" i="102"/>
  <c r="Q58" i="102"/>
  <c r="Q59" i="102"/>
  <c r="Q60" i="102"/>
  <c r="Q61" i="102"/>
  <c r="Q64" i="102"/>
  <c r="Q69" i="102"/>
  <c r="Q70" i="102"/>
  <c r="Q78" i="102"/>
  <c r="Q79" i="102"/>
  <c r="Q98" i="102"/>
  <c r="Q99" i="102"/>
  <c r="Q103" i="102"/>
  <c r="Q64" i="15"/>
  <c r="Q13" i="103"/>
  <c r="Q14" i="103"/>
  <c r="Q15" i="103"/>
  <c r="Q16" i="103"/>
  <c r="Q18" i="103"/>
  <c r="Q19" i="103"/>
  <c r="Q20" i="103"/>
  <c r="Q21" i="103"/>
  <c r="Q22" i="103"/>
  <c r="Q23" i="103"/>
  <c r="Q25" i="103"/>
  <c r="Q26" i="103"/>
  <c r="Q27" i="103"/>
  <c r="Q28" i="103"/>
  <c r="Q29" i="103"/>
  <c r="Q30" i="103"/>
  <c r="Q31" i="103"/>
  <c r="Q32" i="103"/>
  <c r="Q33" i="103"/>
  <c r="Q34" i="103"/>
  <c r="Q35" i="103"/>
  <c r="Q36" i="103"/>
  <c r="Q38" i="103"/>
  <c r="Q39" i="103"/>
  <c r="Q40" i="103"/>
  <c r="Q41" i="103"/>
  <c r="Q42" i="103"/>
  <c r="Q43" i="103"/>
  <c r="Q46" i="103"/>
  <c r="Q48" i="103"/>
  <c r="Q51" i="103"/>
  <c r="Q55" i="103"/>
  <c r="Q56" i="103"/>
  <c r="Q57" i="103"/>
  <c r="Q58" i="103"/>
  <c r="Q59" i="103"/>
  <c r="Q60" i="103"/>
  <c r="Q61" i="103"/>
  <c r="Q64" i="103"/>
  <c r="Q69" i="103"/>
  <c r="Q70" i="103"/>
  <c r="Q78" i="103"/>
  <c r="Q79" i="103"/>
  <c r="Q98" i="103"/>
  <c r="Q99" i="103"/>
  <c r="Q103" i="103"/>
  <c r="Q65" i="15"/>
  <c r="Q13" i="104"/>
  <c r="Q14" i="104"/>
  <c r="Q15" i="104"/>
  <c r="Q16" i="104"/>
  <c r="Q18" i="104"/>
  <c r="Q19" i="104"/>
  <c r="Q20" i="104"/>
  <c r="Q21" i="104"/>
  <c r="Q22" i="104"/>
  <c r="Q23" i="104"/>
  <c r="Q25" i="104"/>
  <c r="Q26" i="104"/>
  <c r="Q27" i="104"/>
  <c r="Q28" i="104"/>
  <c r="Q29" i="104"/>
  <c r="Q30" i="104"/>
  <c r="Q31" i="104"/>
  <c r="Q32" i="104"/>
  <c r="Q33" i="104"/>
  <c r="Q34" i="104"/>
  <c r="Q35" i="104"/>
  <c r="Q36" i="104"/>
  <c r="Q38" i="104"/>
  <c r="Q39" i="104"/>
  <c r="Q40" i="104"/>
  <c r="Q41" i="104"/>
  <c r="Q42" i="104"/>
  <c r="Q43" i="104"/>
  <c r="Q46" i="104"/>
  <c r="Q48" i="104"/>
  <c r="Q51" i="104"/>
  <c r="Q55" i="104"/>
  <c r="Q56" i="104"/>
  <c r="Q57" i="104"/>
  <c r="Q58" i="104"/>
  <c r="Q59" i="104"/>
  <c r="Q60" i="104"/>
  <c r="Q61" i="104"/>
  <c r="Q64" i="104"/>
  <c r="Q69" i="104"/>
  <c r="Q70" i="104"/>
  <c r="Q78" i="104"/>
  <c r="Q79" i="104"/>
  <c r="Q98" i="104"/>
  <c r="Q99" i="104"/>
  <c r="Q104" i="104"/>
  <c r="Q66" i="15"/>
  <c r="Q13" i="105"/>
  <c r="Q14" i="105"/>
  <c r="Q15" i="105"/>
  <c r="Q16" i="105"/>
  <c r="Q18" i="105"/>
  <c r="Q19" i="105"/>
  <c r="Q20" i="105"/>
  <c r="Q21" i="105"/>
  <c r="Q22" i="105"/>
  <c r="Q23" i="105"/>
  <c r="Q25" i="105"/>
  <c r="Q26" i="105"/>
  <c r="Q27" i="105"/>
  <c r="Q28" i="105"/>
  <c r="Q29" i="105"/>
  <c r="Q30" i="105"/>
  <c r="Q31" i="105"/>
  <c r="Q32" i="105"/>
  <c r="Q33" i="105"/>
  <c r="Q34" i="105"/>
  <c r="Q35" i="105"/>
  <c r="Q36" i="105"/>
  <c r="Q38" i="105"/>
  <c r="Q39" i="105"/>
  <c r="Q40" i="105"/>
  <c r="Q41" i="105"/>
  <c r="Q42" i="105"/>
  <c r="Q43" i="105"/>
  <c r="Q46" i="105"/>
  <c r="Q48" i="105"/>
  <c r="Q51" i="105"/>
  <c r="Q55" i="105"/>
  <c r="Q56" i="105"/>
  <c r="Q57" i="105"/>
  <c r="Q58" i="105"/>
  <c r="Q59" i="105"/>
  <c r="Q60" i="105"/>
  <c r="Q61" i="105"/>
  <c r="Q64" i="105"/>
  <c r="Q69" i="105"/>
  <c r="Q70" i="105"/>
  <c r="Q78" i="105"/>
  <c r="Q79" i="105"/>
  <c r="Q98" i="105"/>
  <c r="Q99" i="105"/>
  <c r="Q100" i="105"/>
  <c r="Q104" i="105"/>
  <c r="Q67" i="15"/>
  <c r="Q13" i="106"/>
  <c r="Q14" i="106"/>
  <c r="Q15" i="106"/>
  <c r="Q16" i="106"/>
  <c r="Q18" i="106"/>
  <c r="Q19" i="106"/>
  <c r="Q20" i="106"/>
  <c r="Q21" i="106"/>
  <c r="Q22" i="106"/>
  <c r="Q23" i="106"/>
  <c r="Q25" i="106"/>
  <c r="Q26" i="106"/>
  <c r="Q27" i="106"/>
  <c r="Q28" i="106"/>
  <c r="Q29" i="106"/>
  <c r="Q30" i="106"/>
  <c r="Q31" i="106"/>
  <c r="Q32" i="106"/>
  <c r="Q33" i="106"/>
  <c r="Q34" i="106"/>
  <c r="Q35" i="106"/>
  <c r="Q36" i="106"/>
  <c r="Q38" i="106"/>
  <c r="Q39" i="106"/>
  <c r="Q40" i="106"/>
  <c r="Q41" i="106"/>
  <c r="Q42" i="106"/>
  <c r="Q43" i="106"/>
  <c r="Q46" i="106"/>
  <c r="Q48" i="106"/>
  <c r="Q51" i="106"/>
  <c r="Q55" i="106"/>
  <c r="Q56" i="106"/>
  <c r="Q57" i="106"/>
  <c r="Q58" i="106"/>
  <c r="Q59" i="106"/>
  <c r="Q60" i="106"/>
  <c r="Q61" i="106"/>
  <c r="Q64" i="106"/>
  <c r="Q69" i="106"/>
  <c r="Q70" i="106"/>
  <c r="Q78" i="106"/>
  <c r="Q79" i="106"/>
  <c r="Q98" i="106"/>
  <c r="Q99" i="106"/>
  <c r="Q100" i="106"/>
  <c r="Q104" i="106"/>
  <c r="Q68" i="15"/>
  <c r="Q13" i="107"/>
  <c r="Q14" i="107"/>
  <c r="Q15" i="107"/>
  <c r="Q16" i="107"/>
  <c r="Q18" i="107"/>
  <c r="Q19" i="107"/>
  <c r="Q20" i="107"/>
  <c r="Q21" i="107"/>
  <c r="Q22" i="107"/>
  <c r="Q23" i="107"/>
  <c r="Q25" i="107"/>
  <c r="Q26" i="107"/>
  <c r="Q27" i="107"/>
  <c r="Q28" i="107"/>
  <c r="Q29" i="107"/>
  <c r="Q30" i="107"/>
  <c r="Q31" i="107"/>
  <c r="Q32" i="107"/>
  <c r="Q33" i="107"/>
  <c r="Q34" i="107"/>
  <c r="Q35" i="107"/>
  <c r="Q36" i="107"/>
  <c r="Q38" i="107"/>
  <c r="Q39" i="107"/>
  <c r="Q40" i="107"/>
  <c r="Q41" i="107"/>
  <c r="Q42" i="107"/>
  <c r="Q43" i="107"/>
  <c r="Q46" i="107"/>
  <c r="Q48" i="107"/>
  <c r="Q51" i="107"/>
  <c r="Q55" i="107"/>
  <c r="Q56" i="107"/>
  <c r="Q57" i="107"/>
  <c r="Q58" i="107"/>
  <c r="Q59" i="107"/>
  <c r="Q60" i="107"/>
  <c r="Q61" i="107"/>
  <c r="Q64" i="107"/>
  <c r="Q69" i="107"/>
  <c r="Q70" i="107"/>
  <c r="Q78" i="107"/>
  <c r="Q79" i="107"/>
  <c r="Q98" i="107"/>
  <c r="Q99" i="107"/>
  <c r="Q100" i="107"/>
  <c r="Q104" i="107"/>
  <c r="Q69" i="15"/>
  <c r="Q13" i="108"/>
  <c r="Q14" i="108"/>
  <c r="Q15" i="108"/>
  <c r="Q16" i="108"/>
  <c r="Q18" i="108"/>
  <c r="Q19" i="108"/>
  <c r="Q20" i="108"/>
  <c r="Q21" i="108"/>
  <c r="Q22" i="108"/>
  <c r="Q23" i="108"/>
  <c r="Q25" i="108"/>
  <c r="Q26" i="108"/>
  <c r="Q27" i="108"/>
  <c r="Q28" i="108"/>
  <c r="Q29" i="108"/>
  <c r="Q30" i="108"/>
  <c r="Q31" i="108"/>
  <c r="Q32" i="108"/>
  <c r="Q33" i="108"/>
  <c r="Q34" i="108"/>
  <c r="Q35" i="108"/>
  <c r="Q36" i="108"/>
  <c r="Q38" i="108"/>
  <c r="Q39" i="108"/>
  <c r="Q40" i="108"/>
  <c r="Q41" i="108"/>
  <c r="Q42" i="108"/>
  <c r="Q43" i="108"/>
  <c r="Q46" i="108"/>
  <c r="Q48" i="108"/>
  <c r="Q51" i="108"/>
  <c r="Q55" i="108"/>
  <c r="Q56" i="108"/>
  <c r="Q57" i="108"/>
  <c r="Q58" i="108"/>
  <c r="Q59" i="108"/>
  <c r="Q60" i="108"/>
  <c r="Q61" i="108"/>
  <c r="Q64" i="108"/>
  <c r="Q69" i="108"/>
  <c r="Q70" i="108"/>
  <c r="Q78" i="108"/>
  <c r="Q79" i="108"/>
  <c r="Q98" i="108"/>
  <c r="Q99" i="108"/>
  <c r="Q100" i="108"/>
  <c r="Q104" i="108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U13" i="127"/>
  <c r="U14" i="127"/>
  <c r="U15" i="127"/>
  <c r="U16" i="127"/>
  <c r="U17" i="127"/>
  <c r="U19" i="127"/>
  <c r="U20" i="127"/>
  <c r="U21" i="127"/>
  <c r="U22" i="127"/>
  <c r="U23" i="127"/>
  <c r="U24" i="127"/>
  <c r="U26" i="127"/>
  <c r="U27" i="127"/>
  <c r="U29" i="127"/>
  <c r="U30" i="127"/>
  <c r="U31" i="127"/>
  <c r="U32" i="127"/>
  <c r="U33" i="127"/>
  <c r="U34" i="127"/>
  <c r="U35" i="127"/>
  <c r="U36" i="127"/>
  <c r="U37" i="127"/>
  <c r="U38" i="127"/>
  <c r="U40" i="127"/>
  <c r="U41" i="127"/>
  <c r="U42" i="127"/>
  <c r="U43" i="127"/>
  <c r="U44" i="127"/>
  <c r="U45" i="127"/>
  <c r="U48" i="127"/>
  <c r="U50" i="127"/>
  <c r="U53" i="127"/>
  <c r="U57" i="127"/>
  <c r="U58" i="127"/>
  <c r="U59" i="127"/>
  <c r="U60" i="127"/>
  <c r="U61" i="127"/>
  <c r="U62" i="127"/>
  <c r="U63" i="127"/>
  <c r="U64" i="127"/>
  <c r="U65" i="127"/>
  <c r="U68" i="127"/>
  <c r="U73" i="127"/>
  <c r="U74" i="127"/>
  <c r="U82" i="127"/>
  <c r="U83" i="127"/>
  <c r="U107" i="127"/>
  <c r="U108" i="127"/>
  <c r="U109" i="127"/>
  <c r="U119" i="127"/>
  <c r="Q85" i="15"/>
  <c r="Q86" i="15"/>
  <c r="Q87" i="15"/>
  <c r="Q88" i="15"/>
  <c r="U13" i="131"/>
  <c r="U14" i="131"/>
  <c r="U15" i="131"/>
  <c r="U16" i="131"/>
  <c r="U17" i="131"/>
  <c r="U19" i="131"/>
  <c r="U20" i="131"/>
  <c r="U21" i="131"/>
  <c r="U22" i="131"/>
  <c r="U23" i="131"/>
  <c r="U24" i="131"/>
  <c r="U26" i="131"/>
  <c r="U27" i="131"/>
  <c r="U29" i="131"/>
  <c r="U30" i="131"/>
  <c r="U31" i="131"/>
  <c r="U32" i="131"/>
  <c r="U33" i="131"/>
  <c r="U34" i="131"/>
  <c r="U35" i="131"/>
  <c r="U36" i="131"/>
  <c r="U37" i="131"/>
  <c r="U38" i="131"/>
  <c r="U40" i="131"/>
  <c r="U41" i="131"/>
  <c r="U42" i="131"/>
  <c r="U43" i="131"/>
  <c r="U44" i="131"/>
  <c r="U45" i="131"/>
  <c r="U48" i="131"/>
  <c r="U50" i="131"/>
  <c r="U53" i="131"/>
  <c r="U57" i="131"/>
  <c r="U58" i="131"/>
  <c r="U59" i="131"/>
  <c r="U60" i="131"/>
  <c r="U61" i="131"/>
  <c r="U62" i="131"/>
  <c r="U63" i="131"/>
  <c r="U64" i="131"/>
  <c r="U65" i="131"/>
  <c r="U68" i="131"/>
  <c r="U73" i="131"/>
  <c r="U74" i="131"/>
  <c r="U82" i="131"/>
  <c r="U83" i="131"/>
  <c r="U107" i="131"/>
  <c r="U108" i="131"/>
  <c r="U109" i="131"/>
  <c r="U123" i="131"/>
  <c r="Q89" i="15"/>
  <c r="U13" i="132"/>
  <c r="U14" i="132"/>
  <c r="U15" i="132"/>
  <c r="U16" i="132"/>
  <c r="U17" i="132"/>
  <c r="U19" i="132"/>
  <c r="U20" i="132"/>
  <c r="U21" i="132"/>
  <c r="U22" i="132"/>
  <c r="U23" i="132"/>
  <c r="U24" i="132"/>
  <c r="U26" i="132"/>
  <c r="U27" i="132"/>
  <c r="U29" i="132"/>
  <c r="U30" i="132"/>
  <c r="U31" i="132"/>
  <c r="U32" i="132"/>
  <c r="U33" i="132"/>
  <c r="U34" i="132"/>
  <c r="U35" i="132"/>
  <c r="U36" i="132"/>
  <c r="U37" i="132"/>
  <c r="U38" i="132"/>
  <c r="U40" i="132"/>
  <c r="U41" i="132"/>
  <c r="U42" i="132"/>
  <c r="U43" i="132"/>
  <c r="U44" i="132"/>
  <c r="U45" i="132"/>
  <c r="U48" i="132"/>
  <c r="U50" i="132"/>
  <c r="U53" i="132"/>
  <c r="U57" i="132"/>
  <c r="U58" i="132"/>
  <c r="U59" i="132"/>
  <c r="U60" i="132"/>
  <c r="U61" i="132"/>
  <c r="U62" i="132"/>
  <c r="U63" i="132"/>
  <c r="U64" i="132"/>
  <c r="U65" i="132"/>
  <c r="U68" i="132"/>
  <c r="U73" i="132"/>
  <c r="U74" i="132"/>
  <c r="U82" i="132"/>
  <c r="U83" i="132"/>
  <c r="U107" i="132"/>
  <c r="U108" i="132"/>
  <c r="U109" i="132"/>
  <c r="U124" i="132"/>
  <c r="Q90" i="15"/>
  <c r="Q91" i="15"/>
  <c r="Q92" i="15"/>
  <c r="Q93" i="15"/>
  <c r="U13" i="136"/>
  <c r="U14" i="136"/>
  <c r="U15" i="136"/>
  <c r="U16" i="136"/>
  <c r="U17" i="136"/>
  <c r="U19" i="136"/>
  <c r="U20" i="136"/>
  <c r="U21" i="136"/>
  <c r="U22" i="136"/>
  <c r="U23" i="136"/>
  <c r="U24" i="136"/>
  <c r="U25" i="136"/>
  <c r="U27" i="136"/>
  <c r="U28" i="136"/>
  <c r="U30" i="136"/>
  <c r="U31" i="136"/>
  <c r="U32" i="136"/>
  <c r="U33" i="136"/>
  <c r="U34" i="136"/>
  <c r="U35" i="136"/>
  <c r="U36" i="136"/>
  <c r="U37" i="136"/>
  <c r="U38" i="136"/>
  <c r="U39" i="136"/>
  <c r="U41" i="136"/>
  <c r="U42" i="136"/>
  <c r="U43" i="136"/>
  <c r="U44" i="136"/>
  <c r="U45" i="136"/>
  <c r="U46" i="136"/>
  <c r="U49" i="136"/>
  <c r="U51" i="136"/>
  <c r="U54" i="136"/>
  <c r="U58" i="136"/>
  <c r="U59" i="136"/>
  <c r="U60" i="136"/>
  <c r="U61" i="136"/>
  <c r="U62" i="136"/>
  <c r="U63" i="136"/>
  <c r="U64" i="136"/>
  <c r="U65" i="136"/>
  <c r="U66" i="136"/>
  <c r="U69" i="136"/>
  <c r="U74" i="136"/>
  <c r="U75" i="136"/>
  <c r="U83" i="136"/>
  <c r="U84" i="136"/>
  <c r="U108" i="136"/>
  <c r="U109" i="136"/>
  <c r="U110" i="136"/>
  <c r="U128" i="136"/>
  <c r="Q94" i="15"/>
  <c r="U13" i="137"/>
  <c r="U14" i="137"/>
  <c r="U15" i="137"/>
  <c r="U16" i="137"/>
  <c r="U17" i="137"/>
  <c r="U19" i="137"/>
  <c r="U20" i="137"/>
  <c r="U21" i="137"/>
  <c r="U22" i="137"/>
  <c r="U23" i="137"/>
  <c r="U24" i="137"/>
  <c r="U25" i="137"/>
  <c r="U26" i="137"/>
  <c r="U28" i="137"/>
  <c r="U29" i="137"/>
  <c r="U31" i="137"/>
  <c r="U32" i="137"/>
  <c r="U33" i="137"/>
  <c r="U34" i="137"/>
  <c r="U35" i="137"/>
  <c r="U36" i="137"/>
  <c r="U37" i="137"/>
  <c r="U38" i="137"/>
  <c r="U39" i="137"/>
  <c r="U40" i="137"/>
  <c r="U42" i="137"/>
  <c r="U43" i="137"/>
  <c r="U44" i="137"/>
  <c r="U45" i="137"/>
  <c r="U46" i="137"/>
  <c r="U47" i="137"/>
  <c r="U50" i="137"/>
  <c r="U52" i="137"/>
  <c r="U55" i="137"/>
  <c r="U59" i="137"/>
  <c r="U60" i="137"/>
  <c r="U61" i="137"/>
  <c r="U62" i="137"/>
  <c r="U63" i="137"/>
  <c r="U64" i="137"/>
  <c r="U65" i="137"/>
  <c r="U66" i="137"/>
  <c r="U67" i="137"/>
  <c r="U68" i="137"/>
  <c r="U71" i="137"/>
  <c r="U76" i="137"/>
  <c r="U77" i="137"/>
  <c r="U78" i="137"/>
  <c r="U86" i="137"/>
  <c r="U87" i="137"/>
  <c r="U112" i="137"/>
  <c r="U113" i="137"/>
  <c r="U114" i="137"/>
  <c r="U134" i="137"/>
  <c r="Q95" i="15"/>
  <c r="U13" i="138"/>
  <c r="U14" i="138"/>
  <c r="U15" i="138"/>
  <c r="U16" i="138"/>
  <c r="U17" i="138"/>
  <c r="U19" i="138"/>
  <c r="U20" i="138"/>
  <c r="U21" i="138"/>
  <c r="U22" i="138"/>
  <c r="U23" i="138"/>
  <c r="U24" i="138"/>
  <c r="U25" i="138"/>
  <c r="U26" i="138"/>
  <c r="U28" i="138"/>
  <c r="U29" i="138"/>
  <c r="U31" i="138"/>
  <c r="U32" i="138"/>
  <c r="U33" i="138"/>
  <c r="U34" i="138"/>
  <c r="U35" i="138"/>
  <c r="U36" i="138"/>
  <c r="U37" i="138"/>
  <c r="U38" i="138"/>
  <c r="U39" i="138"/>
  <c r="U40" i="138"/>
  <c r="U42" i="138"/>
  <c r="U43" i="138"/>
  <c r="U44" i="138"/>
  <c r="U45" i="138"/>
  <c r="U46" i="138"/>
  <c r="U47" i="138"/>
  <c r="U50" i="138"/>
  <c r="U52" i="138"/>
  <c r="U55" i="138"/>
  <c r="U59" i="138"/>
  <c r="U60" i="138"/>
  <c r="U61" i="138"/>
  <c r="U62" i="138"/>
  <c r="U63" i="138"/>
  <c r="U64" i="138"/>
  <c r="U65" i="138"/>
  <c r="U66" i="138"/>
  <c r="U67" i="138"/>
  <c r="U68" i="138"/>
  <c r="U71" i="138"/>
  <c r="U76" i="138"/>
  <c r="U77" i="138"/>
  <c r="U78" i="138"/>
  <c r="U86" i="138"/>
  <c r="U87" i="138"/>
  <c r="U112" i="138"/>
  <c r="U113" i="138"/>
  <c r="U114" i="138"/>
  <c r="U136" i="138"/>
  <c r="Q96" i="15"/>
  <c r="U13" i="139"/>
  <c r="U14" i="139"/>
  <c r="U15" i="139"/>
  <c r="U16" i="139"/>
  <c r="U17" i="139"/>
  <c r="U19" i="139"/>
  <c r="U20" i="139"/>
  <c r="U21" i="139"/>
  <c r="U22" i="139"/>
  <c r="U23" i="139"/>
  <c r="U24" i="139"/>
  <c r="U25" i="139"/>
  <c r="U26" i="139"/>
  <c r="U28" i="139"/>
  <c r="U29" i="139"/>
  <c r="U31" i="139"/>
  <c r="U32" i="139"/>
  <c r="U33" i="139"/>
  <c r="U34" i="139"/>
  <c r="U35" i="139"/>
  <c r="U36" i="139"/>
  <c r="U37" i="139"/>
  <c r="U38" i="139"/>
  <c r="U39" i="139"/>
  <c r="U40" i="139"/>
  <c r="U42" i="139"/>
  <c r="U43" i="139"/>
  <c r="U44" i="139"/>
  <c r="U45" i="139"/>
  <c r="U46" i="139"/>
  <c r="U47" i="139"/>
  <c r="U50" i="139"/>
  <c r="U52" i="139"/>
  <c r="U55" i="139"/>
  <c r="U59" i="139"/>
  <c r="U60" i="139"/>
  <c r="U61" i="139"/>
  <c r="U62" i="139"/>
  <c r="U63" i="139"/>
  <c r="U64" i="139"/>
  <c r="U65" i="139"/>
  <c r="U66" i="139"/>
  <c r="U67" i="139"/>
  <c r="U68" i="139"/>
  <c r="U71" i="139"/>
  <c r="U76" i="139"/>
  <c r="U77" i="139"/>
  <c r="U78" i="139"/>
  <c r="U86" i="139"/>
  <c r="U87" i="139"/>
  <c r="U112" i="139"/>
  <c r="U113" i="139"/>
  <c r="U114" i="139"/>
  <c r="U136" i="139"/>
  <c r="Q97" i="15"/>
  <c r="U13" i="140"/>
  <c r="U14" i="140"/>
  <c r="U15" i="140"/>
  <c r="U16" i="140"/>
  <c r="U17" i="140"/>
  <c r="U19" i="140"/>
  <c r="U20" i="140"/>
  <c r="U21" i="140"/>
  <c r="U22" i="140"/>
  <c r="U23" i="140"/>
  <c r="U24" i="140"/>
  <c r="U25" i="140"/>
  <c r="U26" i="140"/>
  <c r="U28" i="140"/>
  <c r="U29" i="140"/>
  <c r="U31" i="140"/>
  <c r="U32" i="140"/>
  <c r="U33" i="140"/>
  <c r="U34" i="140"/>
  <c r="U35" i="140"/>
  <c r="U36" i="140"/>
  <c r="U37" i="140"/>
  <c r="U38" i="140"/>
  <c r="U39" i="140"/>
  <c r="U40" i="140"/>
  <c r="U42" i="140"/>
  <c r="U43" i="140"/>
  <c r="U44" i="140"/>
  <c r="U45" i="140"/>
  <c r="U46" i="140"/>
  <c r="U47" i="140"/>
  <c r="U50" i="140"/>
  <c r="U52" i="140"/>
  <c r="U55" i="140"/>
  <c r="U59" i="140"/>
  <c r="U60" i="140"/>
  <c r="U61" i="140"/>
  <c r="U62" i="140"/>
  <c r="U63" i="140"/>
  <c r="U64" i="140"/>
  <c r="U65" i="140"/>
  <c r="U66" i="140"/>
  <c r="U67" i="140"/>
  <c r="U68" i="140"/>
  <c r="U71" i="140"/>
  <c r="U76" i="140"/>
  <c r="U77" i="140"/>
  <c r="U78" i="140"/>
  <c r="U86" i="140"/>
  <c r="U87" i="140"/>
  <c r="U112" i="140"/>
  <c r="U113" i="140"/>
  <c r="U114" i="140"/>
  <c r="U136" i="140"/>
  <c r="Q98" i="15"/>
  <c r="U13" i="142"/>
  <c r="U14" i="142"/>
  <c r="U15" i="142"/>
  <c r="U16" i="142"/>
  <c r="U17" i="142"/>
  <c r="U19" i="142"/>
  <c r="U20" i="142"/>
  <c r="U21" i="142"/>
  <c r="U22" i="142"/>
  <c r="U23" i="142"/>
  <c r="U24" i="142"/>
  <c r="U25" i="142"/>
  <c r="U26" i="142"/>
  <c r="U28" i="142"/>
  <c r="U29" i="142"/>
  <c r="U31" i="142"/>
  <c r="U32" i="142"/>
  <c r="U33" i="142"/>
  <c r="U34" i="142"/>
  <c r="U35" i="142"/>
  <c r="U36" i="142"/>
  <c r="U37" i="142"/>
  <c r="U38" i="142"/>
  <c r="U39" i="142"/>
  <c r="U40" i="142"/>
  <c r="U42" i="142"/>
  <c r="U43" i="142"/>
  <c r="U44" i="142"/>
  <c r="U45" i="142"/>
  <c r="U46" i="142"/>
  <c r="U47" i="142"/>
  <c r="U50" i="142"/>
  <c r="U52" i="142"/>
  <c r="U55" i="142"/>
  <c r="U59" i="142"/>
  <c r="U60" i="142"/>
  <c r="U61" i="142"/>
  <c r="U62" i="142"/>
  <c r="U63" i="142"/>
  <c r="U64" i="142"/>
  <c r="U65" i="142"/>
  <c r="U66" i="142"/>
  <c r="U67" i="142"/>
  <c r="U68" i="142"/>
  <c r="U71" i="142"/>
  <c r="U76" i="142"/>
  <c r="U77" i="142"/>
  <c r="U78" i="142"/>
  <c r="U86" i="142"/>
  <c r="U87" i="142"/>
  <c r="U112" i="142"/>
  <c r="U113" i="142"/>
  <c r="U114" i="142"/>
  <c r="U137" i="142"/>
  <c r="Q100" i="15"/>
  <c r="U13" i="143"/>
  <c r="U14" i="143"/>
  <c r="U15" i="143"/>
  <c r="U16" i="143"/>
  <c r="U17" i="143"/>
  <c r="U19" i="143"/>
  <c r="U20" i="143"/>
  <c r="U21" i="143"/>
  <c r="U22" i="143"/>
  <c r="U23" i="143"/>
  <c r="U24" i="143"/>
  <c r="U25" i="143"/>
  <c r="U26" i="143"/>
  <c r="U28" i="143"/>
  <c r="U29" i="143"/>
  <c r="U31" i="143"/>
  <c r="U32" i="143"/>
  <c r="U33" i="143"/>
  <c r="U34" i="143"/>
  <c r="U35" i="143"/>
  <c r="U36" i="143"/>
  <c r="U37" i="143"/>
  <c r="U38" i="143"/>
  <c r="U39" i="143"/>
  <c r="U40" i="143"/>
  <c r="U42" i="143"/>
  <c r="U43" i="143"/>
  <c r="U44" i="143"/>
  <c r="U45" i="143"/>
  <c r="U46" i="143"/>
  <c r="U47" i="143"/>
  <c r="U50" i="143"/>
  <c r="U52" i="143"/>
  <c r="U55" i="143"/>
  <c r="U59" i="143"/>
  <c r="U60" i="143"/>
  <c r="U61" i="143"/>
  <c r="U62" i="143"/>
  <c r="U63" i="143"/>
  <c r="U64" i="143"/>
  <c r="U65" i="143"/>
  <c r="U66" i="143"/>
  <c r="U67" i="143"/>
  <c r="U68" i="143"/>
  <c r="U71" i="143"/>
  <c r="U76" i="143"/>
  <c r="U77" i="143"/>
  <c r="U78" i="143"/>
  <c r="U86" i="143"/>
  <c r="U87" i="143"/>
  <c r="U112" i="143"/>
  <c r="U113" i="143"/>
  <c r="U114" i="143"/>
  <c r="U138" i="143"/>
  <c r="Q101" i="15"/>
  <c r="U13" i="144"/>
  <c r="U14" i="144"/>
  <c r="U15" i="144"/>
  <c r="U16" i="144"/>
  <c r="U17" i="144"/>
  <c r="U19" i="144"/>
  <c r="U20" i="144"/>
  <c r="U21" i="144"/>
  <c r="U22" i="144"/>
  <c r="U23" i="144"/>
  <c r="U24" i="144"/>
  <c r="U25" i="144"/>
  <c r="U26" i="144"/>
  <c r="U28" i="144"/>
  <c r="U29" i="144"/>
  <c r="U31" i="144"/>
  <c r="U32" i="144"/>
  <c r="U33" i="144"/>
  <c r="U34" i="144"/>
  <c r="U35" i="144"/>
  <c r="U36" i="144"/>
  <c r="U37" i="144"/>
  <c r="U38" i="144"/>
  <c r="U39" i="144"/>
  <c r="U40" i="144"/>
  <c r="U42" i="144"/>
  <c r="U43" i="144"/>
  <c r="U44" i="144"/>
  <c r="U45" i="144"/>
  <c r="U46" i="144"/>
  <c r="U47" i="144"/>
  <c r="U50" i="144"/>
  <c r="U52" i="144"/>
  <c r="U55" i="144"/>
  <c r="U59" i="144"/>
  <c r="U60" i="144"/>
  <c r="U61" i="144"/>
  <c r="U62" i="144"/>
  <c r="U63" i="144"/>
  <c r="U64" i="144"/>
  <c r="U65" i="144"/>
  <c r="U66" i="144"/>
  <c r="U67" i="144"/>
  <c r="U68" i="144"/>
  <c r="U71" i="144"/>
  <c r="U76" i="144"/>
  <c r="U77" i="144"/>
  <c r="U78" i="144"/>
  <c r="U86" i="144"/>
  <c r="U87" i="144"/>
  <c r="U112" i="144"/>
  <c r="U113" i="144"/>
  <c r="U114" i="144"/>
  <c r="U138" i="144"/>
  <c r="Q102" i="15"/>
  <c r="U13" i="145"/>
  <c r="U14" i="145"/>
  <c r="U15" i="145"/>
  <c r="U16" i="145"/>
  <c r="U17" i="145"/>
  <c r="U19" i="145"/>
  <c r="U20" i="145"/>
  <c r="U21" i="145"/>
  <c r="U22" i="145"/>
  <c r="U23" i="145"/>
  <c r="U24" i="145"/>
  <c r="U25" i="145"/>
  <c r="U26" i="145"/>
  <c r="U28" i="145"/>
  <c r="U29" i="145"/>
  <c r="U31" i="145"/>
  <c r="U32" i="145"/>
  <c r="U33" i="145"/>
  <c r="U34" i="145"/>
  <c r="U35" i="145"/>
  <c r="U36" i="145"/>
  <c r="U37" i="145"/>
  <c r="U38" i="145"/>
  <c r="U39" i="145"/>
  <c r="U40" i="145"/>
  <c r="U42" i="145"/>
  <c r="U43" i="145"/>
  <c r="U44" i="145"/>
  <c r="U45" i="145"/>
  <c r="U46" i="145"/>
  <c r="U47" i="145"/>
  <c r="U50" i="145"/>
  <c r="U52" i="145"/>
  <c r="U55" i="145"/>
  <c r="U59" i="145"/>
  <c r="U60" i="145"/>
  <c r="U61" i="145"/>
  <c r="U62" i="145"/>
  <c r="U63" i="145"/>
  <c r="U64" i="145"/>
  <c r="U65" i="145"/>
  <c r="U66" i="145"/>
  <c r="U67" i="145"/>
  <c r="U68" i="145"/>
  <c r="U71" i="145"/>
  <c r="U76" i="145"/>
  <c r="U77" i="145"/>
  <c r="U78" i="145"/>
  <c r="U86" i="145"/>
  <c r="U87" i="145"/>
  <c r="U112" i="145"/>
  <c r="U113" i="145"/>
  <c r="U114" i="145"/>
  <c r="U138" i="145"/>
  <c r="Q103" i="15"/>
  <c r="U13" i="146"/>
  <c r="U14" i="146"/>
  <c r="U15" i="146"/>
  <c r="U16" i="146"/>
  <c r="U17" i="146"/>
  <c r="U19" i="146"/>
  <c r="U20" i="146"/>
  <c r="U21" i="146"/>
  <c r="U22" i="146"/>
  <c r="U23" i="146"/>
  <c r="U24" i="146"/>
  <c r="U25" i="146"/>
  <c r="U26" i="146"/>
  <c r="U28" i="146"/>
  <c r="U29" i="146"/>
  <c r="U31" i="146"/>
  <c r="U32" i="146"/>
  <c r="U33" i="146"/>
  <c r="U34" i="146"/>
  <c r="U35" i="146"/>
  <c r="U36" i="146"/>
  <c r="U37" i="146"/>
  <c r="U38" i="146"/>
  <c r="U39" i="146"/>
  <c r="U40" i="146"/>
  <c r="U42" i="146"/>
  <c r="U43" i="146"/>
  <c r="U44" i="146"/>
  <c r="U45" i="146"/>
  <c r="U46" i="146"/>
  <c r="U47" i="146"/>
  <c r="U50" i="146"/>
  <c r="U52" i="146"/>
  <c r="U55" i="146"/>
  <c r="U59" i="146"/>
  <c r="U60" i="146"/>
  <c r="U61" i="146"/>
  <c r="U62" i="146"/>
  <c r="U63" i="146"/>
  <c r="U64" i="146"/>
  <c r="U65" i="146"/>
  <c r="U66" i="146"/>
  <c r="U67" i="146"/>
  <c r="U68" i="146"/>
  <c r="U71" i="146"/>
  <c r="U76" i="146"/>
  <c r="U77" i="146"/>
  <c r="U78" i="146"/>
  <c r="U86" i="146"/>
  <c r="U87" i="146"/>
  <c r="U112" i="146"/>
  <c r="U113" i="146"/>
  <c r="U114" i="146"/>
  <c r="U138" i="146"/>
  <c r="Q104" i="15"/>
  <c r="U13" i="147"/>
  <c r="U14" i="147"/>
  <c r="U15" i="147"/>
  <c r="U16" i="147"/>
  <c r="U17" i="147"/>
  <c r="U19" i="147"/>
  <c r="U20" i="147"/>
  <c r="U21" i="147"/>
  <c r="U22" i="147"/>
  <c r="U23" i="147"/>
  <c r="U24" i="147"/>
  <c r="U25" i="147"/>
  <c r="U26" i="147"/>
  <c r="U28" i="147"/>
  <c r="U29" i="147"/>
  <c r="U31" i="147"/>
  <c r="U32" i="147"/>
  <c r="U33" i="147"/>
  <c r="U34" i="147"/>
  <c r="U35" i="147"/>
  <c r="U36" i="147"/>
  <c r="U37" i="147"/>
  <c r="U38" i="147"/>
  <c r="U39" i="147"/>
  <c r="U40" i="147"/>
  <c r="U42" i="147"/>
  <c r="U43" i="147"/>
  <c r="U44" i="147"/>
  <c r="U45" i="147"/>
  <c r="U46" i="147"/>
  <c r="U47" i="147"/>
  <c r="U50" i="147"/>
  <c r="U52" i="147"/>
  <c r="U55" i="147"/>
  <c r="U59" i="147"/>
  <c r="U60" i="147"/>
  <c r="U61" i="147"/>
  <c r="U62" i="147"/>
  <c r="U63" i="147"/>
  <c r="U64" i="147"/>
  <c r="U65" i="147"/>
  <c r="U66" i="147"/>
  <c r="U67" i="147"/>
  <c r="U68" i="147"/>
  <c r="U71" i="147"/>
  <c r="U76" i="147"/>
  <c r="U77" i="147"/>
  <c r="U78" i="147"/>
  <c r="U86" i="147"/>
  <c r="U87" i="147"/>
  <c r="U112" i="147"/>
  <c r="U113" i="147"/>
  <c r="U114" i="147"/>
  <c r="U138" i="147"/>
  <c r="Q105" i="15"/>
  <c r="U13" i="148"/>
  <c r="U14" i="148"/>
  <c r="U15" i="148"/>
  <c r="U16" i="148"/>
  <c r="U17" i="148"/>
  <c r="U19" i="148"/>
  <c r="U20" i="148"/>
  <c r="U21" i="148"/>
  <c r="U22" i="148"/>
  <c r="U23" i="148"/>
  <c r="U24" i="148"/>
  <c r="U25" i="148"/>
  <c r="U26" i="148"/>
  <c r="U28" i="148"/>
  <c r="U29" i="148"/>
  <c r="U31" i="148"/>
  <c r="U32" i="148"/>
  <c r="U33" i="148"/>
  <c r="U34" i="148"/>
  <c r="U35" i="148"/>
  <c r="U36" i="148"/>
  <c r="U37" i="148"/>
  <c r="U38" i="148"/>
  <c r="U39" i="148"/>
  <c r="U40" i="148"/>
  <c r="U42" i="148"/>
  <c r="U43" i="148"/>
  <c r="U44" i="148"/>
  <c r="U45" i="148"/>
  <c r="U46" i="148"/>
  <c r="U47" i="148"/>
  <c r="U50" i="148"/>
  <c r="U52" i="148"/>
  <c r="U55" i="148"/>
  <c r="U59" i="148"/>
  <c r="U60" i="148"/>
  <c r="U61" i="148"/>
  <c r="U62" i="148"/>
  <c r="U63" i="148"/>
  <c r="U64" i="148"/>
  <c r="U65" i="148"/>
  <c r="U66" i="148"/>
  <c r="U67" i="148"/>
  <c r="U68" i="148"/>
  <c r="U71" i="148"/>
  <c r="U76" i="148"/>
  <c r="U77" i="148"/>
  <c r="U78" i="148"/>
  <c r="U86" i="148"/>
  <c r="U87" i="148"/>
  <c r="U112" i="148"/>
  <c r="U113" i="148"/>
  <c r="U114" i="148"/>
  <c r="U138" i="148"/>
  <c r="Q106" i="15"/>
  <c r="Q110" i="15"/>
  <c r="S13" i="108"/>
  <c r="S14" i="108"/>
  <c r="S15" i="108"/>
  <c r="S16" i="108"/>
  <c r="S18" i="108"/>
  <c r="S19" i="108"/>
  <c r="S20" i="108"/>
  <c r="S21" i="108"/>
  <c r="S22" i="108"/>
  <c r="S23" i="108"/>
  <c r="S25" i="108"/>
  <c r="S26" i="108"/>
  <c r="S27" i="108"/>
  <c r="S28" i="108"/>
  <c r="S29" i="108"/>
  <c r="S30" i="108"/>
  <c r="S31" i="108"/>
  <c r="S32" i="108"/>
  <c r="S33" i="108"/>
  <c r="S34" i="108"/>
  <c r="S35" i="108"/>
  <c r="S36" i="108"/>
  <c r="S38" i="108"/>
  <c r="S39" i="108"/>
  <c r="S40" i="108"/>
  <c r="S41" i="108"/>
  <c r="S42" i="108"/>
  <c r="S43" i="108"/>
  <c r="S46" i="108"/>
  <c r="S48" i="108"/>
  <c r="S51" i="108"/>
  <c r="S55" i="108"/>
  <c r="S56" i="108"/>
  <c r="S57" i="108"/>
  <c r="S58" i="108"/>
  <c r="S59" i="108"/>
  <c r="S60" i="108"/>
  <c r="S61" i="108"/>
  <c r="S64" i="108"/>
  <c r="S69" i="108"/>
  <c r="S70" i="108"/>
  <c r="S78" i="108"/>
  <c r="S79" i="108"/>
  <c r="S98" i="108"/>
  <c r="S99" i="108"/>
  <c r="S100" i="108"/>
  <c r="S104" i="108"/>
  <c r="S70" i="15"/>
  <c r="U13" i="109"/>
  <c r="U14" i="109"/>
  <c r="U15" i="109"/>
  <c r="U16" i="109"/>
  <c r="U18" i="109"/>
  <c r="U19" i="109"/>
  <c r="U20" i="109"/>
  <c r="U21" i="109"/>
  <c r="U22" i="109"/>
  <c r="U23" i="109"/>
  <c r="U25" i="109"/>
  <c r="U26" i="109"/>
  <c r="U28" i="109"/>
  <c r="U29" i="109"/>
  <c r="U30" i="109"/>
  <c r="U31" i="109"/>
  <c r="U32" i="109"/>
  <c r="U33" i="109"/>
  <c r="U34" i="109"/>
  <c r="U35" i="109"/>
  <c r="U36" i="109"/>
  <c r="U37" i="109"/>
  <c r="U39" i="109"/>
  <c r="U40" i="109"/>
  <c r="U41" i="109"/>
  <c r="U42" i="109"/>
  <c r="U43" i="109"/>
  <c r="U44" i="109"/>
  <c r="U47" i="109"/>
  <c r="U49" i="109"/>
  <c r="U52" i="109"/>
  <c r="U56" i="109"/>
  <c r="U57" i="109"/>
  <c r="U58" i="109"/>
  <c r="U59" i="109"/>
  <c r="U60" i="109"/>
  <c r="U61" i="109"/>
  <c r="U62" i="109"/>
  <c r="U65" i="109"/>
  <c r="U70" i="109"/>
  <c r="U71" i="109"/>
  <c r="U79" i="109"/>
  <c r="U80" i="109"/>
  <c r="U103" i="109"/>
  <c r="U104" i="109"/>
  <c r="U105" i="109"/>
  <c r="U109" i="109"/>
  <c r="S71" i="15"/>
  <c r="U13" i="110"/>
  <c r="U14" i="110"/>
  <c r="U15" i="110"/>
  <c r="U16" i="110"/>
  <c r="U18" i="110"/>
  <c r="U19" i="110"/>
  <c r="U20" i="110"/>
  <c r="U21" i="110"/>
  <c r="U22" i="110"/>
  <c r="U23" i="110"/>
  <c r="U25" i="110"/>
  <c r="U26" i="110"/>
  <c r="U28" i="110"/>
  <c r="U29" i="110"/>
  <c r="U30" i="110"/>
  <c r="U31" i="110"/>
  <c r="U32" i="110"/>
  <c r="U33" i="110"/>
  <c r="U34" i="110"/>
  <c r="U35" i="110"/>
  <c r="U36" i="110"/>
  <c r="U37" i="110"/>
  <c r="U39" i="110"/>
  <c r="U40" i="110"/>
  <c r="U41" i="110"/>
  <c r="U42" i="110"/>
  <c r="U43" i="110"/>
  <c r="U44" i="110"/>
  <c r="U47" i="110"/>
  <c r="U49" i="110"/>
  <c r="U52" i="110"/>
  <c r="U56" i="110"/>
  <c r="U57" i="110"/>
  <c r="U58" i="110"/>
  <c r="U59" i="110"/>
  <c r="U60" i="110"/>
  <c r="U61" i="110"/>
  <c r="U62" i="110"/>
  <c r="U65" i="110"/>
  <c r="U70" i="110"/>
  <c r="U71" i="110"/>
  <c r="U79" i="110"/>
  <c r="U80" i="110"/>
  <c r="U103" i="110"/>
  <c r="U104" i="110"/>
  <c r="U105" i="110"/>
  <c r="U109" i="110"/>
  <c r="S72" i="15"/>
  <c r="U13" i="111"/>
  <c r="U14" i="111"/>
  <c r="U15" i="111"/>
  <c r="U16" i="111"/>
  <c r="U18" i="111"/>
  <c r="U19" i="111"/>
  <c r="U20" i="111"/>
  <c r="U21" i="111"/>
  <c r="U22" i="111"/>
  <c r="U23" i="111"/>
  <c r="U25" i="111"/>
  <c r="U26" i="111"/>
  <c r="U28" i="111"/>
  <c r="U29" i="111"/>
  <c r="U30" i="111"/>
  <c r="U31" i="111"/>
  <c r="U32" i="111"/>
  <c r="U33" i="111"/>
  <c r="U34" i="111"/>
  <c r="U35" i="111"/>
  <c r="U36" i="111"/>
  <c r="U37" i="111"/>
  <c r="U39" i="111"/>
  <c r="U40" i="111"/>
  <c r="U41" i="111"/>
  <c r="U42" i="111"/>
  <c r="U43" i="111"/>
  <c r="U44" i="111"/>
  <c r="U47" i="111"/>
  <c r="U49" i="111"/>
  <c r="U52" i="111"/>
  <c r="U56" i="111"/>
  <c r="U57" i="111"/>
  <c r="U58" i="111"/>
  <c r="U59" i="111"/>
  <c r="U60" i="111"/>
  <c r="U61" i="111"/>
  <c r="U62" i="111"/>
  <c r="U65" i="111"/>
  <c r="U70" i="111"/>
  <c r="U71" i="111"/>
  <c r="U79" i="111"/>
  <c r="U80" i="111"/>
  <c r="U103" i="111"/>
  <c r="U104" i="111"/>
  <c r="U105" i="111"/>
  <c r="U109" i="111"/>
  <c r="S73" i="15"/>
  <c r="U13" i="112"/>
  <c r="U14" i="112"/>
  <c r="U15" i="112"/>
  <c r="U16" i="112"/>
  <c r="U18" i="112"/>
  <c r="U19" i="112"/>
  <c r="U20" i="112"/>
  <c r="U21" i="112"/>
  <c r="U22" i="112"/>
  <c r="U23" i="112"/>
  <c r="U25" i="112"/>
  <c r="U26" i="112"/>
  <c r="U28" i="112"/>
  <c r="U29" i="112"/>
  <c r="U30" i="112"/>
  <c r="U31" i="112"/>
  <c r="U32" i="112"/>
  <c r="U33" i="112"/>
  <c r="U34" i="112"/>
  <c r="U35" i="112"/>
  <c r="U36" i="112"/>
  <c r="U37" i="112"/>
  <c r="U39" i="112"/>
  <c r="U40" i="112"/>
  <c r="U41" i="112"/>
  <c r="U42" i="112"/>
  <c r="U43" i="112"/>
  <c r="U44" i="112"/>
  <c r="U47" i="112"/>
  <c r="U49" i="112"/>
  <c r="U52" i="112"/>
  <c r="U56" i="112"/>
  <c r="U57" i="112"/>
  <c r="U58" i="112"/>
  <c r="U59" i="112"/>
  <c r="U60" i="112"/>
  <c r="U61" i="112"/>
  <c r="U62" i="112"/>
  <c r="U65" i="112"/>
  <c r="U70" i="112"/>
  <c r="U71" i="112"/>
  <c r="U79" i="112"/>
  <c r="U80" i="112"/>
  <c r="U103" i="112"/>
  <c r="U104" i="112"/>
  <c r="U105" i="112"/>
  <c r="U109" i="112"/>
  <c r="S74" i="15"/>
  <c r="W13" i="113"/>
  <c r="W14" i="113"/>
  <c r="W15" i="113"/>
  <c r="W16" i="113"/>
  <c r="W18" i="113"/>
  <c r="W19" i="113"/>
  <c r="W20" i="113"/>
  <c r="W21" i="113"/>
  <c r="W22" i="113"/>
  <c r="W23" i="113"/>
  <c r="W25" i="113"/>
  <c r="W26" i="113"/>
  <c r="W28" i="113"/>
  <c r="W29" i="113"/>
  <c r="W30" i="113"/>
  <c r="W31" i="113"/>
  <c r="W32" i="113"/>
  <c r="W33" i="113"/>
  <c r="W34" i="113"/>
  <c r="W35" i="113"/>
  <c r="W36" i="113"/>
  <c r="W37" i="113"/>
  <c r="W39" i="113"/>
  <c r="W40" i="113"/>
  <c r="W41" i="113"/>
  <c r="W42" i="113"/>
  <c r="W43" i="113"/>
  <c r="W44" i="113"/>
  <c r="W47" i="113"/>
  <c r="W49" i="113"/>
  <c r="W52" i="113"/>
  <c r="W56" i="113"/>
  <c r="W57" i="113"/>
  <c r="W58" i="113"/>
  <c r="W59" i="113"/>
  <c r="W60" i="113"/>
  <c r="W61" i="113"/>
  <c r="W62" i="113"/>
  <c r="W63" i="113"/>
  <c r="W66" i="113"/>
  <c r="W71" i="113"/>
  <c r="W72" i="113"/>
  <c r="W80" i="113"/>
  <c r="W81" i="113"/>
  <c r="W104" i="113"/>
  <c r="W105" i="113"/>
  <c r="W106" i="113"/>
  <c r="W110" i="113"/>
  <c r="S75" i="15"/>
  <c r="S77" i="15"/>
  <c r="W13" i="117"/>
  <c r="W14" i="117"/>
  <c r="W15" i="117"/>
  <c r="W16" i="117"/>
  <c r="W18" i="117"/>
  <c r="W19" i="117"/>
  <c r="W20" i="117"/>
  <c r="W21" i="117"/>
  <c r="W22" i="117"/>
  <c r="W23" i="117"/>
  <c r="W25" i="117"/>
  <c r="W26" i="117"/>
  <c r="W28" i="117"/>
  <c r="W29" i="117"/>
  <c r="W30" i="117"/>
  <c r="W31" i="117"/>
  <c r="W32" i="117"/>
  <c r="W33" i="117"/>
  <c r="W34" i="117"/>
  <c r="W35" i="117"/>
  <c r="W36" i="117"/>
  <c r="W37" i="117"/>
  <c r="W39" i="117"/>
  <c r="W40" i="117"/>
  <c r="W41" i="117"/>
  <c r="W42" i="117"/>
  <c r="W43" i="117"/>
  <c r="W44" i="117"/>
  <c r="W47" i="117"/>
  <c r="W49" i="117"/>
  <c r="W52" i="117"/>
  <c r="W56" i="117"/>
  <c r="W57" i="117"/>
  <c r="W58" i="117"/>
  <c r="W59" i="117"/>
  <c r="W60" i="117"/>
  <c r="W61" i="117"/>
  <c r="W62" i="117"/>
  <c r="W63" i="117"/>
  <c r="W66" i="117"/>
  <c r="W71" i="117"/>
  <c r="W72" i="117"/>
  <c r="W80" i="117"/>
  <c r="W81" i="117"/>
  <c r="W104" i="117"/>
  <c r="W105" i="117"/>
  <c r="W106" i="117"/>
  <c r="W112" i="117"/>
  <c r="S78" i="15"/>
  <c r="W13" i="118"/>
  <c r="W14" i="118"/>
  <c r="W15" i="118"/>
  <c r="W16" i="118"/>
  <c r="W18" i="118"/>
  <c r="W19" i="118"/>
  <c r="W20" i="118"/>
  <c r="W21" i="118"/>
  <c r="W22" i="118"/>
  <c r="W23" i="118"/>
  <c r="W25" i="118"/>
  <c r="W26" i="118"/>
  <c r="W28" i="118"/>
  <c r="W29" i="118"/>
  <c r="W30" i="118"/>
  <c r="W31" i="118"/>
  <c r="W32" i="118"/>
  <c r="W33" i="118"/>
  <c r="W34" i="118"/>
  <c r="W35" i="118"/>
  <c r="W36" i="118"/>
  <c r="W37" i="118"/>
  <c r="W39" i="118"/>
  <c r="W40" i="118"/>
  <c r="W41" i="118"/>
  <c r="W42" i="118"/>
  <c r="W43" i="118"/>
  <c r="W44" i="118"/>
  <c r="W47" i="118"/>
  <c r="W49" i="118"/>
  <c r="W52" i="118"/>
  <c r="W56" i="118"/>
  <c r="W57" i="118"/>
  <c r="W58" i="118"/>
  <c r="W59" i="118"/>
  <c r="W60" i="118"/>
  <c r="W61" i="118"/>
  <c r="W62" i="118"/>
  <c r="W63" i="118"/>
  <c r="W66" i="118"/>
  <c r="W71" i="118"/>
  <c r="W72" i="118"/>
  <c r="W80" i="118"/>
  <c r="W81" i="118"/>
  <c r="W105" i="118"/>
  <c r="W106" i="118"/>
  <c r="W107" i="118"/>
  <c r="W114" i="118"/>
  <c r="S79" i="15"/>
  <c r="W13" i="122"/>
  <c r="W14" i="122"/>
  <c r="W15" i="122"/>
  <c r="W16" i="122"/>
  <c r="W18" i="122"/>
  <c r="W19" i="122"/>
  <c r="W20" i="122"/>
  <c r="W21" i="122"/>
  <c r="W22" i="122"/>
  <c r="W23" i="122"/>
  <c r="W25" i="122"/>
  <c r="W26" i="122"/>
  <c r="W28" i="122"/>
  <c r="W29" i="122"/>
  <c r="W30" i="122"/>
  <c r="W31" i="122"/>
  <c r="W32" i="122"/>
  <c r="W33" i="122"/>
  <c r="W34" i="122"/>
  <c r="W35" i="122"/>
  <c r="W36" i="122"/>
  <c r="W37" i="122"/>
  <c r="W39" i="122"/>
  <c r="W40" i="122"/>
  <c r="W41" i="122"/>
  <c r="W42" i="122"/>
  <c r="W43" i="122"/>
  <c r="W44" i="122"/>
  <c r="W47" i="122"/>
  <c r="W49" i="122"/>
  <c r="W52" i="122"/>
  <c r="W56" i="122"/>
  <c r="W57" i="122"/>
  <c r="W58" i="122"/>
  <c r="W59" i="122"/>
  <c r="W60" i="122"/>
  <c r="W61" i="122"/>
  <c r="W62" i="122"/>
  <c r="W63" i="122"/>
  <c r="W64" i="122"/>
  <c r="W67" i="122"/>
  <c r="W72" i="122"/>
  <c r="W73" i="122"/>
  <c r="W81" i="122"/>
  <c r="W82" i="122"/>
  <c r="W106" i="122"/>
  <c r="W107" i="122"/>
  <c r="W108" i="122"/>
  <c r="W116" i="122"/>
  <c r="S80" i="15"/>
  <c r="W13" i="123"/>
  <c r="W14" i="123"/>
  <c r="W15" i="123"/>
  <c r="W16" i="123"/>
  <c r="W18" i="123"/>
  <c r="W19" i="123"/>
  <c r="W20" i="123"/>
  <c r="W21" i="123"/>
  <c r="W22" i="123"/>
  <c r="W23" i="123"/>
  <c r="W25" i="123"/>
  <c r="W26" i="123"/>
  <c r="W28" i="123"/>
  <c r="W29" i="123"/>
  <c r="W30" i="123"/>
  <c r="W31" i="123"/>
  <c r="W32" i="123"/>
  <c r="W33" i="123"/>
  <c r="W34" i="123"/>
  <c r="W35" i="123"/>
  <c r="W36" i="123"/>
  <c r="W37" i="123"/>
  <c r="W39" i="123"/>
  <c r="W40" i="123"/>
  <c r="W41" i="123"/>
  <c r="W42" i="123"/>
  <c r="W43" i="123"/>
  <c r="W44" i="123"/>
  <c r="W47" i="123"/>
  <c r="W49" i="123"/>
  <c r="W52" i="123"/>
  <c r="W56" i="123"/>
  <c r="W57" i="123"/>
  <c r="W58" i="123"/>
  <c r="W59" i="123"/>
  <c r="W60" i="123"/>
  <c r="W61" i="123"/>
  <c r="W62" i="123"/>
  <c r="W63" i="123"/>
  <c r="W64" i="123"/>
  <c r="W67" i="123"/>
  <c r="W72" i="123"/>
  <c r="W73" i="123"/>
  <c r="W81" i="123"/>
  <c r="W82" i="123"/>
  <c r="W106" i="123"/>
  <c r="W107" i="123"/>
  <c r="W108" i="123"/>
  <c r="W116" i="123"/>
  <c r="S81" i="15"/>
  <c r="W13" i="124"/>
  <c r="W14" i="124"/>
  <c r="W15" i="124"/>
  <c r="W16" i="124"/>
  <c r="W18" i="124"/>
  <c r="W19" i="124"/>
  <c r="W20" i="124"/>
  <c r="W21" i="124"/>
  <c r="W22" i="124"/>
  <c r="W23" i="124"/>
  <c r="W25" i="124"/>
  <c r="W26" i="124"/>
  <c r="W28" i="124"/>
  <c r="W29" i="124"/>
  <c r="W30" i="124"/>
  <c r="W31" i="124"/>
  <c r="W32" i="124"/>
  <c r="W33" i="124"/>
  <c r="W34" i="124"/>
  <c r="W35" i="124"/>
  <c r="W36" i="124"/>
  <c r="W37" i="124"/>
  <c r="W39" i="124"/>
  <c r="W40" i="124"/>
  <c r="W41" i="124"/>
  <c r="W42" i="124"/>
  <c r="W43" i="124"/>
  <c r="W44" i="124"/>
  <c r="W47" i="124"/>
  <c r="W49" i="124"/>
  <c r="W52" i="124"/>
  <c r="W56" i="124"/>
  <c r="W57" i="124"/>
  <c r="W58" i="124"/>
  <c r="W59" i="124"/>
  <c r="W60" i="124"/>
  <c r="W61" i="124"/>
  <c r="W62" i="124"/>
  <c r="W63" i="124"/>
  <c r="W64" i="124"/>
  <c r="W67" i="124"/>
  <c r="W72" i="124"/>
  <c r="W73" i="124"/>
  <c r="W81" i="124"/>
  <c r="W82" i="124"/>
  <c r="W106" i="124"/>
  <c r="W107" i="124"/>
  <c r="W108" i="124"/>
  <c r="W117" i="124"/>
  <c r="S82" i="15"/>
  <c r="W13" i="125"/>
  <c r="W14" i="125"/>
  <c r="W15" i="125"/>
  <c r="W16" i="125"/>
  <c r="W18" i="125"/>
  <c r="W19" i="125"/>
  <c r="W20" i="125"/>
  <c r="W21" i="125"/>
  <c r="W22" i="125"/>
  <c r="W23" i="125"/>
  <c r="W25" i="125"/>
  <c r="W26" i="125"/>
  <c r="W28" i="125"/>
  <c r="W29" i="125"/>
  <c r="W30" i="125"/>
  <c r="W31" i="125"/>
  <c r="W32" i="125"/>
  <c r="W33" i="125"/>
  <c r="W34" i="125"/>
  <c r="W35" i="125"/>
  <c r="W36" i="125"/>
  <c r="W37" i="125"/>
  <c r="W39" i="125"/>
  <c r="W40" i="125"/>
  <c r="W41" i="125"/>
  <c r="W42" i="125"/>
  <c r="W43" i="125"/>
  <c r="W44" i="125"/>
  <c r="W47" i="125"/>
  <c r="W49" i="125"/>
  <c r="W52" i="125"/>
  <c r="W56" i="125"/>
  <c r="W57" i="125"/>
  <c r="W58" i="125"/>
  <c r="W59" i="125"/>
  <c r="W60" i="125"/>
  <c r="W61" i="125"/>
  <c r="W62" i="125"/>
  <c r="W63" i="125"/>
  <c r="W64" i="125"/>
  <c r="W67" i="125"/>
  <c r="W72" i="125"/>
  <c r="W73" i="125"/>
  <c r="W81" i="125"/>
  <c r="W82" i="125"/>
  <c r="W106" i="125"/>
  <c r="W107" i="125"/>
  <c r="W108" i="125"/>
  <c r="W118" i="125"/>
  <c r="S83" i="15"/>
  <c r="W13" i="126"/>
  <c r="W14" i="126"/>
  <c r="W15" i="126"/>
  <c r="W16" i="126"/>
  <c r="W17" i="126"/>
  <c r="W19" i="126"/>
  <c r="W20" i="126"/>
  <c r="W21" i="126"/>
  <c r="W22" i="126"/>
  <c r="W23" i="126"/>
  <c r="W24" i="126"/>
  <c r="W26" i="126"/>
  <c r="W27" i="126"/>
  <c r="W29" i="126"/>
  <c r="W30" i="126"/>
  <c r="W31" i="126"/>
  <c r="W32" i="126"/>
  <c r="W33" i="126"/>
  <c r="W34" i="126"/>
  <c r="W35" i="126"/>
  <c r="W36" i="126"/>
  <c r="W37" i="126"/>
  <c r="W38" i="126"/>
  <c r="W40" i="126"/>
  <c r="W41" i="126"/>
  <c r="W42" i="126"/>
  <c r="W43" i="126"/>
  <c r="W44" i="126"/>
  <c r="W45" i="126"/>
  <c r="W48" i="126"/>
  <c r="W50" i="126"/>
  <c r="W53" i="126"/>
  <c r="W57" i="126"/>
  <c r="W58" i="126"/>
  <c r="W59" i="126"/>
  <c r="W60" i="126"/>
  <c r="W61" i="126"/>
  <c r="W62" i="126"/>
  <c r="W63" i="126"/>
  <c r="W64" i="126"/>
  <c r="W65" i="126"/>
  <c r="W68" i="126"/>
  <c r="W73" i="126"/>
  <c r="W74" i="126"/>
  <c r="W82" i="126"/>
  <c r="W83" i="126"/>
  <c r="W107" i="126"/>
  <c r="W108" i="126"/>
  <c r="W109" i="126"/>
  <c r="W119" i="126"/>
  <c r="S84" i="15"/>
  <c r="W13" i="127"/>
  <c r="W14" i="127"/>
  <c r="W15" i="127"/>
  <c r="W16" i="127"/>
  <c r="W17" i="127"/>
  <c r="W19" i="127"/>
  <c r="W20" i="127"/>
  <c r="W21" i="127"/>
  <c r="W22" i="127"/>
  <c r="W23" i="127"/>
  <c r="W24" i="127"/>
  <c r="W26" i="127"/>
  <c r="W27" i="127"/>
  <c r="W29" i="127"/>
  <c r="W30" i="127"/>
  <c r="W31" i="127"/>
  <c r="W32" i="127"/>
  <c r="W33" i="127"/>
  <c r="W34" i="127"/>
  <c r="W35" i="127"/>
  <c r="W36" i="127"/>
  <c r="W37" i="127"/>
  <c r="W38" i="127"/>
  <c r="W40" i="127"/>
  <c r="W41" i="127"/>
  <c r="W42" i="127"/>
  <c r="W43" i="127"/>
  <c r="W44" i="127"/>
  <c r="W45" i="127"/>
  <c r="W48" i="127"/>
  <c r="W50" i="127"/>
  <c r="W53" i="127"/>
  <c r="W57" i="127"/>
  <c r="W58" i="127"/>
  <c r="W59" i="127"/>
  <c r="W60" i="127"/>
  <c r="W61" i="127"/>
  <c r="W62" i="127"/>
  <c r="W63" i="127"/>
  <c r="W64" i="127"/>
  <c r="W65" i="127"/>
  <c r="W68" i="127"/>
  <c r="W73" i="127"/>
  <c r="W74" i="127"/>
  <c r="W82" i="127"/>
  <c r="W83" i="127"/>
  <c r="W107" i="127"/>
  <c r="W108" i="127"/>
  <c r="W109" i="127"/>
  <c r="W119" i="127"/>
  <c r="S85" i="15"/>
  <c r="W13" i="129"/>
  <c r="W14" i="129"/>
  <c r="W15" i="129"/>
  <c r="W16" i="129"/>
  <c r="W17" i="129"/>
  <c r="W19" i="129"/>
  <c r="W20" i="129"/>
  <c r="W21" i="129"/>
  <c r="W22" i="129"/>
  <c r="W23" i="129"/>
  <c r="W24" i="129"/>
  <c r="W26" i="129"/>
  <c r="W27" i="129"/>
  <c r="W29" i="129"/>
  <c r="W30" i="129"/>
  <c r="W31" i="129"/>
  <c r="W32" i="129"/>
  <c r="W33" i="129"/>
  <c r="W34" i="129"/>
  <c r="W35" i="129"/>
  <c r="W36" i="129"/>
  <c r="W37" i="129"/>
  <c r="W38" i="129"/>
  <c r="W40" i="129"/>
  <c r="W41" i="129"/>
  <c r="W42" i="129"/>
  <c r="W43" i="129"/>
  <c r="W44" i="129"/>
  <c r="W45" i="129"/>
  <c r="W48" i="129"/>
  <c r="W50" i="129"/>
  <c r="W53" i="129"/>
  <c r="W57" i="129"/>
  <c r="W58" i="129"/>
  <c r="W59" i="129"/>
  <c r="W60" i="129"/>
  <c r="W61" i="129"/>
  <c r="W62" i="129"/>
  <c r="W63" i="129"/>
  <c r="W64" i="129"/>
  <c r="W65" i="129"/>
  <c r="W68" i="129"/>
  <c r="W73" i="129"/>
  <c r="W74" i="129"/>
  <c r="W82" i="129"/>
  <c r="W83" i="129"/>
  <c r="W107" i="129"/>
  <c r="W108" i="129"/>
  <c r="W109" i="129"/>
  <c r="W120" i="129"/>
  <c r="S87" i="15"/>
  <c r="W13" i="130"/>
  <c r="W14" i="130"/>
  <c r="W15" i="130"/>
  <c r="W16" i="130"/>
  <c r="W17" i="130"/>
  <c r="W19" i="130"/>
  <c r="W20" i="130"/>
  <c r="W21" i="130"/>
  <c r="W22" i="130"/>
  <c r="W23" i="130"/>
  <c r="W24" i="130"/>
  <c r="W26" i="130"/>
  <c r="W27" i="130"/>
  <c r="W29" i="130"/>
  <c r="W30" i="130"/>
  <c r="W31" i="130"/>
  <c r="W32" i="130"/>
  <c r="W33" i="130"/>
  <c r="W34" i="130"/>
  <c r="W35" i="130"/>
  <c r="W36" i="130"/>
  <c r="W37" i="130"/>
  <c r="W38" i="130"/>
  <c r="W40" i="130"/>
  <c r="W41" i="130"/>
  <c r="W42" i="130"/>
  <c r="W43" i="130"/>
  <c r="W44" i="130"/>
  <c r="W45" i="130"/>
  <c r="W48" i="130"/>
  <c r="W50" i="130"/>
  <c r="W53" i="130"/>
  <c r="W57" i="130"/>
  <c r="W58" i="130"/>
  <c r="W59" i="130"/>
  <c r="W60" i="130"/>
  <c r="W61" i="130"/>
  <c r="W62" i="130"/>
  <c r="W63" i="130"/>
  <c r="W64" i="130"/>
  <c r="W65" i="130"/>
  <c r="W68" i="130"/>
  <c r="W73" i="130"/>
  <c r="W74" i="130"/>
  <c r="W82" i="130"/>
  <c r="W83" i="130"/>
  <c r="W107" i="130"/>
  <c r="W108" i="130"/>
  <c r="W109" i="130"/>
  <c r="W123" i="130"/>
  <c r="S88" i="15"/>
  <c r="W13" i="131"/>
  <c r="W14" i="131"/>
  <c r="W15" i="131"/>
  <c r="W16" i="131"/>
  <c r="W17" i="131"/>
  <c r="W19" i="131"/>
  <c r="W20" i="131"/>
  <c r="W21" i="131"/>
  <c r="W22" i="131"/>
  <c r="W23" i="131"/>
  <c r="W24" i="131"/>
  <c r="W26" i="131"/>
  <c r="W27" i="131"/>
  <c r="W29" i="131"/>
  <c r="W30" i="131"/>
  <c r="W31" i="131"/>
  <c r="W32" i="131"/>
  <c r="W33" i="131"/>
  <c r="W34" i="131"/>
  <c r="W35" i="131"/>
  <c r="W36" i="131"/>
  <c r="W37" i="131"/>
  <c r="W38" i="131"/>
  <c r="W40" i="131"/>
  <c r="W41" i="131"/>
  <c r="W42" i="131"/>
  <c r="W43" i="131"/>
  <c r="W44" i="131"/>
  <c r="W45" i="131"/>
  <c r="W48" i="131"/>
  <c r="W50" i="131"/>
  <c r="W53" i="131"/>
  <c r="W57" i="131"/>
  <c r="W58" i="131"/>
  <c r="W59" i="131"/>
  <c r="W60" i="131"/>
  <c r="W61" i="131"/>
  <c r="W62" i="131"/>
  <c r="W63" i="131"/>
  <c r="W64" i="131"/>
  <c r="W65" i="131"/>
  <c r="W68" i="131"/>
  <c r="W73" i="131"/>
  <c r="W74" i="131"/>
  <c r="W82" i="131"/>
  <c r="W83" i="131"/>
  <c r="W107" i="131"/>
  <c r="W108" i="131"/>
  <c r="W109" i="131"/>
  <c r="W123" i="131"/>
  <c r="S89" i="15"/>
  <c r="W13" i="132"/>
  <c r="W14" i="132"/>
  <c r="W15" i="132"/>
  <c r="W16" i="132"/>
  <c r="W17" i="132"/>
  <c r="W19" i="132"/>
  <c r="W20" i="132"/>
  <c r="W21" i="132"/>
  <c r="W22" i="132"/>
  <c r="W23" i="132"/>
  <c r="W24" i="132"/>
  <c r="W26" i="132"/>
  <c r="W27" i="132"/>
  <c r="W29" i="132"/>
  <c r="W30" i="132"/>
  <c r="W31" i="132"/>
  <c r="W32" i="132"/>
  <c r="W33" i="132"/>
  <c r="W34" i="132"/>
  <c r="W35" i="132"/>
  <c r="W36" i="132"/>
  <c r="W37" i="132"/>
  <c r="W38" i="132"/>
  <c r="W40" i="132"/>
  <c r="W41" i="132"/>
  <c r="W42" i="132"/>
  <c r="W43" i="132"/>
  <c r="W44" i="132"/>
  <c r="W45" i="132"/>
  <c r="W48" i="132"/>
  <c r="W50" i="132"/>
  <c r="W53" i="132"/>
  <c r="W57" i="132"/>
  <c r="W58" i="132"/>
  <c r="W59" i="132"/>
  <c r="W60" i="132"/>
  <c r="W61" i="132"/>
  <c r="W62" i="132"/>
  <c r="W63" i="132"/>
  <c r="W64" i="132"/>
  <c r="W65" i="132"/>
  <c r="W68" i="132"/>
  <c r="W73" i="132"/>
  <c r="W74" i="132"/>
  <c r="W82" i="132"/>
  <c r="W83" i="132"/>
  <c r="W107" i="132"/>
  <c r="W108" i="132"/>
  <c r="W109" i="132"/>
  <c r="W124" i="132"/>
  <c r="S90" i="15"/>
  <c r="W13" i="133"/>
  <c r="W14" i="133"/>
  <c r="W15" i="133"/>
  <c r="W16" i="133"/>
  <c r="W17" i="133"/>
  <c r="W19" i="133"/>
  <c r="W20" i="133"/>
  <c r="W21" i="133"/>
  <c r="W22" i="133"/>
  <c r="W23" i="133"/>
  <c r="W24" i="133"/>
  <c r="W25" i="133"/>
  <c r="W27" i="133"/>
  <c r="W28" i="133"/>
  <c r="W30" i="133"/>
  <c r="W31" i="133"/>
  <c r="W32" i="133"/>
  <c r="W33" i="133"/>
  <c r="W34" i="133"/>
  <c r="W35" i="133"/>
  <c r="W36" i="133"/>
  <c r="W37" i="133"/>
  <c r="W38" i="133"/>
  <c r="W39" i="133"/>
  <c r="W41" i="133"/>
  <c r="W42" i="133"/>
  <c r="W43" i="133"/>
  <c r="W44" i="133"/>
  <c r="W45" i="133"/>
  <c r="W46" i="133"/>
  <c r="W49" i="133"/>
  <c r="W51" i="133"/>
  <c r="W54" i="133"/>
  <c r="W58" i="133"/>
  <c r="W59" i="133"/>
  <c r="W60" i="133"/>
  <c r="W61" i="133"/>
  <c r="W62" i="133"/>
  <c r="W63" i="133"/>
  <c r="W64" i="133"/>
  <c r="W65" i="133"/>
  <c r="W66" i="133"/>
  <c r="W69" i="133"/>
  <c r="W74" i="133"/>
  <c r="W75" i="133"/>
  <c r="W83" i="133"/>
  <c r="W84" i="133"/>
  <c r="W108" i="133"/>
  <c r="W109" i="133"/>
  <c r="W110" i="133"/>
  <c r="W126" i="133"/>
  <c r="S91" i="15"/>
  <c r="W13" i="134"/>
  <c r="W14" i="134"/>
  <c r="W15" i="134"/>
  <c r="W16" i="134"/>
  <c r="W17" i="134"/>
  <c r="W19" i="134"/>
  <c r="W20" i="134"/>
  <c r="W21" i="134"/>
  <c r="W22" i="134"/>
  <c r="W23" i="134"/>
  <c r="W24" i="134"/>
  <c r="W25" i="134"/>
  <c r="W27" i="134"/>
  <c r="W28" i="134"/>
  <c r="W30" i="134"/>
  <c r="W31" i="134"/>
  <c r="W32" i="134"/>
  <c r="W33" i="134"/>
  <c r="W34" i="134"/>
  <c r="W35" i="134"/>
  <c r="W36" i="134"/>
  <c r="W37" i="134"/>
  <c r="W38" i="134"/>
  <c r="W39" i="134"/>
  <c r="W41" i="134"/>
  <c r="W42" i="134"/>
  <c r="W43" i="134"/>
  <c r="W44" i="134"/>
  <c r="W45" i="134"/>
  <c r="W46" i="134"/>
  <c r="W49" i="134"/>
  <c r="W51" i="134"/>
  <c r="W54" i="134"/>
  <c r="W58" i="134"/>
  <c r="W59" i="134"/>
  <c r="W60" i="134"/>
  <c r="W61" i="134"/>
  <c r="W62" i="134"/>
  <c r="W63" i="134"/>
  <c r="W64" i="134"/>
  <c r="W65" i="134"/>
  <c r="W66" i="134"/>
  <c r="W69" i="134"/>
  <c r="W74" i="134"/>
  <c r="W75" i="134"/>
  <c r="W83" i="134"/>
  <c r="W84" i="134"/>
  <c r="W108" i="134"/>
  <c r="W109" i="134"/>
  <c r="W110" i="134"/>
  <c r="W127" i="134"/>
  <c r="S92" i="15"/>
  <c r="W13" i="135"/>
  <c r="W14" i="135"/>
  <c r="W15" i="135"/>
  <c r="W16" i="135"/>
  <c r="W17" i="135"/>
  <c r="W19" i="135"/>
  <c r="W20" i="135"/>
  <c r="W21" i="135"/>
  <c r="W22" i="135"/>
  <c r="W23" i="135"/>
  <c r="W24" i="135"/>
  <c r="W25" i="135"/>
  <c r="W27" i="135"/>
  <c r="W28" i="135"/>
  <c r="W30" i="135"/>
  <c r="W31" i="135"/>
  <c r="W32" i="135"/>
  <c r="W33" i="135"/>
  <c r="W34" i="135"/>
  <c r="W35" i="135"/>
  <c r="W36" i="135"/>
  <c r="W37" i="135"/>
  <c r="W38" i="135"/>
  <c r="W39" i="135"/>
  <c r="W41" i="135"/>
  <c r="W42" i="135"/>
  <c r="W43" i="135"/>
  <c r="W44" i="135"/>
  <c r="W45" i="135"/>
  <c r="W46" i="135"/>
  <c r="W49" i="135"/>
  <c r="W51" i="135"/>
  <c r="W54" i="135"/>
  <c r="W58" i="135"/>
  <c r="W59" i="135"/>
  <c r="W60" i="135"/>
  <c r="W61" i="135"/>
  <c r="W62" i="135"/>
  <c r="W63" i="135"/>
  <c r="W64" i="135"/>
  <c r="W65" i="135"/>
  <c r="W66" i="135"/>
  <c r="W69" i="135"/>
  <c r="W74" i="135"/>
  <c r="W75" i="135"/>
  <c r="W83" i="135"/>
  <c r="W84" i="135"/>
  <c r="W108" i="135"/>
  <c r="W109" i="135"/>
  <c r="W110" i="135"/>
  <c r="W128" i="135"/>
  <c r="S93" i="15"/>
  <c r="W13" i="136"/>
  <c r="W14" i="136"/>
  <c r="W15" i="136"/>
  <c r="W16" i="136"/>
  <c r="W17" i="136"/>
  <c r="W19" i="136"/>
  <c r="W20" i="136"/>
  <c r="W21" i="136"/>
  <c r="W22" i="136"/>
  <c r="W23" i="136"/>
  <c r="W24" i="136"/>
  <c r="W25" i="136"/>
  <c r="W27" i="136"/>
  <c r="W28" i="136"/>
  <c r="W30" i="136"/>
  <c r="W31" i="136"/>
  <c r="W32" i="136"/>
  <c r="W33" i="136"/>
  <c r="W34" i="136"/>
  <c r="W35" i="136"/>
  <c r="W36" i="136"/>
  <c r="W37" i="136"/>
  <c r="W38" i="136"/>
  <c r="W39" i="136"/>
  <c r="W41" i="136"/>
  <c r="W42" i="136"/>
  <c r="W43" i="136"/>
  <c r="W44" i="136"/>
  <c r="W45" i="136"/>
  <c r="W46" i="136"/>
  <c r="W49" i="136"/>
  <c r="W51" i="136"/>
  <c r="W54" i="136"/>
  <c r="W58" i="136"/>
  <c r="W59" i="136"/>
  <c r="W60" i="136"/>
  <c r="W61" i="136"/>
  <c r="W62" i="136"/>
  <c r="W63" i="136"/>
  <c r="W64" i="136"/>
  <c r="W65" i="136"/>
  <c r="W66" i="136"/>
  <c r="W69" i="136"/>
  <c r="W74" i="136"/>
  <c r="W75" i="136"/>
  <c r="W83" i="136"/>
  <c r="W84" i="136"/>
  <c r="W108" i="136"/>
  <c r="W109" i="136"/>
  <c r="W110" i="136"/>
  <c r="W128" i="136"/>
  <c r="S94" i="15"/>
  <c r="W13" i="137"/>
  <c r="W14" i="137"/>
  <c r="W15" i="137"/>
  <c r="W16" i="137"/>
  <c r="W17" i="137"/>
  <c r="W19" i="137"/>
  <c r="W20" i="137"/>
  <c r="W21" i="137"/>
  <c r="W22" i="137"/>
  <c r="W23" i="137"/>
  <c r="W24" i="137"/>
  <c r="W25" i="137"/>
  <c r="W26" i="137"/>
  <c r="W28" i="137"/>
  <c r="W29" i="137"/>
  <c r="W31" i="137"/>
  <c r="W32" i="137"/>
  <c r="W33" i="137"/>
  <c r="W34" i="137"/>
  <c r="W35" i="137"/>
  <c r="W36" i="137"/>
  <c r="W37" i="137"/>
  <c r="W38" i="137"/>
  <c r="W39" i="137"/>
  <c r="W40" i="137"/>
  <c r="W42" i="137"/>
  <c r="W43" i="137"/>
  <c r="W44" i="137"/>
  <c r="W45" i="137"/>
  <c r="W46" i="137"/>
  <c r="W47" i="137"/>
  <c r="W50" i="137"/>
  <c r="W52" i="137"/>
  <c r="W55" i="137"/>
  <c r="W59" i="137"/>
  <c r="W60" i="137"/>
  <c r="W61" i="137"/>
  <c r="W62" i="137"/>
  <c r="W63" i="137"/>
  <c r="W64" i="137"/>
  <c r="W65" i="137"/>
  <c r="W66" i="137"/>
  <c r="W67" i="137"/>
  <c r="W68" i="137"/>
  <c r="W71" i="137"/>
  <c r="W76" i="137"/>
  <c r="W77" i="137"/>
  <c r="W78" i="137"/>
  <c r="W86" i="137"/>
  <c r="W87" i="137"/>
  <c r="W112" i="137"/>
  <c r="W113" i="137"/>
  <c r="W114" i="137"/>
  <c r="W134" i="137"/>
  <c r="S95" i="15"/>
  <c r="W13" i="138"/>
  <c r="W14" i="138"/>
  <c r="W15" i="138"/>
  <c r="W16" i="138"/>
  <c r="W17" i="138"/>
  <c r="W19" i="138"/>
  <c r="W20" i="138"/>
  <c r="W21" i="138"/>
  <c r="W22" i="138"/>
  <c r="W23" i="138"/>
  <c r="W24" i="138"/>
  <c r="W25" i="138"/>
  <c r="W26" i="138"/>
  <c r="W28" i="138"/>
  <c r="W29" i="138"/>
  <c r="W31" i="138"/>
  <c r="W32" i="138"/>
  <c r="W33" i="138"/>
  <c r="W34" i="138"/>
  <c r="W35" i="138"/>
  <c r="W36" i="138"/>
  <c r="W37" i="138"/>
  <c r="W38" i="138"/>
  <c r="W39" i="138"/>
  <c r="W40" i="138"/>
  <c r="W42" i="138"/>
  <c r="W43" i="138"/>
  <c r="W44" i="138"/>
  <c r="W45" i="138"/>
  <c r="W46" i="138"/>
  <c r="W47" i="138"/>
  <c r="W50" i="138"/>
  <c r="W52" i="138"/>
  <c r="W55" i="138"/>
  <c r="W59" i="138"/>
  <c r="W60" i="138"/>
  <c r="W61" i="138"/>
  <c r="W62" i="138"/>
  <c r="W63" i="138"/>
  <c r="W64" i="138"/>
  <c r="W65" i="138"/>
  <c r="W66" i="138"/>
  <c r="W67" i="138"/>
  <c r="W68" i="138"/>
  <c r="W71" i="138"/>
  <c r="W76" i="138"/>
  <c r="W77" i="138"/>
  <c r="W78" i="138"/>
  <c r="W86" i="138"/>
  <c r="W87" i="138"/>
  <c r="W112" i="138"/>
  <c r="W113" i="138"/>
  <c r="W114" i="138"/>
  <c r="W136" i="138"/>
  <c r="S96" i="15"/>
  <c r="W13" i="139"/>
  <c r="W14" i="139"/>
  <c r="W15" i="139"/>
  <c r="W16" i="139"/>
  <c r="W17" i="139"/>
  <c r="W19" i="139"/>
  <c r="W20" i="139"/>
  <c r="W21" i="139"/>
  <c r="W22" i="139"/>
  <c r="W23" i="139"/>
  <c r="W24" i="139"/>
  <c r="W25" i="139"/>
  <c r="W26" i="139"/>
  <c r="W28" i="139"/>
  <c r="W29" i="139"/>
  <c r="W31" i="139"/>
  <c r="W32" i="139"/>
  <c r="W33" i="139"/>
  <c r="W34" i="139"/>
  <c r="W35" i="139"/>
  <c r="W36" i="139"/>
  <c r="W37" i="139"/>
  <c r="W38" i="139"/>
  <c r="W39" i="139"/>
  <c r="W40" i="139"/>
  <c r="W42" i="139"/>
  <c r="W43" i="139"/>
  <c r="W44" i="139"/>
  <c r="W45" i="139"/>
  <c r="W46" i="139"/>
  <c r="W47" i="139"/>
  <c r="W50" i="139"/>
  <c r="W52" i="139"/>
  <c r="W55" i="139"/>
  <c r="W59" i="139"/>
  <c r="W60" i="139"/>
  <c r="W61" i="139"/>
  <c r="W62" i="139"/>
  <c r="W63" i="139"/>
  <c r="W64" i="139"/>
  <c r="W65" i="139"/>
  <c r="W66" i="139"/>
  <c r="W67" i="139"/>
  <c r="W68" i="139"/>
  <c r="W71" i="139"/>
  <c r="W76" i="139"/>
  <c r="W77" i="139"/>
  <c r="W78" i="139"/>
  <c r="W86" i="139"/>
  <c r="W87" i="139"/>
  <c r="W112" i="139"/>
  <c r="W113" i="139"/>
  <c r="W114" i="139"/>
  <c r="W136" i="139"/>
  <c r="S97" i="15"/>
  <c r="W13" i="140"/>
  <c r="W14" i="140"/>
  <c r="W15" i="140"/>
  <c r="W16" i="140"/>
  <c r="W17" i="140"/>
  <c r="W19" i="140"/>
  <c r="W20" i="140"/>
  <c r="W21" i="140"/>
  <c r="W22" i="140"/>
  <c r="W23" i="140"/>
  <c r="W24" i="140"/>
  <c r="W25" i="140"/>
  <c r="W26" i="140"/>
  <c r="W28" i="140"/>
  <c r="W29" i="140"/>
  <c r="W31" i="140"/>
  <c r="W32" i="140"/>
  <c r="W33" i="140"/>
  <c r="W34" i="140"/>
  <c r="W35" i="140"/>
  <c r="W36" i="140"/>
  <c r="W37" i="140"/>
  <c r="W38" i="140"/>
  <c r="W39" i="140"/>
  <c r="W40" i="140"/>
  <c r="W42" i="140"/>
  <c r="W43" i="140"/>
  <c r="W44" i="140"/>
  <c r="W45" i="140"/>
  <c r="W46" i="140"/>
  <c r="W47" i="140"/>
  <c r="W50" i="140"/>
  <c r="W52" i="140"/>
  <c r="W55" i="140"/>
  <c r="W59" i="140"/>
  <c r="W60" i="140"/>
  <c r="W61" i="140"/>
  <c r="W62" i="140"/>
  <c r="W63" i="140"/>
  <c r="W64" i="140"/>
  <c r="W65" i="140"/>
  <c r="W66" i="140"/>
  <c r="W67" i="140"/>
  <c r="W68" i="140"/>
  <c r="W71" i="140"/>
  <c r="W76" i="140"/>
  <c r="W77" i="140"/>
  <c r="W78" i="140"/>
  <c r="W86" i="140"/>
  <c r="W87" i="140"/>
  <c r="W112" i="140"/>
  <c r="W113" i="140"/>
  <c r="W114" i="140"/>
  <c r="W136" i="140"/>
  <c r="S98" i="15"/>
  <c r="W13" i="141"/>
  <c r="W14" i="141"/>
  <c r="W15" i="141"/>
  <c r="W16" i="141"/>
  <c r="W17" i="141"/>
  <c r="W19" i="141"/>
  <c r="W20" i="141"/>
  <c r="W21" i="141"/>
  <c r="W22" i="141"/>
  <c r="W23" i="141"/>
  <c r="W24" i="141"/>
  <c r="W25" i="141"/>
  <c r="W26" i="141"/>
  <c r="W28" i="141"/>
  <c r="W29" i="141"/>
  <c r="W31" i="141"/>
  <c r="W32" i="141"/>
  <c r="W33" i="141"/>
  <c r="W34" i="141"/>
  <c r="W35" i="141"/>
  <c r="W36" i="141"/>
  <c r="W37" i="141"/>
  <c r="W38" i="141"/>
  <c r="W39" i="141"/>
  <c r="W40" i="141"/>
  <c r="W42" i="141"/>
  <c r="W43" i="141"/>
  <c r="W44" i="141"/>
  <c r="W45" i="141"/>
  <c r="W46" i="141"/>
  <c r="W47" i="141"/>
  <c r="W50" i="141"/>
  <c r="W52" i="141"/>
  <c r="W55" i="141"/>
  <c r="W59" i="141"/>
  <c r="W60" i="141"/>
  <c r="W61" i="141"/>
  <c r="W62" i="141"/>
  <c r="W63" i="141"/>
  <c r="W64" i="141"/>
  <c r="W65" i="141"/>
  <c r="W66" i="141"/>
  <c r="W67" i="141"/>
  <c r="W68" i="141"/>
  <c r="W71" i="141"/>
  <c r="W76" i="141"/>
  <c r="W77" i="141"/>
  <c r="W78" i="141"/>
  <c r="W86" i="141"/>
  <c r="W87" i="141"/>
  <c r="W112" i="141"/>
  <c r="W113" i="141"/>
  <c r="W114" i="141"/>
  <c r="W136" i="141"/>
  <c r="S99" i="15"/>
  <c r="W13" i="142"/>
  <c r="W14" i="142"/>
  <c r="W15" i="142"/>
  <c r="W16" i="142"/>
  <c r="W17" i="142"/>
  <c r="W19" i="142"/>
  <c r="W20" i="142"/>
  <c r="W21" i="142"/>
  <c r="W22" i="142"/>
  <c r="W23" i="142"/>
  <c r="W24" i="142"/>
  <c r="W25" i="142"/>
  <c r="W26" i="142"/>
  <c r="W28" i="142"/>
  <c r="W29" i="142"/>
  <c r="W31" i="142"/>
  <c r="W32" i="142"/>
  <c r="W33" i="142"/>
  <c r="W34" i="142"/>
  <c r="W35" i="142"/>
  <c r="W36" i="142"/>
  <c r="W37" i="142"/>
  <c r="W38" i="142"/>
  <c r="W39" i="142"/>
  <c r="W40" i="142"/>
  <c r="W42" i="142"/>
  <c r="W43" i="142"/>
  <c r="W44" i="142"/>
  <c r="W45" i="142"/>
  <c r="W46" i="142"/>
  <c r="W47" i="142"/>
  <c r="W50" i="142"/>
  <c r="W52" i="142"/>
  <c r="W55" i="142"/>
  <c r="W59" i="142"/>
  <c r="W60" i="142"/>
  <c r="W61" i="142"/>
  <c r="W62" i="142"/>
  <c r="W63" i="142"/>
  <c r="W64" i="142"/>
  <c r="W65" i="142"/>
  <c r="W66" i="142"/>
  <c r="W67" i="142"/>
  <c r="W68" i="142"/>
  <c r="W71" i="142"/>
  <c r="W76" i="142"/>
  <c r="W77" i="142"/>
  <c r="W78" i="142"/>
  <c r="W86" i="142"/>
  <c r="W87" i="142"/>
  <c r="W112" i="142"/>
  <c r="W113" i="142"/>
  <c r="W114" i="142"/>
  <c r="W137" i="142"/>
  <c r="S100" i="15"/>
  <c r="W13" i="143"/>
  <c r="W14" i="143"/>
  <c r="W15" i="143"/>
  <c r="W16" i="143"/>
  <c r="W17" i="143"/>
  <c r="W19" i="143"/>
  <c r="W20" i="143"/>
  <c r="W21" i="143"/>
  <c r="W22" i="143"/>
  <c r="W23" i="143"/>
  <c r="W24" i="143"/>
  <c r="W25" i="143"/>
  <c r="W26" i="143"/>
  <c r="W28" i="143"/>
  <c r="W29" i="143"/>
  <c r="W31" i="143"/>
  <c r="W32" i="143"/>
  <c r="W33" i="143"/>
  <c r="W34" i="143"/>
  <c r="W35" i="143"/>
  <c r="W36" i="143"/>
  <c r="W37" i="143"/>
  <c r="W38" i="143"/>
  <c r="W39" i="143"/>
  <c r="W40" i="143"/>
  <c r="W42" i="143"/>
  <c r="W43" i="143"/>
  <c r="W44" i="143"/>
  <c r="W45" i="143"/>
  <c r="W46" i="143"/>
  <c r="W47" i="143"/>
  <c r="W50" i="143"/>
  <c r="W52" i="143"/>
  <c r="W55" i="143"/>
  <c r="W59" i="143"/>
  <c r="W60" i="143"/>
  <c r="W61" i="143"/>
  <c r="W62" i="143"/>
  <c r="W63" i="143"/>
  <c r="W64" i="143"/>
  <c r="W65" i="143"/>
  <c r="W66" i="143"/>
  <c r="W67" i="143"/>
  <c r="W68" i="143"/>
  <c r="W71" i="143"/>
  <c r="W76" i="143"/>
  <c r="W77" i="143"/>
  <c r="W78" i="143"/>
  <c r="W86" i="143"/>
  <c r="W87" i="143"/>
  <c r="W112" i="143"/>
  <c r="W113" i="143"/>
  <c r="W114" i="143"/>
  <c r="W138" i="143"/>
  <c r="S101" i="15"/>
  <c r="W13" i="144"/>
  <c r="W14" i="144"/>
  <c r="W15" i="144"/>
  <c r="W16" i="144"/>
  <c r="W17" i="144"/>
  <c r="W19" i="144"/>
  <c r="W20" i="144"/>
  <c r="W21" i="144"/>
  <c r="W22" i="144"/>
  <c r="W23" i="144"/>
  <c r="W24" i="144"/>
  <c r="W25" i="144"/>
  <c r="W26" i="144"/>
  <c r="W28" i="144"/>
  <c r="W29" i="144"/>
  <c r="W31" i="144"/>
  <c r="W32" i="144"/>
  <c r="W33" i="144"/>
  <c r="W34" i="144"/>
  <c r="W35" i="144"/>
  <c r="W36" i="144"/>
  <c r="W37" i="144"/>
  <c r="W38" i="144"/>
  <c r="W39" i="144"/>
  <c r="W40" i="144"/>
  <c r="W42" i="144"/>
  <c r="W43" i="144"/>
  <c r="W44" i="144"/>
  <c r="W45" i="144"/>
  <c r="W46" i="144"/>
  <c r="W47" i="144"/>
  <c r="W50" i="144"/>
  <c r="W52" i="144"/>
  <c r="W55" i="144"/>
  <c r="W59" i="144"/>
  <c r="W60" i="144"/>
  <c r="W61" i="144"/>
  <c r="W62" i="144"/>
  <c r="W63" i="144"/>
  <c r="W64" i="144"/>
  <c r="W65" i="144"/>
  <c r="W66" i="144"/>
  <c r="W67" i="144"/>
  <c r="W68" i="144"/>
  <c r="W71" i="144"/>
  <c r="W76" i="144"/>
  <c r="W77" i="144"/>
  <c r="W78" i="144"/>
  <c r="W86" i="144"/>
  <c r="W87" i="144"/>
  <c r="W112" i="144"/>
  <c r="W113" i="144"/>
  <c r="W114" i="144"/>
  <c r="W138" i="144"/>
  <c r="S102" i="15"/>
  <c r="W13" i="145"/>
  <c r="W14" i="145"/>
  <c r="W15" i="145"/>
  <c r="W16" i="145"/>
  <c r="W17" i="145"/>
  <c r="W19" i="145"/>
  <c r="W20" i="145"/>
  <c r="W21" i="145"/>
  <c r="W22" i="145"/>
  <c r="W23" i="145"/>
  <c r="W24" i="145"/>
  <c r="W25" i="145"/>
  <c r="W26" i="145"/>
  <c r="W28" i="145"/>
  <c r="W29" i="145"/>
  <c r="W31" i="145"/>
  <c r="W32" i="145"/>
  <c r="W33" i="145"/>
  <c r="W34" i="145"/>
  <c r="W35" i="145"/>
  <c r="W36" i="145"/>
  <c r="W37" i="145"/>
  <c r="W38" i="145"/>
  <c r="W39" i="145"/>
  <c r="W40" i="145"/>
  <c r="W42" i="145"/>
  <c r="W43" i="145"/>
  <c r="W44" i="145"/>
  <c r="W45" i="145"/>
  <c r="W46" i="145"/>
  <c r="W47" i="145"/>
  <c r="W50" i="145"/>
  <c r="W52" i="145"/>
  <c r="W55" i="145"/>
  <c r="W59" i="145"/>
  <c r="W60" i="145"/>
  <c r="W61" i="145"/>
  <c r="W62" i="145"/>
  <c r="W63" i="145"/>
  <c r="W64" i="145"/>
  <c r="W65" i="145"/>
  <c r="W66" i="145"/>
  <c r="W67" i="145"/>
  <c r="W68" i="145"/>
  <c r="W71" i="145"/>
  <c r="W76" i="145"/>
  <c r="W77" i="145"/>
  <c r="W78" i="145"/>
  <c r="W86" i="145"/>
  <c r="W87" i="145"/>
  <c r="W112" i="145"/>
  <c r="W113" i="145"/>
  <c r="W114" i="145"/>
  <c r="W138" i="145"/>
  <c r="S103" i="15"/>
  <c r="W13" i="146"/>
  <c r="W14" i="146"/>
  <c r="W15" i="146"/>
  <c r="W16" i="146"/>
  <c r="W17" i="146"/>
  <c r="W19" i="146"/>
  <c r="W20" i="146"/>
  <c r="W21" i="146"/>
  <c r="W22" i="146"/>
  <c r="W23" i="146"/>
  <c r="W24" i="146"/>
  <c r="W25" i="146"/>
  <c r="W26" i="146"/>
  <c r="W28" i="146"/>
  <c r="W29" i="146"/>
  <c r="W31" i="146"/>
  <c r="W32" i="146"/>
  <c r="W33" i="146"/>
  <c r="W34" i="146"/>
  <c r="W35" i="146"/>
  <c r="W36" i="146"/>
  <c r="W37" i="146"/>
  <c r="W38" i="146"/>
  <c r="W39" i="146"/>
  <c r="W40" i="146"/>
  <c r="W42" i="146"/>
  <c r="W43" i="146"/>
  <c r="W44" i="146"/>
  <c r="W45" i="146"/>
  <c r="W46" i="146"/>
  <c r="W47" i="146"/>
  <c r="W50" i="146"/>
  <c r="W52" i="146"/>
  <c r="W55" i="146"/>
  <c r="W59" i="146"/>
  <c r="W60" i="146"/>
  <c r="W61" i="146"/>
  <c r="W62" i="146"/>
  <c r="W63" i="146"/>
  <c r="W64" i="146"/>
  <c r="W65" i="146"/>
  <c r="W66" i="146"/>
  <c r="W67" i="146"/>
  <c r="W68" i="146"/>
  <c r="W71" i="146"/>
  <c r="W76" i="146"/>
  <c r="W77" i="146"/>
  <c r="W78" i="146"/>
  <c r="W86" i="146"/>
  <c r="W87" i="146"/>
  <c r="W112" i="146"/>
  <c r="W113" i="146"/>
  <c r="W114" i="146"/>
  <c r="W138" i="146"/>
  <c r="S104" i="15"/>
  <c r="W13" i="147"/>
  <c r="W14" i="147"/>
  <c r="W15" i="147"/>
  <c r="W16" i="147"/>
  <c r="W17" i="147"/>
  <c r="W19" i="147"/>
  <c r="W20" i="147"/>
  <c r="W21" i="147"/>
  <c r="W22" i="147"/>
  <c r="W23" i="147"/>
  <c r="W24" i="147"/>
  <c r="W25" i="147"/>
  <c r="W26" i="147"/>
  <c r="W28" i="147"/>
  <c r="W29" i="147"/>
  <c r="W31" i="147"/>
  <c r="W32" i="147"/>
  <c r="W33" i="147"/>
  <c r="W34" i="147"/>
  <c r="W35" i="147"/>
  <c r="W36" i="147"/>
  <c r="W37" i="147"/>
  <c r="W38" i="147"/>
  <c r="W39" i="147"/>
  <c r="W40" i="147"/>
  <c r="W42" i="147"/>
  <c r="W43" i="147"/>
  <c r="W44" i="147"/>
  <c r="W45" i="147"/>
  <c r="W46" i="147"/>
  <c r="W47" i="147"/>
  <c r="W50" i="147"/>
  <c r="W52" i="147"/>
  <c r="W55" i="147"/>
  <c r="W59" i="147"/>
  <c r="W60" i="147"/>
  <c r="W61" i="147"/>
  <c r="W62" i="147"/>
  <c r="W63" i="147"/>
  <c r="W64" i="147"/>
  <c r="W65" i="147"/>
  <c r="W66" i="147"/>
  <c r="W67" i="147"/>
  <c r="W68" i="147"/>
  <c r="W71" i="147"/>
  <c r="W76" i="147"/>
  <c r="W77" i="147"/>
  <c r="W78" i="147"/>
  <c r="W86" i="147"/>
  <c r="W87" i="147"/>
  <c r="W112" i="147"/>
  <c r="W113" i="147"/>
  <c r="W114" i="147"/>
  <c r="W138" i="147"/>
  <c r="S105" i="15"/>
  <c r="W13" i="148"/>
  <c r="W14" i="148"/>
  <c r="W15" i="148"/>
  <c r="W16" i="148"/>
  <c r="W17" i="148"/>
  <c r="W19" i="148"/>
  <c r="W20" i="148"/>
  <c r="W21" i="148"/>
  <c r="W22" i="148"/>
  <c r="W23" i="148"/>
  <c r="W24" i="148"/>
  <c r="W25" i="148"/>
  <c r="W26" i="148"/>
  <c r="W28" i="148"/>
  <c r="W29" i="148"/>
  <c r="W31" i="148"/>
  <c r="W32" i="148"/>
  <c r="W33" i="148"/>
  <c r="W34" i="148"/>
  <c r="W35" i="148"/>
  <c r="W36" i="148"/>
  <c r="W37" i="148"/>
  <c r="W38" i="148"/>
  <c r="W39" i="148"/>
  <c r="W40" i="148"/>
  <c r="W42" i="148"/>
  <c r="W43" i="148"/>
  <c r="W44" i="148"/>
  <c r="W45" i="148"/>
  <c r="W46" i="148"/>
  <c r="W47" i="148"/>
  <c r="W50" i="148"/>
  <c r="W52" i="148"/>
  <c r="W55" i="148"/>
  <c r="W59" i="148"/>
  <c r="W60" i="148"/>
  <c r="W61" i="148"/>
  <c r="W62" i="148"/>
  <c r="W63" i="148"/>
  <c r="W64" i="148"/>
  <c r="W65" i="148"/>
  <c r="W66" i="148"/>
  <c r="W67" i="148"/>
  <c r="W68" i="148"/>
  <c r="W71" i="148"/>
  <c r="W76" i="148"/>
  <c r="W77" i="148"/>
  <c r="W78" i="148"/>
  <c r="W86" i="148"/>
  <c r="W87" i="148"/>
  <c r="W112" i="148"/>
  <c r="W113" i="148"/>
  <c r="W114" i="148"/>
  <c r="W138" i="148"/>
  <c r="S106" i="15"/>
  <c r="S110" i="15"/>
  <c r="Y13" i="118"/>
  <c r="Y14" i="118"/>
  <c r="Y15" i="118"/>
  <c r="Y16" i="118"/>
  <c r="Y18" i="118"/>
  <c r="Y19" i="118"/>
  <c r="Y20" i="118"/>
  <c r="Y21" i="118"/>
  <c r="Y22" i="118"/>
  <c r="Y23" i="118"/>
  <c r="Y25" i="118"/>
  <c r="Y26" i="118"/>
  <c r="Y28" i="118"/>
  <c r="Y29" i="118"/>
  <c r="Y30" i="118"/>
  <c r="Y31" i="118"/>
  <c r="Y32" i="118"/>
  <c r="Y33" i="118"/>
  <c r="Y34" i="118"/>
  <c r="Y35" i="118"/>
  <c r="Y36" i="118"/>
  <c r="Y37" i="118"/>
  <c r="Y39" i="118"/>
  <c r="Y40" i="118"/>
  <c r="Y41" i="118"/>
  <c r="Y42" i="118"/>
  <c r="Y43" i="118"/>
  <c r="Y44" i="118"/>
  <c r="Y47" i="118"/>
  <c r="Y49" i="118"/>
  <c r="Y52" i="118"/>
  <c r="Y56" i="118"/>
  <c r="Y57" i="118"/>
  <c r="Y58" i="118"/>
  <c r="Y59" i="118"/>
  <c r="Y60" i="118"/>
  <c r="Y61" i="118"/>
  <c r="Y62" i="118"/>
  <c r="Y63" i="118"/>
  <c r="Y66" i="118"/>
  <c r="Y71" i="118"/>
  <c r="Y72" i="118"/>
  <c r="Y80" i="118"/>
  <c r="Y81" i="118"/>
  <c r="Y105" i="118"/>
  <c r="Y106" i="118"/>
  <c r="Y107" i="118"/>
  <c r="Y114" i="118"/>
  <c r="U79" i="15"/>
  <c r="Y13" i="122"/>
  <c r="Y14" i="122"/>
  <c r="Y15" i="122"/>
  <c r="Y16" i="122"/>
  <c r="Y18" i="122"/>
  <c r="Y19" i="122"/>
  <c r="Y20" i="122"/>
  <c r="Y21" i="122"/>
  <c r="Y22" i="122"/>
  <c r="Y23" i="122"/>
  <c r="Y25" i="122"/>
  <c r="Y26" i="122"/>
  <c r="Y28" i="122"/>
  <c r="Y29" i="122"/>
  <c r="Y30" i="122"/>
  <c r="Y31" i="122"/>
  <c r="Y32" i="122"/>
  <c r="Y33" i="122"/>
  <c r="Y34" i="122"/>
  <c r="Y35" i="122"/>
  <c r="Y36" i="122"/>
  <c r="Y37" i="122"/>
  <c r="Y39" i="122"/>
  <c r="Y40" i="122"/>
  <c r="Y41" i="122"/>
  <c r="Y42" i="122"/>
  <c r="Y43" i="122"/>
  <c r="Y44" i="122"/>
  <c r="Y47" i="122"/>
  <c r="Y49" i="122"/>
  <c r="Y52" i="122"/>
  <c r="Y56" i="122"/>
  <c r="Y57" i="122"/>
  <c r="Y58" i="122"/>
  <c r="Y59" i="122"/>
  <c r="Y60" i="122"/>
  <c r="Y61" i="122"/>
  <c r="Y62" i="122"/>
  <c r="Y63" i="122"/>
  <c r="Y64" i="122"/>
  <c r="Y67" i="122"/>
  <c r="Y72" i="122"/>
  <c r="Y73" i="122"/>
  <c r="Y81" i="122"/>
  <c r="Y82" i="122"/>
  <c r="Y106" i="122"/>
  <c r="Y107" i="122"/>
  <c r="Y108" i="122"/>
  <c r="Y116" i="122"/>
  <c r="U80" i="15"/>
  <c r="Y13" i="123"/>
  <c r="Y14" i="123"/>
  <c r="Y15" i="123"/>
  <c r="Y16" i="123"/>
  <c r="Y18" i="123"/>
  <c r="Y19" i="123"/>
  <c r="Y20" i="123"/>
  <c r="Y21" i="123"/>
  <c r="Y22" i="123"/>
  <c r="Y23" i="123"/>
  <c r="Y25" i="123"/>
  <c r="Y26" i="123"/>
  <c r="Y28" i="123"/>
  <c r="Y29" i="123"/>
  <c r="Y30" i="123"/>
  <c r="Y31" i="123"/>
  <c r="Y32" i="123"/>
  <c r="Y33" i="123"/>
  <c r="Y34" i="123"/>
  <c r="Y35" i="123"/>
  <c r="Y36" i="123"/>
  <c r="Y37" i="123"/>
  <c r="Y39" i="123"/>
  <c r="Y40" i="123"/>
  <c r="Y41" i="123"/>
  <c r="Y42" i="123"/>
  <c r="Y43" i="123"/>
  <c r="Y44" i="123"/>
  <c r="Y47" i="123"/>
  <c r="Y49" i="123"/>
  <c r="Y52" i="123"/>
  <c r="Y56" i="123"/>
  <c r="Y57" i="123"/>
  <c r="Y58" i="123"/>
  <c r="Y59" i="123"/>
  <c r="Y60" i="123"/>
  <c r="Y61" i="123"/>
  <c r="Y62" i="123"/>
  <c r="Y63" i="123"/>
  <c r="Y64" i="123"/>
  <c r="Y67" i="123"/>
  <c r="Y72" i="123"/>
  <c r="Y73" i="123"/>
  <c r="Y81" i="123"/>
  <c r="Y82" i="123"/>
  <c r="Y106" i="123"/>
  <c r="Y107" i="123"/>
  <c r="Y108" i="123"/>
  <c r="Y116" i="123"/>
  <c r="U81" i="15"/>
  <c r="Y13" i="124"/>
  <c r="Y14" i="124"/>
  <c r="Y15" i="124"/>
  <c r="Y16" i="124"/>
  <c r="Y18" i="124"/>
  <c r="Y19" i="124"/>
  <c r="Y20" i="124"/>
  <c r="Y21" i="124"/>
  <c r="Y22" i="124"/>
  <c r="Y23" i="124"/>
  <c r="Y25" i="124"/>
  <c r="Y26" i="124"/>
  <c r="Y28" i="124"/>
  <c r="Y29" i="124"/>
  <c r="Y30" i="124"/>
  <c r="Y31" i="124"/>
  <c r="Y32" i="124"/>
  <c r="Y33" i="124"/>
  <c r="Y34" i="124"/>
  <c r="Y35" i="124"/>
  <c r="Y36" i="124"/>
  <c r="Y37" i="124"/>
  <c r="Y39" i="124"/>
  <c r="Y40" i="124"/>
  <c r="Y41" i="124"/>
  <c r="Y42" i="124"/>
  <c r="Y43" i="124"/>
  <c r="Y44" i="124"/>
  <c r="Y47" i="124"/>
  <c r="Y49" i="124"/>
  <c r="Y52" i="124"/>
  <c r="Y56" i="124"/>
  <c r="Y57" i="124"/>
  <c r="Y58" i="124"/>
  <c r="Y59" i="124"/>
  <c r="Y60" i="124"/>
  <c r="Y61" i="124"/>
  <c r="Y62" i="124"/>
  <c r="Y63" i="124"/>
  <c r="Y64" i="124"/>
  <c r="Y67" i="124"/>
  <c r="Y72" i="124"/>
  <c r="Y73" i="124"/>
  <c r="Y81" i="124"/>
  <c r="Y82" i="124"/>
  <c r="Y106" i="124"/>
  <c r="Y107" i="124"/>
  <c r="Y108" i="124"/>
  <c r="Y117" i="124"/>
  <c r="U82" i="15"/>
  <c r="Y13" i="125"/>
  <c r="Y14" i="125"/>
  <c r="Y15" i="125"/>
  <c r="Y16" i="125"/>
  <c r="Y18" i="125"/>
  <c r="Y19" i="125"/>
  <c r="Y20" i="125"/>
  <c r="Y21" i="125"/>
  <c r="Y22" i="125"/>
  <c r="Y23" i="125"/>
  <c r="Y25" i="125"/>
  <c r="Y26" i="125"/>
  <c r="Y28" i="125"/>
  <c r="Y29" i="125"/>
  <c r="Y30" i="125"/>
  <c r="Y31" i="125"/>
  <c r="Y32" i="125"/>
  <c r="Y33" i="125"/>
  <c r="Y34" i="125"/>
  <c r="Y35" i="125"/>
  <c r="Y36" i="125"/>
  <c r="Y37" i="125"/>
  <c r="Y39" i="125"/>
  <c r="Y40" i="125"/>
  <c r="Y41" i="125"/>
  <c r="Y42" i="125"/>
  <c r="Y43" i="125"/>
  <c r="Y44" i="125"/>
  <c r="Y47" i="125"/>
  <c r="Y49" i="125"/>
  <c r="Y52" i="125"/>
  <c r="Y56" i="125"/>
  <c r="Y57" i="125"/>
  <c r="Y58" i="125"/>
  <c r="Y59" i="125"/>
  <c r="Y60" i="125"/>
  <c r="Y61" i="125"/>
  <c r="Y62" i="125"/>
  <c r="Y63" i="125"/>
  <c r="Y64" i="125"/>
  <c r="Y67" i="125"/>
  <c r="Y72" i="125"/>
  <c r="Y73" i="125"/>
  <c r="Y81" i="125"/>
  <c r="Y82" i="125"/>
  <c r="Y106" i="125"/>
  <c r="Y107" i="125"/>
  <c r="Y108" i="125"/>
  <c r="Y118" i="125"/>
  <c r="U83" i="15"/>
  <c r="Y13" i="126"/>
  <c r="Y14" i="126"/>
  <c r="Y15" i="126"/>
  <c r="Y16" i="126"/>
  <c r="Y17" i="126"/>
  <c r="Y19" i="126"/>
  <c r="Y20" i="126"/>
  <c r="Y21" i="126"/>
  <c r="Y22" i="126"/>
  <c r="Y23" i="126"/>
  <c r="Y24" i="126"/>
  <c r="Y26" i="126"/>
  <c r="Y27" i="126"/>
  <c r="Y29" i="126"/>
  <c r="Y30" i="126"/>
  <c r="Y31" i="126"/>
  <c r="Y32" i="126"/>
  <c r="Y33" i="126"/>
  <c r="Y34" i="126"/>
  <c r="Y35" i="126"/>
  <c r="Y36" i="126"/>
  <c r="Y37" i="126"/>
  <c r="Y38" i="126"/>
  <c r="Y40" i="126"/>
  <c r="Y41" i="126"/>
  <c r="Y42" i="126"/>
  <c r="Y43" i="126"/>
  <c r="Y44" i="126"/>
  <c r="Y45" i="126"/>
  <c r="Y48" i="126"/>
  <c r="Y50" i="126"/>
  <c r="Y53" i="126"/>
  <c r="Y57" i="126"/>
  <c r="Y58" i="126"/>
  <c r="Y59" i="126"/>
  <c r="Y60" i="126"/>
  <c r="Y61" i="126"/>
  <c r="Y62" i="126"/>
  <c r="Y63" i="126"/>
  <c r="Y64" i="126"/>
  <c r="Y65" i="126"/>
  <c r="Y68" i="126"/>
  <c r="Y73" i="126"/>
  <c r="Y74" i="126"/>
  <c r="Y82" i="126"/>
  <c r="Y83" i="126"/>
  <c r="Y107" i="126"/>
  <c r="Y108" i="126"/>
  <c r="Y109" i="126"/>
  <c r="Y119" i="126"/>
  <c r="U84" i="15"/>
  <c r="Y13" i="127"/>
  <c r="Y14" i="127"/>
  <c r="Y15" i="127"/>
  <c r="Y16" i="127"/>
  <c r="Y17" i="127"/>
  <c r="Y19" i="127"/>
  <c r="Y20" i="127"/>
  <c r="Y21" i="127"/>
  <c r="Y22" i="127"/>
  <c r="Y23" i="127"/>
  <c r="Y24" i="127"/>
  <c r="Y26" i="127"/>
  <c r="Y27" i="127"/>
  <c r="Y29" i="127"/>
  <c r="Y30" i="127"/>
  <c r="Y31" i="127"/>
  <c r="Y32" i="127"/>
  <c r="Y33" i="127"/>
  <c r="Y34" i="127"/>
  <c r="Y35" i="127"/>
  <c r="Y36" i="127"/>
  <c r="Y37" i="127"/>
  <c r="Y38" i="127"/>
  <c r="Y40" i="127"/>
  <c r="Y41" i="127"/>
  <c r="Y42" i="127"/>
  <c r="Y43" i="127"/>
  <c r="Y44" i="127"/>
  <c r="Y45" i="127"/>
  <c r="Y48" i="127"/>
  <c r="Y50" i="127"/>
  <c r="Y53" i="127"/>
  <c r="Y57" i="127"/>
  <c r="Y58" i="127"/>
  <c r="Y59" i="127"/>
  <c r="Y60" i="127"/>
  <c r="Y61" i="127"/>
  <c r="Y62" i="127"/>
  <c r="Y63" i="127"/>
  <c r="Y64" i="127"/>
  <c r="Y65" i="127"/>
  <c r="Y68" i="127"/>
  <c r="Y73" i="127"/>
  <c r="Y74" i="127"/>
  <c r="Y82" i="127"/>
  <c r="Y83" i="127"/>
  <c r="Y107" i="127"/>
  <c r="Y108" i="127"/>
  <c r="Y109" i="127"/>
  <c r="Y119" i="127"/>
  <c r="U85" i="15"/>
  <c r="U86" i="15"/>
  <c r="U87" i="15"/>
  <c r="Y13" i="130"/>
  <c r="Y14" i="130"/>
  <c r="Y15" i="130"/>
  <c r="Y16" i="130"/>
  <c r="Y17" i="130"/>
  <c r="Y19" i="130"/>
  <c r="Y20" i="130"/>
  <c r="Y21" i="130"/>
  <c r="Y22" i="130"/>
  <c r="Y23" i="130"/>
  <c r="Y24" i="130"/>
  <c r="Y26" i="130"/>
  <c r="Y27" i="130"/>
  <c r="Y29" i="130"/>
  <c r="Y30" i="130"/>
  <c r="Y31" i="130"/>
  <c r="Y32" i="130"/>
  <c r="Y33" i="130"/>
  <c r="Y34" i="130"/>
  <c r="Y35" i="130"/>
  <c r="Y36" i="130"/>
  <c r="Y37" i="130"/>
  <c r="Y38" i="130"/>
  <c r="Y40" i="130"/>
  <c r="Y41" i="130"/>
  <c r="Y42" i="130"/>
  <c r="Y43" i="130"/>
  <c r="Y44" i="130"/>
  <c r="Y45" i="130"/>
  <c r="Y48" i="130"/>
  <c r="Y50" i="130"/>
  <c r="Y53" i="130"/>
  <c r="Y57" i="130"/>
  <c r="Y58" i="130"/>
  <c r="Y59" i="130"/>
  <c r="Y60" i="130"/>
  <c r="Y61" i="130"/>
  <c r="Y62" i="130"/>
  <c r="Y63" i="130"/>
  <c r="Y64" i="130"/>
  <c r="Y65" i="130"/>
  <c r="Y68" i="130"/>
  <c r="Y73" i="130"/>
  <c r="Y74" i="130"/>
  <c r="Y82" i="130"/>
  <c r="Y83" i="130"/>
  <c r="Y107" i="130"/>
  <c r="Y108" i="130"/>
  <c r="Y109" i="130"/>
  <c r="Y123" i="130"/>
  <c r="U88" i="15"/>
  <c r="Y13" i="131"/>
  <c r="Y14" i="131"/>
  <c r="Y15" i="131"/>
  <c r="Y16" i="131"/>
  <c r="Y17" i="131"/>
  <c r="Y19" i="131"/>
  <c r="Y20" i="131"/>
  <c r="Y21" i="131"/>
  <c r="Y22" i="131"/>
  <c r="Y23" i="131"/>
  <c r="Y24" i="131"/>
  <c r="Y26" i="131"/>
  <c r="Y27" i="131"/>
  <c r="Y29" i="131"/>
  <c r="Y30" i="131"/>
  <c r="Y31" i="131"/>
  <c r="Y32" i="131"/>
  <c r="Y33" i="131"/>
  <c r="Y34" i="131"/>
  <c r="Y35" i="131"/>
  <c r="Y36" i="131"/>
  <c r="Y37" i="131"/>
  <c r="Y38" i="131"/>
  <c r="Y40" i="131"/>
  <c r="Y41" i="131"/>
  <c r="Y42" i="131"/>
  <c r="Y43" i="131"/>
  <c r="Y44" i="131"/>
  <c r="Y45" i="131"/>
  <c r="Y48" i="131"/>
  <c r="Y50" i="131"/>
  <c r="Y53" i="131"/>
  <c r="Y57" i="131"/>
  <c r="Y58" i="131"/>
  <c r="Y59" i="131"/>
  <c r="Y60" i="131"/>
  <c r="Y61" i="131"/>
  <c r="Y62" i="131"/>
  <c r="Y63" i="131"/>
  <c r="Y64" i="131"/>
  <c r="Y65" i="131"/>
  <c r="Y68" i="131"/>
  <c r="Y73" i="131"/>
  <c r="Y74" i="131"/>
  <c r="Y82" i="131"/>
  <c r="Y83" i="131"/>
  <c r="Y107" i="131"/>
  <c r="Y108" i="131"/>
  <c r="Y109" i="131"/>
  <c r="Y123" i="131"/>
  <c r="U89" i="15"/>
  <c r="Y13" i="132"/>
  <c r="Y14" i="132"/>
  <c r="Y15" i="132"/>
  <c r="Y16" i="132"/>
  <c r="Y17" i="132"/>
  <c r="Y19" i="132"/>
  <c r="Y20" i="132"/>
  <c r="Y21" i="132"/>
  <c r="Y22" i="132"/>
  <c r="Y23" i="132"/>
  <c r="Y24" i="132"/>
  <c r="Y26" i="132"/>
  <c r="Y27" i="132"/>
  <c r="Y29" i="132"/>
  <c r="Y30" i="132"/>
  <c r="Y31" i="132"/>
  <c r="Y32" i="132"/>
  <c r="Y33" i="132"/>
  <c r="Y34" i="132"/>
  <c r="Y35" i="132"/>
  <c r="Y36" i="132"/>
  <c r="Y37" i="132"/>
  <c r="Y38" i="132"/>
  <c r="Y40" i="132"/>
  <c r="Y41" i="132"/>
  <c r="Y42" i="132"/>
  <c r="Y43" i="132"/>
  <c r="Y44" i="132"/>
  <c r="Y45" i="132"/>
  <c r="Y48" i="132"/>
  <c r="Y50" i="132"/>
  <c r="Y53" i="132"/>
  <c r="Y57" i="132"/>
  <c r="Y58" i="132"/>
  <c r="Y59" i="132"/>
  <c r="Y60" i="132"/>
  <c r="Y61" i="132"/>
  <c r="Y62" i="132"/>
  <c r="Y63" i="132"/>
  <c r="Y64" i="132"/>
  <c r="Y65" i="132"/>
  <c r="Y68" i="132"/>
  <c r="Y73" i="132"/>
  <c r="Y74" i="132"/>
  <c r="Y82" i="132"/>
  <c r="Y83" i="132"/>
  <c r="Y107" i="132"/>
  <c r="Y108" i="132"/>
  <c r="Y109" i="132"/>
  <c r="Y124" i="132"/>
  <c r="U90" i="15"/>
  <c r="Y13" i="133"/>
  <c r="Y14" i="133"/>
  <c r="Y15" i="133"/>
  <c r="Y16" i="133"/>
  <c r="Y17" i="133"/>
  <c r="Y19" i="133"/>
  <c r="Y20" i="133"/>
  <c r="Y21" i="133"/>
  <c r="Y22" i="133"/>
  <c r="Y23" i="133"/>
  <c r="Y24" i="133"/>
  <c r="Y25" i="133"/>
  <c r="Y27" i="133"/>
  <c r="Y28" i="133"/>
  <c r="Y30" i="133"/>
  <c r="Y31" i="133"/>
  <c r="Y32" i="133"/>
  <c r="Y33" i="133"/>
  <c r="Y34" i="133"/>
  <c r="Y35" i="133"/>
  <c r="Y36" i="133"/>
  <c r="Y37" i="133"/>
  <c r="Y38" i="133"/>
  <c r="Y39" i="133"/>
  <c r="Y41" i="133"/>
  <c r="Y42" i="133"/>
  <c r="Y43" i="133"/>
  <c r="Y44" i="133"/>
  <c r="Y45" i="133"/>
  <c r="Y46" i="133"/>
  <c r="Y49" i="133"/>
  <c r="Y51" i="133"/>
  <c r="Y54" i="133"/>
  <c r="Y58" i="133"/>
  <c r="Y59" i="133"/>
  <c r="Y60" i="133"/>
  <c r="Y61" i="133"/>
  <c r="Y62" i="133"/>
  <c r="Y63" i="133"/>
  <c r="Y64" i="133"/>
  <c r="Y65" i="133"/>
  <c r="Y66" i="133"/>
  <c r="Y69" i="133"/>
  <c r="Y74" i="133"/>
  <c r="Y75" i="133"/>
  <c r="Y83" i="133"/>
  <c r="Y84" i="133"/>
  <c r="Y108" i="133"/>
  <c r="Y109" i="133"/>
  <c r="Y110" i="133"/>
  <c r="Y126" i="133"/>
  <c r="U91" i="15"/>
  <c r="Y13" i="134"/>
  <c r="Y14" i="134"/>
  <c r="Y15" i="134"/>
  <c r="Y16" i="134"/>
  <c r="Y17" i="134"/>
  <c r="Y19" i="134"/>
  <c r="Y20" i="134"/>
  <c r="Y21" i="134"/>
  <c r="Y22" i="134"/>
  <c r="Y23" i="134"/>
  <c r="Y24" i="134"/>
  <c r="Y25" i="134"/>
  <c r="Y27" i="134"/>
  <c r="Y28" i="134"/>
  <c r="Y30" i="134"/>
  <c r="Y31" i="134"/>
  <c r="Y32" i="134"/>
  <c r="Y33" i="134"/>
  <c r="Y34" i="134"/>
  <c r="Y35" i="134"/>
  <c r="Y36" i="134"/>
  <c r="Y37" i="134"/>
  <c r="Y38" i="134"/>
  <c r="Y39" i="134"/>
  <c r="Y41" i="134"/>
  <c r="Y42" i="134"/>
  <c r="Y43" i="134"/>
  <c r="Y44" i="134"/>
  <c r="Y45" i="134"/>
  <c r="Y46" i="134"/>
  <c r="Y49" i="134"/>
  <c r="Y51" i="134"/>
  <c r="Y54" i="134"/>
  <c r="Y58" i="134"/>
  <c r="Y59" i="134"/>
  <c r="Y60" i="134"/>
  <c r="Y61" i="134"/>
  <c r="Y62" i="134"/>
  <c r="Y63" i="134"/>
  <c r="Y64" i="134"/>
  <c r="Y65" i="134"/>
  <c r="Y66" i="134"/>
  <c r="Y69" i="134"/>
  <c r="Y74" i="134"/>
  <c r="Y75" i="134"/>
  <c r="Y83" i="134"/>
  <c r="Y84" i="134"/>
  <c r="Y108" i="134"/>
  <c r="Y109" i="134"/>
  <c r="Y110" i="134"/>
  <c r="Y127" i="134"/>
  <c r="U92" i="15"/>
  <c r="Y13" i="135"/>
  <c r="Y14" i="135"/>
  <c r="Y15" i="135"/>
  <c r="Y16" i="135"/>
  <c r="Y17" i="135"/>
  <c r="Y19" i="135"/>
  <c r="Y20" i="135"/>
  <c r="Y21" i="135"/>
  <c r="Y22" i="135"/>
  <c r="Y23" i="135"/>
  <c r="Y24" i="135"/>
  <c r="Y25" i="135"/>
  <c r="Y27" i="135"/>
  <c r="Y28" i="135"/>
  <c r="Y30" i="135"/>
  <c r="Y31" i="135"/>
  <c r="Y32" i="135"/>
  <c r="Y33" i="135"/>
  <c r="Y34" i="135"/>
  <c r="Y35" i="135"/>
  <c r="Y36" i="135"/>
  <c r="Y37" i="135"/>
  <c r="Y38" i="135"/>
  <c r="Y39" i="135"/>
  <c r="Y41" i="135"/>
  <c r="Y42" i="135"/>
  <c r="Y43" i="135"/>
  <c r="Y44" i="135"/>
  <c r="Y45" i="135"/>
  <c r="Y46" i="135"/>
  <c r="Y49" i="135"/>
  <c r="Y51" i="135"/>
  <c r="Y54" i="135"/>
  <c r="Y58" i="135"/>
  <c r="Y59" i="135"/>
  <c r="Y60" i="135"/>
  <c r="Y61" i="135"/>
  <c r="Y62" i="135"/>
  <c r="Y63" i="135"/>
  <c r="Y64" i="135"/>
  <c r="Y65" i="135"/>
  <c r="Y66" i="135"/>
  <c r="Y69" i="135"/>
  <c r="Y74" i="135"/>
  <c r="Y75" i="135"/>
  <c r="Y83" i="135"/>
  <c r="Y84" i="135"/>
  <c r="Y108" i="135"/>
  <c r="Y109" i="135"/>
  <c r="Y110" i="135"/>
  <c r="Y128" i="135"/>
  <c r="U93" i="15"/>
  <c r="Y13" i="136"/>
  <c r="Y14" i="136"/>
  <c r="Y15" i="136"/>
  <c r="Y16" i="136"/>
  <c r="Y17" i="136"/>
  <c r="Y19" i="136"/>
  <c r="Y20" i="136"/>
  <c r="Y21" i="136"/>
  <c r="Y22" i="136"/>
  <c r="Y23" i="136"/>
  <c r="Y24" i="136"/>
  <c r="Y25" i="136"/>
  <c r="Y27" i="136"/>
  <c r="Y28" i="136"/>
  <c r="Y30" i="136"/>
  <c r="Y31" i="136"/>
  <c r="Y32" i="136"/>
  <c r="Y33" i="136"/>
  <c r="Y34" i="136"/>
  <c r="Y35" i="136"/>
  <c r="Y36" i="136"/>
  <c r="Y37" i="136"/>
  <c r="Y38" i="136"/>
  <c r="Y39" i="136"/>
  <c r="Y41" i="136"/>
  <c r="Y42" i="136"/>
  <c r="Y43" i="136"/>
  <c r="Y44" i="136"/>
  <c r="Y45" i="136"/>
  <c r="Y46" i="136"/>
  <c r="Y49" i="136"/>
  <c r="Y51" i="136"/>
  <c r="Y54" i="136"/>
  <c r="Y58" i="136"/>
  <c r="Y59" i="136"/>
  <c r="Y60" i="136"/>
  <c r="Y61" i="136"/>
  <c r="Y62" i="136"/>
  <c r="Y63" i="136"/>
  <c r="Y64" i="136"/>
  <c r="Y65" i="136"/>
  <c r="Y66" i="136"/>
  <c r="Y69" i="136"/>
  <c r="Y74" i="136"/>
  <c r="Y75" i="136"/>
  <c r="Y83" i="136"/>
  <c r="Y84" i="136"/>
  <c r="Y108" i="136"/>
  <c r="Y109" i="136"/>
  <c r="Y110" i="136"/>
  <c r="Y128" i="136"/>
  <c r="U94" i="15"/>
  <c r="Y13" i="137"/>
  <c r="Y14" i="137"/>
  <c r="Y15" i="137"/>
  <c r="Y16" i="137"/>
  <c r="Y17" i="137"/>
  <c r="Y19" i="137"/>
  <c r="Y20" i="137"/>
  <c r="Y21" i="137"/>
  <c r="Y22" i="137"/>
  <c r="Y23" i="137"/>
  <c r="Y24" i="137"/>
  <c r="Y25" i="137"/>
  <c r="Y26" i="137"/>
  <c r="Y28" i="137"/>
  <c r="Y29" i="137"/>
  <c r="Y31" i="137"/>
  <c r="Y32" i="137"/>
  <c r="Y33" i="137"/>
  <c r="Y34" i="137"/>
  <c r="Y35" i="137"/>
  <c r="Y36" i="137"/>
  <c r="Y37" i="137"/>
  <c r="Y38" i="137"/>
  <c r="Y39" i="137"/>
  <c r="Y40" i="137"/>
  <c r="Y42" i="137"/>
  <c r="Y43" i="137"/>
  <c r="Y44" i="137"/>
  <c r="Y45" i="137"/>
  <c r="Y46" i="137"/>
  <c r="Y47" i="137"/>
  <c r="Y50" i="137"/>
  <c r="Y52" i="137"/>
  <c r="Y55" i="137"/>
  <c r="Y59" i="137"/>
  <c r="Y60" i="137"/>
  <c r="Y61" i="137"/>
  <c r="Y62" i="137"/>
  <c r="Y63" i="137"/>
  <c r="Y64" i="137"/>
  <c r="Y65" i="137"/>
  <c r="Y66" i="137"/>
  <c r="Y67" i="137"/>
  <c r="Y68" i="137"/>
  <c r="Y71" i="137"/>
  <c r="Y76" i="137"/>
  <c r="Y77" i="137"/>
  <c r="Y78" i="137"/>
  <c r="Y86" i="137"/>
  <c r="Y87" i="137"/>
  <c r="Y112" i="137"/>
  <c r="Y113" i="137"/>
  <c r="Y114" i="137"/>
  <c r="Y134" i="137"/>
  <c r="U95" i="15"/>
  <c r="Y13" i="138"/>
  <c r="Y14" i="138"/>
  <c r="Y15" i="138"/>
  <c r="Y16" i="138"/>
  <c r="Y17" i="138"/>
  <c r="Y19" i="138"/>
  <c r="Y20" i="138"/>
  <c r="Y21" i="138"/>
  <c r="Y22" i="138"/>
  <c r="Y23" i="138"/>
  <c r="Y24" i="138"/>
  <c r="Y25" i="138"/>
  <c r="Y26" i="138"/>
  <c r="Y28" i="138"/>
  <c r="Y29" i="138"/>
  <c r="Y31" i="138"/>
  <c r="Y32" i="138"/>
  <c r="Y33" i="138"/>
  <c r="Y34" i="138"/>
  <c r="Y35" i="138"/>
  <c r="Y36" i="138"/>
  <c r="Y37" i="138"/>
  <c r="Y38" i="138"/>
  <c r="Y39" i="138"/>
  <c r="Y40" i="138"/>
  <c r="Y42" i="138"/>
  <c r="Y43" i="138"/>
  <c r="Y44" i="138"/>
  <c r="Y45" i="138"/>
  <c r="Y46" i="138"/>
  <c r="Y47" i="138"/>
  <c r="Y50" i="138"/>
  <c r="Y52" i="138"/>
  <c r="Y55" i="138"/>
  <c r="Y59" i="138"/>
  <c r="Y60" i="138"/>
  <c r="Y61" i="138"/>
  <c r="Y62" i="138"/>
  <c r="Y63" i="138"/>
  <c r="Y64" i="138"/>
  <c r="Y65" i="138"/>
  <c r="Y66" i="138"/>
  <c r="Y67" i="138"/>
  <c r="Y68" i="138"/>
  <c r="Y71" i="138"/>
  <c r="Y76" i="138"/>
  <c r="Y77" i="138"/>
  <c r="Y78" i="138"/>
  <c r="Y86" i="138"/>
  <c r="Y87" i="138"/>
  <c r="Y112" i="138"/>
  <c r="Y113" i="138"/>
  <c r="Y114" i="138"/>
  <c r="Y136" i="138"/>
  <c r="U96" i="15"/>
  <c r="Y13" i="139"/>
  <c r="Y14" i="139"/>
  <c r="Y15" i="139"/>
  <c r="Y16" i="139"/>
  <c r="Y17" i="139"/>
  <c r="Y19" i="139"/>
  <c r="Y20" i="139"/>
  <c r="Y21" i="139"/>
  <c r="Y22" i="139"/>
  <c r="Y23" i="139"/>
  <c r="Y24" i="139"/>
  <c r="Y25" i="139"/>
  <c r="Y26" i="139"/>
  <c r="Y28" i="139"/>
  <c r="Y29" i="139"/>
  <c r="Y31" i="139"/>
  <c r="Y32" i="139"/>
  <c r="Y33" i="139"/>
  <c r="Y34" i="139"/>
  <c r="Y35" i="139"/>
  <c r="Y36" i="139"/>
  <c r="Y37" i="139"/>
  <c r="Y38" i="139"/>
  <c r="Y39" i="139"/>
  <c r="Y40" i="139"/>
  <c r="Y42" i="139"/>
  <c r="Y43" i="139"/>
  <c r="Y44" i="139"/>
  <c r="Y45" i="139"/>
  <c r="Y46" i="139"/>
  <c r="Y47" i="139"/>
  <c r="Y50" i="139"/>
  <c r="Y52" i="139"/>
  <c r="Y55" i="139"/>
  <c r="Y59" i="139"/>
  <c r="Y60" i="139"/>
  <c r="Y61" i="139"/>
  <c r="Y62" i="139"/>
  <c r="Y63" i="139"/>
  <c r="Y64" i="139"/>
  <c r="Y65" i="139"/>
  <c r="Y66" i="139"/>
  <c r="Y67" i="139"/>
  <c r="Y68" i="139"/>
  <c r="Y71" i="139"/>
  <c r="Y76" i="139"/>
  <c r="Y77" i="139"/>
  <c r="Y78" i="139"/>
  <c r="Y86" i="139"/>
  <c r="Y87" i="139"/>
  <c r="Y112" i="139"/>
  <c r="Y113" i="139"/>
  <c r="Y114" i="139"/>
  <c r="Y136" i="139"/>
  <c r="U97" i="15"/>
  <c r="Y13" i="140"/>
  <c r="Y14" i="140"/>
  <c r="Y15" i="140"/>
  <c r="Y16" i="140"/>
  <c r="Y17" i="140"/>
  <c r="Y19" i="140"/>
  <c r="Y20" i="140"/>
  <c r="Y21" i="140"/>
  <c r="Y22" i="140"/>
  <c r="Y23" i="140"/>
  <c r="Y24" i="140"/>
  <c r="Y25" i="140"/>
  <c r="Y26" i="140"/>
  <c r="Y28" i="140"/>
  <c r="Y29" i="140"/>
  <c r="Y31" i="140"/>
  <c r="Y32" i="140"/>
  <c r="Y33" i="140"/>
  <c r="Y34" i="140"/>
  <c r="Y35" i="140"/>
  <c r="Y36" i="140"/>
  <c r="Y37" i="140"/>
  <c r="Y38" i="140"/>
  <c r="Y39" i="140"/>
  <c r="Y40" i="140"/>
  <c r="Y42" i="140"/>
  <c r="Y43" i="140"/>
  <c r="Y44" i="140"/>
  <c r="Y45" i="140"/>
  <c r="Y46" i="140"/>
  <c r="Y47" i="140"/>
  <c r="Y50" i="140"/>
  <c r="Y52" i="140"/>
  <c r="Y55" i="140"/>
  <c r="Y59" i="140"/>
  <c r="Y60" i="140"/>
  <c r="Y61" i="140"/>
  <c r="Y62" i="140"/>
  <c r="Y63" i="140"/>
  <c r="Y64" i="140"/>
  <c r="Y65" i="140"/>
  <c r="Y66" i="140"/>
  <c r="Y67" i="140"/>
  <c r="Y68" i="140"/>
  <c r="Y71" i="140"/>
  <c r="Y76" i="140"/>
  <c r="Y77" i="140"/>
  <c r="Y78" i="140"/>
  <c r="Y86" i="140"/>
  <c r="Y87" i="140"/>
  <c r="Y112" i="140"/>
  <c r="Y113" i="140"/>
  <c r="Y114" i="140"/>
  <c r="Y136" i="140"/>
  <c r="U98" i="15"/>
  <c r="Y13" i="141"/>
  <c r="Y14" i="141"/>
  <c r="Y15" i="141"/>
  <c r="Y16" i="141"/>
  <c r="Y17" i="141"/>
  <c r="Y19" i="141"/>
  <c r="Y20" i="141"/>
  <c r="Y21" i="141"/>
  <c r="Y22" i="141"/>
  <c r="Y23" i="141"/>
  <c r="Y24" i="141"/>
  <c r="Y25" i="141"/>
  <c r="Y26" i="141"/>
  <c r="Y28" i="141"/>
  <c r="Y29" i="141"/>
  <c r="Y31" i="141"/>
  <c r="Y32" i="141"/>
  <c r="Y33" i="141"/>
  <c r="Y34" i="141"/>
  <c r="Y35" i="141"/>
  <c r="Y36" i="141"/>
  <c r="Y37" i="141"/>
  <c r="Y38" i="141"/>
  <c r="Y39" i="141"/>
  <c r="Y40" i="141"/>
  <c r="Y42" i="141"/>
  <c r="Y43" i="141"/>
  <c r="Y44" i="141"/>
  <c r="Y45" i="141"/>
  <c r="Y46" i="141"/>
  <c r="Y47" i="141"/>
  <c r="Y50" i="141"/>
  <c r="Y52" i="141"/>
  <c r="Y55" i="141"/>
  <c r="Y59" i="141"/>
  <c r="Y60" i="141"/>
  <c r="Y61" i="141"/>
  <c r="Y62" i="141"/>
  <c r="Y63" i="141"/>
  <c r="Y64" i="141"/>
  <c r="Y65" i="141"/>
  <c r="Y66" i="141"/>
  <c r="Y67" i="141"/>
  <c r="Y68" i="141"/>
  <c r="Y71" i="141"/>
  <c r="Y76" i="141"/>
  <c r="Y77" i="141"/>
  <c r="Y78" i="141"/>
  <c r="Y86" i="141"/>
  <c r="Y87" i="141"/>
  <c r="Y112" i="141"/>
  <c r="Y113" i="141"/>
  <c r="Y114" i="141"/>
  <c r="Y136" i="141"/>
  <c r="U99" i="15"/>
  <c r="Y13" i="142"/>
  <c r="Y14" i="142"/>
  <c r="Y15" i="142"/>
  <c r="Y16" i="142"/>
  <c r="Y17" i="142"/>
  <c r="Y19" i="142"/>
  <c r="Y20" i="142"/>
  <c r="Y21" i="142"/>
  <c r="Y22" i="142"/>
  <c r="Y23" i="142"/>
  <c r="Y24" i="142"/>
  <c r="Y25" i="142"/>
  <c r="Y26" i="142"/>
  <c r="Y28" i="142"/>
  <c r="Y29" i="142"/>
  <c r="Y31" i="142"/>
  <c r="Y32" i="142"/>
  <c r="Y33" i="142"/>
  <c r="Y34" i="142"/>
  <c r="Y35" i="142"/>
  <c r="Y36" i="142"/>
  <c r="Y37" i="142"/>
  <c r="Y38" i="142"/>
  <c r="Y39" i="142"/>
  <c r="Y40" i="142"/>
  <c r="Y42" i="142"/>
  <c r="Y43" i="142"/>
  <c r="Y44" i="142"/>
  <c r="Y45" i="142"/>
  <c r="Y46" i="142"/>
  <c r="Y47" i="142"/>
  <c r="Y50" i="142"/>
  <c r="Y52" i="142"/>
  <c r="Y55" i="142"/>
  <c r="Y59" i="142"/>
  <c r="Y60" i="142"/>
  <c r="Y61" i="142"/>
  <c r="Y62" i="142"/>
  <c r="Y63" i="142"/>
  <c r="Y64" i="142"/>
  <c r="Y65" i="142"/>
  <c r="Y66" i="142"/>
  <c r="Y67" i="142"/>
  <c r="Y68" i="142"/>
  <c r="Y71" i="142"/>
  <c r="Y76" i="142"/>
  <c r="Y77" i="142"/>
  <c r="Y78" i="142"/>
  <c r="Y86" i="142"/>
  <c r="Y87" i="142"/>
  <c r="Y112" i="142"/>
  <c r="Y113" i="142"/>
  <c r="Y114" i="142"/>
  <c r="Y137" i="142"/>
  <c r="U100" i="15"/>
  <c r="Y13" i="143"/>
  <c r="Y14" i="143"/>
  <c r="Y15" i="143"/>
  <c r="Y16" i="143"/>
  <c r="Y17" i="143"/>
  <c r="Y19" i="143"/>
  <c r="Y20" i="143"/>
  <c r="Y21" i="143"/>
  <c r="Y22" i="143"/>
  <c r="Y23" i="143"/>
  <c r="Y24" i="143"/>
  <c r="Y25" i="143"/>
  <c r="Y26" i="143"/>
  <c r="Y28" i="143"/>
  <c r="Y29" i="143"/>
  <c r="Y31" i="143"/>
  <c r="Y32" i="143"/>
  <c r="Y33" i="143"/>
  <c r="Y34" i="143"/>
  <c r="Y35" i="143"/>
  <c r="Y36" i="143"/>
  <c r="Y37" i="143"/>
  <c r="Y38" i="143"/>
  <c r="Y39" i="143"/>
  <c r="Y40" i="143"/>
  <c r="Y42" i="143"/>
  <c r="Y43" i="143"/>
  <c r="Y44" i="143"/>
  <c r="Y45" i="143"/>
  <c r="Y46" i="143"/>
  <c r="Y47" i="143"/>
  <c r="Y50" i="143"/>
  <c r="Y52" i="143"/>
  <c r="Y55" i="143"/>
  <c r="Y59" i="143"/>
  <c r="Y60" i="143"/>
  <c r="Y61" i="143"/>
  <c r="Y62" i="143"/>
  <c r="Y63" i="143"/>
  <c r="Y64" i="143"/>
  <c r="Y65" i="143"/>
  <c r="Y66" i="143"/>
  <c r="Y67" i="143"/>
  <c r="Y68" i="143"/>
  <c r="Y71" i="143"/>
  <c r="Y76" i="143"/>
  <c r="Y77" i="143"/>
  <c r="Y78" i="143"/>
  <c r="Y86" i="143"/>
  <c r="Y87" i="143"/>
  <c r="Y112" i="143"/>
  <c r="Y113" i="143"/>
  <c r="Y114" i="143"/>
  <c r="Y138" i="143"/>
  <c r="U101" i="15"/>
  <c r="Y13" i="144"/>
  <c r="Y14" i="144"/>
  <c r="Y15" i="144"/>
  <c r="Y16" i="144"/>
  <c r="Y17" i="144"/>
  <c r="Y19" i="144"/>
  <c r="Y20" i="144"/>
  <c r="Y21" i="144"/>
  <c r="Y22" i="144"/>
  <c r="Y23" i="144"/>
  <c r="Y24" i="144"/>
  <c r="Y25" i="144"/>
  <c r="Y26" i="144"/>
  <c r="Y28" i="144"/>
  <c r="Y29" i="144"/>
  <c r="Y31" i="144"/>
  <c r="Y32" i="144"/>
  <c r="Y33" i="144"/>
  <c r="Y34" i="144"/>
  <c r="Y35" i="144"/>
  <c r="Y36" i="144"/>
  <c r="Y37" i="144"/>
  <c r="Y38" i="144"/>
  <c r="Y39" i="144"/>
  <c r="Y40" i="144"/>
  <c r="Y42" i="144"/>
  <c r="Y43" i="144"/>
  <c r="Y44" i="144"/>
  <c r="Y45" i="144"/>
  <c r="Y46" i="144"/>
  <c r="Y47" i="144"/>
  <c r="Y50" i="144"/>
  <c r="Y52" i="144"/>
  <c r="Y55" i="144"/>
  <c r="Y59" i="144"/>
  <c r="Y60" i="144"/>
  <c r="Y61" i="144"/>
  <c r="Y62" i="144"/>
  <c r="Y63" i="144"/>
  <c r="Y64" i="144"/>
  <c r="Y65" i="144"/>
  <c r="Y66" i="144"/>
  <c r="Y67" i="144"/>
  <c r="Y68" i="144"/>
  <c r="Y71" i="144"/>
  <c r="Y76" i="144"/>
  <c r="Y77" i="144"/>
  <c r="Y78" i="144"/>
  <c r="Y86" i="144"/>
  <c r="Y87" i="144"/>
  <c r="Y112" i="144"/>
  <c r="Y113" i="144"/>
  <c r="Y114" i="144"/>
  <c r="Y138" i="144"/>
  <c r="U102" i="15"/>
  <c r="Y13" i="145"/>
  <c r="Y14" i="145"/>
  <c r="Y15" i="145"/>
  <c r="Y16" i="145"/>
  <c r="Y17" i="145"/>
  <c r="Y19" i="145"/>
  <c r="Y20" i="145"/>
  <c r="Y21" i="145"/>
  <c r="Y22" i="145"/>
  <c r="Y23" i="145"/>
  <c r="Y24" i="145"/>
  <c r="Y25" i="145"/>
  <c r="Y26" i="145"/>
  <c r="Y28" i="145"/>
  <c r="Y29" i="145"/>
  <c r="Y31" i="145"/>
  <c r="Y32" i="145"/>
  <c r="Y33" i="145"/>
  <c r="Y34" i="145"/>
  <c r="Y35" i="145"/>
  <c r="Y36" i="145"/>
  <c r="Y37" i="145"/>
  <c r="Y38" i="145"/>
  <c r="Y39" i="145"/>
  <c r="Y40" i="145"/>
  <c r="Y42" i="145"/>
  <c r="Y43" i="145"/>
  <c r="Y44" i="145"/>
  <c r="Y45" i="145"/>
  <c r="Y46" i="145"/>
  <c r="Y47" i="145"/>
  <c r="Y50" i="145"/>
  <c r="Y52" i="145"/>
  <c r="Y55" i="145"/>
  <c r="Y59" i="145"/>
  <c r="Y60" i="145"/>
  <c r="Y61" i="145"/>
  <c r="Y62" i="145"/>
  <c r="Y63" i="145"/>
  <c r="Y64" i="145"/>
  <c r="Y65" i="145"/>
  <c r="Y66" i="145"/>
  <c r="Y67" i="145"/>
  <c r="Y68" i="145"/>
  <c r="Y71" i="145"/>
  <c r="Y76" i="145"/>
  <c r="Y77" i="145"/>
  <c r="Y78" i="145"/>
  <c r="Y86" i="145"/>
  <c r="Y87" i="145"/>
  <c r="Y112" i="145"/>
  <c r="Y113" i="145"/>
  <c r="Y114" i="145"/>
  <c r="Y138" i="145"/>
  <c r="U103" i="15"/>
  <c r="Y13" i="146"/>
  <c r="Y14" i="146"/>
  <c r="Y15" i="146"/>
  <c r="Y16" i="146"/>
  <c r="Y17" i="146"/>
  <c r="Y19" i="146"/>
  <c r="Y20" i="146"/>
  <c r="Y21" i="146"/>
  <c r="Y22" i="146"/>
  <c r="Y23" i="146"/>
  <c r="Y24" i="146"/>
  <c r="Y25" i="146"/>
  <c r="Y26" i="146"/>
  <c r="Y28" i="146"/>
  <c r="Y29" i="146"/>
  <c r="Y31" i="146"/>
  <c r="Y32" i="146"/>
  <c r="Y33" i="146"/>
  <c r="Y34" i="146"/>
  <c r="Y35" i="146"/>
  <c r="Y36" i="146"/>
  <c r="Y37" i="146"/>
  <c r="Y38" i="146"/>
  <c r="Y39" i="146"/>
  <c r="Y40" i="146"/>
  <c r="Y42" i="146"/>
  <c r="Y43" i="146"/>
  <c r="Y44" i="146"/>
  <c r="Y45" i="146"/>
  <c r="Y46" i="146"/>
  <c r="Y47" i="146"/>
  <c r="Y50" i="146"/>
  <c r="Y52" i="146"/>
  <c r="Y55" i="146"/>
  <c r="Y59" i="146"/>
  <c r="Y60" i="146"/>
  <c r="Y61" i="146"/>
  <c r="Y62" i="146"/>
  <c r="Y63" i="146"/>
  <c r="Y64" i="146"/>
  <c r="Y65" i="146"/>
  <c r="Y66" i="146"/>
  <c r="Y67" i="146"/>
  <c r="Y68" i="146"/>
  <c r="Y71" i="146"/>
  <c r="Y76" i="146"/>
  <c r="Y77" i="146"/>
  <c r="Y78" i="146"/>
  <c r="Y86" i="146"/>
  <c r="Y87" i="146"/>
  <c r="Y112" i="146"/>
  <c r="Y113" i="146"/>
  <c r="Y114" i="146"/>
  <c r="Y138" i="146"/>
  <c r="U104" i="15"/>
  <c r="Y13" i="147"/>
  <c r="Y14" i="147"/>
  <c r="Y15" i="147"/>
  <c r="Y16" i="147"/>
  <c r="Y17" i="147"/>
  <c r="Y19" i="147"/>
  <c r="Y20" i="147"/>
  <c r="Y21" i="147"/>
  <c r="Y22" i="147"/>
  <c r="Y23" i="147"/>
  <c r="Y24" i="147"/>
  <c r="Y25" i="147"/>
  <c r="Y26" i="147"/>
  <c r="Y28" i="147"/>
  <c r="Y29" i="147"/>
  <c r="Y31" i="147"/>
  <c r="Y32" i="147"/>
  <c r="Y33" i="147"/>
  <c r="Y34" i="147"/>
  <c r="Y35" i="147"/>
  <c r="Y36" i="147"/>
  <c r="Y37" i="147"/>
  <c r="Y38" i="147"/>
  <c r="Y39" i="147"/>
  <c r="Y40" i="147"/>
  <c r="Y42" i="147"/>
  <c r="Y43" i="147"/>
  <c r="Y44" i="147"/>
  <c r="Y45" i="147"/>
  <c r="Y46" i="147"/>
  <c r="Y47" i="147"/>
  <c r="Y50" i="147"/>
  <c r="Y52" i="147"/>
  <c r="Y55" i="147"/>
  <c r="Y59" i="147"/>
  <c r="Y60" i="147"/>
  <c r="Y61" i="147"/>
  <c r="Y62" i="147"/>
  <c r="Y63" i="147"/>
  <c r="Y64" i="147"/>
  <c r="Y65" i="147"/>
  <c r="Y66" i="147"/>
  <c r="Y67" i="147"/>
  <c r="Y68" i="147"/>
  <c r="Y71" i="147"/>
  <c r="Y76" i="147"/>
  <c r="Y77" i="147"/>
  <c r="Y78" i="147"/>
  <c r="Y86" i="147"/>
  <c r="Y87" i="147"/>
  <c r="Y112" i="147"/>
  <c r="Y113" i="147"/>
  <c r="Y114" i="147"/>
  <c r="Y138" i="147"/>
  <c r="U105" i="15"/>
  <c r="Y13" i="148"/>
  <c r="Y14" i="148"/>
  <c r="Y15" i="148"/>
  <c r="Y16" i="148"/>
  <c r="Y17" i="148"/>
  <c r="Y19" i="148"/>
  <c r="Y20" i="148"/>
  <c r="Y21" i="148"/>
  <c r="Y22" i="148"/>
  <c r="Y23" i="148"/>
  <c r="Y24" i="148"/>
  <c r="Y25" i="148"/>
  <c r="Y26" i="148"/>
  <c r="Y28" i="148"/>
  <c r="Y29" i="148"/>
  <c r="Y31" i="148"/>
  <c r="Y32" i="148"/>
  <c r="Y33" i="148"/>
  <c r="Y34" i="148"/>
  <c r="Y35" i="148"/>
  <c r="Y36" i="148"/>
  <c r="Y37" i="148"/>
  <c r="Y38" i="148"/>
  <c r="Y39" i="148"/>
  <c r="Y40" i="148"/>
  <c r="Y42" i="148"/>
  <c r="Y43" i="148"/>
  <c r="Y44" i="148"/>
  <c r="Y45" i="148"/>
  <c r="Y46" i="148"/>
  <c r="Y47" i="148"/>
  <c r="Y50" i="148"/>
  <c r="Y52" i="148"/>
  <c r="Y55" i="148"/>
  <c r="Y59" i="148"/>
  <c r="Y60" i="148"/>
  <c r="Y61" i="148"/>
  <c r="Y62" i="148"/>
  <c r="Y63" i="148"/>
  <c r="Y64" i="148"/>
  <c r="Y65" i="148"/>
  <c r="Y66" i="148"/>
  <c r="Y67" i="148"/>
  <c r="Y68" i="148"/>
  <c r="Y71" i="148"/>
  <c r="Y76" i="148"/>
  <c r="Y77" i="148"/>
  <c r="Y78" i="148"/>
  <c r="Y86" i="148"/>
  <c r="Y87" i="148"/>
  <c r="Y112" i="148"/>
  <c r="Y113" i="148"/>
  <c r="Y114" i="148"/>
  <c r="Y138" i="148"/>
  <c r="U106" i="15"/>
  <c r="U110" i="15"/>
  <c r="Y13" i="113"/>
  <c r="Y14" i="113"/>
  <c r="Y15" i="113"/>
  <c r="Y16" i="113"/>
  <c r="Y18" i="113"/>
  <c r="Y19" i="113"/>
  <c r="Y20" i="113"/>
  <c r="Y21" i="113"/>
  <c r="Y22" i="113"/>
  <c r="Y23" i="113"/>
  <c r="Y25" i="113"/>
  <c r="Y26" i="113"/>
  <c r="Y28" i="113"/>
  <c r="Y29" i="113"/>
  <c r="Y30" i="113"/>
  <c r="Y31" i="113"/>
  <c r="Y32" i="113"/>
  <c r="Y33" i="113"/>
  <c r="Y34" i="113"/>
  <c r="Y35" i="113"/>
  <c r="Y36" i="113"/>
  <c r="Y37" i="113"/>
  <c r="Y39" i="113"/>
  <c r="Y40" i="113"/>
  <c r="Y41" i="113"/>
  <c r="Y42" i="113"/>
  <c r="Y43" i="113"/>
  <c r="Y44" i="113"/>
  <c r="Y47" i="113"/>
  <c r="Y49" i="113"/>
  <c r="Y52" i="113"/>
  <c r="Y56" i="113"/>
  <c r="Y57" i="113"/>
  <c r="Y58" i="113"/>
  <c r="Y59" i="113"/>
  <c r="Y60" i="113"/>
  <c r="Y61" i="113"/>
  <c r="Y62" i="113"/>
  <c r="Y63" i="113"/>
  <c r="Y66" i="113"/>
  <c r="Y71" i="113"/>
  <c r="Y72" i="113"/>
  <c r="Y80" i="113"/>
  <c r="Y81" i="113"/>
  <c r="Y104" i="113"/>
  <c r="Y105" i="113"/>
  <c r="Y106" i="113"/>
  <c r="Y110" i="113"/>
  <c r="W75" i="15"/>
  <c r="Y13" i="115"/>
  <c r="Y14" i="115"/>
  <c r="Y15" i="115"/>
  <c r="Y16" i="115"/>
  <c r="Y18" i="115"/>
  <c r="Y19" i="115"/>
  <c r="Y20" i="115"/>
  <c r="Y21" i="115"/>
  <c r="Y22" i="115"/>
  <c r="Y23" i="115"/>
  <c r="Y25" i="115"/>
  <c r="Y26" i="115"/>
  <c r="Y28" i="115"/>
  <c r="Y29" i="115"/>
  <c r="Y30" i="115"/>
  <c r="Y31" i="115"/>
  <c r="Y32" i="115"/>
  <c r="Y33" i="115"/>
  <c r="Y34" i="115"/>
  <c r="Y35" i="115"/>
  <c r="Y36" i="115"/>
  <c r="Y37" i="115"/>
  <c r="Y39" i="115"/>
  <c r="Y40" i="115"/>
  <c r="Y41" i="115"/>
  <c r="Y42" i="115"/>
  <c r="Y43" i="115"/>
  <c r="Y44" i="115"/>
  <c r="Y47" i="115"/>
  <c r="Y49" i="115"/>
  <c r="Y52" i="115"/>
  <c r="Y56" i="115"/>
  <c r="Y57" i="115"/>
  <c r="Y58" i="115"/>
  <c r="Y59" i="115"/>
  <c r="Y60" i="115"/>
  <c r="Y61" i="115"/>
  <c r="Y62" i="115"/>
  <c r="Y63" i="115"/>
  <c r="Y66" i="115"/>
  <c r="Y71" i="115"/>
  <c r="Y72" i="115"/>
  <c r="Y80" i="115"/>
  <c r="Y81" i="115"/>
  <c r="Y104" i="115"/>
  <c r="Y105" i="115"/>
  <c r="Y106" i="115"/>
  <c r="Y111" i="115"/>
  <c r="W76" i="15"/>
  <c r="Y13" i="116"/>
  <c r="Y14" i="116"/>
  <c r="Y15" i="116"/>
  <c r="Y16" i="116"/>
  <c r="Y18" i="116"/>
  <c r="Y19" i="116"/>
  <c r="Y20" i="116"/>
  <c r="Y21" i="116"/>
  <c r="Y22" i="116"/>
  <c r="Y23" i="116"/>
  <c r="Y25" i="116"/>
  <c r="Y26" i="116"/>
  <c r="Y28" i="116"/>
  <c r="Y29" i="116"/>
  <c r="Y30" i="116"/>
  <c r="Y31" i="116"/>
  <c r="Y32" i="116"/>
  <c r="Y33" i="116"/>
  <c r="Y34" i="116"/>
  <c r="Y35" i="116"/>
  <c r="Y36" i="116"/>
  <c r="Y37" i="116"/>
  <c r="Y39" i="116"/>
  <c r="Y40" i="116"/>
  <c r="Y41" i="116"/>
  <c r="Y42" i="116"/>
  <c r="Y43" i="116"/>
  <c r="Y44" i="116"/>
  <c r="Y47" i="116"/>
  <c r="Y49" i="116"/>
  <c r="Y52" i="116"/>
  <c r="Y56" i="116"/>
  <c r="Y57" i="116"/>
  <c r="Y58" i="116"/>
  <c r="Y59" i="116"/>
  <c r="Y60" i="116"/>
  <c r="Y61" i="116"/>
  <c r="Y62" i="116"/>
  <c r="Y63" i="116"/>
  <c r="Y66" i="116"/>
  <c r="Y71" i="116"/>
  <c r="Y72" i="116"/>
  <c r="Y80" i="116"/>
  <c r="Y81" i="116"/>
  <c r="Y104" i="116"/>
  <c r="Y105" i="116"/>
  <c r="Y106" i="116"/>
  <c r="Y112" i="116"/>
  <c r="W77" i="15"/>
  <c r="Y13" i="117"/>
  <c r="Y14" i="117"/>
  <c r="Y15" i="117"/>
  <c r="Y16" i="117"/>
  <c r="Y18" i="117"/>
  <c r="Y19" i="117"/>
  <c r="Y20" i="117"/>
  <c r="Y21" i="117"/>
  <c r="Y22" i="117"/>
  <c r="Y23" i="117"/>
  <c r="Y25" i="117"/>
  <c r="Y26" i="117"/>
  <c r="Y28" i="117"/>
  <c r="Y29" i="117"/>
  <c r="Y30" i="117"/>
  <c r="Y31" i="117"/>
  <c r="Y32" i="117"/>
  <c r="Y33" i="117"/>
  <c r="Y34" i="117"/>
  <c r="Y35" i="117"/>
  <c r="Y36" i="117"/>
  <c r="Y37" i="117"/>
  <c r="Y39" i="117"/>
  <c r="Y40" i="117"/>
  <c r="Y41" i="117"/>
  <c r="Y42" i="117"/>
  <c r="Y43" i="117"/>
  <c r="Y44" i="117"/>
  <c r="Y47" i="117"/>
  <c r="Y49" i="117"/>
  <c r="Y52" i="117"/>
  <c r="Y56" i="117"/>
  <c r="Y57" i="117"/>
  <c r="Y58" i="117"/>
  <c r="Y59" i="117"/>
  <c r="Y60" i="117"/>
  <c r="Y61" i="117"/>
  <c r="Y62" i="117"/>
  <c r="Y63" i="117"/>
  <c r="Y66" i="117"/>
  <c r="Y71" i="117"/>
  <c r="Y72" i="117"/>
  <c r="Y80" i="117"/>
  <c r="Y81" i="117"/>
  <c r="Y104" i="117"/>
  <c r="Y105" i="117"/>
  <c r="Y106" i="117"/>
  <c r="Y112" i="117"/>
  <c r="W78" i="15"/>
  <c r="AA13" i="118"/>
  <c r="AA14" i="118"/>
  <c r="AA15" i="118"/>
  <c r="AA16" i="118"/>
  <c r="AA18" i="118"/>
  <c r="AA19" i="118"/>
  <c r="AA20" i="118"/>
  <c r="AA21" i="118"/>
  <c r="AA22" i="118"/>
  <c r="AA23" i="118"/>
  <c r="AA25" i="118"/>
  <c r="AA26" i="118"/>
  <c r="AA28" i="118"/>
  <c r="AA29" i="118"/>
  <c r="AA30" i="118"/>
  <c r="AA31" i="118"/>
  <c r="AA32" i="118"/>
  <c r="AA33" i="118"/>
  <c r="AA34" i="118"/>
  <c r="AA35" i="118"/>
  <c r="AA36" i="118"/>
  <c r="AA37" i="118"/>
  <c r="AA39" i="118"/>
  <c r="AA40" i="118"/>
  <c r="AA41" i="118"/>
  <c r="AA42" i="118"/>
  <c r="AA43" i="118"/>
  <c r="AA44" i="118"/>
  <c r="AA47" i="118"/>
  <c r="AA49" i="118"/>
  <c r="AA52" i="118"/>
  <c r="AA56" i="118"/>
  <c r="AA57" i="118"/>
  <c r="AA58" i="118"/>
  <c r="AA59" i="118"/>
  <c r="AA60" i="118"/>
  <c r="AA61" i="118"/>
  <c r="AA62" i="118"/>
  <c r="AA63" i="118"/>
  <c r="AA66" i="118"/>
  <c r="AA71" i="118"/>
  <c r="AA72" i="118"/>
  <c r="AA80" i="118"/>
  <c r="AA81" i="118"/>
  <c r="AA105" i="118"/>
  <c r="AA106" i="118"/>
  <c r="AA107" i="118"/>
  <c r="AA114" i="118"/>
  <c r="W79" i="15"/>
  <c r="AA13" i="122"/>
  <c r="AA14" i="122"/>
  <c r="AA15" i="122"/>
  <c r="AA16" i="122"/>
  <c r="AA18" i="122"/>
  <c r="AA19" i="122"/>
  <c r="AA20" i="122"/>
  <c r="AA21" i="122"/>
  <c r="AA22" i="122"/>
  <c r="AA23" i="122"/>
  <c r="AA25" i="122"/>
  <c r="AA26" i="122"/>
  <c r="AA28" i="122"/>
  <c r="AA29" i="122"/>
  <c r="AA30" i="122"/>
  <c r="AA31" i="122"/>
  <c r="AA32" i="122"/>
  <c r="AA33" i="122"/>
  <c r="AA34" i="122"/>
  <c r="AA35" i="122"/>
  <c r="AA36" i="122"/>
  <c r="AA37" i="122"/>
  <c r="AA39" i="122"/>
  <c r="AA40" i="122"/>
  <c r="AA41" i="122"/>
  <c r="AA42" i="122"/>
  <c r="AA43" i="122"/>
  <c r="AA44" i="122"/>
  <c r="AA47" i="122"/>
  <c r="AA49" i="122"/>
  <c r="AA52" i="122"/>
  <c r="AA56" i="122"/>
  <c r="AA57" i="122"/>
  <c r="AA58" i="122"/>
  <c r="AA59" i="122"/>
  <c r="AA60" i="122"/>
  <c r="AA61" i="122"/>
  <c r="AA62" i="122"/>
  <c r="AA63" i="122"/>
  <c r="AA64" i="122"/>
  <c r="AA67" i="122"/>
  <c r="AA72" i="122"/>
  <c r="AA73" i="122"/>
  <c r="AA81" i="122"/>
  <c r="AA82" i="122"/>
  <c r="AA106" i="122"/>
  <c r="AA107" i="122"/>
  <c r="AA108" i="122"/>
  <c r="AA116" i="122"/>
  <c r="W80" i="15"/>
  <c r="AA13" i="123"/>
  <c r="AA14" i="123"/>
  <c r="AA15" i="123"/>
  <c r="AA16" i="123"/>
  <c r="AA18" i="123"/>
  <c r="AA19" i="123"/>
  <c r="AA20" i="123"/>
  <c r="AA21" i="123"/>
  <c r="AA22" i="123"/>
  <c r="AA23" i="123"/>
  <c r="AA25" i="123"/>
  <c r="AA26" i="123"/>
  <c r="AA28" i="123"/>
  <c r="AA29" i="123"/>
  <c r="AA30" i="123"/>
  <c r="AA31" i="123"/>
  <c r="AA32" i="123"/>
  <c r="AA33" i="123"/>
  <c r="AA34" i="123"/>
  <c r="AA35" i="123"/>
  <c r="AA36" i="123"/>
  <c r="AA37" i="123"/>
  <c r="AA39" i="123"/>
  <c r="AA40" i="123"/>
  <c r="AA41" i="123"/>
  <c r="AA42" i="123"/>
  <c r="AA43" i="123"/>
  <c r="AA44" i="123"/>
  <c r="AA47" i="123"/>
  <c r="AA49" i="123"/>
  <c r="AA52" i="123"/>
  <c r="AA56" i="123"/>
  <c r="AA57" i="123"/>
  <c r="AA58" i="123"/>
  <c r="AA59" i="123"/>
  <c r="AA60" i="123"/>
  <c r="AA61" i="123"/>
  <c r="AA62" i="123"/>
  <c r="AA63" i="123"/>
  <c r="AA64" i="123"/>
  <c r="AA67" i="123"/>
  <c r="AA72" i="123"/>
  <c r="AA73" i="123"/>
  <c r="AA81" i="123"/>
  <c r="AA82" i="123"/>
  <c r="AA106" i="123"/>
  <c r="AA107" i="123"/>
  <c r="AA108" i="123"/>
  <c r="AA116" i="123"/>
  <c r="W81" i="15"/>
  <c r="AA13" i="124"/>
  <c r="AA14" i="124"/>
  <c r="AA15" i="124"/>
  <c r="AA16" i="124"/>
  <c r="AA18" i="124"/>
  <c r="AA19" i="124"/>
  <c r="AA20" i="124"/>
  <c r="AA21" i="124"/>
  <c r="AA22" i="124"/>
  <c r="AA23" i="124"/>
  <c r="AA25" i="124"/>
  <c r="AA26" i="124"/>
  <c r="AA28" i="124"/>
  <c r="AA29" i="124"/>
  <c r="AA30" i="124"/>
  <c r="AA31" i="124"/>
  <c r="AA32" i="124"/>
  <c r="AA33" i="124"/>
  <c r="AA34" i="124"/>
  <c r="AA35" i="124"/>
  <c r="AA36" i="124"/>
  <c r="AA37" i="124"/>
  <c r="AA39" i="124"/>
  <c r="AA40" i="124"/>
  <c r="AA41" i="124"/>
  <c r="AA42" i="124"/>
  <c r="AA43" i="124"/>
  <c r="AA44" i="124"/>
  <c r="AA47" i="124"/>
  <c r="AA49" i="124"/>
  <c r="AA52" i="124"/>
  <c r="AA56" i="124"/>
  <c r="AA57" i="124"/>
  <c r="AA58" i="124"/>
  <c r="AA59" i="124"/>
  <c r="AA60" i="124"/>
  <c r="AA61" i="124"/>
  <c r="AA62" i="124"/>
  <c r="AA63" i="124"/>
  <c r="AA64" i="124"/>
  <c r="AA67" i="124"/>
  <c r="AA72" i="124"/>
  <c r="AA73" i="124"/>
  <c r="AA81" i="124"/>
  <c r="AA82" i="124"/>
  <c r="AA106" i="124"/>
  <c r="AA107" i="124"/>
  <c r="AA108" i="124"/>
  <c r="AA117" i="124"/>
  <c r="W82" i="15"/>
  <c r="AA13" i="125"/>
  <c r="AA14" i="125"/>
  <c r="AA15" i="125"/>
  <c r="AA16" i="125"/>
  <c r="AA18" i="125"/>
  <c r="AA19" i="125"/>
  <c r="AA20" i="125"/>
  <c r="AA21" i="125"/>
  <c r="AA22" i="125"/>
  <c r="AA23" i="125"/>
  <c r="AA25" i="125"/>
  <c r="AA26" i="125"/>
  <c r="AA28" i="125"/>
  <c r="AA29" i="125"/>
  <c r="AA30" i="125"/>
  <c r="AA31" i="125"/>
  <c r="AA32" i="125"/>
  <c r="AA33" i="125"/>
  <c r="AA34" i="125"/>
  <c r="AA35" i="125"/>
  <c r="AA36" i="125"/>
  <c r="AA37" i="125"/>
  <c r="AA39" i="125"/>
  <c r="AA40" i="125"/>
  <c r="AA41" i="125"/>
  <c r="AA42" i="125"/>
  <c r="AA43" i="125"/>
  <c r="AA44" i="125"/>
  <c r="AA47" i="125"/>
  <c r="AA49" i="125"/>
  <c r="AA52" i="125"/>
  <c r="AA56" i="125"/>
  <c r="AA57" i="125"/>
  <c r="AA58" i="125"/>
  <c r="AA59" i="125"/>
  <c r="AA60" i="125"/>
  <c r="AA61" i="125"/>
  <c r="AA62" i="125"/>
  <c r="AA63" i="125"/>
  <c r="AA64" i="125"/>
  <c r="AA67" i="125"/>
  <c r="AA72" i="125"/>
  <c r="AA73" i="125"/>
  <c r="AA81" i="125"/>
  <c r="AA82" i="125"/>
  <c r="AA106" i="125"/>
  <c r="AA107" i="125"/>
  <c r="AA108" i="125"/>
  <c r="AA118" i="125"/>
  <c r="W83" i="15"/>
  <c r="AA13" i="126"/>
  <c r="AA14" i="126"/>
  <c r="AA15" i="126"/>
  <c r="AA16" i="126"/>
  <c r="AA17" i="126"/>
  <c r="AA19" i="126"/>
  <c r="AA20" i="126"/>
  <c r="AA21" i="126"/>
  <c r="AA22" i="126"/>
  <c r="AA23" i="126"/>
  <c r="AA24" i="126"/>
  <c r="AA26" i="126"/>
  <c r="AA27" i="126"/>
  <c r="AA29" i="126"/>
  <c r="AA30" i="126"/>
  <c r="AA31" i="126"/>
  <c r="AA32" i="126"/>
  <c r="AA33" i="126"/>
  <c r="AA34" i="126"/>
  <c r="AA35" i="126"/>
  <c r="AA36" i="126"/>
  <c r="AA37" i="126"/>
  <c r="AA38" i="126"/>
  <c r="AA40" i="126"/>
  <c r="AA41" i="126"/>
  <c r="AA42" i="126"/>
  <c r="AA43" i="126"/>
  <c r="AA44" i="126"/>
  <c r="AA45" i="126"/>
  <c r="AA48" i="126"/>
  <c r="AA50" i="126"/>
  <c r="AA53" i="126"/>
  <c r="AA57" i="126"/>
  <c r="AA58" i="126"/>
  <c r="AA59" i="126"/>
  <c r="AA60" i="126"/>
  <c r="AA61" i="126"/>
  <c r="AA62" i="126"/>
  <c r="AA63" i="126"/>
  <c r="AA64" i="126"/>
  <c r="AA65" i="126"/>
  <c r="AA68" i="126"/>
  <c r="AA73" i="126"/>
  <c r="AA74" i="126"/>
  <c r="AA82" i="126"/>
  <c r="AA83" i="126"/>
  <c r="AA107" i="126"/>
  <c r="AA108" i="126"/>
  <c r="AA109" i="126"/>
  <c r="AA119" i="126"/>
  <c r="W84" i="15"/>
  <c r="AA13" i="127"/>
  <c r="AA14" i="127"/>
  <c r="AA15" i="127"/>
  <c r="AA16" i="127"/>
  <c r="AA17" i="127"/>
  <c r="AA19" i="127"/>
  <c r="AA20" i="127"/>
  <c r="AA21" i="127"/>
  <c r="AA22" i="127"/>
  <c r="AA23" i="127"/>
  <c r="AA24" i="127"/>
  <c r="AA26" i="127"/>
  <c r="AA27" i="127"/>
  <c r="AA29" i="127"/>
  <c r="AA30" i="127"/>
  <c r="AA31" i="127"/>
  <c r="AA32" i="127"/>
  <c r="AA33" i="127"/>
  <c r="AA34" i="127"/>
  <c r="AA35" i="127"/>
  <c r="AA36" i="127"/>
  <c r="AA37" i="127"/>
  <c r="AA38" i="127"/>
  <c r="AA40" i="127"/>
  <c r="AA41" i="127"/>
  <c r="AA42" i="127"/>
  <c r="AA43" i="127"/>
  <c r="AA44" i="127"/>
  <c r="AA45" i="127"/>
  <c r="AA48" i="127"/>
  <c r="AA50" i="127"/>
  <c r="AA53" i="127"/>
  <c r="AA57" i="127"/>
  <c r="AA58" i="127"/>
  <c r="AA59" i="127"/>
  <c r="AA60" i="127"/>
  <c r="AA61" i="127"/>
  <c r="AA62" i="127"/>
  <c r="AA63" i="127"/>
  <c r="AA64" i="127"/>
  <c r="AA65" i="127"/>
  <c r="AA68" i="127"/>
  <c r="AA73" i="127"/>
  <c r="AA74" i="127"/>
  <c r="AA82" i="127"/>
  <c r="AA83" i="127"/>
  <c r="AA107" i="127"/>
  <c r="AA108" i="127"/>
  <c r="AA109" i="127"/>
  <c r="AA119" i="127"/>
  <c r="W85" i="15"/>
  <c r="AA13" i="130"/>
  <c r="AA14" i="130"/>
  <c r="AA15" i="130"/>
  <c r="AA16" i="130"/>
  <c r="AA17" i="130"/>
  <c r="AA19" i="130"/>
  <c r="AA20" i="130"/>
  <c r="AA21" i="130"/>
  <c r="AA22" i="130"/>
  <c r="AA23" i="130"/>
  <c r="AA24" i="130"/>
  <c r="AA26" i="130"/>
  <c r="AA27" i="130"/>
  <c r="AA29" i="130"/>
  <c r="AA30" i="130"/>
  <c r="AA31" i="130"/>
  <c r="AA32" i="130"/>
  <c r="AA33" i="130"/>
  <c r="AA34" i="130"/>
  <c r="AA35" i="130"/>
  <c r="AA36" i="130"/>
  <c r="AA37" i="130"/>
  <c r="AA38" i="130"/>
  <c r="AA40" i="130"/>
  <c r="AA41" i="130"/>
  <c r="AA42" i="130"/>
  <c r="AA43" i="130"/>
  <c r="AA44" i="130"/>
  <c r="AA45" i="130"/>
  <c r="AA48" i="130"/>
  <c r="AA50" i="130"/>
  <c r="AA53" i="130"/>
  <c r="AA57" i="130"/>
  <c r="AA58" i="130"/>
  <c r="AA59" i="130"/>
  <c r="AA60" i="130"/>
  <c r="AA61" i="130"/>
  <c r="AA62" i="130"/>
  <c r="AA63" i="130"/>
  <c r="AA64" i="130"/>
  <c r="AA65" i="130"/>
  <c r="AA68" i="130"/>
  <c r="AA73" i="130"/>
  <c r="AA74" i="130"/>
  <c r="AA82" i="130"/>
  <c r="AA83" i="130"/>
  <c r="AA107" i="130"/>
  <c r="AA108" i="130"/>
  <c r="AA109" i="130"/>
  <c r="AA123" i="130"/>
  <c r="W88" i="15"/>
  <c r="AA13" i="132"/>
  <c r="AA14" i="132"/>
  <c r="AA15" i="132"/>
  <c r="AA16" i="132"/>
  <c r="AA17" i="132"/>
  <c r="AA19" i="132"/>
  <c r="AA20" i="132"/>
  <c r="AA21" i="132"/>
  <c r="AA22" i="132"/>
  <c r="AA23" i="132"/>
  <c r="AA24" i="132"/>
  <c r="AA26" i="132"/>
  <c r="AA27" i="132"/>
  <c r="AA29" i="132"/>
  <c r="AA30" i="132"/>
  <c r="AA31" i="132"/>
  <c r="AA32" i="132"/>
  <c r="AA33" i="132"/>
  <c r="AA34" i="132"/>
  <c r="AA35" i="132"/>
  <c r="AA36" i="132"/>
  <c r="AA37" i="132"/>
  <c r="AA38" i="132"/>
  <c r="AA40" i="132"/>
  <c r="AA41" i="132"/>
  <c r="AA42" i="132"/>
  <c r="AA43" i="132"/>
  <c r="AA44" i="132"/>
  <c r="AA45" i="132"/>
  <c r="AA48" i="132"/>
  <c r="AA50" i="132"/>
  <c r="AA53" i="132"/>
  <c r="AA57" i="132"/>
  <c r="AA58" i="132"/>
  <c r="AA59" i="132"/>
  <c r="AA60" i="132"/>
  <c r="AA61" i="132"/>
  <c r="AA62" i="132"/>
  <c r="AA63" i="132"/>
  <c r="AA64" i="132"/>
  <c r="AA65" i="132"/>
  <c r="AA68" i="132"/>
  <c r="AA73" i="132"/>
  <c r="AA74" i="132"/>
  <c r="AA82" i="132"/>
  <c r="AA83" i="132"/>
  <c r="AA107" i="132"/>
  <c r="AA108" i="132"/>
  <c r="AA109" i="132"/>
  <c r="AA124" i="132"/>
  <c r="W90" i="15"/>
  <c r="AA13" i="133"/>
  <c r="AA14" i="133"/>
  <c r="AA15" i="133"/>
  <c r="AA16" i="133"/>
  <c r="AA17" i="133"/>
  <c r="AA19" i="133"/>
  <c r="AA20" i="133"/>
  <c r="AA21" i="133"/>
  <c r="AA22" i="133"/>
  <c r="AA23" i="133"/>
  <c r="AA24" i="133"/>
  <c r="AA25" i="133"/>
  <c r="AA27" i="133"/>
  <c r="AA28" i="133"/>
  <c r="AA30" i="133"/>
  <c r="AA31" i="133"/>
  <c r="AA32" i="133"/>
  <c r="AA33" i="133"/>
  <c r="AA34" i="133"/>
  <c r="AA35" i="133"/>
  <c r="AA36" i="133"/>
  <c r="AA37" i="133"/>
  <c r="AA38" i="133"/>
  <c r="AA39" i="133"/>
  <c r="AA41" i="133"/>
  <c r="AA42" i="133"/>
  <c r="AA43" i="133"/>
  <c r="AA44" i="133"/>
  <c r="AA45" i="133"/>
  <c r="AA46" i="133"/>
  <c r="AA49" i="133"/>
  <c r="AA51" i="133"/>
  <c r="AA54" i="133"/>
  <c r="AA58" i="133"/>
  <c r="AA59" i="133"/>
  <c r="AA60" i="133"/>
  <c r="AA61" i="133"/>
  <c r="AA62" i="133"/>
  <c r="AA63" i="133"/>
  <c r="AA64" i="133"/>
  <c r="AA65" i="133"/>
  <c r="AA66" i="133"/>
  <c r="AA69" i="133"/>
  <c r="AA74" i="133"/>
  <c r="AA75" i="133"/>
  <c r="AA83" i="133"/>
  <c r="AA84" i="133"/>
  <c r="AA108" i="133"/>
  <c r="AA109" i="133"/>
  <c r="AA110" i="133"/>
  <c r="AA126" i="133"/>
  <c r="W91" i="15"/>
  <c r="AA13" i="134"/>
  <c r="AA14" i="134"/>
  <c r="AA15" i="134"/>
  <c r="AA16" i="134"/>
  <c r="AA17" i="134"/>
  <c r="AA19" i="134"/>
  <c r="AA20" i="134"/>
  <c r="AA21" i="134"/>
  <c r="AA22" i="134"/>
  <c r="AA23" i="134"/>
  <c r="AA24" i="134"/>
  <c r="AA25" i="134"/>
  <c r="AA27" i="134"/>
  <c r="AA28" i="134"/>
  <c r="AA30" i="134"/>
  <c r="AA31" i="134"/>
  <c r="AA32" i="134"/>
  <c r="AA33" i="134"/>
  <c r="AA34" i="134"/>
  <c r="AA35" i="134"/>
  <c r="AA36" i="134"/>
  <c r="AA37" i="134"/>
  <c r="AA38" i="134"/>
  <c r="AA39" i="134"/>
  <c r="AA41" i="134"/>
  <c r="AA42" i="134"/>
  <c r="AA43" i="134"/>
  <c r="AA44" i="134"/>
  <c r="AA45" i="134"/>
  <c r="AA46" i="134"/>
  <c r="AA49" i="134"/>
  <c r="AA51" i="134"/>
  <c r="AA54" i="134"/>
  <c r="AA58" i="134"/>
  <c r="AA59" i="134"/>
  <c r="AA60" i="134"/>
  <c r="AA61" i="134"/>
  <c r="AA62" i="134"/>
  <c r="AA63" i="134"/>
  <c r="AA64" i="134"/>
  <c r="AA65" i="134"/>
  <c r="AA66" i="134"/>
  <c r="AA69" i="134"/>
  <c r="AA74" i="134"/>
  <c r="AA75" i="134"/>
  <c r="AA83" i="134"/>
  <c r="AA84" i="134"/>
  <c r="AA108" i="134"/>
  <c r="AA109" i="134"/>
  <c r="AA110" i="134"/>
  <c r="AA127" i="134"/>
  <c r="W92" i="15"/>
  <c r="AA13" i="135"/>
  <c r="AA14" i="135"/>
  <c r="AA15" i="135"/>
  <c r="AA16" i="135"/>
  <c r="AA17" i="135"/>
  <c r="AA19" i="135"/>
  <c r="AA20" i="135"/>
  <c r="AA21" i="135"/>
  <c r="AA22" i="135"/>
  <c r="AA23" i="135"/>
  <c r="AA24" i="135"/>
  <c r="AA25" i="135"/>
  <c r="AA27" i="135"/>
  <c r="AA28" i="135"/>
  <c r="AA30" i="135"/>
  <c r="AA31" i="135"/>
  <c r="AA32" i="135"/>
  <c r="AA33" i="135"/>
  <c r="AA34" i="135"/>
  <c r="AA35" i="135"/>
  <c r="AA36" i="135"/>
  <c r="AA37" i="135"/>
  <c r="AA38" i="135"/>
  <c r="AA39" i="135"/>
  <c r="AA41" i="135"/>
  <c r="AA42" i="135"/>
  <c r="AA43" i="135"/>
  <c r="AA44" i="135"/>
  <c r="AA45" i="135"/>
  <c r="AA46" i="135"/>
  <c r="AA49" i="135"/>
  <c r="AA51" i="135"/>
  <c r="AA54" i="135"/>
  <c r="AA58" i="135"/>
  <c r="AA59" i="135"/>
  <c r="AA60" i="135"/>
  <c r="AA61" i="135"/>
  <c r="AA62" i="135"/>
  <c r="AA63" i="135"/>
  <c r="AA64" i="135"/>
  <c r="AA65" i="135"/>
  <c r="AA66" i="135"/>
  <c r="AA69" i="135"/>
  <c r="AA74" i="135"/>
  <c r="AA75" i="135"/>
  <c r="AA83" i="135"/>
  <c r="AA84" i="135"/>
  <c r="AA108" i="135"/>
  <c r="AA109" i="135"/>
  <c r="AA110" i="135"/>
  <c r="AA128" i="135"/>
  <c r="W93" i="15"/>
  <c r="AA13" i="136"/>
  <c r="AA14" i="136"/>
  <c r="AA15" i="136"/>
  <c r="AA16" i="136"/>
  <c r="AA17" i="136"/>
  <c r="AA19" i="136"/>
  <c r="AA20" i="136"/>
  <c r="AA21" i="136"/>
  <c r="AA22" i="136"/>
  <c r="AA23" i="136"/>
  <c r="AA24" i="136"/>
  <c r="AA25" i="136"/>
  <c r="AA27" i="136"/>
  <c r="AA28" i="136"/>
  <c r="AA30" i="136"/>
  <c r="AA31" i="136"/>
  <c r="AA32" i="136"/>
  <c r="AA33" i="136"/>
  <c r="AA34" i="136"/>
  <c r="AA35" i="136"/>
  <c r="AA36" i="136"/>
  <c r="AA37" i="136"/>
  <c r="AA38" i="136"/>
  <c r="AA39" i="136"/>
  <c r="AA41" i="136"/>
  <c r="AA42" i="136"/>
  <c r="AA43" i="136"/>
  <c r="AA44" i="136"/>
  <c r="AA45" i="136"/>
  <c r="AA46" i="136"/>
  <c r="AA49" i="136"/>
  <c r="AA51" i="136"/>
  <c r="AA54" i="136"/>
  <c r="AA58" i="136"/>
  <c r="AA59" i="136"/>
  <c r="AA60" i="136"/>
  <c r="AA61" i="136"/>
  <c r="AA62" i="136"/>
  <c r="AA63" i="136"/>
  <c r="AA64" i="136"/>
  <c r="AA65" i="136"/>
  <c r="AA66" i="136"/>
  <c r="AA69" i="136"/>
  <c r="AA74" i="136"/>
  <c r="AA75" i="136"/>
  <c r="AA83" i="136"/>
  <c r="AA84" i="136"/>
  <c r="AA108" i="136"/>
  <c r="AA109" i="136"/>
  <c r="AA110" i="136"/>
  <c r="AA128" i="136"/>
  <c r="W94" i="15"/>
  <c r="AA13" i="137"/>
  <c r="AA14" i="137"/>
  <c r="AA15" i="137"/>
  <c r="AA16" i="137"/>
  <c r="AA17" i="137"/>
  <c r="AA19" i="137"/>
  <c r="AA20" i="137"/>
  <c r="AA21" i="137"/>
  <c r="AA22" i="137"/>
  <c r="AA23" i="137"/>
  <c r="AA24" i="137"/>
  <c r="AA25" i="137"/>
  <c r="AA26" i="137"/>
  <c r="AA28" i="137"/>
  <c r="AA29" i="137"/>
  <c r="AA31" i="137"/>
  <c r="AA32" i="137"/>
  <c r="AA33" i="137"/>
  <c r="AA34" i="137"/>
  <c r="AA35" i="137"/>
  <c r="AA36" i="137"/>
  <c r="AA37" i="137"/>
  <c r="AA38" i="137"/>
  <c r="AA39" i="137"/>
  <c r="AA40" i="137"/>
  <c r="AA42" i="137"/>
  <c r="AA43" i="137"/>
  <c r="AA44" i="137"/>
  <c r="AA45" i="137"/>
  <c r="AA46" i="137"/>
  <c r="AA47" i="137"/>
  <c r="AA50" i="137"/>
  <c r="AA52" i="137"/>
  <c r="AA55" i="137"/>
  <c r="AA59" i="137"/>
  <c r="AA60" i="137"/>
  <c r="AA61" i="137"/>
  <c r="AA62" i="137"/>
  <c r="AA63" i="137"/>
  <c r="AA64" i="137"/>
  <c r="AA65" i="137"/>
  <c r="AA66" i="137"/>
  <c r="AA67" i="137"/>
  <c r="AA68" i="137"/>
  <c r="AA71" i="137"/>
  <c r="AA76" i="137"/>
  <c r="AA77" i="137"/>
  <c r="AA78" i="137"/>
  <c r="AA86" i="137"/>
  <c r="AA87" i="137"/>
  <c r="AA112" i="137"/>
  <c r="AA113" i="137"/>
  <c r="AA114" i="137"/>
  <c r="AA134" i="137"/>
  <c r="W95" i="15"/>
  <c r="AA13" i="138"/>
  <c r="AA14" i="138"/>
  <c r="AA15" i="138"/>
  <c r="AA16" i="138"/>
  <c r="AA17" i="138"/>
  <c r="AA19" i="138"/>
  <c r="AA20" i="138"/>
  <c r="AA21" i="138"/>
  <c r="AA22" i="138"/>
  <c r="AA23" i="138"/>
  <c r="AA24" i="138"/>
  <c r="AA25" i="138"/>
  <c r="AA26" i="138"/>
  <c r="AA28" i="138"/>
  <c r="AA29" i="138"/>
  <c r="AA31" i="138"/>
  <c r="AA32" i="138"/>
  <c r="AA33" i="138"/>
  <c r="AA34" i="138"/>
  <c r="AA35" i="138"/>
  <c r="AA36" i="138"/>
  <c r="AA37" i="138"/>
  <c r="AA38" i="138"/>
  <c r="AA39" i="138"/>
  <c r="AA40" i="138"/>
  <c r="AA42" i="138"/>
  <c r="AA43" i="138"/>
  <c r="AA44" i="138"/>
  <c r="AA45" i="138"/>
  <c r="AA46" i="138"/>
  <c r="AA47" i="138"/>
  <c r="AA50" i="138"/>
  <c r="AA52" i="138"/>
  <c r="AA55" i="138"/>
  <c r="AA59" i="138"/>
  <c r="AA60" i="138"/>
  <c r="AA61" i="138"/>
  <c r="AA62" i="138"/>
  <c r="AA63" i="138"/>
  <c r="AA64" i="138"/>
  <c r="AA65" i="138"/>
  <c r="AA66" i="138"/>
  <c r="AA67" i="138"/>
  <c r="AA68" i="138"/>
  <c r="AA71" i="138"/>
  <c r="AA76" i="138"/>
  <c r="AA77" i="138"/>
  <c r="AA78" i="138"/>
  <c r="AA86" i="138"/>
  <c r="AA87" i="138"/>
  <c r="AA112" i="138"/>
  <c r="AA113" i="138"/>
  <c r="AA114" i="138"/>
  <c r="AA136" i="138"/>
  <c r="W96" i="15"/>
  <c r="AA13" i="139"/>
  <c r="AA14" i="139"/>
  <c r="AA15" i="139"/>
  <c r="AA16" i="139"/>
  <c r="AA17" i="139"/>
  <c r="AA19" i="139"/>
  <c r="AA20" i="139"/>
  <c r="AA21" i="139"/>
  <c r="AA22" i="139"/>
  <c r="AA23" i="139"/>
  <c r="AA24" i="139"/>
  <c r="AA25" i="139"/>
  <c r="AA26" i="139"/>
  <c r="AA28" i="139"/>
  <c r="AA29" i="139"/>
  <c r="AA31" i="139"/>
  <c r="AA32" i="139"/>
  <c r="AA33" i="139"/>
  <c r="AA34" i="139"/>
  <c r="AA35" i="139"/>
  <c r="AA36" i="139"/>
  <c r="AA37" i="139"/>
  <c r="AA38" i="139"/>
  <c r="AA39" i="139"/>
  <c r="AA40" i="139"/>
  <c r="AA42" i="139"/>
  <c r="AA43" i="139"/>
  <c r="AA44" i="139"/>
  <c r="AA45" i="139"/>
  <c r="AA46" i="139"/>
  <c r="AA47" i="139"/>
  <c r="AA50" i="139"/>
  <c r="AA52" i="139"/>
  <c r="AA55" i="139"/>
  <c r="AA59" i="139"/>
  <c r="AA60" i="139"/>
  <c r="AA61" i="139"/>
  <c r="AA62" i="139"/>
  <c r="AA63" i="139"/>
  <c r="AA64" i="139"/>
  <c r="AA65" i="139"/>
  <c r="AA66" i="139"/>
  <c r="AA67" i="139"/>
  <c r="AA68" i="139"/>
  <c r="AA71" i="139"/>
  <c r="AA76" i="139"/>
  <c r="AA77" i="139"/>
  <c r="AA78" i="139"/>
  <c r="AA86" i="139"/>
  <c r="AA87" i="139"/>
  <c r="AA112" i="139"/>
  <c r="AA113" i="139"/>
  <c r="AA114" i="139"/>
  <c r="AA136" i="139"/>
  <c r="W97" i="15"/>
  <c r="AA13" i="140"/>
  <c r="AA14" i="140"/>
  <c r="AA15" i="140"/>
  <c r="AA16" i="140"/>
  <c r="AA17" i="140"/>
  <c r="AA19" i="140"/>
  <c r="AA20" i="140"/>
  <c r="AA21" i="140"/>
  <c r="AA22" i="140"/>
  <c r="AA23" i="140"/>
  <c r="AA24" i="140"/>
  <c r="AA25" i="140"/>
  <c r="AA26" i="140"/>
  <c r="AA28" i="140"/>
  <c r="AA29" i="140"/>
  <c r="AA31" i="140"/>
  <c r="AA32" i="140"/>
  <c r="AA33" i="140"/>
  <c r="AA34" i="140"/>
  <c r="AA35" i="140"/>
  <c r="AA36" i="140"/>
  <c r="AA37" i="140"/>
  <c r="AA38" i="140"/>
  <c r="AA39" i="140"/>
  <c r="AA40" i="140"/>
  <c r="AA42" i="140"/>
  <c r="AA43" i="140"/>
  <c r="AA44" i="140"/>
  <c r="AA45" i="140"/>
  <c r="AA46" i="140"/>
  <c r="AA47" i="140"/>
  <c r="AA50" i="140"/>
  <c r="AA52" i="140"/>
  <c r="AA55" i="140"/>
  <c r="AA59" i="140"/>
  <c r="AA60" i="140"/>
  <c r="AA61" i="140"/>
  <c r="AA62" i="140"/>
  <c r="AA63" i="140"/>
  <c r="AA64" i="140"/>
  <c r="AA65" i="140"/>
  <c r="AA66" i="140"/>
  <c r="AA67" i="140"/>
  <c r="AA68" i="140"/>
  <c r="AA71" i="140"/>
  <c r="AA76" i="140"/>
  <c r="AA77" i="140"/>
  <c r="AA78" i="140"/>
  <c r="AA86" i="140"/>
  <c r="AA87" i="140"/>
  <c r="AA112" i="140"/>
  <c r="AA113" i="140"/>
  <c r="AA114" i="140"/>
  <c r="AA136" i="140"/>
  <c r="W98" i="15"/>
  <c r="W100" i="15"/>
  <c r="AA13" i="143"/>
  <c r="AA14" i="143"/>
  <c r="AA15" i="143"/>
  <c r="AA16" i="143"/>
  <c r="AA17" i="143"/>
  <c r="AA19" i="143"/>
  <c r="AA20" i="143"/>
  <c r="AA21" i="143"/>
  <c r="AA22" i="143"/>
  <c r="AA23" i="143"/>
  <c r="AA24" i="143"/>
  <c r="AA25" i="143"/>
  <c r="AA26" i="143"/>
  <c r="AA28" i="143"/>
  <c r="AA29" i="143"/>
  <c r="AA31" i="143"/>
  <c r="AA32" i="143"/>
  <c r="AA33" i="143"/>
  <c r="AA34" i="143"/>
  <c r="AA35" i="143"/>
  <c r="AA36" i="143"/>
  <c r="AA37" i="143"/>
  <c r="AA38" i="143"/>
  <c r="AA39" i="143"/>
  <c r="AA40" i="143"/>
  <c r="AA42" i="143"/>
  <c r="AA43" i="143"/>
  <c r="AA44" i="143"/>
  <c r="AA45" i="143"/>
  <c r="AA46" i="143"/>
  <c r="AA47" i="143"/>
  <c r="AA50" i="143"/>
  <c r="AA52" i="143"/>
  <c r="AA55" i="143"/>
  <c r="AA59" i="143"/>
  <c r="AA60" i="143"/>
  <c r="AA61" i="143"/>
  <c r="AA62" i="143"/>
  <c r="AA63" i="143"/>
  <c r="AA64" i="143"/>
  <c r="AA65" i="143"/>
  <c r="AA66" i="143"/>
  <c r="AA67" i="143"/>
  <c r="AA68" i="143"/>
  <c r="AA71" i="143"/>
  <c r="AA76" i="143"/>
  <c r="AA77" i="143"/>
  <c r="AA78" i="143"/>
  <c r="AA86" i="143"/>
  <c r="AA87" i="143"/>
  <c r="AA112" i="143"/>
  <c r="AA113" i="143"/>
  <c r="AA114" i="143"/>
  <c r="AA138" i="143"/>
  <c r="W101" i="15"/>
  <c r="AA13" i="144"/>
  <c r="AA14" i="144"/>
  <c r="AA15" i="144"/>
  <c r="AA16" i="144"/>
  <c r="AA17" i="144"/>
  <c r="AA19" i="144"/>
  <c r="AA20" i="144"/>
  <c r="AA21" i="144"/>
  <c r="AA22" i="144"/>
  <c r="AA23" i="144"/>
  <c r="AA24" i="144"/>
  <c r="AA25" i="144"/>
  <c r="AA26" i="144"/>
  <c r="AA28" i="144"/>
  <c r="AA29" i="144"/>
  <c r="AA31" i="144"/>
  <c r="AA32" i="144"/>
  <c r="AA33" i="144"/>
  <c r="AA34" i="144"/>
  <c r="AA35" i="144"/>
  <c r="AA36" i="144"/>
  <c r="AA37" i="144"/>
  <c r="AA38" i="144"/>
  <c r="AA39" i="144"/>
  <c r="AA40" i="144"/>
  <c r="AA42" i="144"/>
  <c r="AA43" i="144"/>
  <c r="AA44" i="144"/>
  <c r="AA45" i="144"/>
  <c r="AA46" i="144"/>
  <c r="AA47" i="144"/>
  <c r="AA50" i="144"/>
  <c r="AA52" i="144"/>
  <c r="AA55" i="144"/>
  <c r="AA59" i="144"/>
  <c r="AA60" i="144"/>
  <c r="AA61" i="144"/>
  <c r="AA62" i="144"/>
  <c r="AA63" i="144"/>
  <c r="AA64" i="144"/>
  <c r="AA65" i="144"/>
  <c r="AA66" i="144"/>
  <c r="AA67" i="144"/>
  <c r="AA68" i="144"/>
  <c r="AA71" i="144"/>
  <c r="AA76" i="144"/>
  <c r="AA77" i="144"/>
  <c r="AA78" i="144"/>
  <c r="AA86" i="144"/>
  <c r="AA87" i="144"/>
  <c r="AA112" i="144"/>
  <c r="AA113" i="144"/>
  <c r="AA114" i="144"/>
  <c r="AA138" i="144"/>
  <c r="W102" i="15"/>
  <c r="AA13" i="145"/>
  <c r="AA14" i="145"/>
  <c r="AA15" i="145"/>
  <c r="AA16" i="145"/>
  <c r="AA17" i="145"/>
  <c r="AA19" i="145"/>
  <c r="AA20" i="145"/>
  <c r="AA21" i="145"/>
  <c r="AA22" i="145"/>
  <c r="AA23" i="145"/>
  <c r="AA24" i="145"/>
  <c r="AA25" i="145"/>
  <c r="AA26" i="145"/>
  <c r="AA28" i="145"/>
  <c r="AA29" i="145"/>
  <c r="AA31" i="145"/>
  <c r="AA32" i="145"/>
  <c r="AA33" i="145"/>
  <c r="AA34" i="145"/>
  <c r="AA35" i="145"/>
  <c r="AA36" i="145"/>
  <c r="AA37" i="145"/>
  <c r="AA38" i="145"/>
  <c r="AA39" i="145"/>
  <c r="AA40" i="145"/>
  <c r="AA42" i="145"/>
  <c r="AA43" i="145"/>
  <c r="AA44" i="145"/>
  <c r="AA45" i="145"/>
  <c r="AA46" i="145"/>
  <c r="AA47" i="145"/>
  <c r="AA50" i="145"/>
  <c r="AA52" i="145"/>
  <c r="AA55" i="145"/>
  <c r="AA59" i="145"/>
  <c r="AA60" i="145"/>
  <c r="AA61" i="145"/>
  <c r="AA62" i="145"/>
  <c r="AA63" i="145"/>
  <c r="AA64" i="145"/>
  <c r="AA65" i="145"/>
  <c r="AA66" i="145"/>
  <c r="AA67" i="145"/>
  <c r="AA68" i="145"/>
  <c r="AA71" i="145"/>
  <c r="AA76" i="145"/>
  <c r="AA77" i="145"/>
  <c r="AA78" i="145"/>
  <c r="AA86" i="145"/>
  <c r="AA87" i="145"/>
  <c r="AA112" i="145"/>
  <c r="AA113" i="145"/>
  <c r="AA114" i="145"/>
  <c r="AA138" i="145"/>
  <c r="W103" i="15"/>
  <c r="AA13" i="146"/>
  <c r="AA14" i="146"/>
  <c r="AA15" i="146"/>
  <c r="AA16" i="146"/>
  <c r="AA17" i="146"/>
  <c r="AA19" i="146"/>
  <c r="AA20" i="146"/>
  <c r="AA21" i="146"/>
  <c r="AA22" i="146"/>
  <c r="AA23" i="146"/>
  <c r="AA24" i="146"/>
  <c r="AA25" i="146"/>
  <c r="AA26" i="146"/>
  <c r="AA28" i="146"/>
  <c r="AA29" i="146"/>
  <c r="AA31" i="146"/>
  <c r="AA32" i="146"/>
  <c r="AA33" i="146"/>
  <c r="AA34" i="146"/>
  <c r="AA35" i="146"/>
  <c r="AA36" i="146"/>
  <c r="AA37" i="146"/>
  <c r="AA38" i="146"/>
  <c r="AA39" i="146"/>
  <c r="AA40" i="146"/>
  <c r="AA42" i="146"/>
  <c r="AA43" i="146"/>
  <c r="AA44" i="146"/>
  <c r="AA45" i="146"/>
  <c r="AA46" i="146"/>
  <c r="AA47" i="146"/>
  <c r="AA50" i="146"/>
  <c r="AA52" i="146"/>
  <c r="AA55" i="146"/>
  <c r="AA59" i="146"/>
  <c r="AA60" i="146"/>
  <c r="AA61" i="146"/>
  <c r="AA62" i="146"/>
  <c r="AA63" i="146"/>
  <c r="AA64" i="146"/>
  <c r="AA65" i="146"/>
  <c r="AA66" i="146"/>
  <c r="AA67" i="146"/>
  <c r="AA68" i="146"/>
  <c r="AA71" i="146"/>
  <c r="AA76" i="146"/>
  <c r="AA77" i="146"/>
  <c r="AA78" i="146"/>
  <c r="AA86" i="146"/>
  <c r="AA87" i="146"/>
  <c r="AA112" i="146"/>
  <c r="AA113" i="146"/>
  <c r="AA114" i="146"/>
  <c r="AA138" i="146"/>
  <c r="W104" i="15"/>
  <c r="AA13" i="147"/>
  <c r="AA14" i="147"/>
  <c r="AA15" i="147"/>
  <c r="AA16" i="147"/>
  <c r="AA17" i="147"/>
  <c r="AA19" i="147"/>
  <c r="AA20" i="147"/>
  <c r="AA21" i="147"/>
  <c r="AA22" i="147"/>
  <c r="AA23" i="147"/>
  <c r="AA24" i="147"/>
  <c r="AA25" i="147"/>
  <c r="AA26" i="147"/>
  <c r="AA28" i="147"/>
  <c r="AA29" i="147"/>
  <c r="AA31" i="147"/>
  <c r="AA32" i="147"/>
  <c r="AA33" i="147"/>
  <c r="AA34" i="147"/>
  <c r="AA35" i="147"/>
  <c r="AA36" i="147"/>
  <c r="AA37" i="147"/>
  <c r="AA38" i="147"/>
  <c r="AA39" i="147"/>
  <c r="AA40" i="147"/>
  <c r="AA42" i="147"/>
  <c r="AA43" i="147"/>
  <c r="AA44" i="147"/>
  <c r="AA45" i="147"/>
  <c r="AA46" i="147"/>
  <c r="AA47" i="147"/>
  <c r="AA50" i="147"/>
  <c r="AA52" i="147"/>
  <c r="AA55" i="147"/>
  <c r="AA59" i="147"/>
  <c r="AA60" i="147"/>
  <c r="AA61" i="147"/>
  <c r="AA62" i="147"/>
  <c r="AA63" i="147"/>
  <c r="AA64" i="147"/>
  <c r="AA65" i="147"/>
  <c r="AA66" i="147"/>
  <c r="AA67" i="147"/>
  <c r="AA68" i="147"/>
  <c r="AA71" i="147"/>
  <c r="AA76" i="147"/>
  <c r="AA77" i="147"/>
  <c r="AA78" i="147"/>
  <c r="AA86" i="147"/>
  <c r="AA87" i="147"/>
  <c r="AA112" i="147"/>
  <c r="AA113" i="147"/>
  <c r="AA114" i="147"/>
  <c r="AA138" i="147"/>
  <c r="W105" i="15"/>
  <c r="AA13" i="148"/>
  <c r="AA14" i="148"/>
  <c r="AA15" i="148"/>
  <c r="AA16" i="148"/>
  <c r="AA17" i="148"/>
  <c r="AA19" i="148"/>
  <c r="AA20" i="148"/>
  <c r="AA21" i="148"/>
  <c r="AA22" i="148"/>
  <c r="AA23" i="148"/>
  <c r="AA24" i="148"/>
  <c r="AA25" i="148"/>
  <c r="AA26" i="148"/>
  <c r="AA28" i="148"/>
  <c r="AA29" i="148"/>
  <c r="AA31" i="148"/>
  <c r="AA32" i="148"/>
  <c r="AA33" i="148"/>
  <c r="AA34" i="148"/>
  <c r="AA35" i="148"/>
  <c r="AA36" i="148"/>
  <c r="AA37" i="148"/>
  <c r="AA38" i="148"/>
  <c r="AA39" i="148"/>
  <c r="AA40" i="148"/>
  <c r="AA42" i="148"/>
  <c r="AA43" i="148"/>
  <c r="AA44" i="148"/>
  <c r="AA45" i="148"/>
  <c r="AA46" i="148"/>
  <c r="AA47" i="148"/>
  <c r="AA50" i="148"/>
  <c r="AA52" i="148"/>
  <c r="AA55" i="148"/>
  <c r="AA59" i="148"/>
  <c r="AA60" i="148"/>
  <c r="AA61" i="148"/>
  <c r="AA62" i="148"/>
  <c r="AA63" i="148"/>
  <c r="AA64" i="148"/>
  <c r="AA65" i="148"/>
  <c r="AA66" i="148"/>
  <c r="AA67" i="148"/>
  <c r="AA68" i="148"/>
  <c r="AA71" i="148"/>
  <c r="AA76" i="148"/>
  <c r="AA77" i="148"/>
  <c r="AA78" i="148"/>
  <c r="AA86" i="148"/>
  <c r="AA87" i="148"/>
  <c r="AA112" i="148"/>
  <c r="AA113" i="148"/>
  <c r="AA114" i="148"/>
  <c r="AA138" i="148"/>
  <c r="W106" i="15"/>
  <c r="W110" i="15"/>
  <c r="O13" i="48"/>
  <c r="O14" i="48"/>
  <c r="O15" i="48"/>
  <c r="O16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6" i="48"/>
  <c r="O37" i="48"/>
  <c r="O38" i="48"/>
  <c r="O39" i="48"/>
  <c r="O40" i="48"/>
  <c r="O41" i="48"/>
  <c r="O44" i="48"/>
  <c r="O46" i="48"/>
  <c r="O49" i="48"/>
  <c r="O53" i="48"/>
  <c r="O54" i="48"/>
  <c r="O55" i="48"/>
  <c r="O56" i="48"/>
  <c r="O57" i="48"/>
  <c r="O58" i="48"/>
  <c r="O59" i="48"/>
  <c r="O62" i="48"/>
  <c r="O67" i="48"/>
  <c r="O76" i="48"/>
  <c r="O81" i="48"/>
  <c r="Y13" i="15"/>
  <c r="O13" i="49"/>
  <c r="O14" i="49"/>
  <c r="O15" i="49"/>
  <c r="O16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6" i="49"/>
  <c r="O37" i="49"/>
  <c r="O38" i="49"/>
  <c r="O39" i="49"/>
  <c r="O40" i="49"/>
  <c r="O41" i="49"/>
  <c r="O44" i="49"/>
  <c r="O46" i="49"/>
  <c r="O49" i="49"/>
  <c r="O53" i="49"/>
  <c r="O54" i="49"/>
  <c r="O55" i="49"/>
  <c r="O56" i="49"/>
  <c r="O57" i="49"/>
  <c r="O58" i="49"/>
  <c r="O59" i="49"/>
  <c r="O62" i="49"/>
  <c r="O67" i="49"/>
  <c r="O76" i="49"/>
  <c r="O77" i="49"/>
  <c r="O82" i="49"/>
  <c r="Y14" i="15"/>
  <c r="O13" i="50"/>
  <c r="O14" i="50"/>
  <c r="O15" i="50"/>
  <c r="O16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6" i="50"/>
  <c r="O37" i="50"/>
  <c r="O38" i="50"/>
  <c r="O39" i="50"/>
  <c r="O40" i="50"/>
  <c r="O41" i="50"/>
  <c r="O44" i="50"/>
  <c r="O46" i="50"/>
  <c r="O49" i="50"/>
  <c r="O53" i="50"/>
  <c r="O54" i="50"/>
  <c r="O55" i="50"/>
  <c r="O56" i="50"/>
  <c r="O57" i="50"/>
  <c r="O58" i="50"/>
  <c r="O59" i="50"/>
  <c r="O62" i="50"/>
  <c r="O67" i="50"/>
  <c r="O76" i="50"/>
  <c r="O77" i="50"/>
  <c r="O82" i="50"/>
  <c r="Y15" i="15"/>
  <c r="O13" i="51"/>
  <c r="O14" i="51"/>
  <c r="O15" i="51"/>
  <c r="O16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6" i="51"/>
  <c r="O37" i="51"/>
  <c r="O38" i="51"/>
  <c r="O39" i="51"/>
  <c r="O40" i="51"/>
  <c r="O41" i="51"/>
  <c r="O44" i="51"/>
  <c r="O46" i="51"/>
  <c r="O49" i="51"/>
  <c r="O53" i="51"/>
  <c r="O54" i="51"/>
  <c r="O55" i="51"/>
  <c r="O56" i="51"/>
  <c r="O57" i="51"/>
  <c r="O58" i="51"/>
  <c r="O59" i="51"/>
  <c r="O62" i="51"/>
  <c r="O67" i="51"/>
  <c r="O76" i="51"/>
  <c r="O77" i="51"/>
  <c r="O82" i="51"/>
  <c r="Y16" i="15"/>
  <c r="O13" i="54"/>
  <c r="O14" i="54"/>
  <c r="O15" i="54"/>
  <c r="O16" i="54"/>
  <c r="O18" i="54"/>
  <c r="O19" i="54"/>
  <c r="O20" i="54"/>
  <c r="O21" i="54"/>
  <c r="O22" i="54"/>
  <c r="O24" i="54"/>
  <c r="O25" i="54"/>
  <c r="O26" i="54"/>
  <c r="O27" i="54"/>
  <c r="O28" i="54"/>
  <c r="O29" i="54"/>
  <c r="O30" i="54"/>
  <c r="O31" i="54"/>
  <c r="O32" i="54"/>
  <c r="O33" i="54"/>
  <c r="O34" i="54"/>
  <c r="O36" i="54"/>
  <c r="O37" i="54"/>
  <c r="O38" i="54"/>
  <c r="O39" i="54"/>
  <c r="O40" i="54"/>
  <c r="O41" i="54"/>
  <c r="O44" i="54"/>
  <c r="O46" i="54"/>
  <c r="O49" i="54"/>
  <c r="O53" i="54"/>
  <c r="O54" i="54"/>
  <c r="O55" i="54"/>
  <c r="O56" i="54"/>
  <c r="O57" i="54"/>
  <c r="O58" i="54"/>
  <c r="O59" i="54"/>
  <c r="O62" i="54"/>
  <c r="O67" i="54"/>
  <c r="O76" i="54"/>
  <c r="O77" i="54"/>
  <c r="O83" i="54"/>
  <c r="Y17" i="15"/>
  <c r="O13" i="55"/>
  <c r="O14" i="55"/>
  <c r="O15" i="55"/>
  <c r="O16" i="55"/>
  <c r="O18" i="55"/>
  <c r="O19" i="55"/>
  <c r="O20" i="55"/>
  <c r="O21" i="55"/>
  <c r="O22" i="55"/>
  <c r="O24" i="55"/>
  <c r="O25" i="55"/>
  <c r="O26" i="55"/>
  <c r="O27" i="55"/>
  <c r="O28" i="55"/>
  <c r="O29" i="55"/>
  <c r="O30" i="55"/>
  <c r="O31" i="55"/>
  <c r="O32" i="55"/>
  <c r="O33" i="55"/>
  <c r="O34" i="55"/>
  <c r="O36" i="55"/>
  <c r="O37" i="55"/>
  <c r="O38" i="55"/>
  <c r="O39" i="55"/>
  <c r="O40" i="55"/>
  <c r="O41" i="55"/>
  <c r="O44" i="55"/>
  <c r="O46" i="55"/>
  <c r="O49" i="55"/>
  <c r="O53" i="55"/>
  <c r="O54" i="55"/>
  <c r="O55" i="55"/>
  <c r="O56" i="55"/>
  <c r="O57" i="55"/>
  <c r="O58" i="55"/>
  <c r="O59" i="55"/>
  <c r="O62" i="55"/>
  <c r="O67" i="55"/>
  <c r="O76" i="55"/>
  <c r="O77" i="55"/>
  <c r="O84" i="55"/>
  <c r="Y18" i="15"/>
  <c r="O13" i="56"/>
  <c r="O14" i="56"/>
  <c r="O15" i="56"/>
  <c r="O16" i="56"/>
  <c r="O18" i="56"/>
  <c r="O19" i="56"/>
  <c r="O20" i="56"/>
  <c r="O21" i="56"/>
  <c r="O22" i="56"/>
  <c r="O24" i="56"/>
  <c r="O25" i="56"/>
  <c r="O26" i="56"/>
  <c r="O27" i="56"/>
  <c r="O28" i="56"/>
  <c r="O29" i="56"/>
  <c r="O30" i="56"/>
  <c r="O31" i="56"/>
  <c r="O32" i="56"/>
  <c r="O33" i="56"/>
  <c r="O34" i="56"/>
  <c r="O36" i="56"/>
  <c r="O37" i="56"/>
  <c r="O38" i="56"/>
  <c r="O39" i="56"/>
  <c r="O40" i="56"/>
  <c r="O41" i="56"/>
  <c r="O44" i="56"/>
  <c r="O46" i="56"/>
  <c r="O49" i="56"/>
  <c r="O53" i="56"/>
  <c r="O54" i="56"/>
  <c r="O55" i="56"/>
  <c r="O56" i="56"/>
  <c r="O57" i="56"/>
  <c r="O58" i="56"/>
  <c r="O59" i="56"/>
  <c r="O62" i="56"/>
  <c r="O67" i="56"/>
  <c r="O76" i="56"/>
  <c r="O77" i="56"/>
  <c r="O84" i="56"/>
  <c r="Y19" i="15"/>
  <c r="O13" i="58"/>
  <c r="O14" i="58"/>
  <c r="O15" i="58"/>
  <c r="O16" i="58"/>
  <c r="O18" i="58"/>
  <c r="O19" i="58"/>
  <c r="O20" i="58"/>
  <c r="O21" i="58"/>
  <c r="O22" i="58"/>
  <c r="O24" i="58"/>
  <c r="O25" i="58"/>
  <c r="O26" i="58"/>
  <c r="O27" i="58"/>
  <c r="O28" i="58"/>
  <c r="O29" i="58"/>
  <c r="O30" i="58"/>
  <c r="O31" i="58"/>
  <c r="O32" i="58"/>
  <c r="O33" i="58"/>
  <c r="O35" i="58"/>
  <c r="O36" i="58"/>
  <c r="O37" i="58"/>
  <c r="O38" i="58"/>
  <c r="O39" i="58"/>
  <c r="O40" i="58"/>
  <c r="O43" i="58"/>
  <c r="O45" i="58"/>
  <c r="O48" i="58"/>
  <c r="O52" i="58"/>
  <c r="O53" i="58"/>
  <c r="O54" i="58"/>
  <c r="O55" i="58"/>
  <c r="O56" i="58"/>
  <c r="O57" i="58"/>
  <c r="O58" i="58"/>
  <c r="O61" i="58"/>
  <c r="O66" i="58"/>
  <c r="O75" i="58"/>
  <c r="O76" i="58"/>
  <c r="O87" i="58"/>
  <c r="Y21" i="15"/>
  <c r="O13" i="59"/>
  <c r="O14" i="59"/>
  <c r="O15" i="59"/>
  <c r="O16" i="59"/>
  <c r="O18" i="59"/>
  <c r="O19" i="59"/>
  <c r="O20" i="59"/>
  <c r="O21" i="59"/>
  <c r="O22" i="59"/>
  <c r="O24" i="59"/>
  <c r="O25" i="59"/>
  <c r="O26" i="59"/>
  <c r="O27" i="59"/>
  <c r="O28" i="59"/>
  <c r="O29" i="59"/>
  <c r="O30" i="59"/>
  <c r="O31" i="59"/>
  <c r="O32" i="59"/>
  <c r="O33" i="59"/>
  <c r="O35" i="59"/>
  <c r="O36" i="59"/>
  <c r="O37" i="59"/>
  <c r="O38" i="59"/>
  <c r="O39" i="59"/>
  <c r="O40" i="59"/>
  <c r="O43" i="59"/>
  <c r="O45" i="59"/>
  <c r="O48" i="59"/>
  <c r="O52" i="59"/>
  <c r="O53" i="59"/>
  <c r="O54" i="59"/>
  <c r="O55" i="59"/>
  <c r="O56" i="59"/>
  <c r="O57" i="59"/>
  <c r="O58" i="59"/>
  <c r="O61" i="59"/>
  <c r="O66" i="59"/>
  <c r="O75" i="59"/>
  <c r="O76" i="59"/>
  <c r="O88" i="59"/>
  <c r="Y22" i="15"/>
  <c r="O13" i="60"/>
  <c r="O14" i="60"/>
  <c r="O15" i="60"/>
  <c r="O16" i="60"/>
  <c r="O18" i="60"/>
  <c r="O19" i="60"/>
  <c r="O20" i="60"/>
  <c r="O21" i="60"/>
  <c r="O22" i="60"/>
  <c r="O24" i="60"/>
  <c r="O25" i="60"/>
  <c r="O26" i="60"/>
  <c r="O27" i="60"/>
  <c r="O28" i="60"/>
  <c r="O29" i="60"/>
  <c r="O30" i="60"/>
  <c r="O31" i="60"/>
  <c r="O32" i="60"/>
  <c r="O33" i="60"/>
  <c r="O35" i="60"/>
  <c r="O36" i="60"/>
  <c r="O37" i="60"/>
  <c r="O38" i="60"/>
  <c r="O39" i="60"/>
  <c r="O40" i="60"/>
  <c r="O43" i="60"/>
  <c r="O45" i="60"/>
  <c r="O48" i="60"/>
  <c r="O52" i="60"/>
  <c r="O53" i="60"/>
  <c r="O54" i="60"/>
  <c r="O55" i="60"/>
  <c r="O56" i="60"/>
  <c r="O57" i="60"/>
  <c r="O58" i="60"/>
  <c r="O61" i="60"/>
  <c r="O66" i="60"/>
  <c r="O75" i="60"/>
  <c r="O76" i="60"/>
  <c r="O88" i="60"/>
  <c r="Y23" i="15"/>
  <c r="O13" i="61"/>
  <c r="O14" i="61"/>
  <c r="O15" i="61"/>
  <c r="O16" i="61"/>
  <c r="O18" i="61"/>
  <c r="O19" i="61"/>
  <c r="O20" i="61"/>
  <c r="O21" i="61"/>
  <c r="O22" i="61"/>
  <c r="O24" i="61"/>
  <c r="O25" i="61"/>
  <c r="O26" i="61"/>
  <c r="O27" i="61"/>
  <c r="O28" i="61"/>
  <c r="O29" i="61"/>
  <c r="O30" i="61"/>
  <c r="O31" i="61"/>
  <c r="O32" i="61"/>
  <c r="O33" i="61"/>
  <c r="O35" i="61"/>
  <c r="O36" i="61"/>
  <c r="O37" i="61"/>
  <c r="O38" i="61"/>
  <c r="O39" i="61"/>
  <c r="O40" i="61"/>
  <c r="O43" i="61"/>
  <c r="O45" i="61"/>
  <c r="O48" i="61"/>
  <c r="O52" i="61"/>
  <c r="O53" i="61"/>
  <c r="O54" i="61"/>
  <c r="O55" i="61"/>
  <c r="O56" i="61"/>
  <c r="O57" i="61"/>
  <c r="O58" i="61"/>
  <c r="O61" i="61"/>
  <c r="O66" i="61"/>
  <c r="O75" i="61"/>
  <c r="O76" i="61"/>
  <c r="O88" i="61"/>
  <c r="Y24" i="15"/>
  <c r="O13" i="62"/>
  <c r="O14" i="62"/>
  <c r="O15" i="62"/>
  <c r="O16" i="62"/>
  <c r="O18" i="62"/>
  <c r="O19" i="62"/>
  <c r="O20" i="62"/>
  <c r="O21" i="62"/>
  <c r="O22" i="62"/>
  <c r="O24" i="62"/>
  <c r="O25" i="62"/>
  <c r="O26" i="62"/>
  <c r="O27" i="62"/>
  <c r="O28" i="62"/>
  <c r="O29" i="62"/>
  <c r="O30" i="62"/>
  <c r="O31" i="62"/>
  <c r="O32" i="62"/>
  <c r="O33" i="62"/>
  <c r="O35" i="62"/>
  <c r="O36" i="62"/>
  <c r="O37" i="62"/>
  <c r="O38" i="62"/>
  <c r="O39" i="62"/>
  <c r="O40" i="62"/>
  <c r="O43" i="62"/>
  <c r="O45" i="62"/>
  <c r="O48" i="62"/>
  <c r="O52" i="62"/>
  <c r="O53" i="62"/>
  <c r="O54" i="62"/>
  <c r="O55" i="62"/>
  <c r="O56" i="62"/>
  <c r="O57" i="62"/>
  <c r="O58" i="62"/>
  <c r="O61" i="62"/>
  <c r="O66" i="62"/>
  <c r="O75" i="62"/>
  <c r="O76" i="62"/>
  <c r="O88" i="62"/>
  <c r="Y25" i="15"/>
  <c r="O13" i="63"/>
  <c r="O14" i="63"/>
  <c r="O15" i="63"/>
  <c r="O16" i="63"/>
  <c r="O18" i="63"/>
  <c r="O19" i="63"/>
  <c r="O20" i="63"/>
  <c r="O21" i="63"/>
  <c r="O22" i="63"/>
  <c r="O24" i="63"/>
  <c r="O25" i="63"/>
  <c r="O26" i="63"/>
  <c r="O27" i="63"/>
  <c r="O28" i="63"/>
  <c r="O29" i="63"/>
  <c r="O30" i="63"/>
  <c r="O31" i="63"/>
  <c r="O32" i="63"/>
  <c r="O33" i="63"/>
  <c r="O35" i="63"/>
  <c r="O36" i="63"/>
  <c r="O37" i="63"/>
  <c r="O38" i="63"/>
  <c r="O39" i="63"/>
  <c r="O40" i="63"/>
  <c r="O43" i="63"/>
  <c r="O45" i="63"/>
  <c r="O48" i="63"/>
  <c r="O52" i="63"/>
  <c r="O53" i="63"/>
  <c r="O54" i="63"/>
  <c r="O55" i="63"/>
  <c r="O56" i="63"/>
  <c r="O57" i="63"/>
  <c r="O58" i="63"/>
  <c r="O61" i="63"/>
  <c r="O66" i="63"/>
  <c r="O75" i="63"/>
  <c r="O76" i="63"/>
  <c r="O89" i="63"/>
  <c r="Y26" i="15"/>
  <c r="Q13" i="64"/>
  <c r="Q14" i="64"/>
  <c r="Q15" i="64"/>
  <c r="Q16" i="64"/>
  <c r="Q18" i="64"/>
  <c r="Q19" i="64"/>
  <c r="Q20" i="64"/>
  <c r="Q21" i="64"/>
  <c r="Q22" i="64"/>
  <c r="Q24" i="64"/>
  <c r="Q25" i="64"/>
  <c r="Q26" i="64"/>
  <c r="Q27" i="64"/>
  <c r="Q28" i="64"/>
  <c r="Q29" i="64"/>
  <c r="Q30" i="64"/>
  <c r="Q31" i="64"/>
  <c r="Q32" i="64"/>
  <c r="Q33" i="64"/>
  <c r="Q35" i="64"/>
  <c r="Q36" i="64"/>
  <c r="Q37" i="64"/>
  <c r="Q38" i="64"/>
  <c r="Q39" i="64"/>
  <c r="Q40" i="64"/>
  <c r="Q43" i="64"/>
  <c r="Q45" i="64"/>
  <c r="Q48" i="64"/>
  <c r="Q52" i="64"/>
  <c r="Q53" i="64"/>
  <c r="Q54" i="64"/>
  <c r="Q55" i="64"/>
  <c r="Q56" i="64"/>
  <c r="Q57" i="64"/>
  <c r="Q58" i="64"/>
  <c r="Q61" i="64"/>
  <c r="Q66" i="64"/>
  <c r="Q75" i="64"/>
  <c r="Q76" i="64"/>
  <c r="Q89" i="64"/>
  <c r="Y27" i="15"/>
  <c r="S13" i="66"/>
  <c r="S14" i="66"/>
  <c r="S15" i="66"/>
  <c r="S16" i="66"/>
  <c r="S18" i="66"/>
  <c r="S19" i="66"/>
  <c r="S20" i="66"/>
  <c r="S21" i="66"/>
  <c r="S22" i="66"/>
  <c r="S24" i="66"/>
  <c r="S25" i="66"/>
  <c r="S26" i="66"/>
  <c r="S27" i="66"/>
  <c r="S28" i="66"/>
  <c r="S29" i="66"/>
  <c r="S30" i="66"/>
  <c r="S31" i="66"/>
  <c r="S32" i="66"/>
  <c r="S33" i="66"/>
  <c r="S35" i="66"/>
  <c r="S36" i="66"/>
  <c r="S37" i="66"/>
  <c r="S38" i="66"/>
  <c r="S39" i="66"/>
  <c r="S40" i="66"/>
  <c r="S43" i="66"/>
  <c r="S45" i="66"/>
  <c r="S48" i="66"/>
  <c r="S52" i="66"/>
  <c r="S53" i="66"/>
  <c r="S54" i="66"/>
  <c r="S55" i="66"/>
  <c r="S56" i="66"/>
  <c r="S57" i="66"/>
  <c r="S58" i="66"/>
  <c r="S61" i="66"/>
  <c r="S66" i="66"/>
  <c r="S75" i="66"/>
  <c r="S76" i="66"/>
  <c r="S92" i="66"/>
  <c r="Y29" i="15"/>
  <c r="S13" i="67"/>
  <c r="S14" i="67"/>
  <c r="S15" i="67"/>
  <c r="S16" i="67"/>
  <c r="S18" i="67"/>
  <c r="S19" i="67"/>
  <c r="S20" i="67"/>
  <c r="S21" i="67"/>
  <c r="S22" i="67"/>
  <c r="S24" i="67"/>
  <c r="S25" i="67"/>
  <c r="S26" i="67"/>
  <c r="S27" i="67"/>
  <c r="S28" i="67"/>
  <c r="S29" i="67"/>
  <c r="S30" i="67"/>
  <c r="S31" i="67"/>
  <c r="S32" i="67"/>
  <c r="S33" i="67"/>
  <c r="S35" i="67"/>
  <c r="S36" i="67"/>
  <c r="S37" i="67"/>
  <c r="S38" i="67"/>
  <c r="S39" i="67"/>
  <c r="S40" i="67"/>
  <c r="S43" i="67"/>
  <c r="S45" i="67"/>
  <c r="S48" i="67"/>
  <c r="S52" i="67"/>
  <c r="S53" i="67"/>
  <c r="S54" i="67"/>
  <c r="S55" i="67"/>
  <c r="S56" i="67"/>
  <c r="S57" i="67"/>
  <c r="S58" i="67"/>
  <c r="S61" i="67"/>
  <c r="S66" i="67"/>
  <c r="S75" i="67"/>
  <c r="S76" i="67"/>
  <c r="S93" i="67"/>
  <c r="Y30" i="15"/>
  <c r="S13" i="68"/>
  <c r="S14" i="68"/>
  <c r="S15" i="68"/>
  <c r="S16" i="68"/>
  <c r="S18" i="68"/>
  <c r="S19" i="68"/>
  <c r="S20" i="68"/>
  <c r="S21" i="68"/>
  <c r="S22" i="68"/>
  <c r="S24" i="68"/>
  <c r="S25" i="68"/>
  <c r="S26" i="68"/>
  <c r="S27" i="68"/>
  <c r="S28" i="68"/>
  <c r="S29" i="68"/>
  <c r="S30" i="68"/>
  <c r="S31" i="68"/>
  <c r="S32" i="68"/>
  <c r="S33" i="68"/>
  <c r="S35" i="68"/>
  <c r="S36" i="68"/>
  <c r="S37" i="68"/>
  <c r="S38" i="68"/>
  <c r="S39" i="68"/>
  <c r="S40" i="68"/>
  <c r="S43" i="68"/>
  <c r="S45" i="68"/>
  <c r="S48" i="68"/>
  <c r="S52" i="68"/>
  <c r="S53" i="68"/>
  <c r="S54" i="68"/>
  <c r="S55" i="68"/>
  <c r="S56" i="68"/>
  <c r="S57" i="68"/>
  <c r="S58" i="68"/>
  <c r="S61" i="68"/>
  <c r="S66" i="68"/>
  <c r="S75" i="68"/>
  <c r="S76" i="68"/>
  <c r="S93" i="68"/>
  <c r="Y31" i="15"/>
  <c r="S13" i="69"/>
  <c r="S14" i="69"/>
  <c r="S15" i="69"/>
  <c r="S16" i="69"/>
  <c r="S18" i="69"/>
  <c r="S19" i="69"/>
  <c r="S20" i="69"/>
  <c r="S21" i="69"/>
  <c r="S22" i="69"/>
  <c r="S24" i="69"/>
  <c r="S25" i="69"/>
  <c r="S26" i="69"/>
  <c r="S27" i="69"/>
  <c r="S28" i="69"/>
  <c r="S29" i="69"/>
  <c r="S30" i="69"/>
  <c r="S31" i="69"/>
  <c r="S32" i="69"/>
  <c r="S33" i="69"/>
  <c r="S35" i="69"/>
  <c r="S36" i="69"/>
  <c r="S37" i="69"/>
  <c r="S38" i="69"/>
  <c r="S39" i="69"/>
  <c r="S40" i="69"/>
  <c r="S43" i="69"/>
  <c r="S45" i="69"/>
  <c r="S48" i="69"/>
  <c r="S52" i="69"/>
  <c r="S53" i="69"/>
  <c r="S54" i="69"/>
  <c r="S55" i="69"/>
  <c r="S56" i="69"/>
  <c r="S57" i="69"/>
  <c r="S58" i="69"/>
  <c r="S61" i="69"/>
  <c r="S66" i="69"/>
  <c r="S75" i="69"/>
  <c r="S76" i="69"/>
  <c r="S94" i="69"/>
  <c r="Y32" i="15"/>
  <c r="S13" i="70"/>
  <c r="S14" i="70"/>
  <c r="S15" i="70"/>
  <c r="S16" i="70"/>
  <c r="S18" i="70"/>
  <c r="S19" i="70"/>
  <c r="S20" i="70"/>
  <c r="S21" i="70"/>
  <c r="S22" i="70"/>
  <c r="S24" i="70"/>
  <c r="S25" i="70"/>
  <c r="S26" i="70"/>
  <c r="S27" i="70"/>
  <c r="S28" i="70"/>
  <c r="S29" i="70"/>
  <c r="S30" i="70"/>
  <c r="S31" i="70"/>
  <c r="S32" i="70"/>
  <c r="S33" i="70"/>
  <c r="S35" i="70"/>
  <c r="S36" i="70"/>
  <c r="S37" i="70"/>
  <c r="S38" i="70"/>
  <c r="S39" i="70"/>
  <c r="S40" i="70"/>
  <c r="S43" i="70"/>
  <c r="S45" i="70"/>
  <c r="S48" i="70"/>
  <c r="S52" i="70"/>
  <c r="S53" i="70"/>
  <c r="S54" i="70"/>
  <c r="S55" i="70"/>
  <c r="S56" i="70"/>
  <c r="S57" i="70"/>
  <c r="S58" i="70"/>
  <c r="S61" i="70"/>
  <c r="S66" i="70"/>
  <c r="S75" i="70"/>
  <c r="S76" i="70"/>
  <c r="S93" i="70"/>
  <c r="Y33" i="15"/>
  <c r="S13" i="71"/>
  <c r="S14" i="71"/>
  <c r="S15" i="71"/>
  <c r="S16" i="71"/>
  <c r="S18" i="71"/>
  <c r="S19" i="71"/>
  <c r="S20" i="71"/>
  <c r="S21" i="71"/>
  <c r="S22" i="71"/>
  <c r="S24" i="71"/>
  <c r="S25" i="71"/>
  <c r="S26" i="71"/>
  <c r="S27" i="71"/>
  <c r="S28" i="71"/>
  <c r="S29" i="71"/>
  <c r="S30" i="71"/>
  <c r="S31" i="71"/>
  <c r="S32" i="71"/>
  <c r="S33" i="71"/>
  <c r="S35" i="71"/>
  <c r="S36" i="71"/>
  <c r="S37" i="71"/>
  <c r="S38" i="71"/>
  <c r="S39" i="71"/>
  <c r="S40" i="71"/>
  <c r="S43" i="71"/>
  <c r="S45" i="71"/>
  <c r="S48" i="71"/>
  <c r="S52" i="71"/>
  <c r="S53" i="71"/>
  <c r="S54" i="71"/>
  <c r="S55" i="71"/>
  <c r="S56" i="71"/>
  <c r="S57" i="71"/>
  <c r="S58" i="71"/>
  <c r="S61" i="71"/>
  <c r="S66" i="71"/>
  <c r="S75" i="71"/>
  <c r="S76" i="71"/>
  <c r="S95" i="71"/>
  <c r="Y34" i="15"/>
  <c r="S13" i="72"/>
  <c r="S14" i="72"/>
  <c r="S15" i="72"/>
  <c r="S16" i="72"/>
  <c r="S18" i="72"/>
  <c r="S19" i="72"/>
  <c r="S20" i="72"/>
  <c r="S21" i="72"/>
  <c r="S22" i="72"/>
  <c r="S24" i="72"/>
  <c r="S25" i="72"/>
  <c r="S26" i="72"/>
  <c r="S27" i="72"/>
  <c r="S28" i="72"/>
  <c r="S29" i="72"/>
  <c r="S30" i="72"/>
  <c r="S31" i="72"/>
  <c r="S32" i="72"/>
  <c r="S33" i="72"/>
  <c r="S35" i="72"/>
  <c r="S36" i="72"/>
  <c r="S37" i="72"/>
  <c r="S38" i="72"/>
  <c r="S39" i="72"/>
  <c r="S40" i="72"/>
  <c r="S43" i="72"/>
  <c r="S45" i="72"/>
  <c r="S48" i="72"/>
  <c r="S52" i="72"/>
  <c r="S53" i="72"/>
  <c r="S54" i="72"/>
  <c r="S55" i="72"/>
  <c r="S56" i="72"/>
  <c r="S57" i="72"/>
  <c r="S58" i="72"/>
  <c r="S61" i="72"/>
  <c r="S66" i="72"/>
  <c r="S75" i="72"/>
  <c r="S76" i="72"/>
  <c r="S96" i="72"/>
  <c r="Y35" i="15"/>
  <c r="S13" i="73"/>
  <c r="S14" i="73"/>
  <c r="S15" i="73"/>
  <c r="S16" i="73"/>
  <c r="S18" i="73"/>
  <c r="S19" i="73"/>
  <c r="S20" i="73"/>
  <c r="S21" i="73"/>
  <c r="S22" i="73"/>
  <c r="S24" i="73"/>
  <c r="S25" i="73"/>
  <c r="S26" i="73"/>
  <c r="S27" i="73"/>
  <c r="S28" i="73"/>
  <c r="S29" i="73"/>
  <c r="S30" i="73"/>
  <c r="S31" i="73"/>
  <c r="S32" i="73"/>
  <c r="S33" i="73"/>
  <c r="S35" i="73"/>
  <c r="S36" i="73"/>
  <c r="S37" i="73"/>
  <c r="S38" i="73"/>
  <c r="S39" i="73"/>
  <c r="S40" i="73"/>
  <c r="S43" i="73"/>
  <c r="S45" i="73"/>
  <c r="S48" i="73"/>
  <c r="S52" i="73"/>
  <c r="S53" i="73"/>
  <c r="S54" i="73"/>
  <c r="S55" i="73"/>
  <c r="S56" i="73"/>
  <c r="S57" i="73"/>
  <c r="S58" i="73"/>
  <c r="S61" i="73"/>
  <c r="S66" i="73"/>
  <c r="S75" i="73"/>
  <c r="S76" i="73"/>
  <c r="S96" i="73"/>
  <c r="Y36" i="15"/>
  <c r="S13" i="74"/>
  <c r="S14" i="74"/>
  <c r="S15" i="74"/>
  <c r="S16" i="74"/>
  <c r="S18" i="74"/>
  <c r="S19" i="74"/>
  <c r="S20" i="74"/>
  <c r="S21" i="74"/>
  <c r="S22" i="74"/>
  <c r="S24" i="74"/>
  <c r="S25" i="74"/>
  <c r="S26" i="74"/>
  <c r="S27" i="74"/>
  <c r="S28" i="74"/>
  <c r="S29" i="74"/>
  <c r="S30" i="74"/>
  <c r="S31" i="74"/>
  <c r="S32" i="74"/>
  <c r="S33" i="74"/>
  <c r="S35" i="74"/>
  <c r="S36" i="74"/>
  <c r="S37" i="74"/>
  <c r="S38" i="74"/>
  <c r="S39" i="74"/>
  <c r="S40" i="74"/>
  <c r="S43" i="74"/>
  <c r="S45" i="74"/>
  <c r="S48" i="74"/>
  <c r="S52" i="74"/>
  <c r="S53" i="74"/>
  <c r="S54" i="74"/>
  <c r="S55" i="74"/>
  <c r="S56" i="74"/>
  <c r="S57" i="74"/>
  <c r="S58" i="74"/>
  <c r="S61" i="74"/>
  <c r="S66" i="74"/>
  <c r="S75" i="74"/>
  <c r="S76" i="74"/>
  <c r="S96" i="74"/>
  <c r="Y37" i="15"/>
  <c r="S13" i="75"/>
  <c r="S14" i="75"/>
  <c r="S15" i="75"/>
  <c r="S16" i="75"/>
  <c r="S18" i="75"/>
  <c r="S19" i="75"/>
  <c r="S20" i="75"/>
  <c r="S21" i="75"/>
  <c r="S22" i="75"/>
  <c r="S24" i="75"/>
  <c r="S25" i="75"/>
  <c r="S26" i="75"/>
  <c r="S27" i="75"/>
  <c r="S28" i="75"/>
  <c r="S29" i="75"/>
  <c r="S30" i="75"/>
  <c r="S31" i="75"/>
  <c r="S32" i="75"/>
  <c r="S33" i="75"/>
  <c r="S35" i="75"/>
  <c r="S36" i="75"/>
  <c r="S37" i="75"/>
  <c r="S38" i="75"/>
  <c r="S39" i="75"/>
  <c r="S40" i="75"/>
  <c r="S43" i="75"/>
  <c r="S45" i="75"/>
  <c r="S48" i="75"/>
  <c r="S52" i="75"/>
  <c r="S53" i="75"/>
  <c r="S54" i="75"/>
  <c r="S55" i="75"/>
  <c r="S56" i="75"/>
  <c r="S57" i="75"/>
  <c r="S58" i="75"/>
  <c r="S61" i="75"/>
  <c r="S66" i="75"/>
  <c r="S75" i="75"/>
  <c r="S76" i="75"/>
  <c r="S96" i="75"/>
  <c r="Y38" i="15"/>
  <c r="S13" i="76"/>
  <c r="S14" i="76"/>
  <c r="S15" i="76"/>
  <c r="S16" i="76"/>
  <c r="S18" i="76"/>
  <c r="S19" i="76"/>
  <c r="S20" i="76"/>
  <c r="S21" i="76"/>
  <c r="S22" i="76"/>
  <c r="S24" i="76"/>
  <c r="S25" i="76"/>
  <c r="S26" i="76"/>
  <c r="S27" i="76"/>
  <c r="S28" i="76"/>
  <c r="S29" i="76"/>
  <c r="S30" i="76"/>
  <c r="S31" i="76"/>
  <c r="S32" i="76"/>
  <c r="S33" i="76"/>
  <c r="S35" i="76"/>
  <c r="S36" i="76"/>
  <c r="S37" i="76"/>
  <c r="S38" i="76"/>
  <c r="S39" i="76"/>
  <c r="S40" i="76"/>
  <c r="S43" i="76"/>
  <c r="S45" i="76"/>
  <c r="S48" i="76"/>
  <c r="S52" i="76"/>
  <c r="S53" i="76"/>
  <c r="S54" i="76"/>
  <c r="S55" i="76"/>
  <c r="S56" i="76"/>
  <c r="S57" i="76"/>
  <c r="S58" i="76"/>
  <c r="S61" i="76"/>
  <c r="S66" i="76"/>
  <c r="S75" i="76"/>
  <c r="S76" i="76"/>
  <c r="S97" i="76"/>
  <c r="Y39" i="15"/>
  <c r="S13" i="77"/>
  <c r="S14" i="77"/>
  <c r="S15" i="77"/>
  <c r="S16" i="77"/>
  <c r="S18" i="77"/>
  <c r="S19" i="77"/>
  <c r="S20" i="77"/>
  <c r="S21" i="77"/>
  <c r="S22" i="77"/>
  <c r="S24" i="77"/>
  <c r="S25" i="77"/>
  <c r="S26" i="77"/>
  <c r="S27" i="77"/>
  <c r="S28" i="77"/>
  <c r="S29" i="77"/>
  <c r="S30" i="77"/>
  <c r="S31" i="77"/>
  <c r="S32" i="77"/>
  <c r="S33" i="77"/>
  <c r="S35" i="77"/>
  <c r="S36" i="77"/>
  <c r="S37" i="77"/>
  <c r="S38" i="77"/>
  <c r="S39" i="77"/>
  <c r="S40" i="77"/>
  <c r="S43" i="77"/>
  <c r="S45" i="77"/>
  <c r="S48" i="77"/>
  <c r="S52" i="77"/>
  <c r="S53" i="77"/>
  <c r="S54" i="77"/>
  <c r="S55" i="77"/>
  <c r="S56" i="77"/>
  <c r="S57" i="77"/>
  <c r="S58" i="77"/>
  <c r="S61" i="77"/>
  <c r="S66" i="77"/>
  <c r="S75" i="77"/>
  <c r="S76" i="77"/>
  <c r="S97" i="77"/>
  <c r="Y40" i="15"/>
  <c r="S13" i="78"/>
  <c r="S14" i="78"/>
  <c r="S15" i="78"/>
  <c r="S16" i="78"/>
  <c r="S18" i="78"/>
  <c r="S19" i="78"/>
  <c r="S20" i="78"/>
  <c r="S21" i="78"/>
  <c r="S22" i="78"/>
  <c r="S24" i="78"/>
  <c r="S25" i="78"/>
  <c r="S26" i="78"/>
  <c r="S27" i="78"/>
  <c r="S28" i="78"/>
  <c r="S29" i="78"/>
  <c r="S30" i="78"/>
  <c r="S31" i="78"/>
  <c r="S32" i="78"/>
  <c r="S33" i="78"/>
  <c r="S35" i="78"/>
  <c r="S36" i="78"/>
  <c r="S37" i="78"/>
  <c r="S38" i="78"/>
  <c r="S39" i="78"/>
  <c r="S40" i="78"/>
  <c r="S43" i="78"/>
  <c r="S45" i="78"/>
  <c r="S48" i="78"/>
  <c r="S52" i="78"/>
  <c r="S53" i="78"/>
  <c r="S54" i="78"/>
  <c r="S55" i="78"/>
  <c r="S56" i="78"/>
  <c r="S57" i="78"/>
  <c r="S58" i="78"/>
  <c r="S61" i="78"/>
  <c r="S66" i="78"/>
  <c r="S75" i="78"/>
  <c r="S76" i="78"/>
  <c r="S97" i="78"/>
  <c r="Y41" i="15"/>
  <c r="S13" i="79"/>
  <c r="S14" i="79"/>
  <c r="S15" i="79"/>
  <c r="S16" i="79"/>
  <c r="S18" i="79"/>
  <c r="S19" i="79"/>
  <c r="S20" i="79"/>
  <c r="S21" i="79"/>
  <c r="S22" i="79"/>
  <c r="S24" i="79"/>
  <c r="S25" i="79"/>
  <c r="S26" i="79"/>
  <c r="S27" i="79"/>
  <c r="S28" i="79"/>
  <c r="S29" i="79"/>
  <c r="S30" i="79"/>
  <c r="S31" i="79"/>
  <c r="S32" i="79"/>
  <c r="S33" i="79"/>
  <c r="S35" i="79"/>
  <c r="S36" i="79"/>
  <c r="S37" i="79"/>
  <c r="S38" i="79"/>
  <c r="S39" i="79"/>
  <c r="S40" i="79"/>
  <c r="S43" i="79"/>
  <c r="S45" i="79"/>
  <c r="S48" i="79"/>
  <c r="S52" i="79"/>
  <c r="S53" i="79"/>
  <c r="S54" i="79"/>
  <c r="S55" i="79"/>
  <c r="S56" i="79"/>
  <c r="S57" i="79"/>
  <c r="S58" i="79"/>
  <c r="S61" i="79"/>
  <c r="S66" i="79"/>
  <c r="S75" i="79"/>
  <c r="S76" i="79"/>
  <c r="S97" i="79"/>
  <c r="Y42" i="15"/>
  <c r="S13" i="80"/>
  <c r="S14" i="80"/>
  <c r="S15" i="80"/>
  <c r="S16" i="80"/>
  <c r="S18" i="80"/>
  <c r="S19" i="80"/>
  <c r="S20" i="80"/>
  <c r="S21" i="80"/>
  <c r="S22" i="80"/>
  <c r="S24" i="80"/>
  <c r="S25" i="80"/>
  <c r="S26" i="80"/>
  <c r="S27" i="80"/>
  <c r="S28" i="80"/>
  <c r="S29" i="80"/>
  <c r="S30" i="80"/>
  <c r="S31" i="80"/>
  <c r="S32" i="80"/>
  <c r="S33" i="80"/>
  <c r="S35" i="80"/>
  <c r="S36" i="80"/>
  <c r="S37" i="80"/>
  <c r="S38" i="80"/>
  <c r="S39" i="80"/>
  <c r="S40" i="80"/>
  <c r="S43" i="80"/>
  <c r="S45" i="80"/>
  <c r="S48" i="80"/>
  <c r="S52" i="80"/>
  <c r="S53" i="80"/>
  <c r="S54" i="80"/>
  <c r="S55" i="80"/>
  <c r="S56" i="80"/>
  <c r="S57" i="80"/>
  <c r="S58" i="80"/>
  <c r="S61" i="80"/>
  <c r="S66" i="80"/>
  <c r="S75" i="80"/>
  <c r="S76" i="80"/>
  <c r="S97" i="80"/>
  <c r="Y43" i="15"/>
  <c r="S13" i="81"/>
  <c r="S14" i="81"/>
  <c r="S15" i="81"/>
  <c r="S16" i="81"/>
  <c r="S18" i="81"/>
  <c r="S19" i="81"/>
  <c r="S20" i="81"/>
  <c r="S21" i="81"/>
  <c r="S22" i="81"/>
  <c r="S24" i="81"/>
  <c r="S25" i="81"/>
  <c r="S26" i="81"/>
  <c r="S27" i="81"/>
  <c r="S28" i="81"/>
  <c r="S29" i="81"/>
  <c r="S30" i="81"/>
  <c r="S31" i="81"/>
  <c r="S32" i="81"/>
  <c r="S33" i="81"/>
  <c r="S35" i="81"/>
  <c r="S36" i="81"/>
  <c r="S37" i="81"/>
  <c r="S38" i="81"/>
  <c r="S39" i="81"/>
  <c r="S40" i="81"/>
  <c r="S43" i="81"/>
  <c r="S45" i="81"/>
  <c r="S48" i="81"/>
  <c r="S52" i="81"/>
  <c r="S53" i="81"/>
  <c r="S54" i="81"/>
  <c r="S55" i="81"/>
  <c r="S56" i="81"/>
  <c r="S57" i="81"/>
  <c r="S58" i="81"/>
  <c r="S61" i="81"/>
  <c r="S66" i="81"/>
  <c r="S75" i="81"/>
  <c r="S76" i="81"/>
  <c r="S97" i="81"/>
  <c r="Y44" i="15"/>
  <c r="S13" i="82"/>
  <c r="S14" i="82"/>
  <c r="S15" i="82"/>
  <c r="S16" i="82"/>
  <c r="S18" i="82"/>
  <c r="S19" i="82"/>
  <c r="S20" i="82"/>
  <c r="S21" i="82"/>
  <c r="S22" i="82"/>
  <c r="S24" i="82"/>
  <c r="S25" i="82"/>
  <c r="S26" i="82"/>
  <c r="S27" i="82"/>
  <c r="S28" i="82"/>
  <c r="S29" i="82"/>
  <c r="S30" i="82"/>
  <c r="S31" i="82"/>
  <c r="S32" i="82"/>
  <c r="S33" i="82"/>
  <c r="S35" i="82"/>
  <c r="S36" i="82"/>
  <c r="S37" i="82"/>
  <c r="S38" i="82"/>
  <c r="S39" i="82"/>
  <c r="S40" i="82"/>
  <c r="S43" i="82"/>
  <c r="S45" i="82"/>
  <c r="S48" i="82"/>
  <c r="S52" i="82"/>
  <c r="S53" i="82"/>
  <c r="S54" i="82"/>
  <c r="S55" i="82"/>
  <c r="S56" i="82"/>
  <c r="S57" i="82"/>
  <c r="S58" i="82"/>
  <c r="S61" i="82"/>
  <c r="S66" i="82"/>
  <c r="S75" i="82"/>
  <c r="S76" i="82"/>
  <c r="S97" i="82"/>
  <c r="Y45" i="15"/>
  <c r="S13" i="84"/>
  <c r="S14" i="84"/>
  <c r="S15" i="84"/>
  <c r="S16" i="84"/>
  <c r="S18" i="84"/>
  <c r="S19" i="84"/>
  <c r="S20" i="84"/>
  <c r="S21" i="84"/>
  <c r="S22" i="84"/>
  <c r="S24" i="84"/>
  <c r="S25" i="84"/>
  <c r="S26" i="84"/>
  <c r="S27" i="84"/>
  <c r="S28" i="84"/>
  <c r="S29" i="84"/>
  <c r="S30" i="84"/>
  <c r="S31" i="84"/>
  <c r="S32" i="84"/>
  <c r="S33" i="84"/>
  <c r="S35" i="84"/>
  <c r="S36" i="84"/>
  <c r="S37" i="84"/>
  <c r="S38" i="84"/>
  <c r="S39" i="84"/>
  <c r="S40" i="84"/>
  <c r="S43" i="84"/>
  <c r="S45" i="84"/>
  <c r="S48" i="84"/>
  <c r="S52" i="84"/>
  <c r="S53" i="84"/>
  <c r="S54" i="84"/>
  <c r="S55" i="84"/>
  <c r="S56" i="84"/>
  <c r="S57" i="84"/>
  <c r="S58" i="84"/>
  <c r="S61" i="84"/>
  <c r="S66" i="84"/>
  <c r="S75" i="84"/>
  <c r="S76" i="84"/>
  <c r="S98" i="84"/>
  <c r="Y46" i="15"/>
  <c r="S13" i="83"/>
  <c r="S14" i="83"/>
  <c r="S15" i="83"/>
  <c r="S16" i="83"/>
  <c r="S18" i="83"/>
  <c r="S19" i="83"/>
  <c r="S20" i="83"/>
  <c r="S21" i="83"/>
  <c r="S22" i="83"/>
  <c r="S24" i="83"/>
  <c r="S25" i="83"/>
  <c r="S26" i="83"/>
  <c r="S27" i="83"/>
  <c r="S28" i="83"/>
  <c r="S29" i="83"/>
  <c r="S30" i="83"/>
  <c r="S31" i="83"/>
  <c r="S32" i="83"/>
  <c r="S33" i="83"/>
  <c r="S35" i="83"/>
  <c r="S36" i="83"/>
  <c r="S37" i="83"/>
  <c r="S38" i="83"/>
  <c r="S39" i="83"/>
  <c r="S40" i="83"/>
  <c r="S43" i="83"/>
  <c r="S45" i="83"/>
  <c r="S48" i="83"/>
  <c r="S52" i="83"/>
  <c r="S53" i="83"/>
  <c r="S54" i="83"/>
  <c r="S55" i="83"/>
  <c r="S56" i="83"/>
  <c r="S57" i="83"/>
  <c r="S58" i="83"/>
  <c r="S61" i="83"/>
  <c r="S66" i="83"/>
  <c r="S75" i="83"/>
  <c r="S76" i="83"/>
  <c r="S97" i="83"/>
  <c r="Y47" i="15"/>
  <c r="S13" i="85"/>
  <c r="S14" i="85"/>
  <c r="S15" i="85"/>
  <c r="S16" i="85"/>
  <c r="S18" i="85"/>
  <c r="S19" i="85"/>
  <c r="S20" i="85"/>
  <c r="S21" i="85"/>
  <c r="S22" i="85"/>
  <c r="S24" i="85"/>
  <c r="S25" i="85"/>
  <c r="S26" i="85"/>
  <c r="S27" i="85"/>
  <c r="S28" i="85"/>
  <c r="S29" i="85"/>
  <c r="S30" i="85"/>
  <c r="S31" i="85"/>
  <c r="S32" i="85"/>
  <c r="S33" i="85"/>
  <c r="S35" i="85"/>
  <c r="S36" i="85"/>
  <c r="S37" i="85"/>
  <c r="S38" i="85"/>
  <c r="S39" i="85"/>
  <c r="S40" i="85"/>
  <c r="S43" i="85"/>
  <c r="S45" i="85"/>
  <c r="S48" i="85"/>
  <c r="S52" i="85"/>
  <c r="S53" i="85"/>
  <c r="S54" i="85"/>
  <c r="S55" i="85"/>
  <c r="S56" i="85"/>
  <c r="S57" i="85"/>
  <c r="S58" i="85"/>
  <c r="S61" i="85"/>
  <c r="S66" i="85"/>
  <c r="S75" i="85"/>
  <c r="S76" i="85"/>
  <c r="S97" i="85"/>
  <c r="Y48" i="15"/>
  <c r="Q13" i="86"/>
  <c r="Q14" i="86"/>
  <c r="Q15" i="86"/>
  <c r="Q16" i="86"/>
  <c r="Q18" i="86"/>
  <c r="Q19" i="86"/>
  <c r="Q20" i="86"/>
  <c r="Q21" i="86"/>
  <c r="Q22" i="86"/>
  <c r="Q24" i="86"/>
  <c r="Q25" i="86"/>
  <c r="Q26" i="86"/>
  <c r="Q27" i="86"/>
  <c r="Q28" i="86"/>
  <c r="Q29" i="86"/>
  <c r="Q30" i="86"/>
  <c r="Q31" i="86"/>
  <c r="Q32" i="86"/>
  <c r="Q33" i="86"/>
  <c r="Q35" i="86"/>
  <c r="Q36" i="86"/>
  <c r="Q37" i="86"/>
  <c r="Q38" i="86"/>
  <c r="Q39" i="86"/>
  <c r="Q40" i="86"/>
  <c r="Q43" i="86"/>
  <c r="Q45" i="86"/>
  <c r="Q48" i="86"/>
  <c r="Q52" i="86"/>
  <c r="Q53" i="86"/>
  <c r="Q54" i="86"/>
  <c r="Q55" i="86"/>
  <c r="Q56" i="86"/>
  <c r="Q57" i="86"/>
  <c r="Q58" i="86"/>
  <c r="Q61" i="86"/>
  <c r="Q66" i="86"/>
  <c r="Q75" i="86"/>
  <c r="Q76" i="86"/>
  <c r="Q97" i="86"/>
  <c r="Y49" i="15"/>
  <c r="S13" i="87"/>
  <c r="S14" i="87"/>
  <c r="S15" i="87"/>
  <c r="S16" i="87"/>
  <c r="S18" i="87"/>
  <c r="S19" i="87"/>
  <c r="S20" i="87"/>
  <c r="S21" i="87"/>
  <c r="S22" i="87"/>
  <c r="S24" i="87"/>
  <c r="S25" i="87"/>
  <c r="S26" i="87"/>
  <c r="S27" i="87"/>
  <c r="S28" i="87"/>
  <c r="S29" i="87"/>
  <c r="S30" i="87"/>
  <c r="S31" i="87"/>
  <c r="S32" i="87"/>
  <c r="S33" i="87"/>
  <c r="S35" i="87"/>
  <c r="S36" i="87"/>
  <c r="S37" i="87"/>
  <c r="S38" i="87"/>
  <c r="S39" i="87"/>
  <c r="S40" i="87"/>
  <c r="S43" i="87"/>
  <c r="S45" i="87"/>
  <c r="S48" i="87"/>
  <c r="S52" i="87"/>
  <c r="S53" i="87"/>
  <c r="S54" i="87"/>
  <c r="S55" i="87"/>
  <c r="S56" i="87"/>
  <c r="S57" i="87"/>
  <c r="S58" i="87"/>
  <c r="S61" i="87"/>
  <c r="S66" i="87"/>
  <c r="S75" i="87"/>
  <c r="S76" i="87"/>
  <c r="S97" i="87"/>
  <c r="Y50" i="15"/>
  <c r="S13" i="89"/>
  <c r="S14" i="89"/>
  <c r="S15" i="89"/>
  <c r="S16" i="89"/>
  <c r="S18" i="89"/>
  <c r="S19" i="89"/>
  <c r="S20" i="89"/>
  <c r="S21" i="89"/>
  <c r="S22" i="89"/>
  <c r="S24" i="89"/>
  <c r="S25" i="89"/>
  <c r="S26" i="89"/>
  <c r="S27" i="89"/>
  <c r="S28" i="89"/>
  <c r="S29" i="89"/>
  <c r="S30" i="89"/>
  <c r="S31" i="89"/>
  <c r="S32" i="89"/>
  <c r="S33" i="89"/>
  <c r="S35" i="89"/>
  <c r="S36" i="89"/>
  <c r="S37" i="89"/>
  <c r="S38" i="89"/>
  <c r="S39" i="89"/>
  <c r="S40" i="89"/>
  <c r="S43" i="89"/>
  <c r="S45" i="89"/>
  <c r="S48" i="89"/>
  <c r="S52" i="89"/>
  <c r="S53" i="89"/>
  <c r="S54" i="89"/>
  <c r="S55" i="89"/>
  <c r="S56" i="89"/>
  <c r="S57" i="89"/>
  <c r="S58" i="89"/>
  <c r="S61" i="89"/>
  <c r="S66" i="89"/>
  <c r="S75" i="89"/>
  <c r="S76" i="89"/>
  <c r="S97" i="89"/>
  <c r="Y51" i="15"/>
  <c r="S13" i="90"/>
  <c r="S14" i="90"/>
  <c r="S15" i="90"/>
  <c r="S16" i="90"/>
  <c r="S18" i="90"/>
  <c r="S19" i="90"/>
  <c r="S20" i="90"/>
  <c r="S21" i="90"/>
  <c r="S22" i="90"/>
  <c r="S24" i="90"/>
  <c r="S25" i="90"/>
  <c r="S26" i="90"/>
  <c r="S27" i="90"/>
  <c r="S28" i="90"/>
  <c r="S29" i="90"/>
  <c r="S30" i="90"/>
  <c r="S31" i="90"/>
  <c r="S32" i="90"/>
  <c r="S33" i="90"/>
  <c r="S35" i="90"/>
  <c r="S36" i="90"/>
  <c r="S37" i="90"/>
  <c r="S38" i="90"/>
  <c r="S39" i="90"/>
  <c r="S40" i="90"/>
  <c r="S43" i="90"/>
  <c r="S45" i="90"/>
  <c r="S48" i="90"/>
  <c r="S52" i="90"/>
  <c r="S53" i="90"/>
  <c r="S54" i="90"/>
  <c r="S55" i="90"/>
  <c r="S56" i="90"/>
  <c r="S57" i="90"/>
  <c r="S58" i="90"/>
  <c r="S61" i="90"/>
  <c r="S66" i="90"/>
  <c r="S75" i="90"/>
  <c r="S76" i="90"/>
  <c r="S97" i="90"/>
  <c r="Y52" i="15"/>
  <c r="S13" i="91"/>
  <c r="S14" i="91"/>
  <c r="S15" i="91"/>
  <c r="S16" i="91"/>
  <c r="S18" i="91"/>
  <c r="S19" i="91"/>
  <c r="S20" i="91"/>
  <c r="S21" i="91"/>
  <c r="S22" i="91"/>
  <c r="S24" i="91"/>
  <c r="S25" i="91"/>
  <c r="S26" i="91"/>
  <c r="S27" i="91"/>
  <c r="S28" i="91"/>
  <c r="S29" i="91"/>
  <c r="S30" i="91"/>
  <c r="S31" i="91"/>
  <c r="S32" i="91"/>
  <c r="S33" i="91"/>
  <c r="S35" i="91"/>
  <c r="S36" i="91"/>
  <c r="S37" i="91"/>
  <c r="S38" i="91"/>
  <c r="S39" i="91"/>
  <c r="S40" i="91"/>
  <c r="S43" i="91"/>
  <c r="S45" i="91"/>
  <c r="S48" i="91"/>
  <c r="S52" i="91"/>
  <c r="S53" i="91"/>
  <c r="S54" i="91"/>
  <c r="S55" i="91"/>
  <c r="S56" i="91"/>
  <c r="S57" i="91"/>
  <c r="S58" i="91"/>
  <c r="S61" i="91"/>
  <c r="S66" i="91"/>
  <c r="S75" i="91"/>
  <c r="S76" i="91"/>
  <c r="S97" i="91"/>
  <c r="Y53" i="15"/>
  <c r="S13" i="92"/>
  <c r="S14" i="92"/>
  <c r="S15" i="92"/>
  <c r="S16" i="92"/>
  <c r="S18" i="92"/>
  <c r="S19" i="92"/>
  <c r="S20" i="92"/>
  <c r="S21" i="92"/>
  <c r="S22" i="92"/>
  <c r="S24" i="92"/>
  <c r="S25" i="92"/>
  <c r="S26" i="92"/>
  <c r="S27" i="92"/>
  <c r="S28" i="92"/>
  <c r="S29" i="92"/>
  <c r="S30" i="92"/>
  <c r="S31" i="92"/>
  <c r="S32" i="92"/>
  <c r="S33" i="92"/>
  <c r="S35" i="92"/>
  <c r="S36" i="92"/>
  <c r="S37" i="92"/>
  <c r="S38" i="92"/>
  <c r="S39" i="92"/>
  <c r="S40" i="92"/>
  <c r="S43" i="92"/>
  <c r="S45" i="92"/>
  <c r="S48" i="92"/>
  <c r="S52" i="92"/>
  <c r="S53" i="92"/>
  <c r="S54" i="92"/>
  <c r="S55" i="92"/>
  <c r="S56" i="92"/>
  <c r="S57" i="92"/>
  <c r="S58" i="92"/>
  <c r="S61" i="92"/>
  <c r="S66" i="92"/>
  <c r="S75" i="92"/>
  <c r="S76" i="92"/>
  <c r="S98" i="92"/>
  <c r="Y54" i="15"/>
  <c r="S13" i="93"/>
  <c r="S14" i="93"/>
  <c r="S15" i="93"/>
  <c r="S16" i="93"/>
  <c r="S18" i="93"/>
  <c r="S19" i="93"/>
  <c r="S20" i="93"/>
  <c r="S21" i="93"/>
  <c r="S22" i="93"/>
  <c r="S24" i="93"/>
  <c r="S25" i="93"/>
  <c r="S26" i="93"/>
  <c r="S27" i="93"/>
  <c r="S28" i="93"/>
  <c r="S29" i="93"/>
  <c r="S30" i="93"/>
  <c r="S31" i="93"/>
  <c r="S32" i="93"/>
  <c r="S33" i="93"/>
  <c r="S35" i="93"/>
  <c r="S36" i="93"/>
  <c r="S37" i="93"/>
  <c r="S38" i="93"/>
  <c r="S39" i="93"/>
  <c r="S40" i="93"/>
  <c r="S43" i="93"/>
  <c r="S45" i="93"/>
  <c r="S48" i="93"/>
  <c r="S52" i="93"/>
  <c r="S53" i="93"/>
  <c r="S54" i="93"/>
  <c r="S55" i="93"/>
  <c r="S56" i="93"/>
  <c r="S57" i="93"/>
  <c r="S58" i="93"/>
  <c r="S61" i="93"/>
  <c r="S66" i="93"/>
  <c r="S75" i="93"/>
  <c r="S76" i="93"/>
  <c r="S98" i="93"/>
  <c r="Y55" i="15"/>
  <c r="S13" i="94"/>
  <c r="S14" i="94"/>
  <c r="S15" i="94"/>
  <c r="S16" i="94"/>
  <c r="S18" i="94"/>
  <c r="S19" i="94"/>
  <c r="S20" i="94"/>
  <c r="S21" i="94"/>
  <c r="S22" i="94"/>
  <c r="S24" i="94"/>
  <c r="S25" i="94"/>
  <c r="S26" i="94"/>
  <c r="S27" i="94"/>
  <c r="S28" i="94"/>
  <c r="S29" i="94"/>
  <c r="S30" i="94"/>
  <c r="S31" i="94"/>
  <c r="S32" i="94"/>
  <c r="S33" i="94"/>
  <c r="S35" i="94"/>
  <c r="S36" i="94"/>
  <c r="S37" i="94"/>
  <c r="S38" i="94"/>
  <c r="S39" i="94"/>
  <c r="S40" i="94"/>
  <c r="S43" i="94"/>
  <c r="S45" i="94"/>
  <c r="S48" i="94"/>
  <c r="S52" i="94"/>
  <c r="S53" i="94"/>
  <c r="S54" i="94"/>
  <c r="S55" i="94"/>
  <c r="S56" i="94"/>
  <c r="S57" i="94"/>
  <c r="S58" i="94"/>
  <c r="S61" i="94"/>
  <c r="S66" i="94"/>
  <c r="S75" i="94"/>
  <c r="S76" i="94"/>
  <c r="S98" i="94"/>
  <c r="Y56" i="15"/>
  <c r="S13" i="96"/>
  <c r="S14" i="96"/>
  <c r="S15" i="96"/>
  <c r="S16" i="96"/>
  <c r="S18" i="96"/>
  <c r="S19" i="96"/>
  <c r="S20" i="96"/>
  <c r="S21" i="96"/>
  <c r="S22" i="96"/>
  <c r="S24" i="96"/>
  <c r="S25" i="96"/>
  <c r="S26" i="96"/>
  <c r="S27" i="96"/>
  <c r="S28" i="96"/>
  <c r="S29" i="96"/>
  <c r="S30" i="96"/>
  <c r="S31" i="96"/>
  <c r="S32" i="96"/>
  <c r="S33" i="96"/>
  <c r="S35" i="96"/>
  <c r="S36" i="96"/>
  <c r="S37" i="96"/>
  <c r="S38" i="96"/>
  <c r="S39" i="96"/>
  <c r="S40" i="96"/>
  <c r="S43" i="96"/>
  <c r="S45" i="96"/>
  <c r="S48" i="96"/>
  <c r="S52" i="96"/>
  <c r="S53" i="96"/>
  <c r="S54" i="96"/>
  <c r="S55" i="96"/>
  <c r="S56" i="96"/>
  <c r="S57" i="96"/>
  <c r="S58" i="96"/>
  <c r="S61" i="96"/>
  <c r="S66" i="96"/>
  <c r="S75" i="96"/>
  <c r="S76" i="96"/>
  <c r="S98" i="96"/>
  <c r="Y58" i="15"/>
  <c r="Y59" i="15"/>
  <c r="Y60" i="15"/>
  <c r="Y61" i="15"/>
  <c r="Y62" i="15"/>
  <c r="Y63" i="15"/>
  <c r="Y64" i="15"/>
  <c r="Y65" i="15"/>
  <c r="Y66" i="15"/>
  <c r="S13" i="105"/>
  <c r="S14" i="105"/>
  <c r="S15" i="105"/>
  <c r="S16" i="105"/>
  <c r="S18" i="105"/>
  <c r="S19" i="105"/>
  <c r="S20" i="105"/>
  <c r="S21" i="105"/>
  <c r="S22" i="105"/>
  <c r="S23" i="105"/>
  <c r="S25" i="105"/>
  <c r="S26" i="105"/>
  <c r="S27" i="105"/>
  <c r="S28" i="105"/>
  <c r="S29" i="105"/>
  <c r="S30" i="105"/>
  <c r="S31" i="105"/>
  <c r="S32" i="105"/>
  <c r="S33" i="105"/>
  <c r="S34" i="105"/>
  <c r="S35" i="105"/>
  <c r="S36" i="105"/>
  <c r="S38" i="105"/>
  <c r="S39" i="105"/>
  <c r="S40" i="105"/>
  <c r="S41" i="105"/>
  <c r="S42" i="105"/>
  <c r="S43" i="105"/>
  <c r="S46" i="105"/>
  <c r="S48" i="105"/>
  <c r="S51" i="105"/>
  <c r="S55" i="105"/>
  <c r="S56" i="105"/>
  <c r="S57" i="105"/>
  <c r="S58" i="105"/>
  <c r="S59" i="105"/>
  <c r="S60" i="105"/>
  <c r="S61" i="105"/>
  <c r="S64" i="105"/>
  <c r="S69" i="105"/>
  <c r="S70" i="105"/>
  <c r="S78" i="105"/>
  <c r="S79" i="105"/>
  <c r="S98" i="105"/>
  <c r="S99" i="105"/>
  <c r="S100" i="105"/>
  <c r="S104" i="105"/>
  <c r="Y67" i="15"/>
  <c r="S13" i="106"/>
  <c r="S14" i="106"/>
  <c r="S15" i="106"/>
  <c r="S16" i="106"/>
  <c r="S18" i="106"/>
  <c r="S19" i="106"/>
  <c r="S20" i="106"/>
  <c r="S21" i="106"/>
  <c r="S22" i="106"/>
  <c r="S23" i="106"/>
  <c r="S25" i="106"/>
  <c r="S26" i="106"/>
  <c r="S27" i="106"/>
  <c r="S28" i="106"/>
  <c r="S29" i="106"/>
  <c r="S30" i="106"/>
  <c r="S31" i="106"/>
  <c r="S32" i="106"/>
  <c r="S33" i="106"/>
  <c r="S34" i="106"/>
  <c r="S35" i="106"/>
  <c r="S36" i="106"/>
  <c r="S38" i="106"/>
  <c r="S39" i="106"/>
  <c r="S40" i="106"/>
  <c r="S41" i="106"/>
  <c r="S42" i="106"/>
  <c r="S43" i="106"/>
  <c r="S46" i="106"/>
  <c r="S48" i="106"/>
  <c r="S51" i="106"/>
  <c r="S55" i="106"/>
  <c r="S56" i="106"/>
  <c r="S57" i="106"/>
  <c r="S58" i="106"/>
  <c r="S59" i="106"/>
  <c r="S60" i="106"/>
  <c r="S61" i="106"/>
  <c r="S64" i="106"/>
  <c r="S69" i="106"/>
  <c r="S70" i="106"/>
  <c r="S78" i="106"/>
  <c r="S79" i="106"/>
  <c r="S98" i="106"/>
  <c r="S99" i="106"/>
  <c r="S100" i="106"/>
  <c r="S104" i="106"/>
  <c r="Y68" i="15"/>
  <c r="Y69" i="15"/>
  <c r="Y70" i="15"/>
  <c r="Y71" i="15"/>
  <c r="Y72" i="15"/>
  <c r="Y73" i="15"/>
  <c r="Y74" i="15"/>
  <c r="Y75" i="15"/>
  <c r="Y76" i="15"/>
  <c r="Y77" i="15"/>
  <c r="AA13" i="116"/>
  <c r="AA14" i="116"/>
  <c r="AA15" i="116"/>
  <c r="AA16" i="116"/>
  <c r="AA18" i="116"/>
  <c r="AA19" i="116"/>
  <c r="AA20" i="116"/>
  <c r="AA21" i="116"/>
  <c r="AA22" i="116"/>
  <c r="AA23" i="116"/>
  <c r="AA25" i="116"/>
  <c r="AA26" i="116"/>
  <c r="AA28" i="116"/>
  <c r="AA29" i="116"/>
  <c r="AA30" i="116"/>
  <c r="AA31" i="116"/>
  <c r="AA32" i="116"/>
  <c r="AA33" i="116"/>
  <c r="AA34" i="116"/>
  <c r="AA35" i="116"/>
  <c r="AA36" i="116"/>
  <c r="AA37" i="116"/>
  <c r="AA39" i="116"/>
  <c r="AA40" i="116"/>
  <c r="AA41" i="116"/>
  <c r="AA42" i="116"/>
  <c r="AA43" i="116"/>
  <c r="AA44" i="116"/>
  <c r="AA47" i="116"/>
  <c r="AA49" i="116"/>
  <c r="AA52" i="116"/>
  <c r="AA56" i="116"/>
  <c r="AA57" i="116"/>
  <c r="AA58" i="116"/>
  <c r="AA59" i="116"/>
  <c r="AA60" i="116"/>
  <c r="AA61" i="116"/>
  <c r="AA62" i="116"/>
  <c r="AA63" i="116"/>
  <c r="AA66" i="116"/>
  <c r="AA71" i="116"/>
  <c r="AA72" i="116"/>
  <c r="AA80" i="116"/>
  <c r="AA81" i="116"/>
  <c r="AA104" i="116"/>
  <c r="AA105" i="116"/>
  <c r="AA106" i="116"/>
  <c r="AA112" i="116"/>
  <c r="Y78" i="15"/>
  <c r="AC13" i="127"/>
  <c r="AC14" i="127"/>
  <c r="AC15" i="127"/>
  <c r="AC16" i="127"/>
  <c r="AC17" i="127"/>
  <c r="AC19" i="127"/>
  <c r="AC20" i="127"/>
  <c r="AC21" i="127"/>
  <c r="AC22" i="127"/>
  <c r="AC23" i="127"/>
  <c r="AC24" i="127"/>
  <c r="AC26" i="127"/>
  <c r="AC27" i="127"/>
  <c r="AC29" i="127"/>
  <c r="AC30" i="127"/>
  <c r="AC31" i="127"/>
  <c r="AC32" i="127"/>
  <c r="AC33" i="127"/>
  <c r="AC34" i="127"/>
  <c r="AC35" i="127"/>
  <c r="AC36" i="127"/>
  <c r="AC37" i="127"/>
  <c r="AC38" i="127"/>
  <c r="AC40" i="127"/>
  <c r="AC41" i="127"/>
  <c r="AC42" i="127"/>
  <c r="AC43" i="127"/>
  <c r="AC44" i="127"/>
  <c r="AC45" i="127"/>
  <c r="AC48" i="127"/>
  <c r="AC50" i="127"/>
  <c r="AC53" i="127"/>
  <c r="AC57" i="127"/>
  <c r="AC58" i="127"/>
  <c r="AC59" i="127"/>
  <c r="AC60" i="127"/>
  <c r="AC61" i="127"/>
  <c r="AC62" i="127"/>
  <c r="AC63" i="127"/>
  <c r="AC64" i="127"/>
  <c r="AC65" i="127"/>
  <c r="AC68" i="127"/>
  <c r="AC73" i="127"/>
  <c r="AC74" i="127"/>
  <c r="AC82" i="127"/>
  <c r="AC83" i="127"/>
  <c r="AC107" i="127"/>
  <c r="AC108" i="127"/>
  <c r="AC109" i="127"/>
  <c r="AC119" i="127"/>
  <c r="Y85" i="15"/>
  <c r="Y86" i="15"/>
  <c r="Y87" i="15"/>
  <c r="Y88" i="15"/>
  <c r="AC13" i="131"/>
  <c r="AC14" i="131"/>
  <c r="AC15" i="131"/>
  <c r="AC16" i="131"/>
  <c r="AC17" i="131"/>
  <c r="AC19" i="131"/>
  <c r="AC20" i="131"/>
  <c r="AC21" i="131"/>
  <c r="AC22" i="131"/>
  <c r="AC23" i="131"/>
  <c r="AC24" i="131"/>
  <c r="AC26" i="131"/>
  <c r="AC27" i="131"/>
  <c r="AC29" i="131"/>
  <c r="AC30" i="131"/>
  <c r="AC31" i="131"/>
  <c r="AC32" i="131"/>
  <c r="AC33" i="131"/>
  <c r="AC34" i="131"/>
  <c r="AC35" i="131"/>
  <c r="AC36" i="131"/>
  <c r="AC37" i="131"/>
  <c r="AC38" i="131"/>
  <c r="AC40" i="131"/>
  <c r="AC41" i="131"/>
  <c r="AC42" i="131"/>
  <c r="AC43" i="131"/>
  <c r="AC44" i="131"/>
  <c r="AC45" i="131"/>
  <c r="AC48" i="131"/>
  <c r="AC50" i="131"/>
  <c r="AC53" i="131"/>
  <c r="AC57" i="131"/>
  <c r="AC58" i="131"/>
  <c r="AC59" i="131"/>
  <c r="AC60" i="131"/>
  <c r="AC61" i="131"/>
  <c r="AC62" i="131"/>
  <c r="AC63" i="131"/>
  <c r="AC64" i="131"/>
  <c r="AC65" i="131"/>
  <c r="AC68" i="131"/>
  <c r="AC73" i="131"/>
  <c r="AC74" i="131"/>
  <c r="AC82" i="131"/>
  <c r="AC83" i="131"/>
  <c r="AC107" i="131"/>
  <c r="AC108" i="131"/>
  <c r="AC109" i="131"/>
  <c r="AC123" i="131"/>
  <c r="Y89" i="15"/>
  <c r="AC13" i="132"/>
  <c r="AC14" i="132"/>
  <c r="AC15" i="132"/>
  <c r="AC16" i="132"/>
  <c r="AC17" i="132"/>
  <c r="AC19" i="132"/>
  <c r="AC20" i="132"/>
  <c r="AC21" i="132"/>
  <c r="AC22" i="132"/>
  <c r="AC23" i="132"/>
  <c r="AC24" i="132"/>
  <c r="AC26" i="132"/>
  <c r="AC27" i="132"/>
  <c r="AC29" i="132"/>
  <c r="AC30" i="132"/>
  <c r="AC31" i="132"/>
  <c r="AC32" i="132"/>
  <c r="AC33" i="132"/>
  <c r="AC34" i="132"/>
  <c r="AC35" i="132"/>
  <c r="AC36" i="132"/>
  <c r="AC37" i="132"/>
  <c r="AC38" i="132"/>
  <c r="AC40" i="132"/>
  <c r="AC41" i="132"/>
  <c r="AC42" i="132"/>
  <c r="AC43" i="132"/>
  <c r="AC44" i="132"/>
  <c r="AC45" i="132"/>
  <c r="AC48" i="132"/>
  <c r="AC50" i="132"/>
  <c r="AC53" i="132"/>
  <c r="AC57" i="132"/>
  <c r="AC58" i="132"/>
  <c r="AC59" i="132"/>
  <c r="AC60" i="132"/>
  <c r="AC61" i="132"/>
  <c r="AC62" i="132"/>
  <c r="AC63" i="132"/>
  <c r="AC64" i="132"/>
  <c r="AC65" i="132"/>
  <c r="AC68" i="132"/>
  <c r="AC73" i="132"/>
  <c r="AC74" i="132"/>
  <c r="AC82" i="132"/>
  <c r="AC83" i="132"/>
  <c r="AC107" i="132"/>
  <c r="AC108" i="132"/>
  <c r="AC109" i="132"/>
  <c r="AC124" i="132"/>
  <c r="Y90" i="15"/>
  <c r="Y91" i="15"/>
  <c r="Y92" i="15"/>
  <c r="AC13" i="135"/>
  <c r="AC14" i="135"/>
  <c r="AC15" i="135"/>
  <c r="AC16" i="135"/>
  <c r="AC17" i="135"/>
  <c r="AC19" i="135"/>
  <c r="AC20" i="135"/>
  <c r="AC21" i="135"/>
  <c r="AC22" i="135"/>
  <c r="AC23" i="135"/>
  <c r="AC24" i="135"/>
  <c r="AC25" i="135"/>
  <c r="AC27" i="135"/>
  <c r="AC28" i="135"/>
  <c r="AC30" i="135"/>
  <c r="AC31" i="135"/>
  <c r="AC32" i="135"/>
  <c r="AC33" i="135"/>
  <c r="AC34" i="135"/>
  <c r="AC35" i="135"/>
  <c r="AC36" i="135"/>
  <c r="AC37" i="135"/>
  <c r="AC38" i="135"/>
  <c r="AC39" i="135"/>
  <c r="AC41" i="135"/>
  <c r="AC42" i="135"/>
  <c r="AC43" i="135"/>
  <c r="AC44" i="135"/>
  <c r="AC45" i="135"/>
  <c r="AC46" i="135"/>
  <c r="AC49" i="135"/>
  <c r="AC51" i="135"/>
  <c r="AC54" i="135"/>
  <c r="AC58" i="135"/>
  <c r="AC59" i="135"/>
  <c r="AC60" i="135"/>
  <c r="AC61" i="135"/>
  <c r="AC62" i="135"/>
  <c r="AC63" i="135"/>
  <c r="AC64" i="135"/>
  <c r="AC65" i="135"/>
  <c r="AC66" i="135"/>
  <c r="AC69" i="135"/>
  <c r="AC74" i="135"/>
  <c r="AC75" i="135"/>
  <c r="AC83" i="135"/>
  <c r="AC84" i="135"/>
  <c r="AC108" i="135"/>
  <c r="AC109" i="135"/>
  <c r="AC110" i="135"/>
  <c r="AC128" i="135"/>
  <c r="Y93" i="15"/>
  <c r="AC13" i="136"/>
  <c r="AC14" i="136"/>
  <c r="AC15" i="136"/>
  <c r="AC16" i="136"/>
  <c r="AC17" i="136"/>
  <c r="AC19" i="136"/>
  <c r="AC20" i="136"/>
  <c r="AC21" i="136"/>
  <c r="AC22" i="136"/>
  <c r="AC23" i="136"/>
  <c r="AC24" i="136"/>
  <c r="AC25" i="136"/>
  <c r="AC27" i="136"/>
  <c r="AC28" i="136"/>
  <c r="AC30" i="136"/>
  <c r="AC31" i="136"/>
  <c r="AC32" i="136"/>
  <c r="AC33" i="136"/>
  <c r="AC34" i="136"/>
  <c r="AC35" i="136"/>
  <c r="AC36" i="136"/>
  <c r="AC37" i="136"/>
  <c r="AC38" i="136"/>
  <c r="AC39" i="136"/>
  <c r="AC41" i="136"/>
  <c r="AC42" i="136"/>
  <c r="AC43" i="136"/>
  <c r="AC44" i="136"/>
  <c r="AC45" i="136"/>
  <c r="AC46" i="136"/>
  <c r="AC49" i="136"/>
  <c r="AC51" i="136"/>
  <c r="AC54" i="136"/>
  <c r="AC58" i="136"/>
  <c r="AC59" i="136"/>
  <c r="AC60" i="136"/>
  <c r="AC61" i="136"/>
  <c r="AC62" i="136"/>
  <c r="AC63" i="136"/>
  <c r="AC64" i="136"/>
  <c r="AC65" i="136"/>
  <c r="AC66" i="136"/>
  <c r="AC69" i="136"/>
  <c r="AC74" i="136"/>
  <c r="AC75" i="136"/>
  <c r="AC83" i="136"/>
  <c r="AC84" i="136"/>
  <c r="AC108" i="136"/>
  <c r="AC109" i="136"/>
  <c r="AC110" i="136"/>
  <c r="AC128" i="136"/>
  <c r="Y94" i="15"/>
  <c r="AC13" i="137"/>
  <c r="AC14" i="137"/>
  <c r="AC15" i="137"/>
  <c r="AC16" i="137"/>
  <c r="AC17" i="137"/>
  <c r="AC19" i="137"/>
  <c r="AC20" i="137"/>
  <c r="AC21" i="137"/>
  <c r="AC22" i="137"/>
  <c r="AC23" i="137"/>
  <c r="AC24" i="137"/>
  <c r="AC25" i="137"/>
  <c r="AC26" i="137"/>
  <c r="AC28" i="137"/>
  <c r="AC29" i="137"/>
  <c r="AC31" i="137"/>
  <c r="AC32" i="137"/>
  <c r="AC33" i="137"/>
  <c r="AC34" i="137"/>
  <c r="AC35" i="137"/>
  <c r="AC36" i="137"/>
  <c r="AC37" i="137"/>
  <c r="AC38" i="137"/>
  <c r="AC39" i="137"/>
  <c r="AC40" i="137"/>
  <c r="AC42" i="137"/>
  <c r="AC43" i="137"/>
  <c r="AC44" i="137"/>
  <c r="AC45" i="137"/>
  <c r="AC46" i="137"/>
  <c r="AC47" i="137"/>
  <c r="AC50" i="137"/>
  <c r="AC52" i="137"/>
  <c r="AC55" i="137"/>
  <c r="AC59" i="137"/>
  <c r="AC60" i="137"/>
  <c r="AC61" i="137"/>
  <c r="AC62" i="137"/>
  <c r="AC63" i="137"/>
  <c r="AC64" i="137"/>
  <c r="AC65" i="137"/>
  <c r="AC66" i="137"/>
  <c r="AC67" i="137"/>
  <c r="AC68" i="137"/>
  <c r="AC71" i="137"/>
  <c r="AC76" i="137"/>
  <c r="AC77" i="137"/>
  <c r="AC78" i="137"/>
  <c r="AC86" i="137"/>
  <c r="AC87" i="137"/>
  <c r="AC112" i="137"/>
  <c r="AC113" i="137"/>
  <c r="AC114" i="137"/>
  <c r="AC134" i="137"/>
  <c r="Y95" i="15"/>
  <c r="AC13" i="138"/>
  <c r="AC14" i="138"/>
  <c r="AC15" i="138"/>
  <c r="AC16" i="138"/>
  <c r="AC17" i="138"/>
  <c r="AC19" i="138"/>
  <c r="AC20" i="138"/>
  <c r="AC21" i="138"/>
  <c r="AC22" i="138"/>
  <c r="AC23" i="138"/>
  <c r="AC24" i="138"/>
  <c r="AC25" i="138"/>
  <c r="AC26" i="138"/>
  <c r="AC28" i="138"/>
  <c r="AC29" i="138"/>
  <c r="AC31" i="138"/>
  <c r="AC32" i="138"/>
  <c r="AC33" i="138"/>
  <c r="AC34" i="138"/>
  <c r="AC35" i="138"/>
  <c r="AC36" i="138"/>
  <c r="AC37" i="138"/>
  <c r="AC38" i="138"/>
  <c r="AC39" i="138"/>
  <c r="AC40" i="138"/>
  <c r="AC42" i="138"/>
  <c r="AC43" i="138"/>
  <c r="AC44" i="138"/>
  <c r="AC45" i="138"/>
  <c r="AC46" i="138"/>
  <c r="AC47" i="138"/>
  <c r="AC50" i="138"/>
  <c r="AC52" i="138"/>
  <c r="AC55" i="138"/>
  <c r="AC59" i="138"/>
  <c r="AC60" i="138"/>
  <c r="AC61" i="138"/>
  <c r="AC62" i="138"/>
  <c r="AC63" i="138"/>
  <c r="AC64" i="138"/>
  <c r="AC65" i="138"/>
  <c r="AC66" i="138"/>
  <c r="AC67" i="138"/>
  <c r="AC68" i="138"/>
  <c r="AC71" i="138"/>
  <c r="AC76" i="138"/>
  <c r="AC77" i="138"/>
  <c r="AC78" i="138"/>
  <c r="AC86" i="138"/>
  <c r="AC87" i="138"/>
  <c r="AC112" i="138"/>
  <c r="AC113" i="138"/>
  <c r="AC114" i="138"/>
  <c r="AC136" i="138"/>
  <c r="Y96" i="15"/>
  <c r="AC13" i="139"/>
  <c r="AC14" i="139"/>
  <c r="AC15" i="139"/>
  <c r="AC16" i="139"/>
  <c r="AC17" i="139"/>
  <c r="AC19" i="139"/>
  <c r="AC20" i="139"/>
  <c r="AC21" i="139"/>
  <c r="AC22" i="139"/>
  <c r="AC23" i="139"/>
  <c r="AC24" i="139"/>
  <c r="AC25" i="139"/>
  <c r="AC26" i="139"/>
  <c r="AC28" i="139"/>
  <c r="AC29" i="139"/>
  <c r="AC31" i="139"/>
  <c r="AC32" i="139"/>
  <c r="AC33" i="139"/>
  <c r="AC34" i="139"/>
  <c r="AC35" i="139"/>
  <c r="AC36" i="139"/>
  <c r="AC37" i="139"/>
  <c r="AC38" i="139"/>
  <c r="AC39" i="139"/>
  <c r="AC40" i="139"/>
  <c r="AC42" i="139"/>
  <c r="AC43" i="139"/>
  <c r="AC44" i="139"/>
  <c r="AC45" i="139"/>
  <c r="AC46" i="139"/>
  <c r="AC47" i="139"/>
  <c r="AC50" i="139"/>
  <c r="AC52" i="139"/>
  <c r="AC55" i="139"/>
  <c r="AC59" i="139"/>
  <c r="AC60" i="139"/>
  <c r="AC61" i="139"/>
  <c r="AC62" i="139"/>
  <c r="AC63" i="139"/>
  <c r="AC64" i="139"/>
  <c r="AC65" i="139"/>
  <c r="AC66" i="139"/>
  <c r="AC67" i="139"/>
  <c r="AC68" i="139"/>
  <c r="AC71" i="139"/>
  <c r="AC76" i="139"/>
  <c r="AC77" i="139"/>
  <c r="AC78" i="139"/>
  <c r="AC86" i="139"/>
  <c r="AC87" i="139"/>
  <c r="AC112" i="139"/>
  <c r="AC113" i="139"/>
  <c r="AC114" i="139"/>
  <c r="AC136" i="139"/>
  <c r="Y97" i="15"/>
  <c r="AC13" i="140"/>
  <c r="AC14" i="140"/>
  <c r="AC15" i="140"/>
  <c r="AC16" i="140"/>
  <c r="AC17" i="140"/>
  <c r="AC19" i="140"/>
  <c r="AC20" i="140"/>
  <c r="AC21" i="140"/>
  <c r="AC22" i="140"/>
  <c r="AC23" i="140"/>
  <c r="AC24" i="140"/>
  <c r="AC25" i="140"/>
  <c r="AC26" i="140"/>
  <c r="AC28" i="140"/>
  <c r="AC29" i="140"/>
  <c r="AC31" i="140"/>
  <c r="AC32" i="140"/>
  <c r="AC33" i="140"/>
  <c r="AC34" i="140"/>
  <c r="AC35" i="140"/>
  <c r="AC36" i="140"/>
  <c r="AC37" i="140"/>
  <c r="AC38" i="140"/>
  <c r="AC39" i="140"/>
  <c r="AC40" i="140"/>
  <c r="AC42" i="140"/>
  <c r="AC43" i="140"/>
  <c r="AC44" i="140"/>
  <c r="AC45" i="140"/>
  <c r="AC46" i="140"/>
  <c r="AC47" i="140"/>
  <c r="AC50" i="140"/>
  <c r="AC52" i="140"/>
  <c r="AC55" i="140"/>
  <c r="AC59" i="140"/>
  <c r="AC60" i="140"/>
  <c r="AC61" i="140"/>
  <c r="AC62" i="140"/>
  <c r="AC63" i="140"/>
  <c r="AC64" i="140"/>
  <c r="AC65" i="140"/>
  <c r="AC66" i="140"/>
  <c r="AC67" i="140"/>
  <c r="AC68" i="140"/>
  <c r="AC71" i="140"/>
  <c r="AC76" i="140"/>
  <c r="AC77" i="140"/>
  <c r="AC78" i="140"/>
  <c r="AC86" i="140"/>
  <c r="AC87" i="140"/>
  <c r="AC112" i="140"/>
  <c r="AC113" i="140"/>
  <c r="AC114" i="140"/>
  <c r="AC136" i="140"/>
  <c r="Y98" i="15"/>
  <c r="AC13" i="142"/>
  <c r="AC14" i="142"/>
  <c r="AC15" i="142"/>
  <c r="AC16" i="142"/>
  <c r="AC17" i="142"/>
  <c r="AC19" i="142"/>
  <c r="AC20" i="142"/>
  <c r="AC21" i="142"/>
  <c r="AC22" i="142"/>
  <c r="AC23" i="142"/>
  <c r="AC24" i="142"/>
  <c r="AC25" i="142"/>
  <c r="AC26" i="142"/>
  <c r="AC28" i="142"/>
  <c r="AC29" i="142"/>
  <c r="AC31" i="142"/>
  <c r="AC32" i="142"/>
  <c r="AC33" i="142"/>
  <c r="AC34" i="142"/>
  <c r="AC35" i="142"/>
  <c r="AC36" i="142"/>
  <c r="AC37" i="142"/>
  <c r="AC38" i="142"/>
  <c r="AC39" i="142"/>
  <c r="AC40" i="142"/>
  <c r="AC42" i="142"/>
  <c r="AC43" i="142"/>
  <c r="AC44" i="142"/>
  <c r="AC45" i="142"/>
  <c r="AC46" i="142"/>
  <c r="AC47" i="142"/>
  <c r="AC50" i="142"/>
  <c r="AC52" i="142"/>
  <c r="AC55" i="142"/>
  <c r="AC59" i="142"/>
  <c r="AC60" i="142"/>
  <c r="AC61" i="142"/>
  <c r="AC62" i="142"/>
  <c r="AC63" i="142"/>
  <c r="AC64" i="142"/>
  <c r="AC65" i="142"/>
  <c r="AC66" i="142"/>
  <c r="AC67" i="142"/>
  <c r="AC68" i="142"/>
  <c r="AC71" i="142"/>
  <c r="AC76" i="142"/>
  <c r="AC77" i="142"/>
  <c r="AC78" i="142"/>
  <c r="AC86" i="142"/>
  <c r="AC87" i="142"/>
  <c r="AC112" i="142"/>
  <c r="AC113" i="142"/>
  <c r="AC114" i="142"/>
  <c r="AC137" i="142"/>
  <c r="Y100" i="15"/>
  <c r="AC13" i="143"/>
  <c r="AC14" i="143"/>
  <c r="AC15" i="143"/>
  <c r="AC16" i="143"/>
  <c r="AC17" i="143"/>
  <c r="AC19" i="143"/>
  <c r="AC20" i="143"/>
  <c r="AC21" i="143"/>
  <c r="AC22" i="143"/>
  <c r="AC23" i="143"/>
  <c r="AC24" i="143"/>
  <c r="AC25" i="143"/>
  <c r="AC26" i="143"/>
  <c r="AC28" i="143"/>
  <c r="AC29" i="143"/>
  <c r="AC31" i="143"/>
  <c r="AC32" i="143"/>
  <c r="AC33" i="143"/>
  <c r="AC34" i="143"/>
  <c r="AC35" i="143"/>
  <c r="AC36" i="143"/>
  <c r="AC37" i="143"/>
  <c r="AC38" i="143"/>
  <c r="AC39" i="143"/>
  <c r="AC40" i="143"/>
  <c r="AC42" i="143"/>
  <c r="AC43" i="143"/>
  <c r="AC44" i="143"/>
  <c r="AC45" i="143"/>
  <c r="AC46" i="143"/>
  <c r="AC47" i="143"/>
  <c r="AC50" i="143"/>
  <c r="AC52" i="143"/>
  <c r="AC55" i="143"/>
  <c r="AC59" i="143"/>
  <c r="AC60" i="143"/>
  <c r="AC61" i="143"/>
  <c r="AC62" i="143"/>
  <c r="AC63" i="143"/>
  <c r="AC64" i="143"/>
  <c r="AC65" i="143"/>
  <c r="AC66" i="143"/>
  <c r="AC67" i="143"/>
  <c r="AC68" i="143"/>
  <c r="AC71" i="143"/>
  <c r="AC76" i="143"/>
  <c r="AC77" i="143"/>
  <c r="AC78" i="143"/>
  <c r="AC86" i="143"/>
  <c r="AC87" i="143"/>
  <c r="AC112" i="143"/>
  <c r="AC113" i="143"/>
  <c r="AC114" i="143"/>
  <c r="AC138" i="143"/>
  <c r="Y101" i="15"/>
  <c r="AC13" i="144"/>
  <c r="AC14" i="144"/>
  <c r="AC15" i="144"/>
  <c r="AC16" i="144"/>
  <c r="AC17" i="144"/>
  <c r="AC19" i="144"/>
  <c r="AC20" i="144"/>
  <c r="AC21" i="144"/>
  <c r="AC22" i="144"/>
  <c r="AC23" i="144"/>
  <c r="AC24" i="144"/>
  <c r="AC25" i="144"/>
  <c r="AC26" i="144"/>
  <c r="AC28" i="144"/>
  <c r="AC29" i="144"/>
  <c r="AC31" i="144"/>
  <c r="AC32" i="144"/>
  <c r="AC33" i="144"/>
  <c r="AC34" i="144"/>
  <c r="AC35" i="144"/>
  <c r="AC36" i="144"/>
  <c r="AC37" i="144"/>
  <c r="AC38" i="144"/>
  <c r="AC39" i="144"/>
  <c r="AC40" i="144"/>
  <c r="AC42" i="144"/>
  <c r="AC43" i="144"/>
  <c r="AC44" i="144"/>
  <c r="AC45" i="144"/>
  <c r="AC46" i="144"/>
  <c r="AC47" i="144"/>
  <c r="AC50" i="144"/>
  <c r="AC52" i="144"/>
  <c r="AC55" i="144"/>
  <c r="AC59" i="144"/>
  <c r="AC60" i="144"/>
  <c r="AC61" i="144"/>
  <c r="AC62" i="144"/>
  <c r="AC63" i="144"/>
  <c r="AC64" i="144"/>
  <c r="AC65" i="144"/>
  <c r="AC66" i="144"/>
  <c r="AC67" i="144"/>
  <c r="AC68" i="144"/>
  <c r="AC71" i="144"/>
  <c r="AC76" i="144"/>
  <c r="AC77" i="144"/>
  <c r="AC78" i="144"/>
  <c r="AC86" i="144"/>
  <c r="AC87" i="144"/>
  <c r="AC112" i="144"/>
  <c r="AC113" i="144"/>
  <c r="AC114" i="144"/>
  <c r="AC138" i="144"/>
  <c r="Y102" i="15"/>
  <c r="AC13" i="145"/>
  <c r="AC14" i="145"/>
  <c r="AC15" i="145"/>
  <c r="AC16" i="145"/>
  <c r="AC17" i="145"/>
  <c r="AC19" i="145"/>
  <c r="AC20" i="145"/>
  <c r="AC21" i="145"/>
  <c r="AC22" i="145"/>
  <c r="AC23" i="145"/>
  <c r="AC24" i="145"/>
  <c r="AC25" i="145"/>
  <c r="AC26" i="145"/>
  <c r="AC28" i="145"/>
  <c r="AC29" i="145"/>
  <c r="AC31" i="145"/>
  <c r="AC32" i="145"/>
  <c r="AC33" i="145"/>
  <c r="AC34" i="145"/>
  <c r="AC35" i="145"/>
  <c r="AC36" i="145"/>
  <c r="AC37" i="145"/>
  <c r="AC38" i="145"/>
  <c r="AC39" i="145"/>
  <c r="AC40" i="145"/>
  <c r="AC42" i="145"/>
  <c r="AC43" i="145"/>
  <c r="AC44" i="145"/>
  <c r="AC45" i="145"/>
  <c r="AC46" i="145"/>
  <c r="AC47" i="145"/>
  <c r="AC50" i="145"/>
  <c r="AC52" i="145"/>
  <c r="AC55" i="145"/>
  <c r="AC59" i="145"/>
  <c r="AC60" i="145"/>
  <c r="AC61" i="145"/>
  <c r="AC62" i="145"/>
  <c r="AC63" i="145"/>
  <c r="AC64" i="145"/>
  <c r="AC65" i="145"/>
  <c r="AC66" i="145"/>
  <c r="AC67" i="145"/>
  <c r="AC68" i="145"/>
  <c r="AC71" i="145"/>
  <c r="AC76" i="145"/>
  <c r="AC77" i="145"/>
  <c r="AC78" i="145"/>
  <c r="AC86" i="145"/>
  <c r="AC87" i="145"/>
  <c r="AC112" i="145"/>
  <c r="AC113" i="145"/>
  <c r="AC114" i="145"/>
  <c r="AC138" i="145"/>
  <c r="Y103" i="15"/>
  <c r="AC13" i="146"/>
  <c r="AC14" i="146"/>
  <c r="AC15" i="146"/>
  <c r="AC16" i="146"/>
  <c r="AC17" i="146"/>
  <c r="AC19" i="146"/>
  <c r="AC20" i="146"/>
  <c r="AC21" i="146"/>
  <c r="AC22" i="146"/>
  <c r="AC23" i="146"/>
  <c r="AC24" i="146"/>
  <c r="AC25" i="146"/>
  <c r="AC26" i="146"/>
  <c r="AC28" i="146"/>
  <c r="AC29" i="146"/>
  <c r="AC31" i="146"/>
  <c r="AC32" i="146"/>
  <c r="AC33" i="146"/>
  <c r="AC34" i="146"/>
  <c r="AC35" i="146"/>
  <c r="AC36" i="146"/>
  <c r="AC37" i="146"/>
  <c r="AC38" i="146"/>
  <c r="AC39" i="146"/>
  <c r="AC40" i="146"/>
  <c r="AC42" i="146"/>
  <c r="AC43" i="146"/>
  <c r="AC44" i="146"/>
  <c r="AC45" i="146"/>
  <c r="AC46" i="146"/>
  <c r="AC47" i="146"/>
  <c r="AC50" i="146"/>
  <c r="AC52" i="146"/>
  <c r="AC55" i="146"/>
  <c r="AC59" i="146"/>
  <c r="AC60" i="146"/>
  <c r="AC61" i="146"/>
  <c r="AC62" i="146"/>
  <c r="AC63" i="146"/>
  <c r="AC64" i="146"/>
  <c r="AC65" i="146"/>
  <c r="AC66" i="146"/>
  <c r="AC67" i="146"/>
  <c r="AC68" i="146"/>
  <c r="AC71" i="146"/>
  <c r="AC76" i="146"/>
  <c r="AC77" i="146"/>
  <c r="AC78" i="146"/>
  <c r="AC86" i="146"/>
  <c r="AC87" i="146"/>
  <c r="AC112" i="146"/>
  <c r="AC113" i="146"/>
  <c r="AC114" i="146"/>
  <c r="AC138" i="146"/>
  <c r="Y104" i="15"/>
  <c r="AC13" i="147"/>
  <c r="AC14" i="147"/>
  <c r="AC15" i="147"/>
  <c r="AC16" i="147"/>
  <c r="AC17" i="147"/>
  <c r="AC19" i="147"/>
  <c r="AC20" i="147"/>
  <c r="AC21" i="147"/>
  <c r="AC22" i="147"/>
  <c r="AC23" i="147"/>
  <c r="AC24" i="147"/>
  <c r="AC25" i="147"/>
  <c r="AC26" i="147"/>
  <c r="AC28" i="147"/>
  <c r="AC29" i="147"/>
  <c r="AC31" i="147"/>
  <c r="AC32" i="147"/>
  <c r="AC33" i="147"/>
  <c r="AC34" i="147"/>
  <c r="AC35" i="147"/>
  <c r="AC36" i="147"/>
  <c r="AC37" i="147"/>
  <c r="AC38" i="147"/>
  <c r="AC39" i="147"/>
  <c r="AC40" i="147"/>
  <c r="AC42" i="147"/>
  <c r="AC43" i="147"/>
  <c r="AC44" i="147"/>
  <c r="AC45" i="147"/>
  <c r="AC46" i="147"/>
  <c r="AC47" i="147"/>
  <c r="AC50" i="147"/>
  <c r="AC52" i="147"/>
  <c r="AC55" i="147"/>
  <c r="AC59" i="147"/>
  <c r="AC60" i="147"/>
  <c r="AC61" i="147"/>
  <c r="AC62" i="147"/>
  <c r="AC63" i="147"/>
  <c r="AC64" i="147"/>
  <c r="AC65" i="147"/>
  <c r="AC66" i="147"/>
  <c r="AC67" i="147"/>
  <c r="AC68" i="147"/>
  <c r="AC71" i="147"/>
  <c r="AC76" i="147"/>
  <c r="AC77" i="147"/>
  <c r="AC78" i="147"/>
  <c r="AC86" i="147"/>
  <c r="AC87" i="147"/>
  <c r="AC112" i="147"/>
  <c r="AC113" i="147"/>
  <c r="AC114" i="147"/>
  <c r="AC138" i="147"/>
  <c r="Y105" i="15"/>
  <c r="AC13" i="148"/>
  <c r="AC14" i="148"/>
  <c r="AC15" i="148"/>
  <c r="AC16" i="148"/>
  <c r="AC17" i="148"/>
  <c r="AC19" i="148"/>
  <c r="AC20" i="148"/>
  <c r="AC21" i="148"/>
  <c r="AC22" i="148"/>
  <c r="AC23" i="148"/>
  <c r="AC24" i="148"/>
  <c r="AC25" i="148"/>
  <c r="AC26" i="148"/>
  <c r="AC28" i="148"/>
  <c r="AC29" i="148"/>
  <c r="AC31" i="148"/>
  <c r="AC32" i="148"/>
  <c r="AC33" i="148"/>
  <c r="AC34" i="148"/>
  <c r="AC35" i="148"/>
  <c r="AC36" i="148"/>
  <c r="AC37" i="148"/>
  <c r="AC38" i="148"/>
  <c r="AC39" i="148"/>
  <c r="AC40" i="148"/>
  <c r="AC42" i="148"/>
  <c r="AC43" i="148"/>
  <c r="AC44" i="148"/>
  <c r="AC45" i="148"/>
  <c r="AC46" i="148"/>
  <c r="AC47" i="148"/>
  <c r="AC50" i="148"/>
  <c r="AC52" i="148"/>
  <c r="AC55" i="148"/>
  <c r="AC59" i="148"/>
  <c r="AC60" i="148"/>
  <c r="AC61" i="148"/>
  <c r="AC62" i="148"/>
  <c r="AC63" i="148"/>
  <c r="AC64" i="148"/>
  <c r="AC65" i="148"/>
  <c r="AC66" i="148"/>
  <c r="AC67" i="148"/>
  <c r="AC68" i="148"/>
  <c r="AC71" i="148"/>
  <c r="AC76" i="148"/>
  <c r="AC77" i="148"/>
  <c r="AC78" i="148"/>
  <c r="AC86" i="148"/>
  <c r="AC87" i="148"/>
  <c r="AC112" i="148"/>
  <c r="AC113" i="148"/>
  <c r="AC114" i="148"/>
  <c r="AC138" i="148"/>
  <c r="Y106" i="15"/>
  <c r="Y110" i="15"/>
  <c r="Q13" i="48"/>
  <c r="Q14" i="48"/>
  <c r="Q15" i="48"/>
  <c r="Q16" i="48"/>
  <c r="Q18" i="48"/>
  <c r="Q19" i="48"/>
  <c r="Q20" i="48"/>
  <c r="Q21" i="48"/>
  <c r="Q22" i="48"/>
  <c r="Q23" i="48"/>
  <c r="Q24" i="48"/>
  <c r="Q25" i="48"/>
  <c r="Q26" i="48"/>
  <c r="Q27" i="48"/>
  <c r="Q28" i="48"/>
  <c r="Q29" i="48"/>
  <c r="Q30" i="48"/>
  <c r="Q31" i="48"/>
  <c r="Q32" i="48"/>
  <c r="Q33" i="48"/>
  <c r="Q34" i="48"/>
  <c r="Q36" i="48"/>
  <c r="Q37" i="48"/>
  <c r="Q38" i="48"/>
  <c r="Q39" i="48"/>
  <c r="Q40" i="48"/>
  <c r="Q41" i="48"/>
  <c r="Q44" i="48"/>
  <c r="Q46" i="48"/>
  <c r="Q49" i="48"/>
  <c r="Q53" i="48"/>
  <c r="Q54" i="48"/>
  <c r="Q55" i="48"/>
  <c r="Q56" i="48"/>
  <c r="Q57" i="48"/>
  <c r="Q58" i="48"/>
  <c r="Q59" i="48"/>
  <c r="Q62" i="48"/>
  <c r="Q67" i="48"/>
  <c r="Q76" i="48"/>
  <c r="Q81" i="48"/>
  <c r="AA13" i="15"/>
  <c r="Q13" i="49"/>
  <c r="Q14" i="49"/>
  <c r="Q15" i="49"/>
  <c r="Q16" i="49"/>
  <c r="Q18" i="49"/>
  <c r="Q19" i="49"/>
  <c r="Q20" i="49"/>
  <c r="Q21" i="49"/>
  <c r="Q22" i="49"/>
  <c r="Q23" i="49"/>
  <c r="Q24" i="49"/>
  <c r="Q25" i="49"/>
  <c r="Q26" i="49"/>
  <c r="Q27" i="49"/>
  <c r="Q28" i="49"/>
  <c r="Q29" i="49"/>
  <c r="Q30" i="49"/>
  <c r="Q31" i="49"/>
  <c r="Q32" i="49"/>
  <c r="Q33" i="49"/>
  <c r="Q34" i="49"/>
  <c r="Q36" i="49"/>
  <c r="Q37" i="49"/>
  <c r="Q38" i="49"/>
  <c r="Q39" i="49"/>
  <c r="Q40" i="49"/>
  <c r="Q41" i="49"/>
  <c r="Q44" i="49"/>
  <c r="Q46" i="49"/>
  <c r="Q49" i="49"/>
  <c r="Q53" i="49"/>
  <c r="Q54" i="49"/>
  <c r="Q55" i="49"/>
  <c r="Q56" i="49"/>
  <c r="Q57" i="49"/>
  <c r="Q58" i="49"/>
  <c r="Q59" i="49"/>
  <c r="Q62" i="49"/>
  <c r="Q67" i="49"/>
  <c r="Q76" i="49"/>
  <c r="Q77" i="49"/>
  <c r="Q82" i="49"/>
  <c r="AA14" i="15"/>
  <c r="Q13" i="50"/>
  <c r="Q14" i="50"/>
  <c r="Q15" i="50"/>
  <c r="Q16" i="50"/>
  <c r="Q18" i="50"/>
  <c r="Q19" i="50"/>
  <c r="Q20" i="50"/>
  <c r="Q21" i="50"/>
  <c r="Q22" i="50"/>
  <c r="Q23" i="50"/>
  <c r="Q24" i="50"/>
  <c r="Q25" i="50"/>
  <c r="Q26" i="50"/>
  <c r="Q27" i="50"/>
  <c r="Q28" i="50"/>
  <c r="Q29" i="50"/>
  <c r="Q30" i="50"/>
  <c r="Q31" i="50"/>
  <c r="Q32" i="50"/>
  <c r="Q33" i="50"/>
  <c r="Q34" i="50"/>
  <c r="Q36" i="50"/>
  <c r="Q37" i="50"/>
  <c r="Q38" i="50"/>
  <c r="Q39" i="50"/>
  <c r="Q40" i="50"/>
  <c r="Q41" i="50"/>
  <c r="Q44" i="50"/>
  <c r="Q46" i="50"/>
  <c r="Q49" i="50"/>
  <c r="Q53" i="50"/>
  <c r="Q54" i="50"/>
  <c r="Q55" i="50"/>
  <c r="Q56" i="50"/>
  <c r="Q57" i="50"/>
  <c r="Q58" i="50"/>
  <c r="Q59" i="50"/>
  <c r="Q62" i="50"/>
  <c r="Q67" i="50"/>
  <c r="Q76" i="50"/>
  <c r="Q77" i="50"/>
  <c r="Q82" i="50"/>
  <c r="AA15" i="15"/>
  <c r="Q13" i="51"/>
  <c r="Q14" i="51"/>
  <c r="Q15" i="51"/>
  <c r="Q16" i="51"/>
  <c r="Q18" i="51"/>
  <c r="Q19" i="51"/>
  <c r="Q20" i="51"/>
  <c r="Q21" i="51"/>
  <c r="Q22" i="51"/>
  <c r="Q23" i="51"/>
  <c r="Q24" i="51"/>
  <c r="Q25" i="51"/>
  <c r="Q26" i="51"/>
  <c r="Q27" i="51"/>
  <c r="Q28" i="51"/>
  <c r="Q29" i="51"/>
  <c r="Q30" i="51"/>
  <c r="Q31" i="51"/>
  <c r="Q32" i="51"/>
  <c r="Q33" i="51"/>
  <c r="Q34" i="51"/>
  <c r="Q36" i="51"/>
  <c r="Q37" i="51"/>
  <c r="Q38" i="51"/>
  <c r="Q39" i="51"/>
  <c r="Q40" i="51"/>
  <c r="Q41" i="51"/>
  <c r="Q44" i="51"/>
  <c r="Q46" i="51"/>
  <c r="Q49" i="51"/>
  <c r="Q53" i="51"/>
  <c r="Q54" i="51"/>
  <c r="Q55" i="51"/>
  <c r="Q56" i="51"/>
  <c r="Q57" i="51"/>
  <c r="Q58" i="51"/>
  <c r="Q59" i="51"/>
  <c r="Q62" i="51"/>
  <c r="Q67" i="51"/>
  <c r="Q76" i="51"/>
  <c r="Q77" i="51"/>
  <c r="Q82" i="51"/>
  <c r="AA16" i="15"/>
  <c r="Q13" i="54"/>
  <c r="Q14" i="54"/>
  <c r="Q15" i="54"/>
  <c r="Q16" i="54"/>
  <c r="Q18" i="54"/>
  <c r="Q19" i="54"/>
  <c r="Q20" i="54"/>
  <c r="Q21" i="54"/>
  <c r="Q22" i="54"/>
  <c r="Q24" i="54"/>
  <c r="Q25" i="54"/>
  <c r="Q26" i="54"/>
  <c r="Q27" i="54"/>
  <c r="Q28" i="54"/>
  <c r="Q29" i="54"/>
  <c r="Q30" i="54"/>
  <c r="Q31" i="54"/>
  <c r="Q32" i="54"/>
  <c r="Q33" i="54"/>
  <c r="Q34" i="54"/>
  <c r="Q36" i="54"/>
  <c r="Q37" i="54"/>
  <c r="Q38" i="54"/>
  <c r="Q39" i="54"/>
  <c r="Q40" i="54"/>
  <c r="Q41" i="54"/>
  <c r="Q44" i="54"/>
  <c r="Q46" i="54"/>
  <c r="Q49" i="54"/>
  <c r="Q53" i="54"/>
  <c r="Q54" i="54"/>
  <c r="Q55" i="54"/>
  <c r="Q56" i="54"/>
  <c r="Q57" i="54"/>
  <c r="Q58" i="54"/>
  <c r="Q59" i="54"/>
  <c r="Q62" i="54"/>
  <c r="Q67" i="54"/>
  <c r="Q76" i="54"/>
  <c r="Q77" i="54"/>
  <c r="Q83" i="54"/>
  <c r="AA17" i="15"/>
  <c r="Q13" i="55"/>
  <c r="Q14" i="55"/>
  <c r="Q15" i="55"/>
  <c r="Q16" i="55"/>
  <c r="Q18" i="55"/>
  <c r="Q19" i="55"/>
  <c r="Q20" i="55"/>
  <c r="Q21" i="55"/>
  <c r="Q22" i="55"/>
  <c r="Q24" i="55"/>
  <c r="Q25" i="55"/>
  <c r="Q26" i="55"/>
  <c r="Q27" i="55"/>
  <c r="Q28" i="55"/>
  <c r="Q29" i="55"/>
  <c r="Q30" i="55"/>
  <c r="Q31" i="55"/>
  <c r="Q32" i="55"/>
  <c r="Q33" i="55"/>
  <c r="Q34" i="55"/>
  <c r="Q36" i="55"/>
  <c r="Q37" i="55"/>
  <c r="Q38" i="55"/>
  <c r="Q39" i="55"/>
  <c r="Q40" i="55"/>
  <c r="Q41" i="55"/>
  <c r="Q44" i="55"/>
  <c r="Q46" i="55"/>
  <c r="Q49" i="55"/>
  <c r="Q53" i="55"/>
  <c r="Q54" i="55"/>
  <c r="Q55" i="55"/>
  <c r="Q56" i="55"/>
  <c r="Q57" i="55"/>
  <c r="Q58" i="55"/>
  <c r="Q59" i="55"/>
  <c r="Q62" i="55"/>
  <c r="Q67" i="55"/>
  <c r="Q76" i="55"/>
  <c r="Q77" i="55"/>
  <c r="Q84" i="55"/>
  <c r="AA18" i="15"/>
  <c r="Q13" i="56"/>
  <c r="Q14" i="56"/>
  <c r="Q15" i="56"/>
  <c r="Q16" i="56"/>
  <c r="Q18" i="56"/>
  <c r="Q19" i="56"/>
  <c r="Q20" i="56"/>
  <c r="Q21" i="56"/>
  <c r="Q22" i="56"/>
  <c r="Q24" i="56"/>
  <c r="Q25" i="56"/>
  <c r="Q26" i="56"/>
  <c r="Q27" i="56"/>
  <c r="Q28" i="56"/>
  <c r="Q29" i="56"/>
  <c r="Q30" i="56"/>
  <c r="Q31" i="56"/>
  <c r="Q32" i="56"/>
  <c r="Q33" i="56"/>
  <c r="Q34" i="56"/>
  <c r="Q36" i="56"/>
  <c r="Q37" i="56"/>
  <c r="Q38" i="56"/>
  <c r="Q39" i="56"/>
  <c r="Q40" i="56"/>
  <c r="Q41" i="56"/>
  <c r="Q44" i="56"/>
  <c r="Q46" i="56"/>
  <c r="Q49" i="56"/>
  <c r="Q53" i="56"/>
  <c r="Q54" i="56"/>
  <c r="Q55" i="56"/>
  <c r="Q56" i="56"/>
  <c r="Q57" i="56"/>
  <c r="Q58" i="56"/>
  <c r="Q59" i="56"/>
  <c r="Q62" i="56"/>
  <c r="Q67" i="56"/>
  <c r="Q76" i="56"/>
  <c r="Q77" i="56"/>
  <c r="Q84" i="56"/>
  <c r="AA19" i="15"/>
  <c r="Q13" i="57"/>
  <c r="Q14" i="57"/>
  <c r="Q15" i="57"/>
  <c r="Q16" i="57"/>
  <c r="Q18" i="57"/>
  <c r="Q19" i="57"/>
  <c r="Q20" i="57"/>
  <c r="Q21" i="57"/>
  <c r="Q22" i="57"/>
  <c r="Q24" i="57"/>
  <c r="Q25" i="57"/>
  <c r="Q26" i="57"/>
  <c r="Q27" i="57"/>
  <c r="Q28" i="57"/>
  <c r="Q29" i="57"/>
  <c r="Q30" i="57"/>
  <c r="Q31" i="57"/>
  <c r="Q32" i="57"/>
  <c r="Q33" i="57"/>
  <c r="Q34" i="57"/>
  <c r="Q36" i="57"/>
  <c r="Q37" i="57"/>
  <c r="Q38" i="57"/>
  <c r="Q39" i="57"/>
  <c r="Q40" i="57"/>
  <c r="Q41" i="57"/>
  <c r="Q44" i="57"/>
  <c r="Q46" i="57"/>
  <c r="Q49" i="57"/>
  <c r="Q53" i="57"/>
  <c r="Q54" i="57"/>
  <c r="Q55" i="57"/>
  <c r="Q56" i="57"/>
  <c r="Q57" i="57"/>
  <c r="Q58" i="57"/>
  <c r="Q59" i="57"/>
  <c r="Q62" i="57"/>
  <c r="Q67" i="57"/>
  <c r="Q76" i="57"/>
  <c r="Q77" i="57"/>
  <c r="Q87" i="57"/>
  <c r="AA20" i="15"/>
  <c r="Q13" i="58"/>
  <c r="Q14" i="58"/>
  <c r="Q15" i="58"/>
  <c r="Q16" i="58"/>
  <c r="Q18" i="58"/>
  <c r="Q19" i="58"/>
  <c r="Q20" i="58"/>
  <c r="Q21" i="58"/>
  <c r="Q22" i="58"/>
  <c r="Q24" i="58"/>
  <c r="Q25" i="58"/>
  <c r="Q26" i="58"/>
  <c r="Q27" i="58"/>
  <c r="Q28" i="58"/>
  <c r="Q29" i="58"/>
  <c r="Q30" i="58"/>
  <c r="Q31" i="58"/>
  <c r="Q32" i="58"/>
  <c r="Q33" i="58"/>
  <c r="Q35" i="58"/>
  <c r="Q36" i="58"/>
  <c r="Q37" i="58"/>
  <c r="Q38" i="58"/>
  <c r="Q39" i="58"/>
  <c r="Q40" i="58"/>
  <c r="Q43" i="58"/>
  <c r="Q45" i="58"/>
  <c r="Q48" i="58"/>
  <c r="Q52" i="58"/>
  <c r="Q53" i="58"/>
  <c r="Q54" i="58"/>
  <c r="Q55" i="58"/>
  <c r="Q56" i="58"/>
  <c r="Q57" i="58"/>
  <c r="Q58" i="58"/>
  <c r="Q61" i="58"/>
  <c r="Q66" i="58"/>
  <c r="Q75" i="58"/>
  <c r="Q76" i="58"/>
  <c r="Q87" i="58"/>
  <c r="AA21" i="15"/>
  <c r="Q13" i="59"/>
  <c r="Q14" i="59"/>
  <c r="Q15" i="59"/>
  <c r="Q16" i="59"/>
  <c r="Q18" i="59"/>
  <c r="Q19" i="59"/>
  <c r="Q20" i="59"/>
  <c r="Q21" i="59"/>
  <c r="Q22" i="59"/>
  <c r="Q24" i="59"/>
  <c r="Q25" i="59"/>
  <c r="Q26" i="59"/>
  <c r="Q27" i="59"/>
  <c r="Q28" i="59"/>
  <c r="Q29" i="59"/>
  <c r="Q30" i="59"/>
  <c r="Q31" i="59"/>
  <c r="Q32" i="59"/>
  <c r="Q33" i="59"/>
  <c r="Q35" i="59"/>
  <c r="Q36" i="59"/>
  <c r="Q37" i="59"/>
  <c r="Q38" i="59"/>
  <c r="Q39" i="59"/>
  <c r="Q40" i="59"/>
  <c r="Q43" i="59"/>
  <c r="Q45" i="59"/>
  <c r="Q48" i="59"/>
  <c r="Q52" i="59"/>
  <c r="Q53" i="59"/>
  <c r="Q54" i="59"/>
  <c r="Q55" i="59"/>
  <c r="Q56" i="59"/>
  <c r="Q57" i="59"/>
  <c r="Q58" i="59"/>
  <c r="Q61" i="59"/>
  <c r="Q66" i="59"/>
  <c r="Q75" i="59"/>
  <c r="Q76" i="59"/>
  <c r="Q88" i="59"/>
  <c r="AA22" i="15"/>
  <c r="Q13" i="60"/>
  <c r="Q14" i="60"/>
  <c r="Q15" i="60"/>
  <c r="Q16" i="60"/>
  <c r="Q18" i="60"/>
  <c r="Q19" i="60"/>
  <c r="Q20" i="60"/>
  <c r="Q21" i="60"/>
  <c r="Q22" i="60"/>
  <c r="Q24" i="60"/>
  <c r="Q25" i="60"/>
  <c r="Q26" i="60"/>
  <c r="Q27" i="60"/>
  <c r="Q28" i="60"/>
  <c r="Q29" i="60"/>
  <c r="Q30" i="60"/>
  <c r="Q31" i="60"/>
  <c r="Q32" i="60"/>
  <c r="Q33" i="60"/>
  <c r="Q35" i="60"/>
  <c r="Q36" i="60"/>
  <c r="Q37" i="60"/>
  <c r="Q38" i="60"/>
  <c r="Q39" i="60"/>
  <c r="Q40" i="60"/>
  <c r="Q43" i="60"/>
  <c r="Q45" i="60"/>
  <c r="Q48" i="60"/>
  <c r="Q52" i="60"/>
  <c r="Q53" i="60"/>
  <c r="Q54" i="60"/>
  <c r="Q55" i="60"/>
  <c r="Q56" i="60"/>
  <c r="Q57" i="60"/>
  <c r="Q58" i="60"/>
  <c r="Q61" i="60"/>
  <c r="Q66" i="60"/>
  <c r="Q75" i="60"/>
  <c r="Q76" i="60"/>
  <c r="Q88" i="60"/>
  <c r="AA23" i="15"/>
  <c r="Q13" i="61"/>
  <c r="Q14" i="61"/>
  <c r="Q15" i="61"/>
  <c r="Q16" i="61"/>
  <c r="Q18" i="61"/>
  <c r="Q19" i="61"/>
  <c r="Q20" i="61"/>
  <c r="Q21" i="61"/>
  <c r="Q22" i="61"/>
  <c r="Q24" i="61"/>
  <c r="Q25" i="61"/>
  <c r="Q26" i="61"/>
  <c r="Q27" i="61"/>
  <c r="Q28" i="61"/>
  <c r="Q29" i="61"/>
  <c r="Q30" i="61"/>
  <c r="Q31" i="61"/>
  <c r="Q32" i="61"/>
  <c r="Q33" i="61"/>
  <c r="Q35" i="61"/>
  <c r="Q36" i="61"/>
  <c r="Q37" i="61"/>
  <c r="Q38" i="61"/>
  <c r="Q39" i="61"/>
  <c r="Q40" i="61"/>
  <c r="Q43" i="61"/>
  <c r="Q45" i="61"/>
  <c r="Q48" i="61"/>
  <c r="Q52" i="61"/>
  <c r="Q53" i="61"/>
  <c r="Q54" i="61"/>
  <c r="Q55" i="61"/>
  <c r="Q56" i="61"/>
  <c r="Q57" i="61"/>
  <c r="Q58" i="61"/>
  <c r="Q61" i="61"/>
  <c r="Q66" i="61"/>
  <c r="Q75" i="61"/>
  <c r="Q76" i="61"/>
  <c r="Q88" i="61"/>
  <c r="AA24" i="15"/>
  <c r="Q13" i="62"/>
  <c r="Q14" i="62"/>
  <c r="Q15" i="62"/>
  <c r="Q16" i="62"/>
  <c r="Q18" i="62"/>
  <c r="Q19" i="62"/>
  <c r="Q20" i="62"/>
  <c r="Q21" i="62"/>
  <c r="Q22" i="62"/>
  <c r="Q24" i="62"/>
  <c r="Q25" i="62"/>
  <c r="Q26" i="62"/>
  <c r="Q27" i="62"/>
  <c r="Q28" i="62"/>
  <c r="Q29" i="62"/>
  <c r="Q30" i="62"/>
  <c r="Q31" i="62"/>
  <c r="Q32" i="62"/>
  <c r="Q33" i="62"/>
  <c r="Q35" i="62"/>
  <c r="Q36" i="62"/>
  <c r="Q37" i="62"/>
  <c r="Q38" i="62"/>
  <c r="Q39" i="62"/>
  <c r="Q40" i="62"/>
  <c r="Q43" i="62"/>
  <c r="Q45" i="62"/>
  <c r="Q48" i="62"/>
  <c r="Q52" i="62"/>
  <c r="Q53" i="62"/>
  <c r="Q54" i="62"/>
  <c r="Q55" i="62"/>
  <c r="Q56" i="62"/>
  <c r="Q57" i="62"/>
  <c r="Q58" i="62"/>
  <c r="Q61" i="62"/>
  <c r="Q66" i="62"/>
  <c r="Q75" i="62"/>
  <c r="Q76" i="62"/>
  <c r="Q88" i="62"/>
  <c r="AA25" i="15"/>
  <c r="Q13" i="63"/>
  <c r="Q14" i="63"/>
  <c r="Q15" i="63"/>
  <c r="Q16" i="63"/>
  <c r="Q18" i="63"/>
  <c r="Q19" i="63"/>
  <c r="Q20" i="63"/>
  <c r="Q21" i="63"/>
  <c r="Q22" i="63"/>
  <c r="Q24" i="63"/>
  <c r="Q25" i="63"/>
  <c r="Q26" i="63"/>
  <c r="Q27" i="63"/>
  <c r="Q28" i="63"/>
  <c r="Q29" i="63"/>
  <c r="Q30" i="63"/>
  <c r="Q31" i="63"/>
  <c r="Q32" i="63"/>
  <c r="Q33" i="63"/>
  <c r="Q35" i="63"/>
  <c r="Q36" i="63"/>
  <c r="Q37" i="63"/>
  <c r="Q38" i="63"/>
  <c r="Q39" i="63"/>
  <c r="Q40" i="63"/>
  <c r="Q43" i="63"/>
  <c r="Q45" i="63"/>
  <c r="Q48" i="63"/>
  <c r="Q52" i="63"/>
  <c r="Q53" i="63"/>
  <c r="Q54" i="63"/>
  <c r="Q55" i="63"/>
  <c r="Q56" i="63"/>
  <c r="Q57" i="63"/>
  <c r="Q58" i="63"/>
  <c r="Q61" i="63"/>
  <c r="Q66" i="63"/>
  <c r="Q75" i="63"/>
  <c r="Q76" i="63"/>
  <c r="Q89" i="63"/>
  <c r="AA26" i="15"/>
  <c r="S14" i="64"/>
  <c r="S15" i="64"/>
  <c r="S16" i="64"/>
  <c r="S18" i="64"/>
  <c r="S19" i="64"/>
  <c r="S20" i="64"/>
  <c r="S21" i="64"/>
  <c r="S22" i="64"/>
  <c r="S24" i="64"/>
  <c r="S25" i="64"/>
  <c r="S26" i="64"/>
  <c r="S27" i="64"/>
  <c r="S28" i="64"/>
  <c r="S29" i="64"/>
  <c r="S30" i="64"/>
  <c r="S31" i="64"/>
  <c r="S32" i="64"/>
  <c r="S33" i="64"/>
  <c r="S35" i="64"/>
  <c r="S36" i="64"/>
  <c r="S37" i="64"/>
  <c r="S38" i="64"/>
  <c r="S39" i="64"/>
  <c r="S40" i="64"/>
  <c r="S43" i="64"/>
  <c r="S45" i="64"/>
  <c r="S48" i="64"/>
  <c r="S52" i="64"/>
  <c r="S53" i="64"/>
  <c r="S54" i="64"/>
  <c r="S55" i="64"/>
  <c r="S56" i="64"/>
  <c r="S57" i="64"/>
  <c r="S58" i="64"/>
  <c r="S61" i="64"/>
  <c r="S66" i="64"/>
  <c r="S75" i="64"/>
  <c r="S76" i="64"/>
  <c r="S89" i="64"/>
  <c r="AA27" i="15"/>
  <c r="U13" i="65"/>
  <c r="U14" i="65"/>
  <c r="U15" i="65"/>
  <c r="U16" i="65"/>
  <c r="U18" i="65"/>
  <c r="U19" i="65"/>
  <c r="U20" i="65"/>
  <c r="U21" i="65"/>
  <c r="U22" i="65"/>
  <c r="U24" i="65"/>
  <c r="U25" i="65"/>
  <c r="U26" i="65"/>
  <c r="U27" i="65"/>
  <c r="U28" i="65"/>
  <c r="U29" i="65"/>
  <c r="U30" i="65"/>
  <c r="U31" i="65"/>
  <c r="U32" i="65"/>
  <c r="U33" i="65"/>
  <c r="U35" i="65"/>
  <c r="U36" i="65"/>
  <c r="U37" i="65"/>
  <c r="U38" i="65"/>
  <c r="U39" i="65"/>
  <c r="U40" i="65"/>
  <c r="U43" i="65"/>
  <c r="U45" i="65"/>
  <c r="U48" i="65"/>
  <c r="U52" i="65"/>
  <c r="U53" i="65"/>
  <c r="U54" i="65"/>
  <c r="U55" i="65"/>
  <c r="U56" i="65"/>
  <c r="U57" i="65"/>
  <c r="U58" i="65"/>
  <c r="U61" i="65"/>
  <c r="U66" i="65"/>
  <c r="U75" i="65"/>
  <c r="U76" i="65"/>
  <c r="U93" i="65"/>
  <c r="AA28" i="15"/>
  <c r="U13" i="66"/>
  <c r="U14" i="66"/>
  <c r="U15" i="66"/>
  <c r="U16" i="66"/>
  <c r="U18" i="66"/>
  <c r="U19" i="66"/>
  <c r="U20" i="66"/>
  <c r="U21" i="66"/>
  <c r="U22" i="66"/>
  <c r="U24" i="66"/>
  <c r="U25" i="66"/>
  <c r="U26" i="66"/>
  <c r="U27" i="66"/>
  <c r="U28" i="66"/>
  <c r="U29" i="66"/>
  <c r="U30" i="66"/>
  <c r="U31" i="66"/>
  <c r="U32" i="66"/>
  <c r="U33" i="66"/>
  <c r="U35" i="66"/>
  <c r="U36" i="66"/>
  <c r="U37" i="66"/>
  <c r="U38" i="66"/>
  <c r="U39" i="66"/>
  <c r="U40" i="66"/>
  <c r="U43" i="66"/>
  <c r="U45" i="66"/>
  <c r="U48" i="66"/>
  <c r="U52" i="66"/>
  <c r="U53" i="66"/>
  <c r="U54" i="66"/>
  <c r="U55" i="66"/>
  <c r="U56" i="66"/>
  <c r="U57" i="66"/>
  <c r="U58" i="66"/>
  <c r="U61" i="66"/>
  <c r="U66" i="66"/>
  <c r="U75" i="66"/>
  <c r="U76" i="66"/>
  <c r="U92" i="66"/>
  <c r="AA29" i="15"/>
  <c r="U13" i="67"/>
  <c r="U14" i="67"/>
  <c r="U15" i="67"/>
  <c r="U16" i="67"/>
  <c r="U18" i="67"/>
  <c r="U19" i="67"/>
  <c r="U20" i="67"/>
  <c r="U21" i="67"/>
  <c r="U22" i="67"/>
  <c r="U24" i="67"/>
  <c r="U25" i="67"/>
  <c r="U26" i="67"/>
  <c r="U27" i="67"/>
  <c r="U28" i="67"/>
  <c r="U29" i="67"/>
  <c r="U30" i="67"/>
  <c r="U31" i="67"/>
  <c r="U32" i="67"/>
  <c r="U33" i="67"/>
  <c r="U35" i="67"/>
  <c r="U36" i="67"/>
  <c r="U37" i="67"/>
  <c r="U38" i="67"/>
  <c r="U39" i="67"/>
  <c r="U40" i="67"/>
  <c r="U43" i="67"/>
  <c r="U45" i="67"/>
  <c r="U48" i="67"/>
  <c r="U52" i="67"/>
  <c r="U53" i="67"/>
  <c r="U54" i="67"/>
  <c r="U55" i="67"/>
  <c r="U56" i="67"/>
  <c r="U57" i="67"/>
  <c r="U58" i="67"/>
  <c r="U61" i="67"/>
  <c r="U66" i="67"/>
  <c r="U75" i="67"/>
  <c r="U76" i="67"/>
  <c r="U93" i="67"/>
  <c r="AA30" i="15"/>
  <c r="AA31" i="15"/>
  <c r="U13" i="69"/>
  <c r="U14" i="69"/>
  <c r="U15" i="69"/>
  <c r="U16" i="69"/>
  <c r="U18" i="69"/>
  <c r="U19" i="69"/>
  <c r="U20" i="69"/>
  <c r="U21" i="69"/>
  <c r="U22" i="69"/>
  <c r="U24" i="69"/>
  <c r="U25" i="69"/>
  <c r="U26" i="69"/>
  <c r="U27" i="69"/>
  <c r="U28" i="69"/>
  <c r="U29" i="69"/>
  <c r="U30" i="69"/>
  <c r="U31" i="69"/>
  <c r="U32" i="69"/>
  <c r="U33" i="69"/>
  <c r="U35" i="69"/>
  <c r="U36" i="69"/>
  <c r="U37" i="69"/>
  <c r="U38" i="69"/>
  <c r="U39" i="69"/>
  <c r="U40" i="69"/>
  <c r="U43" i="69"/>
  <c r="U45" i="69"/>
  <c r="U48" i="69"/>
  <c r="U52" i="69"/>
  <c r="U53" i="69"/>
  <c r="U54" i="69"/>
  <c r="U55" i="69"/>
  <c r="U56" i="69"/>
  <c r="U57" i="69"/>
  <c r="U58" i="69"/>
  <c r="U61" i="69"/>
  <c r="U66" i="69"/>
  <c r="U75" i="69"/>
  <c r="U76" i="69"/>
  <c r="U94" i="69"/>
  <c r="AA32" i="15"/>
  <c r="U13" i="70"/>
  <c r="U14" i="70"/>
  <c r="U15" i="70"/>
  <c r="U16" i="70"/>
  <c r="U18" i="70"/>
  <c r="U19" i="70"/>
  <c r="U20" i="70"/>
  <c r="U21" i="70"/>
  <c r="U22" i="70"/>
  <c r="U24" i="70"/>
  <c r="U25" i="70"/>
  <c r="U26" i="70"/>
  <c r="U27" i="70"/>
  <c r="U28" i="70"/>
  <c r="U29" i="70"/>
  <c r="U30" i="70"/>
  <c r="U31" i="70"/>
  <c r="U32" i="70"/>
  <c r="U33" i="70"/>
  <c r="U35" i="70"/>
  <c r="U36" i="70"/>
  <c r="U37" i="70"/>
  <c r="U38" i="70"/>
  <c r="U39" i="70"/>
  <c r="U40" i="70"/>
  <c r="U43" i="70"/>
  <c r="U45" i="70"/>
  <c r="U48" i="70"/>
  <c r="U52" i="70"/>
  <c r="U53" i="70"/>
  <c r="U54" i="70"/>
  <c r="U55" i="70"/>
  <c r="U56" i="70"/>
  <c r="U57" i="70"/>
  <c r="U58" i="70"/>
  <c r="U61" i="70"/>
  <c r="U66" i="70"/>
  <c r="U75" i="70"/>
  <c r="U76" i="70"/>
  <c r="U93" i="70"/>
  <c r="AA33" i="15"/>
  <c r="U13" i="71"/>
  <c r="U14" i="71"/>
  <c r="U15" i="71"/>
  <c r="U16" i="71"/>
  <c r="U18" i="71"/>
  <c r="U19" i="71"/>
  <c r="U20" i="71"/>
  <c r="U21" i="71"/>
  <c r="U22" i="71"/>
  <c r="U24" i="71"/>
  <c r="U25" i="71"/>
  <c r="U26" i="71"/>
  <c r="U27" i="71"/>
  <c r="U28" i="71"/>
  <c r="U29" i="71"/>
  <c r="U30" i="71"/>
  <c r="U31" i="71"/>
  <c r="U32" i="71"/>
  <c r="U33" i="71"/>
  <c r="U35" i="71"/>
  <c r="U36" i="71"/>
  <c r="U37" i="71"/>
  <c r="U38" i="71"/>
  <c r="U39" i="71"/>
  <c r="U40" i="71"/>
  <c r="U43" i="71"/>
  <c r="U45" i="71"/>
  <c r="U48" i="71"/>
  <c r="U52" i="71"/>
  <c r="U53" i="71"/>
  <c r="U54" i="71"/>
  <c r="U55" i="71"/>
  <c r="U56" i="71"/>
  <c r="U57" i="71"/>
  <c r="U58" i="71"/>
  <c r="U61" i="71"/>
  <c r="U66" i="71"/>
  <c r="U75" i="71"/>
  <c r="U76" i="71"/>
  <c r="U95" i="71"/>
  <c r="AA34" i="15"/>
  <c r="U13" i="72"/>
  <c r="U14" i="72"/>
  <c r="U15" i="72"/>
  <c r="U16" i="72"/>
  <c r="U18" i="72"/>
  <c r="U19" i="72"/>
  <c r="U20" i="72"/>
  <c r="U21" i="72"/>
  <c r="U22" i="72"/>
  <c r="U24" i="72"/>
  <c r="U25" i="72"/>
  <c r="U26" i="72"/>
  <c r="U27" i="72"/>
  <c r="U28" i="72"/>
  <c r="U29" i="72"/>
  <c r="U30" i="72"/>
  <c r="U31" i="72"/>
  <c r="U32" i="72"/>
  <c r="U33" i="72"/>
  <c r="U35" i="72"/>
  <c r="U36" i="72"/>
  <c r="U37" i="72"/>
  <c r="U38" i="72"/>
  <c r="U39" i="72"/>
  <c r="U40" i="72"/>
  <c r="U43" i="72"/>
  <c r="U45" i="72"/>
  <c r="U48" i="72"/>
  <c r="U52" i="72"/>
  <c r="U53" i="72"/>
  <c r="U54" i="72"/>
  <c r="U55" i="72"/>
  <c r="U56" i="72"/>
  <c r="U57" i="72"/>
  <c r="U58" i="72"/>
  <c r="U61" i="72"/>
  <c r="U66" i="72"/>
  <c r="U75" i="72"/>
  <c r="U76" i="72"/>
  <c r="U96" i="72"/>
  <c r="AA35" i="15"/>
  <c r="U13" i="73"/>
  <c r="U14" i="73"/>
  <c r="U15" i="73"/>
  <c r="U16" i="73"/>
  <c r="U18" i="73"/>
  <c r="U19" i="73"/>
  <c r="U20" i="73"/>
  <c r="U21" i="73"/>
  <c r="U22" i="73"/>
  <c r="U24" i="73"/>
  <c r="U25" i="73"/>
  <c r="U26" i="73"/>
  <c r="U27" i="73"/>
  <c r="U28" i="73"/>
  <c r="U29" i="73"/>
  <c r="U30" i="73"/>
  <c r="U31" i="73"/>
  <c r="U32" i="73"/>
  <c r="U33" i="73"/>
  <c r="U35" i="73"/>
  <c r="U36" i="73"/>
  <c r="U37" i="73"/>
  <c r="U38" i="73"/>
  <c r="U39" i="73"/>
  <c r="U40" i="73"/>
  <c r="U43" i="73"/>
  <c r="U45" i="73"/>
  <c r="U48" i="73"/>
  <c r="U52" i="73"/>
  <c r="U53" i="73"/>
  <c r="U54" i="73"/>
  <c r="U55" i="73"/>
  <c r="U56" i="73"/>
  <c r="U57" i="73"/>
  <c r="U58" i="73"/>
  <c r="U61" i="73"/>
  <c r="U66" i="73"/>
  <c r="U75" i="73"/>
  <c r="U76" i="73"/>
  <c r="U96" i="73"/>
  <c r="AA36" i="15"/>
  <c r="U13" i="74"/>
  <c r="U14" i="74"/>
  <c r="U15" i="74"/>
  <c r="U16" i="74"/>
  <c r="U18" i="74"/>
  <c r="U19" i="74"/>
  <c r="U20" i="74"/>
  <c r="U21" i="74"/>
  <c r="U22" i="74"/>
  <c r="U24" i="74"/>
  <c r="U25" i="74"/>
  <c r="U26" i="74"/>
  <c r="U27" i="74"/>
  <c r="U28" i="74"/>
  <c r="U29" i="74"/>
  <c r="U30" i="74"/>
  <c r="U31" i="74"/>
  <c r="U32" i="74"/>
  <c r="U33" i="74"/>
  <c r="U35" i="74"/>
  <c r="U36" i="74"/>
  <c r="U37" i="74"/>
  <c r="U38" i="74"/>
  <c r="U39" i="74"/>
  <c r="U40" i="74"/>
  <c r="U43" i="74"/>
  <c r="U45" i="74"/>
  <c r="U48" i="74"/>
  <c r="U52" i="74"/>
  <c r="U53" i="74"/>
  <c r="U54" i="74"/>
  <c r="U55" i="74"/>
  <c r="U56" i="74"/>
  <c r="U57" i="74"/>
  <c r="U58" i="74"/>
  <c r="U61" i="74"/>
  <c r="U66" i="74"/>
  <c r="U75" i="74"/>
  <c r="U76" i="74"/>
  <c r="U96" i="74"/>
  <c r="AA37" i="15"/>
  <c r="U13" i="75"/>
  <c r="U14" i="75"/>
  <c r="U15" i="75"/>
  <c r="U16" i="75"/>
  <c r="U18" i="75"/>
  <c r="U19" i="75"/>
  <c r="U20" i="75"/>
  <c r="U21" i="75"/>
  <c r="U22" i="75"/>
  <c r="U24" i="75"/>
  <c r="U25" i="75"/>
  <c r="U26" i="75"/>
  <c r="U27" i="75"/>
  <c r="U28" i="75"/>
  <c r="U29" i="75"/>
  <c r="U30" i="75"/>
  <c r="U31" i="75"/>
  <c r="U32" i="75"/>
  <c r="U33" i="75"/>
  <c r="U35" i="75"/>
  <c r="U36" i="75"/>
  <c r="U37" i="75"/>
  <c r="U38" i="75"/>
  <c r="U39" i="75"/>
  <c r="U40" i="75"/>
  <c r="U43" i="75"/>
  <c r="U45" i="75"/>
  <c r="U48" i="75"/>
  <c r="U52" i="75"/>
  <c r="U53" i="75"/>
  <c r="U54" i="75"/>
  <c r="U55" i="75"/>
  <c r="U56" i="75"/>
  <c r="U57" i="75"/>
  <c r="U58" i="75"/>
  <c r="U61" i="75"/>
  <c r="U66" i="75"/>
  <c r="U75" i="75"/>
  <c r="U76" i="75"/>
  <c r="U96" i="75"/>
  <c r="AA38" i="15"/>
  <c r="U13" i="76"/>
  <c r="U14" i="76"/>
  <c r="U15" i="76"/>
  <c r="U16" i="76"/>
  <c r="U18" i="76"/>
  <c r="U19" i="76"/>
  <c r="U20" i="76"/>
  <c r="U21" i="76"/>
  <c r="U22" i="76"/>
  <c r="U24" i="76"/>
  <c r="U25" i="76"/>
  <c r="U26" i="76"/>
  <c r="U27" i="76"/>
  <c r="U28" i="76"/>
  <c r="U29" i="76"/>
  <c r="U30" i="76"/>
  <c r="U31" i="76"/>
  <c r="U32" i="76"/>
  <c r="U33" i="76"/>
  <c r="U35" i="76"/>
  <c r="U36" i="76"/>
  <c r="U37" i="76"/>
  <c r="U38" i="76"/>
  <c r="U39" i="76"/>
  <c r="U40" i="76"/>
  <c r="U43" i="76"/>
  <c r="U45" i="76"/>
  <c r="U48" i="76"/>
  <c r="U52" i="76"/>
  <c r="U53" i="76"/>
  <c r="U54" i="76"/>
  <c r="U55" i="76"/>
  <c r="U56" i="76"/>
  <c r="U57" i="76"/>
  <c r="U58" i="76"/>
  <c r="U61" i="76"/>
  <c r="U66" i="76"/>
  <c r="U75" i="76"/>
  <c r="U76" i="76"/>
  <c r="U97" i="76"/>
  <c r="AA39" i="15"/>
  <c r="U13" i="77"/>
  <c r="U14" i="77"/>
  <c r="U15" i="77"/>
  <c r="U16" i="77"/>
  <c r="U18" i="77"/>
  <c r="U19" i="77"/>
  <c r="U20" i="77"/>
  <c r="U21" i="77"/>
  <c r="U22" i="77"/>
  <c r="U24" i="77"/>
  <c r="U25" i="77"/>
  <c r="U26" i="77"/>
  <c r="U27" i="77"/>
  <c r="U28" i="77"/>
  <c r="U29" i="77"/>
  <c r="U30" i="77"/>
  <c r="U31" i="77"/>
  <c r="U32" i="77"/>
  <c r="U33" i="77"/>
  <c r="U35" i="77"/>
  <c r="U36" i="77"/>
  <c r="U37" i="77"/>
  <c r="U38" i="77"/>
  <c r="U39" i="77"/>
  <c r="U40" i="77"/>
  <c r="U43" i="77"/>
  <c r="U45" i="77"/>
  <c r="U48" i="77"/>
  <c r="U52" i="77"/>
  <c r="U53" i="77"/>
  <c r="U54" i="77"/>
  <c r="U55" i="77"/>
  <c r="U56" i="77"/>
  <c r="U57" i="77"/>
  <c r="U58" i="77"/>
  <c r="U61" i="77"/>
  <c r="U66" i="77"/>
  <c r="U75" i="77"/>
  <c r="U76" i="77"/>
  <c r="U97" i="77"/>
  <c r="AA40" i="15"/>
  <c r="U13" i="78"/>
  <c r="U14" i="78"/>
  <c r="U15" i="78"/>
  <c r="U16" i="78"/>
  <c r="U18" i="78"/>
  <c r="U19" i="78"/>
  <c r="U20" i="78"/>
  <c r="U21" i="78"/>
  <c r="U22" i="78"/>
  <c r="U24" i="78"/>
  <c r="U25" i="78"/>
  <c r="U26" i="78"/>
  <c r="U27" i="78"/>
  <c r="U28" i="78"/>
  <c r="U29" i="78"/>
  <c r="U30" i="78"/>
  <c r="U31" i="78"/>
  <c r="U32" i="78"/>
  <c r="U33" i="78"/>
  <c r="U35" i="78"/>
  <c r="U36" i="78"/>
  <c r="U37" i="78"/>
  <c r="U38" i="78"/>
  <c r="U39" i="78"/>
  <c r="U40" i="78"/>
  <c r="U43" i="78"/>
  <c r="U45" i="78"/>
  <c r="U48" i="78"/>
  <c r="U52" i="78"/>
  <c r="U53" i="78"/>
  <c r="U54" i="78"/>
  <c r="U55" i="78"/>
  <c r="U56" i="78"/>
  <c r="U57" i="78"/>
  <c r="U58" i="78"/>
  <c r="U61" i="78"/>
  <c r="U66" i="78"/>
  <c r="U75" i="78"/>
  <c r="U76" i="78"/>
  <c r="U97" i="78"/>
  <c r="AA41" i="15"/>
  <c r="U13" i="79"/>
  <c r="U14" i="79"/>
  <c r="U15" i="79"/>
  <c r="U16" i="79"/>
  <c r="U18" i="79"/>
  <c r="U19" i="79"/>
  <c r="U20" i="79"/>
  <c r="U21" i="79"/>
  <c r="U22" i="79"/>
  <c r="U24" i="79"/>
  <c r="U25" i="79"/>
  <c r="U26" i="79"/>
  <c r="U27" i="79"/>
  <c r="U28" i="79"/>
  <c r="U29" i="79"/>
  <c r="U30" i="79"/>
  <c r="U31" i="79"/>
  <c r="U32" i="79"/>
  <c r="U33" i="79"/>
  <c r="U35" i="79"/>
  <c r="U36" i="79"/>
  <c r="U37" i="79"/>
  <c r="U38" i="79"/>
  <c r="U39" i="79"/>
  <c r="U40" i="79"/>
  <c r="U43" i="79"/>
  <c r="U45" i="79"/>
  <c r="U48" i="79"/>
  <c r="U52" i="79"/>
  <c r="U53" i="79"/>
  <c r="U54" i="79"/>
  <c r="U55" i="79"/>
  <c r="U56" i="79"/>
  <c r="U57" i="79"/>
  <c r="U58" i="79"/>
  <c r="U61" i="79"/>
  <c r="U66" i="79"/>
  <c r="U75" i="79"/>
  <c r="U76" i="79"/>
  <c r="U97" i="79"/>
  <c r="AA42" i="15"/>
  <c r="U13" i="80"/>
  <c r="U14" i="80"/>
  <c r="U15" i="80"/>
  <c r="U16" i="80"/>
  <c r="U18" i="80"/>
  <c r="U19" i="80"/>
  <c r="U20" i="80"/>
  <c r="U21" i="80"/>
  <c r="U22" i="80"/>
  <c r="U24" i="80"/>
  <c r="U25" i="80"/>
  <c r="U26" i="80"/>
  <c r="U27" i="80"/>
  <c r="U28" i="80"/>
  <c r="U29" i="80"/>
  <c r="U30" i="80"/>
  <c r="U31" i="80"/>
  <c r="U32" i="80"/>
  <c r="U33" i="80"/>
  <c r="U35" i="80"/>
  <c r="U36" i="80"/>
  <c r="U37" i="80"/>
  <c r="U38" i="80"/>
  <c r="U39" i="80"/>
  <c r="U40" i="80"/>
  <c r="U43" i="80"/>
  <c r="U45" i="80"/>
  <c r="U48" i="80"/>
  <c r="U52" i="80"/>
  <c r="U53" i="80"/>
  <c r="U54" i="80"/>
  <c r="U55" i="80"/>
  <c r="U56" i="80"/>
  <c r="U57" i="80"/>
  <c r="U58" i="80"/>
  <c r="U61" i="80"/>
  <c r="U66" i="80"/>
  <c r="U75" i="80"/>
  <c r="U76" i="80"/>
  <c r="U97" i="80"/>
  <c r="AA43" i="15"/>
  <c r="U13" i="84"/>
  <c r="U14" i="84"/>
  <c r="U15" i="84"/>
  <c r="U16" i="84"/>
  <c r="U18" i="84"/>
  <c r="U19" i="84"/>
  <c r="U20" i="84"/>
  <c r="U21" i="84"/>
  <c r="U22" i="84"/>
  <c r="U24" i="84"/>
  <c r="U25" i="84"/>
  <c r="U26" i="84"/>
  <c r="U27" i="84"/>
  <c r="U28" i="84"/>
  <c r="U29" i="84"/>
  <c r="U30" i="84"/>
  <c r="U31" i="84"/>
  <c r="U32" i="84"/>
  <c r="U33" i="84"/>
  <c r="U35" i="84"/>
  <c r="U36" i="84"/>
  <c r="U37" i="84"/>
  <c r="U38" i="84"/>
  <c r="U39" i="84"/>
  <c r="U40" i="84"/>
  <c r="U43" i="84"/>
  <c r="U45" i="84"/>
  <c r="U48" i="84"/>
  <c r="U52" i="84"/>
  <c r="U53" i="84"/>
  <c r="U54" i="84"/>
  <c r="U55" i="84"/>
  <c r="U56" i="84"/>
  <c r="U57" i="84"/>
  <c r="U58" i="84"/>
  <c r="U61" i="84"/>
  <c r="U66" i="84"/>
  <c r="U75" i="84"/>
  <c r="U76" i="84"/>
  <c r="U98" i="84"/>
  <c r="AA46" i="15"/>
  <c r="U13" i="83"/>
  <c r="U14" i="83"/>
  <c r="U15" i="83"/>
  <c r="U16" i="83"/>
  <c r="U18" i="83"/>
  <c r="U19" i="83"/>
  <c r="U20" i="83"/>
  <c r="U21" i="83"/>
  <c r="U22" i="83"/>
  <c r="U24" i="83"/>
  <c r="U25" i="83"/>
  <c r="U26" i="83"/>
  <c r="U27" i="83"/>
  <c r="U28" i="83"/>
  <c r="U29" i="83"/>
  <c r="U30" i="83"/>
  <c r="U31" i="83"/>
  <c r="U32" i="83"/>
  <c r="U33" i="83"/>
  <c r="U35" i="83"/>
  <c r="U36" i="83"/>
  <c r="U37" i="83"/>
  <c r="U38" i="83"/>
  <c r="U39" i="83"/>
  <c r="U40" i="83"/>
  <c r="U43" i="83"/>
  <c r="U45" i="83"/>
  <c r="U48" i="83"/>
  <c r="U52" i="83"/>
  <c r="U53" i="83"/>
  <c r="U54" i="83"/>
  <c r="U55" i="83"/>
  <c r="U56" i="83"/>
  <c r="U57" i="83"/>
  <c r="U58" i="83"/>
  <c r="U61" i="83"/>
  <c r="U66" i="83"/>
  <c r="U75" i="83"/>
  <c r="U76" i="83"/>
  <c r="U97" i="83"/>
  <c r="AA47" i="15"/>
  <c r="U13" i="85"/>
  <c r="U14" i="85"/>
  <c r="U15" i="85"/>
  <c r="U16" i="85"/>
  <c r="U18" i="85"/>
  <c r="U19" i="85"/>
  <c r="U20" i="85"/>
  <c r="U21" i="85"/>
  <c r="U22" i="85"/>
  <c r="U24" i="85"/>
  <c r="U25" i="85"/>
  <c r="U26" i="85"/>
  <c r="U27" i="85"/>
  <c r="U28" i="85"/>
  <c r="U29" i="85"/>
  <c r="U30" i="85"/>
  <c r="U31" i="85"/>
  <c r="U32" i="85"/>
  <c r="U33" i="85"/>
  <c r="U35" i="85"/>
  <c r="U36" i="85"/>
  <c r="U37" i="85"/>
  <c r="U38" i="85"/>
  <c r="U39" i="85"/>
  <c r="U40" i="85"/>
  <c r="U43" i="85"/>
  <c r="U45" i="85"/>
  <c r="U48" i="85"/>
  <c r="U52" i="85"/>
  <c r="U53" i="85"/>
  <c r="U54" i="85"/>
  <c r="U55" i="85"/>
  <c r="U56" i="85"/>
  <c r="U57" i="85"/>
  <c r="U58" i="85"/>
  <c r="U61" i="85"/>
  <c r="U66" i="85"/>
  <c r="U75" i="85"/>
  <c r="U76" i="85"/>
  <c r="U97" i="85"/>
  <c r="AA48" i="15"/>
  <c r="U13" i="86"/>
  <c r="U14" i="86"/>
  <c r="U15" i="86"/>
  <c r="U16" i="86"/>
  <c r="U18" i="86"/>
  <c r="U19" i="86"/>
  <c r="U20" i="86"/>
  <c r="U21" i="86"/>
  <c r="U22" i="86"/>
  <c r="U24" i="86"/>
  <c r="U25" i="86"/>
  <c r="U26" i="86"/>
  <c r="U27" i="86"/>
  <c r="U28" i="86"/>
  <c r="U29" i="86"/>
  <c r="U30" i="86"/>
  <c r="U31" i="86"/>
  <c r="U32" i="86"/>
  <c r="U33" i="86"/>
  <c r="U35" i="86"/>
  <c r="U36" i="86"/>
  <c r="U37" i="86"/>
  <c r="U38" i="86"/>
  <c r="U39" i="86"/>
  <c r="U40" i="86"/>
  <c r="U43" i="86"/>
  <c r="U45" i="86"/>
  <c r="U48" i="86"/>
  <c r="U52" i="86"/>
  <c r="U53" i="86"/>
  <c r="U54" i="86"/>
  <c r="U55" i="86"/>
  <c r="U56" i="86"/>
  <c r="U57" i="86"/>
  <c r="U58" i="86"/>
  <c r="U61" i="86"/>
  <c r="U66" i="86"/>
  <c r="U75" i="86"/>
  <c r="U76" i="86"/>
  <c r="U97" i="86"/>
  <c r="AA49" i="15"/>
  <c r="U13" i="87"/>
  <c r="U14" i="87"/>
  <c r="U15" i="87"/>
  <c r="U16" i="87"/>
  <c r="U18" i="87"/>
  <c r="U19" i="87"/>
  <c r="U20" i="87"/>
  <c r="U21" i="87"/>
  <c r="U22" i="87"/>
  <c r="U24" i="87"/>
  <c r="U25" i="87"/>
  <c r="U26" i="87"/>
  <c r="U27" i="87"/>
  <c r="U28" i="87"/>
  <c r="U29" i="87"/>
  <c r="U30" i="87"/>
  <c r="U31" i="87"/>
  <c r="U32" i="87"/>
  <c r="U33" i="87"/>
  <c r="U35" i="87"/>
  <c r="U36" i="87"/>
  <c r="U37" i="87"/>
  <c r="U38" i="87"/>
  <c r="U39" i="87"/>
  <c r="U40" i="87"/>
  <c r="U43" i="87"/>
  <c r="U45" i="87"/>
  <c r="U48" i="87"/>
  <c r="U52" i="87"/>
  <c r="U53" i="87"/>
  <c r="U54" i="87"/>
  <c r="U55" i="87"/>
  <c r="U56" i="87"/>
  <c r="U57" i="87"/>
  <c r="U58" i="87"/>
  <c r="U61" i="87"/>
  <c r="U66" i="87"/>
  <c r="U75" i="87"/>
  <c r="U76" i="87"/>
  <c r="U97" i="87"/>
  <c r="AA50" i="15"/>
  <c r="U13" i="89"/>
  <c r="U14" i="89"/>
  <c r="U15" i="89"/>
  <c r="U16" i="89"/>
  <c r="U18" i="89"/>
  <c r="U19" i="89"/>
  <c r="U20" i="89"/>
  <c r="U21" i="89"/>
  <c r="U22" i="89"/>
  <c r="U24" i="89"/>
  <c r="U25" i="89"/>
  <c r="U26" i="89"/>
  <c r="U27" i="89"/>
  <c r="U28" i="89"/>
  <c r="U29" i="89"/>
  <c r="U30" i="89"/>
  <c r="U31" i="89"/>
  <c r="U32" i="89"/>
  <c r="U33" i="89"/>
  <c r="U35" i="89"/>
  <c r="U36" i="89"/>
  <c r="U37" i="89"/>
  <c r="U38" i="89"/>
  <c r="U39" i="89"/>
  <c r="U40" i="89"/>
  <c r="U43" i="89"/>
  <c r="U45" i="89"/>
  <c r="U48" i="89"/>
  <c r="U52" i="89"/>
  <c r="U53" i="89"/>
  <c r="U54" i="89"/>
  <c r="U55" i="89"/>
  <c r="U56" i="89"/>
  <c r="U57" i="89"/>
  <c r="U58" i="89"/>
  <c r="U61" i="89"/>
  <c r="U66" i="89"/>
  <c r="U75" i="89"/>
  <c r="U76" i="89"/>
  <c r="U97" i="89"/>
  <c r="AA51" i="15"/>
  <c r="U13" i="90"/>
  <c r="U14" i="90"/>
  <c r="U15" i="90"/>
  <c r="U16" i="90"/>
  <c r="U18" i="90"/>
  <c r="U19" i="90"/>
  <c r="U20" i="90"/>
  <c r="U21" i="90"/>
  <c r="U22" i="90"/>
  <c r="U24" i="90"/>
  <c r="U25" i="90"/>
  <c r="U26" i="90"/>
  <c r="U27" i="90"/>
  <c r="U28" i="90"/>
  <c r="U29" i="90"/>
  <c r="U30" i="90"/>
  <c r="U31" i="90"/>
  <c r="U32" i="90"/>
  <c r="U33" i="90"/>
  <c r="U35" i="90"/>
  <c r="U36" i="90"/>
  <c r="U37" i="90"/>
  <c r="U38" i="90"/>
  <c r="U39" i="90"/>
  <c r="U40" i="90"/>
  <c r="U43" i="90"/>
  <c r="U45" i="90"/>
  <c r="U48" i="90"/>
  <c r="U52" i="90"/>
  <c r="U53" i="90"/>
  <c r="U54" i="90"/>
  <c r="U55" i="90"/>
  <c r="U56" i="90"/>
  <c r="U57" i="90"/>
  <c r="U58" i="90"/>
  <c r="U61" i="90"/>
  <c r="U66" i="90"/>
  <c r="U75" i="90"/>
  <c r="U76" i="90"/>
  <c r="U97" i="90"/>
  <c r="AA52" i="15"/>
  <c r="U13" i="91"/>
  <c r="U14" i="91"/>
  <c r="U15" i="91"/>
  <c r="U16" i="91"/>
  <c r="U18" i="91"/>
  <c r="U19" i="91"/>
  <c r="U20" i="91"/>
  <c r="U21" i="91"/>
  <c r="U22" i="91"/>
  <c r="U24" i="91"/>
  <c r="U25" i="91"/>
  <c r="U26" i="91"/>
  <c r="U27" i="91"/>
  <c r="U28" i="91"/>
  <c r="U29" i="91"/>
  <c r="U30" i="91"/>
  <c r="U31" i="91"/>
  <c r="U32" i="91"/>
  <c r="U33" i="91"/>
  <c r="U35" i="91"/>
  <c r="U36" i="91"/>
  <c r="U37" i="91"/>
  <c r="U38" i="91"/>
  <c r="U39" i="91"/>
  <c r="U40" i="91"/>
  <c r="U43" i="91"/>
  <c r="U45" i="91"/>
  <c r="U48" i="91"/>
  <c r="U52" i="91"/>
  <c r="U53" i="91"/>
  <c r="U54" i="91"/>
  <c r="U55" i="91"/>
  <c r="U56" i="91"/>
  <c r="U57" i="91"/>
  <c r="U58" i="91"/>
  <c r="U61" i="91"/>
  <c r="U66" i="91"/>
  <c r="U75" i="91"/>
  <c r="U76" i="91"/>
  <c r="U97" i="91"/>
  <c r="AA53" i="15"/>
  <c r="U13" i="92"/>
  <c r="U14" i="92"/>
  <c r="U15" i="92"/>
  <c r="U16" i="92"/>
  <c r="U18" i="92"/>
  <c r="U19" i="92"/>
  <c r="U20" i="92"/>
  <c r="U21" i="92"/>
  <c r="U22" i="92"/>
  <c r="U24" i="92"/>
  <c r="U25" i="92"/>
  <c r="U26" i="92"/>
  <c r="U27" i="92"/>
  <c r="U28" i="92"/>
  <c r="U29" i="92"/>
  <c r="U30" i="92"/>
  <c r="U31" i="92"/>
  <c r="U32" i="92"/>
  <c r="U33" i="92"/>
  <c r="U35" i="92"/>
  <c r="U36" i="92"/>
  <c r="U37" i="92"/>
  <c r="U38" i="92"/>
  <c r="U39" i="92"/>
  <c r="U40" i="92"/>
  <c r="U43" i="92"/>
  <c r="U45" i="92"/>
  <c r="U48" i="92"/>
  <c r="U52" i="92"/>
  <c r="U53" i="92"/>
  <c r="U54" i="92"/>
  <c r="U55" i="92"/>
  <c r="U56" i="92"/>
  <c r="U57" i="92"/>
  <c r="U58" i="92"/>
  <c r="U61" i="92"/>
  <c r="U66" i="92"/>
  <c r="U75" i="92"/>
  <c r="U76" i="92"/>
  <c r="U98" i="92"/>
  <c r="AA54" i="15"/>
  <c r="U13" i="93"/>
  <c r="U14" i="93"/>
  <c r="U15" i="93"/>
  <c r="U16" i="93"/>
  <c r="U18" i="93"/>
  <c r="U19" i="93"/>
  <c r="U20" i="93"/>
  <c r="U21" i="93"/>
  <c r="U22" i="93"/>
  <c r="U24" i="93"/>
  <c r="U25" i="93"/>
  <c r="U26" i="93"/>
  <c r="U27" i="93"/>
  <c r="U28" i="93"/>
  <c r="U29" i="93"/>
  <c r="U30" i="93"/>
  <c r="U31" i="93"/>
  <c r="U32" i="93"/>
  <c r="U33" i="93"/>
  <c r="U35" i="93"/>
  <c r="U36" i="93"/>
  <c r="U37" i="93"/>
  <c r="U38" i="93"/>
  <c r="U39" i="93"/>
  <c r="U40" i="93"/>
  <c r="U43" i="93"/>
  <c r="U45" i="93"/>
  <c r="U48" i="93"/>
  <c r="U52" i="93"/>
  <c r="U53" i="93"/>
  <c r="U54" i="93"/>
  <c r="U55" i="93"/>
  <c r="U56" i="93"/>
  <c r="U57" i="93"/>
  <c r="U58" i="93"/>
  <c r="U61" i="93"/>
  <c r="U66" i="93"/>
  <c r="U75" i="93"/>
  <c r="U76" i="93"/>
  <c r="U98" i="93"/>
  <c r="AA55" i="15"/>
  <c r="U13" i="94"/>
  <c r="U14" i="94"/>
  <c r="U15" i="94"/>
  <c r="U16" i="94"/>
  <c r="U18" i="94"/>
  <c r="U19" i="94"/>
  <c r="U20" i="94"/>
  <c r="U21" i="94"/>
  <c r="U22" i="94"/>
  <c r="U24" i="94"/>
  <c r="U25" i="94"/>
  <c r="U26" i="94"/>
  <c r="U27" i="94"/>
  <c r="U28" i="94"/>
  <c r="U29" i="94"/>
  <c r="U30" i="94"/>
  <c r="U31" i="94"/>
  <c r="U32" i="94"/>
  <c r="U33" i="94"/>
  <c r="U35" i="94"/>
  <c r="U36" i="94"/>
  <c r="U37" i="94"/>
  <c r="U38" i="94"/>
  <c r="U39" i="94"/>
  <c r="U40" i="94"/>
  <c r="U43" i="94"/>
  <c r="U45" i="94"/>
  <c r="U48" i="94"/>
  <c r="U52" i="94"/>
  <c r="U53" i="94"/>
  <c r="U54" i="94"/>
  <c r="U55" i="94"/>
  <c r="U56" i="94"/>
  <c r="U57" i="94"/>
  <c r="U58" i="94"/>
  <c r="U61" i="94"/>
  <c r="U66" i="94"/>
  <c r="U75" i="94"/>
  <c r="U76" i="94"/>
  <c r="U98" i="94"/>
  <c r="AA56" i="15"/>
  <c r="U13" i="96"/>
  <c r="U14" i="96"/>
  <c r="U15" i="96"/>
  <c r="U16" i="96"/>
  <c r="U18" i="96"/>
  <c r="U19" i="96"/>
  <c r="U20" i="96"/>
  <c r="U21" i="96"/>
  <c r="U22" i="96"/>
  <c r="U24" i="96"/>
  <c r="U25" i="96"/>
  <c r="U26" i="96"/>
  <c r="U27" i="96"/>
  <c r="U28" i="96"/>
  <c r="U29" i="96"/>
  <c r="U30" i="96"/>
  <c r="U31" i="96"/>
  <c r="U32" i="96"/>
  <c r="U33" i="96"/>
  <c r="U35" i="96"/>
  <c r="U36" i="96"/>
  <c r="U37" i="96"/>
  <c r="U38" i="96"/>
  <c r="U39" i="96"/>
  <c r="U40" i="96"/>
  <c r="U43" i="96"/>
  <c r="U45" i="96"/>
  <c r="U48" i="96"/>
  <c r="U52" i="96"/>
  <c r="U53" i="96"/>
  <c r="U54" i="96"/>
  <c r="U55" i="96"/>
  <c r="U56" i="96"/>
  <c r="U57" i="96"/>
  <c r="U58" i="96"/>
  <c r="U61" i="96"/>
  <c r="U66" i="96"/>
  <c r="U75" i="96"/>
  <c r="U76" i="96"/>
  <c r="U98" i="96"/>
  <c r="AA58" i="15"/>
  <c r="AA59" i="15"/>
  <c r="AA60" i="15"/>
  <c r="AA61" i="15"/>
  <c r="AA62" i="15"/>
  <c r="AA63" i="15"/>
  <c r="AA64" i="15"/>
  <c r="AA65" i="15"/>
  <c r="AA66" i="15"/>
  <c r="U13" i="105"/>
  <c r="U14" i="105"/>
  <c r="U15" i="105"/>
  <c r="U16" i="105"/>
  <c r="U18" i="105"/>
  <c r="U19" i="105"/>
  <c r="U20" i="105"/>
  <c r="U21" i="105"/>
  <c r="U22" i="105"/>
  <c r="U23" i="105"/>
  <c r="U25" i="105"/>
  <c r="U26" i="105"/>
  <c r="U27" i="105"/>
  <c r="U28" i="105"/>
  <c r="U29" i="105"/>
  <c r="U30" i="105"/>
  <c r="U31" i="105"/>
  <c r="U32" i="105"/>
  <c r="U33" i="105"/>
  <c r="U34" i="105"/>
  <c r="U35" i="105"/>
  <c r="U36" i="105"/>
  <c r="U38" i="105"/>
  <c r="U39" i="105"/>
  <c r="U40" i="105"/>
  <c r="U41" i="105"/>
  <c r="U42" i="105"/>
  <c r="U43" i="105"/>
  <c r="U46" i="105"/>
  <c r="U48" i="105"/>
  <c r="U51" i="105"/>
  <c r="U55" i="105"/>
  <c r="U56" i="105"/>
  <c r="U57" i="105"/>
  <c r="U58" i="105"/>
  <c r="U59" i="105"/>
  <c r="U60" i="105"/>
  <c r="U61" i="105"/>
  <c r="U64" i="105"/>
  <c r="U69" i="105"/>
  <c r="U70" i="105"/>
  <c r="U78" i="105"/>
  <c r="U79" i="105"/>
  <c r="U98" i="105"/>
  <c r="U99" i="105"/>
  <c r="U100" i="105"/>
  <c r="U104" i="105"/>
  <c r="AA67" i="15"/>
  <c r="U13" i="106"/>
  <c r="U14" i="106"/>
  <c r="U15" i="106"/>
  <c r="U16" i="106"/>
  <c r="U18" i="106"/>
  <c r="U19" i="106"/>
  <c r="U20" i="106"/>
  <c r="U21" i="106"/>
  <c r="U22" i="106"/>
  <c r="U23" i="106"/>
  <c r="U25" i="106"/>
  <c r="U26" i="106"/>
  <c r="U27" i="106"/>
  <c r="U28" i="106"/>
  <c r="U29" i="106"/>
  <c r="U30" i="106"/>
  <c r="U31" i="106"/>
  <c r="U32" i="106"/>
  <c r="U33" i="106"/>
  <c r="U34" i="106"/>
  <c r="U35" i="106"/>
  <c r="U36" i="106"/>
  <c r="U38" i="106"/>
  <c r="U39" i="106"/>
  <c r="U40" i="106"/>
  <c r="U41" i="106"/>
  <c r="U42" i="106"/>
  <c r="U43" i="106"/>
  <c r="U46" i="106"/>
  <c r="U48" i="106"/>
  <c r="U51" i="106"/>
  <c r="U55" i="106"/>
  <c r="U56" i="106"/>
  <c r="U57" i="106"/>
  <c r="U58" i="106"/>
  <c r="U59" i="106"/>
  <c r="U60" i="106"/>
  <c r="U61" i="106"/>
  <c r="U64" i="106"/>
  <c r="U69" i="106"/>
  <c r="U70" i="106"/>
  <c r="U78" i="106"/>
  <c r="U79" i="106"/>
  <c r="U98" i="106"/>
  <c r="U99" i="106"/>
  <c r="U100" i="106"/>
  <c r="U104" i="106"/>
  <c r="AA68" i="15"/>
  <c r="AA69" i="15"/>
  <c r="AA70" i="15"/>
  <c r="AA71" i="15"/>
  <c r="AA72" i="15"/>
  <c r="AA73" i="15"/>
  <c r="AA74" i="15"/>
  <c r="AA75" i="15"/>
  <c r="AA76" i="15"/>
  <c r="U13" i="116"/>
  <c r="U14" i="116"/>
  <c r="U15" i="116"/>
  <c r="U16" i="116"/>
  <c r="U18" i="116"/>
  <c r="U19" i="116"/>
  <c r="U20" i="116"/>
  <c r="U21" i="116"/>
  <c r="U22" i="116"/>
  <c r="U23" i="116"/>
  <c r="U25" i="116"/>
  <c r="U26" i="116"/>
  <c r="U28" i="116"/>
  <c r="U29" i="116"/>
  <c r="U30" i="116"/>
  <c r="U31" i="116"/>
  <c r="U32" i="116"/>
  <c r="U33" i="116"/>
  <c r="U34" i="116"/>
  <c r="U35" i="116"/>
  <c r="U36" i="116"/>
  <c r="U37" i="116"/>
  <c r="U39" i="116"/>
  <c r="U40" i="116"/>
  <c r="U41" i="116"/>
  <c r="U42" i="116"/>
  <c r="U43" i="116"/>
  <c r="U44" i="116"/>
  <c r="U47" i="116"/>
  <c r="U49" i="116"/>
  <c r="U52" i="116"/>
  <c r="U56" i="116"/>
  <c r="U57" i="116"/>
  <c r="U58" i="116"/>
  <c r="U59" i="116"/>
  <c r="U60" i="116"/>
  <c r="U61" i="116"/>
  <c r="U62" i="116"/>
  <c r="U63" i="116"/>
  <c r="U66" i="116"/>
  <c r="U71" i="116"/>
  <c r="U72" i="116"/>
  <c r="U80" i="116"/>
  <c r="U81" i="116"/>
  <c r="U104" i="116"/>
  <c r="U105" i="116"/>
  <c r="U106" i="116"/>
  <c r="U112" i="116"/>
  <c r="AA77" i="15"/>
  <c r="AA78" i="15"/>
  <c r="AA79" i="15"/>
  <c r="AA80" i="15"/>
  <c r="AA81" i="15"/>
  <c r="AA82" i="15"/>
  <c r="AA83" i="15"/>
  <c r="AA84" i="15"/>
  <c r="AA85" i="15"/>
  <c r="AA86" i="15"/>
  <c r="AA87" i="15"/>
  <c r="AE13" i="127"/>
  <c r="AE14" i="127"/>
  <c r="AE15" i="127"/>
  <c r="AE16" i="127"/>
  <c r="AE17" i="127"/>
  <c r="AE19" i="127"/>
  <c r="AE20" i="127"/>
  <c r="AE21" i="127"/>
  <c r="AE22" i="127"/>
  <c r="AE23" i="127"/>
  <c r="AE24" i="127"/>
  <c r="AE26" i="127"/>
  <c r="AE27" i="127"/>
  <c r="AE29" i="127"/>
  <c r="AE30" i="127"/>
  <c r="AE31" i="127"/>
  <c r="AE32" i="127"/>
  <c r="AE33" i="127"/>
  <c r="AE34" i="127"/>
  <c r="AE35" i="127"/>
  <c r="AE36" i="127"/>
  <c r="AE37" i="127"/>
  <c r="AE38" i="127"/>
  <c r="AE40" i="127"/>
  <c r="AE41" i="127"/>
  <c r="AE42" i="127"/>
  <c r="AE43" i="127"/>
  <c r="AE44" i="127"/>
  <c r="AE45" i="127"/>
  <c r="AE48" i="127"/>
  <c r="AE50" i="127"/>
  <c r="AE53" i="127"/>
  <c r="AE57" i="127"/>
  <c r="AE58" i="127"/>
  <c r="AE59" i="127"/>
  <c r="AE60" i="127"/>
  <c r="AE61" i="127"/>
  <c r="AE62" i="127"/>
  <c r="AE63" i="127"/>
  <c r="AE64" i="127"/>
  <c r="AE65" i="127"/>
  <c r="AE68" i="127"/>
  <c r="AE73" i="127"/>
  <c r="AE74" i="127"/>
  <c r="AE82" i="127"/>
  <c r="AE83" i="127"/>
  <c r="AE107" i="127"/>
  <c r="AE108" i="127"/>
  <c r="AE109" i="127"/>
  <c r="AE119" i="127"/>
  <c r="AA88" i="15"/>
  <c r="AE13" i="131"/>
  <c r="AE14" i="131"/>
  <c r="AE15" i="131"/>
  <c r="AE16" i="131"/>
  <c r="AE17" i="131"/>
  <c r="AE19" i="131"/>
  <c r="AE20" i="131"/>
  <c r="AE21" i="131"/>
  <c r="AE22" i="131"/>
  <c r="AE23" i="131"/>
  <c r="AE24" i="131"/>
  <c r="AE26" i="131"/>
  <c r="AE27" i="131"/>
  <c r="AE29" i="131"/>
  <c r="AE30" i="131"/>
  <c r="AE31" i="131"/>
  <c r="AE32" i="131"/>
  <c r="AE33" i="131"/>
  <c r="AE34" i="131"/>
  <c r="AE35" i="131"/>
  <c r="AE36" i="131"/>
  <c r="AE37" i="131"/>
  <c r="AE38" i="131"/>
  <c r="AE40" i="131"/>
  <c r="AE41" i="131"/>
  <c r="AE42" i="131"/>
  <c r="AE43" i="131"/>
  <c r="AE44" i="131"/>
  <c r="AE45" i="131"/>
  <c r="AE48" i="131"/>
  <c r="AE50" i="131"/>
  <c r="AE53" i="131"/>
  <c r="AE57" i="131"/>
  <c r="AE58" i="131"/>
  <c r="AE59" i="131"/>
  <c r="AE60" i="131"/>
  <c r="AE61" i="131"/>
  <c r="AE62" i="131"/>
  <c r="AE63" i="131"/>
  <c r="AE64" i="131"/>
  <c r="AE65" i="131"/>
  <c r="AE68" i="131"/>
  <c r="AE73" i="131"/>
  <c r="AE74" i="131"/>
  <c r="AE82" i="131"/>
  <c r="AE83" i="131"/>
  <c r="AE107" i="131"/>
  <c r="AE108" i="131"/>
  <c r="AE109" i="131"/>
  <c r="AE123" i="131"/>
  <c r="AA89" i="15"/>
  <c r="AE13" i="132"/>
  <c r="AE14" i="132"/>
  <c r="AE15" i="132"/>
  <c r="AE16" i="132"/>
  <c r="AE17" i="132"/>
  <c r="AE19" i="132"/>
  <c r="AE20" i="132"/>
  <c r="AE21" i="132"/>
  <c r="AE22" i="132"/>
  <c r="AE23" i="132"/>
  <c r="AE24" i="132"/>
  <c r="AE26" i="132"/>
  <c r="AE27" i="132"/>
  <c r="AE29" i="132"/>
  <c r="AE30" i="132"/>
  <c r="AE31" i="132"/>
  <c r="AE32" i="132"/>
  <c r="AE33" i="132"/>
  <c r="AE34" i="132"/>
  <c r="AE35" i="132"/>
  <c r="AE36" i="132"/>
  <c r="AE37" i="132"/>
  <c r="AE38" i="132"/>
  <c r="AE40" i="132"/>
  <c r="AE41" i="132"/>
  <c r="AE42" i="132"/>
  <c r="AE43" i="132"/>
  <c r="AE44" i="132"/>
  <c r="AE45" i="132"/>
  <c r="AE48" i="132"/>
  <c r="AE50" i="132"/>
  <c r="AE53" i="132"/>
  <c r="AE57" i="132"/>
  <c r="AE58" i="132"/>
  <c r="AE59" i="132"/>
  <c r="AE60" i="132"/>
  <c r="AE61" i="132"/>
  <c r="AE62" i="132"/>
  <c r="AE63" i="132"/>
  <c r="AE64" i="132"/>
  <c r="AE65" i="132"/>
  <c r="AE68" i="132"/>
  <c r="AE73" i="132"/>
  <c r="AE74" i="132"/>
  <c r="AE82" i="132"/>
  <c r="AE83" i="132"/>
  <c r="AE107" i="132"/>
  <c r="AE108" i="132"/>
  <c r="AE109" i="132"/>
  <c r="AE124" i="132"/>
  <c r="AA90" i="15"/>
  <c r="AA91" i="15"/>
  <c r="AA92" i="15"/>
  <c r="AE13" i="135"/>
  <c r="AE14" i="135"/>
  <c r="AE15" i="135"/>
  <c r="AE16" i="135"/>
  <c r="AE17" i="135"/>
  <c r="AE19" i="135"/>
  <c r="AE20" i="135"/>
  <c r="AE21" i="135"/>
  <c r="AE22" i="135"/>
  <c r="AE23" i="135"/>
  <c r="AE24" i="135"/>
  <c r="AE25" i="135"/>
  <c r="AE27" i="135"/>
  <c r="AE28" i="135"/>
  <c r="AE30" i="135"/>
  <c r="AE31" i="135"/>
  <c r="AE32" i="135"/>
  <c r="AE33" i="135"/>
  <c r="AE34" i="135"/>
  <c r="AE35" i="135"/>
  <c r="AE36" i="135"/>
  <c r="AE37" i="135"/>
  <c r="AE38" i="135"/>
  <c r="AE39" i="135"/>
  <c r="AE41" i="135"/>
  <c r="AE42" i="135"/>
  <c r="AE43" i="135"/>
  <c r="AE44" i="135"/>
  <c r="AE45" i="135"/>
  <c r="AE46" i="135"/>
  <c r="AE49" i="135"/>
  <c r="AE51" i="135"/>
  <c r="AE54" i="135"/>
  <c r="AE58" i="135"/>
  <c r="AE59" i="135"/>
  <c r="AE60" i="135"/>
  <c r="AE61" i="135"/>
  <c r="AE62" i="135"/>
  <c r="AE63" i="135"/>
  <c r="AE64" i="135"/>
  <c r="AE65" i="135"/>
  <c r="AE66" i="135"/>
  <c r="AE69" i="135"/>
  <c r="AE74" i="135"/>
  <c r="AE75" i="135"/>
  <c r="AE83" i="135"/>
  <c r="AE84" i="135"/>
  <c r="AE108" i="135"/>
  <c r="AE109" i="135"/>
  <c r="AE110" i="135"/>
  <c r="AE128" i="135"/>
  <c r="AA93" i="15"/>
  <c r="AE13" i="136"/>
  <c r="AE14" i="136"/>
  <c r="AE15" i="136"/>
  <c r="AE16" i="136"/>
  <c r="AE17" i="136"/>
  <c r="AE19" i="136"/>
  <c r="AE20" i="136"/>
  <c r="AE21" i="136"/>
  <c r="AE22" i="136"/>
  <c r="AE23" i="136"/>
  <c r="AE24" i="136"/>
  <c r="AE25" i="136"/>
  <c r="AE27" i="136"/>
  <c r="AE28" i="136"/>
  <c r="AE30" i="136"/>
  <c r="AE31" i="136"/>
  <c r="AE32" i="136"/>
  <c r="AE33" i="136"/>
  <c r="AE34" i="136"/>
  <c r="AE35" i="136"/>
  <c r="AE36" i="136"/>
  <c r="AE37" i="136"/>
  <c r="AE38" i="136"/>
  <c r="AE39" i="136"/>
  <c r="AE41" i="136"/>
  <c r="AE42" i="136"/>
  <c r="AE43" i="136"/>
  <c r="AE44" i="136"/>
  <c r="AE45" i="136"/>
  <c r="AE46" i="136"/>
  <c r="AE49" i="136"/>
  <c r="AE51" i="136"/>
  <c r="AE54" i="136"/>
  <c r="AE58" i="136"/>
  <c r="AE59" i="136"/>
  <c r="AE60" i="136"/>
  <c r="AE61" i="136"/>
  <c r="AE62" i="136"/>
  <c r="AE63" i="136"/>
  <c r="AE64" i="136"/>
  <c r="AE65" i="136"/>
  <c r="AE66" i="136"/>
  <c r="AE69" i="136"/>
  <c r="AE74" i="136"/>
  <c r="AE75" i="136"/>
  <c r="AE83" i="136"/>
  <c r="AE84" i="136"/>
  <c r="AE108" i="136"/>
  <c r="AE109" i="136"/>
  <c r="AE110" i="136"/>
  <c r="AE128" i="136"/>
  <c r="AA94" i="15"/>
  <c r="AE13" i="137"/>
  <c r="AE14" i="137"/>
  <c r="AE15" i="137"/>
  <c r="AE16" i="137"/>
  <c r="AE17" i="137"/>
  <c r="AE19" i="137"/>
  <c r="AE20" i="137"/>
  <c r="AE21" i="137"/>
  <c r="AE22" i="137"/>
  <c r="AE23" i="137"/>
  <c r="AE24" i="137"/>
  <c r="AE25" i="137"/>
  <c r="AE26" i="137"/>
  <c r="AE28" i="137"/>
  <c r="AE29" i="137"/>
  <c r="AE31" i="137"/>
  <c r="AE32" i="137"/>
  <c r="AE33" i="137"/>
  <c r="AE34" i="137"/>
  <c r="AE35" i="137"/>
  <c r="AE36" i="137"/>
  <c r="AE37" i="137"/>
  <c r="AE38" i="137"/>
  <c r="AE39" i="137"/>
  <c r="AE40" i="137"/>
  <c r="AE42" i="137"/>
  <c r="AE43" i="137"/>
  <c r="AE44" i="137"/>
  <c r="AE45" i="137"/>
  <c r="AE46" i="137"/>
  <c r="AE47" i="137"/>
  <c r="AE50" i="137"/>
  <c r="AE52" i="137"/>
  <c r="AE55" i="137"/>
  <c r="AE59" i="137"/>
  <c r="AE60" i="137"/>
  <c r="AE61" i="137"/>
  <c r="AE62" i="137"/>
  <c r="AE63" i="137"/>
  <c r="AE64" i="137"/>
  <c r="AE65" i="137"/>
  <c r="AE66" i="137"/>
  <c r="AE67" i="137"/>
  <c r="AE68" i="137"/>
  <c r="AE71" i="137"/>
  <c r="AE76" i="137"/>
  <c r="AE77" i="137"/>
  <c r="AE78" i="137"/>
  <c r="AE86" i="137"/>
  <c r="AE87" i="137"/>
  <c r="AE112" i="137"/>
  <c r="AE113" i="137"/>
  <c r="AE114" i="137"/>
  <c r="AE134" i="137"/>
  <c r="AA95" i="15"/>
  <c r="AE13" i="138"/>
  <c r="AE14" i="138"/>
  <c r="AE15" i="138"/>
  <c r="AE16" i="138"/>
  <c r="AE17" i="138"/>
  <c r="AE19" i="138"/>
  <c r="AE20" i="138"/>
  <c r="AE21" i="138"/>
  <c r="AE22" i="138"/>
  <c r="AE23" i="138"/>
  <c r="AE24" i="138"/>
  <c r="AE25" i="138"/>
  <c r="AE26" i="138"/>
  <c r="AE28" i="138"/>
  <c r="AE29" i="138"/>
  <c r="AE31" i="138"/>
  <c r="AE32" i="138"/>
  <c r="AE33" i="138"/>
  <c r="AE34" i="138"/>
  <c r="AE35" i="138"/>
  <c r="AE36" i="138"/>
  <c r="AE37" i="138"/>
  <c r="AE38" i="138"/>
  <c r="AE39" i="138"/>
  <c r="AE40" i="138"/>
  <c r="AE42" i="138"/>
  <c r="AE43" i="138"/>
  <c r="AE44" i="138"/>
  <c r="AE45" i="138"/>
  <c r="AE46" i="138"/>
  <c r="AE47" i="138"/>
  <c r="AE50" i="138"/>
  <c r="AE52" i="138"/>
  <c r="AE55" i="138"/>
  <c r="AE59" i="138"/>
  <c r="AE60" i="138"/>
  <c r="AE61" i="138"/>
  <c r="AE62" i="138"/>
  <c r="AE63" i="138"/>
  <c r="AE64" i="138"/>
  <c r="AE65" i="138"/>
  <c r="AE66" i="138"/>
  <c r="AE67" i="138"/>
  <c r="AE68" i="138"/>
  <c r="AE71" i="138"/>
  <c r="AE76" i="138"/>
  <c r="AE77" i="138"/>
  <c r="AE78" i="138"/>
  <c r="AE86" i="138"/>
  <c r="AE87" i="138"/>
  <c r="AE112" i="138"/>
  <c r="AE113" i="138"/>
  <c r="AE114" i="138"/>
  <c r="AE136" i="138"/>
  <c r="AA96" i="15"/>
  <c r="AE13" i="139"/>
  <c r="AE14" i="139"/>
  <c r="AE15" i="139"/>
  <c r="AE16" i="139"/>
  <c r="AE17" i="139"/>
  <c r="AE19" i="139"/>
  <c r="AE20" i="139"/>
  <c r="AE21" i="139"/>
  <c r="AE22" i="139"/>
  <c r="AE23" i="139"/>
  <c r="AE24" i="139"/>
  <c r="AE25" i="139"/>
  <c r="AE26" i="139"/>
  <c r="AE28" i="139"/>
  <c r="AE29" i="139"/>
  <c r="AE31" i="139"/>
  <c r="AE32" i="139"/>
  <c r="AE33" i="139"/>
  <c r="AE34" i="139"/>
  <c r="AE35" i="139"/>
  <c r="AE36" i="139"/>
  <c r="AE37" i="139"/>
  <c r="AE38" i="139"/>
  <c r="AE39" i="139"/>
  <c r="AE40" i="139"/>
  <c r="AE42" i="139"/>
  <c r="AE43" i="139"/>
  <c r="AE44" i="139"/>
  <c r="AE45" i="139"/>
  <c r="AE46" i="139"/>
  <c r="AE47" i="139"/>
  <c r="AE50" i="139"/>
  <c r="AE52" i="139"/>
  <c r="AE55" i="139"/>
  <c r="AE59" i="139"/>
  <c r="AE60" i="139"/>
  <c r="AE61" i="139"/>
  <c r="AE62" i="139"/>
  <c r="AE63" i="139"/>
  <c r="AE64" i="139"/>
  <c r="AE65" i="139"/>
  <c r="AE66" i="139"/>
  <c r="AE67" i="139"/>
  <c r="AE68" i="139"/>
  <c r="AE71" i="139"/>
  <c r="AE76" i="139"/>
  <c r="AE77" i="139"/>
  <c r="AE78" i="139"/>
  <c r="AE86" i="139"/>
  <c r="AE87" i="139"/>
  <c r="AE112" i="139"/>
  <c r="AE113" i="139"/>
  <c r="AE114" i="139"/>
  <c r="AE136" i="139"/>
  <c r="AA97" i="15"/>
  <c r="AE13" i="140"/>
  <c r="AE14" i="140"/>
  <c r="AE15" i="140"/>
  <c r="AE16" i="140"/>
  <c r="AE17" i="140"/>
  <c r="AE19" i="140"/>
  <c r="AE20" i="140"/>
  <c r="AE21" i="140"/>
  <c r="AE22" i="140"/>
  <c r="AE23" i="140"/>
  <c r="AE24" i="140"/>
  <c r="AE25" i="140"/>
  <c r="AE26" i="140"/>
  <c r="AE28" i="140"/>
  <c r="AE29" i="140"/>
  <c r="AE31" i="140"/>
  <c r="AE32" i="140"/>
  <c r="AE33" i="140"/>
  <c r="AE34" i="140"/>
  <c r="AE35" i="140"/>
  <c r="AE36" i="140"/>
  <c r="AE37" i="140"/>
  <c r="AE38" i="140"/>
  <c r="AE39" i="140"/>
  <c r="AE40" i="140"/>
  <c r="AE42" i="140"/>
  <c r="AE43" i="140"/>
  <c r="AE44" i="140"/>
  <c r="AE45" i="140"/>
  <c r="AE46" i="140"/>
  <c r="AE47" i="140"/>
  <c r="AE50" i="140"/>
  <c r="AE52" i="140"/>
  <c r="AE55" i="140"/>
  <c r="AE59" i="140"/>
  <c r="AE60" i="140"/>
  <c r="AE61" i="140"/>
  <c r="AE62" i="140"/>
  <c r="AE63" i="140"/>
  <c r="AE64" i="140"/>
  <c r="AE65" i="140"/>
  <c r="AE66" i="140"/>
  <c r="AE67" i="140"/>
  <c r="AE68" i="140"/>
  <c r="AE71" i="140"/>
  <c r="AE76" i="140"/>
  <c r="AE77" i="140"/>
  <c r="AE78" i="140"/>
  <c r="AE86" i="140"/>
  <c r="AE87" i="140"/>
  <c r="AE112" i="140"/>
  <c r="AE113" i="140"/>
  <c r="AE114" i="140"/>
  <c r="AE136" i="140"/>
  <c r="AA98" i="15"/>
  <c r="AE13" i="142"/>
  <c r="AE14" i="142"/>
  <c r="AE15" i="142"/>
  <c r="AE16" i="142"/>
  <c r="AE17" i="142"/>
  <c r="AE19" i="142"/>
  <c r="AE20" i="142"/>
  <c r="AE21" i="142"/>
  <c r="AE22" i="142"/>
  <c r="AE23" i="142"/>
  <c r="AE24" i="142"/>
  <c r="AE25" i="142"/>
  <c r="AE26" i="142"/>
  <c r="AE28" i="142"/>
  <c r="AE29" i="142"/>
  <c r="AE31" i="142"/>
  <c r="AE32" i="142"/>
  <c r="AE33" i="142"/>
  <c r="AE34" i="142"/>
  <c r="AE35" i="142"/>
  <c r="AE36" i="142"/>
  <c r="AE37" i="142"/>
  <c r="AE38" i="142"/>
  <c r="AE39" i="142"/>
  <c r="AE40" i="142"/>
  <c r="AE42" i="142"/>
  <c r="AE43" i="142"/>
  <c r="AE44" i="142"/>
  <c r="AE45" i="142"/>
  <c r="AE46" i="142"/>
  <c r="AE47" i="142"/>
  <c r="AE50" i="142"/>
  <c r="AE52" i="142"/>
  <c r="AE55" i="142"/>
  <c r="AE59" i="142"/>
  <c r="AE60" i="142"/>
  <c r="AE61" i="142"/>
  <c r="AE62" i="142"/>
  <c r="AE63" i="142"/>
  <c r="AE64" i="142"/>
  <c r="AE65" i="142"/>
  <c r="AE66" i="142"/>
  <c r="AE67" i="142"/>
  <c r="AE68" i="142"/>
  <c r="AE71" i="142"/>
  <c r="AE76" i="142"/>
  <c r="AE77" i="142"/>
  <c r="AE78" i="142"/>
  <c r="AE86" i="142"/>
  <c r="AE87" i="142"/>
  <c r="AE112" i="142"/>
  <c r="AE113" i="142"/>
  <c r="AE114" i="142"/>
  <c r="AE137" i="142"/>
  <c r="AA100" i="15"/>
  <c r="AE13" i="143"/>
  <c r="AE14" i="143"/>
  <c r="AE15" i="143"/>
  <c r="AE16" i="143"/>
  <c r="AE17" i="143"/>
  <c r="AE19" i="143"/>
  <c r="AE20" i="143"/>
  <c r="AE21" i="143"/>
  <c r="AE22" i="143"/>
  <c r="AE23" i="143"/>
  <c r="AE24" i="143"/>
  <c r="AE25" i="143"/>
  <c r="AE26" i="143"/>
  <c r="AE28" i="143"/>
  <c r="AE29" i="143"/>
  <c r="AE31" i="143"/>
  <c r="AE32" i="143"/>
  <c r="AE33" i="143"/>
  <c r="AE34" i="143"/>
  <c r="AE35" i="143"/>
  <c r="AE36" i="143"/>
  <c r="AE37" i="143"/>
  <c r="AE38" i="143"/>
  <c r="AE39" i="143"/>
  <c r="AE40" i="143"/>
  <c r="AE42" i="143"/>
  <c r="AE43" i="143"/>
  <c r="AE44" i="143"/>
  <c r="AE45" i="143"/>
  <c r="AE46" i="143"/>
  <c r="AE47" i="143"/>
  <c r="AE50" i="143"/>
  <c r="AE52" i="143"/>
  <c r="AE55" i="143"/>
  <c r="AE59" i="143"/>
  <c r="AE60" i="143"/>
  <c r="AE61" i="143"/>
  <c r="AE62" i="143"/>
  <c r="AE63" i="143"/>
  <c r="AE64" i="143"/>
  <c r="AE65" i="143"/>
  <c r="AE66" i="143"/>
  <c r="AE67" i="143"/>
  <c r="AE68" i="143"/>
  <c r="AE71" i="143"/>
  <c r="AE76" i="143"/>
  <c r="AE77" i="143"/>
  <c r="AE78" i="143"/>
  <c r="AE86" i="143"/>
  <c r="AE87" i="143"/>
  <c r="AE112" i="143"/>
  <c r="AE113" i="143"/>
  <c r="AE114" i="143"/>
  <c r="AE138" i="143"/>
  <c r="AA101" i="15"/>
  <c r="AE13" i="144"/>
  <c r="AE14" i="144"/>
  <c r="AE15" i="144"/>
  <c r="AE16" i="144"/>
  <c r="AE17" i="144"/>
  <c r="AE19" i="144"/>
  <c r="AE20" i="144"/>
  <c r="AE21" i="144"/>
  <c r="AE22" i="144"/>
  <c r="AE23" i="144"/>
  <c r="AE24" i="144"/>
  <c r="AE25" i="144"/>
  <c r="AE26" i="144"/>
  <c r="AE28" i="144"/>
  <c r="AE29" i="144"/>
  <c r="AE31" i="144"/>
  <c r="AE32" i="144"/>
  <c r="AE33" i="144"/>
  <c r="AE34" i="144"/>
  <c r="AE35" i="144"/>
  <c r="AE36" i="144"/>
  <c r="AE37" i="144"/>
  <c r="AE38" i="144"/>
  <c r="AE39" i="144"/>
  <c r="AE40" i="144"/>
  <c r="AE42" i="144"/>
  <c r="AE43" i="144"/>
  <c r="AE44" i="144"/>
  <c r="AE45" i="144"/>
  <c r="AE46" i="144"/>
  <c r="AE47" i="144"/>
  <c r="AE50" i="144"/>
  <c r="AE52" i="144"/>
  <c r="AE55" i="144"/>
  <c r="AE59" i="144"/>
  <c r="AE60" i="144"/>
  <c r="AE61" i="144"/>
  <c r="AE62" i="144"/>
  <c r="AE63" i="144"/>
  <c r="AE64" i="144"/>
  <c r="AE65" i="144"/>
  <c r="AE66" i="144"/>
  <c r="AE67" i="144"/>
  <c r="AE68" i="144"/>
  <c r="AE71" i="144"/>
  <c r="AE76" i="144"/>
  <c r="AE77" i="144"/>
  <c r="AE78" i="144"/>
  <c r="AE86" i="144"/>
  <c r="AE87" i="144"/>
  <c r="AE112" i="144"/>
  <c r="AE113" i="144"/>
  <c r="AE114" i="144"/>
  <c r="AE138" i="144"/>
  <c r="AA102" i="15"/>
  <c r="AE13" i="145"/>
  <c r="AE14" i="145"/>
  <c r="AE15" i="145"/>
  <c r="AE16" i="145"/>
  <c r="AE17" i="145"/>
  <c r="AE19" i="145"/>
  <c r="AE20" i="145"/>
  <c r="AE21" i="145"/>
  <c r="AE22" i="145"/>
  <c r="AE23" i="145"/>
  <c r="AE24" i="145"/>
  <c r="AE25" i="145"/>
  <c r="AE26" i="145"/>
  <c r="AE28" i="145"/>
  <c r="AE29" i="145"/>
  <c r="AE31" i="145"/>
  <c r="AE32" i="145"/>
  <c r="AE33" i="145"/>
  <c r="AE34" i="145"/>
  <c r="AE35" i="145"/>
  <c r="AE36" i="145"/>
  <c r="AE37" i="145"/>
  <c r="AE38" i="145"/>
  <c r="AE39" i="145"/>
  <c r="AE40" i="145"/>
  <c r="AE42" i="145"/>
  <c r="AE43" i="145"/>
  <c r="AE44" i="145"/>
  <c r="AE45" i="145"/>
  <c r="AE46" i="145"/>
  <c r="AE47" i="145"/>
  <c r="AE50" i="145"/>
  <c r="AE52" i="145"/>
  <c r="AE55" i="145"/>
  <c r="AE59" i="145"/>
  <c r="AE60" i="145"/>
  <c r="AE61" i="145"/>
  <c r="AE62" i="145"/>
  <c r="AE63" i="145"/>
  <c r="AE64" i="145"/>
  <c r="AE65" i="145"/>
  <c r="AE66" i="145"/>
  <c r="AE67" i="145"/>
  <c r="AE68" i="145"/>
  <c r="AE71" i="145"/>
  <c r="AE76" i="145"/>
  <c r="AE77" i="145"/>
  <c r="AE78" i="145"/>
  <c r="AE86" i="145"/>
  <c r="AE87" i="145"/>
  <c r="AE112" i="145"/>
  <c r="AE113" i="145"/>
  <c r="AE114" i="145"/>
  <c r="AE138" i="145"/>
  <c r="AA103" i="15"/>
  <c r="AE13" i="146"/>
  <c r="AE14" i="146"/>
  <c r="AE15" i="146"/>
  <c r="AE16" i="146"/>
  <c r="AE17" i="146"/>
  <c r="AE19" i="146"/>
  <c r="AE20" i="146"/>
  <c r="AE21" i="146"/>
  <c r="AE22" i="146"/>
  <c r="AE23" i="146"/>
  <c r="AE24" i="146"/>
  <c r="AE25" i="146"/>
  <c r="AE26" i="146"/>
  <c r="AE28" i="146"/>
  <c r="AE29" i="146"/>
  <c r="AE31" i="146"/>
  <c r="AE32" i="146"/>
  <c r="AE33" i="146"/>
  <c r="AE34" i="146"/>
  <c r="AE35" i="146"/>
  <c r="AE36" i="146"/>
  <c r="AE37" i="146"/>
  <c r="AE38" i="146"/>
  <c r="AE39" i="146"/>
  <c r="AE40" i="146"/>
  <c r="AE42" i="146"/>
  <c r="AE43" i="146"/>
  <c r="AE44" i="146"/>
  <c r="AE45" i="146"/>
  <c r="AE46" i="146"/>
  <c r="AE47" i="146"/>
  <c r="AE50" i="146"/>
  <c r="AE52" i="146"/>
  <c r="AE55" i="146"/>
  <c r="AE59" i="146"/>
  <c r="AE60" i="146"/>
  <c r="AE61" i="146"/>
  <c r="AE62" i="146"/>
  <c r="AE63" i="146"/>
  <c r="AE64" i="146"/>
  <c r="AE65" i="146"/>
  <c r="AE66" i="146"/>
  <c r="AE67" i="146"/>
  <c r="AE68" i="146"/>
  <c r="AE71" i="146"/>
  <c r="AE76" i="146"/>
  <c r="AE77" i="146"/>
  <c r="AE78" i="146"/>
  <c r="AE86" i="146"/>
  <c r="AE87" i="146"/>
  <c r="AE112" i="146"/>
  <c r="AE113" i="146"/>
  <c r="AE114" i="146"/>
  <c r="AE138" i="146"/>
  <c r="AA104" i="15"/>
  <c r="AE13" i="148"/>
  <c r="AE14" i="148"/>
  <c r="AE15" i="148"/>
  <c r="AE16" i="148"/>
  <c r="AE17" i="148"/>
  <c r="AE19" i="148"/>
  <c r="AE20" i="148"/>
  <c r="AE21" i="148"/>
  <c r="AE22" i="148"/>
  <c r="AE23" i="148"/>
  <c r="AE24" i="148"/>
  <c r="AE25" i="148"/>
  <c r="AE26" i="148"/>
  <c r="AE28" i="148"/>
  <c r="AE29" i="148"/>
  <c r="AE31" i="148"/>
  <c r="AE32" i="148"/>
  <c r="AE33" i="148"/>
  <c r="AE34" i="148"/>
  <c r="AE35" i="148"/>
  <c r="AE36" i="148"/>
  <c r="AE37" i="148"/>
  <c r="AE38" i="148"/>
  <c r="AE39" i="148"/>
  <c r="AE40" i="148"/>
  <c r="AE42" i="148"/>
  <c r="AE43" i="148"/>
  <c r="AE44" i="148"/>
  <c r="AE45" i="148"/>
  <c r="AE46" i="148"/>
  <c r="AE47" i="148"/>
  <c r="AE50" i="148"/>
  <c r="AE52" i="148"/>
  <c r="AE55" i="148"/>
  <c r="AE59" i="148"/>
  <c r="AE60" i="148"/>
  <c r="AE61" i="148"/>
  <c r="AE62" i="148"/>
  <c r="AE63" i="148"/>
  <c r="AE64" i="148"/>
  <c r="AE65" i="148"/>
  <c r="AE66" i="148"/>
  <c r="AE67" i="148"/>
  <c r="AE68" i="148"/>
  <c r="AE71" i="148"/>
  <c r="AE76" i="148"/>
  <c r="AE77" i="148"/>
  <c r="AE78" i="148"/>
  <c r="AE86" i="148"/>
  <c r="AE87" i="148"/>
  <c r="AE112" i="148"/>
  <c r="AE113" i="148"/>
  <c r="AE114" i="148"/>
  <c r="AE138" i="148"/>
  <c r="AA106" i="15"/>
  <c r="AA110" i="15"/>
  <c r="W13" i="65"/>
  <c r="W14" i="65"/>
  <c r="W15" i="65"/>
  <c r="W16" i="65"/>
  <c r="W18" i="65"/>
  <c r="W19" i="65"/>
  <c r="W20" i="65"/>
  <c r="W21" i="65"/>
  <c r="W22" i="65"/>
  <c r="W24" i="65"/>
  <c r="W25" i="65"/>
  <c r="W26" i="65"/>
  <c r="W27" i="65"/>
  <c r="W28" i="65"/>
  <c r="W29" i="65"/>
  <c r="W30" i="65"/>
  <c r="W31" i="65"/>
  <c r="W32" i="65"/>
  <c r="W33" i="65"/>
  <c r="W35" i="65"/>
  <c r="W36" i="65"/>
  <c r="W37" i="65"/>
  <c r="W38" i="65"/>
  <c r="W39" i="65"/>
  <c r="W40" i="65"/>
  <c r="W43" i="65"/>
  <c r="W45" i="65"/>
  <c r="W48" i="65"/>
  <c r="W52" i="65"/>
  <c r="W53" i="65"/>
  <c r="W54" i="65"/>
  <c r="W55" i="65"/>
  <c r="W56" i="65"/>
  <c r="W57" i="65"/>
  <c r="W58" i="65"/>
  <c r="W61" i="65"/>
  <c r="W66" i="65"/>
  <c r="W75" i="65"/>
  <c r="W76" i="65"/>
  <c r="W93" i="65"/>
  <c r="AC28" i="15"/>
  <c r="W13" i="66"/>
  <c r="W14" i="66"/>
  <c r="W15" i="66"/>
  <c r="W16" i="66"/>
  <c r="W18" i="66"/>
  <c r="W19" i="66"/>
  <c r="W20" i="66"/>
  <c r="W21" i="66"/>
  <c r="W22" i="66"/>
  <c r="W24" i="66"/>
  <c r="W25" i="66"/>
  <c r="W26" i="66"/>
  <c r="W27" i="66"/>
  <c r="W28" i="66"/>
  <c r="W29" i="66"/>
  <c r="W30" i="66"/>
  <c r="W31" i="66"/>
  <c r="W32" i="66"/>
  <c r="W33" i="66"/>
  <c r="W35" i="66"/>
  <c r="W36" i="66"/>
  <c r="W37" i="66"/>
  <c r="W38" i="66"/>
  <c r="W39" i="66"/>
  <c r="W40" i="66"/>
  <c r="W43" i="66"/>
  <c r="W45" i="66"/>
  <c r="W48" i="66"/>
  <c r="W52" i="66"/>
  <c r="W53" i="66"/>
  <c r="W54" i="66"/>
  <c r="W55" i="66"/>
  <c r="W56" i="66"/>
  <c r="W57" i="66"/>
  <c r="W58" i="66"/>
  <c r="W61" i="66"/>
  <c r="W66" i="66"/>
  <c r="W75" i="66"/>
  <c r="W76" i="66"/>
  <c r="W92" i="66"/>
  <c r="AC29" i="15"/>
  <c r="W13" i="67"/>
  <c r="W14" i="67"/>
  <c r="W15" i="67"/>
  <c r="W16" i="67"/>
  <c r="W18" i="67"/>
  <c r="W19" i="67"/>
  <c r="W20" i="67"/>
  <c r="W21" i="67"/>
  <c r="W22" i="67"/>
  <c r="W24" i="67"/>
  <c r="W25" i="67"/>
  <c r="W26" i="67"/>
  <c r="W27" i="67"/>
  <c r="W28" i="67"/>
  <c r="W29" i="67"/>
  <c r="W30" i="67"/>
  <c r="W31" i="67"/>
  <c r="W32" i="67"/>
  <c r="W33" i="67"/>
  <c r="W35" i="67"/>
  <c r="W36" i="67"/>
  <c r="W37" i="67"/>
  <c r="W38" i="67"/>
  <c r="W39" i="67"/>
  <c r="W40" i="67"/>
  <c r="W43" i="67"/>
  <c r="W45" i="67"/>
  <c r="W48" i="67"/>
  <c r="W52" i="67"/>
  <c r="W53" i="67"/>
  <c r="W54" i="67"/>
  <c r="W55" i="67"/>
  <c r="W56" i="67"/>
  <c r="W57" i="67"/>
  <c r="W58" i="67"/>
  <c r="W61" i="67"/>
  <c r="W66" i="67"/>
  <c r="W75" i="67"/>
  <c r="W76" i="67"/>
  <c r="W93" i="67"/>
  <c r="AC30" i="15"/>
  <c r="W13" i="68"/>
  <c r="W14" i="68"/>
  <c r="W15" i="68"/>
  <c r="W16" i="68"/>
  <c r="W18" i="68"/>
  <c r="W19" i="68"/>
  <c r="W20" i="68"/>
  <c r="W21" i="68"/>
  <c r="W22" i="68"/>
  <c r="W24" i="68"/>
  <c r="W25" i="68"/>
  <c r="W26" i="68"/>
  <c r="W27" i="68"/>
  <c r="W28" i="68"/>
  <c r="W29" i="68"/>
  <c r="W30" i="68"/>
  <c r="W31" i="68"/>
  <c r="W32" i="68"/>
  <c r="W33" i="68"/>
  <c r="W35" i="68"/>
  <c r="W36" i="68"/>
  <c r="W37" i="68"/>
  <c r="W38" i="68"/>
  <c r="W39" i="68"/>
  <c r="W40" i="68"/>
  <c r="W43" i="68"/>
  <c r="W45" i="68"/>
  <c r="W48" i="68"/>
  <c r="W52" i="68"/>
  <c r="W53" i="68"/>
  <c r="W54" i="68"/>
  <c r="W55" i="68"/>
  <c r="W56" i="68"/>
  <c r="W57" i="68"/>
  <c r="W58" i="68"/>
  <c r="W61" i="68"/>
  <c r="W66" i="68"/>
  <c r="W75" i="68"/>
  <c r="W76" i="68"/>
  <c r="W93" i="68"/>
  <c r="AC31" i="15"/>
  <c r="W13" i="69"/>
  <c r="W14" i="69"/>
  <c r="W15" i="69"/>
  <c r="W16" i="69"/>
  <c r="W18" i="69"/>
  <c r="W19" i="69"/>
  <c r="W20" i="69"/>
  <c r="W21" i="69"/>
  <c r="W22" i="69"/>
  <c r="W24" i="69"/>
  <c r="W25" i="69"/>
  <c r="W26" i="69"/>
  <c r="W27" i="69"/>
  <c r="W28" i="69"/>
  <c r="W29" i="69"/>
  <c r="W30" i="69"/>
  <c r="W31" i="69"/>
  <c r="W32" i="69"/>
  <c r="W33" i="69"/>
  <c r="W35" i="69"/>
  <c r="W36" i="69"/>
  <c r="W37" i="69"/>
  <c r="W38" i="69"/>
  <c r="W39" i="69"/>
  <c r="W40" i="69"/>
  <c r="W43" i="69"/>
  <c r="W45" i="69"/>
  <c r="W48" i="69"/>
  <c r="W52" i="69"/>
  <c r="W53" i="69"/>
  <c r="W54" i="69"/>
  <c r="W55" i="69"/>
  <c r="W56" i="69"/>
  <c r="W57" i="69"/>
  <c r="W58" i="69"/>
  <c r="W61" i="69"/>
  <c r="W66" i="69"/>
  <c r="W75" i="69"/>
  <c r="W76" i="69"/>
  <c r="W94" i="69"/>
  <c r="AC32" i="15"/>
  <c r="W13" i="70"/>
  <c r="W14" i="70"/>
  <c r="W15" i="70"/>
  <c r="W16" i="70"/>
  <c r="W18" i="70"/>
  <c r="W19" i="70"/>
  <c r="W20" i="70"/>
  <c r="W21" i="70"/>
  <c r="W22" i="70"/>
  <c r="W24" i="70"/>
  <c r="W25" i="70"/>
  <c r="W26" i="70"/>
  <c r="W27" i="70"/>
  <c r="W28" i="70"/>
  <c r="W29" i="70"/>
  <c r="W30" i="70"/>
  <c r="W31" i="70"/>
  <c r="W32" i="70"/>
  <c r="W33" i="70"/>
  <c r="W35" i="70"/>
  <c r="W36" i="70"/>
  <c r="W37" i="70"/>
  <c r="W38" i="70"/>
  <c r="W39" i="70"/>
  <c r="W40" i="70"/>
  <c r="W43" i="70"/>
  <c r="W45" i="70"/>
  <c r="W48" i="70"/>
  <c r="W52" i="70"/>
  <c r="W53" i="70"/>
  <c r="W54" i="70"/>
  <c r="W55" i="70"/>
  <c r="W56" i="70"/>
  <c r="W57" i="70"/>
  <c r="W58" i="70"/>
  <c r="W61" i="70"/>
  <c r="W66" i="70"/>
  <c r="W75" i="70"/>
  <c r="W76" i="70"/>
  <c r="W93" i="70"/>
  <c r="AC33" i="15"/>
  <c r="W13" i="71"/>
  <c r="W14" i="71"/>
  <c r="W15" i="71"/>
  <c r="W16" i="71"/>
  <c r="W18" i="71"/>
  <c r="W19" i="71"/>
  <c r="W20" i="71"/>
  <c r="W21" i="71"/>
  <c r="W22" i="71"/>
  <c r="W24" i="71"/>
  <c r="W25" i="71"/>
  <c r="W26" i="71"/>
  <c r="W27" i="71"/>
  <c r="W28" i="71"/>
  <c r="W29" i="71"/>
  <c r="W30" i="71"/>
  <c r="W31" i="71"/>
  <c r="W32" i="71"/>
  <c r="W33" i="71"/>
  <c r="W35" i="71"/>
  <c r="W36" i="71"/>
  <c r="W37" i="71"/>
  <c r="W38" i="71"/>
  <c r="W39" i="71"/>
  <c r="W40" i="71"/>
  <c r="W43" i="71"/>
  <c r="W45" i="71"/>
  <c r="W48" i="71"/>
  <c r="W52" i="71"/>
  <c r="W53" i="71"/>
  <c r="W54" i="71"/>
  <c r="W55" i="71"/>
  <c r="W56" i="71"/>
  <c r="W57" i="71"/>
  <c r="W58" i="71"/>
  <c r="W61" i="71"/>
  <c r="W66" i="71"/>
  <c r="W75" i="71"/>
  <c r="W76" i="71"/>
  <c r="W95" i="71"/>
  <c r="AC34" i="15"/>
  <c r="W13" i="72"/>
  <c r="W14" i="72"/>
  <c r="W15" i="72"/>
  <c r="W16" i="72"/>
  <c r="W18" i="72"/>
  <c r="W19" i="72"/>
  <c r="W20" i="72"/>
  <c r="W21" i="72"/>
  <c r="W22" i="72"/>
  <c r="W24" i="72"/>
  <c r="W25" i="72"/>
  <c r="W26" i="72"/>
  <c r="W27" i="72"/>
  <c r="W28" i="72"/>
  <c r="W29" i="72"/>
  <c r="W30" i="72"/>
  <c r="W31" i="72"/>
  <c r="W32" i="72"/>
  <c r="W33" i="72"/>
  <c r="W35" i="72"/>
  <c r="W36" i="72"/>
  <c r="W37" i="72"/>
  <c r="W38" i="72"/>
  <c r="W39" i="72"/>
  <c r="W40" i="72"/>
  <c r="W43" i="72"/>
  <c r="W45" i="72"/>
  <c r="W48" i="72"/>
  <c r="W52" i="72"/>
  <c r="W53" i="72"/>
  <c r="W54" i="72"/>
  <c r="W55" i="72"/>
  <c r="W56" i="72"/>
  <c r="W57" i="72"/>
  <c r="W58" i="72"/>
  <c r="W61" i="72"/>
  <c r="W66" i="72"/>
  <c r="W75" i="72"/>
  <c r="W76" i="72"/>
  <c r="W96" i="72"/>
  <c r="AC35" i="15"/>
  <c r="W13" i="73"/>
  <c r="W14" i="73"/>
  <c r="W15" i="73"/>
  <c r="W16" i="73"/>
  <c r="W18" i="73"/>
  <c r="W19" i="73"/>
  <c r="W20" i="73"/>
  <c r="W21" i="73"/>
  <c r="W22" i="73"/>
  <c r="W24" i="73"/>
  <c r="W25" i="73"/>
  <c r="W26" i="73"/>
  <c r="W27" i="73"/>
  <c r="W28" i="73"/>
  <c r="W29" i="73"/>
  <c r="W30" i="73"/>
  <c r="W31" i="73"/>
  <c r="W32" i="73"/>
  <c r="W33" i="73"/>
  <c r="W35" i="73"/>
  <c r="W36" i="73"/>
  <c r="W37" i="73"/>
  <c r="W38" i="73"/>
  <c r="W39" i="73"/>
  <c r="W40" i="73"/>
  <c r="W43" i="73"/>
  <c r="W45" i="73"/>
  <c r="W48" i="73"/>
  <c r="W52" i="73"/>
  <c r="W53" i="73"/>
  <c r="W54" i="73"/>
  <c r="W55" i="73"/>
  <c r="W56" i="73"/>
  <c r="W57" i="73"/>
  <c r="W58" i="73"/>
  <c r="W61" i="73"/>
  <c r="W66" i="73"/>
  <c r="W75" i="73"/>
  <c r="W76" i="73"/>
  <c r="W96" i="73"/>
  <c r="AC36" i="15"/>
  <c r="W13" i="74"/>
  <c r="W14" i="74"/>
  <c r="W15" i="74"/>
  <c r="W16" i="74"/>
  <c r="W18" i="74"/>
  <c r="W19" i="74"/>
  <c r="W20" i="74"/>
  <c r="W21" i="74"/>
  <c r="W22" i="74"/>
  <c r="W24" i="74"/>
  <c r="W25" i="74"/>
  <c r="W26" i="74"/>
  <c r="W27" i="74"/>
  <c r="W28" i="74"/>
  <c r="W29" i="74"/>
  <c r="W30" i="74"/>
  <c r="W31" i="74"/>
  <c r="W32" i="74"/>
  <c r="W33" i="74"/>
  <c r="W35" i="74"/>
  <c r="W36" i="74"/>
  <c r="W37" i="74"/>
  <c r="W38" i="74"/>
  <c r="W39" i="74"/>
  <c r="W40" i="74"/>
  <c r="W43" i="74"/>
  <c r="W45" i="74"/>
  <c r="W48" i="74"/>
  <c r="W52" i="74"/>
  <c r="W53" i="74"/>
  <c r="W54" i="74"/>
  <c r="W55" i="74"/>
  <c r="W56" i="74"/>
  <c r="W57" i="74"/>
  <c r="W58" i="74"/>
  <c r="W61" i="74"/>
  <c r="W66" i="74"/>
  <c r="W75" i="74"/>
  <c r="W76" i="74"/>
  <c r="W96" i="74"/>
  <c r="AC37" i="15"/>
  <c r="W13" i="75"/>
  <c r="W14" i="75"/>
  <c r="W15" i="75"/>
  <c r="W16" i="75"/>
  <c r="W18" i="75"/>
  <c r="W19" i="75"/>
  <c r="W20" i="75"/>
  <c r="W21" i="75"/>
  <c r="W22" i="75"/>
  <c r="W24" i="75"/>
  <c r="W25" i="75"/>
  <c r="W26" i="75"/>
  <c r="W27" i="75"/>
  <c r="W28" i="75"/>
  <c r="W29" i="75"/>
  <c r="W30" i="75"/>
  <c r="W31" i="75"/>
  <c r="W32" i="75"/>
  <c r="W33" i="75"/>
  <c r="W35" i="75"/>
  <c r="W36" i="75"/>
  <c r="W37" i="75"/>
  <c r="W38" i="75"/>
  <c r="W39" i="75"/>
  <c r="W40" i="75"/>
  <c r="W43" i="75"/>
  <c r="W45" i="75"/>
  <c r="W48" i="75"/>
  <c r="W52" i="75"/>
  <c r="W53" i="75"/>
  <c r="W54" i="75"/>
  <c r="W55" i="75"/>
  <c r="W56" i="75"/>
  <c r="W57" i="75"/>
  <c r="W58" i="75"/>
  <c r="W61" i="75"/>
  <c r="W66" i="75"/>
  <c r="W75" i="75"/>
  <c r="W76" i="75"/>
  <c r="W96" i="75"/>
  <c r="AC38" i="15"/>
  <c r="W14" i="76"/>
  <c r="W15" i="76"/>
  <c r="W16" i="76"/>
  <c r="W18" i="76"/>
  <c r="W19" i="76"/>
  <c r="W20" i="76"/>
  <c r="W21" i="76"/>
  <c r="W22" i="76"/>
  <c r="W24" i="76"/>
  <c r="W25" i="76"/>
  <c r="W26" i="76"/>
  <c r="W27" i="76"/>
  <c r="W28" i="76"/>
  <c r="W29" i="76"/>
  <c r="W30" i="76"/>
  <c r="W31" i="76"/>
  <c r="W32" i="76"/>
  <c r="W33" i="76"/>
  <c r="W35" i="76"/>
  <c r="W36" i="76"/>
  <c r="W37" i="76"/>
  <c r="W38" i="76"/>
  <c r="W39" i="76"/>
  <c r="W40" i="76"/>
  <c r="W43" i="76"/>
  <c r="W45" i="76"/>
  <c r="W48" i="76"/>
  <c r="W52" i="76"/>
  <c r="W53" i="76"/>
  <c r="W54" i="76"/>
  <c r="W55" i="76"/>
  <c r="W56" i="76"/>
  <c r="W57" i="76"/>
  <c r="W58" i="76"/>
  <c r="W61" i="76"/>
  <c r="W66" i="76"/>
  <c r="W75" i="76"/>
  <c r="W76" i="76"/>
  <c r="W97" i="76"/>
  <c r="AC39" i="15"/>
  <c r="W13" i="77"/>
  <c r="W14" i="77"/>
  <c r="W15" i="77"/>
  <c r="W16" i="77"/>
  <c r="W18" i="77"/>
  <c r="W19" i="77"/>
  <c r="W20" i="77"/>
  <c r="W21" i="77"/>
  <c r="W22" i="77"/>
  <c r="W24" i="77"/>
  <c r="W25" i="77"/>
  <c r="W26" i="77"/>
  <c r="W27" i="77"/>
  <c r="W28" i="77"/>
  <c r="W29" i="77"/>
  <c r="W30" i="77"/>
  <c r="W31" i="77"/>
  <c r="W32" i="77"/>
  <c r="W33" i="77"/>
  <c r="W35" i="77"/>
  <c r="W36" i="77"/>
  <c r="W37" i="77"/>
  <c r="W38" i="77"/>
  <c r="W39" i="77"/>
  <c r="W40" i="77"/>
  <c r="W43" i="77"/>
  <c r="W45" i="77"/>
  <c r="W48" i="77"/>
  <c r="W52" i="77"/>
  <c r="W53" i="77"/>
  <c r="W54" i="77"/>
  <c r="W55" i="77"/>
  <c r="W56" i="77"/>
  <c r="W57" i="77"/>
  <c r="W58" i="77"/>
  <c r="W61" i="77"/>
  <c r="W66" i="77"/>
  <c r="W75" i="77"/>
  <c r="W76" i="77"/>
  <c r="W97" i="77"/>
  <c r="AC40" i="15"/>
  <c r="W13" i="78"/>
  <c r="W14" i="78"/>
  <c r="W15" i="78"/>
  <c r="W16" i="78"/>
  <c r="W18" i="78"/>
  <c r="W19" i="78"/>
  <c r="W20" i="78"/>
  <c r="W21" i="78"/>
  <c r="W22" i="78"/>
  <c r="W24" i="78"/>
  <c r="W25" i="78"/>
  <c r="W26" i="78"/>
  <c r="W27" i="78"/>
  <c r="W28" i="78"/>
  <c r="W29" i="78"/>
  <c r="W30" i="78"/>
  <c r="W31" i="78"/>
  <c r="W32" i="78"/>
  <c r="W33" i="78"/>
  <c r="W35" i="78"/>
  <c r="W36" i="78"/>
  <c r="W37" i="78"/>
  <c r="W38" i="78"/>
  <c r="W39" i="78"/>
  <c r="W40" i="78"/>
  <c r="W43" i="78"/>
  <c r="W45" i="78"/>
  <c r="W48" i="78"/>
  <c r="W52" i="78"/>
  <c r="W53" i="78"/>
  <c r="W54" i="78"/>
  <c r="W55" i="78"/>
  <c r="W56" i="78"/>
  <c r="W57" i="78"/>
  <c r="W58" i="78"/>
  <c r="W61" i="78"/>
  <c r="W66" i="78"/>
  <c r="W75" i="78"/>
  <c r="W76" i="78"/>
  <c r="W97" i="78"/>
  <c r="AC41" i="15"/>
  <c r="W13" i="79"/>
  <c r="W14" i="79"/>
  <c r="W15" i="79"/>
  <c r="W16" i="79"/>
  <c r="W18" i="79"/>
  <c r="W19" i="79"/>
  <c r="W20" i="79"/>
  <c r="W21" i="79"/>
  <c r="W22" i="79"/>
  <c r="W24" i="79"/>
  <c r="W25" i="79"/>
  <c r="W26" i="79"/>
  <c r="W27" i="79"/>
  <c r="W28" i="79"/>
  <c r="W29" i="79"/>
  <c r="W30" i="79"/>
  <c r="W31" i="79"/>
  <c r="W32" i="79"/>
  <c r="W33" i="79"/>
  <c r="W35" i="79"/>
  <c r="W36" i="79"/>
  <c r="W37" i="79"/>
  <c r="W38" i="79"/>
  <c r="W39" i="79"/>
  <c r="W40" i="79"/>
  <c r="W43" i="79"/>
  <c r="W45" i="79"/>
  <c r="W48" i="79"/>
  <c r="W52" i="79"/>
  <c r="W53" i="79"/>
  <c r="W54" i="79"/>
  <c r="W55" i="79"/>
  <c r="W56" i="79"/>
  <c r="W57" i="79"/>
  <c r="W58" i="79"/>
  <c r="W61" i="79"/>
  <c r="W66" i="79"/>
  <c r="W75" i="79"/>
  <c r="W76" i="79"/>
  <c r="W97" i="79"/>
  <c r="AC42" i="15"/>
  <c r="W13" i="80"/>
  <c r="W14" i="80"/>
  <c r="W15" i="80"/>
  <c r="W16" i="80"/>
  <c r="W18" i="80"/>
  <c r="W19" i="80"/>
  <c r="W20" i="80"/>
  <c r="W21" i="80"/>
  <c r="W22" i="80"/>
  <c r="W24" i="80"/>
  <c r="W25" i="80"/>
  <c r="W26" i="80"/>
  <c r="W27" i="80"/>
  <c r="W28" i="80"/>
  <c r="W29" i="80"/>
  <c r="W30" i="80"/>
  <c r="W31" i="80"/>
  <c r="W32" i="80"/>
  <c r="W33" i="80"/>
  <c r="W35" i="80"/>
  <c r="W36" i="80"/>
  <c r="W37" i="80"/>
  <c r="W38" i="80"/>
  <c r="W39" i="80"/>
  <c r="W40" i="80"/>
  <c r="W43" i="80"/>
  <c r="W45" i="80"/>
  <c r="W48" i="80"/>
  <c r="W52" i="80"/>
  <c r="W53" i="80"/>
  <c r="W54" i="80"/>
  <c r="W55" i="80"/>
  <c r="W56" i="80"/>
  <c r="W57" i="80"/>
  <c r="W58" i="80"/>
  <c r="W61" i="80"/>
  <c r="W66" i="80"/>
  <c r="W75" i="80"/>
  <c r="W76" i="80"/>
  <c r="W97" i="80"/>
  <c r="AC43" i="15"/>
  <c r="W13" i="82"/>
  <c r="W14" i="82"/>
  <c r="W15" i="82"/>
  <c r="W16" i="82"/>
  <c r="W18" i="82"/>
  <c r="W19" i="82"/>
  <c r="W20" i="82"/>
  <c r="W21" i="82"/>
  <c r="W22" i="82"/>
  <c r="W24" i="82"/>
  <c r="W25" i="82"/>
  <c r="W26" i="82"/>
  <c r="W27" i="82"/>
  <c r="W28" i="82"/>
  <c r="W29" i="82"/>
  <c r="W30" i="82"/>
  <c r="W31" i="82"/>
  <c r="W32" i="82"/>
  <c r="W33" i="82"/>
  <c r="W35" i="82"/>
  <c r="W36" i="82"/>
  <c r="W37" i="82"/>
  <c r="W38" i="82"/>
  <c r="W39" i="82"/>
  <c r="W40" i="82"/>
  <c r="W43" i="82"/>
  <c r="W45" i="82"/>
  <c r="W48" i="82"/>
  <c r="W52" i="82"/>
  <c r="W53" i="82"/>
  <c r="W54" i="82"/>
  <c r="W55" i="82"/>
  <c r="W56" i="82"/>
  <c r="W57" i="82"/>
  <c r="W58" i="82"/>
  <c r="W61" i="82"/>
  <c r="W66" i="82"/>
  <c r="W75" i="82"/>
  <c r="W76" i="82"/>
  <c r="W97" i="82"/>
  <c r="AC45" i="15"/>
  <c r="W13" i="84"/>
  <c r="W14" i="84"/>
  <c r="W15" i="84"/>
  <c r="W16" i="84"/>
  <c r="W18" i="84"/>
  <c r="W19" i="84"/>
  <c r="W20" i="84"/>
  <c r="W21" i="84"/>
  <c r="W22" i="84"/>
  <c r="W24" i="84"/>
  <c r="W25" i="84"/>
  <c r="W26" i="84"/>
  <c r="W27" i="84"/>
  <c r="W28" i="84"/>
  <c r="W29" i="84"/>
  <c r="W30" i="84"/>
  <c r="W31" i="84"/>
  <c r="W32" i="84"/>
  <c r="W33" i="84"/>
  <c r="W35" i="84"/>
  <c r="W36" i="84"/>
  <c r="W37" i="84"/>
  <c r="W38" i="84"/>
  <c r="W39" i="84"/>
  <c r="W40" i="84"/>
  <c r="W43" i="84"/>
  <c r="W45" i="84"/>
  <c r="W48" i="84"/>
  <c r="W52" i="84"/>
  <c r="W53" i="84"/>
  <c r="W54" i="84"/>
  <c r="W55" i="84"/>
  <c r="W56" i="84"/>
  <c r="W57" i="84"/>
  <c r="W58" i="84"/>
  <c r="W61" i="84"/>
  <c r="W66" i="84"/>
  <c r="W75" i="84"/>
  <c r="W76" i="84"/>
  <c r="W98" i="84"/>
  <c r="AC46" i="15"/>
  <c r="W13" i="83"/>
  <c r="W14" i="83"/>
  <c r="W15" i="83"/>
  <c r="W16" i="83"/>
  <c r="W18" i="83"/>
  <c r="W19" i="83"/>
  <c r="W20" i="83"/>
  <c r="W21" i="83"/>
  <c r="W22" i="83"/>
  <c r="W24" i="83"/>
  <c r="W25" i="83"/>
  <c r="W26" i="83"/>
  <c r="W27" i="83"/>
  <c r="W28" i="83"/>
  <c r="W29" i="83"/>
  <c r="W30" i="83"/>
  <c r="W31" i="83"/>
  <c r="W32" i="83"/>
  <c r="W33" i="83"/>
  <c r="W35" i="83"/>
  <c r="W36" i="83"/>
  <c r="W37" i="83"/>
  <c r="W38" i="83"/>
  <c r="W39" i="83"/>
  <c r="W40" i="83"/>
  <c r="W43" i="83"/>
  <c r="W45" i="83"/>
  <c r="W48" i="83"/>
  <c r="W52" i="83"/>
  <c r="W53" i="83"/>
  <c r="W54" i="83"/>
  <c r="W55" i="83"/>
  <c r="W56" i="83"/>
  <c r="W57" i="83"/>
  <c r="W58" i="83"/>
  <c r="W61" i="83"/>
  <c r="W66" i="83"/>
  <c r="W75" i="83"/>
  <c r="W76" i="83"/>
  <c r="W97" i="83"/>
  <c r="AC47" i="15"/>
  <c r="W13" i="85"/>
  <c r="W14" i="85"/>
  <c r="W15" i="85"/>
  <c r="W16" i="85"/>
  <c r="W18" i="85"/>
  <c r="W19" i="85"/>
  <c r="W20" i="85"/>
  <c r="W21" i="85"/>
  <c r="W22" i="85"/>
  <c r="W24" i="85"/>
  <c r="W25" i="85"/>
  <c r="W26" i="85"/>
  <c r="W27" i="85"/>
  <c r="W28" i="85"/>
  <c r="W29" i="85"/>
  <c r="W30" i="85"/>
  <c r="W31" i="85"/>
  <c r="W32" i="85"/>
  <c r="W33" i="85"/>
  <c r="W35" i="85"/>
  <c r="W36" i="85"/>
  <c r="W37" i="85"/>
  <c r="W38" i="85"/>
  <c r="W39" i="85"/>
  <c r="W40" i="85"/>
  <c r="W43" i="85"/>
  <c r="W45" i="85"/>
  <c r="W48" i="85"/>
  <c r="W52" i="85"/>
  <c r="W53" i="85"/>
  <c r="W54" i="85"/>
  <c r="W55" i="85"/>
  <c r="W56" i="85"/>
  <c r="W57" i="85"/>
  <c r="W58" i="85"/>
  <c r="W61" i="85"/>
  <c r="W66" i="85"/>
  <c r="W75" i="85"/>
  <c r="W76" i="85"/>
  <c r="W97" i="85"/>
  <c r="AC48" i="15"/>
  <c r="AC49" i="15"/>
  <c r="W13" i="87"/>
  <c r="W14" i="87"/>
  <c r="W15" i="87"/>
  <c r="W16" i="87"/>
  <c r="W18" i="87"/>
  <c r="W19" i="87"/>
  <c r="W20" i="87"/>
  <c r="W21" i="87"/>
  <c r="W22" i="87"/>
  <c r="W24" i="87"/>
  <c r="W25" i="87"/>
  <c r="W26" i="87"/>
  <c r="W27" i="87"/>
  <c r="W28" i="87"/>
  <c r="W29" i="87"/>
  <c r="W30" i="87"/>
  <c r="W31" i="87"/>
  <c r="W32" i="87"/>
  <c r="W33" i="87"/>
  <c r="W35" i="87"/>
  <c r="W36" i="87"/>
  <c r="W37" i="87"/>
  <c r="W38" i="87"/>
  <c r="W39" i="87"/>
  <c r="W40" i="87"/>
  <c r="W43" i="87"/>
  <c r="W45" i="87"/>
  <c r="W48" i="87"/>
  <c r="W52" i="87"/>
  <c r="W53" i="87"/>
  <c r="W54" i="87"/>
  <c r="W55" i="87"/>
  <c r="W56" i="87"/>
  <c r="W57" i="87"/>
  <c r="W58" i="87"/>
  <c r="W61" i="87"/>
  <c r="W66" i="87"/>
  <c r="W75" i="87"/>
  <c r="W76" i="87"/>
  <c r="W97" i="87"/>
  <c r="AC50" i="15"/>
  <c r="W13" i="89"/>
  <c r="W14" i="89"/>
  <c r="W15" i="89"/>
  <c r="W16" i="89"/>
  <c r="W18" i="89"/>
  <c r="W19" i="89"/>
  <c r="W20" i="89"/>
  <c r="W21" i="89"/>
  <c r="W22" i="89"/>
  <c r="W24" i="89"/>
  <c r="W25" i="89"/>
  <c r="W26" i="89"/>
  <c r="W27" i="89"/>
  <c r="W28" i="89"/>
  <c r="W29" i="89"/>
  <c r="W30" i="89"/>
  <c r="W31" i="89"/>
  <c r="W32" i="89"/>
  <c r="W33" i="89"/>
  <c r="W35" i="89"/>
  <c r="W36" i="89"/>
  <c r="W37" i="89"/>
  <c r="W38" i="89"/>
  <c r="W39" i="89"/>
  <c r="W40" i="89"/>
  <c r="W43" i="89"/>
  <c r="W45" i="89"/>
  <c r="W48" i="89"/>
  <c r="W52" i="89"/>
  <c r="W53" i="89"/>
  <c r="W54" i="89"/>
  <c r="W55" i="89"/>
  <c r="W56" i="89"/>
  <c r="W57" i="89"/>
  <c r="W58" i="89"/>
  <c r="W61" i="89"/>
  <c r="W66" i="89"/>
  <c r="W75" i="89"/>
  <c r="W76" i="89"/>
  <c r="W97" i="89"/>
  <c r="AC51" i="15"/>
  <c r="W13" i="90"/>
  <c r="W14" i="90"/>
  <c r="W15" i="90"/>
  <c r="W16" i="90"/>
  <c r="W18" i="90"/>
  <c r="W19" i="90"/>
  <c r="W20" i="90"/>
  <c r="W21" i="90"/>
  <c r="W22" i="90"/>
  <c r="W24" i="90"/>
  <c r="W25" i="90"/>
  <c r="W26" i="90"/>
  <c r="W27" i="90"/>
  <c r="W28" i="90"/>
  <c r="W29" i="90"/>
  <c r="W30" i="90"/>
  <c r="W31" i="90"/>
  <c r="W32" i="90"/>
  <c r="W33" i="90"/>
  <c r="W35" i="90"/>
  <c r="W36" i="90"/>
  <c r="W37" i="90"/>
  <c r="W38" i="90"/>
  <c r="W39" i="90"/>
  <c r="W40" i="90"/>
  <c r="W43" i="90"/>
  <c r="W45" i="90"/>
  <c r="W48" i="90"/>
  <c r="W52" i="90"/>
  <c r="W53" i="90"/>
  <c r="W54" i="90"/>
  <c r="W55" i="90"/>
  <c r="W56" i="90"/>
  <c r="W57" i="90"/>
  <c r="W58" i="90"/>
  <c r="W61" i="90"/>
  <c r="W66" i="90"/>
  <c r="W75" i="90"/>
  <c r="W76" i="90"/>
  <c r="W97" i="90"/>
  <c r="AC52" i="15"/>
  <c r="W13" i="91"/>
  <c r="W14" i="91"/>
  <c r="W15" i="91"/>
  <c r="W16" i="91"/>
  <c r="W18" i="91"/>
  <c r="W19" i="91"/>
  <c r="W20" i="91"/>
  <c r="W21" i="91"/>
  <c r="W22" i="91"/>
  <c r="W24" i="91"/>
  <c r="W25" i="91"/>
  <c r="W26" i="91"/>
  <c r="W27" i="91"/>
  <c r="W28" i="91"/>
  <c r="W29" i="91"/>
  <c r="W30" i="91"/>
  <c r="W31" i="91"/>
  <c r="W32" i="91"/>
  <c r="W33" i="91"/>
  <c r="W35" i="91"/>
  <c r="W36" i="91"/>
  <c r="W37" i="91"/>
  <c r="W38" i="91"/>
  <c r="W39" i="91"/>
  <c r="W40" i="91"/>
  <c r="W43" i="91"/>
  <c r="W45" i="91"/>
  <c r="W48" i="91"/>
  <c r="W52" i="91"/>
  <c r="W53" i="91"/>
  <c r="W54" i="91"/>
  <c r="W55" i="91"/>
  <c r="W56" i="91"/>
  <c r="W57" i="91"/>
  <c r="W58" i="91"/>
  <c r="W61" i="91"/>
  <c r="W66" i="91"/>
  <c r="W75" i="91"/>
  <c r="W76" i="91"/>
  <c r="W97" i="91"/>
  <c r="AC53" i="15"/>
  <c r="W13" i="92"/>
  <c r="W14" i="92"/>
  <c r="W15" i="92"/>
  <c r="W16" i="92"/>
  <c r="W18" i="92"/>
  <c r="W19" i="92"/>
  <c r="W20" i="92"/>
  <c r="W21" i="92"/>
  <c r="W22" i="92"/>
  <c r="W24" i="92"/>
  <c r="W25" i="92"/>
  <c r="W26" i="92"/>
  <c r="W27" i="92"/>
  <c r="W28" i="92"/>
  <c r="W29" i="92"/>
  <c r="W30" i="92"/>
  <c r="W31" i="92"/>
  <c r="W32" i="92"/>
  <c r="W33" i="92"/>
  <c r="W35" i="92"/>
  <c r="W36" i="92"/>
  <c r="W37" i="92"/>
  <c r="W38" i="92"/>
  <c r="W39" i="92"/>
  <c r="W40" i="92"/>
  <c r="W43" i="92"/>
  <c r="W45" i="92"/>
  <c r="W48" i="92"/>
  <c r="W52" i="92"/>
  <c r="W53" i="92"/>
  <c r="W54" i="92"/>
  <c r="W55" i="92"/>
  <c r="W56" i="92"/>
  <c r="W57" i="92"/>
  <c r="W58" i="92"/>
  <c r="W61" i="92"/>
  <c r="W66" i="92"/>
  <c r="W75" i="92"/>
  <c r="W76" i="92"/>
  <c r="W98" i="92"/>
  <c r="AC54" i="15"/>
  <c r="W13" i="93"/>
  <c r="W14" i="93"/>
  <c r="W15" i="93"/>
  <c r="W16" i="93"/>
  <c r="W18" i="93"/>
  <c r="W19" i="93"/>
  <c r="W20" i="93"/>
  <c r="W21" i="93"/>
  <c r="W22" i="93"/>
  <c r="W24" i="93"/>
  <c r="W25" i="93"/>
  <c r="W26" i="93"/>
  <c r="W27" i="93"/>
  <c r="W28" i="93"/>
  <c r="W29" i="93"/>
  <c r="W30" i="93"/>
  <c r="W31" i="93"/>
  <c r="W32" i="93"/>
  <c r="W33" i="93"/>
  <c r="W35" i="93"/>
  <c r="W36" i="93"/>
  <c r="W37" i="93"/>
  <c r="W38" i="93"/>
  <c r="W39" i="93"/>
  <c r="W40" i="93"/>
  <c r="W43" i="93"/>
  <c r="W45" i="93"/>
  <c r="W48" i="93"/>
  <c r="W52" i="93"/>
  <c r="W53" i="93"/>
  <c r="W54" i="93"/>
  <c r="W55" i="93"/>
  <c r="W56" i="93"/>
  <c r="W57" i="93"/>
  <c r="W58" i="93"/>
  <c r="W61" i="93"/>
  <c r="W66" i="93"/>
  <c r="W75" i="93"/>
  <c r="W76" i="93"/>
  <c r="W98" i="93"/>
  <c r="AC55" i="15"/>
  <c r="W13" i="94"/>
  <c r="W14" i="94"/>
  <c r="W15" i="94"/>
  <c r="W16" i="94"/>
  <c r="W18" i="94"/>
  <c r="W19" i="94"/>
  <c r="W20" i="94"/>
  <c r="W21" i="94"/>
  <c r="W22" i="94"/>
  <c r="W24" i="94"/>
  <c r="W25" i="94"/>
  <c r="W26" i="94"/>
  <c r="W27" i="94"/>
  <c r="W28" i="94"/>
  <c r="W29" i="94"/>
  <c r="W30" i="94"/>
  <c r="W31" i="94"/>
  <c r="W32" i="94"/>
  <c r="W33" i="94"/>
  <c r="W35" i="94"/>
  <c r="W36" i="94"/>
  <c r="W37" i="94"/>
  <c r="W38" i="94"/>
  <c r="W39" i="94"/>
  <c r="W40" i="94"/>
  <c r="W43" i="94"/>
  <c r="W45" i="94"/>
  <c r="W48" i="94"/>
  <c r="W52" i="94"/>
  <c r="W53" i="94"/>
  <c r="W54" i="94"/>
  <c r="W55" i="94"/>
  <c r="W56" i="94"/>
  <c r="W57" i="94"/>
  <c r="W58" i="94"/>
  <c r="W61" i="94"/>
  <c r="W66" i="94"/>
  <c r="W75" i="94"/>
  <c r="W76" i="94"/>
  <c r="W98" i="94"/>
  <c r="AC56" i="15"/>
  <c r="W13" i="95"/>
  <c r="W14" i="95"/>
  <c r="W15" i="95"/>
  <c r="W16" i="95"/>
  <c r="W18" i="95"/>
  <c r="W19" i="95"/>
  <c r="W20" i="95"/>
  <c r="W21" i="95"/>
  <c r="W22" i="95"/>
  <c r="W24" i="95"/>
  <c r="W25" i="95"/>
  <c r="W26" i="95"/>
  <c r="W27" i="95"/>
  <c r="W28" i="95"/>
  <c r="W29" i="95"/>
  <c r="W30" i="95"/>
  <c r="W31" i="95"/>
  <c r="W32" i="95"/>
  <c r="W33" i="95"/>
  <c r="W35" i="95"/>
  <c r="W36" i="95"/>
  <c r="W37" i="95"/>
  <c r="W38" i="95"/>
  <c r="W39" i="95"/>
  <c r="W40" i="95"/>
  <c r="W43" i="95"/>
  <c r="W45" i="95"/>
  <c r="W48" i="95"/>
  <c r="W52" i="95"/>
  <c r="W53" i="95"/>
  <c r="W54" i="95"/>
  <c r="W55" i="95"/>
  <c r="W56" i="95"/>
  <c r="W57" i="95"/>
  <c r="W58" i="95"/>
  <c r="W61" i="95"/>
  <c r="W66" i="95"/>
  <c r="W75" i="95"/>
  <c r="W76" i="95"/>
  <c r="W98" i="95"/>
  <c r="AC57" i="15"/>
  <c r="W13" i="96"/>
  <c r="W14" i="96"/>
  <c r="W15" i="96"/>
  <c r="W16" i="96"/>
  <c r="W18" i="96"/>
  <c r="W19" i="96"/>
  <c r="W20" i="96"/>
  <c r="W21" i="96"/>
  <c r="W22" i="96"/>
  <c r="W24" i="96"/>
  <c r="W25" i="96"/>
  <c r="W26" i="96"/>
  <c r="W27" i="96"/>
  <c r="W28" i="96"/>
  <c r="W29" i="96"/>
  <c r="W30" i="96"/>
  <c r="W31" i="96"/>
  <c r="W32" i="96"/>
  <c r="W33" i="96"/>
  <c r="W35" i="96"/>
  <c r="W36" i="96"/>
  <c r="W37" i="96"/>
  <c r="W38" i="96"/>
  <c r="W39" i="96"/>
  <c r="W40" i="96"/>
  <c r="W43" i="96"/>
  <c r="W45" i="96"/>
  <c r="W48" i="96"/>
  <c r="W52" i="96"/>
  <c r="W53" i="96"/>
  <c r="W54" i="96"/>
  <c r="W55" i="96"/>
  <c r="W56" i="96"/>
  <c r="W57" i="96"/>
  <c r="W58" i="96"/>
  <c r="W61" i="96"/>
  <c r="W66" i="96"/>
  <c r="W75" i="96"/>
  <c r="W76" i="96"/>
  <c r="W98" i="96"/>
  <c r="AC58" i="15"/>
  <c r="W13" i="97"/>
  <c r="W14" i="97"/>
  <c r="W15" i="97"/>
  <c r="W16" i="97"/>
  <c r="W18" i="97"/>
  <c r="W19" i="97"/>
  <c r="W20" i="97"/>
  <c r="W21" i="97"/>
  <c r="W22" i="97"/>
  <c r="W23" i="97"/>
  <c r="W25" i="97"/>
  <c r="W26" i="97"/>
  <c r="W27" i="97"/>
  <c r="W28" i="97"/>
  <c r="W29" i="97"/>
  <c r="W30" i="97"/>
  <c r="W31" i="97"/>
  <c r="W32" i="97"/>
  <c r="W33" i="97"/>
  <c r="W34" i="97"/>
  <c r="W35" i="97"/>
  <c r="W37" i="97"/>
  <c r="W38" i="97"/>
  <c r="W39" i="97"/>
  <c r="W40" i="97"/>
  <c r="W41" i="97"/>
  <c r="W42" i="97"/>
  <c r="W45" i="97"/>
  <c r="W47" i="97"/>
  <c r="W50" i="97"/>
  <c r="W54" i="97"/>
  <c r="W55" i="97"/>
  <c r="W56" i="97"/>
  <c r="W57" i="97"/>
  <c r="W58" i="97"/>
  <c r="W59" i="97"/>
  <c r="W60" i="97"/>
  <c r="W63" i="97"/>
  <c r="W68" i="97"/>
  <c r="W69" i="97"/>
  <c r="W77" i="97"/>
  <c r="W78" i="97"/>
  <c r="W100" i="97"/>
  <c r="AC59" i="15"/>
  <c r="W13" i="98"/>
  <c r="W14" i="98"/>
  <c r="W15" i="98"/>
  <c r="W16" i="98"/>
  <c r="W18" i="98"/>
  <c r="W19" i="98"/>
  <c r="W20" i="98"/>
  <c r="W21" i="98"/>
  <c r="W22" i="98"/>
  <c r="W23" i="98"/>
  <c r="W25" i="98"/>
  <c r="W26" i="98"/>
  <c r="W27" i="98"/>
  <c r="W28" i="98"/>
  <c r="W29" i="98"/>
  <c r="W30" i="98"/>
  <c r="W31" i="98"/>
  <c r="W32" i="98"/>
  <c r="W33" i="98"/>
  <c r="W34" i="98"/>
  <c r="W35" i="98"/>
  <c r="W36" i="98"/>
  <c r="W38" i="98"/>
  <c r="W39" i="98"/>
  <c r="W40" i="98"/>
  <c r="W41" i="98"/>
  <c r="W42" i="98"/>
  <c r="W43" i="98"/>
  <c r="W46" i="98"/>
  <c r="W48" i="98"/>
  <c r="W51" i="98"/>
  <c r="W55" i="98"/>
  <c r="W56" i="98"/>
  <c r="W57" i="98"/>
  <c r="W58" i="98"/>
  <c r="W59" i="98"/>
  <c r="W60" i="98"/>
  <c r="W61" i="98"/>
  <c r="W64" i="98"/>
  <c r="W69" i="98"/>
  <c r="W70" i="98"/>
  <c r="W78" i="98"/>
  <c r="W79" i="98"/>
  <c r="W98" i="98"/>
  <c r="W102" i="98"/>
  <c r="AC60" i="15"/>
  <c r="W13" i="99"/>
  <c r="W14" i="99"/>
  <c r="W15" i="99"/>
  <c r="W16" i="99"/>
  <c r="W18" i="99"/>
  <c r="W19" i="99"/>
  <c r="W20" i="99"/>
  <c r="W21" i="99"/>
  <c r="W22" i="99"/>
  <c r="W23" i="99"/>
  <c r="W25" i="99"/>
  <c r="W26" i="99"/>
  <c r="W27" i="99"/>
  <c r="W28" i="99"/>
  <c r="W29" i="99"/>
  <c r="W30" i="99"/>
  <c r="W31" i="99"/>
  <c r="W32" i="99"/>
  <c r="W33" i="99"/>
  <c r="W34" i="99"/>
  <c r="W35" i="99"/>
  <c r="W36" i="99"/>
  <c r="W38" i="99"/>
  <c r="W39" i="99"/>
  <c r="W40" i="99"/>
  <c r="W41" i="99"/>
  <c r="W42" i="99"/>
  <c r="W43" i="99"/>
  <c r="W46" i="99"/>
  <c r="W48" i="99"/>
  <c r="W51" i="99"/>
  <c r="W55" i="99"/>
  <c r="W56" i="99"/>
  <c r="W57" i="99"/>
  <c r="W58" i="99"/>
  <c r="W59" i="99"/>
  <c r="W60" i="99"/>
  <c r="W61" i="99"/>
  <c r="W64" i="99"/>
  <c r="W69" i="99"/>
  <c r="W70" i="99"/>
  <c r="W78" i="99"/>
  <c r="W79" i="99"/>
  <c r="W98" i="99"/>
  <c r="W102" i="99"/>
  <c r="AC61" i="15"/>
  <c r="W13" i="100"/>
  <c r="W14" i="100"/>
  <c r="W15" i="100"/>
  <c r="W16" i="100"/>
  <c r="W18" i="100"/>
  <c r="W19" i="100"/>
  <c r="W20" i="100"/>
  <c r="W21" i="100"/>
  <c r="W22" i="100"/>
  <c r="W23" i="100"/>
  <c r="W25" i="100"/>
  <c r="W26" i="100"/>
  <c r="W27" i="100"/>
  <c r="W28" i="100"/>
  <c r="W29" i="100"/>
  <c r="W30" i="100"/>
  <c r="W31" i="100"/>
  <c r="W32" i="100"/>
  <c r="W33" i="100"/>
  <c r="W34" i="100"/>
  <c r="W35" i="100"/>
  <c r="W36" i="100"/>
  <c r="W38" i="100"/>
  <c r="W39" i="100"/>
  <c r="W40" i="100"/>
  <c r="W41" i="100"/>
  <c r="W42" i="100"/>
  <c r="W43" i="100"/>
  <c r="W46" i="100"/>
  <c r="W48" i="100"/>
  <c r="W51" i="100"/>
  <c r="W55" i="100"/>
  <c r="W56" i="100"/>
  <c r="W57" i="100"/>
  <c r="W58" i="100"/>
  <c r="W59" i="100"/>
  <c r="W60" i="100"/>
  <c r="W61" i="100"/>
  <c r="W64" i="100"/>
  <c r="W69" i="100"/>
  <c r="W70" i="100"/>
  <c r="W78" i="100"/>
  <c r="W79" i="100"/>
  <c r="W98" i="100"/>
  <c r="W102" i="100"/>
  <c r="AC62" i="15"/>
  <c r="W13" i="101"/>
  <c r="W14" i="101"/>
  <c r="W15" i="101"/>
  <c r="W16" i="101"/>
  <c r="W18" i="101"/>
  <c r="W19" i="101"/>
  <c r="W20" i="101"/>
  <c r="W21" i="101"/>
  <c r="W22" i="101"/>
  <c r="W23" i="101"/>
  <c r="W25" i="101"/>
  <c r="W26" i="101"/>
  <c r="W27" i="101"/>
  <c r="W28" i="101"/>
  <c r="W29" i="101"/>
  <c r="W30" i="101"/>
  <c r="W31" i="101"/>
  <c r="W32" i="101"/>
  <c r="W33" i="101"/>
  <c r="W34" i="101"/>
  <c r="W35" i="101"/>
  <c r="W36" i="101"/>
  <c r="W38" i="101"/>
  <c r="W39" i="101"/>
  <c r="W40" i="101"/>
  <c r="W41" i="101"/>
  <c r="W42" i="101"/>
  <c r="W43" i="101"/>
  <c r="W46" i="101"/>
  <c r="W48" i="101"/>
  <c r="W51" i="101"/>
  <c r="W55" i="101"/>
  <c r="W56" i="101"/>
  <c r="W57" i="101"/>
  <c r="W58" i="101"/>
  <c r="W59" i="101"/>
  <c r="W60" i="101"/>
  <c r="W61" i="101"/>
  <c r="W64" i="101"/>
  <c r="W69" i="101"/>
  <c r="W70" i="101"/>
  <c r="W78" i="101"/>
  <c r="W79" i="101"/>
  <c r="W98" i="101"/>
  <c r="W102" i="101"/>
  <c r="AC63" i="15"/>
  <c r="W13" i="102"/>
  <c r="W14" i="102"/>
  <c r="W15" i="102"/>
  <c r="W16" i="102"/>
  <c r="W18" i="102"/>
  <c r="W19" i="102"/>
  <c r="W20" i="102"/>
  <c r="W21" i="102"/>
  <c r="W22" i="102"/>
  <c r="W23" i="102"/>
  <c r="W25" i="102"/>
  <c r="W26" i="102"/>
  <c r="W27" i="102"/>
  <c r="W28" i="102"/>
  <c r="W29" i="102"/>
  <c r="W30" i="102"/>
  <c r="W31" i="102"/>
  <c r="W32" i="102"/>
  <c r="W33" i="102"/>
  <c r="W34" i="102"/>
  <c r="W35" i="102"/>
  <c r="W36" i="102"/>
  <c r="W38" i="102"/>
  <c r="W39" i="102"/>
  <c r="W40" i="102"/>
  <c r="W41" i="102"/>
  <c r="W42" i="102"/>
  <c r="W43" i="102"/>
  <c r="W46" i="102"/>
  <c r="W48" i="102"/>
  <c r="W51" i="102"/>
  <c r="W55" i="102"/>
  <c r="W56" i="102"/>
  <c r="W57" i="102"/>
  <c r="W58" i="102"/>
  <c r="W59" i="102"/>
  <c r="W60" i="102"/>
  <c r="W61" i="102"/>
  <c r="W64" i="102"/>
  <c r="W69" i="102"/>
  <c r="W70" i="102"/>
  <c r="W78" i="102"/>
  <c r="W79" i="102"/>
  <c r="W98" i="102"/>
  <c r="W99" i="102"/>
  <c r="W103" i="102"/>
  <c r="AC64" i="15"/>
  <c r="W13" i="103"/>
  <c r="W14" i="103"/>
  <c r="W15" i="103"/>
  <c r="W16" i="103"/>
  <c r="W18" i="103"/>
  <c r="W19" i="103"/>
  <c r="W20" i="103"/>
  <c r="W21" i="103"/>
  <c r="W22" i="103"/>
  <c r="W23" i="103"/>
  <c r="W25" i="103"/>
  <c r="W26" i="103"/>
  <c r="W27" i="103"/>
  <c r="W28" i="103"/>
  <c r="W29" i="103"/>
  <c r="W30" i="103"/>
  <c r="W31" i="103"/>
  <c r="W32" i="103"/>
  <c r="W33" i="103"/>
  <c r="W34" i="103"/>
  <c r="W35" i="103"/>
  <c r="W36" i="103"/>
  <c r="W38" i="103"/>
  <c r="W39" i="103"/>
  <c r="W40" i="103"/>
  <c r="W41" i="103"/>
  <c r="W42" i="103"/>
  <c r="W43" i="103"/>
  <c r="W46" i="103"/>
  <c r="W48" i="103"/>
  <c r="W51" i="103"/>
  <c r="W55" i="103"/>
  <c r="W56" i="103"/>
  <c r="W57" i="103"/>
  <c r="W58" i="103"/>
  <c r="W59" i="103"/>
  <c r="W60" i="103"/>
  <c r="W61" i="103"/>
  <c r="W64" i="103"/>
  <c r="W69" i="103"/>
  <c r="W70" i="103"/>
  <c r="W78" i="103"/>
  <c r="W79" i="103"/>
  <c r="W98" i="103"/>
  <c r="W99" i="103"/>
  <c r="W103" i="103"/>
  <c r="AC65" i="15"/>
  <c r="W13" i="104"/>
  <c r="W14" i="104"/>
  <c r="W15" i="104"/>
  <c r="W16" i="104"/>
  <c r="W18" i="104"/>
  <c r="W19" i="104"/>
  <c r="W20" i="104"/>
  <c r="W21" i="104"/>
  <c r="W22" i="104"/>
  <c r="W23" i="104"/>
  <c r="W25" i="104"/>
  <c r="W26" i="104"/>
  <c r="W27" i="104"/>
  <c r="W28" i="104"/>
  <c r="W29" i="104"/>
  <c r="W30" i="104"/>
  <c r="W31" i="104"/>
  <c r="W32" i="104"/>
  <c r="W33" i="104"/>
  <c r="W34" i="104"/>
  <c r="W35" i="104"/>
  <c r="W36" i="104"/>
  <c r="W38" i="104"/>
  <c r="W39" i="104"/>
  <c r="W40" i="104"/>
  <c r="W41" i="104"/>
  <c r="W42" i="104"/>
  <c r="W43" i="104"/>
  <c r="W46" i="104"/>
  <c r="W48" i="104"/>
  <c r="W51" i="104"/>
  <c r="W55" i="104"/>
  <c r="W56" i="104"/>
  <c r="W57" i="104"/>
  <c r="W58" i="104"/>
  <c r="W59" i="104"/>
  <c r="W60" i="104"/>
  <c r="W61" i="104"/>
  <c r="W64" i="104"/>
  <c r="W69" i="104"/>
  <c r="W70" i="104"/>
  <c r="W78" i="104"/>
  <c r="W79" i="104"/>
  <c r="W98" i="104"/>
  <c r="W99" i="104"/>
  <c r="W104" i="104"/>
  <c r="AC66" i="15"/>
  <c r="W13" i="105"/>
  <c r="W14" i="105"/>
  <c r="W15" i="105"/>
  <c r="W16" i="105"/>
  <c r="W18" i="105"/>
  <c r="W19" i="105"/>
  <c r="W20" i="105"/>
  <c r="W21" i="105"/>
  <c r="W22" i="105"/>
  <c r="W23" i="105"/>
  <c r="W25" i="105"/>
  <c r="W26" i="105"/>
  <c r="W27" i="105"/>
  <c r="W28" i="105"/>
  <c r="W29" i="105"/>
  <c r="W30" i="105"/>
  <c r="W31" i="105"/>
  <c r="W32" i="105"/>
  <c r="W33" i="105"/>
  <c r="W34" i="105"/>
  <c r="W35" i="105"/>
  <c r="W36" i="105"/>
  <c r="W38" i="105"/>
  <c r="W39" i="105"/>
  <c r="W40" i="105"/>
  <c r="W41" i="105"/>
  <c r="W42" i="105"/>
  <c r="W43" i="105"/>
  <c r="W46" i="105"/>
  <c r="W48" i="105"/>
  <c r="W51" i="105"/>
  <c r="W55" i="105"/>
  <c r="W56" i="105"/>
  <c r="W57" i="105"/>
  <c r="W58" i="105"/>
  <c r="W59" i="105"/>
  <c r="W60" i="105"/>
  <c r="W61" i="105"/>
  <c r="W64" i="105"/>
  <c r="W69" i="105"/>
  <c r="W70" i="105"/>
  <c r="W78" i="105"/>
  <c r="W79" i="105"/>
  <c r="W98" i="105"/>
  <c r="W99" i="105"/>
  <c r="W100" i="105"/>
  <c r="W104" i="105"/>
  <c r="AC67" i="15"/>
  <c r="W13" i="106"/>
  <c r="W14" i="106"/>
  <c r="W15" i="106"/>
  <c r="W16" i="106"/>
  <c r="W18" i="106"/>
  <c r="W19" i="106"/>
  <c r="W20" i="106"/>
  <c r="W21" i="106"/>
  <c r="W22" i="106"/>
  <c r="W23" i="106"/>
  <c r="W25" i="106"/>
  <c r="W26" i="106"/>
  <c r="W27" i="106"/>
  <c r="W28" i="106"/>
  <c r="W29" i="106"/>
  <c r="W30" i="106"/>
  <c r="W31" i="106"/>
  <c r="W32" i="106"/>
  <c r="W33" i="106"/>
  <c r="W34" i="106"/>
  <c r="W35" i="106"/>
  <c r="W36" i="106"/>
  <c r="W38" i="106"/>
  <c r="W39" i="106"/>
  <c r="W40" i="106"/>
  <c r="W41" i="106"/>
  <c r="W42" i="106"/>
  <c r="W43" i="106"/>
  <c r="W46" i="106"/>
  <c r="W48" i="106"/>
  <c r="W51" i="106"/>
  <c r="W55" i="106"/>
  <c r="W56" i="106"/>
  <c r="W57" i="106"/>
  <c r="W58" i="106"/>
  <c r="W59" i="106"/>
  <c r="W60" i="106"/>
  <c r="W61" i="106"/>
  <c r="W64" i="106"/>
  <c r="W69" i="106"/>
  <c r="W70" i="106"/>
  <c r="W78" i="106"/>
  <c r="W79" i="106"/>
  <c r="W98" i="106"/>
  <c r="W99" i="106"/>
  <c r="W100" i="106"/>
  <c r="W104" i="106"/>
  <c r="AC68" i="15"/>
  <c r="W13" i="107"/>
  <c r="W14" i="107"/>
  <c r="W15" i="107"/>
  <c r="W16" i="107"/>
  <c r="W18" i="107"/>
  <c r="W19" i="107"/>
  <c r="W20" i="107"/>
  <c r="W21" i="107"/>
  <c r="W22" i="107"/>
  <c r="W23" i="107"/>
  <c r="W25" i="107"/>
  <c r="W26" i="107"/>
  <c r="W27" i="107"/>
  <c r="W28" i="107"/>
  <c r="W29" i="107"/>
  <c r="W30" i="107"/>
  <c r="W31" i="107"/>
  <c r="W32" i="107"/>
  <c r="W33" i="107"/>
  <c r="W34" i="107"/>
  <c r="W35" i="107"/>
  <c r="W36" i="107"/>
  <c r="W38" i="107"/>
  <c r="W39" i="107"/>
  <c r="W40" i="107"/>
  <c r="W41" i="107"/>
  <c r="W42" i="107"/>
  <c r="W43" i="107"/>
  <c r="W46" i="107"/>
  <c r="W48" i="107"/>
  <c r="W51" i="107"/>
  <c r="W55" i="107"/>
  <c r="W56" i="107"/>
  <c r="W57" i="107"/>
  <c r="W58" i="107"/>
  <c r="W59" i="107"/>
  <c r="W60" i="107"/>
  <c r="W61" i="107"/>
  <c r="W64" i="107"/>
  <c r="W69" i="107"/>
  <c r="W70" i="107"/>
  <c r="W78" i="107"/>
  <c r="W79" i="107"/>
  <c r="W98" i="107"/>
  <c r="W99" i="107"/>
  <c r="W100" i="107"/>
  <c r="W104" i="107"/>
  <c r="AC69" i="15"/>
  <c r="Y13" i="108"/>
  <c r="Y14" i="108"/>
  <c r="Y15" i="108"/>
  <c r="Y16" i="108"/>
  <c r="Y18" i="108"/>
  <c r="Y19" i="108"/>
  <c r="Y20" i="108"/>
  <c r="Y21" i="108"/>
  <c r="Y22" i="108"/>
  <c r="Y23" i="108"/>
  <c r="Y25" i="108"/>
  <c r="Y26" i="108"/>
  <c r="Y27" i="108"/>
  <c r="Y28" i="108"/>
  <c r="Y29" i="108"/>
  <c r="Y30" i="108"/>
  <c r="Y31" i="108"/>
  <c r="Y32" i="108"/>
  <c r="Y33" i="108"/>
  <c r="Y34" i="108"/>
  <c r="Y35" i="108"/>
  <c r="Y36" i="108"/>
  <c r="Y38" i="108"/>
  <c r="Y39" i="108"/>
  <c r="Y40" i="108"/>
  <c r="Y41" i="108"/>
  <c r="Y42" i="108"/>
  <c r="Y43" i="108"/>
  <c r="Y46" i="108"/>
  <c r="Y48" i="108"/>
  <c r="Y51" i="108"/>
  <c r="Y55" i="108"/>
  <c r="Y56" i="108"/>
  <c r="Y57" i="108"/>
  <c r="Y58" i="108"/>
  <c r="Y59" i="108"/>
  <c r="Y60" i="108"/>
  <c r="Y61" i="108"/>
  <c r="Y64" i="108"/>
  <c r="Y69" i="108"/>
  <c r="Y70" i="108"/>
  <c r="Y78" i="108"/>
  <c r="Y79" i="108"/>
  <c r="Y98" i="108"/>
  <c r="Y99" i="108"/>
  <c r="Y100" i="108"/>
  <c r="Y104" i="108"/>
  <c r="AC70" i="15"/>
  <c r="AC71" i="15"/>
  <c r="AC72" i="15"/>
  <c r="AC73" i="15"/>
  <c r="AC74" i="15"/>
  <c r="AC75" i="15"/>
  <c r="AC76" i="15"/>
  <c r="AC77" i="15"/>
  <c r="AC78" i="15"/>
  <c r="AC79" i="15"/>
  <c r="AC80" i="15"/>
  <c r="AC81" i="15"/>
  <c r="AC82" i="15"/>
  <c r="AC83" i="15"/>
  <c r="AC84" i="15"/>
  <c r="AG13" i="127"/>
  <c r="AG14" i="127"/>
  <c r="AG15" i="127"/>
  <c r="AG16" i="127"/>
  <c r="AG17" i="127"/>
  <c r="AG19" i="127"/>
  <c r="AG20" i="127"/>
  <c r="AG21" i="127"/>
  <c r="AG22" i="127"/>
  <c r="AG23" i="127"/>
  <c r="AG24" i="127"/>
  <c r="AG26" i="127"/>
  <c r="AG27" i="127"/>
  <c r="AG29" i="127"/>
  <c r="AG30" i="127"/>
  <c r="AG31" i="127"/>
  <c r="AG32" i="127"/>
  <c r="AG33" i="127"/>
  <c r="AG34" i="127"/>
  <c r="AG35" i="127"/>
  <c r="AG36" i="127"/>
  <c r="AG37" i="127"/>
  <c r="AG38" i="127"/>
  <c r="AG40" i="127"/>
  <c r="AG41" i="127"/>
  <c r="AG42" i="127"/>
  <c r="AG43" i="127"/>
  <c r="AG44" i="127"/>
  <c r="AG45" i="127"/>
  <c r="AG48" i="127"/>
  <c r="AG50" i="127"/>
  <c r="AG53" i="127"/>
  <c r="AG57" i="127"/>
  <c r="AG58" i="127"/>
  <c r="AG59" i="127"/>
  <c r="AG60" i="127"/>
  <c r="AG61" i="127"/>
  <c r="AG62" i="127"/>
  <c r="AG63" i="127"/>
  <c r="AG64" i="127"/>
  <c r="AG65" i="127"/>
  <c r="AG68" i="127"/>
  <c r="AG73" i="127"/>
  <c r="AG74" i="127"/>
  <c r="AG82" i="127"/>
  <c r="AG83" i="127"/>
  <c r="AG107" i="127"/>
  <c r="AG108" i="127"/>
  <c r="AG109" i="127"/>
  <c r="AG119" i="127"/>
  <c r="AC85" i="15"/>
  <c r="AC86" i="15"/>
  <c r="AC87" i="15"/>
  <c r="AC88" i="15"/>
  <c r="AG13" i="131"/>
  <c r="AG14" i="131"/>
  <c r="AG15" i="131"/>
  <c r="AG16" i="131"/>
  <c r="AG17" i="131"/>
  <c r="AG19" i="131"/>
  <c r="AG20" i="131"/>
  <c r="AG21" i="131"/>
  <c r="AG22" i="131"/>
  <c r="AG23" i="131"/>
  <c r="AG24" i="131"/>
  <c r="AG26" i="131"/>
  <c r="AG27" i="131"/>
  <c r="AG29" i="131"/>
  <c r="AG30" i="131"/>
  <c r="AG31" i="131"/>
  <c r="AG32" i="131"/>
  <c r="AG33" i="131"/>
  <c r="AG34" i="131"/>
  <c r="AG35" i="131"/>
  <c r="AG36" i="131"/>
  <c r="AG37" i="131"/>
  <c r="AG38" i="131"/>
  <c r="AG40" i="131"/>
  <c r="AG41" i="131"/>
  <c r="AG42" i="131"/>
  <c r="AG43" i="131"/>
  <c r="AG44" i="131"/>
  <c r="AG45" i="131"/>
  <c r="AG48" i="131"/>
  <c r="AG50" i="131"/>
  <c r="AG53" i="131"/>
  <c r="AG57" i="131"/>
  <c r="AG58" i="131"/>
  <c r="AG59" i="131"/>
  <c r="AG60" i="131"/>
  <c r="AG61" i="131"/>
  <c r="AG62" i="131"/>
  <c r="AG63" i="131"/>
  <c r="AG64" i="131"/>
  <c r="AG65" i="131"/>
  <c r="AG68" i="131"/>
  <c r="AG73" i="131"/>
  <c r="AG74" i="131"/>
  <c r="AG82" i="131"/>
  <c r="AG83" i="131"/>
  <c r="AG107" i="131"/>
  <c r="AG108" i="131"/>
  <c r="AG109" i="131"/>
  <c r="AG123" i="131"/>
  <c r="AC89" i="15"/>
  <c r="AG13" i="132"/>
  <c r="AG14" i="132"/>
  <c r="AG15" i="132"/>
  <c r="AG16" i="132"/>
  <c r="AG17" i="132"/>
  <c r="AG19" i="132"/>
  <c r="AG20" i="132"/>
  <c r="AG21" i="132"/>
  <c r="AG22" i="132"/>
  <c r="AG23" i="132"/>
  <c r="AG24" i="132"/>
  <c r="AG26" i="132"/>
  <c r="AG27" i="132"/>
  <c r="AG29" i="132"/>
  <c r="AG30" i="132"/>
  <c r="AG31" i="132"/>
  <c r="AG32" i="132"/>
  <c r="AG33" i="132"/>
  <c r="AG34" i="132"/>
  <c r="AG35" i="132"/>
  <c r="AG36" i="132"/>
  <c r="AG37" i="132"/>
  <c r="AG38" i="132"/>
  <c r="AG40" i="132"/>
  <c r="AG41" i="132"/>
  <c r="AG42" i="132"/>
  <c r="AG43" i="132"/>
  <c r="AG44" i="132"/>
  <c r="AG45" i="132"/>
  <c r="AG48" i="132"/>
  <c r="AG50" i="132"/>
  <c r="AG53" i="132"/>
  <c r="AG57" i="132"/>
  <c r="AG58" i="132"/>
  <c r="AG59" i="132"/>
  <c r="AG60" i="132"/>
  <c r="AG61" i="132"/>
  <c r="AG62" i="132"/>
  <c r="AG63" i="132"/>
  <c r="AG64" i="132"/>
  <c r="AG65" i="132"/>
  <c r="AG68" i="132"/>
  <c r="AG73" i="132"/>
  <c r="AG74" i="132"/>
  <c r="AG82" i="132"/>
  <c r="AG83" i="132"/>
  <c r="AG107" i="132"/>
  <c r="AG108" i="132"/>
  <c r="AG109" i="132"/>
  <c r="AG124" i="132"/>
  <c r="AC90" i="15"/>
  <c r="AC91" i="15"/>
  <c r="AC92" i="15"/>
  <c r="AG13" i="135"/>
  <c r="AG14" i="135"/>
  <c r="AG15" i="135"/>
  <c r="AG16" i="135"/>
  <c r="AG17" i="135"/>
  <c r="AG19" i="135"/>
  <c r="AG20" i="135"/>
  <c r="AG21" i="135"/>
  <c r="AG22" i="135"/>
  <c r="AG23" i="135"/>
  <c r="AG24" i="135"/>
  <c r="AG25" i="135"/>
  <c r="AG27" i="135"/>
  <c r="AG28" i="135"/>
  <c r="AG30" i="135"/>
  <c r="AG31" i="135"/>
  <c r="AG32" i="135"/>
  <c r="AG33" i="135"/>
  <c r="AG34" i="135"/>
  <c r="AG35" i="135"/>
  <c r="AG36" i="135"/>
  <c r="AG37" i="135"/>
  <c r="AG38" i="135"/>
  <c r="AG39" i="135"/>
  <c r="AG41" i="135"/>
  <c r="AG42" i="135"/>
  <c r="AG43" i="135"/>
  <c r="AG44" i="135"/>
  <c r="AG45" i="135"/>
  <c r="AG46" i="135"/>
  <c r="AG49" i="135"/>
  <c r="AG51" i="135"/>
  <c r="AG54" i="135"/>
  <c r="AG58" i="135"/>
  <c r="AG59" i="135"/>
  <c r="AG60" i="135"/>
  <c r="AG61" i="135"/>
  <c r="AG62" i="135"/>
  <c r="AG63" i="135"/>
  <c r="AG64" i="135"/>
  <c r="AG65" i="135"/>
  <c r="AG66" i="135"/>
  <c r="AG69" i="135"/>
  <c r="AG74" i="135"/>
  <c r="AG75" i="135"/>
  <c r="AG83" i="135"/>
  <c r="AG84" i="135"/>
  <c r="AG108" i="135"/>
  <c r="AG109" i="135"/>
  <c r="AG110" i="135"/>
  <c r="AG128" i="135"/>
  <c r="AC93" i="15"/>
  <c r="AG13" i="136"/>
  <c r="AG14" i="136"/>
  <c r="AG15" i="136"/>
  <c r="AG16" i="136"/>
  <c r="AG17" i="136"/>
  <c r="AG19" i="136"/>
  <c r="AG20" i="136"/>
  <c r="AG21" i="136"/>
  <c r="AG22" i="136"/>
  <c r="AG23" i="136"/>
  <c r="AG24" i="136"/>
  <c r="AG25" i="136"/>
  <c r="AG27" i="136"/>
  <c r="AG28" i="136"/>
  <c r="AG30" i="136"/>
  <c r="AG31" i="136"/>
  <c r="AG32" i="136"/>
  <c r="AG33" i="136"/>
  <c r="AG34" i="136"/>
  <c r="AG35" i="136"/>
  <c r="AG36" i="136"/>
  <c r="AG37" i="136"/>
  <c r="AG38" i="136"/>
  <c r="AG39" i="136"/>
  <c r="AG41" i="136"/>
  <c r="AG42" i="136"/>
  <c r="AG43" i="136"/>
  <c r="AG44" i="136"/>
  <c r="AG45" i="136"/>
  <c r="AG46" i="136"/>
  <c r="AG49" i="136"/>
  <c r="AG51" i="136"/>
  <c r="AG54" i="136"/>
  <c r="AG58" i="136"/>
  <c r="AG59" i="136"/>
  <c r="AG60" i="136"/>
  <c r="AG61" i="136"/>
  <c r="AG62" i="136"/>
  <c r="AG63" i="136"/>
  <c r="AG64" i="136"/>
  <c r="AG65" i="136"/>
  <c r="AG66" i="136"/>
  <c r="AG69" i="136"/>
  <c r="AG74" i="136"/>
  <c r="AG75" i="136"/>
  <c r="AG83" i="136"/>
  <c r="AG84" i="136"/>
  <c r="AG108" i="136"/>
  <c r="AG109" i="136"/>
  <c r="AG110" i="136"/>
  <c r="AG128" i="136"/>
  <c r="AC94" i="15"/>
  <c r="AG13" i="138"/>
  <c r="AG14" i="138"/>
  <c r="AG15" i="138"/>
  <c r="AG16" i="138"/>
  <c r="AG17" i="138"/>
  <c r="AG19" i="138"/>
  <c r="AG20" i="138"/>
  <c r="AG21" i="138"/>
  <c r="AG22" i="138"/>
  <c r="AG23" i="138"/>
  <c r="AG24" i="138"/>
  <c r="AG25" i="138"/>
  <c r="AG26" i="138"/>
  <c r="AG28" i="138"/>
  <c r="AG29" i="138"/>
  <c r="AG31" i="138"/>
  <c r="AG32" i="138"/>
  <c r="AG33" i="138"/>
  <c r="AG34" i="138"/>
  <c r="AG35" i="138"/>
  <c r="AG36" i="138"/>
  <c r="AG37" i="138"/>
  <c r="AG38" i="138"/>
  <c r="AG39" i="138"/>
  <c r="AG40" i="138"/>
  <c r="AG42" i="138"/>
  <c r="AG43" i="138"/>
  <c r="AG44" i="138"/>
  <c r="AG45" i="138"/>
  <c r="AG46" i="138"/>
  <c r="AG47" i="138"/>
  <c r="AG50" i="138"/>
  <c r="AG52" i="138"/>
  <c r="AG55" i="138"/>
  <c r="AG59" i="138"/>
  <c r="AG60" i="138"/>
  <c r="AG61" i="138"/>
  <c r="AG62" i="138"/>
  <c r="AG63" i="138"/>
  <c r="AG64" i="138"/>
  <c r="AG65" i="138"/>
  <c r="AG66" i="138"/>
  <c r="AG67" i="138"/>
  <c r="AG68" i="138"/>
  <c r="AG71" i="138"/>
  <c r="AG76" i="138"/>
  <c r="AG77" i="138"/>
  <c r="AG78" i="138"/>
  <c r="AG86" i="138"/>
  <c r="AG87" i="138"/>
  <c r="AG112" i="138"/>
  <c r="AG113" i="138"/>
  <c r="AG114" i="138"/>
  <c r="AG136" i="138"/>
  <c r="AC96" i="15"/>
  <c r="AG13" i="139"/>
  <c r="AG14" i="139"/>
  <c r="AG15" i="139"/>
  <c r="AG16" i="139"/>
  <c r="AG17" i="139"/>
  <c r="AG19" i="139"/>
  <c r="AG20" i="139"/>
  <c r="AG21" i="139"/>
  <c r="AG22" i="139"/>
  <c r="AG23" i="139"/>
  <c r="AG24" i="139"/>
  <c r="AG25" i="139"/>
  <c r="AG26" i="139"/>
  <c r="AG28" i="139"/>
  <c r="AG29" i="139"/>
  <c r="AG31" i="139"/>
  <c r="AG32" i="139"/>
  <c r="AG33" i="139"/>
  <c r="AG34" i="139"/>
  <c r="AG35" i="139"/>
  <c r="AG36" i="139"/>
  <c r="AG37" i="139"/>
  <c r="AG38" i="139"/>
  <c r="AG39" i="139"/>
  <c r="AG40" i="139"/>
  <c r="AG42" i="139"/>
  <c r="AG43" i="139"/>
  <c r="AG44" i="139"/>
  <c r="AG45" i="139"/>
  <c r="AG46" i="139"/>
  <c r="AG47" i="139"/>
  <c r="AG50" i="139"/>
  <c r="AG52" i="139"/>
  <c r="AG55" i="139"/>
  <c r="AG59" i="139"/>
  <c r="AG60" i="139"/>
  <c r="AG61" i="139"/>
  <c r="AG62" i="139"/>
  <c r="AG63" i="139"/>
  <c r="AG64" i="139"/>
  <c r="AG65" i="139"/>
  <c r="AG66" i="139"/>
  <c r="AG67" i="139"/>
  <c r="AG68" i="139"/>
  <c r="AG71" i="139"/>
  <c r="AG76" i="139"/>
  <c r="AG77" i="139"/>
  <c r="AG78" i="139"/>
  <c r="AG86" i="139"/>
  <c r="AG87" i="139"/>
  <c r="AG112" i="139"/>
  <c r="AG113" i="139"/>
  <c r="AG114" i="139"/>
  <c r="AG136" i="139"/>
  <c r="AC97" i="15"/>
  <c r="AG13" i="140"/>
  <c r="AG14" i="140"/>
  <c r="AG15" i="140"/>
  <c r="AG16" i="140"/>
  <c r="AG17" i="140"/>
  <c r="AG19" i="140"/>
  <c r="AG20" i="140"/>
  <c r="AG21" i="140"/>
  <c r="AG22" i="140"/>
  <c r="AG23" i="140"/>
  <c r="AG24" i="140"/>
  <c r="AG25" i="140"/>
  <c r="AG26" i="140"/>
  <c r="AG28" i="140"/>
  <c r="AG29" i="140"/>
  <c r="AG31" i="140"/>
  <c r="AG32" i="140"/>
  <c r="AG33" i="140"/>
  <c r="AG34" i="140"/>
  <c r="AG35" i="140"/>
  <c r="AG36" i="140"/>
  <c r="AG37" i="140"/>
  <c r="AG38" i="140"/>
  <c r="AG39" i="140"/>
  <c r="AG40" i="140"/>
  <c r="AG42" i="140"/>
  <c r="AG43" i="140"/>
  <c r="AG44" i="140"/>
  <c r="AG45" i="140"/>
  <c r="AG46" i="140"/>
  <c r="AG47" i="140"/>
  <c r="AG50" i="140"/>
  <c r="AG52" i="140"/>
  <c r="AG55" i="140"/>
  <c r="AG59" i="140"/>
  <c r="AG60" i="140"/>
  <c r="AG61" i="140"/>
  <c r="AG62" i="140"/>
  <c r="AG63" i="140"/>
  <c r="AG64" i="140"/>
  <c r="AG65" i="140"/>
  <c r="AG66" i="140"/>
  <c r="AG67" i="140"/>
  <c r="AG68" i="140"/>
  <c r="AG71" i="140"/>
  <c r="AG76" i="140"/>
  <c r="AG77" i="140"/>
  <c r="AG78" i="140"/>
  <c r="AG86" i="140"/>
  <c r="AG87" i="140"/>
  <c r="AG112" i="140"/>
  <c r="AG113" i="140"/>
  <c r="AG114" i="140"/>
  <c r="AG136" i="140"/>
  <c r="AC98" i="15"/>
  <c r="AG13" i="142"/>
  <c r="AG14" i="142"/>
  <c r="AG15" i="142"/>
  <c r="AG16" i="142"/>
  <c r="AG17" i="142"/>
  <c r="AG19" i="142"/>
  <c r="AG20" i="142"/>
  <c r="AG21" i="142"/>
  <c r="AG22" i="142"/>
  <c r="AG23" i="142"/>
  <c r="AG24" i="142"/>
  <c r="AG25" i="142"/>
  <c r="AG26" i="142"/>
  <c r="AG28" i="142"/>
  <c r="AG29" i="142"/>
  <c r="AG31" i="142"/>
  <c r="AG32" i="142"/>
  <c r="AG33" i="142"/>
  <c r="AG34" i="142"/>
  <c r="AG35" i="142"/>
  <c r="AG36" i="142"/>
  <c r="AG37" i="142"/>
  <c r="AG38" i="142"/>
  <c r="AG39" i="142"/>
  <c r="AG40" i="142"/>
  <c r="AG42" i="142"/>
  <c r="AG43" i="142"/>
  <c r="AG44" i="142"/>
  <c r="AG45" i="142"/>
  <c r="AG46" i="142"/>
  <c r="AG47" i="142"/>
  <c r="AG50" i="142"/>
  <c r="AG52" i="142"/>
  <c r="AG55" i="142"/>
  <c r="AG59" i="142"/>
  <c r="AG60" i="142"/>
  <c r="AG61" i="142"/>
  <c r="AG62" i="142"/>
  <c r="AG63" i="142"/>
  <c r="AG64" i="142"/>
  <c r="AG65" i="142"/>
  <c r="AG66" i="142"/>
  <c r="AG67" i="142"/>
  <c r="AG68" i="142"/>
  <c r="AG71" i="142"/>
  <c r="AG76" i="142"/>
  <c r="AG77" i="142"/>
  <c r="AG78" i="142"/>
  <c r="AG86" i="142"/>
  <c r="AG87" i="142"/>
  <c r="AG112" i="142"/>
  <c r="AG113" i="142"/>
  <c r="AG114" i="142"/>
  <c r="AG137" i="142"/>
  <c r="AC100" i="15"/>
  <c r="AG13" i="143"/>
  <c r="AG14" i="143"/>
  <c r="AG15" i="143"/>
  <c r="AG16" i="143"/>
  <c r="AG17" i="143"/>
  <c r="AG19" i="143"/>
  <c r="AG20" i="143"/>
  <c r="AG21" i="143"/>
  <c r="AG22" i="143"/>
  <c r="AG23" i="143"/>
  <c r="AG24" i="143"/>
  <c r="AG25" i="143"/>
  <c r="AG26" i="143"/>
  <c r="AG28" i="143"/>
  <c r="AG29" i="143"/>
  <c r="AG31" i="143"/>
  <c r="AG32" i="143"/>
  <c r="AG33" i="143"/>
  <c r="AG34" i="143"/>
  <c r="AG35" i="143"/>
  <c r="AG36" i="143"/>
  <c r="AG37" i="143"/>
  <c r="AG38" i="143"/>
  <c r="AG39" i="143"/>
  <c r="AG40" i="143"/>
  <c r="AG42" i="143"/>
  <c r="AG43" i="143"/>
  <c r="AG44" i="143"/>
  <c r="AG45" i="143"/>
  <c r="AG46" i="143"/>
  <c r="AG47" i="143"/>
  <c r="AG50" i="143"/>
  <c r="AG52" i="143"/>
  <c r="AG55" i="143"/>
  <c r="AG59" i="143"/>
  <c r="AG60" i="143"/>
  <c r="AG61" i="143"/>
  <c r="AG62" i="143"/>
  <c r="AG63" i="143"/>
  <c r="AG64" i="143"/>
  <c r="AG65" i="143"/>
  <c r="AG66" i="143"/>
  <c r="AG67" i="143"/>
  <c r="AG68" i="143"/>
  <c r="AG71" i="143"/>
  <c r="AG76" i="143"/>
  <c r="AG77" i="143"/>
  <c r="AG78" i="143"/>
  <c r="AG86" i="143"/>
  <c r="AG87" i="143"/>
  <c r="AG112" i="143"/>
  <c r="AG113" i="143"/>
  <c r="AG114" i="143"/>
  <c r="AG138" i="143"/>
  <c r="AC101" i="15"/>
  <c r="AG13" i="144"/>
  <c r="AG14" i="144"/>
  <c r="AG15" i="144"/>
  <c r="AG16" i="144"/>
  <c r="AG17" i="144"/>
  <c r="AG19" i="144"/>
  <c r="AG20" i="144"/>
  <c r="AG21" i="144"/>
  <c r="AG22" i="144"/>
  <c r="AG23" i="144"/>
  <c r="AG24" i="144"/>
  <c r="AG25" i="144"/>
  <c r="AG26" i="144"/>
  <c r="AG28" i="144"/>
  <c r="AG29" i="144"/>
  <c r="AG31" i="144"/>
  <c r="AG32" i="144"/>
  <c r="AG33" i="144"/>
  <c r="AG34" i="144"/>
  <c r="AG35" i="144"/>
  <c r="AG36" i="144"/>
  <c r="AG37" i="144"/>
  <c r="AG38" i="144"/>
  <c r="AG39" i="144"/>
  <c r="AG40" i="144"/>
  <c r="AG42" i="144"/>
  <c r="AG43" i="144"/>
  <c r="AG44" i="144"/>
  <c r="AG45" i="144"/>
  <c r="AG46" i="144"/>
  <c r="AG47" i="144"/>
  <c r="AG50" i="144"/>
  <c r="AG52" i="144"/>
  <c r="AG55" i="144"/>
  <c r="AG59" i="144"/>
  <c r="AG60" i="144"/>
  <c r="AG61" i="144"/>
  <c r="AG62" i="144"/>
  <c r="AG63" i="144"/>
  <c r="AG64" i="144"/>
  <c r="AG65" i="144"/>
  <c r="AG66" i="144"/>
  <c r="AG67" i="144"/>
  <c r="AG68" i="144"/>
  <c r="AG71" i="144"/>
  <c r="AG76" i="144"/>
  <c r="AG77" i="144"/>
  <c r="AG78" i="144"/>
  <c r="AG86" i="144"/>
  <c r="AG87" i="144"/>
  <c r="AG112" i="144"/>
  <c r="AG113" i="144"/>
  <c r="AG114" i="144"/>
  <c r="AG138" i="144"/>
  <c r="AC102" i="15"/>
  <c r="AG13" i="145"/>
  <c r="AG14" i="145"/>
  <c r="AG15" i="145"/>
  <c r="AG16" i="145"/>
  <c r="AG17" i="145"/>
  <c r="AG19" i="145"/>
  <c r="AG20" i="145"/>
  <c r="AG21" i="145"/>
  <c r="AG22" i="145"/>
  <c r="AG23" i="145"/>
  <c r="AG24" i="145"/>
  <c r="AG25" i="145"/>
  <c r="AG26" i="145"/>
  <c r="AG28" i="145"/>
  <c r="AG29" i="145"/>
  <c r="AG31" i="145"/>
  <c r="AG32" i="145"/>
  <c r="AG33" i="145"/>
  <c r="AG34" i="145"/>
  <c r="AG35" i="145"/>
  <c r="AG36" i="145"/>
  <c r="AG37" i="145"/>
  <c r="AG38" i="145"/>
  <c r="AG39" i="145"/>
  <c r="AG40" i="145"/>
  <c r="AG42" i="145"/>
  <c r="AG43" i="145"/>
  <c r="AG44" i="145"/>
  <c r="AG45" i="145"/>
  <c r="AG46" i="145"/>
  <c r="AG47" i="145"/>
  <c r="AG50" i="145"/>
  <c r="AG52" i="145"/>
  <c r="AG55" i="145"/>
  <c r="AG59" i="145"/>
  <c r="AG60" i="145"/>
  <c r="AG61" i="145"/>
  <c r="AG62" i="145"/>
  <c r="AG63" i="145"/>
  <c r="AG64" i="145"/>
  <c r="AG65" i="145"/>
  <c r="AG66" i="145"/>
  <c r="AG67" i="145"/>
  <c r="AG68" i="145"/>
  <c r="AG71" i="145"/>
  <c r="AG76" i="145"/>
  <c r="AG77" i="145"/>
  <c r="AG78" i="145"/>
  <c r="AG86" i="145"/>
  <c r="AG87" i="145"/>
  <c r="AG112" i="145"/>
  <c r="AG113" i="145"/>
  <c r="AG114" i="145"/>
  <c r="AG138" i="145"/>
  <c r="AC103" i="15"/>
  <c r="AG13" i="146"/>
  <c r="AG14" i="146"/>
  <c r="AG15" i="146"/>
  <c r="AG16" i="146"/>
  <c r="AG17" i="146"/>
  <c r="AG19" i="146"/>
  <c r="AG20" i="146"/>
  <c r="AG21" i="146"/>
  <c r="AG22" i="146"/>
  <c r="AG23" i="146"/>
  <c r="AG24" i="146"/>
  <c r="AG25" i="146"/>
  <c r="AG26" i="146"/>
  <c r="AG28" i="146"/>
  <c r="AG29" i="146"/>
  <c r="AG31" i="146"/>
  <c r="AG32" i="146"/>
  <c r="AG33" i="146"/>
  <c r="AG34" i="146"/>
  <c r="AG35" i="146"/>
  <c r="AG36" i="146"/>
  <c r="AG37" i="146"/>
  <c r="AG38" i="146"/>
  <c r="AG39" i="146"/>
  <c r="AG40" i="146"/>
  <c r="AG42" i="146"/>
  <c r="AG43" i="146"/>
  <c r="AG44" i="146"/>
  <c r="AG45" i="146"/>
  <c r="AG46" i="146"/>
  <c r="AG47" i="146"/>
  <c r="AG50" i="146"/>
  <c r="AG52" i="146"/>
  <c r="AG55" i="146"/>
  <c r="AG59" i="146"/>
  <c r="AG60" i="146"/>
  <c r="AG61" i="146"/>
  <c r="AG62" i="146"/>
  <c r="AG63" i="146"/>
  <c r="AG64" i="146"/>
  <c r="AG65" i="146"/>
  <c r="AG66" i="146"/>
  <c r="AG67" i="146"/>
  <c r="AG68" i="146"/>
  <c r="AG71" i="146"/>
  <c r="AG76" i="146"/>
  <c r="AG77" i="146"/>
  <c r="AG78" i="146"/>
  <c r="AG86" i="146"/>
  <c r="AG87" i="146"/>
  <c r="AG112" i="146"/>
  <c r="AG113" i="146"/>
  <c r="AG114" i="146"/>
  <c r="AG138" i="146"/>
  <c r="AC104" i="15"/>
  <c r="AG13" i="147"/>
  <c r="AG14" i="147"/>
  <c r="AG15" i="147"/>
  <c r="AG16" i="147"/>
  <c r="AG17" i="147"/>
  <c r="AG19" i="147"/>
  <c r="AG20" i="147"/>
  <c r="AG21" i="147"/>
  <c r="AG22" i="147"/>
  <c r="AG23" i="147"/>
  <c r="AG24" i="147"/>
  <c r="AG25" i="147"/>
  <c r="AG26" i="147"/>
  <c r="AG28" i="147"/>
  <c r="AG29" i="147"/>
  <c r="AG31" i="147"/>
  <c r="AG32" i="147"/>
  <c r="AG33" i="147"/>
  <c r="AG34" i="147"/>
  <c r="AG35" i="147"/>
  <c r="AG36" i="147"/>
  <c r="AG37" i="147"/>
  <c r="AG38" i="147"/>
  <c r="AG39" i="147"/>
  <c r="AG40" i="147"/>
  <c r="AG42" i="147"/>
  <c r="AG43" i="147"/>
  <c r="AG44" i="147"/>
  <c r="AG45" i="147"/>
  <c r="AG46" i="147"/>
  <c r="AG47" i="147"/>
  <c r="AG50" i="147"/>
  <c r="AG52" i="147"/>
  <c r="AG55" i="147"/>
  <c r="AG59" i="147"/>
  <c r="AG60" i="147"/>
  <c r="AG61" i="147"/>
  <c r="AG62" i="147"/>
  <c r="AG63" i="147"/>
  <c r="AG64" i="147"/>
  <c r="AG65" i="147"/>
  <c r="AG66" i="147"/>
  <c r="AG67" i="147"/>
  <c r="AG68" i="147"/>
  <c r="AG71" i="147"/>
  <c r="AG76" i="147"/>
  <c r="AG77" i="147"/>
  <c r="AG78" i="147"/>
  <c r="AG86" i="147"/>
  <c r="AG87" i="147"/>
  <c r="AG112" i="147"/>
  <c r="AG113" i="147"/>
  <c r="AG114" i="147"/>
  <c r="AG138" i="147"/>
  <c r="AC105" i="15"/>
  <c r="AG13" i="148"/>
  <c r="AG14" i="148"/>
  <c r="AG15" i="148"/>
  <c r="AG16" i="148"/>
  <c r="AG17" i="148"/>
  <c r="AG19" i="148"/>
  <c r="AG20" i="148"/>
  <c r="AG21" i="148"/>
  <c r="AG22" i="148"/>
  <c r="AG23" i="148"/>
  <c r="AG24" i="148"/>
  <c r="AG25" i="148"/>
  <c r="AG26" i="148"/>
  <c r="AG28" i="148"/>
  <c r="AG29" i="148"/>
  <c r="AG31" i="148"/>
  <c r="AG32" i="148"/>
  <c r="AG33" i="148"/>
  <c r="AG34" i="148"/>
  <c r="AG35" i="148"/>
  <c r="AG36" i="148"/>
  <c r="AG37" i="148"/>
  <c r="AG38" i="148"/>
  <c r="AG39" i="148"/>
  <c r="AG40" i="148"/>
  <c r="AG42" i="148"/>
  <c r="AG43" i="148"/>
  <c r="AG44" i="148"/>
  <c r="AG45" i="148"/>
  <c r="AG46" i="148"/>
  <c r="AG47" i="148"/>
  <c r="AG50" i="148"/>
  <c r="AG52" i="148"/>
  <c r="AG55" i="148"/>
  <c r="AG59" i="148"/>
  <c r="AG60" i="148"/>
  <c r="AG61" i="148"/>
  <c r="AG62" i="148"/>
  <c r="AG63" i="148"/>
  <c r="AG64" i="148"/>
  <c r="AG65" i="148"/>
  <c r="AG66" i="148"/>
  <c r="AG67" i="148"/>
  <c r="AG68" i="148"/>
  <c r="AG71" i="148"/>
  <c r="AG76" i="148"/>
  <c r="AG77" i="148"/>
  <c r="AG78" i="148"/>
  <c r="AG86" i="148"/>
  <c r="AG87" i="148"/>
  <c r="AG112" i="148"/>
  <c r="AG113" i="148"/>
  <c r="AG114" i="148"/>
  <c r="AG138" i="148"/>
  <c r="AC106" i="15"/>
  <c r="AC110" i="15"/>
  <c r="AA13" i="108"/>
  <c r="AA14" i="108"/>
  <c r="AA15" i="108"/>
  <c r="AA16" i="108"/>
  <c r="AA18" i="108"/>
  <c r="AA19" i="108"/>
  <c r="AA20" i="108"/>
  <c r="AA21" i="108"/>
  <c r="AA22" i="108"/>
  <c r="AA23" i="108"/>
  <c r="AA25" i="108"/>
  <c r="AA26" i="108"/>
  <c r="AA27" i="108"/>
  <c r="AA28" i="108"/>
  <c r="AA29" i="108"/>
  <c r="AA30" i="108"/>
  <c r="AA31" i="108"/>
  <c r="AA32" i="108"/>
  <c r="AA33" i="108"/>
  <c r="AA34" i="108"/>
  <c r="AA35" i="108"/>
  <c r="AA36" i="108"/>
  <c r="AA38" i="108"/>
  <c r="AA39" i="108"/>
  <c r="AA40" i="108"/>
  <c r="AA41" i="108"/>
  <c r="AA42" i="108"/>
  <c r="AA43" i="108"/>
  <c r="AA46" i="108"/>
  <c r="AA48" i="108"/>
  <c r="AA51" i="108"/>
  <c r="AA55" i="108"/>
  <c r="AA56" i="108"/>
  <c r="AA57" i="108"/>
  <c r="AA58" i="108"/>
  <c r="AA59" i="108"/>
  <c r="AA60" i="108"/>
  <c r="AA61" i="108"/>
  <c r="AA64" i="108"/>
  <c r="AA69" i="108"/>
  <c r="AA70" i="108"/>
  <c r="AA78" i="108"/>
  <c r="AA79" i="108"/>
  <c r="AA98" i="108"/>
  <c r="AA99" i="108"/>
  <c r="AA100" i="108"/>
  <c r="AA104" i="108"/>
  <c r="AE70" i="15"/>
  <c r="AC13" i="109"/>
  <c r="AC14" i="109"/>
  <c r="AC15" i="109"/>
  <c r="AC16" i="109"/>
  <c r="AC18" i="109"/>
  <c r="AC19" i="109"/>
  <c r="AC20" i="109"/>
  <c r="AC21" i="109"/>
  <c r="AC22" i="109"/>
  <c r="AC23" i="109"/>
  <c r="AC25" i="109"/>
  <c r="AC26" i="109"/>
  <c r="AC28" i="109"/>
  <c r="AC29" i="109"/>
  <c r="AC30" i="109"/>
  <c r="AC31" i="109"/>
  <c r="AC32" i="109"/>
  <c r="AC33" i="109"/>
  <c r="AC34" i="109"/>
  <c r="AC35" i="109"/>
  <c r="AC36" i="109"/>
  <c r="AC37" i="109"/>
  <c r="AC39" i="109"/>
  <c r="AC40" i="109"/>
  <c r="AC41" i="109"/>
  <c r="AC42" i="109"/>
  <c r="AC43" i="109"/>
  <c r="AC44" i="109"/>
  <c r="AC47" i="109"/>
  <c r="AC49" i="109"/>
  <c r="AC52" i="109"/>
  <c r="AC56" i="109"/>
  <c r="AC57" i="109"/>
  <c r="AC58" i="109"/>
  <c r="AC59" i="109"/>
  <c r="AC60" i="109"/>
  <c r="AC61" i="109"/>
  <c r="AC62" i="109"/>
  <c r="AC65" i="109"/>
  <c r="AC70" i="109"/>
  <c r="AC71" i="109"/>
  <c r="AC79" i="109"/>
  <c r="AC80" i="109"/>
  <c r="AC103" i="109"/>
  <c r="AC104" i="109"/>
  <c r="AC105" i="109"/>
  <c r="AC109" i="109"/>
  <c r="AE71" i="15"/>
  <c r="AC13" i="110"/>
  <c r="AC14" i="110"/>
  <c r="AC15" i="110"/>
  <c r="AC16" i="110"/>
  <c r="AC18" i="110"/>
  <c r="AC19" i="110"/>
  <c r="AC20" i="110"/>
  <c r="AC21" i="110"/>
  <c r="AC22" i="110"/>
  <c r="AC23" i="110"/>
  <c r="AC25" i="110"/>
  <c r="AC26" i="110"/>
  <c r="AC28" i="110"/>
  <c r="AC29" i="110"/>
  <c r="AC30" i="110"/>
  <c r="AC31" i="110"/>
  <c r="AC32" i="110"/>
  <c r="AC33" i="110"/>
  <c r="AC34" i="110"/>
  <c r="AC35" i="110"/>
  <c r="AC36" i="110"/>
  <c r="AC37" i="110"/>
  <c r="AC39" i="110"/>
  <c r="AC40" i="110"/>
  <c r="AC41" i="110"/>
  <c r="AC42" i="110"/>
  <c r="AC43" i="110"/>
  <c r="AC44" i="110"/>
  <c r="AC47" i="110"/>
  <c r="AC49" i="110"/>
  <c r="AC52" i="110"/>
  <c r="AC56" i="110"/>
  <c r="AC57" i="110"/>
  <c r="AC58" i="110"/>
  <c r="AC59" i="110"/>
  <c r="AC60" i="110"/>
  <c r="AC61" i="110"/>
  <c r="AC62" i="110"/>
  <c r="AC65" i="110"/>
  <c r="AC70" i="110"/>
  <c r="AC71" i="110"/>
  <c r="AC79" i="110"/>
  <c r="AC80" i="110"/>
  <c r="AC103" i="110"/>
  <c r="AC104" i="110"/>
  <c r="AC105" i="110"/>
  <c r="AC109" i="110"/>
  <c r="AE72" i="15"/>
  <c r="AC13" i="111"/>
  <c r="AC14" i="111"/>
  <c r="AC15" i="111"/>
  <c r="AC16" i="111"/>
  <c r="AC18" i="111"/>
  <c r="AC19" i="111"/>
  <c r="AC20" i="111"/>
  <c r="AC21" i="111"/>
  <c r="AC22" i="111"/>
  <c r="AC23" i="111"/>
  <c r="AC25" i="111"/>
  <c r="AC26" i="111"/>
  <c r="AC28" i="111"/>
  <c r="AC29" i="111"/>
  <c r="AC30" i="111"/>
  <c r="AC31" i="111"/>
  <c r="AC32" i="111"/>
  <c r="AC33" i="111"/>
  <c r="AC34" i="111"/>
  <c r="AC35" i="111"/>
  <c r="AC36" i="111"/>
  <c r="AC37" i="111"/>
  <c r="AC39" i="111"/>
  <c r="AC40" i="111"/>
  <c r="AC41" i="111"/>
  <c r="AC42" i="111"/>
  <c r="AC43" i="111"/>
  <c r="AC44" i="111"/>
  <c r="AC47" i="111"/>
  <c r="AC49" i="111"/>
  <c r="AC52" i="111"/>
  <c r="AC56" i="111"/>
  <c r="AC57" i="111"/>
  <c r="AC58" i="111"/>
  <c r="AC59" i="111"/>
  <c r="AC60" i="111"/>
  <c r="AC61" i="111"/>
  <c r="AC62" i="111"/>
  <c r="AC65" i="111"/>
  <c r="AC70" i="111"/>
  <c r="AC71" i="111"/>
  <c r="AC79" i="111"/>
  <c r="AC80" i="111"/>
  <c r="AC103" i="111"/>
  <c r="AC104" i="111"/>
  <c r="AC105" i="111"/>
  <c r="AC109" i="111"/>
  <c r="AE73" i="15"/>
  <c r="AC13" i="112"/>
  <c r="AC14" i="112"/>
  <c r="AC15" i="112"/>
  <c r="AC16" i="112"/>
  <c r="AC18" i="112"/>
  <c r="AC19" i="112"/>
  <c r="AC20" i="112"/>
  <c r="AC21" i="112"/>
  <c r="AC22" i="112"/>
  <c r="AC23" i="112"/>
  <c r="AC25" i="112"/>
  <c r="AC26" i="112"/>
  <c r="AC28" i="112"/>
  <c r="AC29" i="112"/>
  <c r="AC30" i="112"/>
  <c r="AC31" i="112"/>
  <c r="AC32" i="112"/>
  <c r="AC33" i="112"/>
  <c r="AC34" i="112"/>
  <c r="AC35" i="112"/>
  <c r="AC36" i="112"/>
  <c r="AC37" i="112"/>
  <c r="AC39" i="112"/>
  <c r="AC40" i="112"/>
  <c r="AC41" i="112"/>
  <c r="AC42" i="112"/>
  <c r="AC43" i="112"/>
  <c r="AC44" i="112"/>
  <c r="AC47" i="112"/>
  <c r="AC49" i="112"/>
  <c r="AC52" i="112"/>
  <c r="AC56" i="112"/>
  <c r="AC57" i="112"/>
  <c r="AC58" i="112"/>
  <c r="AC59" i="112"/>
  <c r="AC60" i="112"/>
  <c r="AC61" i="112"/>
  <c r="AC62" i="112"/>
  <c r="AC65" i="112"/>
  <c r="AC70" i="112"/>
  <c r="AC71" i="112"/>
  <c r="AC79" i="112"/>
  <c r="AC80" i="112"/>
  <c r="AC103" i="112"/>
  <c r="AC104" i="112"/>
  <c r="AC105" i="112"/>
  <c r="AC109" i="112"/>
  <c r="AE74" i="15"/>
  <c r="AG13" i="113"/>
  <c r="AG14" i="113"/>
  <c r="AG15" i="113"/>
  <c r="AG16" i="113"/>
  <c r="AG18" i="113"/>
  <c r="AG19" i="113"/>
  <c r="AG20" i="113"/>
  <c r="AG21" i="113"/>
  <c r="AG22" i="113"/>
  <c r="AG23" i="113"/>
  <c r="AG25" i="113"/>
  <c r="AG26" i="113"/>
  <c r="AG28" i="113"/>
  <c r="AG29" i="113"/>
  <c r="AG30" i="113"/>
  <c r="AG31" i="113"/>
  <c r="AG32" i="113"/>
  <c r="AG33" i="113"/>
  <c r="AG34" i="113"/>
  <c r="AG35" i="113"/>
  <c r="AG36" i="113"/>
  <c r="AG37" i="113"/>
  <c r="AG39" i="113"/>
  <c r="AG40" i="113"/>
  <c r="AG41" i="113"/>
  <c r="AG42" i="113"/>
  <c r="AG43" i="113"/>
  <c r="AG44" i="113"/>
  <c r="AG47" i="113"/>
  <c r="AG49" i="113"/>
  <c r="AG52" i="113"/>
  <c r="AG56" i="113"/>
  <c r="AG57" i="113"/>
  <c r="AG58" i="113"/>
  <c r="AG59" i="113"/>
  <c r="AG60" i="113"/>
  <c r="AG61" i="113"/>
  <c r="AG62" i="113"/>
  <c r="AG63" i="113"/>
  <c r="AG66" i="113"/>
  <c r="AG71" i="113"/>
  <c r="AG72" i="113"/>
  <c r="AG80" i="113"/>
  <c r="AG81" i="113"/>
  <c r="AG104" i="113"/>
  <c r="AG105" i="113"/>
  <c r="AG106" i="113"/>
  <c r="AG110" i="113"/>
  <c r="AE75" i="15"/>
  <c r="AG13" i="115"/>
  <c r="AG14" i="115"/>
  <c r="AG15" i="115"/>
  <c r="AG16" i="115"/>
  <c r="AG18" i="115"/>
  <c r="AG19" i="115"/>
  <c r="AG20" i="115"/>
  <c r="AG21" i="115"/>
  <c r="AG22" i="115"/>
  <c r="AG23" i="115"/>
  <c r="AG25" i="115"/>
  <c r="AG26" i="115"/>
  <c r="AG28" i="115"/>
  <c r="AG29" i="115"/>
  <c r="AG30" i="115"/>
  <c r="AG31" i="115"/>
  <c r="AG32" i="115"/>
  <c r="AG33" i="115"/>
  <c r="AG34" i="115"/>
  <c r="AG35" i="115"/>
  <c r="AG36" i="115"/>
  <c r="AG37" i="115"/>
  <c r="AG39" i="115"/>
  <c r="AG40" i="115"/>
  <c r="AG41" i="115"/>
  <c r="AG42" i="115"/>
  <c r="AG43" i="115"/>
  <c r="AG44" i="115"/>
  <c r="AG47" i="115"/>
  <c r="AG49" i="115"/>
  <c r="AG52" i="115"/>
  <c r="AG56" i="115"/>
  <c r="AG57" i="115"/>
  <c r="AG58" i="115"/>
  <c r="AG59" i="115"/>
  <c r="AG60" i="115"/>
  <c r="AG61" i="115"/>
  <c r="AG62" i="115"/>
  <c r="AG63" i="115"/>
  <c r="AG66" i="115"/>
  <c r="AG71" i="115"/>
  <c r="AG72" i="115"/>
  <c r="AG80" i="115"/>
  <c r="AG81" i="115"/>
  <c r="AG104" i="115"/>
  <c r="AG105" i="115"/>
  <c r="AG106" i="115"/>
  <c r="AG111" i="115"/>
  <c r="AE76" i="15"/>
  <c r="AE77" i="15"/>
  <c r="AG13" i="117"/>
  <c r="AG14" i="117"/>
  <c r="AG15" i="117"/>
  <c r="AG16" i="117"/>
  <c r="AG18" i="117"/>
  <c r="AG19" i="117"/>
  <c r="AG20" i="117"/>
  <c r="AG21" i="117"/>
  <c r="AG22" i="117"/>
  <c r="AG23" i="117"/>
  <c r="AG25" i="117"/>
  <c r="AG26" i="117"/>
  <c r="AG28" i="117"/>
  <c r="AG29" i="117"/>
  <c r="AG30" i="117"/>
  <c r="AG31" i="117"/>
  <c r="AG32" i="117"/>
  <c r="AG33" i="117"/>
  <c r="AG34" i="117"/>
  <c r="AG35" i="117"/>
  <c r="AG36" i="117"/>
  <c r="AG37" i="117"/>
  <c r="AG39" i="117"/>
  <c r="AG40" i="117"/>
  <c r="AG41" i="117"/>
  <c r="AG42" i="117"/>
  <c r="AG43" i="117"/>
  <c r="AG44" i="117"/>
  <c r="AG47" i="117"/>
  <c r="AG49" i="117"/>
  <c r="AG52" i="117"/>
  <c r="AG56" i="117"/>
  <c r="AG57" i="117"/>
  <c r="AG58" i="117"/>
  <c r="AG59" i="117"/>
  <c r="AG60" i="117"/>
  <c r="AG61" i="117"/>
  <c r="AG62" i="117"/>
  <c r="AG63" i="117"/>
  <c r="AG66" i="117"/>
  <c r="AG71" i="117"/>
  <c r="AG72" i="117"/>
  <c r="AG80" i="117"/>
  <c r="AG81" i="117"/>
  <c r="AG104" i="117"/>
  <c r="AG105" i="117"/>
  <c r="AG106" i="117"/>
  <c r="AG112" i="117"/>
  <c r="AE78" i="15"/>
  <c r="AI13" i="118"/>
  <c r="AI14" i="118"/>
  <c r="AI15" i="118"/>
  <c r="AI16" i="118"/>
  <c r="AI18" i="118"/>
  <c r="AI19" i="118"/>
  <c r="AI20" i="118"/>
  <c r="AI21" i="118"/>
  <c r="AI22" i="118"/>
  <c r="AI23" i="118"/>
  <c r="AI25" i="118"/>
  <c r="AI26" i="118"/>
  <c r="AI28" i="118"/>
  <c r="AI29" i="118"/>
  <c r="AI30" i="118"/>
  <c r="AI31" i="118"/>
  <c r="AI32" i="118"/>
  <c r="AI33" i="118"/>
  <c r="AI34" i="118"/>
  <c r="AI35" i="118"/>
  <c r="AI36" i="118"/>
  <c r="AI37" i="118"/>
  <c r="AI39" i="118"/>
  <c r="AI40" i="118"/>
  <c r="AI41" i="118"/>
  <c r="AI42" i="118"/>
  <c r="AI43" i="118"/>
  <c r="AI44" i="118"/>
  <c r="AI47" i="118"/>
  <c r="AI49" i="118"/>
  <c r="AI52" i="118"/>
  <c r="AI56" i="118"/>
  <c r="AI57" i="118"/>
  <c r="AI58" i="118"/>
  <c r="AI59" i="118"/>
  <c r="AI60" i="118"/>
  <c r="AI61" i="118"/>
  <c r="AI62" i="118"/>
  <c r="AI63" i="118"/>
  <c r="AI66" i="118"/>
  <c r="AI71" i="118"/>
  <c r="AI72" i="118"/>
  <c r="AI80" i="118"/>
  <c r="AI81" i="118"/>
  <c r="AI105" i="118"/>
  <c r="AI106" i="118"/>
  <c r="AI107" i="118"/>
  <c r="AI114" i="118"/>
  <c r="AE79" i="15"/>
  <c r="AI13" i="122"/>
  <c r="AI14" i="122"/>
  <c r="AI15" i="122"/>
  <c r="AI16" i="122"/>
  <c r="AI18" i="122"/>
  <c r="AI19" i="122"/>
  <c r="AI20" i="122"/>
  <c r="AI21" i="122"/>
  <c r="AI22" i="122"/>
  <c r="AI23" i="122"/>
  <c r="AI25" i="122"/>
  <c r="AI26" i="122"/>
  <c r="AI28" i="122"/>
  <c r="AI29" i="122"/>
  <c r="AI30" i="122"/>
  <c r="AI31" i="122"/>
  <c r="AI32" i="122"/>
  <c r="AI33" i="122"/>
  <c r="AI34" i="122"/>
  <c r="AI35" i="122"/>
  <c r="AI36" i="122"/>
  <c r="AI37" i="122"/>
  <c r="AI39" i="122"/>
  <c r="AI40" i="122"/>
  <c r="AI41" i="122"/>
  <c r="AI42" i="122"/>
  <c r="AI43" i="122"/>
  <c r="AI44" i="122"/>
  <c r="AI47" i="122"/>
  <c r="AI49" i="122"/>
  <c r="AI52" i="122"/>
  <c r="AI56" i="122"/>
  <c r="AI57" i="122"/>
  <c r="AI58" i="122"/>
  <c r="AI59" i="122"/>
  <c r="AI60" i="122"/>
  <c r="AI61" i="122"/>
  <c r="AI62" i="122"/>
  <c r="AI63" i="122"/>
  <c r="AI64" i="122"/>
  <c r="AI67" i="122"/>
  <c r="AI72" i="122"/>
  <c r="AI73" i="122"/>
  <c r="AI81" i="122"/>
  <c r="AI82" i="122"/>
  <c r="AI106" i="122"/>
  <c r="AI107" i="122"/>
  <c r="AI108" i="122"/>
  <c r="AI116" i="122"/>
  <c r="AE80" i="15"/>
  <c r="AI13" i="123"/>
  <c r="AI14" i="123"/>
  <c r="AI15" i="123"/>
  <c r="AI16" i="123"/>
  <c r="AI18" i="123"/>
  <c r="AI19" i="123"/>
  <c r="AI20" i="123"/>
  <c r="AI21" i="123"/>
  <c r="AI22" i="123"/>
  <c r="AI23" i="123"/>
  <c r="AI25" i="123"/>
  <c r="AI26" i="123"/>
  <c r="AI28" i="123"/>
  <c r="AI29" i="123"/>
  <c r="AI30" i="123"/>
  <c r="AI31" i="123"/>
  <c r="AI32" i="123"/>
  <c r="AI33" i="123"/>
  <c r="AI34" i="123"/>
  <c r="AI35" i="123"/>
  <c r="AI36" i="123"/>
  <c r="AI37" i="123"/>
  <c r="AI39" i="123"/>
  <c r="AI40" i="123"/>
  <c r="AI41" i="123"/>
  <c r="AI42" i="123"/>
  <c r="AI43" i="123"/>
  <c r="AI44" i="123"/>
  <c r="AI47" i="123"/>
  <c r="AI49" i="123"/>
  <c r="AI52" i="123"/>
  <c r="AI56" i="123"/>
  <c r="AI57" i="123"/>
  <c r="AI58" i="123"/>
  <c r="AI59" i="123"/>
  <c r="AI60" i="123"/>
  <c r="AI61" i="123"/>
  <c r="AI62" i="123"/>
  <c r="AI63" i="123"/>
  <c r="AI64" i="123"/>
  <c r="AI67" i="123"/>
  <c r="AI72" i="123"/>
  <c r="AI73" i="123"/>
  <c r="AI81" i="123"/>
  <c r="AI82" i="123"/>
  <c r="AI106" i="123"/>
  <c r="AI107" i="123"/>
  <c r="AI108" i="123"/>
  <c r="AI116" i="123"/>
  <c r="AE81" i="15"/>
  <c r="AI13" i="124"/>
  <c r="AI14" i="124"/>
  <c r="AI15" i="124"/>
  <c r="AI16" i="124"/>
  <c r="AI18" i="124"/>
  <c r="AI19" i="124"/>
  <c r="AI20" i="124"/>
  <c r="AI21" i="124"/>
  <c r="AI22" i="124"/>
  <c r="AI23" i="124"/>
  <c r="AI25" i="124"/>
  <c r="AI26" i="124"/>
  <c r="AI28" i="124"/>
  <c r="AI29" i="124"/>
  <c r="AI30" i="124"/>
  <c r="AI31" i="124"/>
  <c r="AI32" i="124"/>
  <c r="AI33" i="124"/>
  <c r="AI34" i="124"/>
  <c r="AI35" i="124"/>
  <c r="AI36" i="124"/>
  <c r="AI37" i="124"/>
  <c r="AI39" i="124"/>
  <c r="AI40" i="124"/>
  <c r="AI41" i="124"/>
  <c r="AI42" i="124"/>
  <c r="AI43" i="124"/>
  <c r="AI44" i="124"/>
  <c r="AI47" i="124"/>
  <c r="AI49" i="124"/>
  <c r="AI52" i="124"/>
  <c r="AI56" i="124"/>
  <c r="AI57" i="124"/>
  <c r="AI58" i="124"/>
  <c r="AI59" i="124"/>
  <c r="AI60" i="124"/>
  <c r="AI61" i="124"/>
  <c r="AI62" i="124"/>
  <c r="AI63" i="124"/>
  <c r="AI64" i="124"/>
  <c r="AI67" i="124"/>
  <c r="AI72" i="124"/>
  <c r="AI73" i="124"/>
  <c r="AI81" i="124"/>
  <c r="AI82" i="124"/>
  <c r="AI106" i="124"/>
  <c r="AI107" i="124"/>
  <c r="AI108" i="124"/>
  <c r="AI117" i="124"/>
  <c r="AE82" i="15"/>
  <c r="AE83" i="15"/>
  <c r="AI13" i="126"/>
  <c r="AI14" i="126"/>
  <c r="AI15" i="126"/>
  <c r="AI16" i="126"/>
  <c r="AI17" i="126"/>
  <c r="AI19" i="126"/>
  <c r="AI20" i="126"/>
  <c r="AI21" i="126"/>
  <c r="AI22" i="126"/>
  <c r="AI23" i="126"/>
  <c r="AI24" i="126"/>
  <c r="AI26" i="126"/>
  <c r="AI27" i="126"/>
  <c r="AI29" i="126"/>
  <c r="AI30" i="126"/>
  <c r="AI31" i="126"/>
  <c r="AI32" i="126"/>
  <c r="AI33" i="126"/>
  <c r="AI34" i="126"/>
  <c r="AI35" i="126"/>
  <c r="AI36" i="126"/>
  <c r="AI37" i="126"/>
  <c r="AI38" i="126"/>
  <c r="AI40" i="126"/>
  <c r="AI41" i="126"/>
  <c r="AI42" i="126"/>
  <c r="AI43" i="126"/>
  <c r="AI44" i="126"/>
  <c r="AI45" i="126"/>
  <c r="AI48" i="126"/>
  <c r="AI50" i="126"/>
  <c r="AI53" i="126"/>
  <c r="AI57" i="126"/>
  <c r="AI58" i="126"/>
  <c r="AI59" i="126"/>
  <c r="AI60" i="126"/>
  <c r="AI61" i="126"/>
  <c r="AI62" i="126"/>
  <c r="AI63" i="126"/>
  <c r="AI64" i="126"/>
  <c r="AI65" i="126"/>
  <c r="AI68" i="126"/>
  <c r="AI73" i="126"/>
  <c r="AI74" i="126"/>
  <c r="AI82" i="126"/>
  <c r="AI83" i="126"/>
  <c r="AI107" i="126"/>
  <c r="AI108" i="126"/>
  <c r="AI109" i="126"/>
  <c r="AI119" i="126"/>
  <c r="AE84" i="15"/>
  <c r="AI13" i="127"/>
  <c r="AI14" i="127"/>
  <c r="AI15" i="127"/>
  <c r="AI16" i="127"/>
  <c r="AI17" i="127"/>
  <c r="AI19" i="127"/>
  <c r="AI20" i="127"/>
  <c r="AI21" i="127"/>
  <c r="AI22" i="127"/>
  <c r="AI23" i="127"/>
  <c r="AI24" i="127"/>
  <c r="AI26" i="127"/>
  <c r="AI27" i="127"/>
  <c r="AI29" i="127"/>
  <c r="AI30" i="127"/>
  <c r="AI31" i="127"/>
  <c r="AI32" i="127"/>
  <c r="AI33" i="127"/>
  <c r="AI34" i="127"/>
  <c r="AI35" i="127"/>
  <c r="AI36" i="127"/>
  <c r="AI37" i="127"/>
  <c r="AI38" i="127"/>
  <c r="AI40" i="127"/>
  <c r="AI41" i="127"/>
  <c r="AI42" i="127"/>
  <c r="AI43" i="127"/>
  <c r="AI44" i="127"/>
  <c r="AI45" i="127"/>
  <c r="AI48" i="127"/>
  <c r="AI50" i="127"/>
  <c r="AI53" i="127"/>
  <c r="AI57" i="127"/>
  <c r="AI58" i="127"/>
  <c r="AI59" i="127"/>
  <c r="AI60" i="127"/>
  <c r="AI61" i="127"/>
  <c r="AI62" i="127"/>
  <c r="AI63" i="127"/>
  <c r="AI64" i="127"/>
  <c r="AI65" i="127"/>
  <c r="AI68" i="127"/>
  <c r="AI73" i="127"/>
  <c r="AI74" i="127"/>
  <c r="AI82" i="127"/>
  <c r="AI83" i="127"/>
  <c r="AI107" i="127"/>
  <c r="AI108" i="127"/>
  <c r="AI109" i="127"/>
  <c r="AI119" i="127"/>
  <c r="AE85" i="15"/>
  <c r="AI13" i="128"/>
  <c r="AI14" i="128"/>
  <c r="AI15" i="128"/>
  <c r="AI16" i="128"/>
  <c r="AI17" i="128"/>
  <c r="AI19" i="128"/>
  <c r="AI20" i="128"/>
  <c r="AI21" i="128"/>
  <c r="AI22" i="128"/>
  <c r="AI23" i="128"/>
  <c r="AI24" i="128"/>
  <c r="AI26" i="128"/>
  <c r="AI27" i="128"/>
  <c r="AI29" i="128"/>
  <c r="AI30" i="128"/>
  <c r="AI31" i="128"/>
  <c r="AI32" i="128"/>
  <c r="AI33" i="128"/>
  <c r="AI34" i="128"/>
  <c r="AI35" i="128"/>
  <c r="AI36" i="128"/>
  <c r="AI37" i="128"/>
  <c r="AI38" i="128"/>
  <c r="AI40" i="128"/>
  <c r="AI41" i="128"/>
  <c r="AI42" i="128"/>
  <c r="AI43" i="128"/>
  <c r="AI44" i="128"/>
  <c r="AI45" i="128"/>
  <c r="AI48" i="128"/>
  <c r="AI50" i="128"/>
  <c r="AI53" i="128"/>
  <c r="AI57" i="128"/>
  <c r="AI58" i="128"/>
  <c r="AI59" i="128"/>
  <c r="AI60" i="128"/>
  <c r="AI61" i="128"/>
  <c r="AI62" i="128"/>
  <c r="AI63" i="128"/>
  <c r="AI64" i="128"/>
  <c r="AI65" i="128"/>
  <c r="AI68" i="128"/>
  <c r="AI73" i="128"/>
  <c r="AI74" i="128"/>
  <c r="AI82" i="128"/>
  <c r="AI83" i="128"/>
  <c r="AI107" i="128"/>
  <c r="AI108" i="128"/>
  <c r="AI109" i="128"/>
  <c r="AI120" i="128"/>
  <c r="AE86" i="15"/>
  <c r="AI13" i="130"/>
  <c r="AI14" i="130"/>
  <c r="AI15" i="130"/>
  <c r="AI16" i="130"/>
  <c r="AI17" i="130"/>
  <c r="AI19" i="130"/>
  <c r="AI20" i="130"/>
  <c r="AI21" i="130"/>
  <c r="AI22" i="130"/>
  <c r="AI23" i="130"/>
  <c r="AI24" i="130"/>
  <c r="AI26" i="130"/>
  <c r="AI27" i="130"/>
  <c r="AI29" i="130"/>
  <c r="AI30" i="130"/>
  <c r="AI31" i="130"/>
  <c r="AI32" i="130"/>
  <c r="AI33" i="130"/>
  <c r="AI34" i="130"/>
  <c r="AI35" i="130"/>
  <c r="AI36" i="130"/>
  <c r="AI37" i="130"/>
  <c r="AI38" i="130"/>
  <c r="AI40" i="130"/>
  <c r="AI41" i="130"/>
  <c r="AI42" i="130"/>
  <c r="AI43" i="130"/>
  <c r="AI44" i="130"/>
  <c r="AI45" i="130"/>
  <c r="AI48" i="130"/>
  <c r="AI50" i="130"/>
  <c r="AI53" i="130"/>
  <c r="AI57" i="130"/>
  <c r="AI58" i="130"/>
  <c r="AI59" i="130"/>
  <c r="AI60" i="130"/>
  <c r="AI61" i="130"/>
  <c r="AI62" i="130"/>
  <c r="AI63" i="130"/>
  <c r="AI64" i="130"/>
  <c r="AI65" i="130"/>
  <c r="AI68" i="130"/>
  <c r="AI73" i="130"/>
  <c r="AI74" i="130"/>
  <c r="AI82" i="130"/>
  <c r="AI83" i="130"/>
  <c r="AI107" i="130"/>
  <c r="AI108" i="130"/>
  <c r="AI109" i="130"/>
  <c r="AI123" i="130"/>
  <c r="AE88" i="15"/>
  <c r="AI13" i="131"/>
  <c r="AI14" i="131"/>
  <c r="AI15" i="131"/>
  <c r="AI16" i="131"/>
  <c r="AI17" i="131"/>
  <c r="AI19" i="131"/>
  <c r="AI20" i="131"/>
  <c r="AI21" i="131"/>
  <c r="AI22" i="131"/>
  <c r="AI23" i="131"/>
  <c r="AI24" i="131"/>
  <c r="AI26" i="131"/>
  <c r="AI27" i="131"/>
  <c r="AI29" i="131"/>
  <c r="AI30" i="131"/>
  <c r="AI31" i="131"/>
  <c r="AI32" i="131"/>
  <c r="AI33" i="131"/>
  <c r="AI34" i="131"/>
  <c r="AI35" i="131"/>
  <c r="AI36" i="131"/>
  <c r="AI37" i="131"/>
  <c r="AI38" i="131"/>
  <c r="AI40" i="131"/>
  <c r="AI41" i="131"/>
  <c r="AI42" i="131"/>
  <c r="AI43" i="131"/>
  <c r="AI44" i="131"/>
  <c r="AI45" i="131"/>
  <c r="AI48" i="131"/>
  <c r="AI50" i="131"/>
  <c r="AI53" i="131"/>
  <c r="AI57" i="131"/>
  <c r="AI58" i="131"/>
  <c r="AI59" i="131"/>
  <c r="AI60" i="131"/>
  <c r="AI61" i="131"/>
  <c r="AI62" i="131"/>
  <c r="AI63" i="131"/>
  <c r="AI64" i="131"/>
  <c r="AI65" i="131"/>
  <c r="AI68" i="131"/>
  <c r="AI73" i="131"/>
  <c r="AI74" i="131"/>
  <c r="AI82" i="131"/>
  <c r="AI83" i="131"/>
  <c r="AI107" i="131"/>
  <c r="AI108" i="131"/>
  <c r="AI109" i="131"/>
  <c r="AI123" i="131"/>
  <c r="AE89" i="15"/>
  <c r="AI13" i="132"/>
  <c r="AI14" i="132"/>
  <c r="AI15" i="132"/>
  <c r="AI16" i="132"/>
  <c r="AI17" i="132"/>
  <c r="AI19" i="132"/>
  <c r="AI20" i="132"/>
  <c r="AI21" i="132"/>
  <c r="AI22" i="132"/>
  <c r="AI23" i="132"/>
  <c r="AI24" i="132"/>
  <c r="AI26" i="132"/>
  <c r="AI27" i="132"/>
  <c r="AI29" i="132"/>
  <c r="AI30" i="132"/>
  <c r="AI31" i="132"/>
  <c r="AI32" i="132"/>
  <c r="AI33" i="132"/>
  <c r="AI34" i="132"/>
  <c r="AI35" i="132"/>
  <c r="AI36" i="132"/>
  <c r="AI37" i="132"/>
  <c r="AI38" i="132"/>
  <c r="AI40" i="132"/>
  <c r="AI41" i="132"/>
  <c r="AI42" i="132"/>
  <c r="AI43" i="132"/>
  <c r="AI44" i="132"/>
  <c r="AI45" i="132"/>
  <c r="AI48" i="132"/>
  <c r="AI50" i="132"/>
  <c r="AI53" i="132"/>
  <c r="AI57" i="132"/>
  <c r="AI58" i="132"/>
  <c r="AI59" i="132"/>
  <c r="AI60" i="132"/>
  <c r="AI61" i="132"/>
  <c r="AI62" i="132"/>
  <c r="AI63" i="132"/>
  <c r="AI64" i="132"/>
  <c r="AI65" i="132"/>
  <c r="AI68" i="132"/>
  <c r="AI73" i="132"/>
  <c r="AI74" i="132"/>
  <c r="AI82" i="132"/>
  <c r="AI83" i="132"/>
  <c r="AI107" i="132"/>
  <c r="AI108" i="132"/>
  <c r="AI109" i="132"/>
  <c r="AI124" i="132"/>
  <c r="AE90" i="15"/>
  <c r="AI13" i="133"/>
  <c r="AI14" i="133"/>
  <c r="AI15" i="133"/>
  <c r="AI16" i="133"/>
  <c r="AI17" i="133"/>
  <c r="AI19" i="133"/>
  <c r="AI20" i="133"/>
  <c r="AI21" i="133"/>
  <c r="AI22" i="133"/>
  <c r="AI23" i="133"/>
  <c r="AI24" i="133"/>
  <c r="AI25" i="133"/>
  <c r="AI27" i="133"/>
  <c r="AI28" i="133"/>
  <c r="AI30" i="133"/>
  <c r="AI31" i="133"/>
  <c r="AI32" i="133"/>
  <c r="AI33" i="133"/>
  <c r="AI34" i="133"/>
  <c r="AI35" i="133"/>
  <c r="AI36" i="133"/>
  <c r="AI37" i="133"/>
  <c r="AI38" i="133"/>
  <c r="AI39" i="133"/>
  <c r="AI41" i="133"/>
  <c r="AI42" i="133"/>
  <c r="AI43" i="133"/>
  <c r="AI44" i="133"/>
  <c r="AI45" i="133"/>
  <c r="AI46" i="133"/>
  <c r="AI49" i="133"/>
  <c r="AI51" i="133"/>
  <c r="AI54" i="133"/>
  <c r="AI58" i="133"/>
  <c r="AI59" i="133"/>
  <c r="AI60" i="133"/>
  <c r="AI61" i="133"/>
  <c r="AI62" i="133"/>
  <c r="AI63" i="133"/>
  <c r="AI64" i="133"/>
  <c r="AI65" i="133"/>
  <c r="AI66" i="133"/>
  <c r="AI69" i="133"/>
  <c r="AI74" i="133"/>
  <c r="AI75" i="133"/>
  <c r="AI83" i="133"/>
  <c r="AI84" i="133"/>
  <c r="AI108" i="133"/>
  <c r="AI109" i="133"/>
  <c r="AI110" i="133"/>
  <c r="AI126" i="133"/>
  <c r="AE91" i="15"/>
  <c r="AI13" i="134"/>
  <c r="AI14" i="134"/>
  <c r="AI15" i="134"/>
  <c r="AI16" i="134"/>
  <c r="AI17" i="134"/>
  <c r="AI19" i="134"/>
  <c r="AI20" i="134"/>
  <c r="AI21" i="134"/>
  <c r="AI22" i="134"/>
  <c r="AI23" i="134"/>
  <c r="AI24" i="134"/>
  <c r="AI25" i="134"/>
  <c r="AI27" i="134"/>
  <c r="AI28" i="134"/>
  <c r="AI30" i="134"/>
  <c r="AI31" i="134"/>
  <c r="AI32" i="134"/>
  <c r="AI33" i="134"/>
  <c r="AI34" i="134"/>
  <c r="AI35" i="134"/>
  <c r="AI36" i="134"/>
  <c r="AI37" i="134"/>
  <c r="AI38" i="134"/>
  <c r="AI39" i="134"/>
  <c r="AI41" i="134"/>
  <c r="AI42" i="134"/>
  <c r="AI43" i="134"/>
  <c r="AI44" i="134"/>
  <c r="AI45" i="134"/>
  <c r="AI46" i="134"/>
  <c r="AI49" i="134"/>
  <c r="AI51" i="134"/>
  <c r="AI54" i="134"/>
  <c r="AI58" i="134"/>
  <c r="AI59" i="134"/>
  <c r="AI60" i="134"/>
  <c r="AI61" i="134"/>
  <c r="AI62" i="134"/>
  <c r="AI63" i="134"/>
  <c r="AI64" i="134"/>
  <c r="AI65" i="134"/>
  <c r="AI66" i="134"/>
  <c r="AI69" i="134"/>
  <c r="AI74" i="134"/>
  <c r="AI75" i="134"/>
  <c r="AI83" i="134"/>
  <c r="AI84" i="134"/>
  <c r="AI108" i="134"/>
  <c r="AI109" i="134"/>
  <c r="AI110" i="134"/>
  <c r="AI127" i="134"/>
  <c r="AE92" i="15"/>
  <c r="AI13" i="135"/>
  <c r="AI14" i="135"/>
  <c r="AI15" i="135"/>
  <c r="AI16" i="135"/>
  <c r="AI17" i="135"/>
  <c r="AI19" i="135"/>
  <c r="AI20" i="135"/>
  <c r="AI21" i="135"/>
  <c r="AI22" i="135"/>
  <c r="AI23" i="135"/>
  <c r="AI24" i="135"/>
  <c r="AI25" i="135"/>
  <c r="AI27" i="135"/>
  <c r="AI28" i="135"/>
  <c r="AI30" i="135"/>
  <c r="AI31" i="135"/>
  <c r="AI32" i="135"/>
  <c r="AI33" i="135"/>
  <c r="AI34" i="135"/>
  <c r="AI35" i="135"/>
  <c r="AI36" i="135"/>
  <c r="AI37" i="135"/>
  <c r="AI38" i="135"/>
  <c r="AI39" i="135"/>
  <c r="AI41" i="135"/>
  <c r="AI42" i="135"/>
  <c r="AI43" i="135"/>
  <c r="AI44" i="135"/>
  <c r="AI45" i="135"/>
  <c r="AI46" i="135"/>
  <c r="AI49" i="135"/>
  <c r="AI51" i="135"/>
  <c r="AI54" i="135"/>
  <c r="AI58" i="135"/>
  <c r="AI59" i="135"/>
  <c r="AI60" i="135"/>
  <c r="AI61" i="135"/>
  <c r="AI62" i="135"/>
  <c r="AI63" i="135"/>
  <c r="AI64" i="135"/>
  <c r="AI65" i="135"/>
  <c r="AI66" i="135"/>
  <c r="AI69" i="135"/>
  <c r="AI74" i="135"/>
  <c r="AI75" i="135"/>
  <c r="AI83" i="135"/>
  <c r="AI84" i="135"/>
  <c r="AI108" i="135"/>
  <c r="AI109" i="135"/>
  <c r="AI110" i="135"/>
  <c r="AI128" i="135"/>
  <c r="AE93" i="15"/>
  <c r="AI13" i="136"/>
  <c r="AI14" i="136"/>
  <c r="AI15" i="136"/>
  <c r="AI16" i="136"/>
  <c r="AI17" i="136"/>
  <c r="AI19" i="136"/>
  <c r="AI20" i="136"/>
  <c r="AI21" i="136"/>
  <c r="AI22" i="136"/>
  <c r="AI23" i="136"/>
  <c r="AI24" i="136"/>
  <c r="AI25" i="136"/>
  <c r="AI27" i="136"/>
  <c r="AI28" i="136"/>
  <c r="AI30" i="136"/>
  <c r="AI31" i="136"/>
  <c r="AI32" i="136"/>
  <c r="AI33" i="136"/>
  <c r="AI34" i="136"/>
  <c r="AI35" i="136"/>
  <c r="AI36" i="136"/>
  <c r="AI37" i="136"/>
  <c r="AI38" i="136"/>
  <c r="AI39" i="136"/>
  <c r="AI41" i="136"/>
  <c r="AI42" i="136"/>
  <c r="AI43" i="136"/>
  <c r="AI44" i="136"/>
  <c r="AI45" i="136"/>
  <c r="AI46" i="136"/>
  <c r="AI49" i="136"/>
  <c r="AI51" i="136"/>
  <c r="AI54" i="136"/>
  <c r="AI58" i="136"/>
  <c r="AI59" i="136"/>
  <c r="AI60" i="136"/>
  <c r="AI61" i="136"/>
  <c r="AI62" i="136"/>
  <c r="AI63" i="136"/>
  <c r="AI64" i="136"/>
  <c r="AI65" i="136"/>
  <c r="AI66" i="136"/>
  <c r="AI69" i="136"/>
  <c r="AI74" i="136"/>
  <c r="AI75" i="136"/>
  <c r="AI83" i="136"/>
  <c r="AI84" i="136"/>
  <c r="AI108" i="136"/>
  <c r="AI109" i="136"/>
  <c r="AI110" i="136"/>
  <c r="AI128" i="136"/>
  <c r="AE94" i="15"/>
  <c r="AI13" i="137"/>
  <c r="AI14" i="137"/>
  <c r="AI15" i="137"/>
  <c r="AI16" i="137"/>
  <c r="AI17" i="137"/>
  <c r="AI19" i="137"/>
  <c r="AI20" i="137"/>
  <c r="AI21" i="137"/>
  <c r="AI22" i="137"/>
  <c r="AI23" i="137"/>
  <c r="AI24" i="137"/>
  <c r="AI25" i="137"/>
  <c r="AI26" i="137"/>
  <c r="AI28" i="137"/>
  <c r="AI29" i="137"/>
  <c r="AI31" i="137"/>
  <c r="AI32" i="137"/>
  <c r="AI33" i="137"/>
  <c r="AI34" i="137"/>
  <c r="AI35" i="137"/>
  <c r="AI36" i="137"/>
  <c r="AI37" i="137"/>
  <c r="AI38" i="137"/>
  <c r="AI39" i="137"/>
  <c r="AI40" i="137"/>
  <c r="AI42" i="137"/>
  <c r="AI43" i="137"/>
  <c r="AI44" i="137"/>
  <c r="AI45" i="137"/>
  <c r="AI46" i="137"/>
  <c r="AI47" i="137"/>
  <c r="AI50" i="137"/>
  <c r="AI52" i="137"/>
  <c r="AI55" i="137"/>
  <c r="AI59" i="137"/>
  <c r="AI60" i="137"/>
  <c r="AI61" i="137"/>
  <c r="AI62" i="137"/>
  <c r="AI63" i="137"/>
  <c r="AI64" i="137"/>
  <c r="AI65" i="137"/>
  <c r="AI66" i="137"/>
  <c r="AI67" i="137"/>
  <c r="AI68" i="137"/>
  <c r="AI71" i="137"/>
  <c r="AI76" i="137"/>
  <c r="AI77" i="137"/>
  <c r="AI78" i="137"/>
  <c r="AI86" i="137"/>
  <c r="AI87" i="137"/>
  <c r="AI112" i="137"/>
  <c r="AI113" i="137"/>
  <c r="AI114" i="137"/>
  <c r="AI134" i="137"/>
  <c r="AE95" i="15"/>
  <c r="AI13" i="138"/>
  <c r="AI14" i="138"/>
  <c r="AI15" i="138"/>
  <c r="AI16" i="138"/>
  <c r="AI17" i="138"/>
  <c r="AI19" i="138"/>
  <c r="AI20" i="138"/>
  <c r="AI21" i="138"/>
  <c r="AI22" i="138"/>
  <c r="AI23" i="138"/>
  <c r="AI24" i="138"/>
  <c r="AI25" i="138"/>
  <c r="AI26" i="138"/>
  <c r="AI28" i="138"/>
  <c r="AI29" i="138"/>
  <c r="AI31" i="138"/>
  <c r="AI32" i="138"/>
  <c r="AI33" i="138"/>
  <c r="AI34" i="138"/>
  <c r="AI35" i="138"/>
  <c r="AI36" i="138"/>
  <c r="AI37" i="138"/>
  <c r="AI38" i="138"/>
  <c r="AI39" i="138"/>
  <c r="AI40" i="138"/>
  <c r="AI42" i="138"/>
  <c r="AI43" i="138"/>
  <c r="AI44" i="138"/>
  <c r="AI45" i="138"/>
  <c r="AI46" i="138"/>
  <c r="AI47" i="138"/>
  <c r="AI50" i="138"/>
  <c r="AI52" i="138"/>
  <c r="AI55" i="138"/>
  <c r="AI59" i="138"/>
  <c r="AI60" i="138"/>
  <c r="AI61" i="138"/>
  <c r="AI62" i="138"/>
  <c r="AI63" i="138"/>
  <c r="AI64" i="138"/>
  <c r="AI65" i="138"/>
  <c r="AI66" i="138"/>
  <c r="AI67" i="138"/>
  <c r="AI68" i="138"/>
  <c r="AI71" i="138"/>
  <c r="AI76" i="138"/>
  <c r="AI77" i="138"/>
  <c r="AI78" i="138"/>
  <c r="AI86" i="138"/>
  <c r="AI87" i="138"/>
  <c r="AI112" i="138"/>
  <c r="AI113" i="138"/>
  <c r="AI114" i="138"/>
  <c r="AI136" i="138"/>
  <c r="AE96" i="15"/>
  <c r="AI13" i="139"/>
  <c r="AI14" i="139"/>
  <c r="AI15" i="139"/>
  <c r="AI16" i="139"/>
  <c r="AI17" i="139"/>
  <c r="AI19" i="139"/>
  <c r="AI20" i="139"/>
  <c r="AI21" i="139"/>
  <c r="AI22" i="139"/>
  <c r="AI23" i="139"/>
  <c r="AI24" i="139"/>
  <c r="AI25" i="139"/>
  <c r="AI26" i="139"/>
  <c r="AI28" i="139"/>
  <c r="AI29" i="139"/>
  <c r="AI31" i="139"/>
  <c r="AI32" i="139"/>
  <c r="AI33" i="139"/>
  <c r="AI34" i="139"/>
  <c r="AI35" i="139"/>
  <c r="AI36" i="139"/>
  <c r="AI37" i="139"/>
  <c r="AI38" i="139"/>
  <c r="AI39" i="139"/>
  <c r="AI40" i="139"/>
  <c r="AI42" i="139"/>
  <c r="AI43" i="139"/>
  <c r="AI44" i="139"/>
  <c r="AI45" i="139"/>
  <c r="AI46" i="139"/>
  <c r="AI47" i="139"/>
  <c r="AI50" i="139"/>
  <c r="AI52" i="139"/>
  <c r="AI55" i="139"/>
  <c r="AI59" i="139"/>
  <c r="AI60" i="139"/>
  <c r="AI61" i="139"/>
  <c r="AI62" i="139"/>
  <c r="AI63" i="139"/>
  <c r="AI64" i="139"/>
  <c r="AI65" i="139"/>
  <c r="AI66" i="139"/>
  <c r="AI67" i="139"/>
  <c r="AI68" i="139"/>
  <c r="AI71" i="139"/>
  <c r="AI76" i="139"/>
  <c r="AI77" i="139"/>
  <c r="AI78" i="139"/>
  <c r="AI86" i="139"/>
  <c r="AI87" i="139"/>
  <c r="AI112" i="139"/>
  <c r="AI113" i="139"/>
  <c r="AI114" i="139"/>
  <c r="AI136" i="139"/>
  <c r="AE97" i="15"/>
  <c r="AI13" i="140"/>
  <c r="AI14" i="140"/>
  <c r="AI15" i="140"/>
  <c r="AI16" i="140"/>
  <c r="AI17" i="140"/>
  <c r="AI19" i="140"/>
  <c r="AI20" i="140"/>
  <c r="AI21" i="140"/>
  <c r="AI22" i="140"/>
  <c r="AI23" i="140"/>
  <c r="AI24" i="140"/>
  <c r="AI25" i="140"/>
  <c r="AI26" i="140"/>
  <c r="AI28" i="140"/>
  <c r="AI29" i="140"/>
  <c r="AI31" i="140"/>
  <c r="AI32" i="140"/>
  <c r="AI33" i="140"/>
  <c r="AI34" i="140"/>
  <c r="AI35" i="140"/>
  <c r="AI36" i="140"/>
  <c r="AI37" i="140"/>
  <c r="AI38" i="140"/>
  <c r="AI39" i="140"/>
  <c r="AI40" i="140"/>
  <c r="AI42" i="140"/>
  <c r="AI43" i="140"/>
  <c r="AI44" i="140"/>
  <c r="AI45" i="140"/>
  <c r="AI46" i="140"/>
  <c r="AI47" i="140"/>
  <c r="AI50" i="140"/>
  <c r="AI52" i="140"/>
  <c r="AI55" i="140"/>
  <c r="AI59" i="140"/>
  <c r="AI60" i="140"/>
  <c r="AI61" i="140"/>
  <c r="AI62" i="140"/>
  <c r="AI63" i="140"/>
  <c r="AI64" i="140"/>
  <c r="AI65" i="140"/>
  <c r="AI66" i="140"/>
  <c r="AI67" i="140"/>
  <c r="AI68" i="140"/>
  <c r="AI71" i="140"/>
  <c r="AI76" i="140"/>
  <c r="AI77" i="140"/>
  <c r="AI78" i="140"/>
  <c r="AI86" i="140"/>
  <c r="AI87" i="140"/>
  <c r="AI112" i="140"/>
  <c r="AI113" i="140"/>
  <c r="AI114" i="140"/>
  <c r="AI136" i="140"/>
  <c r="AE98" i="15"/>
  <c r="AI13" i="141"/>
  <c r="AI14" i="141"/>
  <c r="AI15" i="141"/>
  <c r="AI16" i="141"/>
  <c r="AI17" i="141"/>
  <c r="AI19" i="141"/>
  <c r="AI20" i="141"/>
  <c r="AI21" i="141"/>
  <c r="AI22" i="141"/>
  <c r="AI23" i="141"/>
  <c r="AI24" i="141"/>
  <c r="AI25" i="141"/>
  <c r="AI26" i="141"/>
  <c r="AI28" i="141"/>
  <c r="AI29" i="141"/>
  <c r="AI31" i="141"/>
  <c r="AI32" i="141"/>
  <c r="AI33" i="141"/>
  <c r="AI34" i="141"/>
  <c r="AI35" i="141"/>
  <c r="AI36" i="141"/>
  <c r="AI37" i="141"/>
  <c r="AI38" i="141"/>
  <c r="AI39" i="141"/>
  <c r="AI40" i="141"/>
  <c r="AI42" i="141"/>
  <c r="AI43" i="141"/>
  <c r="AI44" i="141"/>
  <c r="AI45" i="141"/>
  <c r="AI46" i="141"/>
  <c r="AI47" i="141"/>
  <c r="AI50" i="141"/>
  <c r="AI52" i="141"/>
  <c r="AI55" i="141"/>
  <c r="AI59" i="141"/>
  <c r="AI60" i="141"/>
  <c r="AI61" i="141"/>
  <c r="AI62" i="141"/>
  <c r="AI63" i="141"/>
  <c r="AI64" i="141"/>
  <c r="AI65" i="141"/>
  <c r="AI66" i="141"/>
  <c r="AI67" i="141"/>
  <c r="AI68" i="141"/>
  <c r="AI71" i="141"/>
  <c r="AI76" i="141"/>
  <c r="AI77" i="141"/>
  <c r="AI78" i="141"/>
  <c r="AI86" i="141"/>
  <c r="AI87" i="141"/>
  <c r="AI112" i="141"/>
  <c r="AI113" i="141"/>
  <c r="AI114" i="141"/>
  <c r="AI136" i="141"/>
  <c r="AE99" i="15"/>
  <c r="AI13" i="142"/>
  <c r="AI14" i="142"/>
  <c r="AI15" i="142"/>
  <c r="AI16" i="142"/>
  <c r="AI17" i="142"/>
  <c r="AI19" i="142"/>
  <c r="AI20" i="142"/>
  <c r="AI21" i="142"/>
  <c r="AI22" i="142"/>
  <c r="AI23" i="142"/>
  <c r="AI24" i="142"/>
  <c r="AI25" i="142"/>
  <c r="AI26" i="142"/>
  <c r="AI28" i="142"/>
  <c r="AI29" i="142"/>
  <c r="AI31" i="142"/>
  <c r="AI32" i="142"/>
  <c r="AI33" i="142"/>
  <c r="AI34" i="142"/>
  <c r="AI35" i="142"/>
  <c r="AI36" i="142"/>
  <c r="AI37" i="142"/>
  <c r="AI38" i="142"/>
  <c r="AI39" i="142"/>
  <c r="AI40" i="142"/>
  <c r="AI42" i="142"/>
  <c r="AI43" i="142"/>
  <c r="AI44" i="142"/>
  <c r="AI45" i="142"/>
  <c r="AI46" i="142"/>
  <c r="AI47" i="142"/>
  <c r="AI50" i="142"/>
  <c r="AI52" i="142"/>
  <c r="AI55" i="142"/>
  <c r="AI59" i="142"/>
  <c r="AI60" i="142"/>
  <c r="AI61" i="142"/>
  <c r="AI62" i="142"/>
  <c r="AI63" i="142"/>
  <c r="AI64" i="142"/>
  <c r="AI65" i="142"/>
  <c r="AI66" i="142"/>
  <c r="AI67" i="142"/>
  <c r="AI68" i="142"/>
  <c r="AI71" i="142"/>
  <c r="AI76" i="142"/>
  <c r="AI77" i="142"/>
  <c r="AI78" i="142"/>
  <c r="AI86" i="142"/>
  <c r="AI87" i="142"/>
  <c r="AI112" i="142"/>
  <c r="AI113" i="142"/>
  <c r="AI114" i="142"/>
  <c r="AI137" i="142"/>
  <c r="AE100" i="15"/>
  <c r="AI13" i="143"/>
  <c r="AI14" i="143"/>
  <c r="AI15" i="143"/>
  <c r="AI16" i="143"/>
  <c r="AI17" i="143"/>
  <c r="AI19" i="143"/>
  <c r="AI20" i="143"/>
  <c r="AI21" i="143"/>
  <c r="AI22" i="143"/>
  <c r="AI23" i="143"/>
  <c r="AI24" i="143"/>
  <c r="AI25" i="143"/>
  <c r="AI26" i="143"/>
  <c r="AI28" i="143"/>
  <c r="AI29" i="143"/>
  <c r="AI31" i="143"/>
  <c r="AI32" i="143"/>
  <c r="AI33" i="143"/>
  <c r="AI34" i="143"/>
  <c r="AI35" i="143"/>
  <c r="AI36" i="143"/>
  <c r="AI37" i="143"/>
  <c r="AI38" i="143"/>
  <c r="AI39" i="143"/>
  <c r="AI40" i="143"/>
  <c r="AI42" i="143"/>
  <c r="AI43" i="143"/>
  <c r="AI44" i="143"/>
  <c r="AI45" i="143"/>
  <c r="AI46" i="143"/>
  <c r="AI47" i="143"/>
  <c r="AI50" i="143"/>
  <c r="AI52" i="143"/>
  <c r="AI55" i="143"/>
  <c r="AI59" i="143"/>
  <c r="AI60" i="143"/>
  <c r="AI61" i="143"/>
  <c r="AI62" i="143"/>
  <c r="AI63" i="143"/>
  <c r="AI64" i="143"/>
  <c r="AI65" i="143"/>
  <c r="AI66" i="143"/>
  <c r="AI67" i="143"/>
  <c r="AI68" i="143"/>
  <c r="AI71" i="143"/>
  <c r="AI76" i="143"/>
  <c r="AI77" i="143"/>
  <c r="AI78" i="143"/>
  <c r="AI86" i="143"/>
  <c r="AI87" i="143"/>
  <c r="AI112" i="143"/>
  <c r="AI113" i="143"/>
  <c r="AI114" i="143"/>
  <c r="AI138" i="143"/>
  <c r="AE101" i="15"/>
  <c r="AI13" i="144"/>
  <c r="AI14" i="144"/>
  <c r="AI15" i="144"/>
  <c r="AI16" i="144"/>
  <c r="AI17" i="144"/>
  <c r="AI19" i="144"/>
  <c r="AI20" i="144"/>
  <c r="AI21" i="144"/>
  <c r="AI22" i="144"/>
  <c r="AI23" i="144"/>
  <c r="AI24" i="144"/>
  <c r="AI25" i="144"/>
  <c r="AI26" i="144"/>
  <c r="AI28" i="144"/>
  <c r="AI29" i="144"/>
  <c r="AI31" i="144"/>
  <c r="AI32" i="144"/>
  <c r="AI33" i="144"/>
  <c r="AI34" i="144"/>
  <c r="AI35" i="144"/>
  <c r="AI36" i="144"/>
  <c r="AI37" i="144"/>
  <c r="AI38" i="144"/>
  <c r="AI39" i="144"/>
  <c r="AI40" i="144"/>
  <c r="AI42" i="144"/>
  <c r="AI43" i="144"/>
  <c r="AI44" i="144"/>
  <c r="AI45" i="144"/>
  <c r="AI46" i="144"/>
  <c r="AI47" i="144"/>
  <c r="AI50" i="144"/>
  <c r="AI52" i="144"/>
  <c r="AI55" i="144"/>
  <c r="AI59" i="144"/>
  <c r="AI60" i="144"/>
  <c r="AI61" i="144"/>
  <c r="AI62" i="144"/>
  <c r="AI63" i="144"/>
  <c r="AI64" i="144"/>
  <c r="AI65" i="144"/>
  <c r="AI66" i="144"/>
  <c r="AI67" i="144"/>
  <c r="AI68" i="144"/>
  <c r="AI71" i="144"/>
  <c r="AI76" i="144"/>
  <c r="AI77" i="144"/>
  <c r="AI78" i="144"/>
  <c r="AI86" i="144"/>
  <c r="AI87" i="144"/>
  <c r="AI112" i="144"/>
  <c r="AI113" i="144"/>
  <c r="AI114" i="144"/>
  <c r="AI138" i="144"/>
  <c r="AE102" i="15"/>
  <c r="AI13" i="145"/>
  <c r="AI14" i="145"/>
  <c r="AI15" i="145"/>
  <c r="AI16" i="145"/>
  <c r="AI17" i="145"/>
  <c r="AI19" i="145"/>
  <c r="AI20" i="145"/>
  <c r="AI21" i="145"/>
  <c r="AI22" i="145"/>
  <c r="AI23" i="145"/>
  <c r="AI24" i="145"/>
  <c r="AI25" i="145"/>
  <c r="AI26" i="145"/>
  <c r="AI28" i="145"/>
  <c r="AI29" i="145"/>
  <c r="AI31" i="145"/>
  <c r="AI32" i="145"/>
  <c r="AI33" i="145"/>
  <c r="AI34" i="145"/>
  <c r="AI35" i="145"/>
  <c r="AI36" i="145"/>
  <c r="AI37" i="145"/>
  <c r="AI38" i="145"/>
  <c r="AI39" i="145"/>
  <c r="AI40" i="145"/>
  <c r="AI42" i="145"/>
  <c r="AI43" i="145"/>
  <c r="AI44" i="145"/>
  <c r="AI45" i="145"/>
  <c r="AI46" i="145"/>
  <c r="AI47" i="145"/>
  <c r="AI50" i="145"/>
  <c r="AI52" i="145"/>
  <c r="AI55" i="145"/>
  <c r="AI59" i="145"/>
  <c r="AI60" i="145"/>
  <c r="AI61" i="145"/>
  <c r="AI62" i="145"/>
  <c r="AI63" i="145"/>
  <c r="AI64" i="145"/>
  <c r="AI65" i="145"/>
  <c r="AI66" i="145"/>
  <c r="AI67" i="145"/>
  <c r="AI68" i="145"/>
  <c r="AI71" i="145"/>
  <c r="AI76" i="145"/>
  <c r="AI77" i="145"/>
  <c r="AI78" i="145"/>
  <c r="AI86" i="145"/>
  <c r="AI87" i="145"/>
  <c r="AI112" i="145"/>
  <c r="AI113" i="145"/>
  <c r="AI114" i="145"/>
  <c r="AI138" i="145"/>
  <c r="AE103" i="15"/>
  <c r="AI13" i="146"/>
  <c r="AI14" i="146"/>
  <c r="AI15" i="146"/>
  <c r="AI16" i="146"/>
  <c r="AI17" i="146"/>
  <c r="AI19" i="146"/>
  <c r="AI20" i="146"/>
  <c r="AI21" i="146"/>
  <c r="AI22" i="146"/>
  <c r="AI23" i="146"/>
  <c r="AI24" i="146"/>
  <c r="AI25" i="146"/>
  <c r="AI26" i="146"/>
  <c r="AI28" i="146"/>
  <c r="AI29" i="146"/>
  <c r="AI31" i="146"/>
  <c r="AI32" i="146"/>
  <c r="AI33" i="146"/>
  <c r="AI34" i="146"/>
  <c r="AI35" i="146"/>
  <c r="AI36" i="146"/>
  <c r="AI37" i="146"/>
  <c r="AI38" i="146"/>
  <c r="AI39" i="146"/>
  <c r="AI40" i="146"/>
  <c r="AI42" i="146"/>
  <c r="AI43" i="146"/>
  <c r="AI44" i="146"/>
  <c r="AI45" i="146"/>
  <c r="AI46" i="146"/>
  <c r="AI47" i="146"/>
  <c r="AI50" i="146"/>
  <c r="AI52" i="146"/>
  <c r="AI55" i="146"/>
  <c r="AI59" i="146"/>
  <c r="AI60" i="146"/>
  <c r="AI61" i="146"/>
  <c r="AI62" i="146"/>
  <c r="AI63" i="146"/>
  <c r="AI64" i="146"/>
  <c r="AI65" i="146"/>
  <c r="AI66" i="146"/>
  <c r="AI67" i="146"/>
  <c r="AI68" i="146"/>
  <c r="AI71" i="146"/>
  <c r="AI76" i="146"/>
  <c r="AI77" i="146"/>
  <c r="AI78" i="146"/>
  <c r="AI86" i="146"/>
  <c r="AI87" i="146"/>
  <c r="AI112" i="146"/>
  <c r="AI113" i="146"/>
  <c r="AI114" i="146"/>
  <c r="AI138" i="146"/>
  <c r="AE104" i="15"/>
  <c r="AI13" i="147"/>
  <c r="AI14" i="147"/>
  <c r="AI15" i="147"/>
  <c r="AI16" i="147"/>
  <c r="AI17" i="147"/>
  <c r="AI19" i="147"/>
  <c r="AI20" i="147"/>
  <c r="AI21" i="147"/>
  <c r="AI22" i="147"/>
  <c r="AI23" i="147"/>
  <c r="AI24" i="147"/>
  <c r="AI25" i="147"/>
  <c r="AI26" i="147"/>
  <c r="AI28" i="147"/>
  <c r="AI29" i="147"/>
  <c r="AI31" i="147"/>
  <c r="AI32" i="147"/>
  <c r="AI33" i="147"/>
  <c r="AI34" i="147"/>
  <c r="AI35" i="147"/>
  <c r="AI36" i="147"/>
  <c r="AI37" i="147"/>
  <c r="AI38" i="147"/>
  <c r="AI39" i="147"/>
  <c r="AI40" i="147"/>
  <c r="AI42" i="147"/>
  <c r="AI43" i="147"/>
  <c r="AI44" i="147"/>
  <c r="AI45" i="147"/>
  <c r="AI46" i="147"/>
  <c r="AI47" i="147"/>
  <c r="AI50" i="147"/>
  <c r="AI52" i="147"/>
  <c r="AI55" i="147"/>
  <c r="AI59" i="147"/>
  <c r="AI60" i="147"/>
  <c r="AI61" i="147"/>
  <c r="AI62" i="147"/>
  <c r="AI63" i="147"/>
  <c r="AI64" i="147"/>
  <c r="AI65" i="147"/>
  <c r="AI66" i="147"/>
  <c r="AI67" i="147"/>
  <c r="AI68" i="147"/>
  <c r="AI71" i="147"/>
  <c r="AI76" i="147"/>
  <c r="AI77" i="147"/>
  <c r="AI78" i="147"/>
  <c r="AI86" i="147"/>
  <c r="AI87" i="147"/>
  <c r="AI112" i="147"/>
  <c r="AI113" i="147"/>
  <c r="AI114" i="147"/>
  <c r="AI138" i="147"/>
  <c r="AE105" i="15"/>
  <c r="AI13" i="148"/>
  <c r="AI14" i="148"/>
  <c r="AI15" i="148"/>
  <c r="AI16" i="148"/>
  <c r="AI17" i="148"/>
  <c r="AI19" i="148"/>
  <c r="AI20" i="148"/>
  <c r="AI21" i="148"/>
  <c r="AI22" i="148"/>
  <c r="AI23" i="148"/>
  <c r="AI24" i="148"/>
  <c r="AI25" i="148"/>
  <c r="AI26" i="148"/>
  <c r="AI28" i="148"/>
  <c r="AI29" i="148"/>
  <c r="AI31" i="148"/>
  <c r="AI32" i="148"/>
  <c r="AI33" i="148"/>
  <c r="AI34" i="148"/>
  <c r="AI35" i="148"/>
  <c r="AI36" i="148"/>
  <c r="AI37" i="148"/>
  <c r="AI38" i="148"/>
  <c r="AI39" i="148"/>
  <c r="AI40" i="148"/>
  <c r="AI42" i="148"/>
  <c r="AI43" i="148"/>
  <c r="AI44" i="148"/>
  <c r="AI45" i="148"/>
  <c r="AI46" i="148"/>
  <c r="AI47" i="148"/>
  <c r="AI50" i="148"/>
  <c r="AI52" i="148"/>
  <c r="AI55" i="148"/>
  <c r="AI59" i="148"/>
  <c r="AI60" i="148"/>
  <c r="AI61" i="148"/>
  <c r="AI62" i="148"/>
  <c r="AI63" i="148"/>
  <c r="AI64" i="148"/>
  <c r="AI65" i="148"/>
  <c r="AI66" i="148"/>
  <c r="AI67" i="148"/>
  <c r="AI68" i="148"/>
  <c r="AI71" i="148"/>
  <c r="AI76" i="148"/>
  <c r="AI77" i="148"/>
  <c r="AI78" i="148"/>
  <c r="AI86" i="148"/>
  <c r="AI87" i="148"/>
  <c r="AI112" i="148"/>
  <c r="AI113" i="148"/>
  <c r="AI114" i="148"/>
  <c r="AI138" i="148"/>
  <c r="AE106" i="15"/>
  <c r="AE110" i="15"/>
  <c r="AK13" i="137"/>
  <c r="AK14" i="137"/>
  <c r="AK15" i="137"/>
  <c r="AK16" i="137"/>
  <c r="AK17" i="137"/>
  <c r="AK19" i="137"/>
  <c r="AK20" i="137"/>
  <c r="AK21" i="137"/>
  <c r="AK22" i="137"/>
  <c r="AK23" i="137"/>
  <c r="AK24" i="137"/>
  <c r="AK25" i="137"/>
  <c r="AK26" i="137"/>
  <c r="AK28" i="137"/>
  <c r="AK29" i="137"/>
  <c r="AK31" i="137"/>
  <c r="AK32" i="137"/>
  <c r="AK33" i="137"/>
  <c r="AK34" i="137"/>
  <c r="AK35" i="137"/>
  <c r="AK36" i="137"/>
  <c r="AK37" i="137"/>
  <c r="AK38" i="137"/>
  <c r="AK39" i="137"/>
  <c r="AK40" i="137"/>
  <c r="AK42" i="137"/>
  <c r="AK43" i="137"/>
  <c r="AK44" i="137"/>
  <c r="AK45" i="137"/>
  <c r="AK46" i="137"/>
  <c r="AK47" i="137"/>
  <c r="AK50" i="137"/>
  <c r="AK52" i="137"/>
  <c r="AK55" i="137"/>
  <c r="AK59" i="137"/>
  <c r="AK60" i="137"/>
  <c r="AK61" i="137"/>
  <c r="AK62" i="137"/>
  <c r="AK63" i="137"/>
  <c r="AK64" i="137"/>
  <c r="AK65" i="137"/>
  <c r="AK66" i="137"/>
  <c r="AK67" i="137"/>
  <c r="AK68" i="137"/>
  <c r="AK71" i="137"/>
  <c r="AK76" i="137"/>
  <c r="AK77" i="137"/>
  <c r="AK78" i="137"/>
  <c r="AK86" i="137"/>
  <c r="AK87" i="137"/>
  <c r="AK112" i="137"/>
  <c r="AK113" i="137"/>
  <c r="AK114" i="137"/>
  <c r="AK134" i="137"/>
  <c r="AG95" i="15"/>
  <c r="AK13" i="138"/>
  <c r="AK14" i="138"/>
  <c r="AK15" i="138"/>
  <c r="AK16" i="138"/>
  <c r="AK17" i="138"/>
  <c r="AK19" i="138"/>
  <c r="AK20" i="138"/>
  <c r="AK21" i="138"/>
  <c r="AK22" i="138"/>
  <c r="AK23" i="138"/>
  <c r="AK24" i="138"/>
  <c r="AK25" i="138"/>
  <c r="AK26" i="138"/>
  <c r="AK28" i="138"/>
  <c r="AK29" i="138"/>
  <c r="AK31" i="138"/>
  <c r="AK32" i="138"/>
  <c r="AK33" i="138"/>
  <c r="AK34" i="138"/>
  <c r="AK35" i="138"/>
  <c r="AK36" i="138"/>
  <c r="AK37" i="138"/>
  <c r="AK38" i="138"/>
  <c r="AK39" i="138"/>
  <c r="AK40" i="138"/>
  <c r="AK42" i="138"/>
  <c r="AK43" i="138"/>
  <c r="AK44" i="138"/>
  <c r="AK45" i="138"/>
  <c r="AK46" i="138"/>
  <c r="AK47" i="138"/>
  <c r="AK50" i="138"/>
  <c r="AK52" i="138"/>
  <c r="AK55" i="138"/>
  <c r="AK59" i="138"/>
  <c r="AK60" i="138"/>
  <c r="AK61" i="138"/>
  <c r="AK62" i="138"/>
  <c r="AK63" i="138"/>
  <c r="AK64" i="138"/>
  <c r="AK65" i="138"/>
  <c r="AK66" i="138"/>
  <c r="AK67" i="138"/>
  <c r="AK68" i="138"/>
  <c r="AK71" i="138"/>
  <c r="AK76" i="138"/>
  <c r="AK77" i="138"/>
  <c r="AK78" i="138"/>
  <c r="AK86" i="138"/>
  <c r="AK87" i="138"/>
  <c r="AK112" i="138"/>
  <c r="AK113" i="138"/>
  <c r="AK114" i="138"/>
  <c r="AK136" i="138"/>
  <c r="AG96" i="15"/>
  <c r="AK13" i="139"/>
  <c r="AK14" i="139"/>
  <c r="AK15" i="139"/>
  <c r="AK16" i="139"/>
  <c r="AK17" i="139"/>
  <c r="AK19" i="139"/>
  <c r="AK20" i="139"/>
  <c r="AK21" i="139"/>
  <c r="AK22" i="139"/>
  <c r="AK23" i="139"/>
  <c r="AK24" i="139"/>
  <c r="AK25" i="139"/>
  <c r="AK26" i="139"/>
  <c r="AK28" i="139"/>
  <c r="AK29" i="139"/>
  <c r="AK31" i="139"/>
  <c r="AK32" i="139"/>
  <c r="AK33" i="139"/>
  <c r="AK34" i="139"/>
  <c r="AK35" i="139"/>
  <c r="AK36" i="139"/>
  <c r="AK37" i="139"/>
  <c r="AK38" i="139"/>
  <c r="AK39" i="139"/>
  <c r="AK40" i="139"/>
  <c r="AK42" i="139"/>
  <c r="AK43" i="139"/>
  <c r="AK44" i="139"/>
  <c r="AK45" i="139"/>
  <c r="AK46" i="139"/>
  <c r="AK47" i="139"/>
  <c r="AK50" i="139"/>
  <c r="AK52" i="139"/>
  <c r="AK55" i="139"/>
  <c r="AK59" i="139"/>
  <c r="AK60" i="139"/>
  <c r="AK61" i="139"/>
  <c r="AK62" i="139"/>
  <c r="AK63" i="139"/>
  <c r="AK64" i="139"/>
  <c r="AK65" i="139"/>
  <c r="AK66" i="139"/>
  <c r="AK67" i="139"/>
  <c r="AK68" i="139"/>
  <c r="AK71" i="139"/>
  <c r="AK76" i="139"/>
  <c r="AK77" i="139"/>
  <c r="AK78" i="139"/>
  <c r="AK86" i="139"/>
  <c r="AK87" i="139"/>
  <c r="AK112" i="139"/>
  <c r="AK113" i="139"/>
  <c r="AK114" i="139"/>
  <c r="AK136" i="139"/>
  <c r="AG97" i="15"/>
  <c r="AK13" i="140"/>
  <c r="AK14" i="140"/>
  <c r="AK15" i="140"/>
  <c r="AK16" i="140"/>
  <c r="AK17" i="140"/>
  <c r="AK19" i="140"/>
  <c r="AK20" i="140"/>
  <c r="AK21" i="140"/>
  <c r="AK22" i="140"/>
  <c r="AK23" i="140"/>
  <c r="AK24" i="140"/>
  <c r="AK25" i="140"/>
  <c r="AK26" i="140"/>
  <c r="AK28" i="140"/>
  <c r="AK29" i="140"/>
  <c r="AK31" i="140"/>
  <c r="AK32" i="140"/>
  <c r="AK33" i="140"/>
  <c r="AK34" i="140"/>
  <c r="AK35" i="140"/>
  <c r="AK36" i="140"/>
  <c r="AK37" i="140"/>
  <c r="AK38" i="140"/>
  <c r="AK39" i="140"/>
  <c r="AK40" i="140"/>
  <c r="AK42" i="140"/>
  <c r="AK43" i="140"/>
  <c r="AK44" i="140"/>
  <c r="AK45" i="140"/>
  <c r="AK46" i="140"/>
  <c r="AK47" i="140"/>
  <c r="AK50" i="140"/>
  <c r="AK52" i="140"/>
  <c r="AK55" i="140"/>
  <c r="AK59" i="140"/>
  <c r="AK60" i="140"/>
  <c r="AK61" i="140"/>
  <c r="AK62" i="140"/>
  <c r="AK63" i="140"/>
  <c r="AK64" i="140"/>
  <c r="AK65" i="140"/>
  <c r="AK66" i="140"/>
  <c r="AK67" i="140"/>
  <c r="AK68" i="140"/>
  <c r="AK71" i="140"/>
  <c r="AK76" i="140"/>
  <c r="AK77" i="140"/>
  <c r="AK78" i="140"/>
  <c r="AK86" i="140"/>
  <c r="AK87" i="140"/>
  <c r="AK112" i="140"/>
  <c r="AK113" i="140"/>
  <c r="AK114" i="140"/>
  <c r="AK136" i="140"/>
  <c r="AG98" i="15"/>
  <c r="AK13" i="141"/>
  <c r="AK14" i="141"/>
  <c r="AK15" i="141"/>
  <c r="AK16" i="141"/>
  <c r="AK17" i="141"/>
  <c r="AK19" i="141"/>
  <c r="AK20" i="141"/>
  <c r="AK21" i="141"/>
  <c r="AK22" i="141"/>
  <c r="AK23" i="141"/>
  <c r="AK24" i="141"/>
  <c r="AK25" i="141"/>
  <c r="AK26" i="141"/>
  <c r="AK28" i="141"/>
  <c r="AK29" i="141"/>
  <c r="AK31" i="141"/>
  <c r="AK32" i="141"/>
  <c r="AK33" i="141"/>
  <c r="AK34" i="141"/>
  <c r="AK35" i="141"/>
  <c r="AK36" i="141"/>
  <c r="AK37" i="141"/>
  <c r="AK38" i="141"/>
  <c r="AK39" i="141"/>
  <c r="AK40" i="141"/>
  <c r="AK42" i="141"/>
  <c r="AK43" i="141"/>
  <c r="AK44" i="141"/>
  <c r="AK45" i="141"/>
  <c r="AK46" i="141"/>
  <c r="AK47" i="141"/>
  <c r="AK50" i="141"/>
  <c r="AK52" i="141"/>
  <c r="AK55" i="141"/>
  <c r="AK59" i="141"/>
  <c r="AK60" i="141"/>
  <c r="AK61" i="141"/>
  <c r="AK62" i="141"/>
  <c r="AK63" i="141"/>
  <c r="AK64" i="141"/>
  <c r="AK65" i="141"/>
  <c r="AK66" i="141"/>
  <c r="AK67" i="141"/>
  <c r="AK68" i="141"/>
  <c r="AK71" i="141"/>
  <c r="AK76" i="141"/>
  <c r="AK77" i="141"/>
  <c r="AK78" i="141"/>
  <c r="AK86" i="141"/>
  <c r="AK87" i="141"/>
  <c r="AK112" i="141"/>
  <c r="AK113" i="141"/>
  <c r="AK114" i="141"/>
  <c r="AK136" i="141"/>
  <c r="AG99" i="15"/>
  <c r="AK13" i="142"/>
  <c r="AK14" i="142"/>
  <c r="AK15" i="142"/>
  <c r="AK16" i="142"/>
  <c r="AK17" i="142"/>
  <c r="AK19" i="142"/>
  <c r="AK20" i="142"/>
  <c r="AK21" i="142"/>
  <c r="AK22" i="142"/>
  <c r="AK23" i="142"/>
  <c r="AK24" i="142"/>
  <c r="AK25" i="142"/>
  <c r="AK26" i="142"/>
  <c r="AK28" i="142"/>
  <c r="AK29" i="142"/>
  <c r="AK31" i="142"/>
  <c r="AK32" i="142"/>
  <c r="AK33" i="142"/>
  <c r="AK34" i="142"/>
  <c r="AK35" i="142"/>
  <c r="AK36" i="142"/>
  <c r="AK37" i="142"/>
  <c r="AK38" i="142"/>
  <c r="AK39" i="142"/>
  <c r="AK40" i="142"/>
  <c r="AK42" i="142"/>
  <c r="AK43" i="142"/>
  <c r="AK44" i="142"/>
  <c r="AK45" i="142"/>
  <c r="AK46" i="142"/>
  <c r="AK47" i="142"/>
  <c r="AK50" i="142"/>
  <c r="AK52" i="142"/>
  <c r="AK55" i="142"/>
  <c r="AK59" i="142"/>
  <c r="AK60" i="142"/>
  <c r="AK61" i="142"/>
  <c r="AK62" i="142"/>
  <c r="AK63" i="142"/>
  <c r="AK64" i="142"/>
  <c r="AK65" i="142"/>
  <c r="AK66" i="142"/>
  <c r="AK67" i="142"/>
  <c r="AK68" i="142"/>
  <c r="AK71" i="142"/>
  <c r="AK76" i="142"/>
  <c r="AK77" i="142"/>
  <c r="AK78" i="142"/>
  <c r="AK86" i="142"/>
  <c r="AK87" i="142"/>
  <c r="AK112" i="142"/>
  <c r="AK113" i="142"/>
  <c r="AK114" i="142"/>
  <c r="AK137" i="142"/>
  <c r="AG100" i="15"/>
  <c r="AK13" i="143"/>
  <c r="AK14" i="143"/>
  <c r="AK15" i="143"/>
  <c r="AK16" i="143"/>
  <c r="AK17" i="143"/>
  <c r="AK19" i="143"/>
  <c r="AK20" i="143"/>
  <c r="AK21" i="143"/>
  <c r="AK22" i="143"/>
  <c r="AK23" i="143"/>
  <c r="AK24" i="143"/>
  <c r="AK25" i="143"/>
  <c r="AK26" i="143"/>
  <c r="AK28" i="143"/>
  <c r="AK29" i="143"/>
  <c r="AK31" i="143"/>
  <c r="AK32" i="143"/>
  <c r="AK33" i="143"/>
  <c r="AK34" i="143"/>
  <c r="AK35" i="143"/>
  <c r="AK36" i="143"/>
  <c r="AK37" i="143"/>
  <c r="AK38" i="143"/>
  <c r="AK39" i="143"/>
  <c r="AK40" i="143"/>
  <c r="AK42" i="143"/>
  <c r="AK43" i="143"/>
  <c r="AK44" i="143"/>
  <c r="AK45" i="143"/>
  <c r="AK46" i="143"/>
  <c r="AK47" i="143"/>
  <c r="AK50" i="143"/>
  <c r="AK52" i="143"/>
  <c r="AK55" i="143"/>
  <c r="AK59" i="143"/>
  <c r="AK60" i="143"/>
  <c r="AK61" i="143"/>
  <c r="AK62" i="143"/>
  <c r="AK63" i="143"/>
  <c r="AK64" i="143"/>
  <c r="AK65" i="143"/>
  <c r="AK66" i="143"/>
  <c r="AK67" i="143"/>
  <c r="AK68" i="143"/>
  <c r="AK71" i="143"/>
  <c r="AK76" i="143"/>
  <c r="AK77" i="143"/>
  <c r="AK78" i="143"/>
  <c r="AK86" i="143"/>
  <c r="AK87" i="143"/>
  <c r="AK112" i="143"/>
  <c r="AK113" i="143"/>
  <c r="AK114" i="143"/>
  <c r="AK138" i="143"/>
  <c r="AG101" i="15"/>
  <c r="AK13" i="144"/>
  <c r="AK14" i="144"/>
  <c r="AK15" i="144"/>
  <c r="AK16" i="144"/>
  <c r="AK17" i="144"/>
  <c r="AK19" i="144"/>
  <c r="AK20" i="144"/>
  <c r="AK21" i="144"/>
  <c r="AK22" i="144"/>
  <c r="AK23" i="144"/>
  <c r="AK24" i="144"/>
  <c r="AK25" i="144"/>
  <c r="AK26" i="144"/>
  <c r="AK28" i="144"/>
  <c r="AK29" i="144"/>
  <c r="AK31" i="144"/>
  <c r="AK32" i="144"/>
  <c r="AK33" i="144"/>
  <c r="AK34" i="144"/>
  <c r="AK35" i="144"/>
  <c r="AK36" i="144"/>
  <c r="AK37" i="144"/>
  <c r="AK38" i="144"/>
  <c r="AK39" i="144"/>
  <c r="AK40" i="144"/>
  <c r="AK42" i="144"/>
  <c r="AK43" i="144"/>
  <c r="AK44" i="144"/>
  <c r="AK45" i="144"/>
  <c r="AK46" i="144"/>
  <c r="AK47" i="144"/>
  <c r="AK50" i="144"/>
  <c r="AK52" i="144"/>
  <c r="AK55" i="144"/>
  <c r="AK59" i="144"/>
  <c r="AK60" i="144"/>
  <c r="AK61" i="144"/>
  <c r="AK62" i="144"/>
  <c r="AK63" i="144"/>
  <c r="AK64" i="144"/>
  <c r="AK65" i="144"/>
  <c r="AK66" i="144"/>
  <c r="AK67" i="144"/>
  <c r="AK68" i="144"/>
  <c r="AK71" i="144"/>
  <c r="AK76" i="144"/>
  <c r="AK77" i="144"/>
  <c r="AK78" i="144"/>
  <c r="AK86" i="144"/>
  <c r="AK87" i="144"/>
  <c r="AK112" i="144"/>
  <c r="AK113" i="144"/>
  <c r="AK114" i="144"/>
  <c r="AK138" i="144"/>
  <c r="AG102" i="15"/>
  <c r="AK13" i="145"/>
  <c r="AK14" i="145"/>
  <c r="AK15" i="145"/>
  <c r="AK16" i="145"/>
  <c r="AK17" i="145"/>
  <c r="AK19" i="145"/>
  <c r="AK20" i="145"/>
  <c r="AK21" i="145"/>
  <c r="AK22" i="145"/>
  <c r="AK23" i="145"/>
  <c r="AK24" i="145"/>
  <c r="AK25" i="145"/>
  <c r="AK26" i="145"/>
  <c r="AK28" i="145"/>
  <c r="AK29" i="145"/>
  <c r="AK31" i="145"/>
  <c r="AK32" i="145"/>
  <c r="AK33" i="145"/>
  <c r="AK34" i="145"/>
  <c r="AK35" i="145"/>
  <c r="AK36" i="145"/>
  <c r="AK37" i="145"/>
  <c r="AK38" i="145"/>
  <c r="AK39" i="145"/>
  <c r="AK40" i="145"/>
  <c r="AK42" i="145"/>
  <c r="AK43" i="145"/>
  <c r="AK44" i="145"/>
  <c r="AK45" i="145"/>
  <c r="AK46" i="145"/>
  <c r="AK47" i="145"/>
  <c r="AK50" i="145"/>
  <c r="AK52" i="145"/>
  <c r="AK55" i="145"/>
  <c r="AK59" i="145"/>
  <c r="AK60" i="145"/>
  <c r="AK61" i="145"/>
  <c r="AK62" i="145"/>
  <c r="AK63" i="145"/>
  <c r="AK64" i="145"/>
  <c r="AK65" i="145"/>
  <c r="AK66" i="145"/>
  <c r="AK67" i="145"/>
  <c r="AK68" i="145"/>
  <c r="AK71" i="145"/>
  <c r="AK76" i="145"/>
  <c r="AK77" i="145"/>
  <c r="AK78" i="145"/>
  <c r="AK86" i="145"/>
  <c r="AK87" i="145"/>
  <c r="AK112" i="145"/>
  <c r="AK113" i="145"/>
  <c r="AK114" i="145"/>
  <c r="AK138" i="145"/>
  <c r="AG103" i="15"/>
  <c r="AK13" i="146"/>
  <c r="AK14" i="146"/>
  <c r="AK15" i="146"/>
  <c r="AK16" i="146"/>
  <c r="AK17" i="146"/>
  <c r="AK19" i="146"/>
  <c r="AK20" i="146"/>
  <c r="AK21" i="146"/>
  <c r="AK22" i="146"/>
  <c r="AK23" i="146"/>
  <c r="AK24" i="146"/>
  <c r="AK25" i="146"/>
  <c r="AK26" i="146"/>
  <c r="AK28" i="146"/>
  <c r="AK29" i="146"/>
  <c r="AK31" i="146"/>
  <c r="AK32" i="146"/>
  <c r="AK33" i="146"/>
  <c r="AK34" i="146"/>
  <c r="AK35" i="146"/>
  <c r="AK36" i="146"/>
  <c r="AK37" i="146"/>
  <c r="AK38" i="146"/>
  <c r="AK39" i="146"/>
  <c r="AK40" i="146"/>
  <c r="AK42" i="146"/>
  <c r="AK43" i="146"/>
  <c r="AK44" i="146"/>
  <c r="AK45" i="146"/>
  <c r="AK46" i="146"/>
  <c r="AK47" i="146"/>
  <c r="AK50" i="146"/>
  <c r="AK52" i="146"/>
  <c r="AK55" i="146"/>
  <c r="AK59" i="146"/>
  <c r="AK60" i="146"/>
  <c r="AK61" i="146"/>
  <c r="AK62" i="146"/>
  <c r="AK63" i="146"/>
  <c r="AK64" i="146"/>
  <c r="AK65" i="146"/>
  <c r="AK66" i="146"/>
  <c r="AK67" i="146"/>
  <c r="AK68" i="146"/>
  <c r="AK71" i="146"/>
  <c r="AK76" i="146"/>
  <c r="AK77" i="146"/>
  <c r="AK78" i="146"/>
  <c r="AK86" i="146"/>
  <c r="AK87" i="146"/>
  <c r="AK112" i="146"/>
  <c r="AK113" i="146"/>
  <c r="AK114" i="146"/>
  <c r="AK138" i="146"/>
  <c r="AG104" i="15"/>
  <c r="AK13" i="147"/>
  <c r="AK14" i="147"/>
  <c r="AK15" i="147"/>
  <c r="AK16" i="147"/>
  <c r="AK17" i="147"/>
  <c r="AK19" i="147"/>
  <c r="AK20" i="147"/>
  <c r="AK21" i="147"/>
  <c r="AK22" i="147"/>
  <c r="AK23" i="147"/>
  <c r="AK24" i="147"/>
  <c r="AK25" i="147"/>
  <c r="AK26" i="147"/>
  <c r="AK28" i="147"/>
  <c r="AK29" i="147"/>
  <c r="AK31" i="147"/>
  <c r="AK32" i="147"/>
  <c r="AK33" i="147"/>
  <c r="AK34" i="147"/>
  <c r="AK35" i="147"/>
  <c r="AK36" i="147"/>
  <c r="AK37" i="147"/>
  <c r="AK38" i="147"/>
  <c r="AK39" i="147"/>
  <c r="AK40" i="147"/>
  <c r="AK42" i="147"/>
  <c r="AK43" i="147"/>
  <c r="AK44" i="147"/>
  <c r="AK45" i="147"/>
  <c r="AK46" i="147"/>
  <c r="AK47" i="147"/>
  <c r="AK50" i="147"/>
  <c r="AK52" i="147"/>
  <c r="AK55" i="147"/>
  <c r="AK59" i="147"/>
  <c r="AK60" i="147"/>
  <c r="AK61" i="147"/>
  <c r="AK62" i="147"/>
  <c r="AK63" i="147"/>
  <c r="AK64" i="147"/>
  <c r="AK65" i="147"/>
  <c r="AK66" i="147"/>
  <c r="AK67" i="147"/>
  <c r="AK68" i="147"/>
  <c r="AK71" i="147"/>
  <c r="AK76" i="147"/>
  <c r="AK77" i="147"/>
  <c r="AK78" i="147"/>
  <c r="AK86" i="147"/>
  <c r="AK87" i="147"/>
  <c r="AK112" i="147"/>
  <c r="AK113" i="147"/>
  <c r="AK114" i="147"/>
  <c r="AK138" i="147"/>
  <c r="AG105" i="15"/>
  <c r="AK13" i="148"/>
  <c r="AK14" i="148"/>
  <c r="AK15" i="148"/>
  <c r="AK16" i="148"/>
  <c r="AK17" i="148"/>
  <c r="AK19" i="148"/>
  <c r="AK20" i="148"/>
  <c r="AK21" i="148"/>
  <c r="AK22" i="148"/>
  <c r="AK23" i="148"/>
  <c r="AK24" i="148"/>
  <c r="AK25" i="148"/>
  <c r="AK26" i="148"/>
  <c r="AK28" i="148"/>
  <c r="AK29" i="148"/>
  <c r="AK31" i="148"/>
  <c r="AK32" i="148"/>
  <c r="AK33" i="148"/>
  <c r="AK34" i="148"/>
  <c r="AK35" i="148"/>
  <c r="AK36" i="148"/>
  <c r="AK37" i="148"/>
  <c r="AK38" i="148"/>
  <c r="AK39" i="148"/>
  <c r="AK40" i="148"/>
  <c r="AK42" i="148"/>
  <c r="AK43" i="148"/>
  <c r="AK44" i="148"/>
  <c r="AK45" i="148"/>
  <c r="AK46" i="148"/>
  <c r="AK47" i="148"/>
  <c r="AK50" i="148"/>
  <c r="AK52" i="148"/>
  <c r="AK55" i="148"/>
  <c r="AK59" i="148"/>
  <c r="AK60" i="148"/>
  <c r="AK61" i="148"/>
  <c r="AK62" i="148"/>
  <c r="AK63" i="148"/>
  <c r="AK64" i="148"/>
  <c r="AK65" i="148"/>
  <c r="AK66" i="148"/>
  <c r="AK67" i="148"/>
  <c r="AK68" i="148"/>
  <c r="AK71" i="148"/>
  <c r="AK76" i="148"/>
  <c r="AK77" i="148"/>
  <c r="AK78" i="148"/>
  <c r="AK86" i="148"/>
  <c r="AK87" i="148"/>
  <c r="AK112" i="148"/>
  <c r="AK113" i="148"/>
  <c r="AK114" i="148"/>
  <c r="AK138" i="148"/>
  <c r="AG106" i="15"/>
  <c r="AG110" i="15"/>
  <c r="AK13" i="118"/>
  <c r="AK14" i="118"/>
  <c r="AK15" i="118"/>
  <c r="AK16" i="118"/>
  <c r="AK18" i="118"/>
  <c r="AK19" i="118"/>
  <c r="AK20" i="118"/>
  <c r="AK21" i="118"/>
  <c r="AK22" i="118"/>
  <c r="AK23" i="118"/>
  <c r="AK25" i="118"/>
  <c r="AK26" i="118"/>
  <c r="AK28" i="118"/>
  <c r="AK29" i="118"/>
  <c r="AK30" i="118"/>
  <c r="AK31" i="118"/>
  <c r="AK32" i="118"/>
  <c r="AK33" i="118"/>
  <c r="AK34" i="118"/>
  <c r="AK35" i="118"/>
  <c r="AK36" i="118"/>
  <c r="AK37" i="118"/>
  <c r="AK39" i="118"/>
  <c r="AK40" i="118"/>
  <c r="AK41" i="118"/>
  <c r="AK42" i="118"/>
  <c r="AK43" i="118"/>
  <c r="AK44" i="118"/>
  <c r="AK47" i="118"/>
  <c r="AK49" i="118"/>
  <c r="AK52" i="118"/>
  <c r="AK56" i="118"/>
  <c r="AK57" i="118"/>
  <c r="AK58" i="118"/>
  <c r="AK59" i="118"/>
  <c r="AK60" i="118"/>
  <c r="AK61" i="118"/>
  <c r="AK62" i="118"/>
  <c r="AK63" i="118"/>
  <c r="AK66" i="118"/>
  <c r="AK71" i="118"/>
  <c r="AK72" i="118"/>
  <c r="AK80" i="118"/>
  <c r="AK81" i="118"/>
  <c r="AK105" i="118"/>
  <c r="AK106" i="118"/>
  <c r="AK107" i="118"/>
  <c r="AK114" i="118"/>
  <c r="AI79" i="15"/>
  <c r="AK13" i="122"/>
  <c r="AK14" i="122"/>
  <c r="AK15" i="122"/>
  <c r="AK16" i="122"/>
  <c r="AK18" i="122"/>
  <c r="AK19" i="122"/>
  <c r="AK20" i="122"/>
  <c r="AK21" i="122"/>
  <c r="AK22" i="122"/>
  <c r="AK23" i="122"/>
  <c r="AK25" i="122"/>
  <c r="AK26" i="122"/>
  <c r="AK28" i="122"/>
  <c r="AK29" i="122"/>
  <c r="AK30" i="122"/>
  <c r="AK31" i="122"/>
  <c r="AK32" i="122"/>
  <c r="AK33" i="122"/>
  <c r="AK34" i="122"/>
  <c r="AK35" i="122"/>
  <c r="AK36" i="122"/>
  <c r="AK37" i="122"/>
  <c r="AK39" i="122"/>
  <c r="AK40" i="122"/>
  <c r="AK41" i="122"/>
  <c r="AK42" i="122"/>
  <c r="AK43" i="122"/>
  <c r="AK44" i="122"/>
  <c r="AK47" i="122"/>
  <c r="AK49" i="122"/>
  <c r="AK52" i="122"/>
  <c r="AK56" i="122"/>
  <c r="AK57" i="122"/>
  <c r="AK58" i="122"/>
  <c r="AK59" i="122"/>
  <c r="AK60" i="122"/>
  <c r="AK61" i="122"/>
  <c r="AK62" i="122"/>
  <c r="AK63" i="122"/>
  <c r="AK64" i="122"/>
  <c r="AK67" i="122"/>
  <c r="AK72" i="122"/>
  <c r="AK73" i="122"/>
  <c r="AK81" i="122"/>
  <c r="AK82" i="122"/>
  <c r="AK106" i="122"/>
  <c r="AK107" i="122"/>
  <c r="AK108" i="122"/>
  <c r="AK116" i="122"/>
  <c r="AI80" i="15"/>
  <c r="AI81" i="15"/>
  <c r="AI82" i="15"/>
  <c r="AI83" i="15"/>
  <c r="AI84" i="15"/>
  <c r="AK13" i="127"/>
  <c r="AK14" i="127"/>
  <c r="AK15" i="127"/>
  <c r="AK16" i="127"/>
  <c r="AK17" i="127"/>
  <c r="AK19" i="127"/>
  <c r="AK20" i="127"/>
  <c r="AK21" i="127"/>
  <c r="AK22" i="127"/>
  <c r="AK23" i="127"/>
  <c r="AK24" i="127"/>
  <c r="AK26" i="127"/>
  <c r="AK27" i="127"/>
  <c r="AK29" i="127"/>
  <c r="AK30" i="127"/>
  <c r="AK31" i="127"/>
  <c r="AK32" i="127"/>
  <c r="AK33" i="127"/>
  <c r="AK34" i="127"/>
  <c r="AK35" i="127"/>
  <c r="AK36" i="127"/>
  <c r="AK37" i="127"/>
  <c r="AK38" i="127"/>
  <c r="AK40" i="127"/>
  <c r="AK41" i="127"/>
  <c r="AK42" i="127"/>
  <c r="AK43" i="127"/>
  <c r="AK44" i="127"/>
  <c r="AK45" i="127"/>
  <c r="AK48" i="127"/>
  <c r="AK50" i="127"/>
  <c r="AK53" i="127"/>
  <c r="AK57" i="127"/>
  <c r="AK58" i="127"/>
  <c r="AK59" i="127"/>
  <c r="AK60" i="127"/>
  <c r="AK61" i="127"/>
  <c r="AK62" i="127"/>
  <c r="AK63" i="127"/>
  <c r="AK64" i="127"/>
  <c r="AK65" i="127"/>
  <c r="AK68" i="127"/>
  <c r="AK73" i="127"/>
  <c r="AK74" i="127"/>
  <c r="AK82" i="127"/>
  <c r="AK83" i="127"/>
  <c r="AK107" i="127"/>
  <c r="AK108" i="127"/>
  <c r="AK109" i="127"/>
  <c r="AK119" i="127"/>
  <c r="AI85" i="15"/>
  <c r="AI86" i="15"/>
  <c r="AI87" i="15"/>
  <c r="AI88" i="15"/>
  <c r="AK13" i="131"/>
  <c r="AK14" i="131"/>
  <c r="AK15" i="131"/>
  <c r="AK16" i="131"/>
  <c r="AK17" i="131"/>
  <c r="AK19" i="131"/>
  <c r="AK20" i="131"/>
  <c r="AK21" i="131"/>
  <c r="AK22" i="131"/>
  <c r="AK23" i="131"/>
  <c r="AK24" i="131"/>
  <c r="AK26" i="131"/>
  <c r="AK27" i="131"/>
  <c r="AK29" i="131"/>
  <c r="AK30" i="131"/>
  <c r="AK31" i="131"/>
  <c r="AK32" i="131"/>
  <c r="AK33" i="131"/>
  <c r="AK34" i="131"/>
  <c r="AK35" i="131"/>
  <c r="AK36" i="131"/>
  <c r="AK37" i="131"/>
  <c r="AK38" i="131"/>
  <c r="AK40" i="131"/>
  <c r="AK41" i="131"/>
  <c r="AK42" i="131"/>
  <c r="AK43" i="131"/>
  <c r="AK44" i="131"/>
  <c r="AK45" i="131"/>
  <c r="AK48" i="131"/>
  <c r="AK50" i="131"/>
  <c r="AK53" i="131"/>
  <c r="AK57" i="131"/>
  <c r="AK58" i="131"/>
  <c r="AK59" i="131"/>
  <c r="AK60" i="131"/>
  <c r="AK61" i="131"/>
  <c r="AK62" i="131"/>
  <c r="AK63" i="131"/>
  <c r="AK64" i="131"/>
  <c r="AK65" i="131"/>
  <c r="AK68" i="131"/>
  <c r="AK73" i="131"/>
  <c r="AK74" i="131"/>
  <c r="AK82" i="131"/>
  <c r="AK83" i="131"/>
  <c r="AK107" i="131"/>
  <c r="AK108" i="131"/>
  <c r="AK109" i="131"/>
  <c r="AK123" i="131"/>
  <c r="AI89" i="15"/>
  <c r="AK13" i="132"/>
  <c r="AK14" i="132"/>
  <c r="AK15" i="132"/>
  <c r="AK16" i="132"/>
  <c r="AK17" i="132"/>
  <c r="AK19" i="132"/>
  <c r="AK20" i="132"/>
  <c r="AK21" i="132"/>
  <c r="AK22" i="132"/>
  <c r="AK23" i="132"/>
  <c r="AK24" i="132"/>
  <c r="AK26" i="132"/>
  <c r="AK27" i="132"/>
  <c r="AK29" i="132"/>
  <c r="AK30" i="132"/>
  <c r="AK31" i="132"/>
  <c r="AK32" i="132"/>
  <c r="AK33" i="132"/>
  <c r="AK34" i="132"/>
  <c r="AK35" i="132"/>
  <c r="AK36" i="132"/>
  <c r="AK37" i="132"/>
  <c r="AK38" i="132"/>
  <c r="AK40" i="132"/>
  <c r="AK41" i="132"/>
  <c r="AK42" i="132"/>
  <c r="AK43" i="132"/>
  <c r="AK44" i="132"/>
  <c r="AK45" i="132"/>
  <c r="AK48" i="132"/>
  <c r="AK50" i="132"/>
  <c r="AK53" i="132"/>
  <c r="AK57" i="132"/>
  <c r="AK58" i="132"/>
  <c r="AK59" i="132"/>
  <c r="AK60" i="132"/>
  <c r="AK61" i="132"/>
  <c r="AK62" i="132"/>
  <c r="AK63" i="132"/>
  <c r="AK64" i="132"/>
  <c r="AK65" i="132"/>
  <c r="AK68" i="132"/>
  <c r="AK73" i="132"/>
  <c r="AK74" i="132"/>
  <c r="AK82" i="132"/>
  <c r="AK83" i="132"/>
  <c r="AK107" i="132"/>
  <c r="AK108" i="132"/>
  <c r="AK109" i="132"/>
  <c r="AK124" i="132"/>
  <c r="AI90" i="15"/>
  <c r="AK13" i="133"/>
  <c r="AK14" i="133"/>
  <c r="AK15" i="133"/>
  <c r="AK16" i="133"/>
  <c r="AK17" i="133"/>
  <c r="AK19" i="133"/>
  <c r="AK20" i="133"/>
  <c r="AK21" i="133"/>
  <c r="AK22" i="133"/>
  <c r="AK23" i="133"/>
  <c r="AK24" i="133"/>
  <c r="AK25" i="133"/>
  <c r="AK27" i="133"/>
  <c r="AK28" i="133"/>
  <c r="AK30" i="133"/>
  <c r="AK31" i="133"/>
  <c r="AK32" i="133"/>
  <c r="AK33" i="133"/>
  <c r="AK34" i="133"/>
  <c r="AK35" i="133"/>
  <c r="AK36" i="133"/>
  <c r="AK37" i="133"/>
  <c r="AK38" i="133"/>
  <c r="AK39" i="133"/>
  <c r="AK41" i="133"/>
  <c r="AK42" i="133"/>
  <c r="AK43" i="133"/>
  <c r="AK44" i="133"/>
  <c r="AK45" i="133"/>
  <c r="AK46" i="133"/>
  <c r="AK49" i="133"/>
  <c r="AK51" i="133"/>
  <c r="AK54" i="133"/>
  <c r="AK58" i="133"/>
  <c r="AK59" i="133"/>
  <c r="AK60" i="133"/>
  <c r="AK61" i="133"/>
  <c r="AK62" i="133"/>
  <c r="AK63" i="133"/>
  <c r="AK64" i="133"/>
  <c r="AK65" i="133"/>
  <c r="AK66" i="133"/>
  <c r="AK69" i="133"/>
  <c r="AK74" i="133"/>
  <c r="AK75" i="133"/>
  <c r="AK83" i="133"/>
  <c r="AK84" i="133"/>
  <c r="AK108" i="133"/>
  <c r="AK109" i="133"/>
  <c r="AK110" i="133"/>
  <c r="AK126" i="133"/>
  <c r="AI91" i="15"/>
  <c r="AI92" i="15"/>
  <c r="AK13" i="135"/>
  <c r="AK14" i="135"/>
  <c r="AK15" i="135"/>
  <c r="AK16" i="135"/>
  <c r="AK17" i="135"/>
  <c r="AK19" i="135"/>
  <c r="AK20" i="135"/>
  <c r="AK21" i="135"/>
  <c r="AK22" i="135"/>
  <c r="AK23" i="135"/>
  <c r="AK24" i="135"/>
  <c r="AK25" i="135"/>
  <c r="AK27" i="135"/>
  <c r="AK28" i="135"/>
  <c r="AK30" i="135"/>
  <c r="AK31" i="135"/>
  <c r="AK32" i="135"/>
  <c r="AK33" i="135"/>
  <c r="AK34" i="135"/>
  <c r="AK35" i="135"/>
  <c r="AK36" i="135"/>
  <c r="AK37" i="135"/>
  <c r="AK38" i="135"/>
  <c r="AK39" i="135"/>
  <c r="AK41" i="135"/>
  <c r="AK42" i="135"/>
  <c r="AK43" i="135"/>
  <c r="AK44" i="135"/>
  <c r="AK45" i="135"/>
  <c r="AK46" i="135"/>
  <c r="AK49" i="135"/>
  <c r="AK51" i="135"/>
  <c r="AK54" i="135"/>
  <c r="AK58" i="135"/>
  <c r="AK59" i="135"/>
  <c r="AK60" i="135"/>
  <c r="AK61" i="135"/>
  <c r="AK62" i="135"/>
  <c r="AK63" i="135"/>
  <c r="AK64" i="135"/>
  <c r="AK65" i="135"/>
  <c r="AK66" i="135"/>
  <c r="AK69" i="135"/>
  <c r="AK74" i="135"/>
  <c r="AK75" i="135"/>
  <c r="AK83" i="135"/>
  <c r="AK84" i="135"/>
  <c r="AK108" i="135"/>
  <c r="AK109" i="135"/>
  <c r="AK110" i="135"/>
  <c r="AK128" i="135"/>
  <c r="AI93" i="15"/>
  <c r="AK13" i="136"/>
  <c r="AK14" i="136"/>
  <c r="AK15" i="136"/>
  <c r="AK16" i="136"/>
  <c r="AK17" i="136"/>
  <c r="AK19" i="136"/>
  <c r="AK20" i="136"/>
  <c r="AK21" i="136"/>
  <c r="AK22" i="136"/>
  <c r="AK23" i="136"/>
  <c r="AK24" i="136"/>
  <c r="AK25" i="136"/>
  <c r="AK27" i="136"/>
  <c r="AK28" i="136"/>
  <c r="AK30" i="136"/>
  <c r="AK31" i="136"/>
  <c r="AK32" i="136"/>
  <c r="AK33" i="136"/>
  <c r="AK34" i="136"/>
  <c r="AK35" i="136"/>
  <c r="AK36" i="136"/>
  <c r="AK37" i="136"/>
  <c r="AK38" i="136"/>
  <c r="AK39" i="136"/>
  <c r="AK41" i="136"/>
  <c r="AK42" i="136"/>
  <c r="AK43" i="136"/>
  <c r="AK44" i="136"/>
  <c r="AK45" i="136"/>
  <c r="AK46" i="136"/>
  <c r="AK49" i="136"/>
  <c r="AK51" i="136"/>
  <c r="AK54" i="136"/>
  <c r="AK58" i="136"/>
  <c r="AK59" i="136"/>
  <c r="AK60" i="136"/>
  <c r="AK61" i="136"/>
  <c r="AK62" i="136"/>
  <c r="AK63" i="136"/>
  <c r="AK64" i="136"/>
  <c r="AK65" i="136"/>
  <c r="AK66" i="136"/>
  <c r="AK69" i="136"/>
  <c r="AK74" i="136"/>
  <c r="AK75" i="136"/>
  <c r="AK83" i="136"/>
  <c r="AK84" i="136"/>
  <c r="AK108" i="136"/>
  <c r="AK109" i="136"/>
  <c r="AK110" i="136"/>
  <c r="AK128" i="136"/>
  <c r="AI94" i="15"/>
  <c r="AM13" i="137"/>
  <c r="AM14" i="137"/>
  <c r="AM15" i="137"/>
  <c r="AM16" i="137"/>
  <c r="AM17" i="137"/>
  <c r="AM19" i="137"/>
  <c r="AM20" i="137"/>
  <c r="AM21" i="137"/>
  <c r="AM22" i="137"/>
  <c r="AM23" i="137"/>
  <c r="AM24" i="137"/>
  <c r="AM25" i="137"/>
  <c r="AM26" i="137"/>
  <c r="AM28" i="137"/>
  <c r="AM29" i="137"/>
  <c r="AM31" i="137"/>
  <c r="AM32" i="137"/>
  <c r="AM33" i="137"/>
  <c r="AM34" i="137"/>
  <c r="AM35" i="137"/>
  <c r="AM36" i="137"/>
  <c r="AM37" i="137"/>
  <c r="AM38" i="137"/>
  <c r="AM39" i="137"/>
  <c r="AM40" i="137"/>
  <c r="AM42" i="137"/>
  <c r="AM43" i="137"/>
  <c r="AM44" i="137"/>
  <c r="AM45" i="137"/>
  <c r="AM46" i="137"/>
  <c r="AM47" i="137"/>
  <c r="AM50" i="137"/>
  <c r="AM52" i="137"/>
  <c r="AM55" i="137"/>
  <c r="AM59" i="137"/>
  <c r="AM60" i="137"/>
  <c r="AM61" i="137"/>
  <c r="AM62" i="137"/>
  <c r="AM63" i="137"/>
  <c r="AM64" i="137"/>
  <c r="AM65" i="137"/>
  <c r="AM66" i="137"/>
  <c r="AM67" i="137"/>
  <c r="AM68" i="137"/>
  <c r="AM71" i="137"/>
  <c r="AM76" i="137"/>
  <c r="AM77" i="137"/>
  <c r="AM78" i="137"/>
  <c r="AM86" i="137"/>
  <c r="AM87" i="137"/>
  <c r="AM112" i="137"/>
  <c r="AM113" i="137"/>
  <c r="AM114" i="137"/>
  <c r="AM134" i="137"/>
  <c r="AI95" i="15"/>
  <c r="AM13" i="138"/>
  <c r="AM14" i="138"/>
  <c r="AM15" i="138"/>
  <c r="AM16" i="138"/>
  <c r="AM17" i="138"/>
  <c r="AM19" i="138"/>
  <c r="AM20" i="138"/>
  <c r="AM21" i="138"/>
  <c r="AM22" i="138"/>
  <c r="AM23" i="138"/>
  <c r="AM24" i="138"/>
  <c r="AM25" i="138"/>
  <c r="AM26" i="138"/>
  <c r="AM28" i="138"/>
  <c r="AM29" i="138"/>
  <c r="AM31" i="138"/>
  <c r="AM32" i="138"/>
  <c r="AM33" i="138"/>
  <c r="AM34" i="138"/>
  <c r="AM35" i="138"/>
  <c r="AM36" i="138"/>
  <c r="AM37" i="138"/>
  <c r="AM38" i="138"/>
  <c r="AM39" i="138"/>
  <c r="AM40" i="138"/>
  <c r="AM42" i="138"/>
  <c r="AM43" i="138"/>
  <c r="AM44" i="138"/>
  <c r="AM45" i="138"/>
  <c r="AM46" i="138"/>
  <c r="AM47" i="138"/>
  <c r="AM50" i="138"/>
  <c r="AM52" i="138"/>
  <c r="AM55" i="138"/>
  <c r="AM59" i="138"/>
  <c r="AM60" i="138"/>
  <c r="AM61" i="138"/>
  <c r="AM62" i="138"/>
  <c r="AM63" i="138"/>
  <c r="AM64" i="138"/>
  <c r="AM65" i="138"/>
  <c r="AM66" i="138"/>
  <c r="AM67" i="138"/>
  <c r="AM68" i="138"/>
  <c r="AM71" i="138"/>
  <c r="AM76" i="138"/>
  <c r="AM77" i="138"/>
  <c r="AM78" i="138"/>
  <c r="AM86" i="138"/>
  <c r="AM87" i="138"/>
  <c r="AM112" i="138"/>
  <c r="AM113" i="138"/>
  <c r="AM114" i="138"/>
  <c r="AM136" i="138"/>
  <c r="AI96" i="15"/>
  <c r="AM13" i="139"/>
  <c r="AM14" i="139"/>
  <c r="AM15" i="139"/>
  <c r="AM16" i="139"/>
  <c r="AM17" i="139"/>
  <c r="AM19" i="139"/>
  <c r="AM20" i="139"/>
  <c r="AM21" i="139"/>
  <c r="AM22" i="139"/>
  <c r="AM23" i="139"/>
  <c r="AM24" i="139"/>
  <c r="AM25" i="139"/>
  <c r="AM26" i="139"/>
  <c r="AM28" i="139"/>
  <c r="AM29" i="139"/>
  <c r="AM31" i="139"/>
  <c r="AM32" i="139"/>
  <c r="AM33" i="139"/>
  <c r="AM34" i="139"/>
  <c r="AM35" i="139"/>
  <c r="AM36" i="139"/>
  <c r="AM37" i="139"/>
  <c r="AM38" i="139"/>
  <c r="AM39" i="139"/>
  <c r="AM40" i="139"/>
  <c r="AM42" i="139"/>
  <c r="AM43" i="139"/>
  <c r="AM44" i="139"/>
  <c r="AM45" i="139"/>
  <c r="AM46" i="139"/>
  <c r="AM47" i="139"/>
  <c r="AM50" i="139"/>
  <c r="AM52" i="139"/>
  <c r="AM55" i="139"/>
  <c r="AM59" i="139"/>
  <c r="AM60" i="139"/>
  <c r="AM61" i="139"/>
  <c r="AM62" i="139"/>
  <c r="AM63" i="139"/>
  <c r="AM64" i="139"/>
  <c r="AM65" i="139"/>
  <c r="AM66" i="139"/>
  <c r="AM67" i="139"/>
  <c r="AM68" i="139"/>
  <c r="AM71" i="139"/>
  <c r="AM76" i="139"/>
  <c r="AM77" i="139"/>
  <c r="AM78" i="139"/>
  <c r="AM86" i="139"/>
  <c r="AM87" i="139"/>
  <c r="AM112" i="139"/>
  <c r="AM113" i="139"/>
  <c r="AM114" i="139"/>
  <c r="AM136" i="139"/>
  <c r="AI97" i="15"/>
  <c r="AM13" i="140"/>
  <c r="AM14" i="140"/>
  <c r="AM15" i="140"/>
  <c r="AM16" i="140"/>
  <c r="AM17" i="140"/>
  <c r="AM19" i="140"/>
  <c r="AM20" i="140"/>
  <c r="AM21" i="140"/>
  <c r="AM22" i="140"/>
  <c r="AM23" i="140"/>
  <c r="AM24" i="140"/>
  <c r="AM25" i="140"/>
  <c r="AM26" i="140"/>
  <c r="AM28" i="140"/>
  <c r="AM29" i="140"/>
  <c r="AM31" i="140"/>
  <c r="AM32" i="140"/>
  <c r="AM33" i="140"/>
  <c r="AM34" i="140"/>
  <c r="AM35" i="140"/>
  <c r="AM36" i="140"/>
  <c r="AM37" i="140"/>
  <c r="AM38" i="140"/>
  <c r="AM39" i="140"/>
  <c r="AM40" i="140"/>
  <c r="AM42" i="140"/>
  <c r="AM43" i="140"/>
  <c r="AM44" i="140"/>
  <c r="AM45" i="140"/>
  <c r="AM46" i="140"/>
  <c r="AM47" i="140"/>
  <c r="AM50" i="140"/>
  <c r="AM52" i="140"/>
  <c r="AM55" i="140"/>
  <c r="AM59" i="140"/>
  <c r="AM60" i="140"/>
  <c r="AM61" i="140"/>
  <c r="AM62" i="140"/>
  <c r="AM63" i="140"/>
  <c r="AM64" i="140"/>
  <c r="AM65" i="140"/>
  <c r="AM66" i="140"/>
  <c r="AM67" i="140"/>
  <c r="AM68" i="140"/>
  <c r="AM71" i="140"/>
  <c r="AM76" i="140"/>
  <c r="AM77" i="140"/>
  <c r="AM78" i="140"/>
  <c r="AM86" i="140"/>
  <c r="AM87" i="140"/>
  <c r="AM112" i="140"/>
  <c r="AM113" i="140"/>
  <c r="AM114" i="140"/>
  <c r="AM136" i="140"/>
  <c r="AI98" i="15"/>
  <c r="AM13" i="142"/>
  <c r="AM14" i="142"/>
  <c r="AM15" i="142"/>
  <c r="AM16" i="142"/>
  <c r="AM17" i="142"/>
  <c r="AM19" i="142"/>
  <c r="AM20" i="142"/>
  <c r="AM21" i="142"/>
  <c r="AM22" i="142"/>
  <c r="AM23" i="142"/>
  <c r="AM24" i="142"/>
  <c r="AM25" i="142"/>
  <c r="AM26" i="142"/>
  <c r="AM28" i="142"/>
  <c r="AM29" i="142"/>
  <c r="AM31" i="142"/>
  <c r="AM32" i="142"/>
  <c r="AM33" i="142"/>
  <c r="AM34" i="142"/>
  <c r="AM35" i="142"/>
  <c r="AM36" i="142"/>
  <c r="AM37" i="142"/>
  <c r="AM38" i="142"/>
  <c r="AM39" i="142"/>
  <c r="AM40" i="142"/>
  <c r="AM42" i="142"/>
  <c r="AM43" i="142"/>
  <c r="AM44" i="142"/>
  <c r="AM45" i="142"/>
  <c r="AM46" i="142"/>
  <c r="AM47" i="142"/>
  <c r="AM50" i="142"/>
  <c r="AM52" i="142"/>
  <c r="AM55" i="142"/>
  <c r="AM59" i="142"/>
  <c r="AM60" i="142"/>
  <c r="AM61" i="142"/>
  <c r="AM62" i="142"/>
  <c r="AM63" i="142"/>
  <c r="AM64" i="142"/>
  <c r="AM65" i="142"/>
  <c r="AM66" i="142"/>
  <c r="AM67" i="142"/>
  <c r="AM68" i="142"/>
  <c r="AM71" i="142"/>
  <c r="AM76" i="142"/>
  <c r="AM77" i="142"/>
  <c r="AM78" i="142"/>
  <c r="AM86" i="142"/>
  <c r="AM87" i="142"/>
  <c r="AM112" i="142"/>
  <c r="AM113" i="142"/>
  <c r="AM114" i="142"/>
  <c r="AM137" i="142"/>
  <c r="AI100" i="15"/>
  <c r="AM13" i="143"/>
  <c r="AM14" i="143"/>
  <c r="AM15" i="143"/>
  <c r="AM16" i="143"/>
  <c r="AM17" i="143"/>
  <c r="AM19" i="143"/>
  <c r="AM20" i="143"/>
  <c r="AM21" i="143"/>
  <c r="AM22" i="143"/>
  <c r="AM23" i="143"/>
  <c r="AM24" i="143"/>
  <c r="AM25" i="143"/>
  <c r="AM26" i="143"/>
  <c r="AM28" i="143"/>
  <c r="AM29" i="143"/>
  <c r="AM31" i="143"/>
  <c r="AM32" i="143"/>
  <c r="AM33" i="143"/>
  <c r="AM34" i="143"/>
  <c r="AM35" i="143"/>
  <c r="AM36" i="143"/>
  <c r="AM37" i="143"/>
  <c r="AM38" i="143"/>
  <c r="AM39" i="143"/>
  <c r="AM40" i="143"/>
  <c r="AM42" i="143"/>
  <c r="AM43" i="143"/>
  <c r="AM44" i="143"/>
  <c r="AM45" i="143"/>
  <c r="AM46" i="143"/>
  <c r="AM47" i="143"/>
  <c r="AM50" i="143"/>
  <c r="AM52" i="143"/>
  <c r="AM55" i="143"/>
  <c r="AM59" i="143"/>
  <c r="AM60" i="143"/>
  <c r="AM61" i="143"/>
  <c r="AM62" i="143"/>
  <c r="AM63" i="143"/>
  <c r="AM64" i="143"/>
  <c r="AM65" i="143"/>
  <c r="AM66" i="143"/>
  <c r="AM67" i="143"/>
  <c r="AM68" i="143"/>
  <c r="AM71" i="143"/>
  <c r="AM76" i="143"/>
  <c r="AM77" i="143"/>
  <c r="AM78" i="143"/>
  <c r="AM86" i="143"/>
  <c r="AM87" i="143"/>
  <c r="AM112" i="143"/>
  <c r="AM113" i="143"/>
  <c r="AM114" i="143"/>
  <c r="AM138" i="143"/>
  <c r="AI101" i="15"/>
  <c r="AM13" i="144"/>
  <c r="AM14" i="144"/>
  <c r="AM15" i="144"/>
  <c r="AM16" i="144"/>
  <c r="AM17" i="144"/>
  <c r="AM19" i="144"/>
  <c r="AM20" i="144"/>
  <c r="AM21" i="144"/>
  <c r="AM22" i="144"/>
  <c r="AM23" i="144"/>
  <c r="AM24" i="144"/>
  <c r="AM25" i="144"/>
  <c r="AM26" i="144"/>
  <c r="AM28" i="144"/>
  <c r="AM29" i="144"/>
  <c r="AM31" i="144"/>
  <c r="AM32" i="144"/>
  <c r="AM33" i="144"/>
  <c r="AM34" i="144"/>
  <c r="AM35" i="144"/>
  <c r="AM36" i="144"/>
  <c r="AM37" i="144"/>
  <c r="AM38" i="144"/>
  <c r="AM39" i="144"/>
  <c r="AM40" i="144"/>
  <c r="AM42" i="144"/>
  <c r="AM43" i="144"/>
  <c r="AM44" i="144"/>
  <c r="AM45" i="144"/>
  <c r="AM46" i="144"/>
  <c r="AM47" i="144"/>
  <c r="AM50" i="144"/>
  <c r="AM52" i="144"/>
  <c r="AM55" i="144"/>
  <c r="AM59" i="144"/>
  <c r="AM60" i="144"/>
  <c r="AM61" i="144"/>
  <c r="AM62" i="144"/>
  <c r="AM63" i="144"/>
  <c r="AM64" i="144"/>
  <c r="AM65" i="144"/>
  <c r="AM66" i="144"/>
  <c r="AM67" i="144"/>
  <c r="AM68" i="144"/>
  <c r="AM71" i="144"/>
  <c r="AM76" i="144"/>
  <c r="AM77" i="144"/>
  <c r="AM78" i="144"/>
  <c r="AM86" i="144"/>
  <c r="AM87" i="144"/>
  <c r="AM112" i="144"/>
  <c r="AM113" i="144"/>
  <c r="AM114" i="144"/>
  <c r="AM138" i="144"/>
  <c r="AI102" i="15"/>
  <c r="AM13" i="145"/>
  <c r="AM14" i="145"/>
  <c r="AM15" i="145"/>
  <c r="AM16" i="145"/>
  <c r="AM17" i="145"/>
  <c r="AM19" i="145"/>
  <c r="AM20" i="145"/>
  <c r="AM21" i="145"/>
  <c r="AM22" i="145"/>
  <c r="AM23" i="145"/>
  <c r="AM24" i="145"/>
  <c r="AM25" i="145"/>
  <c r="AM26" i="145"/>
  <c r="AM28" i="145"/>
  <c r="AM29" i="145"/>
  <c r="AM31" i="145"/>
  <c r="AM32" i="145"/>
  <c r="AM33" i="145"/>
  <c r="AM34" i="145"/>
  <c r="AM35" i="145"/>
  <c r="AM36" i="145"/>
  <c r="AM37" i="145"/>
  <c r="AM38" i="145"/>
  <c r="AM39" i="145"/>
  <c r="AM40" i="145"/>
  <c r="AM42" i="145"/>
  <c r="AM43" i="145"/>
  <c r="AM44" i="145"/>
  <c r="AM45" i="145"/>
  <c r="AM46" i="145"/>
  <c r="AM47" i="145"/>
  <c r="AM50" i="145"/>
  <c r="AM52" i="145"/>
  <c r="AM55" i="145"/>
  <c r="AM59" i="145"/>
  <c r="AM60" i="145"/>
  <c r="AM61" i="145"/>
  <c r="AM62" i="145"/>
  <c r="AM63" i="145"/>
  <c r="AM64" i="145"/>
  <c r="AM65" i="145"/>
  <c r="AM66" i="145"/>
  <c r="AM67" i="145"/>
  <c r="AM68" i="145"/>
  <c r="AM71" i="145"/>
  <c r="AM76" i="145"/>
  <c r="AM77" i="145"/>
  <c r="AM78" i="145"/>
  <c r="AM86" i="145"/>
  <c r="AM87" i="145"/>
  <c r="AM112" i="145"/>
  <c r="AM113" i="145"/>
  <c r="AM114" i="145"/>
  <c r="AM138" i="145"/>
  <c r="AI103" i="15"/>
  <c r="AM13" i="146"/>
  <c r="AM14" i="146"/>
  <c r="AM15" i="146"/>
  <c r="AM16" i="146"/>
  <c r="AM17" i="146"/>
  <c r="AM19" i="146"/>
  <c r="AM20" i="146"/>
  <c r="AM21" i="146"/>
  <c r="AM22" i="146"/>
  <c r="AM23" i="146"/>
  <c r="AM24" i="146"/>
  <c r="AM25" i="146"/>
  <c r="AM26" i="146"/>
  <c r="AM28" i="146"/>
  <c r="AM29" i="146"/>
  <c r="AM31" i="146"/>
  <c r="AM32" i="146"/>
  <c r="AM33" i="146"/>
  <c r="AM34" i="146"/>
  <c r="AM35" i="146"/>
  <c r="AM36" i="146"/>
  <c r="AM37" i="146"/>
  <c r="AM38" i="146"/>
  <c r="AM39" i="146"/>
  <c r="AM40" i="146"/>
  <c r="AM42" i="146"/>
  <c r="AM43" i="146"/>
  <c r="AM44" i="146"/>
  <c r="AM45" i="146"/>
  <c r="AM46" i="146"/>
  <c r="AM47" i="146"/>
  <c r="AM50" i="146"/>
  <c r="AM52" i="146"/>
  <c r="AM55" i="146"/>
  <c r="AM59" i="146"/>
  <c r="AM60" i="146"/>
  <c r="AM61" i="146"/>
  <c r="AM62" i="146"/>
  <c r="AM63" i="146"/>
  <c r="AM64" i="146"/>
  <c r="AM65" i="146"/>
  <c r="AM66" i="146"/>
  <c r="AM67" i="146"/>
  <c r="AM68" i="146"/>
  <c r="AM71" i="146"/>
  <c r="AM76" i="146"/>
  <c r="AM77" i="146"/>
  <c r="AM78" i="146"/>
  <c r="AM86" i="146"/>
  <c r="AM87" i="146"/>
  <c r="AM112" i="146"/>
  <c r="AM113" i="146"/>
  <c r="AM114" i="146"/>
  <c r="AM138" i="146"/>
  <c r="AI104" i="15"/>
  <c r="AM13" i="147"/>
  <c r="AM14" i="147"/>
  <c r="AM15" i="147"/>
  <c r="AM16" i="147"/>
  <c r="AM17" i="147"/>
  <c r="AM19" i="147"/>
  <c r="AM20" i="147"/>
  <c r="AM21" i="147"/>
  <c r="AM22" i="147"/>
  <c r="AM23" i="147"/>
  <c r="AM24" i="147"/>
  <c r="AM25" i="147"/>
  <c r="AM26" i="147"/>
  <c r="AM28" i="147"/>
  <c r="AM29" i="147"/>
  <c r="AM31" i="147"/>
  <c r="AM32" i="147"/>
  <c r="AM33" i="147"/>
  <c r="AM34" i="147"/>
  <c r="AM35" i="147"/>
  <c r="AM36" i="147"/>
  <c r="AM37" i="147"/>
  <c r="AM38" i="147"/>
  <c r="AM39" i="147"/>
  <c r="AM40" i="147"/>
  <c r="AM42" i="147"/>
  <c r="AM43" i="147"/>
  <c r="AM44" i="147"/>
  <c r="AM45" i="147"/>
  <c r="AM46" i="147"/>
  <c r="AM47" i="147"/>
  <c r="AM50" i="147"/>
  <c r="AM52" i="147"/>
  <c r="AM55" i="147"/>
  <c r="AM59" i="147"/>
  <c r="AM60" i="147"/>
  <c r="AM61" i="147"/>
  <c r="AM62" i="147"/>
  <c r="AM63" i="147"/>
  <c r="AM64" i="147"/>
  <c r="AM65" i="147"/>
  <c r="AM66" i="147"/>
  <c r="AM67" i="147"/>
  <c r="AM68" i="147"/>
  <c r="AM71" i="147"/>
  <c r="AM76" i="147"/>
  <c r="AM77" i="147"/>
  <c r="AM78" i="147"/>
  <c r="AM86" i="147"/>
  <c r="AM87" i="147"/>
  <c r="AM112" i="147"/>
  <c r="AM113" i="147"/>
  <c r="AM114" i="147"/>
  <c r="AM138" i="147"/>
  <c r="AI105" i="15"/>
  <c r="AM13" i="148"/>
  <c r="AM14" i="148"/>
  <c r="AM15" i="148"/>
  <c r="AM16" i="148"/>
  <c r="AM17" i="148"/>
  <c r="AM19" i="148"/>
  <c r="AM20" i="148"/>
  <c r="AM21" i="148"/>
  <c r="AM22" i="148"/>
  <c r="AM23" i="148"/>
  <c r="AM24" i="148"/>
  <c r="AM25" i="148"/>
  <c r="AM26" i="148"/>
  <c r="AM28" i="148"/>
  <c r="AM29" i="148"/>
  <c r="AM31" i="148"/>
  <c r="AM32" i="148"/>
  <c r="AM33" i="148"/>
  <c r="AM34" i="148"/>
  <c r="AM35" i="148"/>
  <c r="AM36" i="148"/>
  <c r="AM37" i="148"/>
  <c r="AM38" i="148"/>
  <c r="AM39" i="148"/>
  <c r="AM40" i="148"/>
  <c r="AM42" i="148"/>
  <c r="AM43" i="148"/>
  <c r="AM44" i="148"/>
  <c r="AM45" i="148"/>
  <c r="AM46" i="148"/>
  <c r="AM47" i="148"/>
  <c r="AM50" i="148"/>
  <c r="AM52" i="148"/>
  <c r="AM55" i="148"/>
  <c r="AM59" i="148"/>
  <c r="AM60" i="148"/>
  <c r="AM61" i="148"/>
  <c r="AM62" i="148"/>
  <c r="AM63" i="148"/>
  <c r="AM64" i="148"/>
  <c r="AM65" i="148"/>
  <c r="AM66" i="148"/>
  <c r="AM67" i="148"/>
  <c r="AM68" i="148"/>
  <c r="AM71" i="148"/>
  <c r="AM76" i="148"/>
  <c r="AM77" i="148"/>
  <c r="AM78" i="148"/>
  <c r="AM86" i="148"/>
  <c r="AM87" i="148"/>
  <c r="AM112" i="148"/>
  <c r="AM113" i="148"/>
  <c r="AM114" i="148"/>
  <c r="AM138" i="148"/>
  <c r="AI106" i="15"/>
  <c r="AI110" i="15"/>
  <c r="AM13" i="118"/>
  <c r="AM14" i="118"/>
  <c r="AM15" i="118"/>
  <c r="AM16" i="118"/>
  <c r="AM18" i="118"/>
  <c r="AM19" i="118"/>
  <c r="AM20" i="118"/>
  <c r="AM21" i="118"/>
  <c r="AM22" i="118"/>
  <c r="AM23" i="118"/>
  <c r="AM25" i="118"/>
  <c r="AM26" i="118"/>
  <c r="AM28" i="118"/>
  <c r="AM29" i="118"/>
  <c r="AM30" i="118"/>
  <c r="AM31" i="118"/>
  <c r="AM32" i="118"/>
  <c r="AM33" i="118"/>
  <c r="AM34" i="118"/>
  <c r="AM35" i="118"/>
  <c r="AM36" i="118"/>
  <c r="AM37" i="118"/>
  <c r="AM39" i="118"/>
  <c r="AM40" i="118"/>
  <c r="AM41" i="118"/>
  <c r="AM42" i="118"/>
  <c r="AM43" i="118"/>
  <c r="AM44" i="118"/>
  <c r="AM47" i="118"/>
  <c r="AM49" i="118"/>
  <c r="AM52" i="118"/>
  <c r="AM56" i="118"/>
  <c r="AM57" i="118"/>
  <c r="AM58" i="118"/>
  <c r="AM59" i="118"/>
  <c r="AM60" i="118"/>
  <c r="AM61" i="118"/>
  <c r="AM62" i="118"/>
  <c r="AM63" i="118"/>
  <c r="AM66" i="118"/>
  <c r="AM71" i="118"/>
  <c r="AM72" i="118"/>
  <c r="AM80" i="118"/>
  <c r="AM81" i="118"/>
  <c r="AM105" i="118"/>
  <c r="AM106" i="118"/>
  <c r="AM107" i="118"/>
  <c r="AM114" i="118"/>
  <c r="AK79" i="15"/>
  <c r="AM13" i="122"/>
  <c r="AM14" i="122"/>
  <c r="AM15" i="122"/>
  <c r="AM16" i="122"/>
  <c r="AM18" i="122"/>
  <c r="AM19" i="122"/>
  <c r="AM20" i="122"/>
  <c r="AM21" i="122"/>
  <c r="AM22" i="122"/>
  <c r="AM23" i="122"/>
  <c r="AM25" i="122"/>
  <c r="AM26" i="122"/>
  <c r="AM28" i="122"/>
  <c r="AM29" i="122"/>
  <c r="AM30" i="122"/>
  <c r="AM31" i="122"/>
  <c r="AM32" i="122"/>
  <c r="AM33" i="122"/>
  <c r="AM34" i="122"/>
  <c r="AM35" i="122"/>
  <c r="AM36" i="122"/>
  <c r="AM37" i="122"/>
  <c r="AM39" i="122"/>
  <c r="AM40" i="122"/>
  <c r="AM41" i="122"/>
  <c r="AM42" i="122"/>
  <c r="AM43" i="122"/>
  <c r="AM44" i="122"/>
  <c r="AM47" i="122"/>
  <c r="AM49" i="122"/>
  <c r="AM52" i="122"/>
  <c r="AM56" i="122"/>
  <c r="AM57" i="122"/>
  <c r="AM58" i="122"/>
  <c r="AM59" i="122"/>
  <c r="AM60" i="122"/>
  <c r="AM61" i="122"/>
  <c r="AM62" i="122"/>
  <c r="AM63" i="122"/>
  <c r="AM64" i="122"/>
  <c r="AM67" i="122"/>
  <c r="AM72" i="122"/>
  <c r="AM73" i="122"/>
  <c r="AM81" i="122"/>
  <c r="AM82" i="122"/>
  <c r="AM106" i="122"/>
  <c r="AM107" i="122"/>
  <c r="AM108" i="122"/>
  <c r="AM116" i="122"/>
  <c r="AK80" i="15"/>
  <c r="AK81" i="15"/>
  <c r="AK82" i="15"/>
  <c r="AK83" i="15"/>
  <c r="AK84" i="15"/>
  <c r="AM13" i="127"/>
  <c r="AM14" i="127"/>
  <c r="AM15" i="127"/>
  <c r="AM16" i="127"/>
  <c r="AM17" i="127"/>
  <c r="AM19" i="127"/>
  <c r="AM20" i="127"/>
  <c r="AM21" i="127"/>
  <c r="AM22" i="127"/>
  <c r="AM23" i="127"/>
  <c r="AM24" i="127"/>
  <c r="AM26" i="127"/>
  <c r="AM27" i="127"/>
  <c r="AM29" i="127"/>
  <c r="AM30" i="127"/>
  <c r="AM31" i="127"/>
  <c r="AM32" i="127"/>
  <c r="AM33" i="127"/>
  <c r="AM34" i="127"/>
  <c r="AM35" i="127"/>
  <c r="AM36" i="127"/>
  <c r="AM37" i="127"/>
  <c r="AM38" i="127"/>
  <c r="AM40" i="127"/>
  <c r="AM41" i="127"/>
  <c r="AM42" i="127"/>
  <c r="AM43" i="127"/>
  <c r="AM44" i="127"/>
  <c r="AM45" i="127"/>
  <c r="AM48" i="127"/>
  <c r="AM50" i="127"/>
  <c r="AM53" i="127"/>
  <c r="AM57" i="127"/>
  <c r="AM58" i="127"/>
  <c r="AM59" i="127"/>
  <c r="AM60" i="127"/>
  <c r="AM61" i="127"/>
  <c r="AM62" i="127"/>
  <c r="AM63" i="127"/>
  <c r="AM64" i="127"/>
  <c r="AM65" i="127"/>
  <c r="AM68" i="127"/>
  <c r="AM73" i="127"/>
  <c r="AM74" i="127"/>
  <c r="AM82" i="127"/>
  <c r="AM83" i="127"/>
  <c r="AM107" i="127"/>
  <c r="AM108" i="127"/>
  <c r="AM109" i="127"/>
  <c r="AM119" i="127"/>
  <c r="AK85" i="15"/>
  <c r="AK86" i="15"/>
  <c r="AK87" i="15"/>
  <c r="AM13" i="130"/>
  <c r="AM14" i="130"/>
  <c r="AM15" i="130"/>
  <c r="AM16" i="130"/>
  <c r="AM17" i="130"/>
  <c r="AM19" i="130"/>
  <c r="AM20" i="130"/>
  <c r="AM21" i="130"/>
  <c r="AM22" i="130"/>
  <c r="AM23" i="130"/>
  <c r="AM24" i="130"/>
  <c r="AM26" i="130"/>
  <c r="AM27" i="130"/>
  <c r="AM29" i="130"/>
  <c r="AM30" i="130"/>
  <c r="AM31" i="130"/>
  <c r="AM32" i="130"/>
  <c r="AM33" i="130"/>
  <c r="AM34" i="130"/>
  <c r="AM35" i="130"/>
  <c r="AM36" i="130"/>
  <c r="AM37" i="130"/>
  <c r="AM38" i="130"/>
  <c r="AM40" i="130"/>
  <c r="AM41" i="130"/>
  <c r="AM42" i="130"/>
  <c r="AM43" i="130"/>
  <c r="AM44" i="130"/>
  <c r="AM45" i="130"/>
  <c r="AM48" i="130"/>
  <c r="AM50" i="130"/>
  <c r="AM53" i="130"/>
  <c r="AM57" i="130"/>
  <c r="AM58" i="130"/>
  <c r="AM59" i="130"/>
  <c r="AM60" i="130"/>
  <c r="AM61" i="130"/>
  <c r="AM62" i="130"/>
  <c r="AM63" i="130"/>
  <c r="AM64" i="130"/>
  <c r="AM65" i="130"/>
  <c r="AM68" i="130"/>
  <c r="AM73" i="130"/>
  <c r="AM74" i="130"/>
  <c r="AM82" i="130"/>
  <c r="AM83" i="130"/>
  <c r="AM107" i="130"/>
  <c r="AM108" i="130"/>
  <c r="AM109" i="130"/>
  <c r="AM123" i="130"/>
  <c r="AK88" i="15"/>
  <c r="AM13" i="131"/>
  <c r="AM14" i="131"/>
  <c r="AM15" i="131"/>
  <c r="AM16" i="131"/>
  <c r="AM17" i="131"/>
  <c r="AM19" i="131"/>
  <c r="AM20" i="131"/>
  <c r="AM21" i="131"/>
  <c r="AM22" i="131"/>
  <c r="AM23" i="131"/>
  <c r="AM24" i="131"/>
  <c r="AM26" i="131"/>
  <c r="AM27" i="131"/>
  <c r="AM29" i="131"/>
  <c r="AM30" i="131"/>
  <c r="AM31" i="131"/>
  <c r="AM32" i="131"/>
  <c r="AM33" i="131"/>
  <c r="AM34" i="131"/>
  <c r="AM35" i="131"/>
  <c r="AM36" i="131"/>
  <c r="AM37" i="131"/>
  <c r="AM38" i="131"/>
  <c r="AM40" i="131"/>
  <c r="AM41" i="131"/>
  <c r="AM42" i="131"/>
  <c r="AM43" i="131"/>
  <c r="AM44" i="131"/>
  <c r="AM45" i="131"/>
  <c r="AM48" i="131"/>
  <c r="AM50" i="131"/>
  <c r="AM53" i="131"/>
  <c r="AM57" i="131"/>
  <c r="AM58" i="131"/>
  <c r="AM59" i="131"/>
  <c r="AM60" i="131"/>
  <c r="AM61" i="131"/>
  <c r="AM62" i="131"/>
  <c r="AM63" i="131"/>
  <c r="AM64" i="131"/>
  <c r="AM65" i="131"/>
  <c r="AM68" i="131"/>
  <c r="AM73" i="131"/>
  <c r="AM74" i="131"/>
  <c r="AM82" i="131"/>
  <c r="AM83" i="131"/>
  <c r="AM107" i="131"/>
  <c r="AM108" i="131"/>
  <c r="AM109" i="131"/>
  <c r="AM123" i="131"/>
  <c r="AK89" i="15"/>
  <c r="AM13" i="132"/>
  <c r="AM14" i="132"/>
  <c r="AM15" i="132"/>
  <c r="AM16" i="132"/>
  <c r="AM17" i="132"/>
  <c r="AM19" i="132"/>
  <c r="AM20" i="132"/>
  <c r="AM21" i="132"/>
  <c r="AM22" i="132"/>
  <c r="AM23" i="132"/>
  <c r="AM24" i="132"/>
  <c r="AM26" i="132"/>
  <c r="AM27" i="132"/>
  <c r="AM29" i="132"/>
  <c r="AM30" i="132"/>
  <c r="AM31" i="132"/>
  <c r="AM32" i="132"/>
  <c r="AM33" i="132"/>
  <c r="AM34" i="132"/>
  <c r="AM35" i="132"/>
  <c r="AM36" i="132"/>
  <c r="AM37" i="132"/>
  <c r="AM38" i="132"/>
  <c r="AM40" i="132"/>
  <c r="AM41" i="132"/>
  <c r="AM42" i="132"/>
  <c r="AM43" i="132"/>
  <c r="AM44" i="132"/>
  <c r="AM45" i="132"/>
  <c r="AM48" i="132"/>
  <c r="AM50" i="132"/>
  <c r="AM53" i="132"/>
  <c r="AM57" i="132"/>
  <c r="AM58" i="132"/>
  <c r="AM59" i="132"/>
  <c r="AM60" i="132"/>
  <c r="AM61" i="132"/>
  <c r="AM62" i="132"/>
  <c r="AM63" i="132"/>
  <c r="AM64" i="132"/>
  <c r="AM65" i="132"/>
  <c r="AM68" i="132"/>
  <c r="AM73" i="132"/>
  <c r="AM74" i="132"/>
  <c r="AM82" i="132"/>
  <c r="AM83" i="132"/>
  <c r="AM107" i="132"/>
  <c r="AM108" i="132"/>
  <c r="AM109" i="132"/>
  <c r="AM124" i="132"/>
  <c r="AK90" i="15"/>
  <c r="AM13" i="133"/>
  <c r="AM14" i="133"/>
  <c r="AM15" i="133"/>
  <c r="AM16" i="133"/>
  <c r="AM17" i="133"/>
  <c r="AM19" i="133"/>
  <c r="AM20" i="133"/>
  <c r="AM21" i="133"/>
  <c r="AM22" i="133"/>
  <c r="AM23" i="133"/>
  <c r="AM24" i="133"/>
  <c r="AM25" i="133"/>
  <c r="AM27" i="133"/>
  <c r="AM28" i="133"/>
  <c r="AM30" i="133"/>
  <c r="AM31" i="133"/>
  <c r="AM32" i="133"/>
  <c r="AM33" i="133"/>
  <c r="AM34" i="133"/>
  <c r="AM35" i="133"/>
  <c r="AM36" i="133"/>
  <c r="AM37" i="133"/>
  <c r="AM38" i="133"/>
  <c r="AM39" i="133"/>
  <c r="AM41" i="133"/>
  <c r="AM42" i="133"/>
  <c r="AM43" i="133"/>
  <c r="AM44" i="133"/>
  <c r="AM45" i="133"/>
  <c r="AM46" i="133"/>
  <c r="AM49" i="133"/>
  <c r="AM51" i="133"/>
  <c r="AM54" i="133"/>
  <c r="AM58" i="133"/>
  <c r="AM59" i="133"/>
  <c r="AM60" i="133"/>
  <c r="AM61" i="133"/>
  <c r="AM62" i="133"/>
  <c r="AM63" i="133"/>
  <c r="AM64" i="133"/>
  <c r="AM65" i="133"/>
  <c r="AM66" i="133"/>
  <c r="AM69" i="133"/>
  <c r="AM74" i="133"/>
  <c r="AM75" i="133"/>
  <c r="AM83" i="133"/>
  <c r="AM84" i="133"/>
  <c r="AM108" i="133"/>
  <c r="AM109" i="133"/>
  <c r="AM110" i="133"/>
  <c r="AM126" i="133"/>
  <c r="AK91" i="15"/>
  <c r="AM13" i="134"/>
  <c r="AM14" i="134"/>
  <c r="AM15" i="134"/>
  <c r="AM16" i="134"/>
  <c r="AM17" i="134"/>
  <c r="AM19" i="134"/>
  <c r="AM20" i="134"/>
  <c r="AM21" i="134"/>
  <c r="AM22" i="134"/>
  <c r="AM23" i="134"/>
  <c r="AM24" i="134"/>
  <c r="AM25" i="134"/>
  <c r="AM27" i="134"/>
  <c r="AM28" i="134"/>
  <c r="AM30" i="134"/>
  <c r="AM31" i="134"/>
  <c r="AM32" i="134"/>
  <c r="AM33" i="134"/>
  <c r="AM34" i="134"/>
  <c r="AM35" i="134"/>
  <c r="AM36" i="134"/>
  <c r="AM37" i="134"/>
  <c r="AM38" i="134"/>
  <c r="AM39" i="134"/>
  <c r="AM41" i="134"/>
  <c r="AM42" i="134"/>
  <c r="AM43" i="134"/>
  <c r="AM44" i="134"/>
  <c r="AM45" i="134"/>
  <c r="AM46" i="134"/>
  <c r="AM49" i="134"/>
  <c r="AM51" i="134"/>
  <c r="AM54" i="134"/>
  <c r="AM58" i="134"/>
  <c r="AM59" i="134"/>
  <c r="AM60" i="134"/>
  <c r="AM61" i="134"/>
  <c r="AM62" i="134"/>
  <c r="AM63" i="134"/>
  <c r="AM64" i="134"/>
  <c r="AM65" i="134"/>
  <c r="AM66" i="134"/>
  <c r="AM69" i="134"/>
  <c r="AM74" i="134"/>
  <c r="AM75" i="134"/>
  <c r="AM83" i="134"/>
  <c r="AM84" i="134"/>
  <c r="AM108" i="134"/>
  <c r="AM109" i="134"/>
  <c r="AM110" i="134"/>
  <c r="AM127" i="134"/>
  <c r="AK92" i="15"/>
  <c r="AM13" i="135"/>
  <c r="AM14" i="135"/>
  <c r="AM15" i="135"/>
  <c r="AM16" i="135"/>
  <c r="AM17" i="135"/>
  <c r="AM19" i="135"/>
  <c r="AM20" i="135"/>
  <c r="AM21" i="135"/>
  <c r="AM22" i="135"/>
  <c r="AM23" i="135"/>
  <c r="AM24" i="135"/>
  <c r="AM25" i="135"/>
  <c r="AM27" i="135"/>
  <c r="AM28" i="135"/>
  <c r="AM30" i="135"/>
  <c r="AM31" i="135"/>
  <c r="AM32" i="135"/>
  <c r="AM33" i="135"/>
  <c r="AM34" i="135"/>
  <c r="AM35" i="135"/>
  <c r="AM36" i="135"/>
  <c r="AM37" i="135"/>
  <c r="AM38" i="135"/>
  <c r="AM39" i="135"/>
  <c r="AM41" i="135"/>
  <c r="AM42" i="135"/>
  <c r="AM43" i="135"/>
  <c r="AM44" i="135"/>
  <c r="AM45" i="135"/>
  <c r="AM46" i="135"/>
  <c r="AM49" i="135"/>
  <c r="AM51" i="135"/>
  <c r="AM54" i="135"/>
  <c r="AM58" i="135"/>
  <c r="AM59" i="135"/>
  <c r="AM60" i="135"/>
  <c r="AM61" i="135"/>
  <c r="AM62" i="135"/>
  <c r="AM63" i="135"/>
  <c r="AM64" i="135"/>
  <c r="AM65" i="135"/>
  <c r="AM66" i="135"/>
  <c r="AM69" i="135"/>
  <c r="AM74" i="135"/>
  <c r="AM75" i="135"/>
  <c r="AM83" i="135"/>
  <c r="AM84" i="135"/>
  <c r="AM108" i="135"/>
  <c r="AM109" i="135"/>
  <c r="AM110" i="135"/>
  <c r="AM128" i="135"/>
  <c r="AK93" i="15"/>
  <c r="AM13" i="136"/>
  <c r="AM14" i="136"/>
  <c r="AM15" i="136"/>
  <c r="AM16" i="136"/>
  <c r="AM17" i="136"/>
  <c r="AM19" i="136"/>
  <c r="AM20" i="136"/>
  <c r="AM21" i="136"/>
  <c r="AM22" i="136"/>
  <c r="AM23" i="136"/>
  <c r="AM24" i="136"/>
  <c r="AM25" i="136"/>
  <c r="AM27" i="136"/>
  <c r="AM28" i="136"/>
  <c r="AM30" i="136"/>
  <c r="AM31" i="136"/>
  <c r="AM32" i="136"/>
  <c r="AM33" i="136"/>
  <c r="AM34" i="136"/>
  <c r="AM35" i="136"/>
  <c r="AM36" i="136"/>
  <c r="AM37" i="136"/>
  <c r="AM38" i="136"/>
  <c r="AM39" i="136"/>
  <c r="AM41" i="136"/>
  <c r="AM42" i="136"/>
  <c r="AM43" i="136"/>
  <c r="AM44" i="136"/>
  <c r="AM45" i="136"/>
  <c r="AM46" i="136"/>
  <c r="AM49" i="136"/>
  <c r="AM51" i="136"/>
  <c r="AM54" i="136"/>
  <c r="AM58" i="136"/>
  <c r="AM59" i="136"/>
  <c r="AM60" i="136"/>
  <c r="AM61" i="136"/>
  <c r="AM62" i="136"/>
  <c r="AM63" i="136"/>
  <c r="AM64" i="136"/>
  <c r="AM65" i="136"/>
  <c r="AM66" i="136"/>
  <c r="AM69" i="136"/>
  <c r="AM74" i="136"/>
  <c r="AM75" i="136"/>
  <c r="AM83" i="136"/>
  <c r="AM84" i="136"/>
  <c r="AM108" i="136"/>
  <c r="AM109" i="136"/>
  <c r="AM110" i="136"/>
  <c r="AM128" i="136"/>
  <c r="AK94" i="15"/>
  <c r="AO13" i="137"/>
  <c r="AO14" i="137"/>
  <c r="AO15" i="137"/>
  <c r="AO16" i="137"/>
  <c r="AO17" i="137"/>
  <c r="AO19" i="137"/>
  <c r="AO20" i="137"/>
  <c r="AO21" i="137"/>
  <c r="AO22" i="137"/>
  <c r="AO23" i="137"/>
  <c r="AO24" i="137"/>
  <c r="AO25" i="137"/>
  <c r="AO26" i="137"/>
  <c r="AO28" i="137"/>
  <c r="AO29" i="137"/>
  <c r="AO31" i="137"/>
  <c r="AO32" i="137"/>
  <c r="AO33" i="137"/>
  <c r="AO34" i="137"/>
  <c r="AO35" i="137"/>
  <c r="AO36" i="137"/>
  <c r="AO37" i="137"/>
  <c r="AO38" i="137"/>
  <c r="AO39" i="137"/>
  <c r="AO40" i="137"/>
  <c r="AO42" i="137"/>
  <c r="AO43" i="137"/>
  <c r="AO44" i="137"/>
  <c r="AO45" i="137"/>
  <c r="AO46" i="137"/>
  <c r="AO47" i="137"/>
  <c r="AO50" i="137"/>
  <c r="AO52" i="137"/>
  <c r="AO55" i="137"/>
  <c r="AO59" i="137"/>
  <c r="AO60" i="137"/>
  <c r="AO61" i="137"/>
  <c r="AO62" i="137"/>
  <c r="AO63" i="137"/>
  <c r="AO64" i="137"/>
  <c r="AO65" i="137"/>
  <c r="AO66" i="137"/>
  <c r="AO67" i="137"/>
  <c r="AO68" i="137"/>
  <c r="AO71" i="137"/>
  <c r="AO76" i="137"/>
  <c r="AO77" i="137"/>
  <c r="AO78" i="137"/>
  <c r="AO86" i="137"/>
  <c r="AO87" i="137"/>
  <c r="AO112" i="137"/>
  <c r="AO113" i="137"/>
  <c r="AO114" i="137"/>
  <c r="AO134" i="137"/>
  <c r="AK95" i="15"/>
  <c r="AO13" i="138"/>
  <c r="AO14" i="138"/>
  <c r="AO15" i="138"/>
  <c r="AO16" i="138"/>
  <c r="AO17" i="138"/>
  <c r="AO19" i="138"/>
  <c r="AO20" i="138"/>
  <c r="AO21" i="138"/>
  <c r="AO22" i="138"/>
  <c r="AO23" i="138"/>
  <c r="AO24" i="138"/>
  <c r="AO25" i="138"/>
  <c r="AO26" i="138"/>
  <c r="AO28" i="138"/>
  <c r="AO29" i="138"/>
  <c r="AO31" i="138"/>
  <c r="AO32" i="138"/>
  <c r="AO33" i="138"/>
  <c r="AO34" i="138"/>
  <c r="AO35" i="138"/>
  <c r="AO36" i="138"/>
  <c r="AO37" i="138"/>
  <c r="AO38" i="138"/>
  <c r="AO39" i="138"/>
  <c r="AO40" i="138"/>
  <c r="AO42" i="138"/>
  <c r="AO43" i="138"/>
  <c r="AO44" i="138"/>
  <c r="AO45" i="138"/>
  <c r="AO46" i="138"/>
  <c r="AO47" i="138"/>
  <c r="AO50" i="138"/>
  <c r="AO52" i="138"/>
  <c r="AO55" i="138"/>
  <c r="AO59" i="138"/>
  <c r="AO60" i="138"/>
  <c r="AO61" i="138"/>
  <c r="AO62" i="138"/>
  <c r="AO63" i="138"/>
  <c r="AO64" i="138"/>
  <c r="AO65" i="138"/>
  <c r="AO66" i="138"/>
  <c r="AO67" i="138"/>
  <c r="AO68" i="138"/>
  <c r="AO71" i="138"/>
  <c r="AO76" i="138"/>
  <c r="AO77" i="138"/>
  <c r="AO78" i="138"/>
  <c r="AO86" i="138"/>
  <c r="AO87" i="138"/>
  <c r="AO112" i="138"/>
  <c r="AO113" i="138"/>
  <c r="AO114" i="138"/>
  <c r="AO136" i="138"/>
  <c r="AK96" i="15"/>
  <c r="AO13" i="139"/>
  <c r="AO14" i="139"/>
  <c r="AO15" i="139"/>
  <c r="AO16" i="139"/>
  <c r="AO17" i="139"/>
  <c r="AO19" i="139"/>
  <c r="AO20" i="139"/>
  <c r="AO21" i="139"/>
  <c r="AO22" i="139"/>
  <c r="AO23" i="139"/>
  <c r="AO24" i="139"/>
  <c r="AO25" i="139"/>
  <c r="AO26" i="139"/>
  <c r="AO28" i="139"/>
  <c r="AO29" i="139"/>
  <c r="AO31" i="139"/>
  <c r="AO32" i="139"/>
  <c r="AO33" i="139"/>
  <c r="AO34" i="139"/>
  <c r="AO35" i="139"/>
  <c r="AO36" i="139"/>
  <c r="AO37" i="139"/>
  <c r="AO38" i="139"/>
  <c r="AO39" i="139"/>
  <c r="AO40" i="139"/>
  <c r="AO42" i="139"/>
  <c r="AO43" i="139"/>
  <c r="AO44" i="139"/>
  <c r="AO45" i="139"/>
  <c r="AO46" i="139"/>
  <c r="AO47" i="139"/>
  <c r="AO50" i="139"/>
  <c r="AO52" i="139"/>
  <c r="AO55" i="139"/>
  <c r="AO59" i="139"/>
  <c r="AO60" i="139"/>
  <c r="AO61" i="139"/>
  <c r="AO62" i="139"/>
  <c r="AO63" i="139"/>
  <c r="AO64" i="139"/>
  <c r="AO65" i="139"/>
  <c r="AO66" i="139"/>
  <c r="AO67" i="139"/>
  <c r="AO68" i="139"/>
  <c r="AO71" i="139"/>
  <c r="AO76" i="139"/>
  <c r="AO77" i="139"/>
  <c r="AO78" i="139"/>
  <c r="AO86" i="139"/>
  <c r="AO87" i="139"/>
  <c r="AO112" i="139"/>
  <c r="AO113" i="139"/>
  <c r="AO114" i="139"/>
  <c r="AO136" i="139"/>
  <c r="AK97" i="15"/>
  <c r="AO13" i="140"/>
  <c r="AO14" i="140"/>
  <c r="AO15" i="140"/>
  <c r="AO16" i="140"/>
  <c r="AO17" i="140"/>
  <c r="AO19" i="140"/>
  <c r="AO20" i="140"/>
  <c r="AO21" i="140"/>
  <c r="AO22" i="140"/>
  <c r="AO23" i="140"/>
  <c r="AO24" i="140"/>
  <c r="AO25" i="140"/>
  <c r="AO26" i="140"/>
  <c r="AO28" i="140"/>
  <c r="AO29" i="140"/>
  <c r="AO31" i="140"/>
  <c r="AO32" i="140"/>
  <c r="AO33" i="140"/>
  <c r="AO34" i="140"/>
  <c r="AO35" i="140"/>
  <c r="AO36" i="140"/>
  <c r="AO37" i="140"/>
  <c r="AO38" i="140"/>
  <c r="AO39" i="140"/>
  <c r="AO40" i="140"/>
  <c r="AO42" i="140"/>
  <c r="AO43" i="140"/>
  <c r="AO44" i="140"/>
  <c r="AO45" i="140"/>
  <c r="AO46" i="140"/>
  <c r="AO47" i="140"/>
  <c r="AO50" i="140"/>
  <c r="AO52" i="140"/>
  <c r="AO55" i="140"/>
  <c r="AO59" i="140"/>
  <c r="AO60" i="140"/>
  <c r="AO61" i="140"/>
  <c r="AO62" i="140"/>
  <c r="AO63" i="140"/>
  <c r="AO64" i="140"/>
  <c r="AO65" i="140"/>
  <c r="AO66" i="140"/>
  <c r="AO67" i="140"/>
  <c r="AO68" i="140"/>
  <c r="AO71" i="140"/>
  <c r="AO76" i="140"/>
  <c r="AO77" i="140"/>
  <c r="AO78" i="140"/>
  <c r="AO86" i="140"/>
  <c r="AO87" i="140"/>
  <c r="AO112" i="140"/>
  <c r="AO113" i="140"/>
  <c r="AO114" i="140"/>
  <c r="AO136" i="140"/>
  <c r="AK98" i="15"/>
  <c r="AO13" i="142"/>
  <c r="AO14" i="142"/>
  <c r="AO15" i="142"/>
  <c r="AO16" i="142"/>
  <c r="AO17" i="142"/>
  <c r="AO19" i="142"/>
  <c r="AO20" i="142"/>
  <c r="AO21" i="142"/>
  <c r="AO22" i="142"/>
  <c r="AO23" i="142"/>
  <c r="AO24" i="142"/>
  <c r="AO25" i="142"/>
  <c r="AO26" i="142"/>
  <c r="AO28" i="142"/>
  <c r="AO29" i="142"/>
  <c r="AO31" i="142"/>
  <c r="AO32" i="142"/>
  <c r="AO33" i="142"/>
  <c r="AO34" i="142"/>
  <c r="AO35" i="142"/>
  <c r="AO36" i="142"/>
  <c r="AO37" i="142"/>
  <c r="AO38" i="142"/>
  <c r="AO39" i="142"/>
  <c r="AO40" i="142"/>
  <c r="AO42" i="142"/>
  <c r="AO43" i="142"/>
  <c r="AO44" i="142"/>
  <c r="AO45" i="142"/>
  <c r="AO46" i="142"/>
  <c r="AO47" i="142"/>
  <c r="AO50" i="142"/>
  <c r="AO52" i="142"/>
  <c r="AO55" i="142"/>
  <c r="AO59" i="142"/>
  <c r="AO60" i="142"/>
  <c r="AO61" i="142"/>
  <c r="AO62" i="142"/>
  <c r="AO63" i="142"/>
  <c r="AO64" i="142"/>
  <c r="AO65" i="142"/>
  <c r="AO66" i="142"/>
  <c r="AO67" i="142"/>
  <c r="AO68" i="142"/>
  <c r="AO71" i="142"/>
  <c r="AO76" i="142"/>
  <c r="AO77" i="142"/>
  <c r="AO78" i="142"/>
  <c r="AO86" i="142"/>
  <c r="AO87" i="142"/>
  <c r="AO112" i="142"/>
  <c r="AO113" i="142"/>
  <c r="AO114" i="142"/>
  <c r="AO137" i="142"/>
  <c r="AK100" i="15"/>
  <c r="AO13" i="143"/>
  <c r="AO14" i="143"/>
  <c r="AO15" i="143"/>
  <c r="AO16" i="143"/>
  <c r="AO17" i="143"/>
  <c r="AO19" i="143"/>
  <c r="AO20" i="143"/>
  <c r="AO21" i="143"/>
  <c r="AO22" i="143"/>
  <c r="AO23" i="143"/>
  <c r="AO24" i="143"/>
  <c r="AO25" i="143"/>
  <c r="AO26" i="143"/>
  <c r="AO28" i="143"/>
  <c r="AO29" i="143"/>
  <c r="AO31" i="143"/>
  <c r="AO32" i="143"/>
  <c r="AO33" i="143"/>
  <c r="AO34" i="143"/>
  <c r="AO35" i="143"/>
  <c r="AO36" i="143"/>
  <c r="AO37" i="143"/>
  <c r="AO38" i="143"/>
  <c r="AO39" i="143"/>
  <c r="AO40" i="143"/>
  <c r="AO42" i="143"/>
  <c r="AO43" i="143"/>
  <c r="AO44" i="143"/>
  <c r="AO45" i="143"/>
  <c r="AO46" i="143"/>
  <c r="AO47" i="143"/>
  <c r="AO50" i="143"/>
  <c r="AO52" i="143"/>
  <c r="AO55" i="143"/>
  <c r="AO59" i="143"/>
  <c r="AO60" i="143"/>
  <c r="AO61" i="143"/>
  <c r="AO62" i="143"/>
  <c r="AO63" i="143"/>
  <c r="AO64" i="143"/>
  <c r="AO65" i="143"/>
  <c r="AO66" i="143"/>
  <c r="AO67" i="143"/>
  <c r="AO68" i="143"/>
  <c r="AO71" i="143"/>
  <c r="AO76" i="143"/>
  <c r="AO77" i="143"/>
  <c r="AO78" i="143"/>
  <c r="AO86" i="143"/>
  <c r="AO87" i="143"/>
  <c r="AO112" i="143"/>
  <c r="AO113" i="143"/>
  <c r="AO114" i="143"/>
  <c r="AO138" i="143"/>
  <c r="AK101" i="15"/>
  <c r="AO13" i="144"/>
  <c r="AO14" i="144"/>
  <c r="AO15" i="144"/>
  <c r="AO16" i="144"/>
  <c r="AO17" i="144"/>
  <c r="AO19" i="144"/>
  <c r="AO20" i="144"/>
  <c r="AO21" i="144"/>
  <c r="AO22" i="144"/>
  <c r="AO23" i="144"/>
  <c r="AO24" i="144"/>
  <c r="AO25" i="144"/>
  <c r="AO26" i="144"/>
  <c r="AO28" i="144"/>
  <c r="AO29" i="144"/>
  <c r="AO31" i="144"/>
  <c r="AO32" i="144"/>
  <c r="AO33" i="144"/>
  <c r="AO34" i="144"/>
  <c r="AO35" i="144"/>
  <c r="AO36" i="144"/>
  <c r="AO37" i="144"/>
  <c r="AO38" i="144"/>
  <c r="AO39" i="144"/>
  <c r="AO40" i="144"/>
  <c r="AO42" i="144"/>
  <c r="AO43" i="144"/>
  <c r="AO44" i="144"/>
  <c r="AO45" i="144"/>
  <c r="AO46" i="144"/>
  <c r="AO47" i="144"/>
  <c r="AO50" i="144"/>
  <c r="AO52" i="144"/>
  <c r="AO55" i="144"/>
  <c r="AO59" i="144"/>
  <c r="AO60" i="144"/>
  <c r="AO61" i="144"/>
  <c r="AO62" i="144"/>
  <c r="AO63" i="144"/>
  <c r="AO64" i="144"/>
  <c r="AO65" i="144"/>
  <c r="AO66" i="144"/>
  <c r="AO67" i="144"/>
  <c r="AO68" i="144"/>
  <c r="AO71" i="144"/>
  <c r="AO76" i="144"/>
  <c r="AO77" i="144"/>
  <c r="AO78" i="144"/>
  <c r="AO86" i="144"/>
  <c r="AO87" i="144"/>
  <c r="AO112" i="144"/>
  <c r="AO113" i="144"/>
  <c r="AO114" i="144"/>
  <c r="AO138" i="144"/>
  <c r="AK102" i="15"/>
  <c r="AO13" i="145"/>
  <c r="AO14" i="145"/>
  <c r="AO15" i="145"/>
  <c r="AO16" i="145"/>
  <c r="AO17" i="145"/>
  <c r="AO19" i="145"/>
  <c r="AO20" i="145"/>
  <c r="AO21" i="145"/>
  <c r="AO22" i="145"/>
  <c r="AO23" i="145"/>
  <c r="AO24" i="145"/>
  <c r="AO25" i="145"/>
  <c r="AO26" i="145"/>
  <c r="AO28" i="145"/>
  <c r="AO29" i="145"/>
  <c r="AO31" i="145"/>
  <c r="AO32" i="145"/>
  <c r="AO33" i="145"/>
  <c r="AO34" i="145"/>
  <c r="AO35" i="145"/>
  <c r="AO36" i="145"/>
  <c r="AO37" i="145"/>
  <c r="AO38" i="145"/>
  <c r="AO39" i="145"/>
  <c r="AO40" i="145"/>
  <c r="AO42" i="145"/>
  <c r="AO43" i="145"/>
  <c r="AO44" i="145"/>
  <c r="AO45" i="145"/>
  <c r="AO46" i="145"/>
  <c r="AO47" i="145"/>
  <c r="AO50" i="145"/>
  <c r="AO52" i="145"/>
  <c r="AO55" i="145"/>
  <c r="AO59" i="145"/>
  <c r="AO60" i="145"/>
  <c r="AO61" i="145"/>
  <c r="AO62" i="145"/>
  <c r="AO63" i="145"/>
  <c r="AO64" i="145"/>
  <c r="AO65" i="145"/>
  <c r="AO66" i="145"/>
  <c r="AO67" i="145"/>
  <c r="AO68" i="145"/>
  <c r="AO71" i="145"/>
  <c r="AO76" i="145"/>
  <c r="AO77" i="145"/>
  <c r="AO78" i="145"/>
  <c r="AO86" i="145"/>
  <c r="AO87" i="145"/>
  <c r="AO112" i="145"/>
  <c r="AO113" i="145"/>
  <c r="AO114" i="145"/>
  <c r="AO138" i="145"/>
  <c r="AK103" i="15"/>
  <c r="AO13" i="146"/>
  <c r="AO14" i="146"/>
  <c r="AO15" i="146"/>
  <c r="AO16" i="146"/>
  <c r="AO17" i="146"/>
  <c r="AO19" i="146"/>
  <c r="AO20" i="146"/>
  <c r="AO21" i="146"/>
  <c r="AO22" i="146"/>
  <c r="AO23" i="146"/>
  <c r="AO24" i="146"/>
  <c r="AO25" i="146"/>
  <c r="AO26" i="146"/>
  <c r="AO28" i="146"/>
  <c r="AO29" i="146"/>
  <c r="AO31" i="146"/>
  <c r="AO32" i="146"/>
  <c r="AO33" i="146"/>
  <c r="AO34" i="146"/>
  <c r="AO35" i="146"/>
  <c r="AO36" i="146"/>
  <c r="AO37" i="146"/>
  <c r="AO38" i="146"/>
  <c r="AO39" i="146"/>
  <c r="AO40" i="146"/>
  <c r="AO42" i="146"/>
  <c r="AO43" i="146"/>
  <c r="AO44" i="146"/>
  <c r="AO45" i="146"/>
  <c r="AO46" i="146"/>
  <c r="AO47" i="146"/>
  <c r="AO50" i="146"/>
  <c r="AO52" i="146"/>
  <c r="AO55" i="146"/>
  <c r="AO59" i="146"/>
  <c r="AO60" i="146"/>
  <c r="AO61" i="146"/>
  <c r="AO62" i="146"/>
  <c r="AO63" i="146"/>
  <c r="AO64" i="146"/>
  <c r="AO65" i="146"/>
  <c r="AO66" i="146"/>
  <c r="AO67" i="146"/>
  <c r="AO68" i="146"/>
  <c r="AO71" i="146"/>
  <c r="AO76" i="146"/>
  <c r="AO77" i="146"/>
  <c r="AO78" i="146"/>
  <c r="AO86" i="146"/>
  <c r="AO87" i="146"/>
  <c r="AO112" i="146"/>
  <c r="AO113" i="146"/>
  <c r="AO114" i="146"/>
  <c r="AO138" i="146"/>
  <c r="AK104" i="15"/>
  <c r="AO13" i="147"/>
  <c r="AO14" i="147"/>
  <c r="AO15" i="147"/>
  <c r="AO16" i="147"/>
  <c r="AO17" i="147"/>
  <c r="AO19" i="147"/>
  <c r="AO20" i="147"/>
  <c r="AO21" i="147"/>
  <c r="AO22" i="147"/>
  <c r="AO23" i="147"/>
  <c r="AO24" i="147"/>
  <c r="AO25" i="147"/>
  <c r="AO26" i="147"/>
  <c r="AO28" i="147"/>
  <c r="AO29" i="147"/>
  <c r="AO31" i="147"/>
  <c r="AO32" i="147"/>
  <c r="AO33" i="147"/>
  <c r="AO34" i="147"/>
  <c r="AO35" i="147"/>
  <c r="AO36" i="147"/>
  <c r="AO37" i="147"/>
  <c r="AO38" i="147"/>
  <c r="AO39" i="147"/>
  <c r="AO40" i="147"/>
  <c r="AO42" i="147"/>
  <c r="AO43" i="147"/>
  <c r="AO44" i="147"/>
  <c r="AO45" i="147"/>
  <c r="AO46" i="147"/>
  <c r="AO47" i="147"/>
  <c r="AO50" i="147"/>
  <c r="AO52" i="147"/>
  <c r="AO55" i="147"/>
  <c r="AO59" i="147"/>
  <c r="AO60" i="147"/>
  <c r="AO61" i="147"/>
  <c r="AO62" i="147"/>
  <c r="AO63" i="147"/>
  <c r="AO64" i="147"/>
  <c r="AO65" i="147"/>
  <c r="AO66" i="147"/>
  <c r="AO67" i="147"/>
  <c r="AO68" i="147"/>
  <c r="AO71" i="147"/>
  <c r="AO76" i="147"/>
  <c r="AO77" i="147"/>
  <c r="AO78" i="147"/>
  <c r="AO86" i="147"/>
  <c r="AO87" i="147"/>
  <c r="AO112" i="147"/>
  <c r="AO113" i="147"/>
  <c r="AO114" i="147"/>
  <c r="AO138" i="147"/>
  <c r="AK105" i="15"/>
  <c r="AO13" i="148"/>
  <c r="AO14" i="148"/>
  <c r="AO15" i="148"/>
  <c r="AO16" i="148"/>
  <c r="AO17" i="148"/>
  <c r="AO19" i="148"/>
  <c r="AO20" i="148"/>
  <c r="AO21" i="148"/>
  <c r="AO22" i="148"/>
  <c r="AO23" i="148"/>
  <c r="AO24" i="148"/>
  <c r="AO25" i="148"/>
  <c r="AO26" i="148"/>
  <c r="AO28" i="148"/>
  <c r="AO29" i="148"/>
  <c r="AO31" i="148"/>
  <c r="AO32" i="148"/>
  <c r="AO33" i="148"/>
  <c r="AO34" i="148"/>
  <c r="AO35" i="148"/>
  <c r="AO36" i="148"/>
  <c r="AO37" i="148"/>
  <c r="AO38" i="148"/>
  <c r="AO39" i="148"/>
  <c r="AO40" i="148"/>
  <c r="AO42" i="148"/>
  <c r="AO43" i="148"/>
  <c r="AO44" i="148"/>
  <c r="AO45" i="148"/>
  <c r="AO46" i="148"/>
  <c r="AO47" i="148"/>
  <c r="AO50" i="148"/>
  <c r="AO52" i="148"/>
  <c r="AO55" i="148"/>
  <c r="AO59" i="148"/>
  <c r="AO60" i="148"/>
  <c r="AO61" i="148"/>
  <c r="AO62" i="148"/>
  <c r="AO63" i="148"/>
  <c r="AO64" i="148"/>
  <c r="AO65" i="148"/>
  <c r="AO66" i="148"/>
  <c r="AO67" i="148"/>
  <c r="AO68" i="148"/>
  <c r="AO71" i="148"/>
  <c r="AO76" i="148"/>
  <c r="AO77" i="148"/>
  <c r="AO78" i="148"/>
  <c r="AO86" i="148"/>
  <c r="AO87" i="148"/>
  <c r="AO112" i="148"/>
  <c r="AO113" i="148"/>
  <c r="AO114" i="148"/>
  <c r="AO138" i="148"/>
  <c r="AK106" i="15"/>
  <c r="AK110" i="15"/>
  <c r="AI13" i="113"/>
  <c r="AI14" i="113"/>
  <c r="AI15" i="113"/>
  <c r="AI16" i="113"/>
  <c r="AI18" i="113"/>
  <c r="AI19" i="113"/>
  <c r="AI20" i="113"/>
  <c r="AI21" i="113"/>
  <c r="AI22" i="113"/>
  <c r="AI23" i="113"/>
  <c r="AI25" i="113"/>
  <c r="AI26" i="113"/>
  <c r="AI28" i="113"/>
  <c r="AI29" i="113"/>
  <c r="AI30" i="113"/>
  <c r="AI31" i="113"/>
  <c r="AI32" i="113"/>
  <c r="AI33" i="113"/>
  <c r="AI34" i="113"/>
  <c r="AI35" i="113"/>
  <c r="AI36" i="113"/>
  <c r="AI37" i="113"/>
  <c r="AI39" i="113"/>
  <c r="AI40" i="113"/>
  <c r="AI41" i="113"/>
  <c r="AI42" i="113"/>
  <c r="AI43" i="113"/>
  <c r="AI44" i="113"/>
  <c r="AI47" i="113"/>
  <c r="AI49" i="113"/>
  <c r="AI52" i="113"/>
  <c r="AI56" i="113"/>
  <c r="AI57" i="113"/>
  <c r="AI58" i="113"/>
  <c r="AI59" i="113"/>
  <c r="AI60" i="113"/>
  <c r="AI61" i="113"/>
  <c r="AI62" i="113"/>
  <c r="AI63" i="113"/>
  <c r="AI66" i="113"/>
  <c r="AI71" i="113"/>
  <c r="AI72" i="113"/>
  <c r="AI80" i="113"/>
  <c r="AI81" i="113"/>
  <c r="AI104" i="113"/>
  <c r="AI105" i="113"/>
  <c r="AI106" i="113"/>
  <c r="AI110" i="113"/>
  <c r="AM75" i="15"/>
  <c r="AI13" i="115"/>
  <c r="AI14" i="115"/>
  <c r="AI15" i="115"/>
  <c r="AI16" i="115"/>
  <c r="AI18" i="115"/>
  <c r="AI19" i="115"/>
  <c r="AI20" i="115"/>
  <c r="AI21" i="115"/>
  <c r="AI22" i="115"/>
  <c r="AI23" i="115"/>
  <c r="AI25" i="115"/>
  <c r="AI26" i="115"/>
  <c r="AI28" i="115"/>
  <c r="AI29" i="115"/>
  <c r="AI30" i="115"/>
  <c r="AI31" i="115"/>
  <c r="AI32" i="115"/>
  <c r="AI33" i="115"/>
  <c r="AI34" i="115"/>
  <c r="AI35" i="115"/>
  <c r="AI36" i="115"/>
  <c r="AI37" i="115"/>
  <c r="AI39" i="115"/>
  <c r="AI40" i="115"/>
  <c r="AI41" i="115"/>
  <c r="AI42" i="115"/>
  <c r="AI43" i="115"/>
  <c r="AI44" i="115"/>
  <c r="AI47" i="115"/>
  <c r="AI49" i="115"/>
  <c r="AI52" i="115"/>
  <c r="AI56" i="115"/>
  <c r="AI57" i="115"/>
  <c r="AI58" i="115"/>
  <c r="AI59" i="115"/>
  <c r="AI60" i="115"/>
  <c r="AI61" i="115"/>
  <c r="AI62" i="115"/>
  <c r="AI63" i="115"/>
  <c r="AI66" i="115"/>
  <c r="AI71" i="115"/>
  <c r="AI72" i="115"/>
  <c r="AI80" i="115"/>
  <c r="AI81" i="115"/>
  <c r="AI104" i="115"/>
  <c r="AI105" i="115"/>
  <c r="AI106" i="115"/>
  <c r="AI111" i="115"/>
  <c r="AM76" i="15"/>
  <c r="AI13" i="116"/>
  <c r="AI14" i="116"/>
  <c r="AI15" i="116"/>
  <c r="AI16" i="116"/>
  <c r="AI18" i="116"/>
  <c r="AI19" i="116"/>
  <c r="AI20" i="116"/>
  <c r="AI21" i="116"/>
  <c r="AI22" i="116"/>
  <c r="AI23" i="116"/>
  <c r="AI25" i="116"/>
  <c r="AI26" i="116"/>
  <c r="AI28" i="116"/>
  <c r="AI29" i="116"/>
  <c r="AI30" i="116"/>
  <c r="AI31" i="116"/>
  <c r="AI32" i="116"/>
  <c r="AI33" i="116"/>
  <c r="AI34" i="116"/>
  <c r="AI35" i="116"/>
  <c r="AI36" i="116"/>
  <c r="AI37" i="116"/>
  <c r="AI39" i="116"/>
  <c r="AI40" i="116"/>
  <c r="AI41" i="116"/>
  <c r="AI42" i="116"/>
  <c r="AI43" i="116"/>
  <c r="AI44" i="116"/>
  <c r="AI47" i="116"/>
  <c r="AI49" i="116"/>
  <c r="AI52" i="116"/>
  <c r="AI56" i="116"/>
  <c r="AI57" i="116"/>
  <c r="AI58" i="116"/>
  <c r="AI59" i="116"/>
  <c r="AI60" i="116"/>
  <c r="AI61" i="116"/>
  <c r="AI62" i="116"/>
  <c r="AI63" i="116"/>
  <c r="AI66" i="116"/>
  <c r="AI71" i="116"/>
  <c r="AI72" i="116"/>
  <c r="AI80" i="116"/>
  <c r="AI81" i="116"/>
  <c r="AI104" i="116"/>
  <c r="AI105" i="116"/>
  <c r="AI106" i="116"/>
  <c r="AI112" i="116"/>
  <c r="AM77" i="15"/>
  <c r="AI13" i="117"/>
  <c r="AI14" i="117"/>
  <c r="AI15" i="117"/>
  <c r="AI16" i="117"/>
  <c r="AI18" i="117"/>
  <c r="AI19" i="117"/>
  <c r="AI20" i="117"/>
  <c r="AI21" i="117"/>
  <c r="AI22" i="117"/>
  <c r="AI23" i="117"/>
  <c r="AI25" i="117"/>
  <c r="AI26" i="117"/>
  <c r="AI28" i="117"/>
  <c r="AI29" i="117"/>
  <c r="AI30" i="117"/>
  <c r="AI31" i="117"/>
  <c r="AI32" i="117"/>
  <c r="AI33" i="117"/>
  <c r="AI34" i="117"/>
  <c r="AI35" i="117"/>
  <c r="AI36" i="117"/>
  <c r="AI37" i="117"/>
  <c r="AI39" i="117"/>
  <c r="AI40" i="117"/>
  <c r="AI41" i="117"/>
  <c r="AI42" i="117"/>
  <c r="AI43" i="117"/>
  <c r="AI44" i="117"/>
  <c r="AI47" i="117"/>
  <c r="AI49" i="117"/>
  <c r="AI52" i="117"/>
  <c r="AI56" i="117"/>
  <c r="AI57" i="117"/>
  <c r="AI58" i="117"/>
  <c r="AI59" i="117"/>
  <c r="AI60" i="117"/>
  <c r="AI61" i="117"/>
  <c r="AI62" i="117"/>
  <c r="AI63" i="117"/>
  <c r="AI66" i="117"/>
  <c r="AI71" i="117"/>
  <c r="AI72" i="117"/>
  <c r="AI80" i="117"/>
  <c r="AI81" i="117"/>
  <c r="AI104" i="117"/>
  <c r="AI105" i="117"/>
  <c r="AI106" i="117"/>
  <c r="AI112" i="117"/>
  <c r="AM78" i="15"/>
  <c r="AO13" i="118"/>
  <c r="AO14" i="118"/>
  <c r="AO15" i="118"/>
  <c r="AO16" i="118"/>
  <c r="AO18" i="118"/>
  <c r="AO19" i="118"/>
  <c r="AO20" i="118"/>
  <c r="AO21" i="118"/>
  <c r="AO22" i="118"/>
  <c r="AO23" i="118"/>
  <c r="AO25" i="118"/>
  <c r="AO26" i="118"/>
  <c r="AO28" i="118"/>
  <c r="AO29" i="118"/>
  <c r="AO30" i="118"/>
  <c r="AO31" i="118"/>
  <c r="AO32" i="118"/>
  <c r="AO33" i="118"/>
  <c r="AO34" i="118"/>
  <c r="AO35" i="118"/>
  <c r="AO36" i="118"/>
  <c r="AO37" i="118"/>
  <c r="AO39" i="118"/>
  <c r="AO40" i="118"/>
  <c r="AO41" i="118"/>
  <c r="AO42" i="118"/>
  <c r="AO43" i="118"/>
  <c r="AO44" i="118"/>
  <c r="AO47" i="118"/>
  <c r="AO49" i="118"/>
  <c r="AO52" i="118"/>
  <c r="AO56" i="118"/>
  <c r="AO57" i="118"/>
  <c r="AO58" i="118"/>
  <c r="AO59" i="118"/>
  <c r="AO60" i="118"/>
  <c r="AO61" i="118"/>
  <c r="AO62" i="118"/>
  <c r="AO63" i="118"/>
  <c r="AO66" i="118"/>
  <c r="AO71" i="118"/>
  <c r="AO72" i="118"/>
  <c r="AO80" i="118"/>
  <c r="AO81" i="118"/>
  <c r="AO105" i="118"/>
  <c r="AO106" i="118"/>
  <c r="AO107" i="118"/>
  <c r="AO114" i="118"/>
  <c r="AM79" i="15"/>
  <c r="AO13" i="122"/>
  <c r="AO14" i="122"/>
  <c r="AO15" i="122"/>
  <c r="AO16" i="122"/>
  <c r="AO18" i="122"/>
  <c r="AO19" i="122"/>
  <c r="AO20" i="122"/>
  <c r="AO21" i="122"/>
  <c r="AO22" i="122"/>
  <c r="AO23" i="122"/>
  <c r="AO25" i="122"/>
  <c r="AO26" i="122"/>
  <c r="AO28" i="122"/>
  <c r="AO29" i="122"/>
  <c r="AO30" i="122"/>
  <c r="AO31" i="122"/>
  <c r="AO32" i="122"/>
  <c r="AO33" i="122"/>
  <c r="AO34" i="122"/>
  <c r="AO35" i="122"/>
  <c r="AO36" i="122"/>
  <c r="AO37" i="122"/>
  <c r="AO39" i="122"/>
  <c r="AO40" i="122"/>
  <c r="AO41" i="122"/>
  <c r="AO42" i="122"/>
  <c r="AO43" i="122"/>
  <c r="AO44" i="122"/>
  <c r="AO47" i="122"/>
  <c r="AO49" i="122"/>
  <c r="AO52" i="122"/>
  <c r="AO56" i="122"/>
  <c r="AO57" i="122"/>
  <c r="AO58" i="122"/>
  <c r="AO59" i="122"/>
  <c r="AO60" i="122"/>
  <c r="AO61" i="122"/>
  <c r="AO62" i="122"/>
  <c r="AO63" i="122"/>
  <c r="AO64" i="122"/>
  <c r="AO67" i="122"/>
  <c r="AO72" i="122"/>
  <c r="AO73" i="122"/>
  <c r="AO81" i="122"/>
  <c r="AO82" i="122"/>
  <c r="AO106" i="122"/>
  <c r="AO107" i="122"/>
  <c r="AO108" i="122"/>
  <c r="AO116" i="122"/>
  <c r="AM80" i="15"/>
  <c r="AO13" i="123"/>
  <c r="AO14" i="123"/>
  <c r="AO15" i="123"/>
  <c r="AO16" i="123"/>
  <c r="AO18" i="123"/>
  <c r="AO19" i="123"/>
  <c r="AO20" i="123"/>
  <c r="AO21" i="123"/>
  <c r="AO22" i="123"/>
  <c r="AO23" i="123"/>
  <c r="AO25" i="123"/>
  <c r="AO26" i="123"/>
  <c r="AO28" i="123"/>
  <c r="AO29" i="123"/>
  <c r="AO30" i="123"/>
  <c r="AO31" i="123"/>
  <c r="AO32" i="123"/>
  <c r="AO33" i="123"/>
  <c r="AO34" i="123"/>
  <c r="AO35" i="123"/>
  <c r="AO36" i="123"/>
  <c r="AO37" i="123"/>
  <c r="AO39" i="123"/>
  <c r="AO40" i="123"/>
  <c r="AO41" i="123"/>
  <c r="AO42" i="123"/>
  <c r="AO43" i="123"/>
  <c r="AO44" i="123"/>
  <c r="AO47" i="123"/>
  <c r="AO49" i="123"/>
  <c r="AO52" i="123"/>
  <c r="AO56" i="123"/>
  <c r="AO57" i="123"/>
  <c r="AO58" i="123"/>
  <c r="AO59" i="123"/>
  <c r="AO60" i="123"/>
  <c r="AO61" i="123"/>
  <c r="AO62" i="123"/>
  <c r="AO63" i="123"/>
  <c r="AO64" i="123"/>
  <c r="AO67" i="123"/>
  <c r="AO72" i="123"/>
  <c r="AO73" i="123"/>
  <c r="AO81" i="123"/>
  <c r="AO82" i="123"/>
  <c r="AO106" i="123"/>
  <c r="AO107" i="123"/>
  <c r="AO108" i="123"/>
  <c r="AO116" i="123"/>
  <c r="AM81" i="15"/>
  <c r="AO13" i="124"/>
  <c r="AO14" i="124"/>
  <c r="AO15" i="124"/>
  <c r="AO16" i="124"/>
  <c r="AO18" i="124"/>
  <c r="AO19" i="124"/>
  <c r="AO20" i="124"/>
  <c r="AO21" i="124"/>
  <c r="AO22" i="124"/>
  <c r="AO23" i="124"/>
  <c r="AO25" i="124"/>
  <c r="AO26" i="124"/>
  <c r="AO28" i="124"/>
  <c r="AO29" i="124"/>
  <c r="AO30" i="124"/>
  <c r="AO31" i="124"/>
  <c r="AO32" i="124"/>
  <c r="AO33" i="124"/>
  <c r="AO34" i="124"/>
  <c r="AO35" i="124"/>
  <c r="AO36" i="124"/>
  <c r="AO37" i="124"/>
  <c r="AO39" i="124"/>
  <c r="AO40" i="124"/>
  <c r="AO41" i="124"/>
  <c r="AO42" i="124"/>
  <c r="AO43" i="124"/>
  <c r="AO44" i="124"/>
  <c r="AO47" i="124"/>
  <c r="AO49" i="124"/>
  <c r="AO52" i="124"/>
  <c r="AO56" i="124"/>
  <c r="AO57" i="124"/>
  <c r="AO58" i="124"/>
  <c r="AO59" i="124"/>
  <c r="AO60" i="124"/>
  <c r="AO61" i="124"/>
  <c r="AO62" i="124"/>
  <c r="AO63" i="124"/>
  <c r="AO64" i="124"/>
  <c r="AO67" i="124"/>
  <c r="AO72" i="124"/>
  <c r="AO73" i="124"/>
  <c r="AO81" i="124"/>
  <c r="AO82" i="124"/>
  <c r="AO106" i="124"/>
  <c r="AO107" i="124"/>
  <c r="AO108" i="124"/>
  <c r="AO117" i="124"/>
  <c r="AM82" i="15"/>
  <c r="AO13" i="125"/>
  <c r="AO14" i="125"/>
  <c r="AO15" i="125"/>
  <c r="AO16" i="125"/>
  <c r="AO18" i="125"/>
  <c r="AO19" i="125"/>
  <c r="AO20" i="125"/>
  <c r="AO21" i="125"/>
  <c r="AO22" i="125"/>
  <c r="AO23" i="125"/>
  <c r="AO25" i="125"/>
  <c r="AO26" i="125"/>
  <c r="AO28" i="125"/>
  <c r="AO29" i="125"/>
  <c r="AO30" i="125"/>
  <c r="AO31" i="125"/>
  <c r="AO32" i="125"/>
  <c r="AO33" i="125"/>
  <c r="AO34" i="125"/>
  <c r="AO35" i="125"/>
  <c r="AO36" i="125"/>
  <c r="AO37" i="125"/>
  <c r="AO39" i="125"/>
  <c r="AO40" i="125"/>
  <c r="AO41" i="125"/>
  <c r="AO42" i="125"/>
  <c r="AO43" i="125"/>
  <c r="AO44" i="125"/>
  <c r="AO47" i="125"/>
  <c r="AO49" i="125"/>
  <c r="AO52" i="125"/>
  <c r="AO56" i="125"/>
  <c r="AO57" i="125"/>
  <c r="AO58" i="125"/>
  <c r="AO59" i="125"/>
  <c r="AO60" i="125"/>
  <c r="AO61" i="125"/>
  <c r="AO62" i="125"/>
  <c r="AO63" i="125"/>
  <c r="AO64" i="125"/>
  <c r="AO67" i="125"/>
  <c r="AO72" i="125"/>
  <c r="AO73" i="125"/>
  <c r="AO81" i="125"/>
  <c r="AO82" i="125"/>
  <c r="AO106" i="125"/>
  <c r="AO107" i="125"/>
  <c r="AO108" i="125"/>
  <c r="AO118" i="125"/>
  <c r="AM83" i="15"/>
  <c r="AO13" i="126"/>
  <c r="AO14" i="126"/>
  <c r="AO15" i="126"/>
  <c r="AO16" i="126"/>
  <c r="AO17" i="126"/>
  <c r="AO19" i="126"/>
  <c r="AO20" i="126"/>
  <c r="AO21" i="126"/>
  <c r="AO22" i="126"/>
  <c r="AO23" i="126"/>
  <c r="AO24" i="126"/>
  <c r="AO26" i="126"/>
  <c r="AO27" i="126"/>
  <c r="AO29" i="126"/>
  <c r="AO30" i="126"/>
  <c r="AO31" i="126"/>
  <c r="AO32" i="126"/>
  <c r="AO33" i="126"/>
  <c r="AO34" i="126"/>
  <c r="AO35" i="126"/>
  <c r="AO36" i="126"/>
  <c r="AO37" i="126"/>
  <c r="AO38" i="126"/>
  <c r="AO40" i="126"/>
  <c r="AO41" i="126"/>
  <c r="AO42" i="126"/>
  <c r="AO43" i="126"/>
  <c r="AO44" i="126"/>
  <c r="AO45" i="126"/>
  <c r="AO48" i="126"/>
  <c r="AO50" i="126"/>
  <c r="AO53" i="126"/>
  <c r="AO57" i="126"/>
  <c r="AO58" i="126"/>
  <c r="AO59" i="126"/>
  <c r="AO60" i="126"/>
  <c r="AO61" i="126"/>
  <c r="AO62" i="126"/>
  <c r="AO63" i="126"/>
  <c r="AO64" i="126"/>
  <c r="AO65" i="126"/>
  <c r="AO68" i="126"/>
  <c r="AO73" i="126"/>
  <c r="AO74" i="126"/>
  <c r="AO82" i="126"/>
  <c r="AO83" i="126"/>
  <c r="AO107" i="126"/>
  <c r="AO108" i="126"/>
  <c r="AO109" i="126"/>
  <c r="AO119" i="126"/>
  <c r="AM84" i="15"/>
  <c r="AO13" i="127"/>
  <c r="AO14" i="127"/>
  <c r="AO15" i="127"/>
  <c r="AO16" i="127"/>
  <c r="AO17" i="127"/>
  <c r="AO19" i="127"/>
  <c r="AO20" i="127"/>
  <c r="AO21" i="127"/>
  <c r="AO22" i="127"/>
  <c r="AO23" i="127"/>
  <c r="AO24" i="127"/>
  <c r="AO26" i="127"/>
  <c r="AO27" i="127"/>
  <c r="AO29" i="127"/>
  <c r="AO30" i="127"/>
  <c r="AO31" i="127"/>
  <c r="AO32" i="127"/>
  <c r="AO33" i="127"/>
  <c r="AO34" i="127"/>
  <c r="AO35" i="127"/>
  <c r="AO36" i="127"/>
  <c r="AO37" i="127"/>
  <c r="AO38" i="127"/>
  <c r="AO40" i="127"/>
  <c r="AO41" i="127"/>
  <c r="AO42" i="127"/>
  <c r="AO43" i="127"/>
  <c r="AO44" i="127"/>
  <c r="AO45" i="127"/>
  <c r="AO48" i="127"/>
  <c r="AO50" i="127"/>
  <c r="AO53" i="127"/>
  <c r="AO57" i="127"/>
  <c r="AO58" i="127"/>
  <c r="AO59" i="127"/>
  <c r="AO60" i="127"/>
  <c r="AO61" i="127"/>
  <c r="AO62" i="127"/>
  <c r="AO63" i="127"/>
  <c r="AO64" i="127"/>
  <c r="AO65" i="127"/>
  <c r="AO68" i="127"/>
  <c r="AO73" i="127"/>
  <c r="AO74" i="127"/>
  <c r="AO82" i="127"/>
  <c r="AO83" i="127"/>
  <c r="AO107" i="127"/>
  <c r="AO108" i="127"/>
  <c r="AO109" i="127"/>
  <c r="AO119" i="127"/>
  <c r="AM85" i="15"/>
  <c r="AO13" i="130"/>
  <c r="AO14" i="130"/>
  <c r="AO15" i="130"/>
  <c r="AO16" i="130"/>
  <c r="AO17" i="130"/>
  <c r="AO19" i="130"/>
  <c r="AO20" i="130"/>
  <c r="AO21" i="130"/>
  <c r="AO22" i="130"/>
  <c r="AO23" i="130"/>
  <c r="AO24" i="130"/>
  <c r="AO26" i="130"/>
  <c r="AO27" i="130"/>
  <c r="AO29" i="130"/>
  <c r="AO30" i="130"/>
  <c r="AO31" i="130"/>
  <c r="AO32" i="130"/>
  <c r="AO33" i="130"/>
  <c r="AO34" i="130"/>
  <c r="AO35" i="130"/>
  <c r="AO36" i="130"/>
  <c r="AO37" i="130"/>
  <c r="AO38" i="130"/>
  <c r="AO40" i="130"/>
  <c r="AO41" i="130"/>
  <c r="AO42" i="130"/>
  <c r="AO43" i="130"/>
  <c r="AO44" i="130"/>
  <c r="AO45" i="130"/>
  <c r="AO48" i="130"/>
  <c r="AO50" i="130"/>
  <c r="AO53" i="130"/>
  <c r="AO57" i="130"/>
  <c r="AO58" i="130"/>
  <c r="AO59" i="130"/>
  <c r="AO60" i="130"/>
  <c r="AO61" i="130"/>
  <c r="AO62" i="130"/>
  <c r="AO63" i="130"/>
  <c r="AO64" i="130"/>
  <c r="AO65" i="130"/>
  <c r="AO68" i="130"/>
  <c r="AO73" i="130"/>
  <c r="AO74" i="130"/>
  <c r="AO82" i="130"/>
  <c r="AO83" i="130"/>
  <c r="AO107" i="130"/>
  <c r="AO108" i="130"/>
  <c r="AO109" i="130"/>
  <c r="AO123" i="130"/>
  <c r="AM88" i="15"/>
  <c r="AO13" i="131"/>
  <c r="AO14" i="131"/>
  <c r="AO15" i="131"/>
  <c r="AO16" i="131"/>
  <c r="AO17" i="131"/>
  <c r="AO19" i="131"/>
  <c r="AO20" i="131"/>
  <c r="AO21" i="131"/>
  <c r="AO22" i="131"/>
  <c r="AO23" i="131"/>
  <c r="AO24" i="131"/>
  <c r="AO26" i="131"/>
  <c r="AO27" i="131"/>
  <c r="AO29" i="131"/>
  <c r="AO30" i="131"/>
  <c r="AO31" i="131"/>
  <c r="AO32" i="131"/>
  <c r="AO33" i="131"/>
  <c r="AO34" i="131"/>
  <c r="AO35" i="131"/>
  <c r="AO36" i="131"/>
  <c r="AO37" i="131"/>
  <c r="AO38" i="131"/>
  <c r="AO40" i="131"/>
  <c r="AO41" i="131"/>
  <c r="AO42" i="131"/>
  <c r="AO43" i="131"/>
  <c r="AO44" i="131"/>
  <c r="AO45" i="131"/>
  <c r="AO48" i="131"/>
  <c r="AO50" i="131"/>
  <c r="AO53" i="131"/>
  <c r="AO57" i="131"/>
  <c r="AO58" i="131"/>
  <c r="AO59" i="131"/>
  <c r="AO60" i="131"/>
  <c r="AO61" i="131"/>
  <c r="AO62" i="131"/>
  <c r="AO63" i="131"/>
  <c r="AO64" i="131"/>
  <c r="AO65" i="131"/>
  <c r="AO68" i="131"/>
  <c r="AO73" i="131"/>
  <c r="AO74" i="131"/>
  <c r="AO82" i="131"/>
  <c r="AO83" i="131"/>
  <c r="AO107" i="131"/>
  <c r="AO108" i="131"/>
  <c r="AO109" i="131"/>
  <c r="AO123" i="131"/>
  <c r="AM89" i="15"/>
  <c r="AO13" i="132"/>
  <c r="AO14" i="132"/>
  <c r="AO15" i="132"/>
  <c r="AO16" i="132"/>
  <c r="AO17" i="132"/>
  <c r="AO19" i="132"/>
  <c r="AO20" i="132"/>
  <c r="AO21" i="132"/>
  <c r="AO22" i="132"/>
  <c r="AO23" i="132"/>
  <c r="AO24" i="132"/>
  <c r="AO26" i="132"/>
  <c r="AO27" i="132"/>
  <c r="AO29" i="132"/>
  <c r="AO30" i="132"/>
  <c r="AO31" i="132"/>
  <c r="AO32" i="132"/>
  <c r="AO33" i="132"/>
  <c r="AO34" i="132"/>
  <c r="AO35" i="132"/>
  <c r="AO36" i="132"/>
  <c r="AO37" i="132"/>
  <c r="AO38" i="132"/>
  <c r="AO40" i="132"/>
  <c r="AO41" i="132"/>
  <c r="AO42" i="132"/>
  <c r="AO43" i="132"/>
  <c r="AO44" i="132"/>
  <c r="AO45" i="132"/>
  <c r="AO48" i="132"/>
  <c r="AO50" i="132"/>
  <c r="AO53" i="132"/>
  <c r="AO57" i="132"/>
  <c r="AO58" i="132"/>
  <c r="AO59" i="132"/>
  <c r="AO60" i="132"/>
  <c r="AO61" i="132"/>
  <c r="AO62" i="132"/>
  <c r="AO63" i="132"/>
  <c r="AO64" i="132"/>
  <c r="AO65" i="132"/>
  <c r="AO68" i="132"/>
  <c r="AO73" i="132"/>
  <c r="AO74" i="132"/>
  <c r="AO82" i="132"/>
  <c r="AO83" i="132"/>
  <c r="AO107" i="132"/>
  <c r="AO108" i="132"/>
  <c r="AO109" i="132"/>
  <c r="AO124" i="132"/>
  <c r="AM90" i="15"/>
  <c r="AO13" i="133"/>
  <c r="AO14" i="133"/>
  <c r="AO15" i="133"/>
  <c r="AO16" i="133"/>
  <c r="AO17" i="133"/>
  <c r="AO19" i="133"/>
  <c r="AO20" i="133"/>
  <c r="AO21" i="133"/>
  <c r="AO22" i="133"/>
  <c r="AO23" i="133"/>
  <c r="AO24" i="133"/>
  <c r="AO25" i="133"/>
  <c r="AO27" i="133"/>
  <c r="AO28" i="133"/>
  <c r="AO30" i="133"/>
  <c r="AO31" i="133"/>
  <c r="AO32" i="133"/>
  <c r="AO33" i="133"/>
  <c r="AO34" i="133"/>
  <c r="AO35" i="133"/>
  <c r="AO36" i="133"/>
  <c r="AO37" i="133"/>
  <c r="AO38" i="133"/>
  <c r="AO39" i="133"/>
  <c r="AO41" i="133"/>
  <c r="AO42" i="133"/>
  <c r="AO43" i="133"/>
  <c r="AO44" i="133"/>
  <c r="AO45" i="133"/>
  <c r="AO46" i="133"/>
  <c r="AO49" i="133"/>
  <c r="AO51" i="133"/>
  <c r="AO54" i="133"/>
  <c r="AO58" i="133"/>
  <c r="AO59" i="133"/>
  <c r="AO60" i="133"/>
  <c r="AO61" i="133"/>
  <c r="AO62" i="133"/>
  <c r="AO63" i="133"/>
  <c r="AO64" i="133"/>
  <c r="AO65" i="133"/>
  <c r="AO66" i="133"/>
  <c r="AO69" i="133"/>
  <c r="AO74" i="133"/>
  <c r="AO75" i="133"/>
  <c r="AO83" i="133"/>
  <c r="AO84" i="133"/>
  <c r="AO108" i="133"/>
  <c r="AO109" i="133"/>
  <c r="AO110" i="133"/>
  <c r="AO126" i="133"/>
  <c r="AM91" i="15"/>
  <c r="AO13" i="134"/>
  <c r="AO14" i="134"/>
  <c r="AO15" i="134"/>
  <c r="AO16" i="134"/>
  <c r="AO17" i="134"/>
  <c r="AO19" i="134"/>
  <c r="AO20" i="134"/>
  <c r="AO21" i="134"/>
  <c r="AO22" i="134"/>
  <c r="AO23" i="134"/>
  <c r="AO24" i="134"/>
  <c r="AO25" i="134"/>
  <c r="AO27" i="134"/>
  <c r="AO28" i="134"/>
  <c r="AO30" i="134"/>
  <c r="AO31" i="134"/>
  <c r="AO32" i="134"/>
  <c r="AO33" i="134"/>
  <c r="AO34" i="134"/>
  <c r="AO35" i="134"/>
  <c r="AO36" i="134"/>
  <c r="AO37" i="134"/>
  <c r="AO38" i="134"/>
  <c r="AO39" i="134"/>
  <c r="AO41" i="134"/>
  <c r="AO42" i="134"/>
  <c r="AO43" i="134"/>
  <c r="AO44" i="134"/>
  <c r="AO45" i="134"/>
  <c r="AO46" i="134"/>
  <c r="AO49" i="134"/>
  <c r="AO51" i="134"/>
  <c r="AO54" i="134"/>
  <c r="AO58" i="134"/>
  <c r="AO59" i="134"/>
  <c r="AO60" i="134"/>
  <c r="AO61" i="134"/>
  <c r="AO62" i="134"/>
  <c r="AO63" i="134"/>
  <c r="AO64" i="134"/>
  <c r="AO65" i="134"/>
  <c r="AO66" i="134"/>
  <c r="AO69" i="134"/>
  <c r="AO74" i="134"/>
  <c r="AO75" i="134"/>
  <c r="AO83" i="134"/>
  <c r="AO84" i="134"/>
  <c r="AO108" i="134"/>
  <c r="AO109" i="134"/>
  <c r="AO110" i="134"/>
  <c r="AO127" i="134"/>
  <c r="AM92" i="15"/>
  <c r="AO13" i="135"/>
  <c r="AO14" i="135"/>
  <c r="AO15" i="135"/>
  <c r="AO16" i="135"/>
  <c r="AO17" i="135"/>
  <c r="AO19" i="135"/>
  <c r="AO20" i="135"/>
  <c r="AO21" i="135"/>
  <c r="AO22" i="135"/>
  <c r="AO23" i="135"/>
  <c r="AO24" i="135"/>
  <c r="AO25" i="135"/>
  <c r="AO27" i="135"/>
  <c r="AO28" i="135"/>
  <c r="AO30" i="135"/>
  <c r="AO31" i="135"/>
  <c r="AO32" i="135"/>
  <c r="AO33" i="135"/>
  <c r="AO34" i="135"/>
  <c r="AO35" i="135"/>
  <c r="AO36" i="135"/>
  <c r="AO37" i="135"/>
  <c r="AO38" i="135"/>
  <c r="AO39" i="135"/>
  <c r="AO41" i="135"/>
  <c r="AO42" i="135"/>
  <c r="AO43" i="135"/>
  <c r="AO44" i="135"/>
  <c r="AO45" i="135"/>
  <c r="AO46" i="135"/>
  <c r="AO49" i="135"/>
  <c r="AO51" i="135"/>
  <c r="AO54" i="135"/>
  <c r="AO58" i="135"/>
  <c r="AO59" i="135"/>
  <c r="AO60" i="135"/>
  <c r="AO61" i="135"/>
  <c r="AO62" i="135"/>
  <c r="AO63" i="135"/>
  <c r="AO64" i="135"/>
  <c r="AO65" i="135"/>
  <c r="AO66" i="135"/>
  <c r="AO69" i="135"/>
  <c r="AO74" i="135"/>
  <c r="AO75" i="135"/>
  <c r="AO83" i="135"/>
  <c r="AO84" i="135"/>
  <c r="AO108" i="135"/>
  <c r="AO109" i="135"/>
  <c r="AO110" i="135"/>
  <c r="AO128" i="135"/>
  <c r="AM93" i="15"/>
  <c r="AO13" i="136"/>
  <c r="AO14" i="136"/>
  <c r="AO15" i="136"/>
  <c r="AO16" i="136"/>
  <c r="AO17" i="136"/>
  <c r="AO19" i="136"/>
  <c r="AO20" i="136"/>
  <c r="AO21" i="136"/>
  <c r="AO22" i="136"/>
  <c r="AO23" i="136"/>
  <c r="AO24" i="136"/>
  <c r="AO25" i="136"/>
  <c r="AO27" i="136"/>
  <c r="AO28" i="136"/>
  <c r="AO30" i="136"/>
  <c r="AO31" i="136"/>
  <c r="AO32" i="136"/>
  <c r="AO33" i="136"/>
  <c r="AO34" i="136"/>
  <c r="AO35" i="136"/>
  <c r="AO36" i="136"/>
  <c r="AO37" i="136"/>
  <c r="AO38" i="136"/>
  <c r="AO39" i="136"/>
  <c r="AO41" i="136"/>
  <c r="AO42" i="136"/>
  <c r="AO43" i="136"/>
  <c r="AO44" i="136"/>
  <c r="AO45" i="136"/>
  <c r="AO46" i="136"/>
  <c r="AO49" i="136"/>
  <c r="AO51" i="136"/>
  <c r="AO54" i="136"/>
  <c r="AO58" i="136"/>
  <c r="AO59" i="136"/>
  <c r="AO60" i="136"/>
  <c r="AO61" i="136"/>
  <c r="AO62" i="136"/>
  <c r="AO63" i="136"/>
  <c r="AO64" i="136"/>
  <c r="AO65" i="136"/>
  <c r="AO66" i="136"/>
  <c r="AO69" i="136"/>
  <c r="AO74" i="136"/>
  <c r="AO75" i="136"/>
  <c r="AO83" i="136"/>
  <c r="AO84" i="136"/>
  <c r="AO108" i="136"/>
  <c r="AO109" i="136"/>
  <c r="AO110" i="136"/>
  <c r="AO128" i="136"/>
  <c r="AM94" i="15"/>
  <c r="AQ13" i="137"/>
  <c r="AQ14" i="137"/>
  <c r="AQ15" i="137"/>
  <c r="AQ16" i="137"/>
  <c r="AQ17" i="137"/>
  <c r="AQ19" i="137"/>
  <c r="AQ20" i="137"/>
  <c r="AQ21" i="137"/>
  <c r="AQ22" i="137"/>
  <c r="AQ23" i="137"/>
  <c r="AQ24" i="137"/>
  <c r="AQ25" i="137"/>
  <c r="AQ26" i="137"/>
  <c r="AQ28" i="137"/>
  <c r="AQ29" i="137"/>
  <c r="AQ31" i="137"/>
  <c r="AQ32" i="137"/>
  <c r="AQ33" i="137"/>
  <c r="AQ34" i="137"/>
  <c r="AQ35" i="137"/>
  <c r="AQ36" i="137"/>
  <c r="AQ37" i="137"/>
  <c r="AQ38" i="137"/>
  <c r="AQ39" i="137"/>
  <c r="AQ40" i="137"/>
  <c r="AQ42" i="137"/>
  <c r="AQ43" i="137"/>
  <c r="AQ44" i="137"/>
  <c r="AQ45" i="137"/>
  <c r="AQ46" i="137"/>
  <c r="AQ47" i="137"/>
  <c r="AQ50" i="137"/>
  <c r="AQ52" i="137"/>
  <c r="AQ55" i="137"/>
  <c r="AQ59" i="137"/>
  <c r="AQ60" i="137"/>
  <c r="AQ61" i="137"/>
  <c r="AQ62" i="137"/>
  <c r="AQ63" i="137"/>
  <c r="AQ64" i="137"/>
  <c r="AQ65" i="137"/>
  <c r="AQ66" i="137"/>
  <c r="AQ67" i="137"/>
  <c r="AQ68" i="137"/>
  <c r="AQ71" i="137"/>
  <c r="AQ76" i="137"/>
  <c r="AQ77" i="137"/>
  <c r="AQ78" i="137"/>
  <c r="AQ86" i="137"/>
  <c r="AQ87" i="137"/>
  <c r="AQ112" i="137"/>
  <c r="AQ113" i="137"/>
  <c r="AQ114" i="137"/>
  <c r="AQ134" i="137"/>
  <c r="AM95" i="15"/>
  <c r="AQ13" i="138"/>
  <c r="AQ14" i="138"/>
  <c r="AQ15" i="138"/>
  <c r="AQ16" i="138"/>
  <c r="AQ17" i="138"/>
  <c r="AQ19" i="138"/>
  <c r="AQ20" i="138"/>
  <c r="AQ21" i="138"/>
  <c r="AQ22" i="138"/>
  <c r="AQ23" i="138"/>
  <c r="AQ24" i="138"/>
  <c r="AQ25" i="138"/>
  <c r="AQ26" i="138"/>
  <c r="AQ28" i="138"/>
  <c r="AQ29" i="138"/>
  <c r="AQ31" i="138"/>
  <c r="AQ32" i="138"/>
  <c r="AQ33" i="138"/>
  <c r="AQ34" i="138"/>
  <c r="AQ35" i="138"/>
  <c r="AQ36" i="138"/>
  <c r="AQ37" i="138"/>
  <c r="AQ38" i="138"/>
  <c r="AQ39" i="138"/>
  <c r="AQ40" i="138"/>
  <c r="AQ42" i="138"/>
  <c r="AQ43" i="138"/>
  <c r="AQ44" i="138"/>
  <c r="AQ45" i="138"/>
  <c r="AQ46" i="138"/>
  <c r="AQ47" i="138"/>
  <c r="AQ50" i="138"/>
  <c r="AQ52" i="138"/>
  <c r="AQ55" i="138"/>
  <c r="AQ59" i="138"/>
  <c r="AQ60" i="138"/>
  <c r="AQ61" i="138"/>
  <c r="AQ62" i="138"/>
  <c r="AQ63" i="138"/>
  <c r="AQ64" i="138"/>
  <c r="AQ65" i="138"/>
  <c r="AQ66" i="138"/>
  <c r="AQ67" i="138"/>
  <c r="AQ68" i="138"/>
  <c r="AQ71" i="138"/>
  <c r="AQ76" i="138"/>
  <c r="AQ77" i="138"/>
  <c r="AQ78" i="138"/>
  <c r="AQ86" i="138"/>
  <c r="AQ87" i="138"/>
  <c r="AQ112" i="138"/>
  <c r="AQ113" i="138"/>
  <c r="AQ114" i="138"/>
  <c r="AQ136" i="138"/>
  <c r="AM96" i="15"/>
  <c r="AQ13" i="139"/>
  <c r="AQ14" i="139"/>
  <c r="AQ15" i="139"/>
  <c r="AQ16" i="139"/>
  <c r="AQ17" i="139"/>
  <c r="AQ19" i="139"/>
  <c r="AQ20" i="139"/>
  <c r="AQ21" i="139"/>
  <c r="AQ22" i="139"/>
  <c r="AQ23" i="139"/>
  <c r="AQ24" i="139"/>
  <c r="AQ25" i="139"/>
  <c r="AQ26" i="139"/>
  <c r="AQ28" i="139"/>
  <c r="AQ29" i="139"/>
  <c r="AQ31" i="139"/>
  <c r="AQ32" i="139"/>
  <c r="AQ33" i="139"/>
  <c r="AQ34" i="139"/>
  <c r="AQ35" i="139"/>
  <c r="AQ36" i="139"/>
  <c r="AQ37" i="139"/>
  <c r="AQ38" i="139"/>
  <c r="AQ39" i="139"/>
  <c r="AQ40" i="139"/>
  <c r="AQ42" i="139"/>
  <c r="AQ43" i="139"/>
  <c r="AQ44" i="139"/>
  <c r="AQ45" i="139"/>
  <c r="AQ46" i="139"/>
  <c r="AQ47" i="139"/>
  <c r="AQ50" i="139"/>
  <c r="AQ52" i="139"/>
  <c r="AQ55" i="139"/>
  <c r="AQ59" i="139"/>
  <c r="AQ60" i="139"/>
  <c r="AQ61" i="139"/>
  <c r="AQ62" i="139"/>
  <c r="AQ63" i="139"/>
  <c r="AQ64" i="139"/>
  <c r="AQ65" i="139"/>
  <c r="AQ66" i="139"/>
  <c r="AQ67" i="139"/>
  <c r="AQ68" i="139"/>
  <c r="AQ71" i="139"/>
  <c r="AQ76" i="139"/>
  <c r="AQ77" i="139"/>
  <c r="AQ78" i="139"/>
  <c r="AQ86" i="139"/>
  <c r="AQ87" i="139"/>
  <c r="AQ112" i="139"/>
  <c r="AQ113" i="139"/>
  <c r="AQ114" i="139"/>
  <c r="AQ136" i="139"/>
  <c r="AM97" i="15"/>
  <c r="AQ13" i="140"/>
  <c r="AQ14" i="140"/>
  <c r="AQ15" i="140"/>
  <c r="AQ16" i="140"/>
  <c r="AQ17" i="140"/>
  <c r="AQ19" i="140"/>
  <c r="AQ20" i="140"/>
  <c r="AQ21" i="140"/>
  <c r="AQ22" i="140"/>
  <c r="AQ23" i="140"/>
  <c r="AQ24" i="140"/>
  <c r="AQ25" i="140"/>
  <c r="AQ26" i="140"/>
  <c r="AQ28" i="140"/>
  <c r="AQ29" i="140"/>
  <c r="AQ31" i="140"/>
  <c r="AQ32" i="140"/>
  <c r="AQ33" i="140"/>
  <c r="AQ34" i="140"/>
  <c r="AQ35" i="140"/>
  <c r="AQ36" i="140"/>
  <c r="AQ37" i="140"/>
  <c r="AQ38" i="140"/>
  <c r="AQ39" i="140"/>
  <c r="AQ40" i="140"/>
  <c r="AQ42" i="140"/>
  <c r="AQ43" i="140"/>
  <c r="AQ44" i="140"/>
  <c r="AQ45" i="140"/>
  <c r="AQ46" i="140"/>
  <c r="AQ47" i="140"/>
  <c r="AQ50" i="140"/>
  <c r="AQ52" i="140"/>
  <c r="AQ55" i="140"/>
  <c r="AQ59" i="140"/>
  <c r="AQ60" i="140"/>
  <c r="AQ61" i="140"/>
  <c r="AQ62" i="140"/>
  <c r="AQ63" i="140"/>
  <c r="AQ64" i="140"/>
  <c r="AQ65" i="140"/>
  <c r="AQ66" i="140"/>
  <c r="AQ67" i="140"/>
  <c r="AQ68" i="140"/>
  <c r="AQ71" i="140"/>
  <c r="AQ76" i="140"/>
  <c r="AQ77" i="140"/>
  <c r="AQ78" i="140"/>
  <c r="AQ86" i="140"/>
  <c r="AQ87" i="140"/>
  <c r="AQ112" i="140"/>
  <c r="AQ113" i="140"/>
  <c r="AQ114" i="140"/>
  <c r="AQ136" i="140"/>
  <c r="AM98" i="15"/>
  <c r="AQ13" i="141"/>
  <c r="AQ14" i="141"/>
  <c r="AQ15" i="141"/>
  <c r="AQ16" i="141"/>
  <c r="AQ17" i="141"/>
  <c r="AQ19" i="141"/>
  <c r="AQ20" i="141"/>
  <c r="AQ21" i="141"/>
  <c r="AQ22" i="141"/>
  <c r="AQ23" i="141"/>
  <c r="AQ24" i="141"/>
  <c r="AQ25" i="141"/>
  <c r="AQ26" i="141"/>
  <c r="AQ28" i="141"/>
  <c r="AQ29" i="141"/>
  <c r="AQ31" i="141"/>
  <c r="AQ32" i="141"/>
  <c r="AQ33" i="141"/>
  <c r="AQ34" i="141"/>
  <c r="AQ35" i="141"/>
  <c r="AQ36" i="141"/>
  <c r="AQ37" i="141"/>
  <c r="AQ38" i="141"/>
  <c r="AQ39" i="141"/>
  <c r="AQ40" i="141"/>
  <c r="AQ42" i="141"/>
  <c r="AQ43" i="141"/>
  <c r="AQ44" i="141"/>
  <c r="AQ45" i="141"/>
  <c r="AQ46" i="141"/>
  <c r="AQ47" i="141"/>
  <c r="AQ50" i="141"/>
  <c r="AQ52" i="141"/>
  <c r="AQ55" i="141"/>
  <c r="AQ59" i="141"/>
  <c r="AQ60" i="141"/>
  <c r="AQ61" i="141"/>
  <c r="AQ62" i="141"/>
  <c r="AQ63" i="141"/>
  <c r="AQ64" i="141"/>
  <c r="AQ65" i="141"/>
  <c r="AQ66" i="141"/>
  <c r="AQ67" i="141"/>
  <c r="AQ68" i="141"/>
  <c r="AQ71" i="141"/>
  <c r="AQ76" i="141"/>
  <c r="AQ77" i="141"/>
  <c r="AQ78" i="141"/>
  <c r="AQ86" i="141"/>
  <c r="AQ87" i="141"/>
  <c r="AQ112" i="141"/>
  <c r="AQ113" i="141"/>
  <c r="AQ114" i="141"/>
  <c r="AQ136" i="141"/>
  <c r="AM99" i="15"/>
  <c r="AQ13" i="142"/>
  <c r="AQ14" i="142"/>
  <c r="AQ15" i="142"/>
  <c r="AQ16" i="142"/>
  <c r="AQ17" i="142"/>
  <c r="AQ19" i="142"/>
  <c r="AQ20" i="142"/>
  <c r="AQ21" i="142"/>
  <c r="AQ22" i="142"/>
  <c r="AQ23" i="142"/>
  <c r="AQ24" i="142"/>
  <c r="AQ25" i="142"/>
  <c r="AQ26" i="142"/>
  <c r="AQ28" i="142"/>
  <c r="AQ29" i="142"/>
  <c r="AQ31" i="142"/>
  <c r="AQ32" i="142"/>
  <c r="AQ33" i="142"/>
  <c r="AQ34" i="142"/>
  <c r="AQ35" i="142"/>
  <c r="AQ36" i="142"/>
  <c r="AQ37" i="142"/>
  <c r="AQ38" i="142"/>
  <c r="AQ39" i="142"/>
  <c r="AQ40" i="142"/>
  <c r="AQ42" i="142"/>
  <c r="AQ43" i="142"/>
  <c r="AQ44" i="142"/>
  <c r="AQ45" i="142"/>
  <c r="AQ46" i="142"/>
  <c r="AQ47" i="142"/>
  <c r="AQ50" i="142"/>
  <c r="AQ52" i="142"/>
  <c r="AQ55" i="142"/>
  <c r="AQ59" i="142"/>
  <c r="AQ60" i="142"/>
  <c r="AQ61" i="142"/>
  <c r="AQ62" i="142"/>
  <c r="AQ63" i="142"/>
  <c r="AQ64" i="142"/>
  <c r="AQ65" i="142"/>
  <c r="AQ66" i="142"/>
  <c r="AQ67" i="142"/>
  <c r="AQ68" i="142"/>
  <c r="AQ71" i="142"/>
  <c r="AQ76" i="142"/>
  <c r="AQ77" i="142"/>
  <c r="AQ78" i="142"/>
  <c r="AQ86" i="142"/>
  <c r="AQ87" i="142"/>
  <c r="AQ112" i="142"/>
  <c r="AQ113" i="142"/>
  <c r="AQ114" i="142"/>
  <c r="AQ137" i="142"/>
  <c r="AM100" i="15"/>
  <c r="AQ13" i="143"/>
  <c r="AQ14" i="143"/>
  <c r="AQ15" i="143"/>
  <c r="AQ16" i="143"/>
  <c r="AQ17" i="143"/>
  <c r="AQ19" i="143"/>
  <c r="AQ20" i="143"/>
  <c r="AQ21" i="143"/>
  <c r="AQ22" i="143"/>
  <c r="AQ23" i="143"/>
  <c r="AQ24" i="143"/>
  <c r="AQ25" i="143"/>
  <c r="AQ26" i="143"/>
  <c r="AQ28" i="143"/>
  <c r="AQ29" i="143"/>
  <c r="AQ31" i="143"/>
  <c r="AQ32" i="143"/>
  <c r="AQ33" i="143"/>
  <c r="AQ34" i="143"/>
  <c r="AQ35" i="143"/>
  <c r="AQ36" i="143"/>
  <c r="AQ37" i="143"/>
  <c r="AQ38" i="143"/>
  <c r="AQ39" i="143"/>
  <c r="AQ40" i="143"/>
  <c r="AQ42" i="143"/>
  <c r="AQ43" i="143"/>
  <c r="AQ44" i="143"/>
  <c r="AQ45" i="143"/>
  <c r="AQ46" i="143"/>
  <c r="AQ47" i="143"/>
  <c r="AQ50" i="143"/>
  <c r="AQ52" i="143"/>
  <c r="AQ55" i="143"/>
  <c r="AQ59" i="143"/>
  <c r="AQ60" i="143"/>
  <c r="AQ61" i="143"/>
  <c r="AQ62" i="143"/>
  <c r="AQ63" i="143"/>
  <c r="AQ64" i="143"/>
  <c r="AQ65" i="143"/>
  <c r="AQ66" i="143"/>
  <c r="AQ67" i="143"/>
  <c r="AQ68" i="143"/>
  <c r="AQ71" i="143"/>
  <c r="AQ76" i="143"/>
  <c r="AQ77" i="143"/>
  <c r="AQ78" i="143"/>
  <c r="AQ86" i="143"/>
  <c r="AQ87" i="143"/>
  <c r="AQ112" i="143"/>
  <c r="AQ113" i="143"/>
  <c r="AQ114" i="143"/>
  <c r="AQ138" i="143"/>
  <c r="AM101" i="15"/>
  <c r="AQ13" i="144"/>
  <c r="AQ14" i="144"/>
  <c r="AQ15" i="144"/>
  <c r="AQ16" i="144"/>
  <c r="AQ17" i="144"/>
  <c r="AQ19" i="144"/>
  <c r="AQ20" i="144"/>
  <c r="AQ21" i="144"/>
  <c r="AQ22" i="144"/>
  <c r="AQ23" i="144"/>
  <c r="AQ24" i="144"/>
  <c r="AQ25" i="144"/>
  <c r="AQ26" i="144"/>
  <c r="AQ28" i="144"/>
  <c r="AQ29" i="144"/>
  <c r="AQ31" i="144"/>
  <c r="AQ32" i="144"/>
  <c r="AQ33" i="144"/>
  <c r="AQ34" i="144"/>
  <c r="AQ35" i="144"/>
  <c r="AQ36" i="144"/>
  <c r="AQ37" i="144"/>
  <c r="AQ38" i="144"/>
  <c r="AQ39" i="144"/>
  <c r="AQ40" i="144"/>
  <c r="AQ42" i="144"/>
  <c r="AQ43" i="144"/>
  <c r="AQ44" i="144"/>
  <c r="AQ45" i="144"/>
  <c r="AQ46" i="144"/>
  <c r="AQ47" i="144"/>
  <c r="AQ50" i="144"/>
  <c r="AQ52" i="144"/>
  <c r="AQ55" i="144"/>
  <c r="AQ59" i="144"/>
  <c r="AQ60" i="144"/>
  <c r="AQ61" i="144"/>
  <c r="AQ62" i="144"/>
  <c r="AQ63" i="144"/>
  <c r="AQ64" i="144"/>
  <c r="AQ65" i="144"/>
  <c r="AQ66" i="144"/>
  <c r="AQ67" i="144"/>
  <c r="AQ68" i="144"/>
  <c r="AQ71" i="144"/>
  <c r="AQ76" i="144"/>
  <c r="AQ77" i="144"/>
  <c r="AQ78" i="144"/>
  <c r="AQ86" i="144"/>
  <c r="AQ87" i="144"/>
  <c r="AQ112" i="144"/>
  <c r="AQ113" i="144"/>
  <c r="AQ114" i="144"/>
  <c r="AQ138" i="144"/>
  <c r="AM102" i="15"/>
  <c r="AQ13" i="145"/>
  <c r="AQ14" i="145"/>
  <c r="AQ15" i="145"/>
  <c r="AQ16" i="145"/>
  <c r="AQ17" i="145"/>
  <c r="AQ19" i="145"/>
  <c r="AQ20" i="145"/>
  <c r="AQ21" i="145"/>
  <c r="AQ22" i="145"/>
  <c r="AQ23" i="145"/>
  <c r="AQ24" i="145"/>
  <c r="AQ25" i="145"/>
  <c r="AQ26" i="145"/>
  <c r="AQ28" i="145"/>
  <c r="AQ29" i="145"/>
  <c r="AQ31" i="145"/>
  <c r="AQ32" i="145"/>
  <c r="AQ33" i="145"/>
  <c r="AQ34" i="145"/>
  <c r="AQ35" i="145"/>
  <c r="AQ36" i="145"/>
  <c r="AQ37" i="145"/>
  <c r="AQ38" i="145"/>
  <c r="AQ39" i="145"/>
  <c r="AQ40" i="145"/>
  <c r="AQ42" i="145"/>
  <c r="AQ43" i="145"/>
  <c r="AQ44" i="145"/>
  <c r="AQ45" i="145"/>
  <c r="AQ46" i="145"/>
  <c r="AQ47" i="145"/>
  <c r="AQ50" i="145"/>
  <c r="AQ52" i="145"/>
  <c r="AQ55" i="145"/>
  <c r="AQ59" i="145"/>
  <c r="AQ60" i="145"/>
  <c r="AQ61" i="145"/>
  <c r="AQ62" i="145"/>
  <c r="AQ63" i="145"/>
  <c r="AQ64" i="145"/>
  <c r="AQ65" i="145"/>
  <c r="AQ66" i="145"/>
  <c r="AQ67" i="145"/>
  <c r="AQ68" i="145"/>
  <c r="AQ71" i="145"/>
  <c r="AQ76" i="145"/>
  <c r="AQ77" i="145"/>
  <c r="AQ78" i="145"/>
  <c r="AQ86" i="145"/>
  <c r="AQ87" i="145"/>
  <c r="AQ112" i="145"/>
  <c r="AQ113" i="145"/>
  <c r="AQ114" i="145"/>
  <c r="AQ138" i="145"/>
  <c r="AM103" i="15"/>
  <c r="AQ13" i="146"/>
  <c r="AQ14" i="146"/>
  <c r="AQ15" i="146"/>
  <c r="AQ16" i="146"/>
  <c r="AQ17" i="146"/>
  <c r="AQ19" i="146"/>
  <c r="AQ20" i="146"/>
  <c r="AQ21" i="146"/>
  <c r="AQ22" i="146"/>
  <c r="AQ23" i="146"/>
  <c r="AQ24" i="146"/>
  <c r="AQ25" i="146"/>
  <c r="AQ26" i="146"/>
  <c r="AQ28" i="146"/>
  <c r="AQ29" i="146"/>
  <c r="AQ31" i="146"/>
  <c r="AQ32" i="146"/>
  <c r="AQ33" i="146"/>
  <c r="AQ34" i="146"/>
  <c r="AQ35" i="146"/>
  <c r="AQ36" i="146"/>
  <c r="AQ37" i="146"/>
  <c r="AQ38" i="146"/>
  <c r="AQ39" i="146"/>
  <c r="AQ40" i="146"/>
  <c r="AQ42" i="146"/>
  <c r="AQ43" i="146"/>
  <c r="AQ44" i="146"/>
  <c r="AQ45" i="146"/>
  <c r="AQ46" i="146"/>
  <c r="AQ47" i="146"/>
  <c r="AQ50" i="146"/>
  <c r="AQ52" i="146"/>
  <c r="AQ55" i="146"/>
  <c r="AQ59" i="146"/>
  <c r="AQ60" i="146"/>
  <c r="AQ61" i="146"/>
  <c r="AQ62" i="146"/>
  <c r="AQ63" i="146"/>
  <c r="AQ64" i="146"/>
  <c r="AQ65" i="146"/>
  <c r="AQ66" i="146"/>
  <c r="AQ67" i="146"/>
  <c r="AQ68" i="146"/>
  <c r="AQ71" i="146"/>
  <c r="AQ76" i="146"/>
  <c r="AQ77" i="146"/>
  <c r="AQ78" i="146"/>
  <c r="AQ86" i="146"/>
  <c r="AQ87" i="146"/>
  <c r="AQ112" i="146"/>
  <c r="AQ113" i="146"/>
  <c r="AQ114" i="146"/>
  <c r="AQ138" i="146"/>
  <c r="AM104" i="15"/>
  <c r="AQ13" i="147"/>
  <c r="AQ14" i="147"/>
  <c r="AQ15" i="147"/>
  <c r="AQ16" i="147"/>
  <c r="AQ17" i="147"/>
  <c r="AQ19" i="147"/>
  <c r="AQ20" i="147"/>
  <c r="AQ21" i="147"/>
  <c r="AQ22" i="147"/>
  <c r="AQ23" i="147"/>
  <c r="AQ24" i="147"/>
  <c r="AQ25" i="147"/>
  <c r="AQ26" i="147"/>
  <c r="AQ28" i="147"/>
  <c r="AQ29" i="147"/>
  <c r="AQ31" i="147"/>
  <c r="AQ32" i="147"/>
  <c r="AQ33" i="147"/>
  <c r="AQ34" i="147"/>
  <c r="AQ35" i="147"/>
  <c r="AQ36" i="147"/>
  <c r="AQ37" i="147"/>
  <c r="AQ38" i="147"/>
  <c r="AQ39" i="147"/>
  <c r="AQ40" i="147"/>
  <c r="AQ42" i="147"/>
  <c r="AQ43" i="147"/>
  <c r="AQ44" i="147"/>
  <c r="AQ45" i="147"/>
  <c r="AQ46" i="147"/>
  <c r="AQ47" i="147"/>
  <c r="AQ50" i="147"/>
  <c r="AQ52" i="147"/>
  <c r="AQ55" i="147"/>
  <c r="AQ59" i="147"/>
  <c r="AQ60" i="147"/>
  <c r="AQ61" i="147"/>
  <c r="AQ62" i="147"/>
  <c r="AQ63" i="147"/>
  <c r="AQ64" i="147"/>
  <c r="AQ65" i="147"/>
  <c r="AQ66" i="147"/>
  <c r="AQ67" i="147"/>
  <c r="AQ68" i="147"/>
  <c r="AQ71" i="147"/>
  <c r="AQ76" i="147"/>
  <c r="AQ77" i="147"/>
  <c r="AQ78" i="147"/>
  <c r="AQ86" i="147"/>
  <c r="AQ87" i="147"/>
  <c r="AQ112" i="147"/>
  <c r="AQ113" i="147"/>
  <c r="AQ114" i="147"/>
  <c r="AQ138" i="147"/>
  <c r="AM105" i="15"/>
  <c r="AQ13" i="148"/>
  <c r="AQ14" i="148"/>
  <c r="AQ15" i="148"/>
  <c r="AQ16" i="148"/>
  <c r="AQ17" i="148"/>
  <c r="AQ19" i="148"/>
  <c r="AQ20" i="148"/>
  <c r="AQ21" i="148"/>
  <c r="AQ22" i="148"/>
  <c r="AQ23" i="148"/>
  <c r="AQ24" i="148"/>
  <c r="AQ25" i="148"/>
  <c r="AQ26" i="148"/>
  <c r="AQ28" i="148"/>
  <c r="AQ29" i="148"/>
  <c r="AQ31" i="148"/>
  <c r="AQ32" i="148"/>
  <c r="AQ33" i="148"/>
  <c r="AQ34" i="148"/>
  <c r="AQ35" i="148"/>
  <c r="AQ36" i="148"/>
  <c r="AQ37" i="148"/>
  <c r="AQ38" i="148"/>
  <c r="AQ39" i="148"/>
  <c r="AQ40" i="148"/>
  <c r="AQ42" i="148"/>
  <c r="AQ43" i="148"/>
  <c r="AQ44" i="148"/>
  <c r="AQ45" i="148"/>
  <c r="AQ46" i="148"/>
  <c r="AQ47" i="148"/>
  <c r="AQ50" i="148"/>
  <c r="AQ52" i="148"/>
  <c r="AQ55" i="148"/>
  <c r="AQ59" i="148"/>
  <c r="AQ60" i="148"/>
  <c r="AQ61" i="148"/>
  <c r="AQ62" i="148"/>
  <c r="AQ63" i="148"/>
  <c r="AQ64" i="148"/>
  <c r="AQ65" i="148"/>
  <c r="AQ66" i="148"/>
  <c r="AQ67" i="148"/>
  <c r="AQ68" i="148"/>
  <c r="AQ71" i="148"/>
  <c r="AQ76" i="148"/>
  <c r="AQ77" i="148"/>
  <c r="AQ78" i="148"/>
  <c r="AQ86" i="148"/>
  <c r="AQ87" i="148"/>
  <c r="AQ112" i="148"/>
  <c r="AQ113" i="148"/>
  <c r="AQ114" i="148"/>
  <c r="AQ138" i="148"/>
  <c r="AM106" i="15"/>
  <c r="AM110" i="15"/>
  <c r="AU13" i="140"/>
  <c r="AU14" i="140"/>
  <c r="AU15" i="140"/>
  <c r="AU16" i="140"/>
  <c r="AU17" i="140"/>
  <c r="AU19" i="140"/>
  <c r="AU20" i="140"/>
  <c r="AU21" i="140"/>
  <c r="AU22" i="140"/>
  <c r="AU23" i="140"/>
  <c r="AU24" i="140"/>
  <c r="AU25" i="140"/>
  <c r="AU26" i="140"/>
  <c r="AU28" i="140"/>
  <c r="AU29" i="140"/>
  <c r="AU31" i="140"/>
  <c r="AU32" i="140"/>
  <c r="AU33" i="140"/>
  <c r="AU34" i="140"/>
  <c r="AU35" i="140"/>
  <c r="AU36" i="140"/>
  <c r="AU37" i="140"/>
  <c r="AU38" i="140"/>
  <c r="AU39" i="140"/>
  <c r="AU40" i="140"/>
  <c r="AU42" i="140"/>
  <c r="AU43" i="140"/>
  <c r="AU44" i="140"/>
  <c r="AU45" i="140"/>
  <c r="AU46" i="140"/>
  <c r="AU47" i="140"/>
  <c r="AU50" i="140"/>
  <c r="AU52" i="140"/>
  <c r="AU55" i="140"/>
  <c r="AU59" i="140"/>
  <c r="AU60" i="140"/>
  <c r="AU61" i="140"/>
  <c r="AU62" i="140"/>
  <c r="AU63" i="140"/>
  <c r="AU64" i="140"/>
  <c r="AU65" i="140"/>
  <c r="AU66" i="140"/>
  <c r="AU67" i="140"/>
  <c r="AU68" i="140"/>
  <c r="AU71" i="140"/>
  <c r="AU76" i="140"/>
  <c r="AU77" i="140"/>
  <c r="AU78" i="140"/>
  <c r="AU86" i="140"/>
  <c r="AU87" i="140"/>
  <c r="AU112" i="140"/>
  <c r="AU113" i="140"/>
  <c r="AU114" i="140"/>
  <c r="AU136" i="140"/>
  <c r="AO98" i="15"/>
  <c r="AS13" i="142"/>
  <c r="AS14" i="142"/>
  <c r="AS15" i="142"/>
  <c r="AS16" i="142"/>
  <c r="AS17" i="142"/>
  <c r="AS19" i="142"/>
  <c r="AS20" i="142"/>
  <c r="AS21" i="142"/>
  <c r="AS22" i="142"/>
  <c r="AS23" i="142"/>
  <c r="AS24" i="142"/>
  <c r="AS25" i="142"/>
  <c r="AS26" i="142"/>
  <c r="AS28" i="142"/>
  <c r="AS29" i="142"/>
  <c r="AS31" i="142"/>
  <c r="AS32" i="142"/>
  <c r="AS33" i="142"/>
  <c r="AS34" i="142"/>
  <c r="AS35" i="142"/>
  <c r="AS36" i="142"/>
  <c r="AS37" i="142"/>
  <c r="AS38" i="142"/>
  <c r="AS39" i="142"/>
  <c r="AS40" i="142"/>
  <c r="AS42" i="142"/>
  <c r="AS43" i="142"/>
  <c r="AS44" i="142"/>
  <c r="AS45" i="142"/>
  <c r="AS46" i="142"/>
  <c r="AS47" i="142"/>
  <c r="AS50" i="142"/>
  <c r="AS52" i="142"/>
  <c r="AS55" i="142"/>
  <c r="AS59" i="142"/>
  <c r="AS60" i="142"/>
  <c r="AS61" i="142"/>
  <c r="AS62" i="142"/>
  <c r="AS63" i="142"/>
  <c r="AS64" i="142"/>
  <c r="AS65" i="142"/>
  <c r="AS66" i="142"/>
  <c r="AS67" i="142"/>
  <c r="AS68" i="142"/>
  <c r="AS71" i="142"/>
  <c r="AS76" i="142"/>
  <c r="AS77" i="142"/>
  <c r="AS78" i="142"/>
  <c r="AS86" i="142"/>
  <c r="AS87" i="142"/>
  <c r="AS112" i="142"/>
  <c r="AS113" i="142"/>
  <c r="AS114" i="142"/>
  <c r="AS137" i="142"/>
  <c r="AO100" i="15"/>
  <c r="AS13" i="143"/>
  <c r="AS14" i="143"/>
  <c r="AS15" i="143"/>
  <c r="AS16" i="143"/>
  <c r="AS17" i="143"/>
  <c r="AS19" i="143"/>
  <c r="AS20" i="143"/>
  <c r="AS21" i="143"/>
  <c r="AS22" i="143"/>
  <c r="AS23" i="143"/>
  <c r="AS24" i="143"/>
  <c r="AS25" i="143"/>
  <c r="AS26" i="143"/>
  <c r="AS28" i="143"/>
  <c r="AS29" i="143"/>
  <c r="AS31" i="143"/>
  <c r="AS32" i="143"/>
  <c r="AS33" i="143"/>
  <c r="AS34" i="143"/>
  <c r="AS35" i="143"/>
  <c r="AS36" i="143"/>
  <c r="AS37" i="143"/>
  <c r="AS38" i="143"/>
  <c r="AS39" i="143"/>
  <c r="AS40" i="143"/>
  <c r="AS42" i="143"/>
  <c r="AS43" i="143"/>
  <c r="AS44" i="143"/>
  <c r="AS45" i="143"/>
  <c r="AS46" i="143"/>
  <c r="AS47" i="143"/>
  <c r="AS50" i="143"/>
  <c r="AS52" i="143"/>
  <c r="AS55" i="143"/>
  <c r="AS59" i="143"/>
  <c r="AS60" i="143"/>
  <c r="AS61" i="143"/>
  <c r="AS62" i="143"/>
  <c r="AS63" i="143"/>
  <c r="AS64" i="143"/>
  <c r="AS65" i="143"/>
  <c r="AS66" i="143"/>
  <c r="AS67" i="143"/>
  <c r="AS68" i="143"/>
  <c r="AS71" i="143"/>
  <c r="AS76" i="143"/>
  <c r="AS77" i="143"/>
  <c r="AS78" i="143"/>
  <c r="AS86" i="143"/>
  <c r="AS87" i="143"/>
  <c r="AS112" i="143"/>
  <c r="AS113" i="143"/>
  <c r="AS114" i="143"/>
  <c r="AS138" i="143"/>
  <c r="AO101" i="15"/>
  <c r="AS13" i="145"/>
  <c r="AS14" i="145"/>
  <c r="AS15" i="145"/>
  <c r="AS16" i="145"/>
  <c r="AS17" i="145"/>
  <c r="AS19" i="145"/>
  <c r="AS20" i="145"/>
  <c r="AS21" i="145"/>
  <c r="AS22" i="145"/>
  <c r="AS23" i="145"/>
  <c r="AS24" i="145"/>
  <c r="AS25" i="145"/>
  <c r="AS26" i="145"/>
  <c r="AS28" i="145"/>
  <c r="AS29" i="145"/>
  <c r="AS31" i="145"/>
  <c r="AS32" i="145"/>
  <c r="AS33" i="145"/>
  <c r="AS34" i="145"/>
  <c r="AS35" i="145"/>
  <c r="AS36" i="145"/>
  <c r="AS37" i="145"/>
  <c r="AS38" i="145"/>
  <c r="AS39" i="145"/>
  <c r="AS40" i="145"/>
  <c r="AS42" i="145"/>
  <c r="AS43" i="145"/>
  <c r="AS44" i="145"/>
  <c r="AS45" i="145"/>
  <c r="AS46" i="145"/>
  <c r="AS47" i="145"/>
  <c r="AS50" i="145"/>
  <c r="AS52" i="145"/>
  <c r="AS55" i="145"/>
  <c r="AS59" i="145"/>
  <c r="AS60" i="145"/>
  <c r="AS61" i="145"/>
  <c r="AS62" i="145"/>
  <c r="AS63" i="145"/>
  <c r="AS64" i="145"/>
  <c r="AS65" i="145"/>
  <c r="AS66" i="145"/>
  <c r="AS67" i="145"/>
  <c r="AS68" i="145"/>
  <c r="AS71" i="145"/>
  <c r="AS76" i="145"/>
  <c r="AS77" i="145"/>
  <c r="AS78" i="145"/>
  <c r="AS86" i="145"/>
  <c r="AS87" i="145"/>
  <c r="AS112" i="145"/>
  <c r="AS113" i="145"/>
  <c r="AS114" i="145"/>
  <c r="AS138" i="145"/>
  <c r="AO103" i="15"/>
  <c r="AS13" i="146"/>
  <c r="AS14" i="146"/>
  <c r="AS15" i="146"/>
  <c r="AS16" i="146"/>
  <c r="AS17" i="146"/>
  <c r="AS19" i="146"/>
  <c r="AS20" i="146"/>
  <c r="AS21" i="146"/>
  <c r="AS22" i="146"/>
  <c r="AS23" i="146"/>
  <c r="AS24" i="146"/>
  <c r="AS25" i="146"/>
  <c r="AS26" i="146"/>
  <c r="AS28" i="146"/>
  <c r="AS29" i="146"/>
  <c r="AS31" i="146"/>
  <c r="AS32" i="146"/>
  <c r="AS33" i="146"/>
  <c r="AS34" i="146"/>
  <c r="AS35" i="146"/>
  <c r="AS36" i="146"/>
  <c r="AS37" i="146"/>
  <c r="AS38" i="146"/>
  <c r="AS39" i="146"/>
  <c r="AS40" i="146"/>
  <c r="AS42" i="146"/>
  <c r="AS43" i="146"/>
  <c r="AS44" i="146"/>
  <c r="AS45" i="146"/>
  <c r="AS46" i="146"/>
  <c r="AS47" i="146"/>
  <c r="AS50" i="146"/>
  <c r="AS52" i="146"/>
  <c r="AS55" i="146"/>
  <c r="AS59" i="146"/>
  <c r="AS60" i="146"/>
  <c r="AS61" i="146"/>
  <c r="AS62" i="146"/>
  <c r="AS63" i="146"/>
  <c r="AS64" i="146"/>
  <c r="AS65" i="146"/>
  <c r="AS66" i="146"/>
  <c r="AS67" i="146"/>
  <c r="AS68" i="146"/>
  <c r="AS71" i="146"/>
  <c r="AS76" i="146"/>
  <c r="AS77" i="146"/>
  <c r="AS78" i="146"/>
  <c r="AS86" i="146"/>
  <c r="AS87" i="146"/>
  <c r="AS112" i="146"/>
  <c r="AS113" i="146"/>
  <c r="AS114" i="146"/>
  <c r="AS138" i="146"/>
  <c r="AO104" i="15"/>
  <c r="AS13" i="147"/>
  <c r="AS14" i="147"/>
  <c r="AS15" i="147"/>
  <c r="AS16" i="147"/>
  <c r="AS17" i="147"/>
  <c r="AS19" i="147"/>
  <c r="AS20" i="147"/>
  <c r="AS21" i="147"/>
  <c r="AS22" i="147"/>
  <c r="AS23" i="147"/>
  <c r="AS24" i="147"/>
  <c r="AS25" i="147"/>
  <c r="AS26" i="147"/>
  <c r="AS28" i="147"/>
  <c r="AS29" i="147"/>
  <c r="AS31" i="147"/>
  <c r="AS32" i="147"/>
  <c r="AS33" i="147"/>
  <c r="AS34" i="147"/>
  <c r="AS35" i="147"/>
  <c r="AS36" i="147"/>
  <c r="AS37" i="147"/>
  <c r="AS38" i="147"/>
  <c r="AS39" i="147"/>
  <c r="AS40" i="147"/>
  <c r="AS42" i="147"/>
  <c r="AS43" i="147"/>
  <c r="AS44" i="147"/>
  <c r="AS45" i="147"/>
  <c r="AS46" i="147"/>
  <c r="AS47" i="147"/>
  <c r="AS50" i="147"/>
  <c r="AS52" i="147"/>
  <c r="AS55" i="147"/>
  <c r="AS59" i="147"/>
  <c r="AS60" i="147"/>
  <c r="AS61" i="147"/>
  <c r="AS62" i="147"/>
  <c r="AS63" i="147"/>
  <c r="AS64" i="147"/>
  <c r="AS65" i="147"/>
  <c r="AS66" i="147"/>
  <c r="AS67" i="147"/>
  <c r="AS68" i="147"/>
  <c r="AS71" i="147"/>
  <c r="AS76" i="147"/>
  <c r="AS77" i="147"/>
  <c r="AS78" i="147"/>
  <c r="AS86" i="147"/>
  <c r="AS87" i="147"/>
  <c r="AS112" i="147"/>
  <c r="AS113" i="147"/>
  <c r="AS114" i="147"/>
  <c r="AS138" i="147"/>
  <c r="AO105" i="15"/>
  <c r="AO110" i="15"/>
  <c r="AW13" i="140"/>
  <c r="AW14" i="140"/>
  <c r="AW15" i="140"/>
  <c r="AW16" i="140"/>
  <c r="AW17" i="140"/>
  <c r="AW19" i="140"/>
  <c r="AW20" i="140"/>
  <c r="AW21" i="140"/>
  <c r="AW22" i="140"/>
  <c r="AW23" i="140"/>
  <c r="AW24" i="140"/>
  <c r="AW25" i="140"/>
  <c r="AW26" i="140"/>
  <c r="AW28" i="140"/>
  <c r="AW29" i="140"/>
  <c r="AW31" i="140"/>
  <c r="AW32" i="140"/>
  <c r="AW33" i="140"/>
  <c r="AW34" i="140"/>
  <c r="AW35" i="140"/>
  <c r="AW36" i="140"/>
  <c r="AW37" i="140"/>
  <c r="AW38" i="140"/>
  <c r="AW39" i="140"/>
  <c r="AW40" i="140"/>
  <c r="AW42" i="140"/>
  <c r="AW43" i="140"/>
  <c r="AW44" i="140"/>
  <c r="AW45" i="140"/>
  <c r="AW46" i="140"/>
  <c r="AW47" i="140"/>
  <c r="AW50" i="140"/>
  <c r="AW52" i="140"/>
  <c r="AW55" i="140"/>
  <c r="AW59" i="140"/>
  <c r="AW60" i="140"/>
  <c r="AW61" i="140"/>
  <c r="AW62" i="140"/>
  <c r="AW63" i="140"/>
  <c r="AW64" i="140"/>
  <c r="AW65" i="140"/>
  <c r="AW66" i="140"/>
  <c r="AW67" i="140"/>
  <c r="AW68" i="140"/>
  <c r="AW71" i="140"/>
  <c r="AW76" i="140"/>
  <c r="AW77" i="140"/>
  <c r="AW78" i="140"/>
  <c r="AW86" i="140"/>
  <c r="AW87" i="140"/>
  <c r="AW112" i="140"/>
  <c r="AW113" i="140"/>
  <c r="AW114" i="140"/>
  <c r="AW136" i="140"/>
  <c r="AQ98" i="15"/>
  <c r="AU13" i="142"/>
  <c r="AU14" i="142"/>
  <c r="AU15" i="142"/>
  <c r="AU16" i="142"/>
  <c r="AU17" i="142"/>
  <c r="AU19" i="142"/>
  <c r="AU20" i="142"/>
  <c r="AU21" i="142"/>
  <c r="AU22" i="142"/>
  <c r="AU23" i="142"/>
  <c r="AU24" i="142"/>
  <c r="AU25" i="142"/>
  <c r="AU26" i="142"/>
  <c r="AU28" i="142"/>
  <c r="AU29" i="142"/>
  <c r="AU31" i="142"/>
  <c r="AU32" i="142"/>
  <c r="AU33" i="142"/>
  <c r="AU34" i="142"/>
  <c r="AU35" i="142"/>
  <c r="AU36" i="142"/>
  <c r="AU37" i="142"/>
  <c r="AU38" i="142"/>
  <c r="AU39" i="142"/>
  <c r="AU40" i="142"/>
  <c r="AU42" i="142"/>
  <c r="AU43" i="142"/>
  <c r="AU44" i="142"/>
  <c r="AU45" i="142"/>
  <c r="AU46" i="142"/>
  <c r="AU47" i="142"/>
  <c r="AU50" i="142"/>
  <c r="AU52" i="142"/>
  <c r="AU55" i="142"/>
  <c r="AU59" i="142"/>
  <c r="AU60" i="142"/>
  <c r="AU61" i="142"/>
  <c r="AU62" i="142"/>
  <c r="AU63" i="142"/>
  <c r="AU64" i="142"/>
  <c r="AU65" i="142"/>
  <c r="AU66" i="142"/>
  <c r="AU67" i="142"/>
  <c r="AU68" i="142"/>
  <c r="AU71" i="142"/>
  <c r="AU76" i="142"/>
  <c r="AU77" i="142"/>
  <c r="AU78" i="142"/>
  <c r="AU86" i="142"/>
  <c r="AU87" i="142"/>
  <c r="AU112" i="142"/>
  <c r="AU113" i="142"/>
  <c r="AU114" i="142"/>
  <c r="AU137" i="142"/>
  <c r="AQ100" i="15"/>
  <c r="AQ101" i="15"/>
  <c r="AU13" i="144"/>
  <c r="AU14" i="144"/>
  <c r="AU15" i="144"/>
  <c r="AU16" i="144"/>
  <c r="AU17" i="144"/>
  <c r="AU19" i="144"/>
  <c r="AU20" i="144"/>
  <c r="AU21" i="144"/>
  <c r="AU22" i="144"/>
  <c r="AU23" i="144"/>
  <c r="AU24" i="144"/>
  <c r="AU25" i="144"/>
  <c r="AU26" i="144"/>
  <c r="AU28" i="144"/>
  <c r="AU29" i="144"/>
  <c r="AU31" i="144"/>
  <c r="AU32" i="144"/>
  <c r="AU33" i="144"/>
  <c r="AU34" i="144"/>
  <c r="AU35" i="144"/>
  <c r="AU36" i="144"/>
  <c r="AU37" i="144"/>
  <c r="AU38" i="144"/>
  <c r="AU39" i="144"/>
  <c r="AU40" i="144"/>
  <c r="AU42" i="144"/>
  <c r="AU43" i="144"/>
  <c r="AU44" i="144"/>
  <c r="AU45" i="144"/>
  <c r="AU46" i="144"/>
  <c r="AU47" i="144"/>
  <c r="AU50" i="144"/>
  <c r="AU52" i="144"/>
  <c r="AU55" i="144"/>
  <c r="AU59" i="144"/>
  <c r="AU60" i="144"/>
  <c r="AU61" i="144"/>
  <c r="AU62" i="144"/>
  <c r="AU63" i="144"/>
  <c r="AU64" i="144"/>
  <c r="AU65" i="144"/>
  <c r="AU66" i="144"/>
  <c r="AU67" i="144"/>
  <c r="AU68" i="144"/>
  <c r="AU71" i="144"/>
  <c r="AU76" i="144"/>
  <c r="AU77" i="144"/>
  <c r="AU78" i="144"/>
  <c r="AU86" i="144"/>
  <c r="AU87" i="144"/>
  <c r="AU112" i="144"/>
  <c r="AU113" i="144"/>
  <c r="AU114" i="144"/>
  <c r="AU138" i="144"/>
  <c r="AQ102" i="15"/>
  <c r="AU13" i="145"/>
  <c r="AU14" i="145"/>
  <c r="AU15" i="145"/>
  <c r="AU16" i="145"/>
  <c r="AU17" i="145"/>
  <c r="AU19" i="145"/>
  <c r="AU20" i="145"/>
  <c r="AU21" i="145"/>
  <c r="AU22" i="145"/>
  <c r="AU23" i="145"/>
  <c r="AU24" i="145"/>
  <c r="AU25" i="145"/>
  <c r="AU26" i="145"/>
  <c r="AU28" i="145"/>
  <c r="AU29" i="145"/>
  <c r="AU31" i="145"/>
  <c r="AU32" i="145"/>
  <c r="AU33" i="145"/>
  <c r="AU34" i="145"/>
  <c r="AU35" i="145"/>
  <c r="AU36" i="145"/>
  <c r="AU37" i="145"/>
  <c r="AU38" i="145"/>
  <c r="AU39" i="145"/>
  <c r="AU40" i="145"/>
  <c r="AU42" i="145"/>
  <c r="AU43" i="145"/>
  <c r="AU44" i="145"/>
  <c r="AU45" i="145"/>
  <c r="AU46" i="145"/>
  <c r="AU47" i="145"/>
  <c r="AU50" i="145"/>
  <c r="AU52" i="145"/>
  <c r="AU55" i="145"/>
  <c r="AU59" i="145"/>
  <c r="AU60" i="145"/>
  <c r="AU61" i="145"/>
  <c r="AU62" i="145"/>
  <c r="AU63" i="145"/>
  <c r="AU64" i="145"/>
  <c r="AU65" i="145"/>
  <c r="AU66" i="145"/>
  <c r="AU67" i="145"/>
  <c r="AU68" i="145"/>
  <c r="AU71" i="145"/>
  <c r="AU76" i="145"/>
  <c r="AU77" i="145"/>
  <c r="AU78" i="145"/>
  <c r="AU86" i="145"/>
  <c r="AU87" i="145"/>
  <c r="AU112" i="145"/>
  <c r="AU113" i="145"/>
  <c r="AU114" i="145"/>
  <c r="AU138" i="145"/>
  <c r="AQ103" i="15"/>
  <c r="AU13" i="146"/>
  <c r="AU14" i="146"/>
  <c r="AU15" i="146"/>
  <c r="AU16" i="146"/>
  <c r="AU17" i="146"/>
  <c r="AU19" i="146"/>
  <c r="AU20" i="146"/>
  <c r="AU21" i="146"/>
  <c r="AU22" i="146"/>
  <c r="AU23" i="146"/>
  <c r="AU24" i="146"/>
  <c r="AU25" i="146"/>
  <c r="AU26" i="146"/>
  <c r="AU28" i="146"/>
  <c r="AU29" i="146"/>
  <c r="AU31" i="146"/>
  <c r="AU32" i="146"/>
  <c r="AU33" i="146"/>
  <c r="AU34" i="146"/>
  <c r="AU35" i="146"/>
  <c r="AU36" i="146"/>
  <c r="AU37" i="146"/>
  <c r="AU38" i="146"/>
  <c r="AU39" i="146"/>
  <c r="AU40" i="146"/>
  <c r="AU42" i="146"/>
  <c r="AU43" i="146"/>
  <c r="AU44" i="146"/>
  <c r="AU45" i="146"/>
  <c r="AU46" i="146"/>
  <c r="AU47" i="146"/>
  <c r="AU50" i="146"/>
  <c r="AU52" i="146"/>
  <c r="AU55" i="146"/>
  <c r="AU59" i="146"/>
  <c r="AU60" i="146"/>
  <c r="AU61" i="146"/>
  <c r="AU62" i="146"/>
  <c r="AU63" i="146"/>
  <c r="AU64" i="146"/>
  <c r="AU65" i="146"/>
  <c r="AU66" i="146"/>
  <c r="AU67" i="146"/>
  <c r="AU68" i="146"/>
  <c r="AU71" i="146"/>
  <c r="AU76" i="146"/>
  <c r="AU77" i="146"/>
  <c r="AU78" i="146"/>
  <c r="AU86" i="146"/>
  <c r="AU87" i="146"/>
  <c r="AU112" i="146"/>
  <c r="AU113" i="146"/>
  <c r="AU114" i="146"/>
  <c r="AU138" i="146"/>
  <c r="AQ104" i="15"/>
  <c r="AU13" i="147"/>
  <c r="AU14" i="147"/>
  <c r="AU15" i="147"/>
  <c r="AU16" i="147"/>
  <c r="AU17" i="147"/>
  <c r="AU19" i="147"/>
  <c r="AU20" i="147"/>
  <c r="AU21" i="147"/>
  <c r="AU22" i="147"/>
  <c r="AU23" i="147"/>
  <c r="AU24" i="147"/>
  <c r="AU25" i="147"/>
  <c r="AU26" i="147"/>
  <c r="AU28" i="147"/>
  <c r="AU29" i="147"/>
  <c r="AU31" i="147"/>
  <c r="AU32" i="147"/>
  <c r="AU33" i="147"/>
  <c r="AU34" i="147"/>
  <c r="AU35" i="147"/>
  <c r="AU36" i="147"/>
  <c r="AU37" i="147"/>
  <c r="AU38" i="147"/>
  <c r="AU39" i="147"/>
  <c r="AU40" i="147"/>
  <c r="AU42" i="147"/>
  <c r="AU43" i="147"/>
  <c r="AU44" i="147"/>
  <c r="AU45" i="147"/>
  <c r="AU46" i="147"/>
  <c r="AU47" i="147"/>
  <c r="AU50" i="147"/>
  <c r="AU52" i="147"/>
  <c r="AU55" i="147"/>
  <c r="AU59" i="147"/>
  <c r="AU60" i="147"/>
  <c r="AU61" i="147"/>
  <c r="AU62" i="147"/>
  <c r="AU63" i="147"/>
  <c r="AU64" i="147"/>
  <c r="AU65" i="147"/>
  <c r="AU66" i="147"/>
  <c r="AU67" i="147"/>
  <c r="AU68" i="147"/>
  <c r="AU71" i="147"/>
  <c r="AU76" i="147"/>
  <c r="AU77" i="147"/>
  <c r="AU78" i="147"/>
  <c r="AU86" i="147"/>
  <c r="AU87" i="147"/>
  <c r="AU112" i="147"/>
  <c r="AU113" i="147"/>
  <c r="AU114" i="147"/>
  <c r="AU138" i="147"/>
  <c r="AQ105" i="15"/>
  <c r="AQ110" i="15"/>
  <c r="S13" i="48"/>
  <c r="S14" i="48"/>
  <c r="S15" i="48"/>
  <c r="S16" i="48"/>
  <c r="S18" i="48"/>
  <c r="S19" i="48"/>
  <c r="S20" i="48"/>
  <c r="S21" i="48"/>
  <c r="S22" i="48"/>
  <c r="S23" i="48"/>
  <c r="S24" i="48"/>
  <c r="S25" i="48"/>
  <c r="S26" i="48"/>
  <c r="S27" i="48"/>
  <c r="S28" i="48"/>
  <c r="S29" i="48"/>
  <c r="S30" i="48"/>
  <c r="S31" i="48"/>
  <c r="S32" i="48"/>
  <c r="S33" i="48"/>
  <c r="S34" i="48"/>
  <c r="S36" i="48"/>
  <c r="S37" i="48"/>
  <c r="S38" i="48"/>
  <c r="S39" i="48"/>
  <c r="S40" i="48"/>
  <c r="S41" i="48"/>
  <c r="S44" i="48"/>
  <c r="S46" i="48"/>
  <c r="S49" i="48"/>
  <c r="S53" i="48"/>
  <c r="S54" i="48"/>
  <c r="S55" i="48"/>
  <c r="S56" i="48"/>
  <c r="S57" i="48"/>
  <c r="S58" i="48"/>
  <c r="S59" i="48"/>
  <c r="S62" i="48"/>
  <c r="S67" i="48"/>
  <c r="S76" i="48"/>
  <c r="S81" i="48"/>
  <c r="AS13" i="15"/>
  <c r="S13" i="49"/>
  <c r="S14" i="49"/>
  <c r="S15" i="49"/>
  <c r="S16" i="49"/>
  <c r="S18" i="49"/>
  <c r="S19" i="49"/>
  <c r="S20" i="49"/>
  <c r="S21" i="49"/>
  <c r="S22" i="49"/>
  <c r="S23" i="49"/>
  <c r="S24" i="49"/>
  <c r="S25" i="49"/>
  <c r="S26" i="49"/>
  <c r="S27" i="49"/>
  <c r="S28" i="49"/>
  <c r="S29" i="49"/>
  <c r="S30" i="49"/>
  <c r="S31" i="49"/>
  <c r="S32" i="49"/>
  <c r="S33" i="49"/>
  <c r="S34" i="49"/>
  <c r="S36" i="49"/>
  <c r="S37" i="49"/>
  <c r="S38" i="49"/>
  <c r="S39" i="49"/>
  <c r="S40" i="49"/>
  <c r="S41" i="49"/>
  <c r="S44" i="49"/>
  <c r="S46" i="49"/>
  <c r="S49" i="49"/>
  <c r="S53" i="49"/>
  <c r="S54" i="49"/>
  <c r="S55" i="49"/>
  <c r="S56" i="49"/>
  <c r="S57" i="49"/>
  <c r="S58" i="49"/>
  <c r="S59" i="49"/>
  <c r="S62" i="49"/>
  <c r="S67" i="49"/>
  <c r="S76" i="49"/>
  <c r="S77" i="49"/>
  <c r="S82" i="49"/>
  <c r="AS14" i="15"/>
  <c r="S13" i="50"/>
  <c r="S14" i="50"/>
  <c r="S15" i="50"/>
  <c r="S16" i="50"/>
  <c r="S18" i="50"/>
  <c r="S19" i="50"/>
  <c r="S20" i="50"/>
  <c r="S21" i="50"/>
  <c r="S22" i="50"/>
  <c r="S23" i="50"/>
  <c r="S24" i="50"/>
  <c r="S25" i="50"/>
  <c r="S26" i="50"/>
  <c r="S27" i="50"/>
  <c r="S28" i="50"/>
  <c r="S29" i="50"/>
  <c r="S30" i="50"/>
  <c r="S31" i="50"/>
  <c r="S32" i="50"/>
  <c r="S33" i="50"/>
  <c r="S34" i="50"/>
  <c r="S36" i="50"/>
  <c r="S37" i="50"/>
  <c r="S38" i="50"/>
  <c r="S39" i="50"/>
  <c r="S40" i="50"/>
  <c r="S41" i="50"/>
  <c r="S44" i="50"/>
  <c r="S46" i="50"/>
  <c r="S49" i="50"/>
  <c r="S53" i="50"/>
  <c r="S54" i="50"/>
  <c r="S55" i="50"/>
  <c r="S56" i="50"/>
  <c r="S57" i="50"/>
  <c r="S58" i="50"/>
  <c r="S59" i="50"/>
  <c r="S62" i="50"/>
  <c r="S67" i="50"/>
  <c r="S76" i="50"/>
  <c r="S77" i="50"/>
  <c r="S82" i="50"/>
  <c r="AS15" i="15"/>
  <c r="S13" i="51"/>
  <c r="S14" i="51"/>
  <c r="S15" i="51"/>
  <c r="S16" i="51"/>
  <c r="S18" i="51"/>
  <c r="S19" i="51"/>
  <c r="S20" i="51"/>
  <c r="S21" i="51"/>
  <c r="S22" i="51"/>
  <c r="S23" i="51"/>
  <c r="S24" i="51"/>
  <c r="S25" i="51"/>
  <c r="S26" i="51"/>
  <c r="S27" i="51"/>
  <c r="S28" i="51"/>
  <c r="S29" i="51"/>
  <c r="S30" i="51"/>
  <c r="S31" i="51"/>
  <c r="S32" i="51"/>
  <c r="S33" i="51"/>
  <c r="S34" i="51"/>
  <c r="S36" i="51"/>
  <c r="S37" i="51"/>
  <c r="S38" i="51"/>
  <c r="S39" i="51"/>
  <c r="S40" i="51"/>
  <c r="S41" i="51"/>
  <c r="S44" i="51"/>
  <c r="S46" i="51"/>
  <c r="S49" i="51"/>
  <c r="S53" i="51"/>
  <c r="S54" i="51"/>
  <c r="S55" i="51"/>
  <c r="S56" i="51"/>
  <c r="S57" i="51"/>
  <c r="S58" i="51"/>
  <c r="S59" i="51"/>
  <c r="S62" i="51"/>
  <c r="S67" i="51"/>
  <c r="S76" i="51"/>
  <c r="S77" i="51"/>
  <c r="S82" i="51"/>
  <c r="AS16" i="15"/>
  <c r="S13" i="54"/>
  <c r="S14" i="54"/>
  <c r="S15" i="54"/>
  <c r="S16" i="54"/>
  <c r="S18" i="54"/>
  <c r="S19" i="54"/>
  <c r="S20" i="54"/>
  <c r="S21" i="54"/>
  <c r="S22" i="54"/>
  <c r="S24" i="54"/>
  <c r="S25" i="54"/>
  <c r="S26" i="54"/>
  <c r="S27" i="54"/>
  <c r="S28" i="54"/>
  <c r="S29" i="54"/>
  <c r="S30" i="54"/>
  <c r="S31" i="54"/>
  <c r="S32" i="54"/>
  <c r="S33" i="54"/>
  <c r="S34" i="54"/>
  <c r="S36" i="54"/>
  <c r="S37" i="54"/>
  <c r="S38" i="54"/>
  <c r="S39" i="54"/>
  <c r="S40" i="54"/>
  <c r="S41" i="54"/>
  <c r="S44" i="54"/>
  <c r="S46" i="54"/>
  <c r="S49" i="54"/>
  <c r="S53" i="54"/>
  <c r="S54" i="54"/>
  <c r="S55" i="54"/>
  <c r="S56" i="54"/>
  <c r="S57" i="54"/>
  <c r="S58" i="54"/>
  <c r="S59" i="54"/>
  <c r="S62" i="54"/>
  <c r="S67" i="54"/>
  <c r="S76" i="54"/>
  <c r="S77" i="54"/>
  <c r="S83" i="54"/>
  <c r="AS17" i="15"/>
  <c r="S13" i="55"/>
  <c r="S14" i="55"/>
  <c r="S15" i="55"/>
  <c r="S16" i="55"/>
  <c r="S18" i="55"/>
  <c r="S19" i="55"/>
  <c r="S20" i="55"/>
  <c r="S21" i="55"/>
  <c r="S22" i="55"/>
  <c r="S24" i="55"/>
  <c r="S25" i="55"/>
  <c r="S26" i="55"/>
  <c r="S27" i="55"/>
  <c r="S28" i="55"/>
  <c r="S29" i="55"/>
  <c r="S30" i="55"/>
  <c r="S31" i="55"/>
  <c r="S32" i="55"/>
  <c r="S33" i="55"/>
  <c r="S34" i="55"/>
  <c r="S36" i="55"/>
  <c r="S37" i="55"/>
  <c r="S38" i="55"/>
  <c r="S39" i="55"/>
  <c r="S40" i="55"/>
  <c r="S41" i="55"/>
  <c r="S44" i="55"/>
  <c r="S46" i="55"/>
  <c r="S49" i="55"/>
  <c r="S53" i="55"/>
  <c r="S54" i="55"/>
  <c r="S55" i="55"/>
  <c r="S56" i="55"/>
  <c r="S57" i="55"/>
  <c r="S58" i="55"/>
  <c r="S59" i="55"/>
  <c r="S62" i="55"/>
  <c r="S67" i="55"/>
  <c r="S76" i="55"/>
  <c r="S77" i="55"/>
  <c r="S84" i="55"/>
  <c r="AS18" i="15"/>
  <c r="S13" i="56"/>
  <c r="S14" i="56"/>
  <c r="S15" i="56"/>
  <c r="S16" i="56"/>
  <c r="S18" i="56"/>
  <c r="S19" i="56"/>
  <c r="S20" i="56"/>
  <c r="S21" i="56"/>
  <c r="S22" i="56"/>
  <c r="S24" i="56"/>
  <c r="S25" i="56"/>
  <c r="S26" i="56"/>
  <c r="S27" i="56"/>
  <c r="S28" i="56"/>
  <c r="S29" i="56"/>
  <c r="S30" i="56"/>
  <c r="S31" i="56"/>
  <c r="S32" i="56"/>
  <c r="S33" i="56"/>
  <c r="S34" i="56"/>
  <c r="S36" i="56"/>
  <c r="S37" i="56"/>
  <c r="S38" i="56"/>
  <c r="S39" i="56"/>
  <c r="S40" i="56"/>
  <c r="S41" i="56"/>
  <c r="S44" i="56"/>
  <c r="S46" i="56"/>
  <c r="S49" i="56"/>
  <c r="S53" i="56"/>
  <c r="S54" i="56"/>
  <c r="S55" i="56"/>
  <c r="S56" i="56"/>
  <c r="S57" i="56"/>
  <c r="S58" i="56"/>
  <c r="S59" i="56"/>
  <c r="S62" i="56"/>
  <c r="S67" i="56"/>
  <c r="S76" i="56"/>
  <c r="S77" i="56"/>
  <c r="S84" i="56"/>
  <c r="AS19" i="15"/>
  <c r="Y13" i="89"/>
  <c r="Y14" i="89"/>
  <c r="Y15" i="89"/>
  <c r="Y16" i="89"/>
  <c r="Y18" i="89"/>
  <c r="Y19" i="89"/>
  <c r="Y20" i="89"/>
  <c r="Y21" i="89"/>
  <c r="Y22" i="89"/>
  <c r="Y24" i="89"/>
  <c r="Y25" i="89"/>
  <c r="Y26" i="89"/>
  <c r="Y27" i="89"/>
  <c r="Y28" i="89"/>
  <c r="Y29" i="89"/>
  <c r="Y30" i="89"/>
  <c r="Y31" i="89"/>
  <c r="Y32" i="89"/>
  <c r="Y33" i="89"/>
  <c r="Y35" i="89"/>
  <c r="Y36" i="89"/>
  <c r="Y37" i="89"/>
  <c r="Y38" i="89"/>
  <c r="Y39" i="89"/>
  <c r="Y40" i="89"/>
  <c r="Y43" i="89"/>
  <c r="Y45" i="89"/>
  <c r="Y48" i="89"/>
  <c r="Y52" i="89"/>
  <c r="Y53" i="89"/>
  <c r="Y54" i="89"/>
  <c r="Y55" i="89"/>
  <c r="Y56" i="89"/>
  <c r="Y57" i="89"/>
  <c r="Y58" i="89"/>
  <c r="Y61" i="89"/>
  <c r="Y66" i="89"/>
  <c r="Y75" i="89"/>
  <c r="Y76" i="89"/>
  <c r="Y97" i="89"/>
  <c r="AS51" i="15"/>
  <c r="Y13" i="90"/>
  <c r="Y14" i="90"/>
  <c r="Y15" i="90"/>
  <c r="Y16" i="90"/>
  <c r="Y18" i="90"/>
  <c r="Y19" i="90"/>
  <c r="Y20" i="90"/>
  <c r="Y21" i="90"/>
  <c r="Y22" i="90"/>
  <c r="Y24" i="90"/>
  <c r="Y25" i="90"/>
  <c r="Y26" i="90"/>
  <c r="Y27" i="90"/>
  <c r="Y28" i="90"/>
  <c r="Y29" i="90"/>
  <c r="Y30" i="90"/>
  <c r="Y31" i="90"/>
  <c r="Y32" i="90"/>
  <c r="Y33" i="90"/>
  <c r="Y35" i="90"/>
  <c r="Y36" i="90"/>
  <c r="Y37" i="90"/>
  <c r="Y38" i="90"/>
  <c r="Y39" i="90"/>
  <c r="Y40" i="90"/>
  <c r="Y43" i="90"/>
  <c r="Y45" i="90"/>
  <c r="Y48" i="90"/>
  <c r="Y52" i="90"/>
  <c r="Y53" i="90"/>
  <c r="Y54" i="90"/>
  <c r="Y55" i="90"/>
  <c r="Y56" i="90"/>
  <c r="Y57" i="90"/>
  <c r="Y58" i="90"/>
  <c r="Y61" i="90"/>
  <c r="Y66" i="90"/>
  <c r="Y75" i="90"/>
  <c r="Y76" i="90"/>
  <c r="Y97" i="90"/>
  <c r="AS52" i="15"/>
  <c r="Y13" i="91"/>
  <c r="Y14" i="91"/>
  <c r="Y15" i="91"/>
  <c r="Y16" i="91"/>
  <c r="Y18" i="91"/>
  <c r="Y19" i="91"/>
  <c r="Y20" i="91"/>
  <c r="Y21" i="91"/>
  <c r="Y22" i="91"/>
  <c r="Y24" i="91"/>
  <c r="Y25" i="91"/>
  <c r="Y26" i="91"/>
  <c r="Y27" i="91"/>
  <c r="Y28" i="91"/>
  <c r="Y29" i="91"/>
  <c r="Y30" i="91"/>
  <c r="Y31" i="91"/>
  <c r="Y32" i="91"/>
  <c r="Y33" i="91"/>
  <c r="Y35" i="91"/>
  <c r="Y36" i="91"/>
  <c r="Y37" i="91"/>
  <c r="Y38" i="91"/>
  <c r="Y39" i="91"/>
  <c r="Y40" i="91"/>
  <c r="Y43" i="91"/>
  <c r="Y45" i="91"/>
  <c r="Y48" i="91"/>
  <c r="Y52" i="91"/>
  <c r="Y53" i="91"/>
  <c r="Y54" i="91"/>
  <c r="Y55" i="91"/>
  <c r="Y56" i="91"/>
  <c r="Y57" i="91"/>
  <c r="Y58" i="91"/>
  <c r="Y61" i="91"/>
  <c r="Y66" i="91"/>
  <c r="Y75" i="91"/>
  <c r="Y76" i="91"/>
  <c r="Y97" i="91"/>
  <c r="AS53" i="15"/>
  <c r="Y13" i="92"/>
  <c r="Y14" i="92"/>
  <c r="Y15" i="92"/>
  <c r="Y16" i="92"/>
  <c r="Y18" i="92"/>
  <c r="Y19" i="92"/>
  <c r="Y20" i="92"/>
  <c r="Y21" i="92"/>
  <c r="Y22" i="92"/>
  <c r="Y24" i="92"/>
  <c r="Y25" i="92"/>
  <c r="Y26" i="92"/>
  <c r="Y27" i="92"/>
  <c r="Y28" i="92"/>
  <c r="Y29" i="92"/>
  <c r="Y30" i="92"/>
  <c r="Y31" i="92"/>
  <c r="Y32" i="92"/>
  <c r="Y33" i="92"/>
  <c r="Y35" i="92"/>
  <c r="Y36" i="92"/>
  <c r="Y37" i="92"/>
  <c r="Y38" i="92"/>
  <c r="Y39" i="92"/>
  <c r="Y40" i="92"/>
  <c r="Y43" i="92"/>
  <c r="Y45" i="92"/>
  <c r="Y48" i="92"/>
  <c r="Y52" i="92"/>
  <c r="Y53" i="92"/>
  <c r="Y54" i="92"/>
  <c r="Y55" i="92"/>
  <c r="Y56" i="92"/>
  <c r="Y57" i="92"/>
  <c r="Y58" i="92"/>
  <c r="Y61" i="92"/>
  <c r="Y66" i="92"/>
  <c r="Y75" i="92"/>
  <c r="Y76" i="92"/>
  <c r="Y98" i="92"/>
  <c r="AS54" i="15"/>
  <c r="Y13" i="93"/>
  <c r="Y14" i="93"/>
  <c r="Y15" i="93"/>
  <c r="Y16" i="93"/>
  <c r="Y18" i="93"/>
  <c r="Y19" i="93"/>
  <c r="Y20" i="93"/>
  <c r="Y21" i="93"/>
  <c r="Y22" i="93"/>
  <c r="Y24" i="93"/>
  <c r="Y25" i="93"/>
  <c r="Y26" i="93"/>
  <c r="Y27" i="93"/>
  <c r="Y28" i="93"/>
  <c r="Y29" i="93"/>
  <c r="Y30" i="93"/>
  <c r="Y31" i="93"/>
  <c r="Y32" i="93"/>
  <c r="Y33" i="93"/>
  <c r="Y35" i="93"/>
  <c r="Y36" i="93"/>
  <c r="Y37" i="93"/>
  <c r="Y38" i="93"/>
  <c r="Y39" i="93"/>
  <c r="Y40" i="93"/>
  <c r="Y43" i="93"/>
  <c r="Y45" i="93"/>
  <c r="Y48" i="93"/>
  <c r="Y52" i="93"/>
  <c r="Y53" i="93"/>
  <c r="Y54" i="93"/>
  <c r="Y55" i="93"/>
  <c r="Y56" i="93"/>
  <c r="Y57" i="93"/>
  <c r="Y58" i="93"/>
  <c r="Y61" i="93"/>
  <c r="Y66" i="93"/>
  <c r="Y75" i="93"/>
  <c r="Y76" i="93"/>
  <c r="Y98" i="93"/>
  <c r="AS55" i="15"/>
  <c r="Y13" i="94"/>
  <c r="Y14" i="94"/>
  <c r="Y15" i="94"/>
  <c r="Y16" i="94"/>
  <c r="Y18" i="94"/>
  <c r="Y19" i="94"/>
  <c r="Y20" i="94"/>
  <c r="Y21" i="94"/>
  <c r="Y22" i="94"/>
  <c r="Y24" i="94"/>
  <c r="Y25" i="94"/>
  <c r="Y26" i="94"/>
  <c r="Y27" i="94"/>
  <c r="Y28" i="94"/>
  <c r="Y29" i="94"/>
  <c r="Y30" i="94"/>
  <c r="Y31" i="94"/>
  <c r="Y32" i="94"/>
  <c r="Y33" i="94"/>
  <c r="Y35" i="94"/>
  <c r="Y36" i="94"/>
  <c r="Y37" i="94"/>
  <c r="Y38" i="94"/>
  <c r="Y39" i="94"/>
  <c r="Y40" i="94"/>
  <c r="Y43" i="94"/>
  <c r="Y45" i="94"/>
  <c r="Y48" i="94"/>
  <c r="Y52" i="94"/>
  <c r="Y53" i="94"/>
  <c r="Y54" i="94"/>
  <c r="Y55" i="94"/>
  <c r="Y56" i="94"/>
  <c r="Y57" i="94"/>
  <c r="Y58" i="94"/>
  <c r="Y61" i="94"/>
  <c r="Y66" i="94"/>
  <c r="Y75" i="94"/>
  <c r="Y76" i="94"/>
  <c r="Y98" i="94"/>
  <c r="AS56" i="15"/>
  <c r="Y13" i="96"/>
  <c r="Y14" i="96"/>
  <c r="Y15" i="96"/>
  <c r="Y16" i="96"/>
  <c r="Y18" i="96"/>
  <c r="Y19" i="96"/>
  <c r="Y20" i="96"/>
  <c r="Y21" i="96"/>
  <c r="Y22" i="96"/>
  <c r="Y24" i="96"/>
  <c r="Y25" i="96"/>
  <c r="Y26" i="96"/>
  <c r="Y27" i="96"/>
  <c r="Y28" i="96"/>
  <c r="Y29" i="96"/>
  <c r="Y30" i="96"/>
  <c r="Y31" i="96"/>
  <c r="Y32" i="96"/>
  <c r="Y33" i="96"/>
  <c r="Y35" i="96"/>
  <c r="Y36" i="96"/>
  <c r="Y37" i="96"/>
  <c r="Y38" i="96"/>
  <c r="Y39" i="96"/>
  <c r="Y40" i="96"/>
  <c r="Y43" i="96"/>
  <c r="Y45" i="96"/>
  <c r="Y48" i="96"/>
  <c r="Y52" i="96"/>
  <c r="Y53" i="96"/>
  <c r="Y54" i="96"/>
  <c r="Y55" i="96"/>
  <c r="Y56" i="96"/>
  <c r="Y57" i="96"/>
  <c r="Y58" i="96"/>
  <c r="Y61" i="96"/>
  <c r="Y66" i="96"/>
  <c r="Y75" i="96"/>
  <c r="Y76" i="96"/>
  <c r="Y98" i="96"/>
  <c r="AS58" i="15"/>
  <c r="Y13" i="97"/>
  <c r="Y14" i="97"/>
  <c r="Y15" i="97"/>
  <c r="Y16" i="97"/>
  <c r="Y18" i="97"/>
  <c r="Y19" i="97"/>
  <c r="Y20" i="97"/>
  <c r="Y21" i="97"/>
  <c r="Y22" i="97"/>
  <c r="Y23" i="97"/>
  <c r="Y25" i="97"/>
  <c r="Y26" i="97"/>
  <c r="Y27" i="97"/>
  <c r="Y28" i="97"/>
  <c r="Y29" i="97"/>
  <c r="Y30" i="97"/>
  <c r="Y31" i="97"/>
  <c r="Y32" i="97"/>
  <c r="Y33" i="97"/>
  <c r="Y34" i="97"/>
  <c r="Y35" i="97"/>
  <c r="Y37" i="97"/>
  <c r="Y38" i="97"/>
  <c r="Y39" i="97"/>
  <c r="Y40" i="97"/>
  <c r="Y41" i="97"/>
  <c r="Y42" i="97"/>
  <c r="Y45" i="97"/>
  <c r="Y47" i="97"/>
  <c r="Y50" i="97"/>
  <c r="Y54" i="97"/>
  <c r="Y55" i="97"/>
  <c r="Y56" i="97"/>
  <c r="Y57" i="97"/>
  <c r="Y58" i="97"/>
  <c r="Y59" i="97"/>
  <c r="Y60" i="97"/>
  <c r="Y63" i="97"/>
  <c r="Y68" i="97"/>
  <c r="Y69" i="97"/>
  <c r="Y77" i="97"/>
  <c r="Y78" i="97"/>
  <c r="Y100" i="97"/>
  <c r="AS59" i="15"/>
  <c r="AS60" i="15"/>
  <c r="AS61" i="15"/>
  <c r="AS62" i="15"/>
  <c r="AS63" i="15"/>
  <c r="AS64" i="15"/>
  <c r="AS65" i="15"/>
  <c r="AS66" i="15"/>
  <c r="Y13" i="105"/>
  <c r="Y14" i="105"/>
  <c r="Y15" i="105"/>
  <c r="Y16" i="105"/>
  <c r="Y18" i="105"/>
  <c r="Y19" i="105"/>
  <c r="Y20" i="105"/>
  <c r="Y21" i="105"/>
  <c r="Y22" i="105"/>
  <c r="Y23" i="105"/>
  <c r="Y25" i="105"/>
  <c r="Y26" i="105"/>
  <c r="Y27" i="105"/>
  <c r="Y28" i="105"/>
  <c r="Y29" i="105"/>
  <c r="Y30" i="105"/>
  <c r="Y31" i="105"/>
  <c r="Y32" i="105"/>
  <c r="Y33" i="105"/>
  <c r="Y34" i="105"/>
  <c r="Y35" i="105"/>
  <c r="Y36" i="105"/>
  <c r="Y38" i="105"/>
  <c r="Y39" i="105"/>
  <c r="Y40" i="105"/>
  <c r="Y41" i="105"/>
  <c r="Y42" i="105"/>
  <c r="Y43" i="105"/>
  <c r="Y46" i="105"/>
  <c r="Y48" i="105"/>
  <c r="Y51" i="105"/>
  <c r="Y55" i="105"/>
  <c r="Y56" i="105"/>
  <c r="Y57" i="105"/>
  <c r="Y58" i="105"/>
  <c r="Y59" i="105"/>
  <c r="Y60" i="105"/>
  <c r="Y61" i="105"/>
  <c r="Y64" i="105"/>
  <c r="Y69" i="105"/>
  <c r="Y70" i="105"/>
  <c r="Y78" i="105"/>
  <c r="Y79" i="105"/>
  <c r="Y98" i="105"/>
  <c r="Y99" i="105"/>
  <c r="Y100" i="105"/>
  <c r="Y104" i="105"/>
  <c r="AS67" i="15"/>
  <c r="Y13" i="106"/>
  <c r="Y14" i="106"/>
  <c r="Y15" i="106"/>
  <c r="Y16" i="106"/>
  <c r="Y18" i="106"/>
  <c r="Y19" i="106"/>
  <c r="Y20" i="106"/>
  <c r="Y21" i="106"/>
  <c r="Y22" i="106"/>
  <c r="Y23" i="106"/>
  <c r="Y25" i="106"/>
  <c r="Y26" i="106"/>
  <c r="Y27" i="106"/>
  <c r="Y28" i="106"/>
  <c r="Y29" i="106"/>
  <c r="Y30" i="106"/>
  <c r="Y31" i="106"/>
  <c r="Y32" i="106"/>
  <c r="Y33" i="106"/>
  <c r="Y34" i="106"/>
  <c r="Y35" i="106"/>
  <c r="Y36" i="106"/>
  <c r="Y38" i="106"/>
  <c r="Y39" i="106"/>
  <c r="Y40" i="106"/>
  <c r="Y41" i="106"/>
  <c r="Y42" i="106"/>
  <c r="Y43" i="106"/>
  <c r="Y46" i="106"/>
  <c r="Y48" i="106"/>
  <c r="Y51" i="106"/>
  <c r="Y55" i="106"/>
  <c r="Y56" i="106"/>
  <c r="Y57" i="106"/>
  <c r="Y58" i="106"/>
  <c r="Y59" i="106"/>
  <c r="Y60" i="106"/>
  <c r="Y61" i="106"/>
  <c r="Y64" i="106"/>
  <c r="Y69" i="106"/>
  <c r="Y70" i="106"/>
  <c r="Y78" i="106"/>
  <c r="Y79" i="106"/>
  <c r="Y98" i="106"/>
  <c r="Y99" i="106"/>
  <c r="Y100" i="106"/>
  <c r="Y104" i="106"/>
  <c r="AS68" i="15"/>
  <c r="Y13" i="107"/>
  <c r="Y14" i="107"/>
  <c r="Y15" i="107"/>
  <c r="Y16" i="107"/>
  <c r="Y18" i="107"/>
  <c r="Y19" i="107"/>
  <c r="Y20" i="107"/>
  <c r="Y21" i="107"/>
  <c r="Y22" i="107"/>
  <c r="Y23" i="107"/>
  <c r="Y25" i="107"/>
  <c r="Y26" i="107"/>
  <c r="Y27" i="107"/>
  <c r="Y28" i="107"/>
  <c r="Y29" i="107"/>
  <c r="Y30" i="107"/>
  <c r="Y31" i="107"/>
  <c r="Y32" i="107"/>
  <c r="Y33" i="107"/>
  <c r="Y34" i="107"/>
  <c r="Y35" i="107"/>
  <c r="Y36" i="107"/>
  <c r="Y38" i="107"/>
  <c r="Y39" i="107"/>
  <c r="Y40" i="107"/>
  <c r="Y41" i="107"/>
  <c r="Y42" i="107"/>
  <c r="Y43" i="107"/>
  <c r="Y46" i="107"/>
  <c r="Y48" i="107"/>
  <c r="Y51" i="107"/>
  <c r="Y55" i="107"/>
  <c r="Y56" i="107"/>
  <c r="Y57" i="107"/>
  <c r="Y58" i="107"/>
  <c r="Y59" i="107"/>
  <c r="Y60" i="107"/>
  <c r="Y61" i="107"/>
  <c r="Y64" i="107"/>
  <c r="Y69" i="107"/>
  <c r="Y70" i="107"/>
  <c r="Y78" i="107"/>
  <c r="Y79" i="107"/>
  <c r="Y98" i="107"/>
  <c r="Y99" i="107"/>
  <c r="Y100" i="107"/>
  <c r="Y104" i="107"/>
  <c r="AS69" i="15"/>
  <c r="AC13" i="108"/>
  <c r="AC14" i="108"/>
  <c r="AC15" i="108"/>
  <c r="AC16" i="108"/>
  <c r="AC18" i="108"/>
  <c r="AC19" i="108"/>
  <c r="AC20" i="108"/>
  <c r="AC21" i="108"/>
  <c r="AC22" i="108"/>
  <c r="AC23" i="108"/>
  <c r="AC25" i="108"/>
  <c r="AC26" i="108"/>
  <c r="AC27" i="108"/>
  <c r="AC28" i="108"/>
  <c r="AC29" i="108"/>
  <c r="AC30" i="108"/>
  <c r="AC31" i="108"/>
  <c r="AC32" i="108"/>
  <c r="AC33" i="108"/>
  <c r="AC34" i="108"/>
  <c r="AC35" i="108"/>
  <c r="AC36" i="108"/>
  <c r="AC38" i="108"/>
  <c r="AC39" i="108"/>
  <c r="AC40" i="108"/>
  <c r="AC41" i="108"/>
  <c r="AC42" i="108"/>
  <c r="AC43" i="108"/>
  <c r="AC46" i="108"/>
  <c r="AC48" i="108"/>
  <c r="AC51" i="108"/>
  <c r="AC55" i="108"/>
  <c r="AC56" i="108"/>
  <c r="AC57" i="108"/>
  <c r="AC58" i="108"/>
  <c r="AC59" i="108"/>
  <c r="AC60" i="108"/>
  <c r="AC61" i="108"/>
  <c r="AC64" i="108"/>
  <c r="AC69" i="108"/>
  <c r="AC70" i="108"/>
  <c r="AC78" i="108"/>
  <c r="AC79" i="108"/>
  <c r="AC98" i="108"/>
  <c r="AC99" i="108"/>
  <c r="AC100" i="108"/>
  <c r="AC104" i="108"/>
  <c r="AS70" i="15"/>
  <c r="AS71" i="15"/>
  <c r="AS72" i="15"/>
  <c r="AS73" i="15"/>
  <c r="AS74" i="15"/>
  <c r="AS75" i="15"/>
  <c r="AS76" i="15"/>
  <c r="AS77" i="15"/>
  <c r="AS78" i="15"/>
  <c r="AS110" i="15"/>
  <c r="AT110" i="15"/>
  <c r="AU110" i="15"/>
  <c r="AW13" i="15"/>
  <c r="AW14" i="15"/>
  <c r="AW15" i="15"/>
  <c r="AW16" i="15"/>
  <c r="AW17" i="15"/>
  <c r="AW18" i="15"/>
  <c r="AW19" i="15"/>
  <c r="AW20" i="15"/>
  <c r="AW21" i="15"/>
  <c r="U13" i="59"/>
  <c r="U14" i="59"/>
  <c r="U15" i="59"/>
  <c r="U16" i="59"/>
  <c r="U18" i="59"/>
  <c r="U19" i="59"/>
  <c r="U20" i="59"/>
  <c r="U21" i="59"/>
  <c r="U22" i="59"/>
  <c r="U24" i="59"/>
  <c r="U25" i="59"/>
  <c r="U26" i="59"/>
  <c r="U27" i="59"/>
  <c r="U28" i="59"/>
  <c r="U29" i="59"/>
  <c r="U30" i="59"/>
  <c r="U31" i="59"/>
  <c r="U32" i="59"/>
  <c r="U33" i="59"/>
  <c r="U35" i="59"/>
  <c r="U36" i="59"/>
  <c r="U37" i="59"/>
  <c r="U38" i="59"/>
  <c r="U39" i="59"/>
  <c r="U40" i="59"/>
  <c r="U43" i="59"/>
  <c r="U45" i="59"/>
  <c r="U48" i="59"/>
  <c r="U52" i="59"/>
  <c r="U53" i="59"/>
  <c r="U54" i="59"/>
  <c r="U55" i="59"/>
  <c r="U56" i="59"/>
  <c r="U57" i="59"/>
  <c r="U58" i="59"/>
  <c r="U61" i="59"/>
  <c r="U66" i="59"/>
  <c r="U75" i="59"/>
  <c r="U76" i="59"/>
  <c r="U88" i="59"/>
  <c r="AW22" i="15"/>
  <c r="U13" i="60"/>
  <c r="U14" i="60"/>
  <c r="U15" i="60"/>
  <c r="U16" i="60"/>
  <c r="U18" i="60"/>
  <c r="U19" i="60"/>
  <c r="U20" i="60"/>
  <c r="U21" i="60"/>
  <c r="U22" i="60"/>
  <c r="U24" i="60"/>
  <c r="U25" i="60"/>
  <c r="U26" i="60"/>
  <c r="U27" i="60"/>
  <c r="U28" i="60"/>
  <c r="U29" i="60"/>
  <c r="U30" i="60"/>
  <c r="U31" i="60"/>
  <c r="U32" i="60"/>
  <c r="U33" i="60"/>
  <c r="U35" i="60"/>
  <c r="U36" i="60"/>
  <c r="U37" i="60"/>
  <c r="U38" i="60"/>
  <c r="U39" i="60"/>
  <c r="U40" i="60"/>
  <c r="U43" i="60"/>
  <c r="U45" i="60"/>
  <c r="U48" i="60"/>
  <c r="U52" i="60"/>
  <c r="U53" i="60"/>
  <c r="U54" i="60"/>
  <c r="U55" i="60"/>
  <c r="U56" i="60"/>
  <c r="U57" i="60"/>
  <c r="U58" i="60"/>
  <c r="U61" i="60"/>
  <c r="U66" i="60"/>
  <c r="U75" i="60"/>
  <c r="U76" i="60"/>
  <c r="U88" i="60"/>
  <c r="AW23" i="15"/>
  <c r="U13" i="61"/>
  <c r="U14" i="61"/>
  <c r="U15" i="61"/>
  <c r="U16" i="61"/>
  <c r="U18" i="61"/>
  <c r="U19" i="61"/>
  <c r="U20" i="61"/>
  <c r="U21" i="61"/>
  <c r="U22" i="61"/>
  <c r="U24" i="61"/>
  <c r="U25" i="61"/>
  <c r="U26" i="61"/>
  <c r="U27" i="61"/>
  <c r="U28" i="61"/>
  <c r="U29" i="61"/>
  <c r="U30" i="61"/>
  <c r="U31" i="61"/>
  <c r="U32" i="61"/>
  <c r="U33" i="61"/>
  <c r="U35" i="61"/>
  <c r="U36" i="61"/>
  <c r="U37" i="61"/>
  <c r="U38" i="61"/>
  <c r="U39" i="61"/>
  <c r="U40" i="61"/>
  <c r="U43" i="61"/>
  <c r="U45" i="61"/>
  <c r="U48" i="61"/>
  <c r="U52" i="61"/>
  <c r="U53" i="61"/>
  <c r="U54" i="61"/>
  <c r="U55" i="61"/>
  <c r="U56" i="61"/>
  <c r="U57" i="61"/>
  <c r="U58" i="61"/>
  <c r="U61" i="61"/>
  <c r="U66" i="61"/>
  <c r="U75" i="61"/>
  <c r="U76" i="61"/>
  <c r="U88" i="61"/>
  <c r="AW24" i="15"/>
  <c r="AW25" i="15"/>
  <c r="U13" i="63"/>
  <c r="U14" i="63"/>
  <c r="U15" i="63"/>
  <c r="U16" i="63"/>
  <c r="U18" i="63"/>
  <c r="U19" i="63"/>
  <c r="U20" i="63"/>
  <c r="U21" i="63"/>
  <c r="U22" i="63"/>
  <c r="U24" i="63"/>
  <c r="U25" i="63"/>
  <c r="U26" i="63"/>
  <c r="U27" i="63"/>
  <c r="U28" i="63"/>
  <c r="U29" i="63"/>
  <c r="U30" i="63"/>
  <c r="U31" i="63"/>
  <c r="U32" i="63"/>
  <c r="U33" i="63"/>
  <c r="U35" i="63"/>
  <c r="U36" i="63"/>
  <c r="U37" i="63"/>
  <c r="U38" i="63"/>
  <c r="U39" i="63"/>
  <c r="U40" i="63"/>
  <c r="U43" i="63"/>
  <c r="U45" i="63"/>
  <c r="U48" i="63"/>
  <c r="U52" i="63"/>
  <c r="U53" i="63"/>
  <c r="U54" i="63"/>
  <c r="U55" i="63"/>
  <c r="U56" i="63"/>
  <c r="U57" i="63"/>
  <c r="U58" i="63"/>
  <c r="U61" i="63"/>
  <c r="U66" i="63"/>
  <c r="U75" i="63"/>
  <c r="U76" i="63"/>
  <c r="U89" i="63"/>
  <c r="AW26" i="15"/>
  <c r="W13" i="64"/>
  <c r="W14" i="64"/>
  <c r="W15" i="64"/>
  <c r="W16" i="64"/>
  <c r="W18" i="64"/>
  <c r="W19" i="64"/>
  <c r="W20" i="64"/>
  <c r="W21" i="64"/>
  <c r="W22" i="64"/>
  <c r="W24" i="64"/>
  <c r="W25" i="64"/>
  <c r="W26" i="64"/>
  <c r="W27" i="64"/>
  <c r="W28" i="64"/>
  <c r="W29" i="64"/>
  <c r="W30" i="64"/>
  <c r="W31" i="64"/>
  <c r="W32" i="64"/>
  <c r="W33" i="64"/>
  <c r="W35" i="64"/>
  <c r="W36" i="64"/>
  <c r="W37" i="64"/>
  <c r="W38" i="64"/>
  <c r="W39" i="64"/>
  <c r="W40" i="64"/>
  <c r="W43" i="64"/>
  <c r="W45" i="64"/>
  <c r="W48" i="64"/>
  <c r="W52" i="64"/>
  <c r="W53" i="64"/>
  <c r="W54" i="64"/>
  <c r="W55" i="64"/>
  <c r="W56" i="64"/>
  <c r="W57" i="64"/>
  <c r="W58" i="64"/>
  <c r="W61" i="64"/>
  <c r="W66" i="64"/>
  <c r="W75" i="64"/>
  <c r="W76" i="64"/>
  <c r="W89" i="64"/>
  <c r="AW27" i="15"/>
  <c r="AA13" i="67"/>
  <c r="AA14" i="67"/>
  <c r="AA15" i="67"/>
  <c r="AA16" i="67"/>
  <c r="AA18" i="67"/>
  <c r="AA19" i="67"/>
  <c r="AA20" i="67"/>
  <c r="AA21" i="67"/>
  <c r="AA22" i="67"/>
  <c r="AA24" i="67"/>
  <c r="AA25" i="67"/>
  <c r="AA26" i="67"/>
  <c r="AA27" i="67"/>
  <c r="AA28" i="67"/>
  <c r="AA29" i="67"/>
  <c r="AA30" i="67"/>
  <c r="AA31" i="67"/>
  <c r="AA32" i="67"/>
  <c r="AA33" i="67"/>
  <c r="AA35" i="67"/>
  <c r="AA36" i="67"/>
  <c r="AA37" i="67"/>
  <c r="AA38" i="67"/>
  <c r="AA39" i="67"/>
  <c r="AA40" i="67"/>
  <c r="AA43" i="67"/>
  <c r="AA45" i="67"/>
  <c r="AA48" i="67"/>
  <c r="AA52" i="67"/>
  <c r="AA53" i="67"/>
  <c r="AA54" i="67"/>
  <c r="AA55" i="67"/>
  <c r="AA56" i="67"/>
  <c r="AA57" i="67"/>
  <c r="AA58" i="67"/>
  <c r="AA61" i="67"/>
  <c r="AA66" i="67"/>
  <c r="AA75" i="67"/>
  <c r="AA76" i="67"/>
  <c r="AA93" i="67"/>
  <c r="AW30" i="15"/>
  <c r="AA13" i="68"/>
  <c r="AA14" i="68"/>
  <c r="AA15" i="68"/>
  <c r="AA16" i="68"/>
  <c r="AA18" i="68"/>
  <c r="AA19" i="68"/>
  <c r="AA20" i="68"/>
  <c r="AA21" i="68"/>
  <c r="AA22" i="68"/>
  <c r="AA24" i="68"/>
  <c r="AA25" i="68"/>
  <c r="AA26" i="68"/>
  <c r="AA27" i="68"/>
  <c r="AA28" i="68"/>
  <c r="AA29" i="68"/>
  <c r="AA30" i="68"/>
  <c r="AA31" i="68"/>
  <c r="AA32" i="68"/>
  <c r="AA33" i="68"/>
  <c r="AA35" i="68"/>
  <c r="AA36" i="68"/>
  <c r="AA37" i="68"/>
  <c r="AA38" i="68"/>
  <c r="AA39" i="68"/>
  <c r="AA40" i="68"/>
  <c r="AA43" i="68"/>
  <c r="AA45" i="68"/>
  <c r="AA48" i="68"/>
  <c r="AA52" i="68"/>
  <c r="AA53" i="68"/>
  <c r="AA54" i="68"/>
  <c r="AA55" i="68"/>
  <c r="AA56" i="68"/>
  <c r="AA57" i="68"/>
  <c r="AA58" i="68"/>
  <c r="AA61" i="68"/>
  <c r="AA66" i="68"/>
  <c r="AA75" i="68"/>
  <c r="AA76" i="68"/>
  <c r="AA93" i="68"/>
  <c r="AW31" i="15"/>
  <c r="AW32" i="15"/>
  <c r="AW33" i="15"/>
  <c r="AW38" i="15"/>
  <c r="AW39" i="15"/>
  <c r="AW40" i="15"/>
  <c r="AW77" i="15"/>
  <c r="AW78" i="15"/>
  <c r="AW110" i="15"/>
  <c r="E107" i="15"/>
  <c r="L107" i="15"/>
  <c r="N107" i="15"/>
  <c r="P107" i="15"/>
  <c r="R107" i="15"/>
  <c r="T107" i="15"/>
  <c r="V107" i="15"/>
  <c r="X107" i="15"/>
  <c r="Z107" i="15"/>
  <c r="AB107" i="15"/>
  <c r="AD107" i="15"/>
  <c r="G13" i="149"/>
  <c r="G14" i="149"/>
  <c r="G15" i="149"/>
  <c r="G16" i="149"/>
  <c r="G17" i="149"/>
  <c r="G19" i="149"/>
  <c r="G20" i="149"/>
  <c r="G21" i="149"/>
  <c r="G22" i="149"/>
  <c r="G23" i="149"/>
  <c r="G24" i="149"/>
  <c r="G25" i="149"/>
  <c r="G26" i="149"/>
  <c r="G28" i="149"/>
  <c r="G29" i="149"/>
  <c r="G31" i="149"/>
  <c r="G32" i="149"/>
  <c r="G33" i="149"/>
  <c r="G34" i="149"/>
  <c r="G35" i="149"/>
  <c r="G36" i="149"/>
  <c r="G37" i="149"/>
  <c r="G38" i="149"/>
  <c r="G39" i="149"/>
  <c r="G40" i="149"/>
  <c r="G42" i="149"/>
  <c r="G43" i="149"/>
  <c r="G44" i="149"/>
  <c r="G45" i="149"/>
  <c r="G46" i="149"/>
  <c r="G47" i="149"/>
  <c r="G50" i="149"/>
  <c r="G52" i="149"/>
  <c r="G55" i="149"/>
  <c r="G59" i="149"/>
  <c r="G60" i="149"/>
  <c r="G61" i="149"/>
  <c r="G62" i="149"/>
  <c r="G63" i="149"/>
  <c r="G64" i="149"/>
  <c r="G65" i="149"/>
  <c r="G66" i="149"/>
  <c r="G67" i="149"/>
  <c r="G68" i="149"/>
  <c r="G71" i="149"/>
  <c r="G76" i="149"/>
  <c r="G77" i="149"/>
  <c r="G78" i="149"/>
  <c r="G86" i="149"/>
  <c r="G87" i="149"/>
  <c r="G112" i="149"/>
  <c r="G113" i="149"/>
  <c r="G114" i="149"/>
  <c r="G140" i="149"/>
  <c r="F92" i="15"/>
  <c r="R77" i="15"/>
  <c r="Z92" i="15"/>
  <c r="AB92" i="15"/>
  <c r="AA13" i="96"/>
  <c r="AA14" i="96"/>
  <c r="AA15" i="96"/>
  <c r="AA16" i="96"/>
  <c r="AA18" i="96"/>
  <c r="AA19" i="96"/>
  <c r="AA20" i="96"/>
  <c r="AA21" i="96"/>
  <c r="AA22" i="96"/>
  <c r="AA24" i="96"/>
  <c r="AA25" i="96"/>
  <c r="AA26" i="96"/>
  <c r="AA27" i="96"/>
  <c r="AA28" i="96"/>
  <c r="AA29" i="96"/>
  <c r="AA30" i="96"/>
  <c r="AA31" i="96"/>
  <c r="AA32" i="96"/>
  <c r="AA33" i="96"/>
  <c r="AA35" i="96"/>
  <c r="AA36" i="96"/>
  <c r="AA37" i="96"/>
  <c r="AA38" i="96"/>
  <c r="AA39" i="96"/>
  <c r="AA40" i="96"/>
  <c r="AA43" i="96"/>
  <c r="AA45" i="96"/>
  <c r="AA48" i="96"/>
  <c r="AA52" i="96"/>
  <c r="AA53" i="96"/>
  <c r="AA54" i="96"/>
  <c r="AA55" i="96"/>
  <c r="AA56" i="96"/>
  <c r="AA57" i="96"/>
  <c r="AA58" i="96"/>
  <c r="AA61" i="96"/>
  <c r="AA66" i="96"/>
  <c r="AA75" i="96"/>
  <c r="AA76" i="96"/>
  <c r="AA98" i="96"/>
  <c r="AV60" i="15"/>
  <c r="C107" i="15"/>
  <c r="AV108" i="15"/>
  <c r="AR108" i="15"/>
  <c r="AP108" i="15"/>
  <c r="AL108" i="15"/>
  <c r="AJ108" i="15"/>
  <c r="AH108" i="15"/>
  <c r="AF108" i="15"/>
  <c r="AD108" i="15"/>
  <c r="AB108" i="15"/>
  <c r="Z108" i="15"/>
  <c r="X108" i="15"/>
  <c r="V108" i="15"/>
  <c r="T108" i="15"/>
  <c r="R108" i="15"/>
  <c r="P108" i="15"/>
  <c r="N108" i="15"/>
  <c r="L108" i="15"/>
  <c r="J108" i="15"/>
  <c r="H108" i="15"/>
  <c r="F108" i="15"/>
  <c r="D108" i="15"/>
  <c r="B108" i="15"/>
  <c r="AP107" i="15"/>
  <c r="AN107" i="15"/>
  <c r="AL107" i="15"/>
  <c r="AJ107" i="15"/>
  <c r="AH107" i="15"/>
  <c r="AF107" i="15"/>
  <c r="J107" i="15"/>
  <c r="H107" i="15"/>
  <c r="F107" i="15"/>
  <c r="B107" i="15"/>
  <c r="AY107" i="15"/>
  <c r="E136" i="149"/>
  <c r="AZ136" i="149"/>
  <c r="AY136" i="149"/>
  <c r="AW136" i="149"/>
  <c r="AU136" i="149"/>
  <c r="AS136" i="149"/>
  <c r="AQ136" i="149"/>
  <c r="AO136" i="149"/>
  <c r="AM136" i="149"/>
  <c r="AK136" i="149"/>
  <c r="AI136" i="149"/>
  <c r="AG136" i="149"/>
  <c r="AE136" i="149"/>
  <c r="AC136" i="149"/>
  <c r="AA136" i="149"/>
  <c r="Y136" i="149"/>
  <c r="W136" i="149"/>
  <c r="U136" i="149"/>
  <c r="S136" i="149"/>
  <c r="Q136" i="149"/>
  <c r="O136" i="149"/>
  <c r="M136" i="149"/>
  <c r="K136" i="149"/>
  <c r="I136" i="149"/>
  <c r="G136" i="149"/>
  <c r="E118" i="149"/>
  <c r="AZ118" i="149"/>
  <c r="AY118" i="149"/>
  <c r="AW118" i="149"/>
  <c r="AU118" i="149"/>
  <c r="AS118" i="149"/>
  <c r="AQ118" i="149"/>
  <c r="AO118" i="149"/>
  <c r="AM118" i="149"/>
  <c r="AK118" i="149"/>
  <c r="AI118" i="149"/>
  <c r="AG118" i="149"/>
  <c r="AE118" i="149"/>
  <c r="AC118" i="149"/>
  <c r="AA118" i="149"/>
  <c r="Y118" i="149"/>
  <c r="W118" i="149"/>
  <c r="U118" i="149"/>
  <c r="S118" i="149"/>
  <c r="Q118" i="149"/>
  <c r="O118" i="149"/>
  <c r="M118" i="149"/>
  <c r="K118" i="149"/>
  <c r="I118" i="149"/>
  <c r="G118" i="149"/>
  <c r="C12" i="149"/>
  <c r="C11" i="149"/>
  <c r="C118" i="149"/>
  <c r="AZ152" i="149"/>
  <c r="S147" i="149"/>
  <c r="D11" i="149"/>
  <c r="D18" i="149"/>
  <c r="G18" i="149"/>
  <c r="D27" i="149"/>
  <c r="G27" i="149"/>
  <c r="D30" i="149"/>
  <c r="G30" i="149"/>
  <c r="D41" i="149"/>
  <c r="G41" i="149"/>
  <c r="D48" i="149"/>
  <c r="G48" i="149"/>
  <c r="D49" i="149"/>
  <c r="G49" i="149"/>
  <c r="D51" i="149"/>
  <c r="G51" i="149"/>
  <c r="D53" i="149"/>
  <c r="G53" i="149"/>
  <c r="D54" i="149"/>
  <c r="G54" i="149"/>
  <c r="D56" i="149"/>
  <c r="G56" i="149"/>
  <c r="D57" i="149"/>
  <c r="G57" i="149"/>
  <c r="D58" i="149"/>
  <c r="G58" i="149"/>
  <c r="D69" i="149"/>
  <c r="G69" i="149"/>
  <c r="D70" i="149"/>
  <c r="G70" i="149"/>
  <c r="D72" i="149"/>
  <c r="G72" i="149"/>
  <c r="D73" i="149"/>
  <c r="G73" i="149"/>
  <c r="D74" i="149"/>
  <c r="G74" i="149"/>
  <c r="D75" i="149"/>
  <c r="G75" i="149"/>
  <c r="D79" i="149"/>
  <c r="G79" i="149"/>
  <c r="D80" i="149"/>
  <c r="G80" i="149"/>
  <c r="D81" i="149"/>
  <c r="G81" i="149"/>
  <c r="D82" i="149"/>
  <c r="G82" i="149"/>
  <c r="D83" i="149"/>
  <c r="G83" i="149"/>
  <c r="D84" i="149"/>
  <c r="G84" i="149"/>
  <c r="D85" i="149"/>
  <c r="G85" i="149"/>
  <c r="D88" i="149"/>
  <c r="G88" i="149"/>
  <c r="D89" i="149"/>
  <c r="G89" i="149"/>
  <c r="D90" i="149"/>
  <c r="G90" i="149"/>
  <c r="D91" i="149"/>
  <c r="G91" i="149"/>
  <c r="D92" i="149"/>
  <c r="G92" i="149"/>
  <c r="D93" i="149"/>
  <c r="G93" i="149"/>
  <c r="D94" i="149"/>
  <c r="G94" i="149"/>
  <c r="D95" i="149"/>
  <c r="G95" i="149"/>
  <c r="D96" i="149"/>
  <c r="G96" i="149"/>
  <c r="D97" i="149"/>
  <c r="G97" i="149"/>
  <c r="G98" i="149"/>
  <c r="G99" i="149"/>
  <c r="G100" i="149"/>
  <c r="G101" i="149"/>
  <c r="G102" i="149"/>
  <c r="G103" i="149"/>
  <c r="G104" i="149"/>
  <c r="G105" i="149"/>
  <c r="G106" i="149"/>
  <c r="G107" i="149"/>
  <c r="G108" i="149"/>
  <c r="G109" i="149"/>
  <c r="G110" i="149"/>
  <c r="G111" i="149"/>
  <c r="G115" i="149"/>
  <c r="G116" i="149"/>
  <c r="G117" i="149"/>
  <c r="G119" i="149"/>
  <c r="G120" i="149"/>
  <c r="G121" i="149"/>
  <c r="G122" i="149"/>
  <c r="G123" i="149"/>
  <c r="G124" i="149"/>
  <c r="G125" i="149"/>
  <c r="G126" i="149"/>
  <c r="G127" i="149"/>
  <c r="G128" i="149"/>
  <c r="G129" i="149"/>
  <c r="G130" i="149"/>
  <c r="G131" i="149"/>
  <c r="G132" i="149"/>
  <c r="G133" i="149"/>
  <c r="G134" i="149"/>
  <c r="G135" i="149"/>
  <c r="G137" i="149"/>
  <c r="I13" i="149"/>
  <c r="I14" i="149"/>
  <c r="I15" i="149"/>
  <c r="I16" i="149"/>
  <c r="I17" i="149"/>
  <c r="I18" i="149"/>
  <c r="I19" i="149"/>
  <c r="I20" i="149"/>
  <c r="I21" i="149"/>
  <c r="I22" i="149"/>
  <c r="I23" i="149"/>
  <c r="I24" i="149"/>
  <c r="I25" i="149"/>
  <c r="I26" i="149"/>
  <c r="I27" i="149"/>
  <c r="I28" i="149"/>
  <c r="I29" i="149"/>
  <c r="I30" i="149"/>
  <c r="I31" i="149"/>
  <c r="I32" i="149"/>
  <c r="I33" i="149"/>
  <c r="I34" i="149"/>
  <c r="I35" i="149"/>
  <c r="I36" i="149"/>
  <c r="I37" i="149"/>
  <c r="I38" i="149"/>
  <c r="I39" i="149"/>
  <c r="I40" i="149"/>
  <c r="I41" i="149"/>
  <c r="I42" i="149"/>
  <c r="I43" i="149"/>
  <c r="I44" i="149"/>
  <c r="I45" i="149"/>
  <c r="I46" i="149"/>
  <c r="I47" i="149"/>
  <c r="I48" i="149"/>
  <c r="I49" i="149"/>
  <c r="I50" i="149"/>
  <c r="I51" i="149"/>
  <c r="I52" i="149"/>
  <c r="I53" i="149"/>
  <c r="I54" i="149"/>
  <c r="I55" i="149"/>
  <c r="I56" i="149"/>
  <c r="I57" i="149"/>
  <c r="I58" i="149"/>
  <c r="I59" i="149"/>
  <c r="I60" i="149"/>
  <c r="I61" i="149"/>
  <c r="I62" i="149"/>
  <c r="I63" i="149"/>
  <c r="I64" i="149"/>
  <c r="I65" i="149"/>
  <c r="I66" i="149"/>
  <c r="I67" i="149"/>
  <c r="I68" i="149"/>
  <c r="I69" i="149"/>
  <c r="I70" i="149"/>
  <c r="I71" i="149"/>
  <c r="I72" i="149"/>
  <c r="I73" i="149"/>
  <c r="I74" i="149"/>
  <c r="I75" i="149"/>
  <c r="I76" i="149"/>
  <c r="I77" i="149"/>
  <c r="I78" i="149"/>
  <c r="I79" i="149"/>
  <c r="I80" i="149"/>
  <c r="I81" i="149"/>
  <c r="I82" i="149"/>
  <c r="I83" i="149"/>
  <c r="I84" i="149"/>
  <c r="I85" i="149"/>
  <c r="I86" i="149"/>
  <c r="I87" i="149"/>
  <c r="I88" i="149"/>
  <c r="I89" i="149"/>
  <c r="I90" i="149"/>
  <c r="I91" i="149"/>
  <c r="I92" i="149"/>
  <c r="I93" i="149"/>
  <c r="I94" i="149"/>
  <c r="I95" i="149"/>
  <c r="I96" i="149"/>
  <c r="I97" i="149"/>
  <c r="I98" i="149"/>
  <c r="I99" i="149"/>
  <c r="I100" i="149"/>
  <c r="I101" i="149"/>
  <c r="I102" i="149"/>
  <c r="I103" i="149"/>
  <c r="I104" i="149"/>
  <c r="I105" i="149"/>
  <c r="I106" i="149"/>
  <c r="I107" i="149"/>
  <c r="I108" i="149"/>
  <c r="I109" i="149"/>
  <c r="I110" i="149"/>
  <c r="I111" i="149"/>
  <c r="I112" i="149"/>
  <c r="I113" i="149"/>
  <c r="I114" i="149"/>
  <c r="I115" i="149"/>
  <c r="I116" i="149"/>
  <c r="I117" i="149"/>
  <c r="I119" i="149"/>
  <c r="I120" i="149"/>
  <c r="I121" i="149"/>
  <c r="I122" i="149"/>
  <c r="I123" i="149"/>
  <c r="I124" i="149"/>
  <c r="I125" i="149"/>
  <c r="I126" i="149"/>
  <c r="I127" i="149"/>
  <c r="I128" i="149"/>
  <c r="I129" i="149"/>
  <c r="I130" i="149"/>
  <c r="I131" i="149"/>
  <c r="I132" i="149"/>
  <c r="I133" i="149"/>
  <c r="I134" i="149"/>
  <c r="I135" i="149"/>
  <c r="I137" i="149"/>
  <c r="I140" i="149"/>
  <c r="K13" i="149"/>
  <c r="K14" i="149"/>
  <c r="K15" i="149"/>
  <c r="K16" i="149"/>
  <c r="K17" i="149"/>
  <c r="K18" i="149"/>
  <c r="K19" i="149"/>
  <c r="K20" i="149"/>
  <c r="K21" i="149"/>
  <c r="K22" i="149"/>
  <c r="K23" i="149"/>
  <c r="K24" i="149"/>
  <c r="K25" i="149"/>
  <c r="K26" i="149"/>
  <c r="K27" i="149"/>
  <c r="K28" i="149"/>
  <c r="K29" i="149"/>
  <c r="K30" i="149"/>
  <c r="K31" i="149"/>
  <c r="K32" i="149"/>
  <c r="K33" i="149"/>
  <c r="K34" i="149"/>
  <c r="K35" i="149"/>
  <c r="K36" i="149"/>
  <c r="K37" i="149"/>
  <c r="K38" i="149"/>
  <c r="K39" i="149"/>
  <c r="K40" i="149"/>
  <c r="K41" i="149"/>
  <c r="K42" i="149"/>
  <c r="K43" i="149"/>
  <c r="K44" i="149"/>
  <c r="K45" i="149"/>
  <c r="K46" i="149"/>
  <c r="K47" i="149"/>
  <c r="K48" i="149"/>
  <c r="K49" i="149"/>
  <c r="K50" i="149"/>
  <c r="K51" i="149"/>
  <c r="K52" i="149"/>
  <c r="K53" i="149"/>
  <c r="K54" i="149"/>
  <c r="K55" i="149"/>
  <c r="K56" i="149"/>
  <c r="K57" i="149"/>
  <c r="K58" i="149"/>
  <c r="K59" i="149"/>
  <c r="K60" i="149"/>
  <c r="K61" i="149"/>
  <c r="K62" i="149"/>
  <c r="K63" i="149"/>
  <c r="K64" i="149"/>
  <c r="K65" i="149"/>
  <c r="K66" i="149"/>
  <c r="K67" i="149"/>
  <c r="K68" i="149"/>
  <c r="K69" i="149"/>
  <c r="K70" i="149"/>
  <c r="K71" i="149"/>
  <c r="K72" i="149"/>
  <c r="K73" i="149"/>
  <c r="K74" i="149"/>
  <c r="K75" i="149"/>
  <c r="K76" i="149"/>
  <c r="K77" i="149"/>
  <c r="K78" i="149"/>
  <c r="K79" i="149"/>
  <c r="K80" i="149"/>
  <c r="K81" i="149"/>
  <c r="K82" i="149"/>
  <c r="K83" i="149"/>
  <c r="K84" i="149"/>
  <c r="K85" i="149"/>
  <c r="K86" i="149"/>
  <c r="K87" i="149"/>
  <c r="K88" i="149"/>
  <c r="K89" i="149"/>
  <c r="K90" i="149"/>
  <c r="K91" i="149"/>
  <c r="K92" i="149"/>
  <c r="K93" i="149"/>
  <c r="K94" i="149"/>
  <c r="K95" i="149"/>
  <c r="K96" i="149"/>
  <c r="K97" i="149"/>
  <c r="K98" i="149"/>
  <c r="K99" i="149"/>
  <c r="K100" i="149"/>
  <c r="K101" i="149"/>
  <c r="K102" i="149"/>
  <c r="K103" i="149"/>
  <c r="K104" i="149"/>
  <c r="K105" i="149"/>
  <c r="K106" i="149"/>
  <c r="K107" i="149"/>
  <c r="K108" i="149"/>
  <c r="K109" i="149"/>
  <c r="K110" i="149"/>
  <c r="K111" i="149"/>
  <c r="K112" i="149"/>
  <c r="K113" i="149"/>
  <c r="K114" i="149"/>
  <c r="K115" i="149"/>
  <c r="K116" i="149"/>
  <c r="K117" i="149"/>
  <c r="K119" i="149"/>
  <c r="K120" i="149"/>
  <c r="K121" i="149"/>
  <c r="K122" i="149"/>
  <c r="K123" i="149"/>
  <c r="K124" i="149"/>
  <c r="K125" i="149"/>
  <c r="K126" i="149"/>
  <c r="K127" i="149"/>
  <c r="K128" i="149"/>
  <c r="K129" i="149"/>
  <c r="K130" i="149"/>
  <c r="K131" i="149"/>
  <c r="K132" i="149"/>
  <c r="K133" i="149"/>
  <c r="K134" i="149"/>
  <c r="K135" i="149"/>
  <c r="K137" i="149"/>
  <c r="K140" i="149"/>
  <c r="M13" i="149"/>
  <c r="M14" i="149"/>
  <c r="M15" i="149"/>
  <c r="M16" i="149"/>
  <c r="M17" i="149"/>
  <c r="M18" i="149"/>
  <c r="M19" i="149"/>
  <c r="M20" i="149"/>
  <c r="M21" i="149"/>
  <c r="M22" i="149"/>
  <c r="M23" i="149"/>
  <c r="M24" i="149"/>
  <c r="M25" i="149"/>
  <c r="M26" i="149"/>
  <c r="M27" i="149"/>
  <c r="M28" i="149"/>
  <c r="M29" i="149"/>
  <c r="M30" i="149"/>
  <c r="M31" i="149"/>
  <c r="M32" i="149"/>
  <c r="M33" i="149"/>
  <c r="M34" i="149"/>
  <c r="M35" i="149"/>
  <c r="M36" i="149"/>
  <c r="M37" i="149"/>
  <c r="M38" i="149"/>
  <c r="M39" i="149"/>
  <c r="M40" i="149"/>
  <c r="M41" i="149"/>
  <c r="M42" i="149"/>
  <c r="M43" i="149"/>
  <c r="M44" i="149"/>
  <c r="M45" i="149"/>
  <c r="M46" i="149"/>
  <c r="M47" i="149"/>
  <c r="M48" i="149"/>
  <c r="M49" i="149"/>
  <c r="M50" i="149"/>
  <c r="M51" i="149"/>
  <c r="M52" i="149"/>
  <c r="M53" i="149"/>
  <c r="M54" i="149"/>
  <c r="M55" i="149"/>
  <c r="M56" i="149"/>
  <c r="M57" i="149"/>
  <c r="M58" i="149"/>
  <c r="M59" i="149"/>
  <c r="M60" i="149"/>
  <c r="M61" i="149"/>
  <c r="M62" i="149"/>
  <c r="M63" i="149"/>
  <c r="M64" i="149"/>
  <c r="M65" i="149"/>
  <c r="M66" i="149"/>
  <c r="M67" i="149"/>
  <c r="M68" i="149"/>
  <c r="M69" i="149"/>
  <c r="M70" i="149"/>
  <c r="M71" i="149"/>
  <c r="M72" i="149"/>
  <c r="M73" i="149"/>
  <c r="M74" i="149"/>
  <c r="M75" i="149"/>
  <c r="M76" i="149"/>
  <c r="M77" i="149"/>
  <c r="M78" i="149"/>
  <c r="M79" i="149"/>
  <c r="M80" i="149"/>
  <c r="M81" i="149"/>
  <c r="M82" i="149"/>
  <c r="M83" i="149"/>
  <c r="M84" i="149"/>
  <c r="M85" i="149"/>
  <c r="M86" i="149"/>
  <c r="M87" i="149"/>
  <c r="M88" i="149"/>
  <c r="M89" i="149"/>
  <c r="M90" i="149"/>
  <c r="M91" i="149"/>
  <c r="M92" i="149"/>
  <c r="M93" i="149"/>
  <c r="M94" i="149"/>
  <c r="M95" i="149"/>
  <c r="M96" i="149"/>
  <c r="M97" i="149"/>
  <c r="M98" i="149"/>
  <c r="M99" i="149"/>
  <c r="M100" i="149"/>
  <c r="M101" i="149"/>
  <c r="M102" i="149"/>
  <c r="M103" i="149"/>
  <c r="M104" i="149"/>
  <c r="M105" i="149"/>
  <c r="M106" i="149"/>
  <c r="M107" i="149"/>
  <c r="M108" i="149"/>
  <c r="M109" i="149"/>
  <c r="M110" i="149"/>
  <c r="M111" i="149"/>
  <c r="M112" i="149"/>
  <c r="M113" i="149"/>
  <c r="M114" i="149"/>
  <c r="M115" i="149"/>
  <c r="M116" i="149"/>
  <c r="M117" i="149"/>
  <c r="M119" i="149"/>
  <c r="M120" i="149"/>
  <c r="M121" i="149"/>
  <c r="M122" i="149"/>
  <c r="M123" i="149"/>
  <c r="M124" i="149"/>
  <c r="M125" i="149"/>
  <c r="M126" i="149"/>
  <c r="M127" i="149"/>
  <c r="M128" i="149"/>
  <c r="M129" i="149"/>
  <c r="M130" i="149"/>
  <c r="M131" i="149"/>
  <c r="M132" i="149"/>
  <c r="M133" i="149"/>
  <c r="M134" i="149"/>
  <c r="M135" i="149"/>
  <c r="M137" i="149"/>
  <c r="M140" i="149"/>
  <c r="O18" i="149"/>
  <c r="O27" i="149"/>
  <c r="O30" i="149"/>
  <c r="O41" i="149"/>
  <c r="O48" i="149"/>
  <c r="O49" i="149"/>
  <c r="O51" i="149"/>
  <c r="O53" i="149"/>
  <c r="O54" i="149"/>
  <c r="O56" i="149"/>
  <c r="O57" i="149"/>
  <c r="O58" i="149"/>
  <c r="O69" i="149"/>
  <c r="O70" i="149"/>
  <c r="O72" i="149"/>
  <c r="O73" i="149"/>
  <c r="O74" i="149"/>
  <c r="O75" i="149"/>
  <c r="O79" i="149"/>
  <c r="O80" i="149"/>
  <c r="O81" i="149"/>
  <c r="O82" i="149"/>
  <c r="O83" i="149"/>
  <c r="O84" i="149"/>
  <c r="O85" i="149"/>
  <c r="O88" i="149"/>
  <c r="O89" i="149"/>
  <c r="O90" i="149"/>
  <c r="O91" i="149"/>
  <c r="O92" i="149"/>
  <c r="O93" i="149"/>
  <c r="O94" i="149"/>
  <c r="O95" i="149"/>
  <c r="O96" i="149"/>
  <c r="O97" i="149"/>
  <c r="O98" i="149"/>
  <c r="O99" i="149"/>
  <c r="O100" i="149"/>
  <c r="O101" i="149"/>
  <c r="O102" i="149"/>
  <c r="O103" i="149"/>
  <c r="O104" i="149"/>
  <c r="O105" i="149"/>
  <c r="O106" i="149"/>
  <c r="O107" i="149"/>
  <c r="O108" i="149"/>
  <c r="O109" i="149"/>
  <c r="O110" i="149"/>
  <c r="O111" i="149"/>
  <c r="O115" i="149"/>
  <c r="O116" i="149"/>
  <c r="O117" i="149"/>
  <c r="O119" i="149"/>
  <c r="O120" i="149"/>
  <c r="O121" i="149"/>
  <c r="O122" i="149"/>
  <c r="O123" i="149"/>
  <c r="O124" i="149"/>
  <c r="O125" i="149"/>
  <c r="O126" i="149"/>
  <c r="O127" i="149"/>
  <c r="O128" i="149"/>
  <c r="O129" i="149"/>
  <c r="O130" i="149"/>
  <c r="O131" i="149"/>
  <c r="O132" i="149"/>
  <c r="O133" i="149"/>
  <c r="O134" i="149"/>
  <c r="O135" i="149"/>
  <c r="O137" i="149"/>
  <c r="Q18" i="149"/>
  <c r="Q27" i="149"/>
  <c r="Q30" i="149"/>
  <c r="Q41" i="149"/>
  <c r="Q48" i="149"/>
  <c r="Q49" i="149"/>
  <c r="Q51" i="149"/>
  <c r="Q53" i="149"/>
  <c r="Q54" i="149"/>
  <c r="Q56" i="149"/>
  <c r="Q57" i="149"/>
  <c r="Q58" i="149"/>
  <c r="Q69" i="149"/>
  <c r="Q70" i="149"/>
  <c r="Q72" i="149"/>
  <c r="Q73" i="149"/>
  <c r="Q74" i="149"/>
  <c r="Q75" i="149"/>
  <c r="Q79" i="149"/>
  <c r="Q80" i="149"/>
  <c r="Q81" i="149"/>
  <c r="Q82" i="149"/>
  <c r="Q83" i="149"/>
  <c r="Q84" i="149"/>
  <c r="Q85" i="149"/>
  <c r="Q88" i="149"/>
  <c r="Q89" i="149"/>
  <c r="Q90" i="149"/>
  <c r="Q91" i="149"/>
  <c r="Q92" i="149"/>
  <c r="Q93" i="149"/>
  <c r="Q94" i="149"/>
  <c r="Q95" i="149"/>
  <c r="Q96" i="149"/>
  <c r="Q97" i="149"/>
  <c r="Q98" i="149"/>
  <c r="Q99" i="149"/>
  <c r="Q100" i="149"/>
  <c r="Q101" i="149"/>
  <c r="Q102" i="149"/>
  <c r="Q103" i="149"/>
  <c r="Q104" i="149"/>
  <c r="Q105" i="149"/>
  <c r="Q106" i="149"/>
  <c r="Q107" i="149"/>
  <c r="Q108" i="149"/>
  <c r="Q109" i="149"/>
  <c r="Q110" i="149"/>
  <c r="Q111" i="149"/>
  <c r="Q115" i="149"/>
  <c r="Q116" i="149"/>
  <c r="Q117" i="149"/>
  <c r="Q119" i="149"/>
  <c r="Q120" i="149"/>
  <c r="Q121" i="149"/>
  <c r="Q122" i="149"/>
  <c r="Q123" i="149"/>
  <c r="Q124" i="149"/>
  <c r="Q125" i="149"/>
  <c r="Q126" i="149"/>
  <c r="Q127" i="149"/>
  <c r="Q128" i="149"/>
  <c r="Q129" i="149"/>
  <c r="Q130" i="149"/>
  <c r="Q131" i="149"/>
  <c r="Q132" i="149"/>
  <c r="Q133" i="149"/>
  <c r="Q134" i="149"/>
  <c r="Q135" i="149"/>
  <c r="Q137" i="149"/>
  <c r="S18" i="149"/>
  <c r="S27" i="149"/>
  <c r="S30" i="149"/>
  <c r="S41" i="149"/>
  <c r="S48" i="149"/>
  <c r="S49" i="149"/>
  <c r="S51" i="149"/>
  <c r="S53" i="149"/>
  <c r="S54" i="149"/>
  <c r="S56" i="149"/>
  <c r="S57" i="149"/>
  <c r="S58" i="149"/>
  <c r="S69" i="149"/>
  <c r="S70" i="149"/>
  <c r="S72" i="149"/>
  <c r="S73" i="149"/>
  <c r="S74" i="149"/>
  <c r="S75" i="149"/>
  <c r="S79" i="149"/>
  <c r="S80" i="149"/>
  <c r="S81" i="149"/>
  <c r="S82" i="149"/>
  <c r="S83" i="149"/>
  <c r="S84" i="149"/>
  <c r="S85" i="149"/>
  <c r="S88" i="149"/>
  <c r="S89" i="149"/>
  <c r="S90" i="149"/>
  <c r="S91" i="149"/>
  <c r="S92" i="149"/>
  <c r="S93" i="149"/>
  <c r="S94" i="149"/>
  <c r="S95" i="149"/>
  <c r="S96" i="149"/>
  <c r="S97" i="149"/>
  <c r="S98" i="149"/>
  <c r="S99" i="149"/>
  <c r="S100" i="149"/>
  <c r="S101" i="149"/>
  <c r="S102" i="149"/>
  <c r="S103" i="149"/>
  <c r="S104" i="149"/>
  <c r="S105" i="149"/>
  <c r="S106" i="149"/>
  <c r="S107" i="149"/>
  <c r="S108" i="149"/>
  <c r="S109" i="149"/>
  <c r="S110" i="149"/>
  <c r="S111" i="149"/>
  <c r="S115" i="149"/>
  <c r="S116" i="149"/>
  <c r="S117" i="149"/>
  <c r="S119" i="149"/>
  <c r="S120" i="149"/>
  <c r="S121" i="149"/>
  <c r="S122" i="149"/>
  <c r="S123" i="149"/>
  <c r="S124" i="149"/>
  <c r="S125" i="149"/>
  <c r="S126" i="149"/>
  <c r="S127" i="149"/>
  <c r="S128" i="149"/>
  <c r="S129" i="149"/>
  <c r="S130" i="149"/>
  <c r="S131" i="149"/>
  <c r="S132" i="149"/>
  <c r="S133" i="149"/>
  <c r="S134" i="149"/>
  <c r="S135" i="149"/>
  <c r="S137" i="149"/>
  <c r="U18" i="149"/>
  <c r="U27" i="149"/>
  <c r="U30" i="149"/>
  <c r="U41" i="149"/>
  <c r="U48" i="149"/>
  <c r="U49" i="149"/>
  <c r="U51" i="149"/>
  <c r="U53" i="149"/>
  <c r="U54" i="149"/>
  <c r="U56" i="149"/>
  <c r="U57" i="149"/>
  <c r="U58" i="149"/>
  <c r="U69" i="149"/>
  <c r="U70" i="149"/>
  <c r="U72" i="149"/>
  <c r="U73" i="149"/>
  <c r="U74" i="149"/>
  <c r="U75" i="149"/>
  <c r="U79" i="149"/>
  <c r="U80" i="149"/>
  <c r="U81" i="149"/>
  <c r="U82" i="149"/>
  <c r="U83" i="149"/>
  <c r="U84" i="149"/>
  <c r="U85" i="149"/>
  <c r="U88" i="149"/>
  <c r="U89" i="149"/>
  <c r="U90" i="149"/>
  <c r="U91" i="149"/>
  <c r="U92" i="149"/>
  <c r="U93" i="149"/>
  <c r="U94" i="149"/>
  <c r="U95" i="149"/>
  <c r="U96" i="149"/>
  <c r="U97" i="149"/>
  <c r="U98" i="149"/>
  <c r="U99" i="149"/>
  <c r="U100" i="149"/>
  <c r="U101" i="149"/>
  <c r="U102" i="149"/>
  <c r="U103" i="149"/>
  <c r="U104" i="149"/>
  <c r="U105" i="149"/>
  <c r="U106" i="149"/>
  <c r="U107" i="149"/>
  <c r="U108" i="149"/>
  <c r="U109" i="149"/>
  <c r="U110" i="149"/>
  <c r="U111" i="149"/>
  <c r="U115" i="149"/>
  <c r="U116" i="149"/>
  <c r="U117" i="149"/>
  <c r="U119" i="149"/>
  <c r="U120" i="149"/>
  <c r="U121" i="149"/>
  <c r="U122" i="149"/>
  <c r="U123" i="149"/>
  <c r="U124" i="149"/>
  <c r="U125" i="149"/>
  <c r="U126" i="149"/>
  <c r="U127" i="149"/>
  <c r="U128" i="149"/>
  <c r="U129" i="149"/>
  <c r="U130" i="149"/>
  <c r="U131" i="149"/>
  <c r="U132" i="149"/>
  <c r="U133" i="149"/>
  <c r="U134" i="149"/>
  <c r="U135" i="149"/>
  <c r="U137" i="149"/>
  <c r="W18" i="149"/>
  <c r="W27" i="149"/>
  <c r="W30" i="149"/>
  <c r="W41" i="149"/>
  <c r="W48" i="149"/>
  <c r="W49" i="149"/>
  <c r="W51" i="149"/>
  <c r="W53" i="149"/>
  <c r="W54" i="149"/>
  <c r="W56" i="149"/>
  <c r="W57" i="149"/>
  <c r="W58" i="149"/>
  <c r="W69" i="149"/>
  <c r="W70" i="149"/>
  <c r="W72" i="149"/>
  <c r="W73" i="149"/>
  <c r="W74" i="149"/>
  <c r="W75" i="149"/>
  <c r="W79" i="149"/>
  <c r="W80" i="149"/>
  <c r="W81" i="149"/>
  <c r="W82" i="149"/>
  <c r="W83" i="149"/>
  <c r="W84" i="149"/>
  <c r="W85" i="149"/>
  <c r="W88" i="149"/>
  <c r="W89" i="149"/>
  <c r="W90" i="149"/>
  <c r="W91" i="149"/>
  <c r="W92" i="149"/>
  <c r="W93" i="149"/>
  <c r="W94" i="149"/>
  <c r="W95" i="149"/>
  <c r="W96" i="149"/>
  <c r="W97" i="149"/>
  <c r="W98" i="149"/>
  <c r="W99" i="149"/>
  <c r="W100" i="149"/>
  <c r="W101" i="149"/>
  <c r="W102" i="149"/>
  <c r="W103" i="149"/>
  <c r="W104" i="149"/>
  <c r="W105" i="149"/>
  <c r="W106" i="149"/>
  <c r="W107" i="149"/>
  <c r="W108" i="149"/>
  <c r="W109" i="149"/>
  <c r="W110" i="149"/>
  <c r="W111" i="149"/>
  <c r="W115" i="149"/>
  <c r="W116" i="149"/>
  <c r="W117" i="149"/>
  <c r="W119" i="149"/>
  <c r="W120" i="149"/>
  <c r="W121" i="149"/>
  <c r="W122" i="149"/>
  <c r="W123" i="149"/>
  <c r="W124" i="149"/>
  <c r="W125" i="149"/>
  <c r="W126" i="149"/>
  <c r="W127" i="149"/>
  <c r="W128" i="149"/>
  <c r="W129" i="149"/>
  <c r="W130" i="149"/>
  <c r="W131" i="149"/>
  <c r="W132" i="149"/>
  <c r="W133" i="149"/>
  <c r="W134" i="149"/>
  <c r="W135" i="149"/>
  <c r="W137" i="149"/>
  <c r="Y18" i="149"/>
  <c r="Y27" i="149"/>
  <c r="Y30" i="149"/>
  <c r="Y41" i="149"/>
  <c r="Y48" i="149"/>
  <c r="Y49" i="149"/>
  <c r="Y51" i="149"/>
  <c r="Y53" i="149"/>
  <c r="Y54" i="149"/>
  <c r="Y56" i="149"/>
  <c r="Y57" i="149"/>
  <c r="Y58" i="149"/>
  <c r="Y69" i="149"/>
  <c r="Y70" i="149"/>
  <c r="Y72" i="149"/>
  <c r="Y73" i="149"/>
  <c r="Y74" i="149"/>
  <c r="Y75" i="149"/>
  <c r="Y79" i="149"/>
  <c r="Y80" i="149"/>
  <c r="Y81" i="149"/>
  <c r="Y82" i="149"/>
  <c r="Y83" i="149"/>
  <c r="Y84" i="149"/>
  <c r="Y85" i="149"/>
  <c r="Y88" i="149"/>
  <c r="Y89" i="149"/>
  <c r="Y90" i="149"/>
  <c r="Y91" i="149"/>
  <c r="Y92" i="149"/>
  <c r="Y93" i="149"/>
  <c r="Y94" i="149"/>
  <c r="Y95" i="149"/>
  <c r="Y96" i="149"/>
  <c r="Y97" i="149"/>
  <c r="Y98" i="149"/>
  <c r="Y99" i="149"/>
  <c r="Y100" i="149"/>
  <c r="Y101" i="149"/>
  <c r="Y102" i="149"/>
  <c r="Y103" i="149"/>
  <c r="Y104" i="149"/>
  <c r="Y105" i="149"/>
  <c r="Y106" i="149"/>
  <c r="Y107" i="149"/>
  <c r="Y108" i="149"/>
  <c r="Y109" i="149"/>
  <c r="Y110" i="149"/>
  <c r="Y111" i="149"/>
  <c r="Y115" i="149"/>
  <c r="Y116" i="149"/>
  <c r="Y117" i="149"/>
  <c r="Y119" i="149"/>
  <c r="Y120" i="149"/>
  <c r="Y121" i="149"/>
  <c r="Y122" i="149"/>
  <c r="Y123" i="149"/>
  <c r="Y124" i="149"/>
  <c r="Y125" i="149"/>
  <c r="Y126" i="149"/>
  <c r="Y127" i="149"/>
  <c r="Y128" i="149"/>
  <c r="Y129" i="149"/>
  <c r="Y130" i="149"/>
  <c r="Y131" i="149"/>
  <c r="Y132" i="149"/>
  <c r="Y133" i="149"/>
  <c r="Y134" i="149"/>
  <c r="Y135" i="149"/>
  <c r="Y137" i="149"/>
  <c r="AA18" i="149"/>
  <c r="AA27" i="149"/>
  <c r="AA30" i="149"/>
  <c r="AA41" i="149"/>
  <c r="AA48" i="149"/>
  <c r="AA49" i="149"/>
  <c r="AA51" i="149"/>
  <c r="AA53" i="149"/>
  <c r="AA54" i="149"/>
  <c r="AA56" i="149"/>
  <c r="AA57" i="149"/>
  <c r="AA58" i="149"/>
  <c r="AA69" i="149"/>
  <c r="AA70" i="149"/>
  <c r="AA72" i="149"/>
  <c r="AA73" i="149"/>
  <c r="AA74" i="149"/>
  <c r="AA75" i="149"/>
  <c r="AA79" i="149"/>
  <c r="AA80" i="149"/>
  <c r="AA81" i="149"/>
  <c r="AA82" i="149"/>
  <c r="AA83" i="149"/>
  <c r="AA84" i="149"/>
  <c r="AA85" i="149"/>
  <c r="AA88" i="149"/>
  <c r="AA89" i="149"/>
  <c r="AA90" i="149"/>
  <c r="AA91" i="149"/>
  <c r="AA92" i="149"/>
  <c r="AA93" i="149"/>
  <c r="AA94" i="149"/>
  <c r="AA95" i="149"/>
  <c r="AA96" i="149"/>
  <c r="AA97" i="149"/>
  <c r="AA98" i="149"/>
  <c r="AA99" i="149"/>
  <c r="AA100" i="149"/>
  <c r="AA101" i="149"/>
  <c r="AA102" i="149"/>
  <c r="AA103" i="149"/>
  <c r="AA104" i="149"/>
  <c r="AA105" i="149"/>
  <c r="AA106" i="149"/>
  <c r="AA107" i="149"/>
  <c r="AA108" i="149"/>
  <c r="AA109" i="149"/>
  <c r="AA110" i="149"/>
  <c r="AA111" i="149"/>
  <c r="AA115" i="149"/>
  <c r="AA116" i="149"/>
  <c r="AA117" i="149"/>
  <c r="AA119" i="149"/>
  <c r="AA120" i="149"/>
  <c r="AA121" i="149"/>
  <c r="AA122" i="149"/>
  <c r="AA123" i="149"/>
  <c r="AA124" i="149"/>
  <c r="AA125" i="149"/>
  <c r="AA126" i="149"/>
  <c r="AA127" i="149"/>
  <c r="AA128" i="149"/>
  <c r="AA129" i="149"/>
  <c r="AA130" i="149"/>
  <c r="AA131" i="149"/>
  <c r="AA132" i="149"/>
  <c r="AA133" i="149"/>
  <c r="AA134" i="149"/>
  <c r="AA135" i="149"/>
  <c r="AA137" i="149"/>
  <c r="AC18" i="149"/>
  <c r="AC27" i="149"/>
  <c r="AC30" i="149"/>
  <c r="AC41" i="149"/>
  <c r="AC48" i="149"/>
  <c r="AC49" i="149"/>
  <c r="AC51" i="149"/>
  <c r="AC53" i="149"/>
  <c r="AC54" i="149"/>
  <c r="AC56" i="149"/>
  <c r="AC57" i="149"/>
  <c r="AC58" i="149"/>
  <c r="AC69" i="149"/>
  <c r="AC70" i="149"/>
  <c r="AC72" i="149"/>
  <c r="AC73" i="149"/>
  <c r="AC74" i="149"/>
  <c r="AC75" i="149"/>
  <c r="AC79" i="149"/>
  <c r="AC80" i="149"/>
  <c r="AC81" i="149"/>
  <c r="AC82" i="149"/>
  <c r="AC83" i="149"/>
  <c r="AC84" i="149"/>
  <c r="AC85" i="149"/>
  <c r="AC88" i="149"/>
  <c r="AC89" i="149"/>
  <c r="AC90" i="149"/>
  <c r="AC91" i="149"/>
  <c r="AC92" i="149"/>
  <c r="AC93" i="149"/>
  <c r="AC94" i="149"/>
  <c r="AC95" i="149"/>
  <c r="AC96" i="149"/>
  <c r="AC97" i="149"/>
  <c r="AC98" i="149"/>
  <c r="AC99" i="149"/>
  <c r="AC100" i="149"/>
  <c r="AC101" i="149"/>
  <c r="AC102" i="149"/>
  <c r="AC103" i="149"/>
  <c r="AC104" i="149"/>
  <c r="AC105" i="149"/>
  <c r="AC106" i="149"/>
  <c r="AC107" i="149"/>
  <c r="AC108" i="149"/>
  <c r="AC109" i="149"/>
  <c r="AC110" i="149"/>
  <c r="AC111" i="149"/>
  <c r="AC115" i="149"/>
  <c r="AC116" i="149"/>
  <c r="AC117" i="149"/>
  <c r="AC119" i="149"/>
  <c r="AC120" i="149"/>
  <c r="AC121" i="149"/>
  <c r="AC122" i="149"/>
  <c r="AC123" i="149"/>
  <c r="AC124" i="149"/>
  <c r="AC125" i="149"/>
  <c r="AC126" i="149"/>
  <c r="AC127" i="149"/>
  <c r="AC128" i="149"/>
  <c r="AC129" i="149"/>
  <c r="AC130" i="149"/>
  <c r="AC131" i="149"/>
  <c r="AC132" i="149"/>
  <c r="AC133" i="149"/>
  <c r="AC134" i="149"/>
  <c r="AC135" i="149"/>
  <c r="AC137" i="149"/>
  <c r="AE18" i="149"/>
  <c r="AE27" i="149"/>
  <c r="AE30" i="149"/>
  <c r="AE41" i="149"/>
  <c r="AE48" i="149"/>
  <c r="AE49" i="149"/>
  <c r="AE51" i="149"/>
  <c r="AE53" i="149"/>
  <c r="AE54" i="149"/>
  <c r="AE56" i="149"/>
  <c r="AE57" i="149"/>
  <c r="AE58" i="149"/>
  <c r="AE69" i="149"/>
  <c r="AE70" i="149"/>
  <c r="AE72" i="149"/>
  <c r="AE73" i="149"/>
  <c r="AE74" i="149"/>
  <c r="AE75" i="149"/>
  <c r="AE79" i="149"/>
  <c r="AE80" i="149"/>
  <c r="AE81" i="149"/>
  <c r="AE82" i="149"/>
  <c r="AE83" i="149"/>
  <c r="AE84" i="149"/>
  <c r="AE85" i="149"/>
  <c r="AE88" i="149"/>
  <c r="AE89" i="149"/>
  <c r="AE90" i="149"/>
  <c r="AE91" i="149"/>
  <c r="AE92" i="149"/>
  <c r="AE93" i="149"/>
  <c r="AE94" i="149"/>
  <c r="AE95" i="149"/>
  <c r="AE96" i="149"/>
  <c r="AE97" i="149"/>
  <c r="AE98" i="149"/>
  <c r="AE99" i="149"/>
  <c r="AE100" i="149"/>
  <c r="AE101" i="149"/>
  <c r="AE102" i="149"/>
  <c r="AE103" i="149"/>
  <c r="AE104" i="149"/>
  <c r="AE105" i="149"/>
  <c r="AE106" i="149"/>
  <c r="AE107" i="149"/>
  <c r="AE108" i="149"/>
  <c r="AE109" i="149"/>
  <c r="AE110" i="149"/>
  <c r="AE111" i="149"/>
  <c r="AE115" i="149"/>
  <c r="AE116" i="149"/>
  <c r="AE117" i="149"/>
  <c r="AE119" i="149"/>
  <c r="AE120" i="149"/>
  <c r="AE121" i="149"/>
  <c r="AE122" i="149"/>
  <c r="AE123" i="149"/>
  <c r="AE124" i="149"/>
  <c r="AE125" i="149"/>
  <c r="AE126" i="149"/>
  <c r="AE127" i="149"/>
  <c r="AE128" i="149"/>
  <c r="AE129" i="149"/>
  <c r="AE130" i="149"/>
  <c r="AE131" i="149"/>
  <c r="AE132" i="149"/>
  <c r="AE133" i="149"/>
  <c r="AE134" i="149"/>
  <c r="AE135" i="149"/>
  <c r="AE137" i="149"/>
  <c r="AG18" i="149"/>
  <c r="AG27" i="149"/>
  <c r="AG30" i="149"/>
  <c r="AG41" i="149"/>
  <c r="AG48" i="149"/>
  <c r="AG49" i="149"/>
  <c r="AG51" i="149"/>
  <c r="AG53" i="149"/>
  <c r="AG54" i="149"/>
  <c r="AG56" i="149"/>
  <c r="AG57" i="149"/>
  <c r="AG58" i="149"/>
  <c r="AG69" i="149"/>
  <c r="AG70" i="149"/>
  <c r="AG72" i="149"/>
  <c r="AG73" i="149"/>
  <c r="AG74" i="149"/>
  <c r="AG75" i="149"/>
  <c r="AG79" i="149"/>
  <c r="AG80" i="149"/>
  <c r="AG81" i="149"/>
  <c r="AG82" i="149"/>
  <c r="AG83" i="149"/>
  <c r="AG84" i="149"/>
  <c r="AG85" i="149"/>
  <c r="AG88" i="149"/>
  <c r="AG89" i="149"/>
  <c r="AG90" i="149"/>
  <c r="AG91" i="149"/>
  <c r="AG92" i="149"/>
  <c r="AG93" i="149"/>
  <c r="AG94" i="149"/>
  <c r="AG95" i="149"/>
  <c r="AG96" i="149"/>
  <c r="AG97" i="149"/>
  <c r="AG98" i="149"/>
  <c r="AG99" i="149"/>
  <c r="AG100" i="149"/>
  <c r="AG101" i="149"/>
  <c r="AG102" i="149"/>
  <c r="AG103" i="149"/>
  <c r="AG104" i="149"/>
  <c r="AG105" i="149"/>
  <c r="AG106" i="149"/>
  <c r="AG107" i="149"/>
  <c r="AG108" i="149"/>
  <c r="AG109" i="149"/>
  <c r="AG110" i="149"/>
  <c r="AG111" i="149"/>
  <c r="AG115" i="149"/>
  <c r="AG116" i="149"/>
  <c r="AG117" i="149"/>
  <c r="AG119" i="149"/>
  <c r="AG120" i="149"/>
  <c r="AG121" i="149"/>
  <c r="AG122" i="149"/>
  <c r="AG123" i="149"/>
  <c r="AG124" i="149"/>
  <c r="AG125" i="149"/>
  <c r="AG126" i="149"/>
  <c r="AG127" i="149"/>
  <c r="AG128" i="149"/>
  <c r="AG129" i="149"/>
  <c r="AG130" i="149"/>
  <c r="AG131" i="149"/>
  <c r="AG132" i="149"/>
  <c r="AG133" i="149"/>
  <c r="AG134" i="149"/>
  <c r="AG135" i="149"/>
  <c r="AG137" i="149"/>
  <c r="AI18" i="149"/>
  <c r="AI27" i="149"/>
  <c r="AI30" i="149"/>
  <c r="AI41" i="149"/>
  <c r="AI48" i="149"/>
  <c r="AI49" i="149"/>
  <c r="AI51" i="149"/>
  <c r="AI53" i="149"/>
  <c r="AI54" i="149"/>
  <c r="AI56" i="149"/>
  <c r="AI57" i="149"/>
  <c r="AI58" i="149"/>
  <c r="AI69" i="149"/>
  <c r="AI70" i="149"/>
  <c r="AI72" i="149"/>
  <c r="AI73" i="149"/>
  <c r="AI74" i="149"/>
  <c r="AI75" i="149"/>
  <c r="AI79" i="149"/>
  <c r="AI80" i="149"/>
  <c r="AI81" i="149"/>
  <c r="AI82" i="149"/>
  <c r="AI83" i="149"/>
  <c r="AI84" i="149"/>
  <c r="AI85" i="149"/>
  <c r="AI88" i="149"/>
  <c r="AI89" i="149"/>
  <c r="AI90" i="149"/>
  <c r="AI91" i="149"/>
  <c r="AI92" i="149"/>
  <c r="AI93" i="149"/>
  <c r="AI94" i="149"/>
  <c r="AI95" i="149"/>
  <c r="AI96" i="149"/>
  <c r="AI97" i="149"/>
  <c r="AI98" i="149"/>
  <c r="AI99" i="149"/>
  <c r="AI100" i="149"/>
  <c r="AI101" i="149"/>
  <c r="AI102" i="149"/>
  <c r="AI103" i="149"/>
  <c r="AI104" i="149"/>
  <c r="AI105" i="149"/>
  <c r="AI106" i="149"/>
  <c r="AI107" i="149"/>
  <c r="AI108" i="149"/>
  <c r="AI109" i="149"/>
  <c r="AI110" i="149"/>
  <c r="AI111" i="149"/>
  <c r="AI115" i="149"/>
  <c r="AI116" i="149"/>
  <c r="AI117" i="149"/>
  <c r="AI119" i="149"/>
  <c r="AI120" i="149"/>
  <c r="AI121" i="149"/>
  <c r="AI122" i="149"/>
  <c r="AI123" i="149"/>
  <c r="AI124" i="149"/>
  <c r="AI125" i="149"/>
  <c r="AI126" i="149"/>
  <c r="AI127" i="149"/>
  <c r="AI128" i="149"/>
  <c r="AI129" i="149"/>
  <c r="AI130" i="149"/>
  <c r="AI131" i="149"/>
  <c r="AI132" i="149"/>
  <c r="AI133" i="149"/>
  <c r="AI134" i="149"/>
  <c r="AI135" i="149"/>
  <c r="AI137" i="149"/>
  <c r="AK18" i="149"/>
  <c r="AK27" i="149"/>
  <c r="AK30" i="149"/>
  <c r="AK41" i="149"/>
  <c r="AK48" i="149"/>
  <c r="AK49" i="149"/>
  <c r="AK51" i="149"/>
  <c r="AK53" i="149"/>
  <c r="AK54" i="149"/>
  <c r="AK56" i="149"/>
  <c r="AK57" i="149"/>
  <c r="AK58" i="149"/>
  <c r="AK69" i="149"/>
  <c r="AK70" i="149"/>
  <c r="AK72" i="149"/>
  <c r="AK73" i="149"/>
  <c r="AK74" i="149"/>
  <c r="AK75" i="149"/>
  <c r="AK79" i="149"/>
  <c r="AK80" i="149"/>
  <c r="AK81" i="149"/>
  <c r="AK82" i="149"/>
  <c r="AK83" i="149"/>
  <c r="AK84" i="149"/>
  <c r="AK85" i="149"/>
  <c r="AK88" i="149"/>
  <c r="AK89" i="149"/>
  <c r="AK90" i="149"/>
  <c r="AK91" i="149"/>
  <c r="AK92" i="149"/>
  <c r="AK93" i="149"/>
  <c r="AK94" i="149"/>
  <c r="AK95" i="149"/>
  <c r="AK96" i="149"/>
  <c r="AK97" i="149"/>
  <c r="AK98" i="149"/>
  <c r="AK99" i="149"/>
  <c r="AK100" i="149"/>
  <c r="AK101" i="149"/>
  <c r="AK102" i="149"/>
  <c r="AK103" i="149"/>
  <c r="AK104" i="149"/>
  <c r="AK105" i="149"/>
  <c r="AK106" i="149"/>
  <c r="AK107" i="149"/>
  <c r="AK108" i="149"/>
  <c r="AK109" i="149"/>
  <c r="AK110" i="149"/>
  <c r="AK111" i="149"/>
  <c r="AK115" i="149"/>
  <c r="AK116" i="149"/>
  <c r="AK117" i="149"/>
  <c r="AK119" i="149"/>
  <c r="AK120" i="149"/>
  <c r="AK121" i="149"/>
  <c r="AK122" i="149"/>
  <c r="AK123" i="149"/>
  <c r="AK124" i="149"/>
  <c r="AK125" i="149"/>
  <c r="AK126" i="149"/>
  <c r="AK127" i="149"/>
  <c r="AK128" i="149"/>
  <c r="AK129" i="149"/>
  <c r="AK130" i="149"/>
  <c r="AK131" i="149"/>
  <c r="AK132" i="149"/>
  <c r="AK133" i="149"/>
  <c r="AK134" i="149"/>
  <c r="AK135" i="149"/>
  <c r="AK137" i="149"/>
  <c r="AM18" i="149"/>
  <c r="AM27" i="149"/>
  <c r="AM30" i="149"/>
  <c r="AM41" i="149"/>
  <c r="AM48" i="149"/>
  <c r="AM49" i="149"/>
  <c r="AM51" i="149"/>
  <c r="AM53" i="149"/>
  <c r="AM54" i="149"/>
  <c r="AM56" i="149"/>
  <c r="AM57" i="149"/>
  <c r="AM58" i="149"/>
  <c r="AM69" i="149"/>
  <c r="AM70" i="149"/>
  <c r="AM72" i="149"/>
  <c r="AM73" i="149"/>
  <c r="AM74" i="149"/>
  <c r="AM75" i="149"/>
  <c r="AM79" i="149"/>
  <c r="AM80" i="149"/>
  <c r="AM81" i="149"/>
  <c r="AM82" i="149"/>
  <c r="AM83" i="149"/>
  <c r="AM84" i="149"/>
  <c r="AM85" i="149"/>
  <c r="AM88" i="149"/>
  <c r="AM89" i="149"/>
  <c r="AM90" i="149"/>
  <c r="AM91" i="149"/>
  <c r="AM92" i="149"/>
  <c r="AM93" i="149"/>
  <c r="AM94" i="149"/>
  <c r="AM95" i="149"/>
  <c r="AM96" i="149"/>
  <c r="AM97" i="149"/>
  <c r="AM98" i="149"/>
  <c r="AM99" i="149"/>
  <c r="AM100" i="149"/>
  <c r="AM101" i="149"/>
  <c r="AM102" i="149"/>
  <c r="AM103" i="149"/>
  <c r="AM104" i="149"/>
  <c r="AM105" i="149"/>
  <c r="AM106" i="149"/>
  <c r="AM107" i="149"/>
  <c r="AM108" i="149"/>
  <c r="AM109" i="149"/>
  <c r="AM110" i="149"/>
  <c r="AM111" i="149"/>
  <c r="AM115" i="149"/>
  <c r="AM116" i="149"/>
  <c r="AM117" i="149"/>
  <c r="AM119" i="149"/>
  <c r="AM120" i="149"/>
  <c r="AM121" i="149"/>
  <c r="AM122" i="149"/>
  <c r="AM123" i="149"/>
  <c r="AM124" i="149"/>
  <c r="AM125" i="149"/>
  <c r="AM126" i="149"/>
  <c r="AM127" i="149"/>
  <c r="AM128" i="149"/>
  <c r="AM129" i="149"/>
  <c r="AM130" i="149"/>
  <c r="AM131" i="149"/>
  <c r="AM132" i="149"/>
  <c r="AM133" i="149"/>
  <c r="AM134" i="149"/>
  <c r="AM135" i="149"/>
  <c r="AM137" i="149"/>
  <c r="AO18" i="149"/>
  <c r="AO27" i="149"/>
  <c r="AO30" i="149"/>
  <c r="AO41" i="149"/>
  <c r="AO48" i="149"/>
  <c r="AO49" i="149"/>
  <c r="AO51" i="149"/>
  <c r="AO53" i="149"/>
  <c r="AO54" i="149"/>
  <c r="AO56" i="149"/>
  <c r="AO57" i="149"/>
  <c r="AO58" i="149"/>
  <c r="AO69" i="149"/>
  <c r="AO70" i="149"/>
  <c r="AO72" i="149"/>
  <c r="AO73" i="149"/>
  <c r="AO74" i="149"/>
  <c r="AO75" i="149"/>
  <c r="AO79" i="149"/>
  <c r="AO80" i="149"/>
  <c r="AO81" i="149"/>
  <c r="AO82" i="149"/>
  <c r="AO83" i="149"/>
  <c r="AO84" i="149"/>
  <c r="AO85" i="149"/>
  <c r="AO88" i="149"/>
  <c r="AO89" i="149"/>
  <c r="AO90" i="149"/>
  <c r="AO91" i="149"/>
  <c r="AO92" i="149"/>
  <c r="AO93" i="149"/>
  <c r="AO94" i="149"/>
  <c r="AO95" i="149"/>
  <c r="AO96" i="149"/>
  <c r="AO97" i="149"/>
  <c r="AO98" i="149"/>
  <c r="AO99" i="149"/>
  <c r="AO100" i="149"/>
  <c r="AO101" i="149"/>
  <c r="AO102" i="149"/>
  <c r="AO103" i="149"/>
  <c r="AO104" i="149"/>
  <c r="AO105" i="149"/>
  <c r="AO106" i="149"/>
  <c r="AO107" i="149"/>
  <c r="AO108" i="149"/>
  <c r="AO109" i="149"/>
  <c r="AO110" i="149"/>
  <c r="AO111" i="149"/>
  <c r="AO115" i="149"/>
  <c r="AO116" i="149"/>
  <c r="AO117" i="149"/>
  <c r="AO119" i="149"/>
  <c r="AO120" i="149"/>
  <c r="AO121" i="149"/>
  <c r="AO122" i="149"/>
  <c r="AO123" i="149"/>
  <c r="AO124" i="149"/>
  <c r="AO125" i="149"/>
  <c r="AO126" i="149"/>
  <c r="AO127" i="149"/>
  <c r="AO128" i="149"/>
  <c r="AO129" i="149"/>
  <c r="AO130" i="149"/>
  <c r="AO131" i="149"/>
  <c r="AO132" i="149"/>
  <c r="AO133" i="149"/>
  <c r="AO134" i="149"/>
  <c r="AO135" i="149"/>
  <c r="AO137" i="149"/>
  <c r="AQ18" i="149"/>
  <c r="AQ27" i="149"/>
  <c r="AQ30" i="149"/>
  <c r="AQ41" i="149"/>
  <c r="AQ48" i="149"/>
  <c r="AQ49" i="149"/>
  <c r="AQ51" i="149"/>
  <c r="AQ53" i="149"/>
  <c r="AQ54" i="149"/>
  <c r="AQ56" i="149"/>
  <c r="AQ57" i="149"/>
  <c r="AQ58" i="149"/>
  <c r="AQ69" i="149"/>
  <c r="AQ70" i="149"/>
  <c r="AQ72" i="149"/>
  <c r="AQ73" i="149"/>
  <c r="AQ74" i="149"/>
  <c r="AQ75" i="149"/>
  <c r="AQ79" i="149"/>
  <c r="AQ80" i="149"/>
  <c r="AQ81" i="149"/>
  <c r="AQ82" i="149"/>
  <c r="AQ83" i="149"/>
  <c r="AQ84" i="149"/>
  <c r="AQ85" i="149"/>
  <c r="AQ88" i="149"/>
  <c r="AQ89" i="149"/>
  <c r="AQ90" i="149"/>
  <c r="AQ91" i="149"/>
  <c r="AQ92" i="149"/>
  <c r="AQ93" i="149"/>
  <c r="AQ94" i="149"/>
  <c r="AQ95" i="149"/>
  <c r="AQ96" i="149"/>
  <c r="AQ97" i="149"/>
  <c r="AQ98" i="149"/>
  <c r="AQ99" i="149"/>
  <c r="AQ100" i="149"/>
  <c r="AQ101" i="149"/>
  <c r="AQ102" i="149"/>
  <c r="AQ103" i="149"/>
  <c r="AQ104" i="149"/>
  <c r="AQ105" i="149"/>
  <c r="AQ106" i="149"/>
  <c r="AQ107" i="149"/>
  <c r="AQ108" i="149"/>
  <c r="AQ109" i="149"/>
  <c r="AQ110" i="149"/>
  <c r="AQ111" i="149"/>
  <c r="AQ115" i="149"/>
  <c r="AQ116" i="149"/>
  <c r="AQ117" i="149"/>
  <c r="AQ119" i="149"/>
  <c r="AQ120" i="149"/>
  <c r="AQ121" i="149"/>
  <c r="AQ122" i="149"/>
  <c r="AQ123" i="149"/>
  <c r="AQ124" i="149"/>
  <c r="AQ125" i="149"/>
  <c r="AQ126" i="149"/>
  <c r="AQ127" i="149"/>
  <c r="AQ128" i="149"/>
  <c r="AQ129" i="149"/>
  <c r="AQ130" i="149"/>
  <c r="AQ131" i="149"/>
  <c r="AQ132" i="149"/>
  <c r="AQ133" i="149"/>
  <c r="AQ134" i="149"/>
  <c r="AQ135" i="149"/>
  <c r="AQ137" i="149"/>
  <c r="AS18" i="149"/>
  <c r="AS27" i="149"/>
  <c r="AS30" i="149"/>
  <c r="AS41" i="149"/>
  <c r="AS48" i="149"/>
  <c r="AS49" i="149"/>
  <c r="AS51" i="149"/>
  <c r="AS53" i="149"/>
  <c r="AS54" i="149"/>
  <c r="AS56" i="149"/>
  <c r="AS57" i="149"/>
  <c r="AS58" i="149"/>
  <c r="AS69" i="149"/>
  <c r="AS70" i="149"/>
  <c r="AS72" i="149"/>
  <c r="AS73" i="149"/>
  <c r="AS74" i="149"/>
  <c r="AS75" i="149"/>
  <c r="AS79" i="149"/>
  <c r="AS80" i="149"/>
  <c r="AS81" i="149"/>
  <c r="AS82" i="149"/>
  <c r="AS83" i="149"/>
  <c r="AS84" i="149"/>
  <c r="AS85" i="149"/>
  <c r="AS88" i="149"/>
  <c r="AS89" i="149"/>
  <c r="AS90" i="149"/>
  <c r="AS91" i="149"/>
  <c r="AS92" i="149"/>
  <c r="AS93" i="149"/>
  <c r="AS94" i="149"/>
  <c r="AS95" i="149"/>
  <c r="AS96" i="149"/>
  <c r="AS97" i="149"/>
  <c r="AS98" i="149"/>
  <c r="AS99" i="149"/>
  <c r="AS100" i="149"/>
  <c r="AS101" i="149"/>
  <c r="AS102" i="149"/>
  <c r="AS103" i="149"/>
  <c r="AS104" i="149"/>
  <c r="AS105" i="149"/>
  <c r="AS106" i="149"/>
  <c r="AS107" i="149"/>
  <c r="AS108" i="149"/>
  <c r="AS109" i="149"/>
  <c r="AS110" i="149"/>
  <c r="AS111" i="149"/>
  <c r="AS115" i="149"/>
  <c r="AS116" i="149"/>
  <c r="AS117" i="149"/>
  <c r="AS119" i="149"/>
  <c r="AS120" i="149"/>
  <c r="AS121" i="149"/>
  <c r="AS122" i="149"/>
  <c r="AS123" i="149"/>
  <c r="AS124" i="149"/>
  <c r="AS125" i="149"/>
  <c r="AS126" i="149"/>
  <c r="AS127" i="149"/>
  <c r="AS128" i="149"/>
  <c r="AS129" i="149"/>
  <c r="AS130" i="149"/>
  <c r="AS131" i="149"/>
  <c r="AS132" i="149"/>
  <c r="AS133" i="149"/>
  <c r="AS134" i="149"/>
  <c r="AS135" i="149"/>
  <c r="AS137" i="149"/>
  <c r="AU13" i="149"/>
  <c r="AU14" i="149"/>
  <c r="AU15" i="149"/>
  <c r="AU16" i="149"/>
  <c r="AU17" i="149"/>
  <c r="AU18" i="149"/>
  <c r="AU19" i="149"/>
  <c r="AU20" i="149"/>
  <c r="AU21" i="149"/>
  <c r="AU22" i="149"/>
  <c r="AU23" i="149"/>
  <c r="AU24" i="149"/>
  <c r="AU25" i="149"/>
  <c r="AU26" i="149"/>
  <c r="AU27" i="149"/>
  <c r="AU28" i="149"/>
  <c r="AU29" i="149"/>
  <c r="AU30" i="149"/>
  <c r="AU31" i="149"/>
  <c r="AU32" i="149"/>
  <c r="AU33" i="149"/>
  <c r="AU34" i="149"/>
  <c r="AU35" i="149"/>
  <c r="AU36" i="149"/>
  <c r="AU37" i="149"/>
  <c r="AU38" i="149"/>
  <c r="AU39" i="149"/>
  <c r="AU40" i="149"/>
  <c r="AU41" i="149"/>
  <c r="AU42" i="149"/>
  <c r="AU43" i="149"/>
  <c r="AU44" i="149"/>
  <c r="AU45" i="149"/>
  <c r="AU46" i="149"/>
  <c r="AU47" i="149"/>
  <c r="AU48" i="149"/>
  <c r="AU49" i="149"/>
  <c r="AU50" i="149"/>
  <c r="AU51" i="149"/>
  <c r="AU52" i="149"/>
  <c r="AU53" i="149"/>
  <c r="AU54" i="149"/>
  <c r="AU55" i="149"/>
  <c r="AU56" i="149"/>
  <c r="AU57" i="149"/>
  <c r="AU58" i="149"/>
  <c r="AU59" i="149"/>
  <c r="AU60" i="149"/>
  <c r="AU61" i="149"/>
  <c r="AU62" i="149"/>
  <c r="AU63" i="149"/>
  <c r="AU64" i="149"/>
  <c r="AU65" i="149"/>
  <c r="AU66" i="149"/>
  <c r="AU67" i="149"/>
  <c r="AU68" i="149"/>
  <c r="AU69" i="149"/>
  <c r="AU70" i="149"/>
  <c r="AU71" i="149"/>
  <c r="AU72" i="149"/>
  <c r="AU73" i="149"/>
  <c r="AU74" i="149"/>
  <c r="AU75" i="149"/>
  <c r="AU76" i="149"/>
  <c r="AU77" i="149"/>
  <c r="AU78" i="149"/>
  <c r="AU79" i="149"/>
  <c r="AU80" i="149"/>
  <c r="AU81" i="149"/>
  <c r="AU82" i="149"/>
  <c r="AU83" i="149"/>
  <c r="AU84" i="149"/>
  <c r="AU85" i="149"/>
  <c r="AU86" i="149"/>
  <c r="AU87" i="149"/>
  <c r="AU88" i="149"/>
  <c r="AU89" i="149"/>
  <c r="AU90" i="149"/>
  <c r="AU91" i="149"/>
  <c r="AU92" i="149"/>
  <c r="AU93" i="149"/>
  <c r="AU94" i="149"/>
  <c r="AU95" i="149"/>
  <c r="AU96" i="149"/>
  <c r="AU97" i="149"/>
  <c r="AU98" i="149"/>
  <c r="AU99" i="149"/>
  <c r="AU100" i="149"/>
  <c r="AU101" i="149"/>
  <c r="AU102" i="149"/>
  <c r="AU103" i="149"/>
  <c r="AU104" i="149"/>
  <c r="AU105" i="149"/>
  <c r="AU106" i="149"/>
  <c r="AU107" i="149"/>
  <c r="AU108" i="149"/>
  <c r="AU109" i="149"/>
  <c r="AU110" i="149"/>
  <c r="AU111" i="149"/>
  <c r="AU112" i="149"/>
  <c r="AU113" i="149"/>
  <c r="AU114" i="149"/>
  <c r="AU115" i="149"/>
  <c r="AU116" i="149"/>
  <c r="AU117" i="149"/>
  <c r="AU119" i="149"/>
  <c r="AU120" i="149"/>
  <c r="AU121" i="149"/>
  <c r="AU122" i="149"/>
  <c r="AU123" i="149"/>
  <c r="AU124" i="149"/>
  <c r="AU125" i="149"/>
  <c r="AU126" i="149"/>
  <c r="AU127" i="149"/>
  <c r="AU128" i="149"/>
  <c r="AU129" i="149"/>
  <c r="AU130" i="149"/>
  <c r="AU131" i="149"/>
  <c r="AU132" i="149"/>
  <c r="AU133" i="149"/>
  <c r="AU134" i="149"/>
  <c r="AU135" i="149"/>
  <c r="AU137" i="149"/>
  <c r="AU140" i="149"/>
  <c r="AW13" i="149"/>
  <c r="AW14" i="149"/>
  <c r="AW15" i="149"/>
  <c r="AW16" i="149"/>
  <c r="AW17" i="149"/>
  <c r="AW18" i="149"/>
  <c r="AW19" i="149"/>
  <c r="AW20" i="149"/>
  <c r="AW21" i="149"/>
  <c r="AW22" i="149"/>
  <c r="AW23" i="149"/>
  <c r="AW24" i="149"/>
  <c r="AW25" i="149"/>
  <c r="AW26" i="149"/>
  <c r="AW27" i="149"/>
  <c r="AW28" i="149"/>
  <c r="AW29" i="149"/>
  <c r="AW30" i="149"/>
  <c r="AW31" i="149"/>
  <c r="AW32" i="149"/>
  <c r="AW33" i="149"/>
  <c r="AW34" i="149"/>
  <c r="AW35" i="149"/>
  <c r="AW36" i="149"/>
  <c r="AW37" i="149"/>
  <c r="AW38" i="149"/>
  <c r="AW39" i="149"/>
  <c r="AW40" i="149"/>
  <c r="AW41" i="149"/>
  <c r="AW42" i="149"/>
  <c r="AW43" i="149"/>
  <c r="AW44" i="149"/>
  <c r="AW45" i="149"/>
  <c r="AW46" i="149"/>
  <c r="AW47" i="149"/>
  <c r="AW48" i="149"/>
  <c r="AW49" i="149"/>
  <c r="AW50" i="149"/>
  <c r="AW51" i="149"/>
  <c r="AW52" i="149"/>
  <c r="AW53" i="149"/>
  <c r="AW54" i="149"/>
  <c r="AW55" i="149"/>
  <c r="AW56" i="149"/>
  <c r="AW57" i="149"/>
  <c r="AW58" i="149"/>
  <c r="AW59" i="149"/>
  <c r="AW60" i="149"/>
  <c r="AW61" i="149"/>
  <c r="AW62" i="149"/>
  <c r="AW63" i="149"/>
  <c r="AW64" i="149"/>
  <c r="AW65" i="149"/>
  <c r="AW66" i="149"/>
  <c r="AW67" i="149"/>
  <c r="AW68" i="149"/>
  <c r="AW69" i="149"/>
  <c r="AW70" i="149"/>
  <c r="AW71" i="149"/>
  <c r="AW72" i="149"/>
  <c r="AW73" i="149"/>
  <c r="AW74" i="149"/>
  <c r="AW75" i="149"/>
  <c r="AW76" i="149"/>
  <c r="AW77" i="149"/>
  <c r="AW78" i="149"/>
  <c r="AW79" i="149"/>
  <c r="AW80" i="149"/>
  <c r="AW81" i="149"/>
  <c r="AW82" i="149"/>
  <c r="AW83" i="149"/>
  <c r="AW84" i="149"/>
  <c r="AW85" i="149"/>
  <c r="AW86" i="149"/>
  <c r="AW87" i="149"/>
  <c r="AW88" i="149"/>
  <c r="AW89" i="149"/>
  <c r="AW90" i="149"/>
  <c r="AW91" i="149"/>
  <c r="AW92" i="149"/>
  <c r="AW93" i="149"/>
  <c r="AW94" i="149"/>
  <c r="AW95" i="149"/>
  <c r="AW96" i="149"/>
  <c r="AW97" i="149"/>
  <c r="AW98" i="149"/>
  <c r="AW99" i="149"/>
  <c r="AW100" i="149"/>
  <c r="AW101" i="149"/>
  <c r="AW102" i="149"/>
  <c r="AW103" i="149"/>
  <c r="AW104" i="149"/>
  <c r="AW105" i="149"/>
  <c r="AW106" i="149"/>
  <c r="AW107" i="149"/>
  <c r="AW108" i="149"/>
  <c r="AW109" i="149"/>
  <c r="AW110" i="149"/>
  <c r="AW111" i="149"/>
  <c r="AW112" i="149"/>
  <c r="AW113" i="149"/>
  <c r="AW114" i="149"/>
  <c r="AW115" i="149"/>
  <c r="AW116" i="149"/>
  <c r="AW117" i="149"/>
  <c r="AW119" i="149"/>
  <c r="AW120" i="149"/>
  <c r="AW121" i="149"/>
  <c r="AW122" i="149"/>
  <c r="AW123" i="149"/>
  <c r="AW124" i="149"/>
  <c r="AW125" i="149"/>
  <c r="AW126" i="149"/>
  <c r="AW127" i="149"/>
  <c r="AW128" i="149"/>
  <c r="AW129" i="149"/>
  <c r="AW130" i="149"/>
  <c r="AW131" i="149"/>
  <c r="AW132" i="149"/>
  <c r="AW133" i="149"/>
  <c r="AW134" i="149"/>
  <c r="AW135" i="149"/>
  <c r="AW137" i="149"/>
  <c r="AW140" i="149"/>
  <c r="AY13" i="149"/>
  <c r="AY14" i="149"/>
  <c r="AY15" i="149"/>
  <c r="AY16" i="149"/>
  <c r="AY17" i="149"/>
  <c r="AY18" i="149"/>
  <c r="AY19" i="149"/>
  <c r="AY20" i="149"/>
  <c r="AY21" i="149"/>
  <c r="AY22" i="149"/>
  <c r="AY23" i="149"/>
  <c r="AY24" i="149"/>
  <c r="AY25" i="149"/>
  <c r="AY26" i="149"/>
  <c r="AY27" i="149"/>
  <c r="AY28" i="149"/>
  <c r="AY29" i="149"/>
  <c r="AY30" i="149"/>
  <c r="AY31" i="149"/>
  <c r="AY32" i="149"/>
  <c r="AY33" i="149"/>
  <c r="AY34" i="149"/>
  <c r="AY35" i="149"/>
  <c r="AY36" i="149"/>
  <c r="AY37" i="149"/>
  <c r="AY38" i="149"/>
  <c r="AY39" i="149"/>
  <c r="AY40" i="149"/>
  <c r="AY41" i="149"/>
  <c r="AY42" i="149"/>
  <c r="AY43" i="149"/>
  <c r="AY44" i="149"/>
  <c r="AY45" i="149"/>
  <c r="AY46" i="149"/>
  <c r="AY47" i="149"/>
  <c r="AY48" i="149"/>
  <c r="AY49" i="149"/>
  <c r="AY50" i="149"/>
  <c r="AY51" i="149"/>
  <c r="AY52" i="149"/>
  <c r="AY53" i="149"/>
  <c r="AY54" i="149"/>
  <c r="AY55" i="149"/>
  <c r="AY56" i="149"/>
  <c r="AY57" i="149"/>
  <c r="AY58" i="149"/>
  <c r="AY59" i="149"/>
  <c r="AY60" i="149"/>
  <c r="AY61" i="149"/>
  <c r="AY62" i="149"/>
  <c r="AY63" i="149"/>
  <c r="AY64" i="149"/>
  <c r="AY65" i="149"/>
  <c r="AY66" i="149"/>
  <c r="AY67" i="149"/>
  <c r="AY68" i="149"/>
  <c r="AY69" i="149"/>
  <c r="AY70" i="149"/>
  <c r="AY71" i="149"/>
  <c r="AY72" i="149"/>
  <c r="AY73" i="149"/>
  <c r="AY74" i="149"/>
  <c r="AY75" i="149"/>
  <c r="AY76" i="149"/>
  <c r="AY77" i="149"/>
  <c r="AY78" i="149"/>
  <c r="AY79" i="149"/>
  <c r="AY80" i="149"/>
  <c r="AY81" i="149"/>
  <c r="AY82" i="149"/>
  <c r="AY83" i="149"/>
  <c r="AY84" i="149"/>
  <c r="AY85" i="149"/>
  <c r="AY86" i="149"/>
  <c r="AY87" i="149"/>
  <c r="AY88" i="149"/>
  <c r="AY89" i="149"/>
  <c r="AY90" i="149"/>
  <c r="AY91" i="149"/>
  <c r="AY92" i="149"/>
  <c r="AY93" i="149"/>
  <c r="AY94" i="149"/>
  <c r="AY95" i="149"/>
  <c r="AY96" i="149"/>
  <c r="AY97" i="149"/>
  <c r="AY98" i="149"/>
  <c r="AY99" i="149"/>
  <c r="AY100" i="149"/>
  <c r="AY101" i="149"/>
  <c r="AY102" i="149"/>
  <c r="AY103" i="149"/>
  <c r="AY104" i="149"/>
  <c r="AY105" i="149"/>
  <c r="AY106" i="149"/>
  <c r="AY107" i="149"/>
  <c r="AY108" i="149"/>
  <c r="AY109" i="149"/>
  <c r="AY110" i="149"/>
  <c r="AY111" i="149"/>
  <c r="AY112" i="149"/>
  <c r="AY113" i="149"/>
  <c r="AY114" i="149"/>
  <c r="AY115" i="149"/>
  <c r="AY116" i="149"/>
  <c r="AY117" i="149"/>
  <c r="AY119" i="149"/>
  <c r="AY120" i="149"/>
  <c r="AY121" i="149"/>
  <c r="AY122" i="149"/>
  <c r="AY123" i="149"/>
  <c r="AY124" i="149"/>
  <c r="AY125" i="149"/>
  <c r="AY126" i="149"/>
  <c r="AY127" i="149"/>
  <c r="AY128" i="149"/>
  <c r="AY129" i="149"/>
  <c r="AY130" i="149"/>
  <c r="AY131" i="149"/>
  <c r="AY132" i="149"/>
  <c r="AY133" i="149"/>
  <c r="AY134" i="149"/>
  <c r="AY135" i="149"/>
  <c r="AY137" i="149"/>
  <c r="AY140" i="149"/>
  <c r="AZ145" i="149"/>
  <c r="AZ141" i="149"/>
  <c r="E13" i="149"/>
  <c r="AZ13" i="149"/>
  <c r="E14" i="149"/>
  <c r="AZ14" i="149"/>
  <c r="E15" i="149"/>
  <c r="AZ15" i="149"/>
  <c r="E16" i="149"/>
  <c r="AZ16" i="149"/>
  <c r="E17" i="149"/>
  <c r="AZ17" i="149"/>
  <c r="E18" i="149"/>
  <c r="AZ18" i="149"/>
  <c r="E19" i="149"/>
  <c r="AZ19" i="149"/>
  <c r="E20" i="149"/>
  <c r="AZ20" i="149"/>
  <c r="E21" i="149"/>
  <c r="AZ21" i="149"/>
  <c r="E22" i="149"/>
  <c r="AZ22" i="149"/>
  <c r="E23" i="149"/>
  <c r="AZ23" i="149"/>
  <c r="E24" i="149"/>
  <c r="AZ24" i="149"/>
  <c r="E25" i="149"/>
  <c r="AZ25" i="149"/>
  <c r="E26" i="149"/>
  <c r="AZ26" i="149"/>
  <c r="E27" i="149"/>
  <c r="AZ27" i="149"/>
  <c r="E28" i="149"/>
  <c r="AZ28" i="149"/>
  <c r="E29" i="149"/>
  <c r="AZ29" i="149"/>
  <c r="E30" i="149"/>
  <c r="AZ30" i="149"/>
  <c r="E31" i="149"/>
  <c r="AZ31" i="149"/>
  <c r="E32" i="149"/>
  <c r="AZ32" i="149"/>
  <c r="E33" i="149"/>
  <c r="AZ33" i="149"/>
  <c r="E34" i="149"/>
  <c r="AZ34" i="149"/>
  <c r="E35" i="149"/>
  <c r="AZ35" i="149"/>
  <c r="E36" i="149"/>
  <c r="AZ36" i="149"/>
  <c r="E37" i="149"/>
  <c r="AZ37" i="149"/>
  <c r="E38" i="149"/>
  <c r="AZ38" i="149"/>
  <c r="E39" i="149"/>
  <c r="AZ39" i="149"/>
  <c r="E40" i="149"/>
  <c r="AZ40" i="149"/>
  <c r="E41" i="149"/>
  <c r="AZ41" i="149"/>
  <c r="E42" i="149"/>
  <c r="AZ42" i="149"/>
  <c r="E43" i="149"/>
  <c r="AZ43" i="149"/>
  <c r="E44" i="149"/>
  <c r="AZ44" i="149"/>
  <c r="E45" i="149"/>
  <c r="AZ45" i="149"/>
  <c r="E46" i="149"/>
  <c r="AZ46" i="149"/>
  <c r="E47" i="149"/>
  <c r="AZ47" i="149"/>
  <c r="E48" i="149"/>
  <c r="AZ48" i="149"/>
  <c r="E49" i="149"/>
  <c r="AZ49" i="149"/>
  <c r="E50" i="149"/>
  <c r="AZ50" i="149"/>
  <c r="E51" i="149"/>
  <c r="AZ51" i="149"/>
  <c r="E52" i="149"/>
  <c r="AZ52" i="149"/>
  <c r="E53" i="149"/>
  <c r="AZ53" i="149"/>
  <c r="E54" i="149"/>
  <c r="AZ54" i="149"/>
  <c r="E55" i="149"/>
  <c r="AZ55" i="149"/>
  <c r="E56" i="149"/>
  <c r="AZ56" i="149"/>
  <c r="E57" i="149"/>
  <c r="AZ57" i="149"/>
  <c r="E58" i="149"/>
  <c r="AZ58" i="149"/>
  <c r="E59" i="149"/>
  <c r="AZ59" i="149"/>
  <c r="E60" i="149"/>
  <c r="AZ60" i="149"/>
  <c r="E61" i="149"/>
  <c r="AZ61" i="149"/>
  <c r="E62" i="149"/>
  <c r="AZ62" i="149"/>
  <c r="E63" i="149"/>
  <c r="AZ63" i="149"/>
  <c r="E64" i="149"/>
  <c r="AZ64" i="149"/>
  <c r="E65" i="149"/>
  <c r="AZ65" i="149"/>
  <c r="E66" i="149"/>
  <c r="AZ66" i="149"/>
  <c r="E67" i="149"/>
  <c r="AZ67" i="149"/>
  <c r="E68" i="149"/>
  <c r="AZ68" i="149"/>
  <c r="E69" i="149"/>
  <c r="AZ69" i="149"/>
  <c r="E70" i="149"/>
  <c r="AZ70" i="149"/>
  <c r="E71" i="149"/>
  <c r="AZ71" i="149"/>
  <c r="E72" i="149"/>
  <c r="AZ72" i="149"/>
  <c r="E73" i="149"/>
  <c r="AZ73" i="149"/>
  <c r="E74" i="149"/>
  <c r="AZ74" i="149"/>
  <c r="E75" i="149"/>
  <c r="AZ75" i="149"/>
  <c r="E76" i="149"/>
  <c r="AZ76" i="149"/>
  <c r="E77" i="149"/>
  <c r="AZ77" i="149"/>
  <c r="E78" i="149"/>
  <c r="AZ78" i="149"/>
  <c r="E79" i="149"/>
  <c r="AZ79" i="149"/>
  <c r="E80" i="149"/>
  <c r="AZ80" i="149"/>
  <c r="E81" i="149"/>
  <c r="AZ81" i="149"/>
  <c r="E82" i="149"/>
  <c r="AZ82" i="149"/>
  <c r="E83" i="149"/>
  <c r="AZ83" i="149"/>
  <c r="E84" i="149"/>
  <c r="AZ84" i="149"/>
  <c r="E85" i="149"/>
  <c r="AZ85" i="149"/>
  <c r="E86" i="149"/>
  <c r="AZ86" i="149"/>
  <c r="E87" i="149"/>
  <c r="AZ87" i="149"/>
  <c r="E88" i="149"/>
  <c r="AZ88" i="149"/>
  <c r="E89" i="149"/>
  <c r="AZ89" i="149"/>
  <c r="E90" i="149"/>
  <c r="AZ90" i="149"/>
  <c r="E91" i="149"/>
  <c r="AZ91" i="149"/>
  <c r="E92" i="149"/>
  <c r="AZ92" i="149"/>
  <c r="E93" i="149"/>
  <c r="AZ93" i="149"/>
  <c r="E94" i="149"/>
  <c r="AZ94" i="149"/>
  <c r="E95" i="149"/>
  <c r="AZ95" i="149"/>
  <c r="E96" i="149"/>
  <c r="AZ96" i="149"/>
  <c r="E97" i="149"/>
  <c r="AZ97" i="149"/>
  <c r="E98" i="149"/>
  <c r="AZ98" i="149"/>
  <c r="E99" i="149"/>
  <c r="AZ99" i="149"/>
  <c r="E100" i="149"/>
  <c r="AZ100" i="149"/>
  <c r="E101" i="149"/>
  <c r="AZ101" i="149"/>
  <c r="E102" i="149"/>
  <c r="AZ102" i="149"/>
  <c r="E103" i="149"/>
  <c r="AZ103" i="149"/>
  <c r="E104" i="149"/>
  <c r="AZ104" i="149"/>
  <c r="E105" i="149"/>
  <c r="AZ105" i="149"/>
  <c r="E106" i="149"/>
  <c r="AZ106" i="149"/>
  <c r="E107" i="149"/>
  <c r="AZ107" i="149"/>
  <c r="E108" i="149"/>
  <c r="AZ108" i="149"/>
  <c r="E109" i="149"/>
  <c r="AZ109" i="149"/>
  <c r="E110" i="149"/>
  <c r="AZ110" i="149"/>
  <c r="E111" i="149"/>
  <c r="AZ111" i="149"/>
  <c r="E112" i="149"/>
  <c r="AZ112" i="149"/>
  <c r="E113" i="149"/>
  <c r="AZ113" i="149"/>
  <c r="E114" i="149"/>
  <c r="AZ114" i="149"/>
  <c r="E115" i="149"/>
  <c r="AZ115" i="149"/>
  <c r="E116" i="149"/>
  <c r="AZ116" i="149"/>
  <c r="E117" i="149"/>
  <c r="AZ117" i="149"/>
  <c r="E119" i="149"/>
  <c r="AZ119" i="149"/>
  <c r="E120" i="149"/>
  <c r="AZ120" i="149"/>
  <c r="E121" i="149"/>
  <c r="AZ121" i="149"/>
  <c r="E122" i="149"/>
  <c r="AZ122" i="149"/>
  <c r="E123" i="149"/>
  <c r="AZ123" i="149"/>
  <c r="E124" i="149"/>
  <c r="AZ124" i="149"/>
  <c r="E125" i="149"/>
  <c r="AZ125" i="149"/>
  <c r="E126" i="149"/>
  <c r="AZ126" i="149"/>
  <c r="E127" i="149"/>
  <c r="AZ127" i="149"/>
  <c r="E128" i="149"/>
  <c r="AZ128" i="149"/>
  <c r="E129" i="149"/>
  <c r="AZ129" i="149"/>
  <c r="E130" i="149"/>
  <c r="AZ130" i="149"/>
  <c r="E131" i="149"/>
  <c r="AZ131" i="149"/>
  <c r="E132" i="149"/>
  <c r="AZ132" i="149"/>
  <c r="E133" i="149"/>
  <c r="AZ133" i="149"/>
  <c r="E134" i="149"/>
  <c r="AZ134" i="149"/>
  <c r="E135" i="149"/>
  <c r="AZ135" i="149"/>
  <c r="AZ137" i="149"/>
  <c r="AZ140" i="149"/>
  <c r="AX138" i="149"/>
  <c r="AV138" i="149"/>
  <c r="AT138" i="149"/>
  <c r="AR138" i="149"/>
  <c r="AP138" i="149"/>
  <c r="AN138" i="149"/>
  <c r="AL138" i="149"/>
  <c r="AJ138" i="149"/>
  <c r="AH138" i="149"/>
  <c r="AF138" i="149"/>
  <c r="AD138" i="149"/>
  <c r="AB138" i="149"/>
  <c r="Z138" i="149"/>
  <c r="X138" i="149"/>
  <c r="V138" i="149"/>
  <c r="T138" i="149"/>
  <c r="R138" i="149"/>
  <c r="P138" i="149"/>
  <c r="N138" i="149"/>
  <c r="L138" i="149"/>
  <c r="J138" i="149"/>
  <c r="H138" i="149"/>
  <c r="F138" i="149"/>
  <c r="E138" i="149"/>
  <c r="E137" i="149"/>
  <c r="C119" i="149"/>
  <c r="C117" i="149"/>
  <c r="C116" i="149"/>
  <c r="C115" i="149"/>
  <c r="B87" i="149"/>
  <c r="B86" i="149"/>
  <c r="B76" i="149"/>
  <c r="B71" i="149"/>
  <c r="B68" i="149"/>
  <c r="B65" i="149"/>
  <c r="B64" i="149"/>
  <c r="B63" i="149"/>
  <c r="B62" i="149"/>
  <c r="B61" i="149"/>
  <c r="B60" i="149"/>
  <c r="B59" i="149"/>
  <c r="B55" i="149"/>
  <c r="B52" i="149"/>
  <c r="B50" i="149"/>
  <c r="B49" i="149"/>
  <c r="B48" i="149"/>
  <c r="B47" i="149"/>
  <c r="B46" i="149"/>
  <c r="B45" i="149"/>
  <c r="B44" i="149"/>
  <c r="B42" i="149"/>
  <c r="B40" i="149"/>
  <c r="B39" i="149"/>
  <c r="B38" i="149"/>
  <c r="B37" i="149"/>
  <c r="B36" i="149"/>
  <c r="B35" i="149"/>
  <c r="B34" i="149"/>
  <c r="B33" i="149"/>
  <c r="B32" i="149"/>
  <c r="B31" i="149"/>
  <c r="B29" i="149"/>
  <c r="B28" i="149"/>
  <c r="B27" i="149"/>
  <c r="B26" i="149"/>
  <c r="B25" i="149"/>
  <c r="B24" i="149"/>
  <c r="B23" i="149"/>
  <c r="B22" i="149"/>
  <c r="B21" i="149"/>
  <c r="B20" i="149"/>
  <c r="B19" i="149"/>
  <c r="B17" i="149"/>
  <c r="B16" i="149"/>
  <c r="B15" i="149"/>
  <c r="B14" i="149"/>
  <c r="B13" i="149"/>
  <c r="B6" i="149"/>
  <c r="B4" i="149"/>
  <c r="AY119" i="15"/>
  <c r="C12" i="148"/>
  <c r="A194" i="2"/>
  <c r="A195" i="2"/>
  <c r="A196" i="2"/>
  <c r="A197" i="2"/>
  <c r="A198" i="2"/>
  <c r="A199" i="2"/>
  <c r="A200" i="2"/>
  <c r="C11" i="148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M102" i="2"/>
  <c r="M103" i="2"/>
  <c r="M104" i="2"/>
  <c r="M105" i="2"/>
  <c r="M106" i="2"/>
  <c r="M107" i="2"/>
  <c r="M108" i="2"/>
  <c r="M109" i="2"/>
  <c r="M110" i="2"/>
  <c r="M111" i="2"/>
  <c r="M112" i="2"/>
  <c r="M113" i="2"/>
  <c r="M114" i="2"/>
  <c r="M115" i="2"/>
  <c r="M116" i="2"/>
  <c r="M117" i="2"/>
  <c r="M118" i="2"/>
  <c r="M119" i="2"/>
  <c r="M120" i="2"/>
  <c r="M121" i="2"/>
  <c r="M122" i="2"/>
  <c r="M123" i="2"/>
  <c r="M124" i="2"/>
  <c r="M125" i="2"/>
  <c r="M126" i="2"/>
  <c r="M127" i="2"/>
  <c r="M128" i="2"/>
  <c r="M129" i="2"/>
  <c r="M130" i="2"/>
  <c r="M131" i="2"/>
  <c r="M132" i="2"/>
  <c r="M133" i="2"/>
  <c r="M134" i="2"/>
  <c r="M135" i="2"/>
  <c r="M136" i="2"/>
  <c r="M137" i="2"/>
  <c r="M138" i="2"/>
  <c r="M139" i="2"/>
  <c r="M140" i="2"/>
  <c r="M141" i="2"/>
  <c r="M143" i="2"/>
  <c r="M144" i="2"/>
  <c r="M145" i="2"/>
  <c r="M146" i="2"/>
  <c r="M147" i="2"/>
  <c r="M148" i="2"/>
  <c r="M149" i="2"/>
  <c r="M150" i="2"/>
  <c r="M151" i="2"/>
  <c r="M152" i="2"/>
  <c r="M153" i="2"/>
  <c r="M154" i="2"/>
  <c r="M155" i="2"/>
  <c r="M156" i="2"/>
  <c r="M157" i="2"/>
  <c r="M158" i="2"/>
  <c r="M159" i="2"/>
  <c r="M160" i="2"/>
  <c r="M161" i="2"/>
  <c r="M162" i="2"/>
  <c r="M163" i="2"/>
  <c r="M164" i="2"/>
  <c r="M165" i="2"/>
  <c r="M166" i="2"/>
  <c r="M167" i="2"/>
  <c r="M168" i="2"/>
  <c r="M169" i="2"/>
  <c r="M170" i="2"/>
  <c r="M171" i="2"/>
  <c r="M172" i="2"/>
  <c r="M173" i="2"/>
  <c r="M174" i="2"/>
  <c r="M175" i="2"/>
  <c r="M178" i="2"/>
  <c r="M179" i="2"/>
  <c r="M180" i="2"/>
  <c r="M181" i="2"/>
  <c r="M182" i="2"/>
  <c r="M183" i="2"/>
  <c r="M184" i="2"/>
  <c r="M185" i="2"/>
  <c r="M186" i="2"/>
  <c r="M187" i="2"/>
  <c r="M188" i="2"/>
  <c r="M189" i="2"/>
  <c r="M190" i="2"/>
  <c r="M191" i="2"/>
  <c r="M192" i="2"/>
  <c r="M193" i="2"/>
  <c r="M194" i="2"/>
  <c r="M195" i="2"/>
  <c r="M196" i="2"/>
  <c r="M197" i="2"/>
  <c r="M198" i="2"/>
  <c r="M199" i="2"/>
  <c r="M200" i="2"/>
  <c r="M201" i="2"/>
  <c r="M202" i="2"/>
  <c r="M203" i="2"/>
  <c r="M204" i="2"/>
  <c r="M205" i="2"/>
  <c r="M206" i="2"/>
  <c r="M207" i="2"/>
  <c r="M208" i="2"/>
  <c r="M209" i="2"/>
  <c r="M210" i="2"/>
  <c r="M211" i="2"/>
  <c r="M212" i="2"/>
  <c r="M213" i="2"/>
  <c r="M214" i="2"/>
  <c r="M215" i="2"/>
  <c r="M216" i="2"/>
  <c r="M217" i="2"/>
  <c r="M218" i="2"/>
  <c r="M219" i="2"/>
  <c r="M220" i="2"/>
  <c r="M221" i="2"/>
  <c r="M222" i="2"/>
  <c r="M223" i="2"/>
  <c r="M224" i="2"/>
  <c r="M225" i="2"/>
  <c r="M226" i="2"/>
  <c r="M227" i="2"/>
  <c r="M228" i="2"/>
  <c r="M229" i="2"/>
  <c r="M230" i="2"/>
  <c r="M231" i="2"/>
  <c r="M232" i="2"/>
  <c r="M233" i="2"/>
  <c r="M234" i="2"/>
  <c r="M235" i="2"/>
  <c r="M236" i="2"/>
  <c r="M237" i="2"/>
  <c r="M238" i="2"/>
  <c r="M239" i="2"/>
  <c r="M240" i="2"/>
  <c r="M241" i="2"/>
  <c r="M242" i="2"/>
  <c r="M243" i="2"/>
  <c r="M244" i="2"/>
  <c r="M245" i="2"/>
  <c r="M246" i="2"/>
  <c r="M247" i="2"/>
  <c r="M248" i="2"/>
  <c r="M249" i="2"/>
  <c r="M250" i="2"/>
  <c r="M251" i="2"/>
  <c r="M252" i="2"/>
  <c r="M253" i="2"/>
  <c r="M254" i="2"/>
  <c r="M255" i="2"/>
  <c r="M256" i="2"/>
  <c r="M257" i="2"/>
  <c r="M258" i="2"/>
  <c r="M259" i="2"/>
  <c r="M260" i="2"/>
  <c r="M261" i="2"/>
  <c r="M262" i="2"/>
  <c r="M263" i="2"/>
  <c r="M264" i="2"/>
  <c r="M265" i="2"/>
  <c r="M266" i="2"/>
  <c r="M267" i="2"/>
  <c r="M268" i="2"/>
  <c r="M269" i="2"/>
  <c r="M270" i="2"/>
  <c r="M271" i="2"/>
  <c r="M272" i="2"/>
  <c r="M273" i="2"/>
  <c r="M274" i="2"/>
  <c r="M275" i="2"/>
  <c r="M276" i="2"/>
  <c r="M277" i="2"/>
  <c r="M278" i="2"/>
  <c r="M279" i="2"/>
  <c r="M280" i="2"/>
  <c r="M281" i="2"/>
  <c r="M282" i="2"/>
  <c r="M283" i="2"/>
  <c r="M284" i="2"/>
  <c r="M285" i="2"/>
  <c r="M286" i="2"/>
  <c r="M287" i="2"/>
  <c r="M288" i="2"/>
  <c r="M289" i="2"/>
  <c r="M290" i="2"/>
  <c r="M291" i="2"/>
  <c r="M292" i="2"/>
  <c r="M293" i="2"/>
  <c r="M294" i="2"/>
  <c r="M295" i="2"/>
  <c r="M296" i="2"/>
  <c r="M297" i="2"/>
  <c r="M298" i="2"/>
  <c r="M299" i="2"/>
  <c r="M300" i="2"/>
  <c r="M301" i="2"/>
  <c r="M302" i="2"/>
  <c r="M303" i="2"/>
  <c r="M304" i="2"/>
  <c r="M305" i="2"/>
  <c r="M306" i="2"/>
  <c r="M307" i="2"/>
  <c r="M308" i="2"/>
  <c r="M309" i="2"/>
  <c r="M310" i="2"/>
  <c r="M311" i="2"/>
  <c r="M312" i="2"/>
  <c r="M313" i="2"/>
  <c r="M314" i="2"/>
  <c r="M315" i="2"/>
  <c r="M316" i="2"/>
  <c r="M317" i="2"/>
  <c r="M318" i="2"/>
  <c r="M319" i="2"/>
  <c r="M320" i="2"/>
  <c r="M321" i="2"/>
  <c r="M322" i="2"/>
  <c r="M323" i="2"/>
  <c r="M324" i="2"/>
  <c r="M325" i="2"/>
  <c r="M326" i="2"/>
  <c r="M327" i="2"/>
  <c r="M328" i="2"/>
  <c r="M329" i="2"/>
  <c r="M330" i="2"/>
  <c r="M331" i="2"/>
  <c r="M332" i="2"/>
  <c r="M333" i="2"/>
  <c r="M334" i="2"/>
  <c r="M335" i="2"/>
  <c r="M336" i="2"/>
  <c r="M337" i="2"/>
  <c r="M338" i="2"/>
  <c r="M339" i="2"/>
  <c r="M340" i="2"/>
  <c r="M341" i="2"/>
  <c r="M342" i="2"/>
  <c r="M343" i="2"/>
  <c r="M344" i="2"/>
  <c r="M345" i="2"/>
  <c r="M346" i="2"/>
  <c r="M347" i="2"/>
  <c r="M348" i="2"/>
  <c r="M349" i="2"/>
  <c r="M350" i="2"/>
  <c r="M351" i="2"/>
  <c r="M352" i="2"/>
  <c r="M353" i="2"/>
  <c r="M354" i="2"/>
  <c r="M355" i="2"/>
  <c r="M356" i="2"/>
  <c r="M357" i="2"/>
  <c r="M358" i="2"/>
  <c r="M359" i="2"/>
  <c r="M360" i="2"/>
  <c r="M361" i="2"/>
  <c r="M362" i="2"/>
  <c r="M363" i="2"/>
  <c r="M364" i="2"/>
  <c r="M365" i="2"/>
  <c r="M366" i="2"/>
  <c r="M367" i="2"/>
  <c r="M368" i="2"/>
  <c r="M369" i="2"/>
  <c r="M370" i="2"/>
  <c r="M371" i="2"/>
  <c r="M372" i="2"/>
  <c r="M373" i="2"/>
  <c r="M374" i="2"/>
  <c r="M375" i="2"/>
  <c r="M376" i="2"/>
  <c r="M377" i="2"/>
  <c r="M378" i="2"/>
  <c r="M379" i="2"/>
  <c r="M380" i="2"/>
  <c r="M381" i="2"/>
  <c r="M382" i="2"/>
  <c r="M383" i="2"/>
  <c r="M384" i="2"/>
  <c r="M385" i="2"/>
  <c r="M386" i="2"/>
  <c r="M387" i="2"/>
  <c r="M388" i="2"/>
  <c r="M389" i="2"/>
  <c r="M390" i="2"/>
  <c r="M391" i="2"/>
  <c r="M392" i="2"/>
  <c r="M393" i="2"/>
  <c r="M394" i="2"/>
  <c r="M395" i="2"/>
  <c r="M396" i="2"/>
  <c r="M397" i="2"/>
  <c r="M398" i="2"/>
  <c r="M399" i="2"/>
  <c r="M400" i="2"/>
  <c r="M401" i="2"/>
  <c r="M402" i="2"/>
  <c r="M403" i="2"/>
  <c r="M404" i="2"/>
  <c r="M405" i="2"/>
  <c r="M406" i="2"/>
  <c r="M407" i="2"/>
  <c r="M408" i="2"/>
  <c r="M409" i="2"/>
  <c r="M410" i="2"/>
  <c r="M411" i="2"/>
  <c r="M412" i="2"/>
  <c r="M413" i="2"/>
  <c r="M414" i="2"/>
  <c r="M415" i="2"/>
  <c r="M416" i="2"/>
  <c r="M417" i="2"/>
  <c r="M418" i="2"/>
  <c r="M419" i="2"/>
  <c r="M420" i="2"/>
  <c r="M421" i="2"/>
  <c r="M422" i="2"/>
  <c r="M423" i="2"/>
  <c r="M424" i="2"/>
  <c r="M425" i="2"/>
  <c r="M426" i="2"/>
  <c r="M427" i="2"/>
  <c r="M428" i="2"/>
  <c r="M429" i="2"/>
  <c r="M430" i="2"/>
  <c r="M431" i="2"/>
  <c r="M432" i="2"/>
  <c r="M433" i="2"/>
  <c r="M434" i="2"/>
  <c r="M435" i="2"/>
  <c r="M436" i="2"/>
  <c r="M437" i="2"/>
  <c r="M438" i="2"/>
  <c r="M439" i="2"/>
  <c r="M440" i="2"/>
  <c r="M441" i="2"/>
  <c r="M442" i="2"/>
  <c r="M443" i="2"/>
  <c r="M444" i="2"/>
  <c r="M445" i="2"/>
  <c r="M446" i="2"/>
  <c r="M447" i="2"/>
  <c r="M448" i="2"/>
  <c r="M449" i="2"/>
  <c r="M450" i="2"/>
  <c r="M451" i="2"/>
  <c r="M452" i="2"/>
  <c r="M453" i="2"/>
  <c r="M454" i="2"/>
  <c r="M455" i="2"/>
  <c r="M456" i="2"/>
  <c r="M457" i="2"/>
  <c r="M458" i="2"/>
  <c r="M459" i="2"/>
  <c r="M460" i="2"/>
  <c r="M461" i="2"/>
  <c r="M462" i="2"/>
  <c r="M463" i="2"/>
  <c r="M464" i="2"/>
  <c r="M465" i="2"/>
  <c r="M466" i="2"/>
  <c r="M467" i="2"/>
  <c r="M468" i="2"/>
  <c r="M469" i="2"/>
  <c r="M470" i="2"/>
  <c r="M471" i="2"/>
  <c r="M472" i="2"/>
  <c r="M473" i="2"/>
  <c r="M474" i="2"/>
  <c r="M475" i="2"/>
  <c r="M476" i="2"/>
  <c r="M477" i="2"/>
  <c r="M478" i="2"/>
  <c r="M479" i="2"/>
  <c r="M480" i="2"/>
  <c r="M481" i="2"/>
  <c r="M482" i="2"/>
  <c r="M483" i="2"/>
  <c r="M484" i="2"/>
  <c r="M485" i="2"/>
  <c r="M486" i="2"/>
  <c r="M487" i="2"/>
  <c r="M488" i="2"/>
  <c r="M489" i="2"/>
  <c r="M490" i="2"/>
  <c r="M491" i="2"/>
  <c r="M492" i="2"/>
  <c r="M493" i="2"/>
  <c r="M494" i="2"/>
  <c r="M495" i="2"/>
  <c r="M496" i="2"/>
  <c r="M497" i="2"/>
  <c r="M498" i="2"/>
  <c r="M499" i="2"/>
  <c r="M500" i="2"/>
  <c r="M501" i="2"/>
  <c r="M502" i="2"/>
  <c r="M503" i="2"/>
  <c r="M504" i="2"/>
  <c r="M505" i="2"/>
  <c r="M506" i="2"/>
  <c r="M507" i="2"/>
  <c r="M508" i="2"/>
  <c r="M509" i="2"/>
  <c r="M510" i="2"/>
  <c r="M511" i="2"/>
  <c r="M512" i="2"/>
  <c r="M513" i="2"/>
  <c r="M514" i="2"/>
  <c r="M515" i="2"/>
  <c r="M516" i="2"/>
  <c r="M517" i="2"/>
  <c r="M518" i="2"/>
  <c r="M519" i="2"/>
  <c r="M520" i="2"/>
  <c r="M521" i="2"/>
  <c r="M522" i="2"/>
  <c r="M523" i="2"/>
  <c r="M524" i="2"/>
  <c r="M525" i="2"/>
  <c r="M526" i="2"/>
  <c r="M527" i="2"/>
  <c r="M528" i="2"/>
  <c r="M529" i="2"/>
  <c r="M530" i="2"/>
  <c r="M531" i="2"/>
  <c r="M532" i="2"/>
  <c r="M533" i="2"/>
  <c r="M534" i="2"/>
  <c r="M535" i="2"/>
  <c r="M536" i="2"/>
  <c r="M537" i="2"/>
  <c r="M538" i="2"/>
  <c r="M539" i="2"/>
  <c r="M540" i="2"/>
  <c r="M541" i="2"/>
  <c r="M542" i="2"/>
  <c r="M543" i="2"/>
  <c r="M544" i="2"/>
  <c r="M545" i="2"/>
  <c r="M546" i="2"/>
  <c r="M547" i="2"/>
  <c r="M548" i="2"/>
  <c r="M549" i="2"/>
  <c r="M550" i="2"/>
  <c r="M551" i="2"/>
  <c r="M552" i="2"/>
  <c r="M553" i="2"/>
  <c r="M554" i="2"/>
  <c r="M555" i="2"/>
  <c r="M556" i="2"/>
  <c r="M557" i="2"/>
  <c r="M558" i="2"/>
  <c r="M559" i="2"/>
  <c r="M560" i="2"/>
  <c r="M561" i="2"/>
  <c r="M562" i="2"/>
  <c r="M563" i="2"/>
  <c r="M564" i="2"/>
  <c r="M565" i="2"/>
  <c r="M566" i="2"/>
  <c r="M567" i="2"/>
  <c r="M568" i="2"/>
  <c r="M569" i="2"/>
  <c r="M570" i="2"/>
  <c r="M571" i="2"/>
  <c r="M572" i="2"/>
  <c r="M573" i="2"/>
  <c r="M574" i="2"/>
  <c r="M575" i="2"/>
  <c r="M576" i="2"/>
  <c r="M577" i="2"/>
  <c r="M578" i="2"/>
  <c r="M579" i="2"/>
  <c r="M580" i="2"/>
  <c r="M581" i="2"/>
  <c r="M582" i="2"/>
  <c r="M583" i="2"/>
  <c r="M584" i="2"/>
  <c r="M585" i="2"/>
  <c r="M586" i="2"/>
  <c r="M587" i="2"/>
  <c r="M588" i="2"/>
  <c r="M589" i="2"/>
  <c r="M590" i="2"/>
  <c r="M591" i="2"/>
  <c r="M592" i="2"/>
  <c r="M593" i="2"/>
  <c r="M594" i="2"/>
  <c r="M595" i="2"/>
  <c r="M596" i="2"/>
  <c r="M597" i="2"/>
  <c r="M598" i="2"/>
  <c r="M599" i="2"/>
  <c r="M600" i="2"/>
  <c r="M601" i="2"/>
  <c r="M602" i="2"/>
  <c r="M603" i="2"/>
  <c r="M604" i="2"/>
  <c r="M605" i="2"/>
  <c r="M606" i="2"/>
  <c r="M607" i="2"/>
  <c r="M608" i="2"/>
  <c r="M609" i="2"/>
  <c r="M610" i="2"/>
  <c r="M611" i="2"/>
  <c r="M612" i="2"/>
  <c r="M613" i="2"/>
  <c r="M614" i="2"/>
  <c r="M615" i="2"/>
  <c r="M616" i="2"/>
  <c r="M617" i="2"/>
  <c r="M618" i="2"/>
  <c r="M619" i="2"/>
  <c r="M620" i="2"/>
  <c r="M621" i="2"/>
  <c r="M622" i="2"/>
  <c r="M623" i="2"/>
  <c r="M624" i="2"/>
  <c r="M625" i="2"/>
  <c r="M626" i="2"/>
  <c r="M627" i="2"/>
  <c r="M628" i="2"/>
  <c r="M629" i="2"/>
  <c r="M630" i="2"/>
  <c r="M631" i="2"/>
  <c r="M632" i="2"/>
  <c r="M633" i="2"/>
  <c r="M634" i="2"/>
  <c r="M635" i="2"/>
  <c r="M636" i="2"/>
  <c r="M637" i="2"/>
  <c r="M638" i="2"/>
  <c r="M639" i="2"/>
  <c r="M640" i="2"/>
  <c r="M641" i="2"/>
  <c r="M642" i="2"/>
  <c r="M643" i="2"/>
  <c r="M644" i="2"/>
  <c r="M645" i="2"/>
  <c r="M646" i="2"/>
  <c r="M647" i="2"/>
  <c r="M648" i="2"/>
  <c r="M649" i="2"/>
  <c r="M650" i="2"/>
  <c r="M651" i="2"/>
  <c r="M652" i="2"/>
  <c r="M653" i="2"/>
  <c r="M654" i="2"/>
  <c r="M655" i="2"/>
  <c r="M656" i="2"/>
  <c r="M657" i="2"/>
  <c r="M658" i="2"/>
  <c r="M659" i="2"/>
  <c r="M660" i="2"/>
  <c r="M661" i="2"/>
  <c r="M662" i="2"/>
  <c r="M663" i="2"/>
  <c r="M664" i="2"/>
  <c r="M665" i="2"/>
  <c r="M666" i="2"/>
  <c r="M667" i="2"/>
  <c r="M668" i="2"/>
  <c r="M669" i="2"/>
  <c r="M670" i="2"/>
  <c r="M671" i="2"/>
  <c r="M672" i="2"/>
  <c r="M673" i="2"/>
  <c r="M674" i="2"/>
  <c r="M675" i="2"/>
  <c r="M676" i="2"/>
  <c r="M677" i="2"/>
  <c r="M678" i="2"/>
  <c r="M679" i="2"/>
  <c r="M680" i="2"/>
  <c r="M681" i="2"/>
  <c r="M682" i="2"/>
  <c r="M683" i="2"/>
  <c r="M684" i="2"/>
  <c r="M685" i="2"/>
  <c r="M686" i="2"/>
  <c r="M687" i="2"/>
  <c r="M688" i="2"/>
  <c r="M689" i="2"/>
  <c r="M690" i="2"/>
  <c r="M691" i="2"/>
  <c r="M692" i="2"/>
  <c r="M693" i="2"/>
  <c r="M694" i="2"/>
  <c r="M695" i="2"/>
  <c r="M696" i="2"/>
  <c r="M697" i="2"/>
  <c r="M698" i="2"/>
  <c r="M699" i="2"/>
  <c r="M700" i="2"/>
  <c r="M701" i="2"/>
  <c r="M702" i="2"/>
  <c r="M703" i="2"/>
  <c r="M704" i="2"/>
  <c r="M705" i="2"/>
  <c r="M706" i="2"/>
  <c r="M707" i="2"/>
  <c r="M708" i="2"/>
  <c r="M709" i="2"/>
  <c r="M710" i="2"/>
  <c r="M711" i="2"/>
  <c r="M712" i="2"/>
  <c r="M713" i="2"/>
  <c r="M714" i="2"/>
  <c r="M715" i="2"/>
  <c r="M716" i="2"/>
  <c r="M717" i="2"/>
  <c r="M718" i="2"/>
  <c r="M719" i="2"/>
  <c r="M720" i="2"/>
  <c r="M721" i="2"/>
  <c r="M722" i="2"/>
  <c r="M723" i="2"/>
  <c r="M724" i="2"/>
  <c r="M725" i="2"/>
  <c r="M726" i="2"/>
  <c r="M727" i="2"/>
  <c r="M728" i="2"/>
  <c r="M729" i="2"/>
  <c r="M730" i="2"/>
  <c r="M731" i="2"/>
  <c r="M732" i="2"/>
  <c r="M733" i="2"/>
  <c r="M734" i="2"/>
  <c r="M735" i="2"/>
  <c r="M736" i="2"/>
  <c r="M737" i="2"/>
  <c r="M738" i="2"/>
  <c r="M739" i="2"/>
  <c r="M740" i="2"/>
  <c r="M741" i="2"/>
  <c r="M742" i="2"/>
  <c r="M743" i="2"/>
  <c r="M744" i="2"/>
  <c r="M745" i="2"/>
  <c r="M746" i="2"/>
  <c r="M747" i="2"/>
  <c r="M748" i="2"/>
  <c r="M749" i="2"/>
  <c r="M750" i="2"/>
  <c r="M751" i="2"/>
  <c r="M752" i="2"/>
  <c r="M753" i="2"/>
  <c r="M754" i="2"/>
  <c r="M755" i="2"/>
  <c r="M756" i="2"/>
  <c r="M757" i="2"/>
  <c r="M758" i="2"/>
  <c r="M759" i="2"/>
  <c r="M760" i="2"/>
  <c r="M761" i="2"/>
  <c r="M762" i="2"/>
  <c r="M763" i="2"/>
  <c r="M764" i="2"/>
  <c r="M765" i="2"/>
  <c r="M766" i="2"/>
  <c r="M767" i="2"/>
  <c r="M768" i="2"/>
  <c r="M769" i="2"/>
  <c r="M770" i="2"/>
  <c r="M771" i="2"/>
  <c r="M772" i="2"/>
  <c r="M773" i="2"/>
  <c r="M774" i="2"/>
  <c r="M775" i="2"/>
  <c r="M776" i="2"/>
  <c r="M777" i="2"/>
  <c r="M778" i="2"/>
  <c r="M779" i="2"/>
  <c r="M780" i="2"/>
  <c r="M781" i="2"/>
  <c r="M782" i="2"/>
  <c r="M783" i="2"/>
  <c r="M784" i="2"/>
  <c r="M785" i="2"/>
  <c r="M786" i="2"/>
  <c r="M787" i="2"/>
  <c r="M788" i="2"/>
  <c r="M789" i="2"/>
  <c r="M790" i="2"/>
  <c r="M791" i="2"/>
  <c r="M792" i="2"/>
  <c r="M793" i="2"/>
  <c r="M794" i="2"/>
  <c r="M795" i="2"/>
  <c r="M796" i="2"/>
  <c r="M797" i="2"/>
  <c r="M798" i="2"/>
  <c r="M799" i="2"/>
  <c r="M800" i="2"/>
  <c r="M801" i="2"/>
  <c r="M802" i="2"/>
  <c r="M803" i="2"/>
  <c r="M804" i="2"/>
  <c r="M805" i="2"/>
  <c r="M806" i="2"/>
  <c r="M807" i="2"/>
  <c r="M808" i="2"/>
  <c r="M809" i="2"/>
  <c r="M810" i="2"/>
  <c r="M811" i="2"/>
  <c r="M812" i="2"/>
  <c r="M813" i="2"/>
  <c r="M814" i="2"/>
  <c r="M815" i="2"/>
  <c r="M816" i="2"/>
  <c r="M817" i="2"/>
  <c r="M818" i="2"/>
  <c r="M819" i="2"/>
  <c r="M820" i="2"/>
  <c r="M821" i="2"/>
  <c r="M822" i="2"/>
  <c r="M823" i="2"/>
  <c r="M824" i="2"/>
  <c r="M825" i="2"/>
  <c r="M826" i="2"/>
  <c r="M827" i="2"/>
  <c r="M828" i="2"/>
  <c r="M829" i="2"/>
  <c r="M830" i="2"/>
  <c r="M831" i="2"/>
  <c r="M832" i="2"/>
  <c r="M833" i="2"/>
  <c r="M834" i="2"/>
  <c r="M835" i="2"/>
  <c r="M836" i="2"/>
  <c r="M837" i="2"/>
  <c r="M838" i="2"/>
  <c r="M839" i="2"/>
  <c r="M840" i="2"/>
  <c r="M841" i="2"/>
  <c r="M842" i="2"/>
  <c r="M843" i="2"/>
  <c r="M844" i="2"/>
  <c r="M845" i="2"/>
  <c r="M846" i="2"/>
  <c r="M847" i="2"/>
  <c r="M848" i="2"/>
  <c r="M849" i="2"/>
  <c r="M850" i="2"/>
  <c r="M851" i="2"/>
  <c r="M852" i="2"/>
  <c r="M853" i="2"/>
  <c r="M854" i="2"/>
  <c r="M855" i="2"/>
  <c r="M856" i="2"/>
  <c r="M857" i="2"/>
  <c r="M858" i="2"/>
  <c r="M859" i="2"/>
  <c r="M860" i="2"/>
  <c r="M861" i="2"/>
  <c r="M862" i="2"/>
  <c r="M863" i="2"/>
  <c r="M864" i="2"/>
  <c r="M865" i="2"/>
  <c r="M866" i="2"/>
  <c r="M867" i="2"/>
  <c r="M868" i="2"/>
  <c r="M869" i="2"/>
  <c r="M870" i="2"/>
  <c r="M871" i="2"/>
  <c r="M872" i="2"/>
  <c r="M873" i="2"/>
  <c r="M874" i="2"/>
  <c r="M875" i="2"/>
  <c r="M876" i="2"/>
  <c r="M877" i="2"/>
  <c r="M878" i="2"/>
  <c r="M879" i="2"/>
  <c r="M880" i="2"/>
  <c r="M881" i="2"/>
  <c r="M882" i="2"/>
  <c r="M883" i="2"/>
  <c r="M884" i="2"/>
  <c r="M885" i="2"/>
  <c r="M886" i="2"/>
  <c r="M887" i="2"/>
  <c r="M888" i="2"/>
  <c r="M889" i="2"/>
  <c r="M890" i="2"/>
  <c r="M891" i="2"/>
  <c r="M892" i="2"/>
  <c r="M893" i="2"/>
  <c r="M894" i="2"/>
  <c r="M895" i="2"/>
  <c r="M896" i="2"/>
  <c r="M897" i="2"/>
  <c r="M898" i="2"/>
  <c r="M899" i="2"/>
  <c r="A37" i="1"/>
  <c r="D11" i="148"/>
  <c r="D18" i="148"/>
  <c r="G18" i="148"/>
  <c r="D27" i="148"/>
  <c r="G27" i="148"/>
  <c r="D30" i="148"/>
  <c r="G30" i="148"/>
  <c r="D41" i="148"/>
  <c r="G41" i="148"/>
  <c r="D48" i="148"/>
  <c r="G48" i="148"/>
  <c r="D49" i="148"/>
  <c r="G49" i="148"/>
  <c r="D51" i="148"/>
  <c r="G51" i="148"/>
  <c r="D53" i="148"/>
  <c r="G53" i="148"/>
  <c r="D54" i="148"/>
  <c r="G54" i="148"/>
  <c r="D56" i="148"/>
  <c r="G56" i="148"/>
  <c r="D57" i="148"/>
  <c r="G57" i="148"/>
  <c r="D58" i="148"/>
  <c r="G58" i="148"/>
  <c r="D69" i="148"/>
  <c r="G69" i="148"/>
  <c r="D70" i="148"/>
  <c r="G70" i="148"/>
  <c r="D72" i="148"/>
  <c r="G72" i="148"/>
  <c r="D73" i="148"/>
  <c r="G73" i="148"/>
  <c r="D74" i="148"/>
  <c r="G74" i="148"/>
  <c r="D75" i="148"/>
  <c r="G75" i="148"/>
  <c r="D79" i="148"/>
  <c r="G79" i="148"/>
  <c r="D80" i="148"/>
  <c r="G80" i="148"/>
  <c r="D81" i="148"/>
  <c r="G81" i="148"/>
  <c r="D82" i="148"/>
  <c r="G82" i="148"/>
  <c r="D83" i="148"/>
  <c r="G83" i="148"/>
  <c r="D84" i="148"/>
  <c r="G84" i="148"/>
  <c r="D85" i="148"/>
  <c r="G85" i="148"/>
  <c r="D88" i="148"/>
  <c r="G88" i="148"/>
  <c r="D89" i="148"/>
  <c r="G89" i="148"/>
  <c r="D90" i="148"/>
  <c r="G90" i="148"/>
  <c r="D91" i="148"/>
  <c r="G91" i="148"/>
  <c r="D92" i="148"/>
  <c r="G92" i="148"/>
  <c r="D93" i="148"/>
  <c r="G93" i="148"/>
  <c r="D94" i="148"/>
  <c r="G94" i="148"/>
  <c r="D95" i="148"/>
  <c r="G95" i="148"/>
  <c r="D96" i="148"/>
  <c r="G96" i="148"/>
  <c r="D97" i="148"/>
  <c r="G97" i="148"/>
  <c r="G98" i="148"/>
  <c r="G99" i="148"/>
  <c r="G100" i="148"/>
  <c r="G101" i="148"/>
  <c r="G102" i="148"/>
  <c r="G103" i="148"/>
  <c r="G104" i="148"/>
  <c r="G105" i="148"/>
  <c r="G106" i="148"/>
  <c r="G107" i="148"/>
  <c r="G108" i="148"/>
  <c r="G109" i="148"/>
  <c r="G110" i="148"/>
  <c r="G111" i="148"/>
  <c r="G115" i="148"/>
  <c r="G116" i="148"/>
  <c r="G117" i="148"/>
  <c r="G118" i="148"/>
  <c r="G119" i="148"/>
  <c r="G120" i="148"/>
  <c r="G121" i="148"/>
  <c r="G122" i="148"/>
  <c r="G123" i="148"/>
  <c r="G124" i="148"/>
  <c r="G125" i="148"/>
  <c r="G126" i="148"/>
  <c r="G127" i="148"/>
  <c r="G128" i="148"/>
  <c r="G129" i="148"/>
  <c r="G130" i="148"/>
  <c r="G131" i="148"/>
  <c r="G132" i="148"/>
  <c r="G133" i="148"/>
  <c r="G134" i="148"/>
  <c r="G135" i="148"/>
  <c r="I18" i="148"/>
  <c r="I27" i="148"/>
  <c r="I30" i="148"/>
  <c r="I41" i="148"/>
  <c r="I48" i="148"/>
  <c r="I49" i="148"/>
  <c r="I51" i="148"/>
  <c r="I53" i="148"/>
  <c r="I54" i="148"/>
  <c r="I56" i="148"/>
  <c r="I57" i="148"/>
  <c r="I58" i="148"/>
  <c r="I69" i="148"/>
  <c r="I70" i="148"/>
  <c r="I72" i="148"/>
  <c r="I73" i="148"/>
  <c r="I74" i="148"/>
  <c r="I75" i="148"/>
  <c r="I79" i="148"/>
  <c r="I80" i="148"/>
  <c r="I81" i="148"/>
  <c r="I82" i="148"/>
  <c r="I83" i="148"/>
  <c r="I84" i="148"/>
  <c r="I85" i="148"/>
  <c r="I88" i="148"/>
  <c r="I89" i="148"/>
  <c r="I90" i="148"/>
  <c r="I91" i="148"/>
  <c r="I92" i="148"/>
  <c r="I93" i="148"/>
  <c r="I94" i="148"/>
  <c r="I95" i="148"/>
  <c r="I96" i="148"/>
  <c r="I97" i="148"/>
  <c r="I98" i="148"/>
  <c r="I99" i="148"/>
  <c r="I100" i="148"/>
  <c r="I101" i="148"/>
  <c r="I102" i="148"/>
  <c r="I103" i="148"/>
  <c r="I104" i="148"/>
  <c r="I105" i="148"/>
  <c r="I106" i="148"/>
  <c r="I107" i="148"/>
  <c r="I108" i="148"/>
  <c r="I109" i="148"/>
  <c r="I110" i="148"/>
  <c r="I111" i="148"/>
  <c r="I115" i="148"/>
  <c r="I116" i="148"/>
  <c r="I117" i="148"/>
  <c r="I118" i="148"/>
  <c r="I119" i="148"/>
  <c r="I120" i="148"/>
  <c r="I121" i="148"/>
  <c r="I122" i="148"/>
  <c r="I123" i="148"/>
  <c r="I124" i="148"/>
  <c r="I125" i="148"/>
  <c r="I126" i="148"/>
  <c r="I127" i="148"/>
  <c r="I128" i="148"/>
  <c r="I129" i="148"/>
  <c r="I130" i="148"/>
  <c r="I131" i="148"/>
  <c r="I132" i="148"/>
  <c r="I133" i="148"/>
  <c r="I134" i="148"/>
  <c r="I135" i="148"/>
  <c r="Q18" i="148"/>
  <c r="Q27" i="148"/>
  <c r="Q30" i="148"/>
  <c r="Q41" i="148"/>
  <c r="Q48" i="148"/>
  <c r="Q49" i="148"/>
  <c r="Q51" i="148"/>
  <c r="Q53" i="148"/>
  <c r="Q54" i="148"/>
  <c r="Q56" i="148"/>
  <c r="Q57" i="148"/>
  <c r="Q58" i="148"/>
  <c r="Q69" i="148"/>
  <c r="Q70" i="148"/>
  <c r="Q72" i="148"/>
  <c r="Q73" i="148"/>
  <c r="Q74" i="148"/>
  <c r="Q75" i="148"/>
  <c r="Q79" i="148"/>
  <c r="Q80" i="148"/>
  <c r="Q81" i="148"/>
  <c r="Q82" i="148"/>
  <c r="Q83" i="148"/>
  <c r="Q84" i="148"/>
  <c r="Q85" i="148"/>
  <c r="Q88" i="148"/>
  <c r="Q89" i="148"/>
  <c r="Q90" i="148"/>
  <c r="Q91" i="148"/>
  <c r="Q92" i="148"/>
  <c r="Q93" i="148"/>
  <c r="Q94" i="148"/>
  <c r="Q95" i="148"/>
  <c r="Q96" i="148"/>
  <c r="Q97" i="148"/>
  <c r="Q98" i="148"/>
  <c r="Q99" i="148"/>
  <c r="Q100" i="148"/>
  <c r="Q101" i="148"/>
  <c r="Q102" i="148"/>
  <c r="Q103" i="148"/>
  <c r="Q104" i="148"/>
  <c r="Q105" i="148"/>
  <c r="Q106" i="148"/>
  <c r="Q107" i="148"/>
  <c r="Q108" i="148"/>
  <c r="Q109" i="148"/>
  <c r="Q110" i="148"/>
  <c r="Q111" i="148"/>
  <c r="Q115" i="148"/>
  <c r="Q116" i="148"/>
  <c r="Q117" i="148"/>
  <c r="Q118" i="148"/>
  <c r="Q119" i="148"/>
  <c r="Q120" i="148"/>
  <c r="Q121" i="148"/>
  <c r="Q122" i="148"/>
  <c r="Q123" i="148"/>
  <c r="Q124" i="148"/>
  <c r="Q125" i="148"/>
  <c r="Q126" i="148"/>
  <c r="Q127" i="148"/>
  <c r="Q128" i="148"/>
  <c r="Q129" i="148"/>
  <c r="Q130" i="148"/>
  <c r="Q131" i="148"/>
  <c r="Q132" i="148"/>
  <c r="Q133" i="148"/>
  <c r="Q134" i="148"/>
  <c r="Q135" i="148"/>
  <c r="S18" i="148"/>
  <c r="S27" i="148"/>
  <c r="S30" i="148"/>
  <c r="S41" i="148"/>
  <c r="S48" i="148"/>
  <c r="S49" i="148"/>
  <c r="S51" i="148"/>
  <c r="S53" i="148"/>
  <c r="S54" i="148"/>
  <c r="S56" i="148"/>
  <c r="S57" i="148"/>
  <c r="S58" i="148"/>
  <c r="S69" i="148"/>
  <c r="S70" i="148"/>
  <c r="S72" i="148"/>
  <c r="S73" i="148"/>
  <c r="S74" i="148"/>
  <c r="S75" i="148"/>
  <c r="S79" i="148"/>
  <c r="S80" i="148"/>
  <c r="S81" i="148"/>
  <c r="S82" i="148"/>
  <c r="S83" i="148"/>
  <c r="S84" i="148"/>
  <c r="S85" i="148"/>
  <c r="S88" i="148"/>
  <c r="S89" i="148"/>
  <c r="S90" i="148"/>
  <c r="S91" i="148"/>
  <c r="S92" i="148"/>
  <c r="S93" i="148"/>
  <c r="S94" i="148"/>
  <c r="S95" i="148"/>
  <c r="S96" i="148"/>
  <c r="S97" i="148"/>
  <c r="S98" i="148"/>
  <c r="S99" i="148"/>
  <c r="S100" i="148"/>
  <c r="S101" i="148"/>
  <c r="S102" i="148"/>
  <c r="S103" i="148"/>
  <c r="S104" i="148"/>
  <c r="S105" i="148"/>
  <c r="S106" i="148"/>
  <c r="S107" i="148"/>
  <c r="S108" i="148"/>
  <c r="S109" i="148"/>
  <c r="S110" i="148"/>
  <c r="S111" i="148"/>
  <c r="S115" i="148"/>
  <c r="S116" i="148"/>
  <c r="S117" i="148"/>
  <c r="S118" i="148"/>
  <c r="S119" i="148"/>
  <c r="S120" i="148"/>
  <c r="S121" i="148"/>
  <c r="S122" i="148"/>
  <c r="S123" i="148"/>
  <c r="S124" i="148"/>
  <c r="S125" i="148"/>
  <c r="S126" i="148"/>
  <c r="S127" i="148"/>
  <c r="S128" i="148"/>
  <c r="S129" i="148"/>
  <c r="S130" i="148"/>
  <c r="S131" i="148"/>
  <c r="S132" i="148"/>
  <c r="S133" i="148"/>
  <c r="S134" i="148"/>
  <c r="S135" i="148"/>
  <c r="U18" i="148"/>
  <c r="U27" i="148"/>
  <c r="U30" i="148"/>
  <c r="U41" i="148"/>
  <c r="U48" i="148"/>
  <c r="U49" i="148"/>
  <c r="U51" i="148"/>
  <c r="U53" i="148"/>
  <c r="U54" i="148"/>
  <c r="U56" i="148"/>
  <c r="U57" i="148"/>
  <c r="U58" i="148"/>
  <c r="U69" i="148"/>
  <c r="U70" i="148"/>
  <c r="U72" i="148"/>
  <c r="U73" i="148"/>
  <c r="U74" i="148"/>
  <c r="U75" i="148"/>
  <c r="U79" i="148"/>
  <c r="U80" i="148"/>
  <c r="U81" i="148"/>
  <c r="U82" i="148"/>
  <c r="U83" i="148"/>
  <c r="U84" i="148"/>
  <c r="U85" i="148"/>
  <c r="U88" i="148"/>
  <c r="U89" i="148"/>
  <c r="U90" i="148"/>
  <c r="U91" i="148"/>
  <c r="U92" i="148"/>
  <c r="U93" i="148"/>
  <c r="U94" i="148"/>
  <c r="U95" i="148"/>
  <c r="U96" i="148"/>
  <c r="U97" i="148"/>
  <c r="U98" i="148"/>
  <c r="U99" i="148"/>
  <c r="U100" i="148"/>
  <c r="U101" i="148"/>
  <c r="U102" i="148"/>
  <c r="U103" i="148"/>
  <c r="U104" i="148"/>
  <c r="U105" i="148"/>
  <c r="U106" i="148"/>
  <c r="U107" i="148"/>
  <c r="U108" i="148"/>
  <c r="U109" i="148"/>
  <c r="U110" i="148"/>
  <c r="U111" i="148"/>
  <c r="U115" i="148"/>
  <c r="U116" i="148"/>
  <c r="U117" i="148"/>
  <c r="U118" i="148"/>
  <c r="U119" i="148"/>
  <c r="U120" i="148"/>
  <c r="U121" i="148"/>
  <c r="U122" i="148"/>
  <c r="U123" i="148"/>
  <c r="U124" i="148"/>
  <c r="U125" i="148"/>
  <c r="U126" i="148"/>
  <c r="U127" i="148"/>
  <c r="U128" i="148"/>
  <c r="U129" i="148"/>
  <c r="U130" i="148"/>
  <c r="U131" i="148"/>
  <c r="U132" i="148"/>
  <c r="U133" i="148"/>
  <c r="U134" i="148"/>
  <c r="U135" i="148"/>
  <c r="AC18" i="148"/>
  <c r="AC27" i="148"/>
  <c r="AC30" i="148"/>
  <c r="AC41" i="148"/>
  <c r="AC48" i="148"/>
  <c r="AC49" i="148"/>
  <c r="AC51" i="148"/>
  <c r="AC53" i="148"/>
  <c r="AC54" i="148"/>
  <c r="AC56" i="148"/>
  <c r="AC57" i="148"/>
  <c r="AC58" i="148"/>
  <c r="AC69" i="148"/>
  <c r="AC70" i="148"/>
  <c r="AC72" i="148"/>
  <c r="AC73" i="148"/>
  <c r="AC74" i="148"/>
  <c r="AC75" i="148"/>
  <c r="AC79" i="148"/>
  <c r="AC80" i="148"/>
  <c r="AC81" i="148"/>
  <c r="AC82" i="148"/>
  <c r="AC83" i="148"/>
  <c r="AC84" i="148"/>
  <c r="AC85" i="148"/>
  <c r="AC88" i="148"/>
  <c r="AC89" i="148"/>
  <c r="AC90" i="148"/>
  <c r="AC91" i="148"/>
  <c r="AC92" i="148"/>
  <c r="AC93" i="148"/>
  <c r="AC94" i="148"/>
  <c r="AC95" i="148"/>
  <c r="AC96" i="148"/>
  <c r="AC97" i="148"/>
  <c r="AC98" i="148"/>
  <c r="AC99" i="148"/>
  <c r="AC100" i="148"/>
  <c r="AC101" i="148"/>
  <c r="AC102" i="148"/>
  <c r="AC103" i="148"/>
  <c r="AC104" i="148"/>
  <c r="AC105" i="148"/>
  <c r="AC106" i="148"/>
  <c r="AC107" i="148"/>
  <c r="AC108" i="148"/>
  <c r="AC109" i="148"/>
  <c r="AC110" i="148"/>
  <c r="AC111" i="148"/>
  <c r="AC115" i="148"/>
  <c r="AC116" i="148"/>
  <c r="AC117" i="148"/>
  <c r="AC118" i="148"/>
  <c r="AC119" i="148"/>
  <c r="AC120" i="148"/>
  <c r="AC121" i="148"/>
  <c r="AC122" i="148"/>
  <c r="AC123" i="148"/>
  <c r="AC124" i="148"/>
  <c r="AC125" i="148"/>
  <c r="AC126" i="148"/>
  <c r="AC127" i="148"/>
  <c r="AC128" i="148"/>
  <c r="AC129" i="148"/>
  <c r="AC130" i="148"/>
  <c r="AC131" i="148"/>
  <c r="AC132" i="148"/>
  <c r="AC133" i="148"/>
  <c r="AC134" i="148"/>
  <c r="AC135" i="148"/>
  <c r="AE18" i="148"/>
  <c r="AE27" i="148"/>
  <c r="AE30" i="148"/>
  <c r="AE41" i="148"/>
  <c r="AE48" i="148"/>
  <c r="AE49" i="148"/>
  <c r="AE51" i="148"/>
  <c r="AE53" i="148"/>
  <c r="AE54" i="148"/>
  <c r="AE56" i="148"/>
  <c r="AE57" i="148"/>
  <c r="AE58" i="148"/>
  <c r="AE69" i="148"/>
  <c r="AE70" i="148"/>
  <c r="AE72" i="148"/>
  <c r="AE73" i="148"/>
  <c r="AE74" i="148"/>
  <c r="AE75" i="148"/>
  <c r="AE79" i="148"/>
  <c r="AE80" i="148"/>
  <c r="AE81" i="148"/>
  <c r="AE82" i="148"/>
  <c r="AE83" i="148"/>
  <c r="AE84" i="148"/>
  <c r="AE85" i="148"/>
  <c r="AE88" i="148"/>
  <c r="AE89" i="148"/>
  <c r="AE90" i="148"/>
  <c r="AE91" i="148"/>
  <c r="AE92" i="148"/>
  <c r="AE93" i="148"/>
  <c r="AE94" i="148"/>
  <c r="AE95" i="148"/>
  <c r="AE96" i="148"/>
  <c r="AE97" i="148"/>
  <c r="AE98" i="148"/>
  <c r="AE99" i="148"/>
  <c r="AE100" i="148"/>
  <c r="AE101" i="148"/>
  <c r="AE102" i="148"/>
  <c r="AE103" i="148"/>
  <c r="AE104" i="148"/>
  <c r="AE105" i="148"/>
  <c r="AE106" i="148"/>
  <c r="AE107" i="148"/>
  <c r="AE108" i="148"/>
  <c r="AE109" i="148"/>
  <c r="AE110" i="148"/>
  <c r="AE111" i="148"/>
  <c r="AE115" i="148"/>
  <c r="AE116" i="148"/>
  <c r="AE117" i="148"/>
  <c r="AE118" i="148"/>
  <c r="AE119" i="148"/>
  <c r="AE120" i="148"/>
  <c r="AE121" i="148"/>
  <c r="AE122" i="148"/>
  <c r="AE123" i="148"/>
  <c r="AE124" i="148"/>
  <c r="AE125" i="148"/>
  <c r="AE126" i="148"/>
  <c r="AE127" i="148"/>
  <c r="AE128" i="148"/>
  <c r="AE129" i="148"/>
  <c r="AE130" i="148"/>
  <c r="AE131" i="148"/>
  <c r="AE132" i="148"/>
  <c r="AE133" i="148"/>
  <c r="AE134" i="148"/>
  <c r="AE135" i="148"/>
  <c r="AG18" i="148"/>
  <c r="AG27" i="148"/>
  <c r="AG30" i="148"/>
  <c r="AG41" i="148"/>
  <c r="AG48" i="148"/>
  <c r="AG49" i="148"/>
  <c r="AG51" i="148"/>
  <c r="AG53" i="148"/>
  <c r="AG54" i="148"/>
  <c r="AG56" i="148"/>
  <c r="AG57" i="148"/>
  <c r="AG58" i="148"/>
  <c r="AG69" i="148"/>
  <c r="AG70" i="148"/>
  <c r="AG72" i="148"/>
  <c r="AG73" i="148"/>
  <c r="AG74" i="148"/>
  <c r="AG75" i="148"/>
  <c r="AG79" i="148"/>
  <c r="AG80" i="148"/>
  <c r="AG81" i="148"/>
  <c r="AG82" i="148"/>
  <c r="AG83" i="148"/>
  <c r="AG84" i="148"/>
  <c r="AG85" i="148"/>
  <c r="AG88" i="148"/>
  <c r="AG89" i="148"/>
  <c r="AG90" i="148"/>
  <c r="AG91" i="148"/>
  <c r="AG92" i="148"/>
  <c r="AG93" i="148"/>
  <c r="AG94" i="148"/>
  <c r="AG95" i="148"/>
  <c r="AG96" i="148"/>
  <c r="AG97" i="148"/>
  <c r="AG98" i="148"/>
  <c r="AG99" i="148"/>
  <c r="AG100" i="148"/>
  <c r="AG101" i="148"/>
  <c r="AG102" i="148"/>
  <c r="AG103" i="148"/>
  <c r="AG104" i="148"/>
  <c r="AG105" i="148"/>
  <c r="AG106" i="148"/>
  <c r="AG107" i="148"/>
  <c r="AG108" i="148"/>
  <c r="AG109" i="148"/>
  <c r="AG110" i="148"/>
  <c r="AG111" i="148"/>
  <c r="AG115" i="148"/>
  <c r="AG116" i="148"/>
  <c r="AG117" i="148"/>
  <c r="AG118" i="148"/>
  <c r="AG119" i="148"/>
  <c r="AG120" i="148"/>
  <c r="AG121" i="148"/>
  <c r="AG122" i="148"/>
  <c r="AG123" i="148"/>
  <c r="AG124" i="148"/>
  <c r="AG125" i="148"/>
  <c r="AG126" i="148"/>
  <c r="AG127" i="148"/>
  <c r="AG128" i="148"/>
  <c r="AG129" i="148"/>
  <c r="AG130" i="148"/>
  <c r="AG131" i="148"/>
  <c r="AG132" i="148"/>
  <c r="AG133" i="148"/>
  <c r="AG134" i="148"/>
  <c r="AG135" i="148"/>
  <c r="AK18" i="148"/>
  <c r="AK27" i="148"/>
  <c r="AK30" i="148"/>
  <c r="AK41" i="148"/>
  <c r="AK48" i="148"/>
  <c r="AK49" i="148"/>
  <c r="AK51" i="148"/>
  <c r="AK53" i="148"/>
  <c r="AK54" i="148"/>
  <c r="AK56" i="148"/>
  <c r="AK57" i="148"/>
  <c r="AK58" i="148"/>
  <c r="AK69" i="148"/>
  <c r="AK70" i="148"/>
  <c r="AK72" i="148"/>
  <c r="AK73" i="148"/>
  <c r="AK74" i="148"/>
  <c r="AK75" i="148"/>
  <c r="AK79" i="148"/>
  <c r="AK80" i="148"/>
  <c r="AK81" i="148"/>
  <c r="AK82" i="148"/>
  <c r="AK83" i="148"/>
  <c r="AK84" i="148"/>
  <c r="AK85" i="148"/>
  <c r="AK88" i="148"/>
  <c r="AK89" i="148"/>
  <c r="AK90" i="148"/>
  <c r="AK91" i="148"/>
  <c r="AK92" i="148"/>
  <c r="AK93" i="148"/>
  <c r="AK94" i="148"/>
  <c r="AK95" i="148"/>
  <c r="AK96" i="148"/>
  <c r="AK97" i="148"/>
  <c r="AK98" i="148"/>
  <c r="AK99" i="148"/>
  <c r="AK100" i="148"/>
  <c r="AK101" i="148"/>
  <c r="AK102" i="148"/>
  <c r="AK103" i="148"/>
  <c r="AK104" i="148"/>
  <c r="AK105" i="148"/>
  <c r="AK106" i="148"/>
  <c r="AK107" i="148"/>
  <c r="AK108" i="148"/>
  <c r="AK109" i="148"/>
  <c r="AK110" i="148"/>
  <c r="AK111" i="148"/>
  <c r="AK115" i="148"/>
  <c r="AK116" i="148"/>
  <c r="AK117" i="148"/>
  <c r="AK118" i="148"/>
  <c r="AK119" i="148"/>
  <c r="AK120" i="148"/>
  <c r="AK121" i="148"/>
  <c r="AK122" i="148"/>
  <c r="AK123" i="148"/>
  <c r="AK124" i="148"/>
  <c r="AK125" i="148"/>
  <c r="AK126" i="148"/>
  <c r="AK127" i="148"/>
  <c r="AK128" i="148"/>
  <c r="AK129" i="148"/>
  <c r="AK130" i="148"/>
  <c r="AK131" i="148"/>
  <c r="AK132" i="148"/>
  <c r="AK133" i="148"/>
  <c r="AK134" i="148"/>
  <c r="AK135" i="148"/>
  <c r="AI18" i="148"/>
  <c r="AI27" i="148"/>
  <c r="AI30" i="148"/>
  <c r="AI41" i="148"/>
  <c r="AI48" i="148"/>
  <c r="AI49" i="148"/>
  <c r="AI51" i="148"/>
  <c r="AI53" i="148"/>
  <c r="AI54" i="148"/>
  <c r="AI56" i="148"/>
  <c r="AI57" i="148"/>
  <c r="AI58" i="148"/>
  <c r="AI69" i="148"/>
  <c r="AI70" i="148"/>
  <c r="AI72" i="148"/>
  <c r="AI73" i="148"/>
  <c r="AI74" i="148"/>
  <c r="AI75" i="148"/>
  <c r="AI79" i="148"/>
  <c r="AI80" i="148"/>
  <c r="AI81" i="148"/>
  <c r="AI82" i="148"/>
  <c r="AI83" i="148"/>
  <c r="AI84" i="148"/>
  <c r="AI85" i="148"/>
  <c r="AI88" i="148"/>
  <c r="AI89" i="148"/>
  <c r="AI90" i="148"/>
  <c r="AI91" i="148"/>
  <c r="AI92" i="148"/>
  <c r="AI93" i="148"/>
  <c r="AI94" i="148"/>
  <c r="AI95" i="148"/>
  <c r="AI96" i="148"/>
  <c r="AI97" i="148"/>
  <c r="AI98" i="148"/>
  <c r="AI99" i="148"/>
  <c r="AI100" i="148"/>
  <c r="AI101" i="148"/>
  <c r="AI102" i="148"/>
  <c r="AI103" i="148"/>
  <c r="AI104" i="148"/>
  <c r="AI105" i="148"/>
  <c r="AI106" i="148"/>
  <c r="AI107" i="148"/>
  <c r="AI108" i="148"/>
  <c r="AI109" i="148"/>
  <c r="AI110" i="148"/>
  <c r="AI111" i="148"/>
  <c r="AI115" i="148"/>
  <c r="AI116" i="148"/>
  <c r="AI117" i="148"/>
  <c r="AI118" i="148"/>
  <c r="AI119" i="148"/>
  <c r="AI120" i="148"/>
  <c r="AI121" i="148"/>
  <c r="AI122" i="148"/>
  <c r="AI123" i="148"/>
  <c r="AI124" i="148"/>
  <c r="AI125" i="148"/>
  <c r="AI126" i="148"/>
  <c r="AI127" i="148"/>
  <c r="AI128" i="148"/>
  <c r="AI129" i="148"/>
  <c r="AI130" i="148"/>
  <c r="AI131" i="148"/>
  <c r="AI132" i="148"/>
  <c r="AI133" i="148"/>
  <c r="AI134" i="148"/>
  <c r="AI135" i="148"/>
  <c r="W18" i="148"/>
  <c r="W27" i="148"/>
  <c r="W30" i="148"/>
  <c r="W41" i="148"/>
  <c r="W48" i="148"/>
  <c r="W49" i="148"/>
  <c r="W51" i="148"/>
  <c r="W53" i="148"/>
  <c r="W54" i="148"/>
  <c r="W56" i="148"/>
  <c r="W57" i="148"/>
  <c r="W58" i="148"/>
  <c r="W69" i="148"/>
  <c r="W70" i="148"/>
  <c r="W72" i="148"/>
  <c r="W73" i="148"/>
  <c r="W74" i="148"/>
  <c r="W75" i="148"/>
  <c r="W79" i="148"/>
  <c r="W80" i="148"/>
  <c r="W81" i="148"/>
  <c r="W82" i="148"/>
  <c r="W83" i="148"/>
  <c r="W84" i="148"/>
  <c r="W85" i="148"/>
  <c r="W88" i="148"/>
  <c r="W89" i="148"/>
  <c r="W90" i="148"/>
  <c r="W91" i="148"/>
  <c r="W92" i="148"/>
  <c r="W93" i="148"/>
  <c r="W94" i="148"/>
  <c r="W95" i="148"/>
  <c r="W96" i="148"/>
  <c r="W97" i="148"/>
  <c r="W98" i="148"/>
  <c r="W99" i="148"/>
  <c r="W100" i="148"/>
  <c r="W101" i="148"/>
  <c r="W102" i="148"/>
  <c r="W103" i="148"/>
  <c r="W104" i="148"/>
  <c r="W105" i="148"/>
  <c r="W106" i="148"/>
  <c r="W107" i="148"/>
  <c r="W108" i="148"/>
  <c r="W109" i="148"/>
  <c r="W110" i="148"/>
  <c r="W111" i="148"/>
  <c r="W115" i="148"/>
  <c r="W116" i="148"/>
  <c r="W117" i="148"/>
  <c r="W118" i="148"/>
  <c r="W119" i="148"/>
  <c r="W120" i="148"/>
  <c r="W121" i="148"/>
  <c r="W122" i="148"/>
  <c r="W123" i="148"/>
  <c r="W124" i="148"/>
  <c r="W125" i="148"/>
  <c r="W126" i="148"/>
  <c r="W127" i="148"/>
  <c r="W128" i="148"/>
  <c r="W129" i="148"/>
  <c r="W130" i="148"/>
  <c r="W131" i="148"/>
  <c r="W132" i="148"/>
  <c r="W133" i="148"/>
  <c r="W134" i="148"/>
  <c r="W135" i="148"/>
  <c r="AQ18" i="148"/>
  <c r="AQ27" i="148"/>
  <c r="AQ30" i="148"/>
  <c r="AQ41" i="148"/>
  <c r="AQ48" i="148"/>
  <c r="AQ49" i="148"/>
  <c r="AQ51" i="148"/>
  <c r="AQ53" i="148"/>
  <c r="AQ54" i="148"/>
  <c r="AQ56" i="148"/>
  <c r="AQ57" i="148"/>
  <c r="AQ58" i="148"/>
  <c r="AQ69" i="148"/>
  <c r="AQ70" i="148"/>
  <c r="AQ72" i="148"/>
  <c r="AQ73" i="148"/>
  <c r="AQ74" i="148"/>
  <c r="AQ75" i="148"/>
  <c r="AQ79" i="148"/>
  <c r="AQ80" i="148"/>
  <c r="AQ81" i="148"/>
  <c r="AQ82" i="148"/>
  <c r="AQ83" i="148"/>
  <c r="AQ84" i="148"/>
  <c r="AQ85" i="148"/>
  <c r="AQ88" i="148"/>
  <c r="AQ89" i="148"/>
  <c r="AQ90" i="148"/>
  <c r="AQ91" i="148"/>
  <c r="AQ92" i="148"/>
  <c r="AQ93" i="148"/>
  <c r="AQ94" i="148"/>
  <c r="AQ95" i="148"/>
  <c r="AQ96" i="148"/>
  <c r="AQ97" i="148"/>
  <c r="AQ98" i="148"/>
  <c r="AQ99" i="148"/>
  <c r="AQ100" i="148"/>
  <c r="AQ101" i="148"/>
  <c r="AQ102" i="148"/>
  <c r="AQ103" i="148"/>
  <c r="AQ104" i="148"/>
  <c r="AQ105" i="148"/>
  <c r="AQ106" i="148"/>
  <c r="AQ107" i="148"/>
  <c r="AQ108" i="148"/>
  <c r="AQ109" i="148"/>
  <c r="AQ110" i="148"/>
  <c r="AQ111" i="148"/>
  <c r="AQ115" i="148"/>
  <c r="AQ116" i="148"/>
  <c r="AQ117" i="148"/>
  <c r="AQ118" i="148"/>
  <c r="AQ119" i="148"/>
  <c r="AQ120" i="148"/>
  <c r="AQ121" i="148"/>
  <c r="AQ122" i="148"/>
  <c r="AQ123" i="148"/>
  <c r="AQ124" i="148"/>
  <c r="AQ125" i="148"/>
  <c r="AQ126" i="148"/>
  <c r="AQ127" i="148"/>
  <c r="AQ128" i="148"/>
  <c r="AQ129" i="148"/>
  <c r="AQ130" i="148"/>
  <c r="AQ131" i="148"/>
  <c r="AQ132" i="148"/>
  <c r="AQ133" i="148"/>
  <c r="AQ134" i="148"/>
  <c r="AQ135" i="148"/>
  <c r="AA18" i="148"/>
  <c r="AA27" i="148"/>
  <c r="AA30" i="148"/>
  <c r="AA41" i="148"/>
  <c r="AA48" i="148"/>
  <c r="AA49" i="148"/>
  <c r="AA51" i="148"/>
  <c r="AA53" i="148"/>
  <c r="AA54" i="148"/>
  <c r="AA56" i="148"/>
  <c r="AA57" i="148"/>
  <c r="AA58" i="148"/>
  <c r="AA69" i="148"/>
  <c r="AA70" i="148"/>
  <c r="AA72" i="148"/>
  <c r="AA73" i="148"/>
  <c r="AA74" i="148"/>
  <c r="AA75" i="148"/>
  <c r="AA79" i="148"/>
  <c r="AA80" i="148"/>
  <c r="AA81" i="148"/>
  <c r="AA82" i="148"/>
  <c r="AA83" i="148"/>
  <c r="AA84" i="148"/>
  <c r="AA85" i="148"/>
  <c r="AA88" i="148"/>
  <c r="AA89" i="148"/>
  <c r="AA90" i="148"/>
  <c r="AA91" i="148"/>
  <c r="AA92" i="148"/>
  <c r="AA93" i="148"/>
  <c r="AA94" i="148"/>
  <c r="AA95" i="148"/>
  <c r="AA96" i="148"/>
  <c r="AA97" i="148"/>
  <c r="AA98" i="148"/>
  <c r="AA99" i="148"/>
  <c r="AA100" i="148"/>
  <c r="AA101" i="148"/>
  <c r="AA102" i="148"/>
  <c r="AA103" i="148"/>
  <c r="AA104" i="148"/>
  <c r="AA105" i="148"/>
  <c r="AA106" i="148"/>
  <c r="AA107" i="148"/>
  <c r="AA108" i="148"/>
  <c r="AA109" i="148"/>
  <c r="AA110" i="148"/>
  <c r="AA111" i="148"/>
  <c r="AA115" i="148"/>
  <c r="AA116" i="148"/>
  <c r="AA117" i="148"/>
  <c r="AA118" i="148"/>
  <c r="AA119" i="148"/>
  <c r="AA120" i="148"/>
  <c r="AA121" i="148"/>
  <c r="AA122" i="148"/>
  <c r="AA123" i="148"/>
  <c r="AA124" i="148"/>
  <c r="AA125" i="148"/>
  <c r="AA126" i="148"/>
  <c r="AA127" i="148"/>
  <c r="AA128" i="148"/>
  <c r="AA129" i="148"/>
  <c r="AA130" i="148"/>
  <c r="AA131" i="148"/>
  <c r="AA132" i="148"/>
  <c r="AA133" i="148"/>
  <c r="AA134" i="148"/>
  <c r="AA135" i="148"/>
  <c r="O18" i="148"/>
  <c r="O27" i="148"/>
  <c r="O30" i="148"/>
  <c r="O41" i="148"/>
  <c r="O48" i="148"/>
  <c r="O49" i="148"/>
  <c r="O51" i="148"/>
  <c r="O53" i="148"/>
  <c r="O54" i="148"/>
  <c r="O56" i="148"/>
  <c r="O57" i="148"/>
  <c r="O58" i="148"/>
  <c r="O69" i="148"/>
  <c r="O70" i="148"/>
  <c r="O72" i="148"/>
  <c r="O73" i="148"/>
  <c r="O74" i="148"/>
  <c r="O75" i="148"/>
  <c r="O79" i="148"/>
  <c r="O80" i="148"/>
  <c r="O81" i="148"/>
  <c r="O82" i="148"/>
  <c r="O83" i="148"/>
  <c r="O84" i="148"/>
  <c r="O85" i="148"/>
  <c r="O88" i="148"/>
  <c r="O89" i="148"/>
  <c r="O90" i="148"/>
  <c r="O91" i="148"/>
  <c r="O92" i="148"/>
  <c r="O93" i="148"/>
  <c r="O94" i="148"/>
  <c r="O95" i="148"/>
  <c r="O96" i="148"/>
  <c r="O97" i="148"/>
  <c r="O98" i="148"/>
  <c r="O99" i="148"/>
  <c r="O100" i="148"/>
  <c r="O101" i="148"/>
  <c r="O102" i="148"/>
  <c r="O103" i="148"/>
  <c r="O104" i="148"/>
  <c r="O105" i="148"/>
  <c r="O106" i="148"/>
  <c r="O107" i="148"/>
  <c r="O108" i="148"/>
  <c r="O109" i="148"/>
  <c r="O110" i="148"/>
  <c r="O111" i="148"/>
  <c r="O115" i="148"/>
  <c r="O116" i="148"/>
  <c r="O117" i="148"/>
  <c r="O118" i="148"/>
  <c r="O119" i="148"/>
  <c r="O120" i="148"/>
  <c r="O121" i="148"/>
  <c r="O122" i="148"/>
  <c r="O123" i="148"/>
  <c r="O124" i="148"/>
  <c r="O125" i="148"/>
  <c r="O126" i="148"/>
  <c r="O127" i="148"/>
  <c r="O128" i="148"/>
  <c r="O129" i="148"/>
  <c r="O130" i="148"/>
  <c r="O131" i="148"/>
  <c r="O132" i="148"/>
  <c r="O133" i="148"/>
  <c r="O134" i="148"/>
  <c r="O135" i="148"/>
  <c r="Y18" i="148"/>
  <c r="Y27" i="148"/>
  <c r="Y30" i="148"/>
  <c r="Y41" i="148"/>
  <c r="Y48" i="148"/>
  <c r="Y49" i="148"/>
  <c r="Y51" i="148"/>
  <c r="Y53" i="148"/>
  <c r="Y54" i="148"/>
  <c r="Y56" i="148"/>
  <c r="Y57" i="148"/>
  <c r="Y58" i="148"/>
  <c r="Y69" i="148"/>
  <c r="Y70" i="148"/>
  <c r="Y72" i="148"/>
  <c r="Y73" i="148"/>
  <c r="Y74" i="148"/>
  <c r="Y75" i="148"/>
  <c r="Y79" i="148"/>
  <c r="Y80" i="148"/>
  <c r="Y81" i="148"/>
  <c r="Y82" i="148"/>
  <c r="Y83" i="148"/>
  <c r="Y84" i="148"/>
  <c r="Y85" i="148"/>
  <c r="Y88" i="148"/>
  <c r="Y89" i="148"/>
  <c r="Y90" i="148"/>
  <c r="Y91" i="148"/>
  <c r="Y92" i="148"/>
  <c r="Y93" i="148"/>
  <c r="Y94" i="148"/>
  <c r="Y95" i="148"/>
  <c r="Y96" i="148"/>
  <c r="Y97" i="148"/>
  <c r="Y98" i="148"/>
  <c r="Y99" i="148"/>
  <c r="Y100" i="148"/>
  <c r="Y101" i="148"/>
  <c r="Y102" i="148"/>
  <c r="Y103" i="148"/>
  <c r="Y104" i="148"/>
  <c r="Y105" i="148"/>
  <c r="Y106" i="148"/>
  <c r="Y107" i="148"/>
  <c r="Y108" i="148"/>
  <c r="Y109" i="148"/>
  <c r="Y110" i="148"/>
  <c r="Y111" i="148"/>
  <c r="Y115" i="148"/>
  <c r="Y116" i="148"/>
  <c r="Y117" i="148"/>
  <c r="Y118" i="148"/>
  <c r="Y119" i="148"/>
  <c r="Y120" i="148"/>
  <c r="Y121" i="148"/>
  <c r="Y122" i="148"/>
  <c r="Y123" i="148"/>
  <c r="Y124" i="148"/>
  <c r="Y125" i="148"/>
  <c r="Y126" i="148"/>
  <c r="Y127" i="148"/>
  <c r="Y128" i="148"/>
  <c r="Y129" i="148"/>
  <c r="Y130" i="148"/>
  <c r="Y131" i="148"/>
  <c r="Y132" i="148"/>
  <c r="Y133" i="148"/>
  <c r="Y134" i="148"/>
  <c r="Y135" i="148"/>
  <c r="AM18" i="148"/>
  <c r="AM27" i="148"/>
  <c r="AM30" i="148"/>
  <c r="AM41" i="148"/>
  <c r="AM48" i="148"/>
  <c r="AM49" i="148"/>
  <c r="AM51" i="148"/>
  <c r="AM53" i="148"/>
  <c r="AM54" i="148"/>
  <c r="AM56" i="148"/>
  <c r="AM57" i="148"/>
  <c r="AM58" i="148"/>
  <c r="AM69" i="148"/>
  <c r="AM70" i="148"/>
  <c r="AM72" i="148"/>
  <c r="AM73" i="148"/>
  <c r="AM74" i="148"/>
  <c r="AM75" i="148"/>
  <c r="AM79" i="148"/>
  <c r="AM80" i="148"/>
  <c r="AM81" i="148"/>
  <c r="AM82" i="148"/>
  <c r="AM83" i="148"/>
  <c r="AM84" i="148"/>
  <c r="AM85" i="148"/>
  <c r="AM88" i="148"/>
  <c r="AM89" i="148"/>
  <c r="AM90" i="148"/>
  <c r="AM91" i="148"/>
  <c r="AM92" i="148"/>
  <c r="AM93" i="148"/>
  <c r="AM94" i="148"/>
  <c r="AM95" i="148"/>
  <c r="AM96" i="148"/>
  <c r="AM97" i="148"/>
  <c r="AM98" i="148"/>
  <c r="AM99" i="148"/>
  <c r="AM100" i="148"/>
  <c r="AM101" i="148"/>
  <c r="AM102" i="148"/>
  <c r="AM103" i="148"/>
  <c r="AM104" i="148"/>
  <c r="AM105" i="148"/>
  <c r="AM106" i="148"/>
  <c r="AM107" i="148"/>
  <c r="AM108" i="148"/>
  <c r="AM109" i="148"/>
  <c r="AM110" i="148"/>
  <c r="AM111" i="148"/>
  <c r="AM115" i="148"/>
  <c r="AM116" i="148"/>
  <c r="AM117" i="148"/>
  <c r="AM118" i="148"/>
  <c r="AM119" i="148"/>
  <c r="AM120" i="148"/>
  <c r="AM121" i="148"/>
  <c r="AM122" i="148"/>
  <c r="AM123" i="148"/>
  <c r="AM124" i="148"/>
  <c r="AM125" i="148"/>
  <c r="AM126" i="148"/>
  <c r="AM127" i="148"/>
  <c r="AM128" i="148"/>
  <c r="AM129" i="148"/>
  <c r="AM130" i="148"/>
  <c r="AM131" i="148"/>
  <c r="AM132" i="148"/>
  <c r="AM133" i="148"/>
  <c r="AM134" i="148"/>
  <c r="AM135" i="148"/>
  <c r="AO18" i="148"/>
  <c r="AO27" i="148"/>
  <c r="AO30" i="148"/>
  <c r="AO41" i="148"/>
  <c r="AO48" i="148"/>
  <c r="AO49" i="148"/>
  <c r="AO51" i="148"/>
  <c r="AO53" i="148"/>
  <c r="AO54" i="148"/>
  <c r="AO56" i="148"/>
  <c r="AO57" i="148"/>
  <c r="AO58" i="148"/>
  <c r="AO69" i="148"/>
  <c r="AO70" i="148"/>
  <c r="AO72" i="148"/>
  <c r="AO73" i="148"/>
  <c r="AO74" i="148"/>
  <c r="AO75" i="148"/>
  <c r="AO79" i="148"/>
  <c r="AO80" i="148"/>
  <c r="AO81" i="148"/>
  <c r="AO82" i="148"/>
  <c r="AO83" i="148"/>
  <c r="AO84" i="148"/>
  <c r="AO85" i="148"/>
  <c r="AO88" i="148"/>
  <c r="AO89" i="148"/>
  <c r="AO90" i="148"/>
  <c r="AO91" i="148"/>
  <c r="AO92" i="148"/>
  <c r="AO93" i="148"/>
  <c r="AO94" i="148"/>
  <c r="AO95" i="148"/>
  <c r="AO96" i="148"/>
  <c r="AO97" i="148"/>
  <c r="AO98" i="148"/>
  <c r="AO99" i="148"/>
  <c r="AO100" i="148"/>
  <c r="AO101" i="148"/>
  <c r="AO102" i="148"/>
  <c r="AO103" i="148"/>
  <c r="AO104" i="148"/>
  <c r="AO105" i="148"/>
  <c r="AO106" i="148"/>
  <c r="AO107" i="148"/>
  <c r="AO108" i="148"/>
  <c r="AO109" i="148"/>
  <c r="AO110" i="148"/>
  <c r="AO111" i="148"/>
  <c r="AO115" i="148"/>
  <c r="AO116" i="148"/>
  <c r="AO117" i="148"/>
  <c r="AO118" i="148"/>
  <c r="AO119" i="148"/>
  <c r="AO120" i="148"/>
  <c r="AO121" i="148"/>
  <c r="AO122" i="148"/>
  <c r="AO123" i="148"/>
  <c r="AO124" i="148"/>
  <c r="AO125" i="148"/>
  <c r="AO126" i="148"/>
  <c r="AO127" i="148"/>
  <c r="AO128" i="148"/>
  <c r="AO129" i="148"/>
  <c r="AO130" i="148"/>
  <c r="AO131" i="148"/>
  <c r="AO132" i="148"/>
  <c r="AO133" i="148"/>
  <c r="AO134" i="148"/>
  <c r="AO135" i="148"/>
  <c r="G106" i="15"/>
  <c r="I106" i="15"/>
  <c r="AO106" i="15"/>
  <c r="AQ106" i="15"/>
  <c r="AY106" i="15"/>
  <c r="C12" i="147"/>
  <c r="C11" i="147"/>
  <c r="D11" i="147"/>
  <c r="D18" i="147"/>
  <c r="AC18" i="147"/>
  <c r="D27" i="147"/>
  <c r="AC27" i="147"/>
  <c r="D30" i="147"/>
  <c r="AC30" i="147"/>
  <c r="D41" i="147"/>
  <c r="AC41" i="147"/>
  <c r="D48" i="147"/>
  <c r="AC48" i="147"/>
  <c r="D49" i="147"/>
  <c r="AC49" i="147"/>
  <c r="D51" i="147"/>
  <c r="AC51" i="147"/>
  <c r="D53" i="147"/>
  <c r="AC53" i="147"/>
  <c r="D54" i="147"/>
  <c r="AC54" i="147"/>
  <c r="D56" i="147"/>
  <c r="AC56" i="147"/>
  <c r="D57" i="147"/>
  <c r="AC57" i="147"/>
  <c r="D58" i="147"/>
  <c r="AC58" i="147"/>
  <c r="D69" i="147"/>
  <c r="AC69" i="147"/>
  <c r="D70" i="147"/>
  <c r="AC70" i="147"/>
  <c r="D72" i="147"/>
  <c r="AC72" i="147"/>
  <c r="D73" i="147"/>
  <c r="AC73" i="147"/>
  <c r="D74" i="147"/>
  <c r="AC74" i="147"/>
  <c r="D75" i="147"/>
  <c r="AC75" i="147"/>
  <c r="D79" i="147"/>
  <c r="AC79" i="147"/>
  <c r="D80" i="147"/>
  <c r="AC80" i="147"/>
  <c r="D81" i="147"/>
  <c r="AC81" i="147"/>
  <c r="D82" i="147"/>
  <c r="AC82" i="147"/>
  <c r="D83" i="147"/>
  <c r="AC83" i="147"/>
  <c r="D84" i="147"/>
  <c r="AC84" i="147"/>
  <c r="D85" i="147"/>
  <c r="AC85" i="147"/>
  <c r="D88" i="147"/>
  <c r="AC88" i="147"/>
  <c r="D89" i="147"/>
  <c r="AC89" i="147"/>
  <c r="D90" i="147"/>
  <c r="AC90" i="147"/>
  <c r="D91" i="147"/>
  <c r="AC91" i="147"/>
  <c r="D92" i="147"/>
  <c r="AC92" i="147"/>
  <c r="D93" i="147"/>
  <c r="AC93" i="147"/>
  <c r="D94" i="147"/>
  <c r="AC94" i="147"/>
  <c r="D95" i="147"/>
  <c r="AC95" i="147"/>
  <c r="D96" i="147"/>
  <c r="AC96" i="147"/>
  <c r="D97" i="147"/>
  <c r="AC97" i="147"/>
  <c r="AC98" i="147"/>
  <c r="AC99" i="147"/>
  <c r="AC100" i="147"/>
  <c r="AC101" i="147"/>
  <c r="AC102" i="147"/>
  <c r="AC103" i="147"/>
  <c r="AC104" i="147"/>
  <c r="AC105" i="147"/>
  <c r="AC106" i="147"/>
  <c r="AC107" i="147"/>
  <c r="AC108" i="147"/>
  <c r="AC109" i="147"/>
  <c r="AC110" i="147"/>
  <c r="AC111" i="147"/>
  <c r="AC115" i="147"/>
  <c r="AC116" i="147"/>
  <c r="AC117" i="147"/>
  <c r="AC118" i="147"/>
  <c r="AC119" i="147"/>
  <c r="AC120" i="147"/>
  <c r="AC121" i="147"/>
  <c r="AC122" i="147"/>
  <c r="AC123" i="147"/>
  <c r="AC124" i="147"/>
  <c r="AC125" i="147"/>
  <c r="AC126" i="147"/>
  <c r="AC127" i="147"/>
  <c r="AC128" i="147"/>
  <c r="AC129" i="147"/>
  <c r="AC130" i="147"/>
  <c r="AC131" i="147"/>
  <c r="AC132" i="147"/>
  <c r="AC133" i="147"/>
  <c r="AC134" i="147"/>
  <c r="AC135" i="147"/>
  <c r="AU18" i="147"/>
  <c r="AU27" i="147"/>
  <c r="AU30" i="147"/>
  <c r="AU41" i="147"/>
  <c r="AU48" i="147"/>
  <c r="AU49" i="147"/>
  <c r="AU51" i="147"/>
  <c r="AU53" i="147"/>
  <c r="AU54" i="147"/>
  <c r="AU56" i="147"/>
  <c r="AU57" i="147"/>
  <c r="AU58" i="147"/>
  <c r="AU69" i="147"/>
  <c r="AU70" i="147"/>
  <c r="AU72" i="147"/>
  <c r="AU73" i="147"/>
  <c r="AU74" i="147"/>
  <c r="AU75" i="147"/>
  <c r="AU79" i="147"/>
  <c r="AU80" i="147"/>
  <c r="AU81" i="147"/>
  <c r="AU82" i="147"/>
  <c r="AU83" i="147"/>
  <c r="AU84" i="147"/>
  <c r="AU85" i="147"/>
  <c r="AU88" i="147"/>
  <c r="AU89" i="147"/>
  <c r="AU90" i="147"/>
  <c r="AU91" i="147"/>
  <c r="AU92" i="147"/>
  <c r="AU93" i="147"/>
  <c r="AU94" i="147"/>
  <c r="AU95" i="147"/>
  <c r="AU96" i="147"/>
  <c r="AU97" i="147"/>
  <c r="AU98" i="147"/>
  <c r="AU99" i="147"/>
  <c r="AU100" i="147"/>
  <c r="AU101" i="147"/>
  <c r="AU102" i="147"/>
  <c r="AU103" i="147"/>
  <c r="AU104" i="147"/>
  <c r="AU105" i="147"/>
  <c r="AU106" i="147"/>
  <c r="AU107" i="147"/>
  <c r="AU108" i="147"/>
  <c r="AU109" i="147"/>
  <c r="AU110" i="147"/>
  <c r="AU111" i="147"/>
  <c r="AU115" i="147"/>
  <c r="AU116" i="147"/>
  <c r="AU117" i="147"/>
  <c r="AU118" i="147"/>
  <c r="AU119" i="147"/>
  <c r="AU120" i="147"/>
  <c r="AU121" i="147"/>
  <c r="AU122" i="147"/>
  <c r="AU123" i="147"/>
  <c r="AU124" i="147"/>
  <c r="AU125" i="147"/>
  <c r="AU126" i="147"/>
  <c r="AU127" i="147"/>
  <c r="AU128" i="147"/>
  <c r="AU129" i="147"/>
  <c r="AU130" i="147"/>
  <c r="AU131" i="147"/>
  <c r="AU132" i="147"/>
  <c r="AU133" i="147"/>
  <c r="AU134" i="147"/>
  <c r="AU135" i="147"/>
  <c r="AT136" i="148"/>
  <c r="AP106" i="15"/>
  <c r="AR136" i="148"/>
  <c r="AN106" i="15"/>
  <c r="AP136" i="148"/>
  <c r="AL106" i="15"/>
  <c r="AN136" i="148"/>
  <c r="AJ106" i="15"/>
  <c r="AL136" i="148"/>
  <c r="AH106" i="15"/>
  <c r="AJ136" i="148"/>
  <c r="AF106" i="15"/>
  <c r="AH136" i="148"/>
  <c r="AD106" i="15"/>
  <c r="AF136" i="148"/>
  <c r="AB106" i="15"/>
  <c r="AD136" i="148"/>
  <c r="Z106" i="15"/>
  <c r="AB136" i="148"/>
  <c r="X106" i="15"/>
  <c r="Z136" i="148"/>
  <c r="V106" i="15"/>
  <c r="X136" i="148"/>
  <c r="T106" i="15"/>
  <c r="V136" i="148"/>
  <c r="R106" i="15"/>
  <c r="T136" i="148"/>
  <c r="P106" i="15"/>
  <c r="R136" i="148"/>
  <c r="N106" i="15"/>
  <c r="P136" i="148"/>
  <c r="L106" i="15"/>
  <c r="N136" i="148"/>
  <c r="J106" i="15"/>
  <c r="L136" i="148"/>
  <c r="H106" i="15"/>
  <c r="J136" i="148"/>
  <c r="F106" i="15"/>
  <c r="H136" i="148"/>
  <c r="D106" i="15"/>
  <c r="F136" i="148"/>
  <c r="B106" i="15"/>
  <c r="G18" i="147"/>
  <c r="G27" i="147"/>
  <c r="G30" i="147"/>
  <c r="G41" i="147"/>
  <c r="G48" i="147"/>
  <c r="G49" i="147"/>
  <c r="G51" i="147"/>
  <c r="G53" i="147"/>
  <c r="G54" i="147"/>
  <c r="G56" i="147"/>
  <c r="G57" i="147"/>
  <c r="G58" i="147"/>
  <c r="G69" i="147"/>
  <c r="G70" i="147"/>
  <c r="G72" i="147"/>
  <c r="G73" i="147"/>
  <c r="G74" i="147"/>
  <c r="G75" i="147"/>
  <c r="G79" i="147"/>
  <c r="G80" i="147"/>
  <c r="G81" i="147"/>
  <c r="G82" i="147"/>
  <c r="G83" i="147"/>
  <c r="G84" i="147"/>
  <c r="G85" i="147"/>
  <c r="G88" i="147"/>
  <c r="G89" i="147"/>
  <c r="G90" i="147"/>
  <c r="G91" i="147"/>
  <c r="G92" i="147"/>
  <c r="G93" i="147"/>
  <c r="G94" i="147"/>
  <c r="G95" i="147"/>
  <c r="G96" i="147"/>
  <c r="G97" i="147"/>
  <c r="G98" i="147"/>
  <c r="G99" i="147"/>
  <c r="G100" i="147"/>
  <c r="G101" i="147"/>
  <c r="G102" i="147"/>
  <c r="G103" i="147"/>
  <c r="G104" i="147"/>
  <c r="G105" i="147"/>
  <c r="G106" i="147"/>
  <c r="G107" i="147"/>
  <c r="G108" i="147"/>
  <c r="G109" i="147"/>
  <c r="G110" i="147"/>
  <c r="G111" i="147"/>
  <c r="G115" i="147"/>
  <c r="G116" i="147"/>
  <c r="G117" i="147"/>
  <c r="G118" i="147"/>
  <c r="G119" i="147"/>
  <c r="G120" i="147"/>
  <c r="G121" i="147"/>
  <c r="G122" i="147"/>
  <c r="G123" i="147"/>
  <c r="G124" i="147"/>
  <c r="G125" i="147"/>
  <c r="G126" i="147"/>
  <c r="G127" i="147"/>
  <c r="G128" i="147"/>
  <c r="G129" i="147"/>
  <c r="G130" i="147"/>
  <c r="G131" i="147"/>
  <c r="G132" i="147"/>
  <c r="G133" i="147"/>
  <c r="G134" i="147"/>
  <c r="G135" i="147"/>
  <c r="I18" i="147"/>
  <c r="I27" i="147"/>
  <c r="I30" i="147"/>
  <c r="I41" i="147"/>
  <c r="I48" i="147"/>
  <c r="I49" i="147"/>
  <c r="I51" i="147"/>
  <c r="I53" i="147"/>
  <c r="I54" i="147"/>
  <c r="I56" i="147"/>
  <c r="I57" i="147"/>
  <c r="I58" i="147"/>
  <c r="I69" i="147"/>
  <c r="I70" i="147"/>
  <c r="I72" i="147"/>
  <c r="I73" i="147"/>
  <c r="I74" i="147"/>
  <c r="I75" i="147"/>
  <c r="I79" i="147"/>
  <c r="I80" i="147"/>
  <c r="I81" i="147"/>
  <c r="I82" i="147"/>
  <c r="I83" i="147"/>
  <c r="I84" i="147"/>
  <c r="I85" i="147"/>
  <c r="I88" i="147"/>
  <c r="I89" i="147"/>
  <c r="I90" i="147"/>
  <c r="I91" i="147"/>
  <c r="I92" i="147"/>
  <c r="I93" i="147"/>
  <c r="I94" i="147"/>
  <c r="I95" i="147"/>
  <c r="I96" i="147"/>
  <c r="I97" i="147"/>
  <c r="I98" i="147"/>
  <c r="I99" i="147"/>
  <c r="I100" i="147"/>
  <c r="I101" i="147"/>
  <c r="I102" i="147"/>
  <c r="I103" i="147"/>
  <c r="I104" i="147"/>
  <c r="I105" i="147"/>
  <c r="I106" i="147"/>
  <c r="I107" i="147"/>
  <c r="I108" i="147"/>
  <c r="I109" i="147"/>
  <c r="I110" i="147"/>
  <c r="I111" i="147"/>
  <c r="I115" i="147"/>
  <c r="I116" i="147"/>
  <c r="I117" i="147"/>
  <c r="I118" i="147"/>
  <c r="I119" i="147"/>
  <c r="I120" i="147"/>
  <c r="I121" i="147"/>
  <c r="I122" i="147"/>
  <c r="I123" i="147"/>
  <c r="I124" i="147"/>
  <c r="I125" i="147"/>
  <c r="I126" i="147"/>
  <c r="I127" i="147"/>
  <c r="I128" i="147"/>
  <c r="I129" i="147"/>
  <c r="I130" i="147"/>
  <c r="I131" i="147"/>
  <c r="I132" i="147"/>
  <c r="I133" i="147"/>
  <c r="I134" i="147"/>
  <c r="I135" i="147"/>
  <c r="K18" i="147"/>
  <c r="K27" i="147"/>
  <c r="K30" i="147"/>
  <c r="K41" i="147"/>
  <c r="K48" i="147"/>
  <c r="K49" i="147"/>
  <c r="K51" i="147"/>
  <c r="K53" i="147"/>
  <c r="K54" i="147"/>
  <c r="K56" i="147"/>
  <c r="K57" i="147"/>
  <c r="K58" i="147"/>
  <c r="K69" i="147"/>
  <c r="K70" i="147"/>
  <c r="K72" i="147"/>
  <c r="K73" i="147"/>
  <c r="K74" i="147"/>
  <c r="K75" i="147"/>
  <c r="K79" i="147"/>
  <c r="K80" i="147"/>
  <c r="K81" i="147"/>
  <c r="K82" i="147"/>
  <c r="K83" i="147"/>
  <c r="K84" i="147"/>
  <c r="K85" i="147"/>
  <c r="K88" i="147"/>
  <c r="K89" i="147"/>
  <c r="K90" i="147"/>
  <c r="K91" i="147"/>
  <c r="K92" i="147"/>
  <c r="K93" i="147"/>
  <c r="K94" i="147"/>
  <c r="K95" i="147"/>
  <c r="K96" i="147"/>
  <c r="K97" i="147"/>
  <c r="K98" i="147"/>
  <c r="K99" i="147"/>
  <c r="K100" i="147"/>
  <c r="K101" i="147"/>
  <c r="K102" i="147"/>
  <c r="K103" i="147"/>
  <c r="K104" i="147"/>
  <c r="K105" i="147"/>
  <c r="K106" i="147"/>
  <c r="K107" i="147"/>
  <c r="K108" i="147"/>
  <c r="K109" i="147"/>
  <c r="K110" i="147"/>
  <c r="K111" i="147"/>
  <c r="K115" i="147"/>
  <c r="K116" i="147"/>
  <c r="K117" i="147"/>
  <c r="K118" i="147"/>
  <c r="K119" i="147"/>
  <c r="K120" i="147"/>
  <c r="K121" i="147"/>
  <c r="K122" i="147"/>
  <c r="K123" i="147"/>
  <c r="K124" i="147"/>
  <c r="K125" i="147"/>
  <c r="K126" i="147"/>
  <c r="K127" i="147"/>
  <c r="K128" i="147"/>
  <c r="K129" i="147"/>
  <c r="K130" i="147"/>
  <c r="K131" i="147"/>
  <c r="K132" i="147"/>
  <c r="K133" i="147"/>
  <c r="K134" i="147"/>
  <c r="K135" i="147"/>
  <c r="Q18" i="147"/>
  <c r="Q27" i="147"/>
  <c r="Q30" i="147"/>
  <c r="Q41" i="147"/>
  <c r="Q48" i="147"/>
  <c r="Q49" i="147"/>
  <c r="Q51" i="147"/>
  <c r="Q53" i="147"/>
  <c r="Q54" i="147"/>
  <c r="Q56" i="147"/>
  <c r="Q57" i="147"/>
  <c r="Q58" i="147"/>
  <c r="Q69" i="147"/>
  <c r="Q70" i="147"/>
  <c r="Q72" i="147"/>
  <c r="Q73" i="147"/>
  <c r="Q74" i="147"/>
  <c r="Q75" i="147"/>
  <c r="Q79" i="147"/>
  <c r="Q80" i="147"/>
  <c r="Q81" i="147"/>
  <c r="Q82" i="147"/>
  <c r="Q83" i="147"/>
  <c r="Q84" i="147"/>
  <c r="Q85" i="147"/>
  <c r="Q88" i="147"/>
  <c r="Q89" i="147"/>
  <c r="Q90" i="147"/>
  <c r="Q91" i="147"/>
  <c r="Q92" i="147"/>
  <c r="Q93" i="147"/>
  <c r="Q94" i="147"/>
  <c r="Q95" i="147"/>
  <c r="Q96" i="147"/>
  <c r="Q97" i="147"/>
  <c r="Q98" i="147"/>
  <c r="Q99" i="147"/>
  <c r="Q100" i="147"/>
  <c r="Q101" i="147"/>
  <c r="Q102" i="147"/>
  <c r="Q103" i="147"/>
  <c r="Q104" i="147"/>
  <c r="Q105" i="147"/>
  <c r="Q106" i="147"/>
  <c r="Q107" i="147"/>
  <c r="Q108" i="147"/>
  <c r="Q109" i="147"/>
  <c r="Q110" i="147"/>
  <c r="Q111" i="147"/>
  <c r="Q115" i="147"/>
  <c r="Q116" i="147"/>
  <c r="Q117" i="147"/>
  <c r="Q118" i="147"/>
  <c r="Q119" i="147"/>
  <c r="Q120" i="147"/>
  <c r="Q121" i="147"/>
  <c r="Q122" i="147"/>
  <c r="Q123" i="147"/>
  <c r="Q124" i="147"/>
  <c r="Q125" i="147"/>
  <c r="Q126" i="147"/>
  <c r="Q127" i="147"/>
  <c r="Q128" i="147"/>
  <c r="Q129" i="147"/>
  <c r="Q130" i="147"/>
  <c r="Q131" i="147"/>
  <c r="Q132" i="147"/>
  <c r="Q133" i="147"/>
  <c r="Q134" i="147"/>
  <c r="Q135" i="147"/>
  <c r="S18" i="147"/>
  <c r="S27" i="147"/>
  <c r="S30" i="147"/>
  <c r="S41" i="147"/>
  <c r="S48" i="147"/>
  <c r="S49" i="147"/>
  <c r="S51" i="147"/>
  <c r="S53" i="147"/>
  <c r="S54" i="147"/>
  <c r="S56" i="147"/>
  <c r="S57" i="147"/>
  <c r="S58" i="147"/>
  <c r="S69" i="147"/>
  <c r="S70" i="147"/>
  <c r="S72" i="147"/>
  <c r="S73" i="147"/>
  <c r="S74" i="147"/>
  <c r="S75" i="147"/>
  <c r="S79" i="147"/>
  <c r="S80" i="147"/>
  <c r="S81" i="147"/>
  <c r="S82" i="147"/>
  <c r="S83" i="147"/>
  <c r="S84" i="147"/>
  <c r="S85" i="147"/>
  <c r="S88" i="147"/>
  <c r="S89" i="147"/>
  <c r="S90" i="147"/>
  <c r="S91" i="147"/>
  <c r="S92" i="147"/>
  <c r="S93" i="147"/>
  <c r="S94" i="147"/>
  <c r="S95" i="147"/>
  <c r="S96" i="147"/>
  <c r="S97" i="147"/>
  <c r="S98" i="147"/>
  <c r="S99" i="147"/>
  <c r="S100" i="147"/>
  <c r="S101" i="147"/>
  <c r="S102" i="147"/>
  <c r="S103" i="147"/>
  <c r="S104" i="147"/>
  <c r="S105" i="147"/>
  <c r="S106" i="147"/>
  <c r="S107" i="147"/>
  <c r="S108" i="147"/>
  <c r="S109" i="147"/>
  <c r="S110" i="147"/>
  <c r="S111" i="147"/>
  <c r="S115" i="147"/>
  <c r="S116" i="147"/>
  <c r="S117" i="147"/>
  <c r="S118" i="147"/>
  <c r="S119" i="147"/>
  <c r="S120" i="147"/>
  <c r="S121" i="147"/>
  <c r="S122" i="147"/>
  <c r="S123" i="147"/>
  <c r="S124" i="147"/>
  <c r="S125" i="147"/>
  <c r="S126" i="147"/>
  <c r="S127" i="147"/>
  <c r="S128" i="147"/>
  <c r="S129" i="147"/>
  <c r="S130" i="147"/>
  <c r="S131" i="147"/>
  <c r="S132" i="147"/>
  <c r="S133" i="147"/>
  <c r="S134" i="147"/>
  <c r="S135" i="147"/>
  <c r="U18" i="147"/>
  <c r="U27" i="147"/>
  <c r="U30" i="147"/>
  <c r="U41" i="147"/>
  <c r="U48" i="147"/>
  <c r="U49" i="147"/>
  <c r="U51" i="147"/>
  <c r="U53" i="147"/>
  <c r="U54" i="147"/>
  <c r="U56" i="147"/>
  <c r="U57" i="147"/>
  <c r="U58" i="147"/>
  <c r="U69" i="147"/>
  <c r="U70" i="147"/>
  <c r="U72" i="147"/>
  <c r="U73" i="147"/>
  <c r="U74" i="147"/>
  <c r="U75" i="147"/>
  <c r="U79" i="147"/>
  <c r="U80" i="147"/>
  <c r="U81" i="147"/>
  <c r="U82" i="147"/>
  <c r="U83" i="147"/>
  <c r="U84" i="147"/>
  <c r="U85" i="147"/>
  <c r="U88" i="147"/>
  <c r="U89" i="147"/>
  <c r="U90" i="147"/>
  <c r="U91" i="147"/>
  <c r="U92" i="147"/>
  <c r="U93" i="147"/>
  <c r="U94" i="147"/>
  <c r="U95" i="147"/>
  <c r="U96" i="147"/>
  <c r="U97" i="147"/>
  <c r="U98" i="147"/>
  <c r="U99" i="147"/>
  <c r="U100" i="147"/>
  <c r="U101" i="147"/>
  <c r="U102" i="147"/>
  <c r="U103" i="147"/>
  <c r="U104" i="147"/>
  <c r="U105" i="147"/>
  <c r="U106" i="147"/>
  <c r="U107" i="147"/>
  <c r="U108" i="147"/>
  <c r="U109" i="147"/>
  <c r="U110" i="147"/>
  <c r="U111" i="147"/>
  <c r="U115" i="147"/>
  <c r="U116" i="147"/>
  <c r="U117" i="147"/>
  <c r="U118" i="147"/>
  <c r="U119" i="147"/>
  <c r="U120" i="147"/>
  <c r="U121" i="147"/>
  <c r="U122" i="147"/>
  <c r="U123" i="147"/>
  <c r="U124" i="147"/>
  <c r="U125" i="147"/>
  <c r="U126" i="147"/>
  <c r="U127" i="147"/>
  <c r="U128" i="147"/>
  <c r="U129" i="147"/>
  <c r="U130" i="147"/>
  <c r="U131" i="147"/>
  <c r="U132" i="147"/>
  <c r="U133" i="147"/>
  <c r="U134" i="147"/>
  <c r="U135" i="147"/>
  <c r="AG18" i="147"/>
  <c r="AG27" i="147"/>
  <c r="AG30" i="147"/>
  <c r="AG41" i="147"/>
  <c r="AG48" i="147"/>
  <c r="AG49" i="147"/>
  <c r="AG51" i="147"/>
  <c r="AG53" i="147"/>
  <c r="AG54" i="147"/>
  <c r="AG56" i="147"/>
  <c r="AG57" i="147"/>
  <c r="AG58" i="147"/>
  <c r="AG69" i="147"/>
  <c r="AG70" i="147"/>
  <c r="AG72" i="147"/>
  <c r="AG73" i="147"/>
  <c r="AG74" i="147"/>
  <c r="AG75" i="147"/>
  <c r="AG79" i="147"/>
  <c r="AG80" i="147"/>
  <c r="AG81" i="147"/>
  <c r="AG82" i="147"/>
  <c r="AG83" i="147"/>
  <c r="AG84" i="147"/>
  <c r="AG85" i="147"/>
  <c r="AG88" i="147"/>
  <c r="AG89" i="147"/>
  <c r="AG90" i="147"/>
  <c r="AG91" i="147"/>
  <c r="AG92" i="147"/>
  <c r="AG93" i="147"/>
  <c r="AG94" i="147"/>
  <c r="AG95" i="147"/>
  <c r="AG96" i="147"/>
  <c r="AG97" i="147"/>
  <c r="AG98" i="147"/>
  <c r="AG99" i="147"/>
  <c r="AG100" i="147"/>
  <c r="AG101" i="147"/>
  <c r="AG102" i="147"/>
  <c r="AG103" i="147"/>
  <c r="AG104" i="147"/>
  <c r="AG105" i="147"/>
  <c r="AG106" i="147"/>
  <c r="AG107" i="147"/>
  <c r="AG108" i="147"/>
  <c r="AG109" i="147"/>
  <c r="AG110" i="147"/>
  <c r="AG111" i="147"/>
  <c r="AG115" i="147"/>
  <c r="AG116" i="147"/>
  <c r="AG117" i="147"/>
  <c r="AG118" i="147"/>
  <c r="AG119" i="147"/>
  <c r="AG120" i="147"/>
  <c r="AG121" i="147"/>
  <c r="AG122" i="147"/>
  <c r="AG123" i="147"/>
  <c r="AG124" i="147"/>
  <c r="AG125" i="147"/>
  <c r="AG126" i="147"/>
  <c r="AG127" i="147"/>
  <c r="AG128" i="147"/>
  <c r="AG129" i="147"/>
  <c r="AG130" i="147"/>
  <c r="AG131" i="147"/>
  <c r="AG132" i="147"/>
  <c r="AG133" i="147"/>
  <c r="AG134" i="147"/>
  <c r="AG135" i="147"/>
  <c r="AK18" i="147"/>
  <c r="AK27" i="147"/>
  <c r="AK30" i="147"/>
  <c r="AK41" i="147"/>
  <c r="AK48" i="147"/>
  <c r="AK49" i="147"/>
  <c r="AK51" i="147"/>
  <c r="AK53" i="147"/>
  <c r="AK54" i="147"/>
  <c r="AK56" i="147"/>
  <c r="AK57" i="147"/>
  <c r="AK58" i="147"/>
  <c r="AK69" i="147"/>
  <c r="AK70" i="147"/>
  <c r="AK72" i="147"/>
  <c r="AK73" i="147"/>
  <c r="AK74" i="147"/>
  <c r="AK75" i="147"/>
  <c r="AK79" i="147"/>
  <c r="AK80" i="147"/>
  <c r="AK81" i="147"/>
  <c r="AK82" i="147"/>
  <c r="AK83" i="147"/>
  <c r="AK84" i="147"/>
  <c r="AK85" i="147"/>
  <c r="AK88" i="147"/>
  <c r="AK89" i="147"/>
  <c r="AK90" i="147"/>
  <c r="AK91" i="147"/>
  <c r="AK92" i="147"/>
  <c r="AK93" i="147"/>
  <c r="AK94" i="147"/>
  <c r="AK95" i="147"/>
  <c r="AK96" i="147"/>
  <c r="AK97" i="147"/>
  <c r="AK98" i="147"/>
  <c r="AK99" i="147"/>
  <c r="AK100" i="147"/>
  <c r="AK101" i="147"/>
  <c r="AK102" i="147"/>
  <c r="AK103" i="147"/>
  <c r="AK104" i="147"/>
  <c r="AK105" i="147"/>
  <c r="AK106" i="147"/>
  <c r="AK107" i="147"/>
  <c r="AK108" i="147"/>
  <c r="AK109" i="147"/>
  <c r="AK110" i="147"/>
  <c r="AK111" i="147"/>
  <c r="AK115" i="147"/>
  <c r="AK116" i="147"/>
  <c r="AK117" i="147"/>
  <c r="AK118" i="147"/>
  <c r="AK119" i="147"/>
  <c r="AK120" i="147"/>
  <c r="AK121" i="147"/>
  <c r="AK122" i="147"/>
  <c r="AK123" i="147"/>
  <c r="AK124" i="147"/>
  <c r="AK125" i="147"/>
  <c r="AK126" i="147"/>
  <c r="AK127" i="147"/>
  <c r="AK128" i="147"/>
  <c r="AK129" i="147"/>
  <c r="AK130" i="147"/>
  <c r="AK131" i="147"/>
  <c r="AK132" i="147"/>
  <c r="AK133" i="147"/>
  <c r="AK134" i="147"/>
  <c r="AK135" i="147"/>
  <c r="AI18" i="147"/>
  <c r="AI27" i="147"/>
  <c r="AI30" i="147"/>
  <c r="AI41" i="147"/>
  <c r="AI48" i="147"/>
  <c r="AI49" i="147"/>
  <c r="AI51" i="147"/>
  <c r="AI53" i="147"/>
  <c r="AI54" i="147"/>
  <c r="AI56" i="147"/>
  <c r="AI57" i="147"/>
  <c r="AI58" i="147"/>
  <c r="AI69" i="147"/>
  <c r="AI70" i="147"/>
  <c r="AI72" i="147"/>
  <c r="AI73" i="147"/>
  <c r="AI74" i="147"/>
  <c r="AI75" i="147"/>
  <c r="AI79" i="147"/>
  <c r="AI80" i="147"/>
  <c r="AI81" i="147"/>
  <c r="AI82" i="147"/>
  <c r="AI83" i="147"/>
  <c r="AI84" i="147"/>
  <c r="AI85" i="147"/>
  <c r="AI88" i="147"/>
  <c r="AI89" i="147"/>
  <c r="AI90" i="147"/>
  <c r="AI91" i="147"/>
  <c r="AI92" i="147"/>
  <c r="AI93" i="147"/>
  <c r="AI94" i="147"/>
  <c r="AI95" i="147"/>
  <c r="AI96" i="147"/>
  <c r="AI97" i="147"/>
  <c r="AI98" i="147"/>
  <c r="AI99" i="147"/>
  <c r="AI100" i="147"/>
  <c r="AI101" i="147"/>
  <c r="AI102" i="147"/>
  <c r="AI103" i="147"/>
  <c r="AI104" i="147"/>
  <c r="AI105" i="147"/>
  <c r="AI106" i="147"/>
  <c r="AI107" i="147"/>
  <c r="AI108" i="147"/>
  <c r="AI109" i="147"/>
  <c r="AI110" i="147"/>
  <c r="AI111" i="147"/>
  <c r="AI115" i="147"/>
  <c r="AI116" i="147"/>
  <c r="AI117" i="147"/>
  <c r="AI118" i="147"/>
  <c r="AI119" i="147"/>
  <c r="AI120" i="147"/>
  <c r="AI121" i="147"/>
  <c r="AI122" i="147"/>
  <c r="AI123" i="147"/>
  <c r="AI124" i="147"/>
  <c r="AI125" i="147"/>
  <c r="AI126" i="147"/>
  <c r="AI127" i="147"/>
  <c r="AI128" i="147"/>
  <c r="AI129" i="147"/>
  <c r="AI130" i="147"/>
  <c r="AI131" i="147"/>
  <c r="AI132" i="147"/>
  <c r="AI133" i="147"/>
  <c r="AI134" i="147"/>
  <c r="AI135" i="147"/>
  <c r="W18" i="147"/>
  <c r="W27" i="147"/>
  <c r="W30" i="147"/>
  <c r="W41" i="147"/>
  <c r="W48" i="147"/>
  <c r="W49" i="147"/>
  <c r="W51" i="147"/>
  <c r="W53" i="147"/>
  <c r="W54" i="147"/>
  <c r="W56" i="147"/>
  <c r="W57" i="147"/>
  <c r="W58" i="147"/>
  <c r="W69" i="147"/>
  <c r="W70" i="147"/>
  <c r="W72" i="147"/>
  <c r="W73" i="147"/>
  <c r="W74" i="147"/>
  <c r="W75" i="147"/>
  <c r="W79" i="147"/>
  <c r="W80" i="147"/>
  <c r="W81" i="147"/>
  <c r="W82" i="147"/>
  <c r="W83" i="147"/>
  <c r="W84" i="147"/>
  <c r="W85" i="147"/>
  <c r="W88" i="147"/>
  <c r="W89" i="147"/>
  <c r="W90" i="147"/>
  <c r="W91" i="147"/>
  <c r="W92" i="147"/>
  <c r="W93" i="147"/>
  <c r="W94" i="147"/>
  <c r="W95" i="147"/>
  <c r="W96" i="147"/>
  <c r="W97" i="147"/>
  <c r="W98" i="147"/>
  <c r="W99" i="147"/>
  <c r="W100" i="147"/>
  <c r="W101" i="147"/>
  <c r="W102" i="147"/>
  <c r="W103" i="147"/>
  <c r="W104" i="147"/>
  <c r="W105" i="147"/>
  <c r="W106" i="147"/>
  <c r="W107" i="147"/>
  <c r="W108" i="147"/>
  <c r="W109" i="147"/>
  <c r="W110" i="147"/>
  <c r="W111" i="147"/>
  <c r="W115" i="147"/>
  <c r="W116" i="147"/>
  <c r="W117" i="147"/>
  <c r="W118" i="147"/>
  <c r="W119" i="147"/>
  <c r="W120" i="147"/>
  <c r="W121" i="147"/>
  <c r="W122" i="147"/>
  <c r="W123" i="147"/>
  <c r="W124" i="147"/>
  <c r="W125" i="147"/>
  <c r="W126" i="147"/>
  <c r="W127" i="147"/>
  <c r="W128" i="147"/>
  <c r="W129" i="147"/>
  <c r="W130" i="147"/>
  <c r="W131" i="147"/>
  <c r="W132" i="147"/>
  <c r="W133" i="147"/>
  <c r="W134" i="147"/>
  <c r="W135" i="147"/>
  <c r="M18" i="147"/>
  <c r="M27" i="147"/>
  <c r="M30" i="147"/>
  <c r="M41" i="147"/>
  <c r="M48" i="147"/>
  <c r="M49" i="147"/>
  <c r="M51" i="147"/>
  <c r="M53" i="147"/>
  <c r="M54" i="147"/>
  <c r="M56" i="147"/>
  <c r="M57" i="147"/>
  <c r="M58" i="147"/>
  <c r="M69" i="147"/>
  <c r="M70" i="147"/>
  <c r="M72" i="147"/>
  <c r="M73" i="147"/>
  <c r="M74" i="147"/>
  <c r="M75" i="147"/>
  <c r="M79" i="147"/>
  <c r="M80" i="147"/>
  <c r="M81" i="147"/>
  <c r="M82" i="147"/>
  <c r="M83" i="147"/>
  <c r="M84" i="147"/>
  <c r="M85" i="147"/>
  <c r="M88" i="147"/>
  <c r="M89" i="147"/>
  <c r="M90" i="147"/>
  <c r="M91" i="147"/>
  <c r="M92" i="147"/>
  <c r="M93" i="147"/>
  <c r="M94" i="147"/>
  <c r="M95" i="147"/>
  <c r="M96" i="147"/>
  <c r="M97" i="147"/>
  <c r="M98" i="147"/>
  <c r="M99" i="147"/>
  <c r="M100" i="147"/>
  <c r="M101" i="147"/>
  <c r="M102" i="147"/>
  <c r="M103" i="147"/>
  <c r="M104" i="147"/>
  <c r="M105" i="147"/>
  <c r="M106" i="147"/>
  <c r="M107" i="147"/>
  <c r="M108" i="147"/>
  <c r="M109" i="147"/>
  <c r="M110" i="147"/>
  <c r="M111" i="147"/>
  <c r="M115" i="147"/>
  <c r="M116" i="147"/>
  <c r="M117" i="147"/>
  <c r="M118" i="147"/>
  <c r="M119" i="147"/>
  <c r="M120" i="147"/>
  <c r="M121" i="147"/>
  <c r="M122" i="147"/>
  <c r="M123" i="147"/>
  <c r="M124" i="147"/>
  <c r="M125" i="147"/>
  <c r="M126" i="147"/>
  <c r="M127" i="147"/>
  <c r="M128" i="147"/>
  <c r="M129" i="147"/>
  <c r="M130" i="147"/>
  <c r="M131" i="147"/>
  <c r="M132" i="147"/>
  <c r="M133" i="147"/>
  <c r="M134" i="147"/>
  <c r="M135" i="147"/>
  <c r="AQ18" i="147"/>
  <c r="AQ27" i="147"/>
  <c r="AQ30" i="147"/>
  <c r="AQ41" i="147"/>
  <c r="AQ48" i="147"/>
  <c r="AQ49" i="147"/>
  <c r="AQ51" i="147"/>
  <c r="AQ53" i="147"/>
  <c r="AQ54" i="147"/>
  <c r="AQ56" i="147"/>
  <c r="AQ57" i="147"/>
  <c r="AQ58" i="147"/>
  <c r="AQ69" i="147"/>
  <c r="AQ70" i="147"/>
  <c r="AQ72" i="147"/>
  <c r="AQ73" i="147"/>
  <c r="AQ74" i="147"/>
  <c r="AQ75" i="147"/>
  <c r="AQ79" i="147"/>
  <c r="AQ80" i="147"/>
  <c r="AQ81" i="147"/>
  <c r="AQ82" i="147"/>
  <c r="AQ83" i="147"/>
  <c r="AQ84" i="147"/>
  <c r="AQ85" i="147"/>
  <c r="AQ88" i="147"/>
  <c r="AQ89" i="147"/>
  <c r="AQ90" i="147"/>
  <c r="AQ91" i="147"/>
  <c r="AQ92" i="147"/>
  <c r="AQ93" i="147"/>
  <c r="AQ94" i="147"/>
  <c r="AQ95" i="147"/>
  <c r="AQ96" i="147"/>
  <c r="AQ97" i="147"/>
  <c r="AQ98" i="147"/>
  <c r="AQ99" i="147"/>
  <c r="AQ100" i="147"/>
  <c r="AQ101" i="147"/>
  <c r="AQ102" i="147"/>
  <c r="AQ103" i="147"/>
  <c r="AQ104" i="147"/>
  <c r="AQ105" i="147"/>
  <c r="AQ106" i="147"/>
  <c r="AQ107" i="147"/>
  <c r="AQ108" i="147"/>
  <c r="AQ109" i="147"/>
  <c r="AQ110" i="147"/>
  <c r="AQ111" i="147"/>
  <c r="AQ115" i="147"/>
  <c r="AQ116" i="147"/>
  <c r="AQ117" i="147"/>
  <c r="AQ118" i="147"/>
  <c r="AQ119" i="147"/>
  <c r="AQ120" i="147"/>
  <c r="AQ121" i="147"/>
  <c r="AQ122" i="147"/>
  <c r="AQ123" i="147"/>
  <c r="AQ124" i="147"/>
  <c r="AQ125" i="147"/>
  <c r="AQ126" i="147"/>
  <c r="AQ127" i="147"/>
  <c r="AQ128" i="147"/>
  <c r="AQ129" i="147"/>
  <c r="AQ130" i="147"/>
  <c r="AQ131" i="147"/>
  <c r="AQ132" i="147"/>
  <c r="AQ133" i="147"/>
  <c r="AQ134" i="147"/>
  <c r="AQ135" i="147"/>
  <c r="AA18" i="147"/>
  <c r="AA27" i="147"/>
  <c r="AA30" i="147"/>
  <c r="AA41" i="147"/>
  <c r="AA48" i="147"/>
  <c r="AA49" i="147"/>
  <c r="AA51" i="147"/>
  <c r="AA53" i="147"/>
  <c r="AA54" i="147"/>
  <c r="AA56" i="147"/>
  <c r="AA57" i="147"/>
  <c r="AA58" i="147"/>
  <c r="AA69" i="147"/>
  <c r="AA70" i="147"/>
  <c r="AA72" i="147"/>
  <c r="AA73" i="147"/>
  <c r="AA74" i="147"/>
  <c r="AA75" i="147"/>
  <c r="AA79" i="147"/>
  <c r="AA80" i="147"/>
  <c r="AA81" i="147"/>
  <c r="AA82" i="147"/>
  <c r="AA83" i="147"/>
  <c r="AA84" i="147"/>
  <c r="AA85" i="147"/>
  <c r="AA88" i="147"/>
  <c r="AA89" i="147"/>
  <c r="AA90" i="147"/>
  <c r="AA91" i="147"/>
  <c r="AA92" i="147"/>
  <c r="AA93" i="147"/>
  <c r="AA94" i="147"/>
  <c r="AA95" i="147"/>
  <c r="AA96" i="147"/>
  <c r="AA97" i="147"/>
  <c r="AA98" i="147"/>
  <c r="AA99" i="147"/>
  <c r="AA100" i="147"/>
  <c r="AA101" i="147"/>
  <c r="AA102" i="147"/>
  <c r="AA103" i="147"/>
  <c r="AA104" i="147"/>
  <c r="AA105" i="147"/>
  <c r="AA106" i="147"/>
  <c r="AA107" i="147"/>
  <c r="AA108" i="147"/>
  <c r="AA109" i="147"/>
  <c r="AA110" i="147"/>
  <c r="AA111" i="147"/>
  <c r="AA115" i="147"/>
  <c r="AA116" i="147"/>
  <c r="AA117" i="147"/>
  <c r="AA118" i="147"/>
  <c r="AA119" i="147"/>
  <c r="AA120" i="147"/>
  <c r="AA121" i="147"/>
  <c r="AA122" i="147"/>
  <c r="AA123" i="147"/>
  <c r="AA124" i="147"/>
  <c r="AA125" i="147"/>
  <c r="AA126" i="147"/>
  <c r="AA127" i="147"/>
  <c r="AA128" i="147"/>
  <c r="AA129" i="147"/>
  <c r="AA130" i="147"/>
  <c r="AA131" i="147"/>
  <c r="AA132" i="147"/>
  <c r="AA133" i="147"/>
  <c r="AA134" i="147"/>
  <c r="AA135" i="147"/>
  <c r="O18" i="147"/>
  <c r="O27" i="147"/>
  <c r="O30" i="147"/>
  <c r="O41" i="147"/>
  <c r="O48" i="147"/>
  <c r="O49" i="147"/>
  <c r="O51" i="147"/>
  <c r="O53" i="147"/>
  <c r="O54" i="147"/>
  <c r="O56" i="147"/>
  <c r="O57" i="147"/>
  <c r="O58" i="147"/>
  <c r="O69" i="147"/>
  <c r="O70" i="147"/>
  <c r="O72" i="147"/>
  <c r="O73" i="147"/>
  <c r="O74" i="147"/>
  <c r="O75" i="147"/>
  <c r="O79" i="147"/>
  <c r="O80" i="147"/>
  <c r="O81" i="147"/>
  <c r="O82" i="147"/>
  <c r="O83" i="147"/>
  <c r="O84" i="147"/>
  <c r="O85" i="147"/>
  <c r="O88" i="147"/>
  <c r="O89" i="147"/>
  <c r="O90" i="147"/>
  <c r="O91" i="147"/>
  <c r="O92" i="147"/>
  <c r="O93" i="147"/>
  <c r="O94" i="147"/>
  <c r="O95" i="147"/>
  <c r="O96" i="147"/>
  <c r="O97" i="147"/>
  <c r="O98" i="147"/>
  <c r="O99" i="147"/>
  <c r="O100" i="147"/>
  <c r="O101" i="147"/>
  <c r="O102" i="147"/>
  <c r="O103" i="147"/>
  <c r="O104" i="147"/>
  <c r="O105" i="147"/>
  <c r="O106" i="147"/>
  <c r="O107" i="147"/>
  <c r="O108" i="147"/>
  <c r="O109" i="147"/>
  <c r="O110" i="147"/>
  <c r="O111" i="147"/>
  <c r="O115" i="147"/>
  <c r="O116" i="147"/>
  <c r="O117" i="147"/>
  <c r="O118" i="147"/>
  <c r="O119" i="147"/>
  <c r="O120" i="147"/>
  <c r="O121" i="147"/>
  <c r="O122" i="147"/>
  <c r="O123" i="147"/>
  <c r="O124" i="147"/>
  <c r="O125" i="147"/>
  <c r="O126" i="147"/>
  <c r="O127" i="147"/>
  <c r="O128" i="147"/>
  <c r="O129" i="147"/>
  <c r="O130" i="147"/>
  <c r="O131" i="147"/>
  <c r="O132" i="147"/>
  <c r="O133" i="147"/>
  <c r="O134" i="147"/>
  <c r="O135" i="147"/>
  <c r="Y18" i="147"/>
  <c r="Y27" i="147"/>
  <c r="Y30" i="147"/>
  <c r="Y41" i="147"/>
  <c r="Y48" i="147"/>
  <c r="Y49" i="147"/>
  <c r="Y51" i="147"/>
  <c r="Y53" i="147"/>
  <c r="Y54" i="147"/>
  <c r="Y56" i="147"/>
  <c r="Y57" i="147"/>
  <c r="Y58" i="147"/>
  <c r="Y69" i="147"/>
  <c r="Y70" i="147"/>
  <c r="Y72" i="147"/>
  <c r="Y73" i="147"/>
  <c r="Y74" i="147"/>
  <c r="Y75" i="147"/>
  <c r="Y79" i="147"/>
  <c r="Y80" i="147"/>
  <c r="Y81" i="147"/>
  <c r="Y82" i="147"/>
  <c r="Y83" i="147"/>
  <c r="Y84" i="147"/>
  <c r="Y85" i="147"/>
  <c r="Y88" i="147"/>
  <c r="Y89" i="147"/>
  <c r="Y90" i="147"/>
  <c r="Y91" i="147"/>
  <c r="Y92" i="147"/>
  <c r="Y93" i="147"/>
  <c r="Y94" i="147"/>
  <c r="Y95" i="147"/>
  <c r="Y96" i="147"/>
  <c r="Y97" i="147"/>
  <c r="Y98" i="147"/>
  <c r="Y99" i="147"/>
  <c r="Y100" i="147"/>
  <c r="Y101" i="147"/>
  <c r="Y102" i="147"/>
  <c r="Y103" i="147"/>
  <c r="Y104" i="147"/>
  <c r="Y105" i="147"/>
  <c r="Y106" i="147"/>
  <c r="Y107" i="147"/>
  <c r="Y108" i="147"/>
  <c r="Y109" i="147"/>
  <c r="Y110" i="147"/>
  <c r="Y111" i="147"/>
  <c r="Y115" i="147"/>
  <c r="Y116" i="147"/>
  <c r="Y117" i="147"/>
  <c r="Y118" i="147"/>
  <c r="Y119" i="147"/>
  <c r="Y120" i="147"/>
  <c r="Y121" i="147"/>
  <c r="Y122" i="147"/>
  <c r="Y123" i="147"/>
  <c r="Y124" i="147"/>
  <c r="Y125" i="147"/>
  <c r="Y126" i="147"/>
  <c r="Y127" i="147"/>
  <c r="Y128" i="147"/>
  <c r="Y129" i="147"/>
  <c r="Y130" i="147"/>
  <c r="Y131" i="147"/>
  <c r="Y132" i="147"/>
  <c r="Y133" i="147"/>
  <c r="Y134" i="147"/>
  <c r="Y135" i="147"/>
  <c r="AM18" i="147"/>
  <c r="AM27" i="147"/>
  <c r="AM30" i="147"/>
  <c r="AM41" i="147"/>
  <c r="AM48" i="147"/>
  <c r="AM49" i="147"/>
  <c r="AM51" i="147"/>
  <c r="AM53" i="147"/>
  <c r="AM54" i="147"/>
  <c r="AM56" i="147"/>
  <c r="AM57" i="147"/>
  <c r="AM58" i="147"/>
  <c r="AM69" i="147"/>
  <c r="AM70" i="147"/>
  <c r="AM72" i="147"/>
  <c r="AM73" i="147"/>
  <c r="AM74" i="147"/>
  <c r="AM75" i="147"/>
  <c r="AM79" i="147"/>
  <c r="AM80" i="147"/>
  <c r="AM81" i="147"/>
  <c r="AM82" i="147"/>
  <c r="AM83" i="147"/>
  <c r="AM84" i="147"/>
  <c r="AM85" i="147"/>
  <c r="AM88" i="147"/>
  <c r="AM89" i="147"/>
  <c r="AM90" i="147"/>
  <c r="AM91" i="147"/>
  <c r="AM92" i="147"/>
  <c r="AM93" i="147"/>
  <c r="AM94" i="147"/>
  <c r="AM95" i="147"/>
  <c r="AM96" i="147"/>
  <c r="AM97" i="147"/>
  <c r="AM98" i="147"/>
  <c r="AM99" i="147"/>
  <c r="AM100" i="147"/>
  <c r="AM101" i="147"/>
  <c r="AM102" i="147"/>
  <c r="AM103" i="147"/>
  <c r="AM104" i="147"/>
  <c r="AM105" i="147"/>
  <c r="AM106" i="147"/>
  <c r="AM107" i="147"/>
  <c r="AM108" i="147"/>
  <c r="AM109" i="147"/>
  <c r="AM110" i="147"/>
  <c r="AM111" i="147"/>
  <c r="AM115" i="147"/>
  <c r="AM116" i="147"/>
  <c r="AM117" i="147"/>
  <c r="AM118" i="147"/>
  <c r="AM119" i="147"/>
  <c r="AM120" i="147"/>
  <c r="AM121" i="147"/>
  <c r="AM122" i="147"/>
  <c r="AM123" i="147"/>
  <c r="AM124" i="147"/>
  <c r="AM125" i="147"/>
  <c r="AM126" i="147"/>
  <c r="AM127" i="147"/>
  <c r="AM128" i="147"/>
  <c r="AM129" i="147"/>
  <c r="AM130" i="147"/>
  <c r="AM131" i="147"/>
  <c r="AM132" i="147"/>
  <c r="AM133" i="147"/>
  <c r="AM134" i="147"/>
  <c r="AM135" i="147"/>
  <c r="AO18" i="147"/>
  <c r="AO27" i="147"/>
  <c r="AO30" i="147"/>
  <c r="AO41" i="147"/>
  <c r="AO48" i="147"/>
  <c r="AO49" i="147"/>
  <c r="AO51" i="147"/>
  <c r="AO53" i="147"/>
  <c r="AO54" i="147"/>
  <c r="AO56" i="147"/>
  <c r="AO57" i="147"/>
  <c r="AO58" i="147"/>
  <c r="AO69" i="147"/>
  <c r="AO70" i="147"/>
  <c r="AO72" i="147"/>
  <c r="AO73" i="147"/>
  <c r="AO74" i="147"/>
  <c r="AO75" i="147"/>
  <c r="AO79" i="147"/>
  <c r="AO80" i="147"/>
  <c r="AO81" i="147"/>
  <c r="AO82" i="147"/>
  <c r="AO83" i="147"/>
  <c r="AO84" i="147"/>
  <c r="AO85" i="147"/>
  <c r="AO88" i="147"/>
  <c r="AO89" i="147"/>
  <c r="AO90" i="147"/>
  <c r="AO91" i="147"/>
  <c r="AO92" i="147"/>
  <c r="AO93" i="147"/>
  <c r="AO94" i="147"/>
  <c r="AO95" i="147"/>
  <c r="AO96" i="147"/>
  <c r="AO97" i="147"/>
  <c r="AO98" i="147"/>
  <c r="AO99" i="147"/>
  <c r="AO100" i="147"/>
  <c r="AO101" i="147"/>
  <c r="AO102" i="147"/>
  <c r="AO103" i="147"/>
  <c r="AO104" i="147"/>
  <c r="AO105" i="147"/>
  <c r="AO106" i="147"/>
  <c r="AO107" i="147"/>
  <c r="AO108" i="147"/>
  <c r="AO109" i="147"/>
  <c r="AO110" i="147"/>
  <c r="AO111" i="147"/>
  <c r="AO115" i="147"/>
  <c r="AO116" i="147"/>
  <c r="AO117" i="147"/>
  <c r="AO118" i="147"/>
  <c r="AO119" i="147"/>
  <c r="AO120" i="147"/>
  <c r="AO121" i="147"/>
  <c r="AO122" i="147"/>
  <c r="AO123" i="147"/>
  <c r="AO124" i="147"/>
  <c r="AO125" i="147"/>
  <c r="AO126" i="147"/>
  <c r="AO127" i="147"/>
  <c r="AO128" i="147"/>
  <c r="AO129" i="147"/>
  <c r="AO130" i="147"/>
  <c r="AO131" i="147"/>
  <c r="AO132" i="147"/>
  <c r="AO133" i="147"/>
  <c r="AO134" i="147"/>
  <c r="AO135" i="147"/>
  <c r="AS18" i="147"/>
  <c r="AS27" i="147"/>
  <c r="AS30" i="147"/>
  <c r="AS41" i="147"/>
  <c r="AS48" i="147"/>
  <c r="AS49" i="147"/>
  <c r="AS51" i="147"/>
  <c r="AS53" i="147"/>
  <c r="AS54" i="147"/>
  <c r="AS56" i="147"/>
  <c r="AS57" i="147"/>
  <c r="AS58" i="147"/>
  <c r="AS69" i="147"/>
  <c r="AS70" i="147"/>
  <c r="AS72" i="147"/>
  <c r="AS73" i="147"/>
  <c r="AS74" i="147"/>
  <c r="AS75" i="147"/>
  <c r="AS79" i="147"/>
  <c r="AS80" i="147"/>
  <c r="AS81" i="147"/>
  <c r="AS82" i="147"/>
  <c r="AS83" i="147"/>
  <c r="AS84" i="147"/>
  <c r="AS85" i="147"/>
  <c r="AS88" i="147"/>
  <c r="AS89" i="147"/>
  <c r="AS90" i="147"/>
  <c r="AS91" i="147"/>
  <c r="AS92" i="147"/>
  <c r="AS93" i="147"/>
  <c r="AS94" i="147"/>
  <c r="AS95" i="147"/>
  <c r="AS96" i="147"/>
  <c r="AS97" i="147"/>
  <c r="AS98" i="147"/>
  <c r="AS99" i="147"/>
  <c r="AS100" i="147"/>
  <c r="AS101" i="147"/>
  <c r="AS102" i="147"/>
  <c r="AS103" i="147"/>
  <c r="AS104" i="147"/>
  <c r="AS105" i="147"/>
  <c r="AS106" i="147"/>
  <c r="AS107" i="147"/>
  <c r="AS108" i="147"/>
  <c r="AS109" i="147"/>
  <c r="AS110" i="147"/>
  <c r="AS111" i="147"/>
  <c r="AS115" i="147"/>
  <c r="AS116" i="147"/>
  <c r="AS117" i="147"/>
  <c r="AS118" i="147"/>
  <c r="AS119" i="147"/>
  <c r="AS120" i="147"/>
  <c r="AS121" i="147"/>
  <c r="AS122" i="147"/>
  <c r="AS123" i="147"/>
  <c r="AS124" i="147"/>
  <c r="AS125" i="147"/>
  <c r="AS126" i="147"/>
  <c r="AS127" i="147"/>
  <c r="AS128" i="147"/>
  <c r="AS129" i="147"/>
  <c r="AS130" i="147"/>
  <c r="AS131" i="147"/>
  <c r="AS132" i="147"/>
  <c r="AS133" i="147"/>
  <c r="AS134" i="147"/>
  <c r="AS135" i="147"/>
  <c r="AZ150" i="148"/>
  <c r="S145" i="148"/>
  <c r="K18" i="148"/>
  <c r="K27" i="148"/>
  <c r="K30" i="148"/>
  <c r="K41" i="148"/>
  <c r="K48" i="148"/>
  <c r="K49" i="148"/>
  <c r="K51" i="148"/>
  <c r="K53" i="148"/>
  <c r="K54" i="148"/>
  <c r="K56" i="148"/>
  <c r="K57" i="148"/>
  <c r="K58" i="148"/>
  <c r="K69" i="148"/>
  <c r="K70" i="148"/>
  <c r="K72" i="148"/>
  <c r="K73" i="148"/>
  <c r="K74" i="148"/>
  <c r="K75" i="148"/>
  <c r="K79" i="148"/>
  <c r="K80" i="148"/>
  <c r="K81" i="148"/>
  <c r="K82" i="148"/>
  <c r="K83" i="148"/>
  <c r="K84" i="148"/>
  <c r="K85" i="148"/>
  <c r="K88" i="148"/>
  <c r="K89" i="148"/>
  <c r="K90" i="148"/>
  <c r="K91" i="148"/>
  <c r="K92" i="148"/>
  <c r="K93" i="148"/>
  <c r="K94" i="148"/>
  <c r="K95" i="148"/>
  <c r="K96" i="148"/>
  <c r="K97" i="148"/>
  <c r="K98" i="148"/>
  <c r="K99" i="148"/>
  <c r="K100" i="148"/>
  <c r="K101" i="148"/>
  <c r="K102" i="148"/>
  <c r="K103" i="148"/>
  <c r="K104" i="148"/>
  <c r="K105" i="148"/>
  <c r="K106" i="148"/>
  <c r="K107" i="148"/>
  <c r="K108" i="148"/>
  <c r="K109" i="148"/>
  <c r="K110" i="148"/>
  <c r="K111" i="148"/>
  <c r="K115" i="148"/>
  <c r="K116" i="148"/>
  <c r="K117" i="148"/>
  <c r="K118" i="148"/>
  <c r="K119" i="148"/>
  <c r="K120" i="148"/>
  <c r="K121" i="148"/>
  <c r="K122" i="148"/>
  <c r="K123" i="148"/>
  <c r="K124" i="148"/>
  <c r="K125" i="148"/>
  <c r="K126" i="148"/>
  <c r="K127" i="148"/>
  <c r="K128" i="148"/>
  <c r="K129" i="148"/>
  <c r="K130" i="148"/>
  <c r="K131" i="148"/>
  <c r="K132" i="148"/>
  <c r="K133" i="148"/>
  <c r="K134" i="148"/>
  <c r="K135" i="148"/>
  <c r="M18" i="148"/>
  <c r="M27" i="148"/>
  <c r="M30" i="148"/>
  <c r="M41" i="148"/>
  <c r="M48" i="148"/>
  <c r="M49" i="148"/>
  <c r="M51" i="148"/>
  <c r="M53" i="148"/>
  <c r="M54" i="148"/>
  <c r="M56" i="148"/>
  <c r="M57" i="148"/>
  <c r="M58" i="148"/>
  <c r="M69" i="148"/>
  <c r="M70" i="148"/>
  <c r="M72" i="148"/>
  <c r="M73" i="148"/>
  <c r="M74" i="148"/>
  <c r="M75" i="148"/>
  <c r="M79" i="148"/>
  <c r="M80" i="148"/>
  <c r="M81" i="148"/>
  <c r="M82" i="148"/>
  <c r="M83" i="148"/>
  <c r="M84" i="148"/>
  <c r="M85" i="148"/>
  <c r="M88" i="148"/>
  <c r="M89" i="148"/>
  <c r="M90" i="148"/>
  <c r="M91" i="148"/>
  <c r="M92" i="148"/>
  <c r="M93" i="148"/>
  <c r="M94" i="148"/>
  <c r="M95" i="148"/>
  <c r="M96" i="148"/>
  <c r="M97" i="148"/>
  <c r="M98" i="148"/>
  <c r="M99" i="148"/>
  <c r="M100" i="148"/>
  <c r="M101" i="148"/>
  <c r="M102" i="148"/>
  <c r="M103" i="148"/>
  <c r="M104" i="148"/>
  <c r="M105" i="148"/>
  <c r="M106" i="148"/>
  <c r="M107" i="148"/>
  <c r="M108" i="148"/>
  <c r="M109" i="148"/>
  <c r="M110" i="148"/>
  <c r="M111" i="148"/>
  <c r="M115" i="148"/>
  <c r="M116" i="148"/>
  <c r="M117" i="148"/>
  <c r="M118" i="148"/>
  <c r="M119" i="148"/>
  <c r="M120" i="148"/>
  <c r="M121" i="148"/>
  <c r="M122" i="148"/>
  <c r="M123" i="148"/>
  <c r="M124" i="148"/>
  <c r="M125" i="148"/>
  <c r="M126" i="148"/>
  <c r="M127" i="148"/>
  <c r="M128" i="148"/>
  <c r="M129" i="148"/>
  <c r="M130" i="148"/>
  <c r="M131" i="148"/>
  <c r="M132" i="148"/>
  <c r="M133" i="148"/>
  <c r="M134" i="148"/>
  <c r="M135" i="148"/>
  <c r="AS13" i="148"/>
  <c r="AS14" i="148"/>
  <c r="AS15" i="148"/>
  <c r="AS16" i="148"/>
  <c r="AS17" i="148"/>
  <c r="AS18" i="148"/>
  <c r="AS19" i="148"/>
  <c r="AS20" i="148"/>
  <c r="AS21" i="148"/>
  <c r="AS22" i="148"/>
  <c r="AS23" i="148"/>
  <c r="AS24" i="148"/>
  <c r="AS25" i="148"/>
  <c r="AS26" i="148"/>
  <c r="AS27" i="148"/>
  <c r="AS28" i="148"/>
  <c r="AS29" i="148"/>
  <c r="AS30" i="148"/>
  <c r="AS31" i="148"/>
  <c r="AS32" i="148"/>
  <c r="AS33" i="148"/>
  <c r="AS34" i="148"/>
  <c r="AS35" i="148"/>
  <c r="AS36" i="148"/>
  <c r="AS37" i="148"/>
  <c r="AS38" i="148"/>
  <c r="AS39" i="148"/>
  <c r="AS40" i="148"/>
  <c r="AS41" i="148"/>
  <c r="AS42" i="148"/>
  <c r="AS43" i="148"/>
  <c r="AS44" i="148"/>
  <c r="AS45" i="148"/>
  <c r="AS46" i="148"/>
  <c r="AS47" i="148"/>
  <c r="AS48" i="148"/>
  <c r="AS49" i="148"/>
  <c r="AS50" i="148"/>
  <c r="AS51" i="148"/>
  <c r="AS52" i="148"/>
  <c r="AS53" i="148"/>
  <c r="AS54" i="148"/>
  <c r="AS55" i="148"/>
  <c r="AS56" i="148"/>
  <c r="AS57" i="148"/>
  <c r="AS58" i="148"/>
  <c r="AS59" i="148"/>
  <c r="AS60" i="148"/>
  <c r="AS61" i="148"/>
  <c r="AS62" i="148"/>
  <c r="AS63" i="148"/>
  <c r="AS64" i="148"/>
  <c r="AS65" i="148"/>
  <c r="AS66" i="148"/>
  <c r="AS67" i="148"/>
  <c r="AS68" i="148"/>
  <c r="AS69" i="148"/>
  <c r="AS70" i="148"/>
  <c r="AS71" i="148"/>
  <c r="AS72" i="148"/>
  <c r="AS73" i="148"/>
  <c r="AS74" i="148"/>
  <c r="AS75" i="148"/>
  <c r="AS76" i="148"/>
  <c r="AS77" i="148"/>
  <c r="AS78" i="148"/>
  <c r="AS79" i="148"/>
  <c r="AS80" i="148"/>
  <c r="AS81" i="148"/>
  <c r="AS82" i="148"/>
  <c r="AS83" i="148"/>
  <c r="AS84" i="148"/>
  <c r="AS85" i="148"/>
  <c r="AS86" i="148"/>
  <c r="AS87" i="148"/>
  <c r="AS88" i="148"/>
  <c r="AS89" i="148"/>
  <c r="AS90" i="148"/>
  <c r="AS91" i="148"/>
  <c r="AS92" i="148"/>
  <c r="AS93" i="148"/>
  <c r="AS94" i="148"/>
  <c r="AS95" i="148"/>
  <c r="AS96" i="148"/>
  <c r="AS97" i="148"/>
  <c r="AS98" i="148"/>
  <c r="AS99" i="148"/>
  <c r="AS100" i="148"/>
  <c r="AS101" i="148"/>
  <c r="AS102" i="148"/>
  <c r="AS103" i="148"/>
  <c r="AS104" i="148"/>
  <c r="AS105" i="148"/>
  <c r="AS106" i="148"/>
  <c r="AS107" i="148"/>
  <c r="AS108" i="148"/>
  <c r="AS109" i="148"/>
  <c r="AS110" i="148"/>
  <c r="AS111" i="148"/>
  <c r="AS112" i="148"/>
  <c r="AS113" i="148"/>
  <c r="AS114" i="148"/>
  <c r="AS115" i="148"/>
  <c r="AS116" i="148"/>
  <c r="AS117" i="148"/>
  <c r="AS118" i="148"/>
  <c r="AS119" i="148"/>
  <c r="AS120" i="148"/>
  <c r="AS121" i="148"/>
  <c r="AS122" i="148"/>
  <c r="AS123" i="148"/>
  <c r="AS124" i="148"/>
  <c r="AS125" i="148"/>
  <c r="AS126" i="148"/>
  <c r="AS127" i="148"/>
  <c r="AS128" i="148"/>
  <c r="AS129" i="148"/>
  <c r="AS130" i="148"/>
  <c r="AS131" i="148"/>
  <c r="AS132" i="148"/>
  <c r="AS133" i="148"/>
  <c r="AS134" i="148"/>
  <c r="AS135" i="148"/>
  <c r="AS138" i="148"/>
  <c r="AU18" i="148"/>
  <c r="AU27" i="148"/>
  <c r="AU30" i="148"/>
  <c r="AU41" i="148"/>
  <c r="AU48" i="148"/>
  <c r="AU49" i="148"/>
  <c r="AU51" i="148"/>
  <c r="AU53" i="148"/>
  <c r="AU54" i="148"/>
  <c r="AU56" i="148"/>
  <c r="AU57" i="148"/>
  <c r="AU58" i="148"/>
  <c r="AU69" i="148"/>
  <c r="AU70" i="148"/>
  <c r="AU72" i="148"/>
  <c r="AU73" i="148"/>
  <c r="AU74" i="148"/>
  <c r="AU75" i="148"/>
  <c r="AU79" i="148"/>
  <c r="AU80" i="148"/>
  <c r="AU81" i="148"/>
  <c r="AU82" i="148"/>
  <c r="AU83" i="148"/>
  <c r="AU84" i="148"/>
  <c r="AU85" i="148"/>
  <c r="AU88" i="148"/>
  <c r="AU89" i="148"/>
  <c r="AU90" i="148"/>
  <c r="AU91" i="148"/>
  <c r="AU92" i="148"/>
  <c r="AU93" i="148"/>
  <c r="AU94" i="148"/>
  <c r="AU95" i="148"/>
  <c r="AU96" i="148"/>
  <c r="AU97" i="148"/>
  <c r="AU98" i="148"/>
  <c r="AU99" i="148"/>
  <c r="AU100" i="148"/>
  <c r="AU101" i="148"/>
  <c r="AU102" i="148"/>
  <c r="AU103" i="148"/>
  <c r="AU104" i="148"/>
  <c r="AU105" i="148"/>
  <c r="AU106" i="148"/>
  <c r="AU107" i="148"/>
  <c r="AU108" i="148"/>
  <c r="AU109" i="148"/>
  <c r="AU110" i="148"/>
  <c r="AU111" i="148"/>
  <c r="AU115" i="148"/>
  <c r="AU116" i="148"/>
  <c r="AU117" i="148"/>
  <c r="AU118" i="148"/>
  <c r="AU119" i="148"/>
  <c r="AU120" i="148"/>
  <c r="AU121" i="148"/>
  <c r="AU122" i="148"/>
  <c r="AU123" i="148"/>
  <c r="AU124" i="148"/>
  <c r="AU125" i="148"/>
  <c r="AU126" i="148"/>
  <c r="AU127" i="148"/>
  <c r="AU128" i="148"/>
  <c r="AU129" i="148"/>
  <c r="AU130" i="148"/>
  <c r="AU131" i="148"/>
  <c r="AU132" i="148"/>
  <c r="AU133" i="148"/>
  <c r="AU134" i="148"/>
  <c r="AU135" i="148"/>
  <c r="AW13" i="148"/>
  <c r="AW14" i="148"/>
  <c r="AW15" i="148"/>
  <c r="AW16" i="148"/>
  <c r="AW17" i="148"/>
  <c r="AW18" i="148"/>
  <c r="AW19" i="148"/>
  <c r="AW20" i="148"/>
  <c r="AW21" i="148"/>
  <c r="AW22" i="148"/>
  <c r="AW23" i="148"/>
  <c r="AW24" i="148"/>
  <c r="AW25" i="148"/>
  <c r="AW26" i="148"/>
  <c r="AW27" i="148"/>
  <c r="AW28" i="148"/>
  <c r="AW29" i="148"/>
  <c r="AW30" i="148"/>
  <c r="AW31" i="148"/>
  <c r="AW32" i="148"/>
  <c r="AW33" i="148"/>
  <c r="AW34" i="148"/>
  <c r="AW35" i="148"/>
  <c r="AW36" i="148"/>
  <c r="AW37" i="148"/>
  <c r="AW38" i="148"/>
  <c r="AW39" i="148"/>
  <c r="AW40" i="148"/>
  <c r="AW41" i="148"/>
  <c r="AW42" i="148"/>
  <c r="AW43" i="148"/>
  <c r="AW44" i="148"/>
  <c r="AW45" i="148"/>
  <c r="AW46" i="148"/>
  <c r="AW47" i="148"/>
  <c r="AW48" i="148"/>
  <c r="AW49" i="148"/>
  <c r="AW50" i="148"/>
  <c r="AW51" i="148"/>
  <c r="AW52" i="148"/>
  <c r="AW53" i="148"/>
  <c r="AW54" i="148"/>
  <c r="AW55" i="148"/>
  <c r="AW56" i="148"/>
  <c r="AW57" i="148"/>
  <c r="AW58" i="148"/>
  <c r="AW59" i="148"/>
  <c r="AW60" i="148"/>
  <c r="AW61" i="148"/>
  <c r="AW62" i="148"/>
  <c r="AW63" i="148"/>
  <c r="AW64" i="148"/>
  <c r="AW65" i="148"/>
  <c r="AW66" i="148"/>
  <c r="AW67" i="148"/>
  <c r="AW68" i="148"/>
  <c r="AW69" i="148"/>
  <c r="AW70" i="148"/>
  <c r="AW71" i="148"/>
  <c r="AW72" i="148"/>
  <c r="AW73" i="148"/>
  <c r="AW74" i="148"/>
  <c r="AW75" i="148"/>
  <c r="AW76" i="148"/>
  <c r="AW77" i="148"/>
  <c r="AW78" i="148"/>
  <c r="AW79" i="148"/>
  <c r="AW80" i="148"/>
  <c r="AW81" i="148"/>
  <c r="AW82" i="148"/>
  <c r="AW83" i="148"/>
  <c r="AW84" i="148"/>
  <c r="AW85" i="148"/>
  <c r="AW86" i="148"/>
  <c r="AW87" i="148"/>
  <c r="AW88" i="148"/>
  <c r="AW89" i="148"/>
  <c r="AW90" i="148"/>
  <c r="AW91" i="148"/>
  <c r="AW92" i="148"/>
  <c r="AW93" i="148"/>
  <c r="AW94" i="148"/>
  <c r="AW95" i="148"/>
  <c r="AW96" i="148"/>
  <c r="AW97" i="148"/>
  <c r="AW98" i="148"/>
  <c r="AW99" i="148"/>
  <c r="AW100" i="148"/>
  <c r="AW101" i="148"/>
  <c r="AW102" i="148"/>
  <c r="AW103" i="148"/>
  <c r="AW104" i="148"/>
  <c r="AW105" i="148"/>
  <c r="AW106" i="148"/>
  <c r="AW107" i="148"/>
  <c r="AW108" i="148"/>
  <c r="AW109" i="148"/>
  <c r="AW110" i="148"/>
  <c r="AW111" i="148"/>
  <c r="AW112" i="148"/>
  <c r="AW113" i="148"/>
  <c r="AW114" i="148"/>
  <c r="AW115" i="148"/>
  <c r="AW116" i="148"/>
  <c r="AW117" i="148"/>
  <c r="AW118" i="148"/>
  <c r="AW119" i="148"/>
  <c r="AW120" i="148"/>
  <c r="AW121" i="148"/>
  <c r="AW122" i="148"/>
  <c r="AW123" i="148"/>
  <c r="AW124" i="148"/>
  <c r="AW125" i="148"/>
  <c r="AW126" i="148"/>
  <c r="AW127" i="148"/>
  <c r="AW128" i="148"/>
  <c r="AW129" i="148"/>
  <c r="AW130" i="148"/>
  <c r="AW131" i="148"/>
  <c r="AW132" i="148"/>
  <c r="AW133" i="148"/>
  <c r="AW134" i="148"/>
  <c r="AW135" i="148"/>
  <c r="AW138" i="148"/>
  <c r="AY13" i="148"/>
  <c r="AY14" i="148"/>
  <c r="AY15" i="148"/>
  <c r="AY16" i="148"/>
  <c r="AY17" i="148"/>
  <c r="AY18" i="148"/>
  <c r="AY19" i="148"/>
  <c r="AY20" i="148"/>
  <c r="AY21" i="148"/>
  <c r="AY22" i="148"/>
  <c r="AY23" i="148"/>
  <c r="AY24" i="148"/>
  <c r="AY25" i="148"/>
  <c r="AY26" i="148"/>
  <c r="AY27" i="148"/>
  <c r="AY28" i="148"/>
  <c r="AY29" i="148"/>
  <c r="AY30" i="148"/>
  <c r="AY31" i="148"/>
  <c r="AY32" i="148"/>
  <c r="AY33" i="148"/>
  <c r="AY34" i="148"/>
  <c r="AY35" i="148"/>
  <c r="AY36" i="148"/>
  <c r="AY37" i="148"/>
  <c r="AY38" i="148"/>
  <c r="AY39" i="148"/>
  <c r="AY40" i="148"/>
  <c r="AY41" i="148"/>
  <c r="AY42" i="148"/>
  <c r="AY43" i="148"/>
  <c r="AY44" i="148"/>
  <c r="AY45" i="148"/>
  <c r="AY46" i="148"/>
  <c r="AY47" i="148"/>
  <c r="AY48" i="148"/>
  <c r="AY49" i="148"/>
  <c r="AY50" i="148"/>
  <c r="AY51" i="148"/>
  <c r="AY52" i="148"/>
  <c r="AY53" i="148"/>
  <c r="AY54" i="148"/>
  <c r="AY55" i="148"/>
  <c r="AY56" i="148"/>
  <c r="AY57" i="148"/>
  <c r="AY58" i="148"/>
  <c r="AY59" i="148"/>
  <c r="AY60" i="148"/>
  <c r="AY61" i="148"/>
  <c r="AY62" i="148"/>
  <c r="AY63" i="148"/>
  <c r="AY64" i="148"/>
  <c r="AY65" i="148"/>
  <c r="AY66" i="148"/>
  <c r="AY67" i="148"/>
  <c r="AY68" i="148"/>
  <c r="AY69" i="148"/>
  <c r="AY70" i="148"/>
  <c r="AY71" i="148"/>
  <c r="AY72" i="148"/>
  <c r="AY73" i="148"/>
  <c r="AY74" i="148"/>
  <c r="AY75" i="148"/>
  <c r="AY76" i="148"/>
  <c r="AY77" i="148"/>
  <c r="AY78" i="148"/>
  <c r="AY79" i="148"/>
  <c r="AY80" i="148"/>
  <c r="AY81" i="148"/>
  <c r="AY82" i="148"/>
  <c r="AY83" i="148"/>
  <c r="AY84" i="148"/>
  <c r="AY85" i="148"/>
  <c r="AY86" i="148"/>
  <c r="AY87" i="148"/>
  <c r="AY88" i="148"/>
  <c r="AY89" i="148"/>
  <c r="AY90" i="148"/>
  <c r="AY91" i="148"/>
  <c r="AY92" i="148"/>
  <c r="AY93" i="148"/>
  <c r="AY94" i="148"/>
  <c r="AY95" i="148"/>
  <c r="AY96" i="148"/>
  <c r="AY97" i="148"/>
  <c r="AY98" i="148"/>
  <c r="AY99" i="148"/>
  <c r="AY100" i="148"/>
  <c r="AY101" i="148"/>
  <c r="AY102" i="148"/>
  <c r="AY103" i="148"/>
  <c r="AY104" i="148"/>
  <c r="AY105" i="148"/>
  <c r="AY106" i="148"/>
  <c r="AY107" i="148"/>
  <c r="AY108" i="148"/>
  <c r="AY109" i="148"/>
  <c r="AY110" i="148"/>
  <c r="AY111" i="148"/>
  <c r="AY112" i="148"/>
  <c r="AY113" i="148"/>
  <c r="AY114" i="148"/>
  <c r="AY115" i="148"/>
  <c r="AY116" i="148"/>
  <c r="AY117" i="148"/>
  <c r="AY118" i="148"/>
  <c r="AY119" i="148"/>
  <c r="AY120" i="148"/>
  <c r="AY121" i="148"/>
  <c r="AY122" i="148"/>
  <c r="AY123" i="148"/>
  <c r="AY124" i="148"/>
  <c r="AY125" i="148"/>
  <c r="AY126" i="148"/>
  <c r="AY127" i="148"/>
  <c r="AY128" i="148"/>
  <c r="AY129" i="148"/>
  <c r="AY130" i="148"/>
  <c r="AY131" i="148"/>
  <c r="AY132" i="148"/>
  <c r="AY133" i="148"/>
  <c r="AY134" i="148"/>
  <c r="AY135" i="148"/>
  <c r="AY138" i="148"/>
  <c r="AZ143" i="148"/>
  <c r="AZ139" i="148"/>
  <c r="E13" i="148"/>
  <c r="AZ13" i="148"/>
  <c r="E14" i="148"/>
  <c r="AZ14" i="148"/>
  <c r="E15" i="148"/>
  <c r="AZ15" i="148"/>
  <c r="E16" i="148"/>
  <c r="AZ16" i="148"/>
  <c r="E17" i="148"/>
  <c r="AZ17" i="148"/>
  <c r="E18" i="148"/>
  <c r="AZ18" i="148"/>
  <c r="E19" i="148"/>
  <c r="AZ19" i="148"/>
  <c r="E20" i="148"/>
  <c r="AZ20" i="148"/>
  <c r="E21" i="148"/>
  <c r="AZ21" i="148"/>
  <c r="E22" i="148"/>
  <c r="AZ22" i="148"/>
  <c r="E23" i="148"/>
  <c r="AZ23" i="148"/>
  <c r="E24" i="148"/>
  <c r="AZ24" i="148"/>
  <c r="E25" i="148"/>
  <c r="AZ25" i="148"/>
  <c r="E26" i="148"/>
  <c r="AZ26" i="148"/>
  <c r="E27" i="148"/>
  <c r="AZ27" i="148"/>
  <c r="E28" i="148"/>
  <c r="AZ28" i="148"/>
  <c r="E29" i="148"/>
  <c r="AZ29" i="148"/>
  <c r="E30" i="148"/>
  <c r="AZ30" i="148"/>
  <c r="E31" i="148"/>
  <c r="AZ31" i="148"/>
  <c r="E32" i="148"/>
  <c r="AZ32" i="148"/>
  <c r="E33" i="148"/>
  <c r="AZ33" i="148"/>
  <c r="E34" i="148"/>
  <c r="AZ34" i="148"/>
  <c r="E35" i="148"/>
  <c r="AZ35" i="148"/>
  <c r="E36" i="148"/>
  <c r="AZ36" i="148"/>
  <c r="E37" i="148"/>
  <c r="AZ37" i="148"/>
  <c r="E38" i="148"/>
  <c r="AZ38" i="148"/>
  <c r="E39" i="148"/>
  <c r="AZ39" i="148"/>
  <c r="E40" i="148"/>
  <c r="AZ40" i="148"/>
  <c r="E41" i="148"/>
  <c r="AZ41" i="148"/>
  <c r="E42" i="148"/>
  <c r="AZ42" i="148"/>
  <c r="E43" i="148"/>
  <c r="AZ43" i="148"/>
  <c r="E44" i="148"/>
  <c r="AZ44" i="148"/>
  <c r="E45" i="148"/>
  <c r="AZ45" i="148"/>
  <c r="E46" i="148"/>
  <c r="AZ46" i="148"/>
  <c r="E47" i="148"/>
  <c r="AZ47" i="148"/>
  <c r="E48" i="148"/>
  <c r="AZ48" i="148"/>
  <c r="E49" i="148"/>
  <c r="AZ49" i="148"/>
  <c r="E50" i="148"/>
  <c r="AZ50" i="148"/>
  <c r="E51" i="148"/>
  <c r="AZ51" i="148"/>
  <c r="E52" i="148"/>
  <c r="AZ52" i="148"/>
  <c r="E53" i="148"/>
  <c r="AZ53" i="148"/>
  <c r="E54" i="148"/>
  <c r="AZ54" i="148"/>
  <c r="E55" i="148"/>
  <c r="AZ55" i="148"/>
  <c r="E56" i="148"/>
  <c r="AZ56" i="148"/>
  <c r="E57" i="148"/>
  <c r="AZ57" i="148"/>
  <c r="E58" i="148"/>
  <c r="AZ58" i="148"/>
  <c r="E59" i="148"/>
  <c r="AZ59" i="148"/>
  <c r="E60" i="148"/>
  <c r="AZ60" i="148"/>
  <c r="E61" i="148"/>
  <c r="AZ61" i="148"/>
  <c r="E62" i="148"/>
  <c r="AZ62" i="148"/>
  <c r="E63" i="148"/>
  <c r="AZ63" i="148"/>
  <c r="E64" i="148"/>
  <c r="AZ64" i="148"/>
  <c r="E65" i="148"/>
  <c r="AZ65" i="148"/>
  <c r="E66" i="148"/>
  <c r="AZ66" i="148"/>
  <c r="E67" i="148"/>
  <c r="AZ67" i="148"/>
  <c r="E68" i="148"/>
  <c r="AZ68" i="148"/>
  <c r="E69" i="148"/>
  <c r="AZ69" i="148"/>
  <c r="E70" i="148"/>
  <c r="AZ70" i="148"/>
  <c r="E71" i="148"/>
  <c r="AZ71" i="148"/>
  <c r="E72" i="148"/>
  <c r="AZ72" i="148"/>
  <c r="E73" i="148"/>
  <c r="AZ73" i="148"/>
  <c r="E74" i="148"/>
  <c r="AZ74" i="148"/>
  <c r="E75" i="148"/>
  <c r="AZ75" i="148"/>
  <c r="E76" i="148"/>
  <c r="AZ76" i="148"/>
  <c r="E77" i="148"/>
  <c r="AZ77" i="148"/>
  <c r="E78" i="148"/>
  <c r="AZ78" i="148"/>
  <c r="E79" i="148"/>
  <c r="AZ79" i="148"/>
  <c r="E80" i="148"/>
  <c r="AZ80" i="148"/>
  <c r="E81" i="148"/>
  <c r="AZ81" i="148"/>
  <c r="E82" i="148"/>
  <c r="AZ82" i="148"/>
  <c r="E83" i="148"/>
  <c r="AZ83" i="148"/>
  <c r="E84" i="148"/>
  <c r="AZ84" i="148"/>
  <c r="E85" i="148"/>
  <c r="AZ85" i="148"/>
  <c r="E86" i="148"/>
  <c r="AZ86" i="148"/>
  <c r="E87" i="148"/>
  <c r="AZ87" i="148"/>
  <c r="E88" i="148"/>
  <c r="AZ88" i="148"/>
  <c r="E89" i="148"/>
  <c r="AZ89" i="148"/>
  <c r="E90" i="148"/>
  <c r="AZ90" i="148"/>
  <c r="E91" i="148"/>
  <c r="AZ91" i="148"/>
  <c r="E92" i="148"/>
  <c r="AZ92" i="148"/>
  <c r="E93" i="148"/>
  <c r="AZ93" i="148"/>
  <c r="E94" i="148"/>
  <c r="AZ94" i="148"/>
  <c r="E95" i="148"/>
  <c r="AZ95" i="148"/>
  <c r="E96" i="148"/>
  <c r="AZ96" i="148"/>
  <c r="E97" i="148"/>
  <c r="AZ97" i="148"/>
  <c r="E98" i="148"/>
  <c r="AZ98" i="148"/>
  <c r="E99" i="148"/>
  <c r="AZ99" i="148"/>
  <c r="E100" i="148"/>
  <c r="AZ100" i="148"/>
  <c r="E101" i="148"/>
  <c r="AZ101" i="148"/>
  <c r="E102" i="148"/>
  <c r="AZ102" i="148"/>
  <c r="E103" i="148"/>
  <c r="AZ103" i="148"/>
  <c r="E104" i="148"/>
  <c r="AZ104" i="148"/>
  <c r="E105" i="148"/>
  <c r="AZ105" i="148"/>
  <c r="E106" i="148"/>
  <c r="AZ106" i="148"/>
  <c r="E107" i="148"/>
  <c r="AZ107" i="148"/>
  <c r="E108" i="148"/>
  <c r="AZ108" i="148"/>
  <c r="E109" i="148"/>
  <c r="AZ109" i="148"/>
  <c r="E110" i="148"/>
  <c r="AZ110" i="148"/>
  <c r="E111" i="148"/>
  <c r="AZ111" i="148"/>
  <c r="E112" i="148"/>
  <c r="AZ112" i="148"/>
  <c r="E113" i="148"/>
  <c r="AZ113" i="148"/>
  <c r="E114" i="148"/>
  <c r="AZ114" i="148"/>
  <c r="E115" i="148"/>
  <c r="AZ115" i="148"/>
  <c r="E116" i="148"/>
  <c r="AZ116" i="148"/>
  <c r="E117" i="148"/>
  <c r="AZ117" i="148"/>
  <c r="E118" i="148"/>
  <c r="AZ118" i="148"/>
  <c r="E119" i="148"/>
  <c r="AZ119" i="148"/>
  <c r="E120" i="148"/>
  <c r="AZ120" i="148"/>
  <c r="E121" i="148"/>
  <c r="AZ121" i="148"/>
  <c r="E122" i="148"/>
  <c r="AZ122" i="148"/>
  <c r="E123" i="148"/>
  <c r="AZ123" i="148"/>
  <c r="E124" i="148"/>
  <c r="AZ124" i="148"/>
  <c r="E125" i="148"/>
  <c r="AZ125" i="148"/>
  <c r="E126" i="148"/>
  <c r="AZ126" i="148"/>
  <c r="E127" i="148"/>
  <c r="AZ127" i="148"/>
  <c r="E128" i="148"/>
  <c r="AZ128" i="148"/>
  <c r="E129" i="148"/>
  <c r="AZ129" i="148"/>
  <c r="E130" i="148"/>
  <c r="AZ130" i="148"/>
  <c r="E131" i="148"/>
  <c r="AZ131" i="148"/>
  <c r="E132" i="148"/>
  <c r="AZ132" i="148"/>
  <c r="E133" i="148"/>
  <c r="AZ133" i="148"/>
  <c r="E134" i="148"/>
  <c r="AZ134" i="148"/>
  <c r="AZ135" i="148"/>
  <c r="AZ138" i="148"/>
  <c r="AX136" i="148"/>
  <c r="AV136" i="148"/>
  <c r="E136" i="148"/>
  <c r="E135" i="148"/>
  <c r="C118" i="148"/>
  <c r="C117" i="148"/>
  <c r="C116" i="148"/>
  <c r="C115" i="148"/>
  <c r="B87" i="148"/>
  <c r="B86" i="148"/>
  <c r="B76" i="148"/>
  <c r="B71" i="148"/>
  <c r="B68" i="148"/>
  <c r="B65" i="148"/>
  <c r="B64" i="148"/>
  <c r="B63" i="148"/>
  <c r="B62" i="148"/>
  <c r="B61" i="148"/>
  <c r="B60" i="148"/>
  <c r="B59" i="148"/>
  <c r="B55" i="148"/>
  <c r="B52" i="148"/>
  <c r="B50" i="148"/>
  <c r="B49" i="148"/>
  <c r="B48" i="148"/>
  <c r="B47" i="148"/>
  <c r="B46" i="148"/>
  <c r="B45" i="148"/>
  <c r="B44" i="148"/>
  <c r="B42" i="148"/>
  <c r="B40" i="148"/>
  <c r="B39" i="148"/>
  <c r="B38" i="148"/>
  <c r="B37" i="148"/>
  <c r="B36" i="148"/>
  <c r="B35" i="148"/>
  <c r="B34" i="148"/>
  <c r="B33" i="148"/>
  <c r="B32" i="148"/>
  <c r="B31" i="148"/>
  <c r="B29" i="148"/>
  <c r="B28" i="148"/>
  <c r="B27" i="148"/>
  <c r="B26" i="148"/>
  <c r="B25" i="148"/>
  <c r="B24" i="148"/>
  <c r="B23" i="148"/>
  <c r="B22" i="148"/>
  <c r="B21" i="148"/>
  <c r="B20" i="148"/>
  <c r="B19" i="148"/>
  <c r="B17" i="148"/>
  <c r="B16" i="148"/>
  <c r="B15" i="148"/>
  <c r="B14" i="148"/>
  <c r="B13" i="148"/>
  <c r="B6" i="148"/>
  <c r="B4" i="148"/>
  <c r="AP136" i="147"/>
  <c r="AL105" i="15"/>
  <c r="AN136" i="147"/>
  <c r="AJ105" i="15"/>
  <c r="AA105" i="15"/>
  <c r="C12" i="146"/>
  <c r="C11" i="146"/>
  <c r="D11" i="146"/>
  <c r="D18" i="146"/>
  <c r="AQ18" i="146"/>
  <c r="D27" i="146"/>
  <c r="AQ27" i="146"/>
  <c r="D30" i="146"/>
  <c r="AQ30" i="146"/>
  <c r="D41" i="146"/>
  <c r="AQ41" i="146"/>
  <c r="D48" i="146"/>
  <c r="AQ48" i="146"/>
  <c r="D49" i="146"/>
  <c r="AQ49" i="146"/>
  <c r="D51" i="146"/>
  <c r="AQ51" i="146"/>
  <c r="D53" i="146"/>
  <c r="AQ53" i="146"/>
  <c r="D54" i="146"/>
  <c r="AQ54" i="146"/>
  <c r="D56" i="146"/>
  <c r="AQ56" i="146"/>
  <c r="D57" i="146"/>
  <c r="AQ57" i="146"/>
  <c r="D58" i="146"/>
  <c r="AQ58" i="146"/>
  <c r="D69" i="146"/>
  <c r="AQ69" i="146"/>
  <c r="D70" i="146"/>
  <c r="AQ70" i="146"/>
  <c r="D72" i="146"/>
  <c r="AQ72" i="146"/>
  <c r="D73" i="146"/>
  <c r="AQ73" i="146"/>
  <c r="D74" i="146"/>
  <c r="AQ74" i="146"/>
  <c r="D75" i="146"/>
  <c r="AQ75" i="146"/>
  <c r="D79" i="146"/>
  <c r="AQ79" i="146"/>
  <c r="D80" i="146"/>
  <c r="AQ80" i="146"/>
  <c r="D81" i="146"/>
  <c r="AQ81" i="146"/>
  <c r="D82" i="146"/>
  <c r="AQ82" i="146"/>
  <c r="D83" i="146"/>
  <c r="AQ83" i="146"/>
  <c r="D84" i="146"/>
  <c r="AQ84" i="146"/>
  <c r="D85" i="146"/>
  <c r="AQ85" i="146"/>
  <c r="D88" i="146"/>
  <c r="AQ88" i="146"/>
  <c r="D89" i="146"/>
  <c r="AQ89" i="146"/>
  <c r="D90" i="146"/>
  <c r="AQ90" i="146"/>
  <c r="D91" i="146"/>
  <c r="AQ91" i="146"/>
  <c r="D92" i="146"/>
  <c r="AQ92" i="146"/>
  <c r="D93" i="146"/>
  <c r="AQ93" i="146"/>
  <c r="D94" i="146"/>
  <c r="AQ94" i="146"/>
  <c r="D95" i="146"/>
  <c r="AQ95" i="146"/>
  <c r="D96" i="146"/>
  <c r="AQ96" i="146"/>
  <c r="D97" i="146"/>
  <c r="AQ97" i="146"/>
  <c r="AQ98" i="146"/>
  <c r="AQ99" i="146"/>
  <c r="AQ100" i="146"/>
  <c r="AQ101" i="146"/>
  <c r="AQ102" i="146"/>
  <c r="AQ103" i="146"/>
  <c r="AQ104" i="146"/>
  <c r="AQ105" i="146"/>
  <c r="AQ106" i="146"/>
  <c r="AQ107" i="146"/>
  <c r="AQ108" i="146"/>
  <c r="AQ109" i="146"/>
  <c r="AQ110" i="146"/>
  <c r="AQ111" i="146"/>
  <c r="AQ115" i="146"/>
  <c r="AQ116" i="146"/>
  <c r="AQ117" i="146"/>
  <c r="AQ118" i="146"/>
  <c r="AQ119" i="146"/>
  <c r="AQ120" i="146"/>
  <c r="AQ121" i="146"/>
  <c r="AQ122" i="146"/>
  <c r="AQ123" i="146"/>
  <c r="AQ124" i="146"/>
  <c r="AQ125" i="146"/>
  <c r="AQ126" i="146"/>
  <c r="AQ127" i="146"/>
  <c r="AQ128" i="146"/>
  <c r="AQ129" i="146"/>
  <c r="AQ130" i="146"/>
  <c r="AQ131" i="146"/>
  <c r="AQ132" i="146"/>
  <c r="AQ133" i="146"/>
  <c r="AQ134" i="146"/>
  <c r="AQ135" i="146"/>
  <c r="AO18" i="146"/>
  <c r="AO27" i="146"/>
  <c r="AO30" i="146"/>
  <c r="AO41" i="146"/>
  <c r="AO48" i="146"/>
  <c r="AO49" i="146"/>
  <c r="AO51" i="146"/>
  <c r="AO53" i="146"/>
  <c r="AO54" i="146"/>
  <c r="AO56" i="146"/>
  <c r="AO57" i="146"/>
  <c r="AO58" i="146"/>
  <c r="AO69" i="146"/>
  <c r="AO70" i="146"/>
  <c r="AO72" i="146"/>
  <c r="AO73" i="146"/>
  <c r="AO74" i="146"/>
  <c r="AO75" i="146"/>
  <c r="AO79" i="146"/>
  <c r="AO80" i="146"/>
  <c r="AO81" i="146"/>
  <c r="AO82" i="146"/>
  <c r="AO83" i="146"/>
  <c r="AO84" i="146"/>
  <c r="AO85" i="146"/>
  <c r="AO88" i="146"/>
  <c r="AO89" i="146"/>
  <c r="AO90" i="146"/>
  <c r="AO91" i="146"/>
  <c r="AO92" i="146"/>
  <c r="AO93" i="146"/>
  <c r="AO94" i="146"/>
  <c r="AO95" i="146"/>
  <c r="AO96" i="146"/>
  <c r="AO97" i="146"/>
  <c r="AO98" i="146"/>
  <c r="AO99" i="146"/>
  <c r="AO100" i="146"/>
  <c r="AO101" i="146"/>
  <c r="AO102" i="146"/>
  <c r="AO103" i="146"/>
  <c r="AO104" i="146"/>
  <c r="AO105" i="146"/>
  <c r="AO106" i="146"/>
  <c r="AO107" i="146"/>
  <c r="AO108" i="146"/>
  <c r="AO109" i="146"/>
  <c r="AO110" i="146"/>
  <c r="AO111" i="146"/>
  <c r="AO115" i="146"/>
  <c r="AO116" i="146"/>
  <c r="AO117" i="146"/>
  <c r="AO118" i="146"/>
  <c r="AO119" i="146"/>
  <c r="AO120" i="146"/>
  <c r="AO121" i="146"/>
  <c r="AO122" i="146"/>
  <c r="AO123" i="146"/>
  <c r="AO124" i="146"/>
  <c r="AO125" i="146"/>
  <c r="AO126" i="146"/>
  <c r="AO127" i="146"/>
  <c r="AO128" i="146"/>
  <c r="AO129" i="146"/>
  <c r="AO130" i="146"/>
  <c r="AO131" i="146"/>
  <c r="AO132" i="146"/>
  <c r="AO133" i="146"/>
  <c r="AO134" i="146"/>
  <c r="AO135" i="146"/>
  <c r="AC18" i="146"/>
  <c r="AC27" i="146"/>
  <c r="AC30" i="146"/>
  <c r="AC41" i="146"/>
  <c r="AC48" i="146"/>
  <c r="AC49" i="146"/>
  <c r="AC51" i="146"/>
  <c r="AC53" i="146"/>
  <c r="AC54" i="146"/>
  <c r="AC56" i="146"/>
  <c r="AC57" i="146"/>
  <c r="AC58" i="146"/>
  <c r="AC69" i="146"/>
  <c r="AC70" i="146"/>
  <c r="AC72" i="146"/>
  <c r="AC73" i="146"/>
  <c r="AC74" i="146"/>
  <c r="AC75" i="146"/>
  <c r="AC79" i="146"/>
  <c r="AC80" i="146"/>
  <c r="AC81" i="146"/>
  <c r="AC82" i="146"/>
  <c r="AC83" i="146"/>
  <c r="AC84" i="146"/>
  <c r="AC85" i="146"/>
  <c r="AC88" i="146"/>
  <c r="AC89" i="146"/>
  <c r="AC90" i="146"/>
  <c r="AC91" i="146"/>
  <c r="AC92" i="146"/>
  <c r="AC93" i="146"/>
  <c r="AC94" i="146"/>
  <c r="AC95" i="146"/>
  <c r="AC96" i="146"/>
  <c r="AC97" i="146"/>
  <c r="AC98" i="146"/>
  <c r="AC99" i="146"/>
  <c r="AC100" i="146"/>
  <c r="AC101" i="146"/>
  <c r="AC102" i="146"/>
  <c r="AC103" i="146"/>
  <c r="AC104" i="146"/>
  <c r="AC105" i="146"/>
  <c r="AC106" i="146"/>
  <c r="AC107" i="146"/>
  <c r="AC108" i="146"/>
  <c r="AC109" i="146"/>
  <c r="AC110" i="146"/>
  <c r="AC111" i="146"/>
  <c r="AC115" i="146"/>
  <c r="AC116" i="146"/>
  <c r="AC117" i="146"/>
  <c r="AC118" i="146"/>
  <c r="AC119" i="146"/>
  <c r="AC120" i="146"/>
  <c r="AC121" i="146"/>
  <c r="AC122" i="146"/>
  <c r="AC123" i="146"/>
  <c r="AC124" i="146"/>
  <c r="AC125" i="146"/>
  <c r="AC126" i="146"/>
  <c r="AC127" i="146"/>
  <c r="AC128" i="146"/>
  <c r="AC129" i="146"/>
  <c r="AC130" i="146"/>
  <c r="AC131" i="146"/>
  <c r="AC132" i="146"/>
  <c r="AC133" i="146"/>
  <c r="AC134" i="146"/>
  <c r="AC135" i="146"/>
  <c r="W18" i="146"/>
  <c r="W27" i="146"/>
  <c r="W30" i="146"/>
  <c r="W41" i="146"/>
  <c r="W48" i="146"/>
  <c r="W49" i="146"/>
  <c r="W51" i="146"/>
  <c r="W53" i="146"/>
  <c r="W54" i="146"/>
  <c r="W56" i="146"/>
  <c r="W57" i="146"/>
  <c r="W58" i="146"/>
  <c r="W69" i="146"/>
  <c r="W70" i="146"/>
  <c r="W72" i="146"/>
  <c r="W73" i="146"/>
  <c r="W74" i="146"/>
  <c r="W75" i="146"/>
  <c r="W79" i="146"/>
  <c r="W80" i="146"/>
  <c r="W81" i="146"/>
  <c r="W82" i="146"/>
  <c r="W83" i="146"/>
  <c r="W84" i="146"/>
  <c r="W85" i="146"/>
  <c r="W88" i="146"/>
  <c r="W89" i="146"/>
  <c r="W90" i="146"/>
  <c r="W91" i="146"/>
  <c r="W92" i="146"/>
  <c r="W93" i="146"/>
  <c r="W94" i="146"/>
  <c r="W95" i="146"/>
  <c r="W96" i="146"/>
  <c r="W97" i="146"/>
  <c r="W98" i="146"/>
  <c r="W99" i="146"/>
  <c r="W100" i="146"/>
  <c r="W101" i="146"/>
  <c r="W102" i="146"/>
  <c r="W103" i="146"/>
  <c r="W104" i="146"/>
  <c r="W105" i="146"/>
  <c r="W106" i="146"/>
  <c r="W107" i="146"/>
  <c r="W108" i="146"/>
  <c r="W109" i="146"/>
  <c r="W110" i="146"/>
  <c r="W111" i="146"/>
  <c r="W115" i="146"/>
  <c r="W116" i="146"/>
  <c r="W117" i="146"/>
  <c r="W118" i="146"/>
  <c r="W119" i="146"/>
  <c r="W120" i="146"/>
  <c r="W121" i="146"/>
  <c r="W122" i="146"/>
  <c r="W123" i="146"/>
  <c r="W124" i="146"/>
  <c r="W125" i="146"/>
  <c r="W126" i="146"/>
  <c r="W127" i="146"/>
  <c r="W128" i="146"/>
  <c r="W129" i="146"/>
  <c r="W130" i="146"/>
  <c r="W131" i="146"/>
  <c r="W132" i="146"/>
  <c r="W133" i="146"/>
  <c r="W134" i="146"/>
  <c r="W135" i="146"/>
  <c r="U18" i="146"/>
  <c r="U27" i="146"/>
  <c r="U30" i="146"/>
  <c r="U41" i="146"/>
  <c r="U48" i="146"/>
  <c r="U49" i="146"/>
  <c r="U51" i="146"/>
  <c r="U53" i="146"/>
  <c r="U54" i="146"/>
  <c r="U56" i="146"/>
  <c r="U57" i="146"/>
  <c r="U58" i="146"/>
  <c r="U69" i="146"/>
  <c r="U70" i="146"/>
  <c r="U72" i="146"/>
  <c r="U73" i="146"/>
  <c r="U74" i="146"/>
  <c r="U75" i="146"/>
  <c r="U79" i="146"/>
  <c r="U80" i="146"/>
  <c r="U81" i="146"/>
  <c r="U82" i="146"/>
  <c r="U83" i="146"/>
  <c r="U84" i="146"/>
  <c r="U85" i="146"/>
  <c r="U88" i="146"/>
  <c r="U89" i="146"/>
  <c r="U90" i="146"/>
  <c r="U91" i="146"/>
  <c r="U92" i="146"/>
  <c r="U93" i="146"/>
  <c r="U94" i="146"/>
  <c r="U95" i="146"/>
  <c r="U96" i="146"/>
  <c r="U97" i="146"/>
  <c r="U98" i="146"/>
  <c r="U99" i="146"/>
  <c r="U100" i="146"/>
  <c r="U101" i="146"/>
  <c r="U102" i="146"/>
  <c r="U103" i="146"/>
  <c r="U104" i="146"/>
  <c r="U105" i="146"/>
  <c r="U106" i="146"/>
  <c r="U107" i="146"/>
  <c r="U108" i="146"/>
  <c r="U109" i="146"/>
  <c r="U110" i="146"/>
  <c r="U111" i="146"/>
  <c r="U115" i="146"/>
  <c r="U116" i="146"/>
  <c r="U117" i="146"/>
  <c r="U118" i="146"/>
  <c r="U119" i="146"/>
  <c r="U120" i="146"/>
  <c r="U121" i="146"/>
  <c r="U122" i="146"/>
  <c r="U123" i="146"/>
  <c r="U124" i="146"/>
  <c r="U125" i="146"/>
  <c r="U126" i="146"/>
  <c r="U127" i="146"/>
  <c r="U128" i="146"/>
  <c r="U129" i="146"/>
  <c r="U130" i="146"/>
  <c r="U131" i="146"/>
  <c r="U132" i="146"/>
  <c r="U133" i="146"/>
  <c r="U134" i="146"/>
  <c r="U135" i="146"/>
  <c r="O18" i="146"/>
  <c r="O27" i="146"/>
  <c r="O30" i="146"/>
  <c r="O41" i="146"/>
  <c r="O48" i="146"/>
  <c r="O49" i="146"/>
  <c r="O51" i="146"/>
  <c r="O53" i="146"/>
  <c r="O54" i="146"/>
  <c r="O56" i="146"/>
  <c r="O57" i="146"/>
  <c r="O58" i="146"/>
  <c r="O69" i="146"/>
  <c r="O70" i="146"/>
  <c r="O72" i="146"/>
  <c r="O73" i="146"/>
  <c r="O74" i="146"/>
  <c r="O75" i="146"/>
  <c r="O79" i="146"/>
  <c r="O80" i="146"/>
  <c r="O81" i="146"/>
  <c r="O82" i="146"/>
  <c r="O83" i="146"/>
  <c r="O84" i="146"/>
  <c r="O85" i="146"/>
  <c r="O88" i="146"/>
  <c r="O89" i="146"/>
  <c r="O90" i="146"/>
  <c r="O91" i="146"/>
  <c r="O92" i="146"/>
  <c r="O93" i="146"/>
  <c r="O94" i="146"/>
  <c r="O95" i="146"/>
  <c r="O96" i="146"/>
  <c r="O97" i="146"/>
  <c r="O98" i="146"/>
  <c r="O99" i="146"/>
  <c r="O100" i="146"/>
  <c r="O101" i="146"/>
  <c r="O102" i="146"/>
  <c r="O103" i="146"/>
  <c r="O104" i="146"/>
  <c r="O105" i="146"/>
  <c r="O106" i="146"/>
  <c r="O107" i="146"/>
  <c r="O108" i="146"/>
  <c r="O109" i="146"/>
  <c r="O110" i="146"/>
  <c r="O111" i="146"/>
  <c r="O115" i="146"/>
  <c r="O116" i="146"/>
  <c r="O117" i="146"/>
  <c r="O118" i="146"/>
  <c r="O119" i="146"/>
  <c r="O120" i="146"/>
  <c r="O121" i="146"/>
  <c r="O122" i="146"/>
  <c r="O123" i="146"/>
  <c r="O124" i="146"/>
  <c r="O125" i="146"/>
  <c r="O126" i="146"/>
  <c r="O127" i="146"/>
  <c r="O128" i="146"/>
  <c r="O129" i="146"/>
  <c r="O130" i="146"/>
  <c r="O131" i="146"/>
  <c r="O132" i="146"/>
  <c r="O133" i="146"/>
  <c r="O134" i="146"/>
  <c r="O135" i="146"/>
  <c r="G18" i="146"/>
  <c r="G27" i="146"/>
  <c r="G30" i="146"/>
  <c r="G41" i="146"/>
  <c r="G48" i="146"/>
  <c r="G49" i="146"/>
  <c r="G51" i="146"/>
  <c r="G53" i="146"/>
  <c r="G54" i="146"/>
  <c r="G56" i="146"/>
  <c r="G57" i="146"/>
  <c r="G58" i="146"/>
  <c r="G69" i="146"/>
  <c r="G70" i="146"/>
  <c r="G72" i="146"/>
  <c r="G73" i="146"/>
  <c r="G74" i="146"/>
  <c r="G75" i="146"/>
  <c r="G79" i="146"/>
  <c r="G80" i="146"/>
  <c r="G81" i="146"/>
  <c r="G82" i="146"/>
  <c r="G83" i="146"/>
  <c r="G84" i="146"/>
  <c r="G85" i="146"/>
  <c r="G88" i="146"/>
  <c r="G89" i="146"/>
  <c r="G90" i="146"/>
  <c r="G91" i="146"/>
  <c r="G92" i="146"/>
  <c r="G93" i="146"/>
  <c r="G94" i="146"/>
  <c r="G95" i="146"/>
  <c r="G96" i="146"/>
  <c r="G97" i="146"/>
  <c r="G98" i="146"/>
  <c r="G99" i="146"/>
  <c r="G100" i="146"/>
  <c r="G101" i="146"/>
  <c r="G102" i="146"/>
  <c r="G103" i="146"/>
  <c r="G104" i="146"/>
  <c r="G105" i="146"/>
  <c r="G106" i="146"/>
  <c r="G107" i="146"/>
  <c r="G108" i="146"/>
  <c r="G109" i="146"/>
  <c r="G110" i="146"/>
  <c r="G111" i="146"/>
  <c r="G115" i="146"/>
  <c r="G116" i="146"/>
  <c r="G117" i="146"/>
  <c r="G118" i="146"/>
  <c r="G119" i="146"/>
  <c r="G120" i="146"/>
  <c r="G121" i="146"/>
  <c r="G122" i="146"/>
  <c r="G123" i="146"/>
  <c r="G124" i="146"/>
  <c r="G125" i="146"/>
  <c r="G126" i="146"/>
  <c r="G127" i="146"/>
  <c r="G128" i="146"/>
  <c r="G129" i="146"/>
  <c r="G130" i="146"/>
  <c r="G131" i="146"/>
  <c r="G132" i="146"/>
  <c r="G133" i="146"/>
  <c r="G134" i="146"/>
  <c r="G135" i="146"/>
  <c r="I18" i="146"/>
  <c r="I27" i="146"/>
  <c r="I30" i="146"/>
  <c r="I41" i="146"/>
  <c r="I48" i="146"/>
  <c r="I49" i="146"/>
  <c r="I51" i="146"/>
  <c r="I53" i="146"/>
  <c r="I54" i="146"/>
  <c r="I56" i="146"/>
  <c r="I57" i="146"/>
  <c r="I58" i="146"/>
  <c r="I69" i="146"/>
  <c r="I70" i="146"/>
  <c r="I72" i="146"/>
  <c r="I73" i="146"/>
  <c r="I74" i="146"/>
  <c r="I75" i="146"/>
  <c r="I79" i="146"/>
  <c r="I80" i="146"/>
  <c r="I81" i="146"/>
  <c r="I82" i="146"/>
  <c r="I83" i="146"/>
  <c r="I84" i="146"/>
  <c r="I85" i="146"/>
  <c r="I88" i="146"/>
  <c r="I89" i="146"/>
  <c r="I90" i="146"/>
  <c r="I91" i="146"/>
  <c r="I92" i="146"/>
  <c r="I93" i="146"/>
  <c r="I94" i="146"/>
  <c r="I95" i="146"/>
  <c r="I96" i="146"/>
  <c r="I97" i="146"/>
  <c r="I98" i="146"/>
  <c r="I99" i="146"/>
  <c r="I100" i="146"/>
  <c r="I101" i="146"/>
  <c r="I102" i="146"/>
  <c r="I103" i="146"/>
  <c r="I104" i="146"/>
  <c r="I105" i="146"/>
  <c r="I106" i="146"/>
  <c r="I107" i="146"/>
  <c r="I108" i="146"/>
  <c r="I109" i="146"/>
  <c r="I110" i="146"/>
  <c r="I111" i="146"/>
  <c r="I115" i="146"/>
  <c r="I116" i="146"/>
  <c r="I117" i="146"/>
  <c r="I118" i="146"/>
  <c r="I119" i="146"/>
  <c r="I120" i="146"/>
  <c r="I121" i="146"/>
  <c r="I122" i="146"/>
  <c r="I123" i="146"/>
  <c r="I124" i="146"/>
  <c r="I125" i="146"/>
  <c r="I126" i="146"/>
  <c r="I127" i="146"/>
  <c r="I128" i="146"/>
  <c r="I129" i="146"/>
  <c r="I130" i="146"/>
  <c r="I131" i="146"/>
  <c r="I132" i="146"/>
  <c r="I133" i="146"/>
  <c r="I134" i="146"/>
  <c r="I135" i="146"/>
  <c r="K18" i="146"/>
  <c r="K27" i="146"/>
  <c r="K30" i="146"/>
  <c r="K41" i="146"/>
  <c r="K48" i="146"/>
  <c r="K49" i="146"/>
  <c r="K51" i="146"/>
  <c r="K53" i="146"/>
  <c r="K54" i="146"/>
  <c r="K56" i="146"/>
  <c r="K57" i="146"/>
  <c r="K58" i="146"/>
  <c r="K69" i="146"/>
  <c r="K70" i="146"/>
  <c r="K72" i="146"/>
  <c r="K73" i="146"/>
  <c r="K74" i="146"/>
  <c r="K75" i="146"/>
  <c r="K79" i="146"/>
  <c r="K80" i="146"/>
  <c r="K81" i="146"/>
  <c r="K82" i="146"/>
  <c r="K83" i="146"/>
  <c r="K84" i="146"/>
  <c r="K85" i="146"/>
  <c r="K88" i="146"/>
  <c r="K89" i="146"/>
  <c r="K90" i="146"/>
  <c r="K91" i="146"/>
  <c r="K92" i="146"/>
  <c r="K93" i="146"/>
  <c r="K94" i="146"/>
  <c r="K95" i="146"/>
  <c r="K96" i="146"/>
  <c r="K97" i="146"/>
  <c r="K98" i="146"/>
  <c r="K99" i="146"/>
  <c r="K100" i="146"/>
  <c r="K101" i="146"/>
  <c r="K102" i="146"/>
  <c r="K103" i="146"/>
  <c r="K104" i="146"/>
  <c r="K105" i="146"/>
  <c r="K106" i="146"/>
  <c r="K107" i="146"/>
  <c r="K108" i="146"/>
  <c r="K109" i="146"/>
  <c r="K110" i="146"/>
  <c r="K111" i="146"/>
  <c r="K115" i="146"/>
  <c r="K116" i="146"/>
  <c r="K117" i="146"/>
  <c r="K118" i="146"/>
  <c r="K119" i="146"/>
  <c r="K120" i="146"/>
  <c r="K121" i="146"/>
  <c r="K122" i="146"/>
  <c r="K123" i="146"/>
  <c r="K124" i="146"/>
  <c r="K125" i="146"/>
  <c r="K126" i="146"/>
  <c r="K127" i="146"/>
  <c r="K128" i="146"/>
  <c r="K129" i="146"/>
  <c r="K130" i="146"/>
  <c r="K131" i="146"/>
  <c r="K132" i="146"/>
  <c r="K133" i="146"/>
  <c r="K134" i="146"/>
  <c r="K135" i="146"/>
  <c r="Q18" i="146"/>
  <c r="Q27" i="146"/>
  <c r="Q30" i="146"/>
  <c r="Q41" i="146"/>
  <c r="Q48" i="146"/>
  <c r="Q49" i="146"/>
  <c r="Q51" i="146"/>
  <c r="Q53" i="146"/>
  <c r="Q54" i="146"/>
  <c r="Q56" i="146"/>
  <c r="Q57" i="146"/>
  <c r="Q58" i="146"/>
  <c r="Q69" i="146"/>
  <c r="Q70" i="146"/>
  <c r="Q72" i="146"/>
  <c r="Q73" i="146"/>
  <c r="Q74" i="146"/>
  <c r="Q75" i="146"/>
  <c r="Q79" i="146"/>
  <c r="Q80" i="146"/>
  <c r="Q81" i="146"/>
  <c r="Q82" i="146"/>
  <c r="Q83" i="146"/>
  <c r="Q84" i="146"/>
  <c r="Q85" i="146"/>
  <c r="Q88" i="146"/>
  <c r="Q89" i="146"/>
  <c r="Q90" i="146"/>
  <c r="Q91" i="146"/>
  <c r="Q92" i="146"/>
  <c r="Q93" i="146"/>
  <c r="Q94" i="146"/>
  <c r="Q95" i="146"/>
  <c r="Q96" i="146"/>
  <c r="Q97" i="146"/>
  <c r="Q98" i="146"/>
  <c r="Q99" i="146"/>
  <c r="Q100" i="146"/>
  <c r="Q101" i="146"/>
  <c r="Q102" i="146"/>
  <c r="Q103" i="146"/>
  <c r="Q104" i="146"/>
  <c r="Q105" i="146"/>
  <c r="Q106" i="146"/>
  <c r="Q107" i="146"/>
  <c r="Q108" i="146"/>
  <c r="Q109" i="146"/>
  <c r="Q110" i="146"/>
  <c r="Q111" i="146"/>
  <c r="Q115" i="146"/>
  <c r="Q116" i="146"/>
  <c r="Q117" i="146"/>
  <c r="Q118" i="146"/>
  <c r="Q119" i="146"/>
  <c r="Q120" i="146"/>
  <c r="Q121" i="146"/>
  <c r="Q122" i="146"/>
  <c r="Q123" i="146"/>
  <c r="Q124" i="146"/>
  <c r="Q125" i="146"/>
  <c r="Q126" i="146"/>
  <c r="Q127" i="146"/>
  <c r="Q128" i="146"/>
  <c r="Q129" i="146"/>
  <c r="Q130" i="146"/>
  <c r="Q131" i="146"/>
  <c r="Q132" i="146"/>
  <c r="Q133" i="146"/>
  <c r="Q134" i="146"/>
  <c r="Q135" i="146"/>
  <c r="S18" i="146"/>
  <c r="S27" i="146"/>
  <c r="S30" i="146"/>
  <c r="S41" i="146"/>
  <c r="S48" i="146"/>
  <c r="S49" i="146"/>
  <c r="S51" i="146"/>
  <c r="S53" i="146"/>
  <c r="S54" i="146"/>
  <c r="S56" i="146"/>
  <c r="S57" i="146"/>
  <c r="S58" i="146"/>
  <c r="S69" i="146"/>
  <c r="S70" i="146"/>
  <c r="S72" i="146"/>
  <c r="S73" i="146"/>
  <c r="S74" i="146"/>
  <c r="S75" i="146"/>
  <c r="S79" i="146"/>
  <c r="S80" i="146"/>
  <c r="S81" i="146"/>
  <c r="S82" i="146"/>
  <c r="S83" i="146"/>
  <c r="S84" i="146"/>
  <c r="S85" i="146"/>
  <c r="S88" i="146"/>
  <c r="S89" i="146"/>
  <c r="S90" i="146"/>
  <c r="S91" i="146"/>
  <c r="S92" i="146"/>
  <c r="S93" i="146"/>
  <c r="S94" i="146"/>
  <c r="S95" i="146"/>
  <c r="S96" i="146"/>
  <c r="S97" i="146"/>
  <c r="S98" i="146"/>
  <c r="S99" i="146"/>
  <c r="S100" i="146"/>
  <c r="S101" i="146"/>
  <c r="S102" i="146"/>
  <c r="S103" i="146"/>
  <c r="S104" i="146"/>
  <c r="S105" i="146"/>
  <c r="S106" i="146"/>
  <c r="S107" i="146"/>
  <c r="S108" i="146"/>
  <c r="S109" i="146"/>
  <c r="S110" i="146"/>
  <c r="S111" i="146"/>
  <c r="S115" i="146"/>
  <c r="S116" i="146"/>
  <c r="S117" i="146"/>
  <c r="S118" i="146"/>
  <c r="S119" i="146"/>
  <c r="S120" i="146"/>
  <c r="S121" i="146"/>
  <c r="S122" i="146"/>
  <c r="S123" i="146"/>
  <c r="S124" i="146"/>
  <c r="S125" i="146"/>
  <c r="S126" i="146"/>
  <c r="S127" i="146"/>
  <c r="S128" i="146"/>
  <c r="S129" i="146"/>
  <c r="S130" i="146"/>
  <c r="S131" i="146"/>
  <c r="S132" i="146"/>
  <c r="S133" i="146"/>
  <c r="S134" i="146"/>
  <c r="S135" i="146"/>
  <c r="AE18" i="146"/>
  <c r="AE27" i="146"/>
  <c r="AE30" i="146"/>
  <c r="AE41" i="146"/>
  <c r="AE48" i="146"/>
  <c r="AE49" i="146"/>
  <c r="AE51" i="146"/>
  <c r="AE53" i="146"/>
  <c r="AE54" i="146"/>
  <c r="AE56" i="146"/>
  <c r="AE57" i="146"/>
  <c r="AE58" i="146"/>
  <c r="AE69" i="146"/>
  <c r="AE70" i="146"/>
  <c r="AE72" i="146"/>
  <c r="AE73" i="146"/>
  <c r="AE74" i="146"/>
  <c r="AE75" i="146"/>
  <c r="AE79" i="146"/>
  <c r="AE80" i="146"/>
  <c r="AE81" i="146"/>
  <c r="AE82" i="146"/>
  <c r="AE83" i="146"/>
  <c r="AE84" i="146"/>
  <c r="AE85" i="146"/>
  <c r="AE88" i="146"/>
  <c r="AE89" i="146"/>
  <c r="AE90" i="146"/>
  <c r="AE91" i="146"/>
  <c r="AE92" i="146"/>
  <c r="AE93" i="146"/>
  <c r="AE94" i="146"/>
  <c r="AE95" i="146"/>
  <c r="AE96" i="146"/>
  <c r="AE97" i="146"/>
  <c r="AE98" i="146"/>
  <c r="AE99" i="146"/>
  <c r="AE100" i="146"/>
  <c r="AE101" i="146"/>
  <c r="AE102" i="146"/>
  <c r="AE103" i="146"/>
  <c r="AE104" i="146"/>
  <c r="AE105" i="146"/>
  <c r="AE106" i="146"/>
  <c r="AE107" i="146"/>
  <c r="AE108" i="146"/>
  <c r="AE109" i="146"/>
  <c r="AE110" i="146"/>
  <c r="AE111" i="146"/>
  <c r="AE115" i="146"/>
  <c r="AE116" i="146"/>
  <c r="AE117" i="146"/>
  <c r="AE118" i="146"/>
  <c r="AE119" i="146"/>
  <c r="AE120" i="146"/>
  <c r="AE121" i="146"/>
  <c r="AE122" i="146"/>
  <c r="AE123" i="146"/>
  <c r="AE124" i="146"/>
  <c r="AE125" i="146"/>
  <c r="AE126" i="146"/>
  <c r="AE127" i="146"/>
  <c r="AE128" i="146"/>
  <c r="AE129" i="146"/>
  <c r="AE130" i="146"/>
  <c r="AE131" i="146"/>
  <c r="AE132" i="146"/>
  <c r="AE133" i="146"/>
  <c r="AE134" i="146"/>
  <c r="AE135" i="146"/>
  <c r="AG18" i="146"/>
  <c r="AG27" i="146"/>
  <c r="AG30" i="146"/>
  <c r="AG41" i="146"/>
  <c r="AG48" i="146"/>
  <c r="AG49" i="146"/>
  <c r="AG51" i="146"/>
  <c r="AG53" i="146"/>
  <c r="AG54" i="146"/>
  <c r="AG56" i="146"/>
  <c r="AG57" i="146"/>
  <c r="AG58" i="146"/>
  <c r="AG69" i="146"/>
  <c r="AG70" i="146"/>
  <c r="AG72" i="146"/>
  <c r="AG73" i="146"/>
  <c r="AG74" i="146"/>
  <c r="AG75" i="146"/>
  <c r="AG79" i="146"/>
  <c r="AG80" i="146"/>
  <c r="AG81" i="146"/>
  <c r="AG82" i="146"/>
  <c r="AG83" i="146"/>
  <c r="AG84" i="146"/>
  <c r="AG85" i="146"/>
  <c r="AG88" i="146"/>
  <c r="AG89" i="146"/>
  <c r="AG90" i="146"/>
  <c r="AG91" i="146"/>
  <c r="AG92" i="146"/>
  <c r="AG93" i="146"/>
  <c r="AG94" i="146"/>
  <c r="AG95" i="146"/>
  <c r="AG96" i="146"/>
  <c r="AG97" i="146"/>
  <c r="AG98" i="146"/>
  <c r="AG99" i="146"/>
  <c r="AG100" i="146"/>
  <c r="AG101" i="146"/>
  <c r="AG102" i="146"/>
  <c r="AG103" i="146"/>
  <c r="AG104" i="146"/>
  <c r="AG105" i="146"/>
  <c r="AG106" i="146"/>
  <c r="AG107" i="146"/>
  <c r="AG108" i="146"/>
  <c r="AG109" i="146"/>
  <c r="AG110" i="146"/>
  <c r="AG111" i="146"/>
  <c r="AG115" i="146"/>
  <c r="AG116" i="146"/>
  <c r="AG117" i="146"/>
  <c r="AG118" i="146"/>
  <c r="AG119" i="146"/>
  <c r="AG120" i="146"/>
  <c r="AG121" i="146"/>
  <c r="AG122" i="146"/>
  <c r="AG123" i="146"/>
  <c r="AG124" i="146"/>
  <c r="AG125" i="146"/>
  <c r="AG126" i="146"/>
  <c r="AG127" i="146"/>
  <c r="AG128" i="146"/>
  <c r="AG129" i="146"/>
  <c r="AG130" i="146"/>
  <c r="AG131" i="146"/>
  <c r="AG132" i="146"/>
  <c r="AG133" i="146"/>
  <c r="AG134" i="146"/>
  <c r="AG135" i="146"/>
  <c r="AK18" i="146"/>
  <c r="AK27" i="146"/>
  <c r="AK30" i="146"/>
  <c r="AK41" i="146"/>
  <c r="AK48" i="146"/>
  <c r="AK49" i="146"/>
  <c r="AK51" i="146"/>
  <c r="AK53" i="146"/>
  <c r="AK54" i="146"/>
  <c r="AK56" i="146"/>
  <c r="AK57" i="146"/>
  <c r="AK58" i="146"/>
  <c r="AK69" i="146"/>
  <c r="AK70" i="146"/>
  <c r="AK72" i="146"/>
  <c r="AK73" i="146"/>
  <c r="AK74" i="146"/>
  <c r="AK75" i="146"/>
  <c r="AK79" i="146"/>
  <c r="AK80" i="146"/>
  <c r="AK81" i="146"/>
  <c r="AK82" i="146"/>
  <c r="AK83" i="146"/>
  <c r="AK84" i="146"/>
  <c r="AK85" i="146"/>
  <c r="AK88" i="146"/>
  <c r="AK89" i="146"/>
  <c r="AK90" i="146"/>
  <c r="AK91" i="146"/>
  <c r="AK92" i="146"/>
  <c r="AK93" i="146"/>
  <c r="AK94" i="146"/>
  <c r="AK95" i="146"/>
  <c r="AK96" i="146"/>
  <c r="AK97" i="146"/>
  <c r="AK98" i="146"/>
  <c r="AK99" i="146"/>
  <c r="AK100" i="146"/>
  <c r="AK101" i="146"/>
  <c r="AK102" i="146"/>
  <c r="AK103" i="146"/>
  <c r="AK104" i="146"/>
  <c r="AK105" i="146"/>
  <c r="AK106" i="146"/>
  <c r="AK107" i="146"/>
  <c r="AK108" i="146"/>
  <c r="AK109" i="146"/>
  <c r="AK110" i="146"/>
  <c r="AK111" i="146"/>
  <c r="AK115" i="146"/>
  <c r="AK116" i="146"/>
  <c r="AK117" i="146"/>
  <c r="AK118" i="146"/>
  <c r="AK119" i="146"/>
  <c r="AK120" i="146"/>
  <c r="AK121" i="146"/>
  <c r="AK122" i="146"/>
  <c r="AK123" i="146"/>
  <c r="AK124" i="146"/>
  <c r="AK125" i="146"/>
  <c r="AK126" i="146"/>
  <c r="AK127" i="146"/>
  <c r="AK128" i="146"/>
  <c r="AK129" i="146"/>
  <c r="AK130" i="146"/>
  <c r="AK131" i="146"/>
  <c r="AK132" i="146"/>
  <c r="AK133" i="146"/>
  <c r="AK134" i="146"/>
  <c r="AK135" i="146"/>
  <c r="AI18" i="146"/>
  <c r="AI27" i="146"/>
  <c r="AI30" i="146"/>
  <c r="AI41" i="146"/>
  <c r="AI48" i="146"/>
  <c r="AI49" i="146"/>
  <c r="AI51" i="146"/>
  <c r="AI53" i="146"/>
  <c r="AI54" i="146"/>
  <c r="AI56" i="146"/>
  <c r="AI57" i="146"/>
  <c r="AI58" i="146"/>
  <c r="AI69" i="146"/>
  <c r="AI70" i="146"/>
  <c r="AI72" i="146"/>
  <c r="AI73" i="146"/>
  <c r="AI74" i="146"/>
  <c r="AI75" i="146"/>
  <c r="AI79" i="146"/>
  <c r="AI80" i="146"/>
  <c r="AI81" i="146"/>
  <c r="AI82" i="146"/>
  <c r="AI83" i="146"/>
  <c r="AI84" i="146"/>
  <c r="AI85" i="146"/>
  <c r="AI88" i="146"/>
  <c r="AI89" i="146"/>
  <c r="AI90" i="146"/>
  <c r="AI91" i="146"/>
  <c r="AI92" i="146"/>
  <c r="AI93" i="146"/>
  <c r="AI94" i="146"/>
  <c r="AI95" i="146"/>
  <c r="AI96" i="146"/>
  <c r="AI97" i="146"/>
  <c r="AI98" i="146"/>
  <c r="AI99" i="146"/>
  <c r="AI100" i="146"/>
  <c r="AI101" i="146"/>
  <c r="AI102" i="146"/>
  <c r="AI103" i="146"/>
  <c r="AI104" i="146"/>
  <c r="AI105" i="146"/>
  <c r="AI106" i="146"/>
  <c r="AI107" i="146"/>
  <c r="AI108" i="146"/>
  <c r="AI109" i="146"/>
  <c r="AI110" i="146"/>
  <c r="AI111" i="146"/>
  <c r="AI115" i="146"/>
  <c r="AI116" i="146"/>
  <c r="AI117" i="146"/>
  <c r="AI118" i="146"/>
  <c r="AI119" i="146"/>
  <c r="AI120" i="146"/>
  <c r="AI121" i="146"/>
  <c r="AI122" i="146"/>
  <c r="AI123" i="146"/>
  <c r="AI124" i="146"/>
  <c r="AI125" i="146"/>
  <c r="AI126" i="146"/>
  <c r="AI127" i="146"/>
  <c r="AI128" i="146"/>
  <c r="AI129" i="146"/>
  <c r="AI130" i="146"/>
  <c r="AI131" i="146"/>
  <c r="AI132" i="146"/>
  <c r="AI133" i="146"/>
  <c r="AI134" i="146"/>
  <c r="AI135" i="146"/>
  <c r="M18" i="146"/>
  <c r="M27" i="146"/>
  <c r="M30" i="146"/>
  <c r="M41" i="146"/>
  <c r="M48" i="146"/>
  <c r="M49" i="146"/>
  <c r="M51" i="146"/>
  <c r="M53" i="146"/>
  <c r="M54" i="146"/>
  <c r="M56" i="146"/>
  <c r="M57" i="146"/>
  <c r="M58" i="146"/>
  <c r="M69" i="146"/>
  <c r="M70" i="146"/>
  <c r="M72" i="146"/>
  <c r="M73" i="146"/>
  <c r="M74" i="146"/>
  <c r="M75" i="146"/>
  <c r="M79" i="146"/>
  <c r="M80" i="146"/>
  <c r="M81" i="146"/>
  <c r="M82" i="146"/>
  <c r="M83" i="146"/>
  <c r="M84" i="146"/>
  <c r="M85" i="146"/>
  <c r="M88" i="146"/>
  <c r="M89" i="146"/>
  <c r="M90" i="146"/>
  <c r="M91" i="146"/>
  <c r="M92" i="146"/>
  <c r="M93" i="146"/>
  <c r="M94" i="146"/>
  <c r="M95" i="146"/>
  <c r="M96" i="146"/>
  <c r="M97" i="146"/>
  <c r="M98" i="146"/>
  <c r="M99" i="146"/>
  <c r="M100" i="146"/>
  <c r="M101" i="146"/>
  <c r="M102" i="146"/>
  <c r="M103" i="146"/>
  <c r="M104" i="146"/>
  <c r="M105" i="146"/>
  <c r="M106" i="146"/>
  <c r="M107" i="146"/>
  <c r="M108" i="146"/>
  <c r="M109" i="146"/>
  <c r="M110" i="146"/>
  <c r="M111" i="146"/>
  <c r="M115" i="146"/>
  <c r="M116" i="146"/>
  <c r="M117" i="146"/>
  <c r="M118" i="146"/>
  <c r="M119" i="146"/>
  <c r="M120" i="146"/>
  <c r="M121" i="146"/>
  <c r="M122" i="146"/>
  <c r="M123" i="146"/>
  <c r="M124" i="146"/>
  <c r="M125" i="146"/>
  <c r="M126" i="146"/>
  <c r="M127" i="146"/>
  <c r="M128" i="146"/>
  <c r="M129" i="146"/>
  <c r="M130" i="146"/>
  <c r="M131" i="146"/>
  <c r="M132" i="146"/>
  <c r="M133" i="146"/>
  <c r="M134" i="146"/>
  <c r="M135" i="146"/>
  <c r="AA18" i="146"/>
  <c r="AA27" i="146"/>
  <c r="AA30" i="146"/>
  <c r="AA41" i="146"/>
  <c r="AA48" i="146"/>
  <c r="AA49" i="146"/>
  <c r="AA51" i="146"/>
  <c r="AA53" i="146"/>
  <c r="AA54" i="146"/>
  <c r="AA56" i="146"/>
  <c r="AA57" i="146"/>
  <c r="AA58" i="146"/>
  <c r="AA69" i="146"/>
  <c r="AA70" i="146"/>
  <c r="AA72" i="146"/>
  <c r="AA73" i="146"/>
  <c r="AA74" i="146"/>
  <c r="AA75" i="146"/>
  <c r="AA79" i="146"/>
  <c r="AA80" i="146"/>
  <c r="AA81" i="146"/>
  <c r="AA82" i="146"/>
  <c r="AA83" i="146"/>
  <c r="AA84" i="146"/>
  <c r="AA85" i="146"/>
  <c r="AA88" i="146"/>
  <c r="AA89" i="146"/>
  <c r="AA90" i="146"/>
  <c r="AA91" i="146"/>
  <c r="AA92" i="146"/>
  <c r="AA93" i="146"/>
  <c r="AA94" i="146"/>
  <c r="AA95" i="146"/>
  <c r="AA96" i="146"/>
  <c r="AA97" i="146"/>
  <c r="AA98" i="146"/>
  <c r="AA99" i="146"/>
  <c r="AA100" i="146"/>
  <c r="AA101" i="146"/>
  <c r="AA102" i="146"/>
  <c r="AA103" i="146"/>
  <c r="AA104" i="146"/>
  <c r="AA105" i="146"/>
  <c r="AA106" i="146"/>
  <c r="AA107" i="146"/>
  <c r="AA108" i="146"/>
  <c r="AA109" i="146"/>
  <c r="AA110" i="146"/>
  <c r="AA111" i="146"/>
  <c r="AA115" i="146"/>
  <c r="AA116" i="146"/>
  <c r="AA117" i="146"/>
  <c r="AA118" i="146"/>
  <c r="AA119" i="146"/>
  <c r="AA120" i="146"/>
  <c r="AA121" i="146"/>
  <c r="AA122" i="146"/>
  <c r="AA123" i="146"/>
  <c r="AA124" i="146"/>
  <c r="AA125" i="146"/>
  <c r="AA126" i="146"/>
  <c r="AA127" i="146"/>
  <c r="AA128" i="146"/>
  <c r="AA129" i="146"/>
  <c r="AA130" i="146"/>
  <c r="AA131" i="146"/>
  <c r="AA132" i="146"/>
  <c r="AA133" i="146"/>
  <c r="AA134" i="146"/>
  <c r="AA135" i="146"/>
  <c r="AM18" i="146"/>
  <c r="AM27" i="146"/>
  <c r="AM30" i="146"/>
  <c r="AM41" i="146"/>
  <c r="AM48" i="146"/>
  <c r="AM49" i="146"/>
  <c r="AM51" i="146"/>
  <c r="AM53" i="146"/>
  <c r="AM54" i="146"/>
  <c r="AM56" i="146"/>
  <c r="AM57" i="146"/>
  <c r="AM58" i="146"/>
  <c r="AM69" i="146"/>
  <c r="AM70" i="146"/>
  <c r="AM72" i="146"/>
  <c r="AM73" i="146"/>
  <c r="AM74" i="146"/>
  <c r="AM75" i="146"/>
  <c r="AM79" i="146"/>
  <c r="AM80" i="146"/>
  <c r="AM81" i="146"/>
  <c r="AM82" i="146"/>
  <c r="AM83" i="146"/>
  <c r="AM84" i="146"/>
  <c r="AM85" i="146"/>
  <c r="AM88" i="146"/>
  <c r="AM89" i="146"/>
  <c r="AM90" i="146"/>
  <c r="AM91" i="146"/>
  <c r="AM92" i="146"/>
  <c r="AM93" i="146"/>
  <c r="AM94" i="146"/>
  <c r="AM95" i="146"/>
  <c r="AM96" i="146"/>
  <c r="AM97" i="146"/>
  <c r="AM98" i="146"/>
  <c r="AM99" i="146"/>
  <c r="AM100" i="146"/>
  <c r="AM101" i="146"/>
  <c r="AM102" i="146"/>
  <c r="AM103" i="146"/>
  <c r="AM104" i="146"/>
  <c r="AM105" i="146"/>
  <c r="AM106" i="146"/>
  <c r="AM107" i="146"/>
  <c r="AM108" i="146"/>
  <c r="AM109" i="146"/>
  <c r="AM110" i="146"/>
  <c r="AM111" i="146"/>
  <c r="AM115" i="146"/>
  <c r="AM116" i="146"/>
  <c r="AM117" i="146"/>
  <c r="AM118" i="146"/>
  <c r="AM119" i="146"/>
  <c r="AM120" i="146"/>
  <c r="AM121" i="146"/>
  <c r="AM122" i="146"/>
  <c r="AM123" i="146"/>
  <c r="AM124" i="146"/>
  <c r="AM125" i="146"/>
  <c r="AM126" i="146"/>
  <c r="AM127" i="146"/>
  <c r="AM128" i="146"/>
  <c r="AM129" i="146"/>
  <c r="AM130" i="146"/>
  <c r="AM131" i="146"/>
  <c r="AM132" i="146"/>
  <c r="AM133" i="146"/>
  <c r="AM134" i="146"/>
  <c r="AM135" i="146"/>
  <c r="AU18" i="146"/>
  <c r="AU27" i="146"/>
  <c r="AU30" i="146"/>
  <c r="AU41" i="146"/>
  <c r="AU48" i="146"/>
  <c r="AU49" i="146"/>
  <c r="AU51" i="146"/>
  <c r="AU53" i="146"/>
  <c r="AU54" i="146"/>
  <c r="AU56" i="146"/>
  <c r="AU57" i="146"/>
  <c r="AU58" i="146"/>
  <c r="AU69" i="146"/>
  <c r="AU70" i="146"/>
  <c r="AU72" i="146"/>
  <c r="AU73" i="146"/>
  <c r="AU74" i="146"/>
  <c r="AU75" i="146"/>
  <c r="AU79" i="146"/>
  <c r="AU80" i="146"/>
  <c r="AU81" i="146"/>
  <c r="AU82" i="146"/>
  <c r="AU83" i="146"/>
  <c r="AU84" i="146"/>
  <c r="AU85" i="146"/>
  <c r="AU88" i="146"/>
  <c r="AU89" i="146"/>
  <c r="AU90" i="146"/>
  <c r="AU91" i="146"/>
  <c r="AU92" i="146"/>
  <c r="AU93" i="146"/>
  <c r="AU94" i="146"/>
  <c r="AU95" i="146"/>
  <c r="AU96" i="146"/>
  <c r="AU97" i="146"/>
  <c r="AU98" i="146"/>
  <c r="AU99" i="146"/>
  <c r="AU100" i="146"/>
  <c r="AU101" i="146"/>
  <c r="AU102" i="146"/>
  <c r="AU103" i="146"/>
  <c r="AU104" i="146"/>
  <c r="AU105" i="146"/>
  <c r="AU106" i="146"/>
  <c r="AU107" i="146"/>
  <c r="AU108" i="146"/>
  <c r="AU109" i="146"/>
  <c r="AU110" i="146"/>
  <c r="AU111" i="146"/>
  <c r="AU115" i="146"/>
  <c r="AU116" i="146"/>
  <c r="AU117" i="146"/>
  <c r="AU118" i="146"/>
  <c r="AU119" i="146"/>
  <c r="AU120" i="146"/>
  <c r="AU121" i="146"/>
  <c r="AU122" i="146"/>
  <c r="AU123" i="146"/>
  <c r="AU124" i="146"/>
  <c r="AU125" i="146"/>
  <c r="AU126" i="146"/>
  <c r="AU127" i="146"/>
  <c r="AU128" i="146"/>
  <c r="AU129" i="146"/>
  <c r="AU130" i="146"/>
  <c r="AU131" i="146"/>
  <c r="AU132" i="146"/>
  <c r="AU133" i="146"/>
  <c r="AU134" i="146"/>
  <c r="AU135" i="146"/>
  <c r="AY105" i="15"/>
  <c r="AP105" i="15"/>
  <c r="AN105" i="15"/>
  <c r="AH105" i="15"/>
  <c r="AF105" i="15"/>
  <c r="AD105" i="15"/>
  <c r="AB105" i="15"/>
  <c r="AD136" i="147"/>
  <c r="Z105" i="15"/>
  <c r="AB136" i="147"/>
  <c r="X105" i="15"/>
  <c r="Z136" i="147"/>
  <c r="V105" i="15"/>
  <c r="X136" i="147"/>
  <c r="T105" i="15"/>
  <c r="V136" i="147"/>
  <c r="R105" i="15"/>
  <c r="T136" i="147"/>
  <c r="P105" i="15"/>
  <c r="R136" i="147"/>
  <c r="N105" i="15"/>
  <c r="P136" i="147"/>
  <c r="L105" i="15"/>
  <c r="N136" i="147"/>
  <c r="J105" i="15"/>
  <c r="L136" i="147"/>
  <c r="H105" i="15"/>
  <c r="J136" i="147"/>
  <c r="F105" i="15"/>
  <c r="H136" i="147"/>
  <c r="D105" i="15"/>
  <c r="F136" i="147"/>
  <c r="B105" i="15"/>
  <c r="AZ150" i="147"/>
  <c r="S145" i="147"/>
  <c r="AE13" i="147"/>
  <c r="AE14" i="147"/>
  <c r="AE15" i="147"/>
  <c r="AE16" i="147"/>
  <c r="AE17" i="147"/>
  <c r="AE18" i="147"/>
  <c r="AE19" i="147"/>
  <c r="AE20" i="147"/>
  <c r="AE21" i="147"/>
  <c r="AE22" i="147"/>
  <c r="AE23" i="147"/>
  <c r="AE24" i="147"/>
  <c r="AE25" i="147"/>
  <c r="AE26" i="147"/>
  <c r="AE27" i="147"/>
  <c r="AE28" i="147"/>
  <c r="AE29" i="147"/>
  <c r="AE30" i="147"/>
  <c r="AE31" i="147"/>
  <c r="AE32" i="147"/>
  <c r="AE33" i="147"/>
  <c r="AE34" i="147"/>
  <c r="AE35" i="147"/>
  <c r="AE36" i="147"/>
  <c r="AE37" i="147"/>
  <c r="AE38" i="147"/>
  <c r="AE39" i="147"/>
  <c r="AE40" i="147"/>
  <c r="AE41" i="147"/>
  <c r="AE42" i="147"/>
  <c r="AE43" i="147"/>
  <c r="AE44" i="147"/>
  <c r="AE45" i="147"/>
  <c r="AE46" i="147"/>
  <c r="AE47" i="147"/>
  <c r="AE48" i="147"/>
  <c r="AE49" i="147"/>
  <c r="AE50" i="147"/>
  <c r="AE51" i="147"/>
  <c r="AE52" i="147"/>
  <c r="AE53" i="147"/>
  <c r="AE54" i="147"/>
  <c r="AE55" i="147"/>
  <c r="AE56" i="147"/>
  <c r="AE57" i="147"/>
  <c r="AE58" i="147"/>
  <c r="AE59" i="147"/>
  <c r="AE60" i="147"/>
  <c r="AE61" i="147"/>
  <c r="AE62" i="147"/>
  <c r="AE63" i="147"/>
  <c r="AE64" i="147"/>
  <c r="AE65" i="147"/>
  <c r="AE66" i="147"/>
  <c r="AE67" i="147"/>
  <c r="AE68" i="147"/>
  <c r="AE69" i="147"/>
  <c r="AE70" i="147"/>
  <c r="AE71" i="147"/>
  <c r="AE72" i="147"/>
  <c r="AE73" i="147"/>
  <c r="AE74" i="147"/>
  <c r="AE75" i="147"/>
  <c r="AE76" i="147"/>
  <c r="AE77" i="147"/>
  <c r="AE78" i="147"/>
  <c r="AE79" i="147"/>
  <c r="AE80" i="147"/>
  <c r="AE81" i="147"/>
  <c r="AE82" i="147"/>
  <c r="AE83" i="147"/>
  <c r="AE84" i="147"/>
  <c r="AE85" i="147"/>
  <c r="AE86" i="147"/>
  <c r="AE87" i="147"/>
  <c r="AE88" i="147"/>
  <c r="AE89" i="147"/>
  <c r="AE90" i="147"/>
  <c r="AE91" i="147"/>
  <c r="AE92" i="147"/>
  <c r="AE93" i="147"/>
  <c r="AE94" i="147"/>
  <c r="AE95" i="147"/>
  <c r="AE96" i="147"/>
  <c r="AE97" i="147"/>
  <c r="AE98" i="147"/>
  <c r="AE99" i="147"/>
  <c r="AE100" i="147"/>
  <c r="AE101" i="147"/>
  <c r="AE102" i="147"/>
  <c r="AE103" i="147"/>
  <c r="AE104" i="147"/>
  <c r="AE105" i="147"/>
  <c r="AE106" i="147"/>
  <c r="AE107" i="147"/>
  <c r="AE108" i="147"/>
  <c r="AE109" i="147"/>
  <c r="AE110" i="147"/>
  <c r="AE111" i="147"/>
  <c r="AE112" i="147"/>
  <c r="AE113" i="147"/>
  <c r="AE114" i="147"/>
  <c r="AE115" i="147"/>
  <c r="AE116" i="147"/>
  <c r="AE117" i="147"/>
  <c r="AE118" i="147"/>
  <c r="AE119" i="147"/>
  <c r="AE120" i="147"/>
  <c r="AE121" i="147"/>
  <c r="AE122" i="147"/>
  <c r="AE123" i="147"/>
  <c r="AE124" i="147"/>
  <c r="AE125" i="147"/>
  <c r="AE126" i="147"/>
  <c r="AE127" i="147"/>
  <c r="AE128" i="147"/>
  <c r="AE129" i="147"/>
  <c r="AE130" i="147"/>
  <c r="AE131" i="147"/>
  <c r="AE132" i="147"/>
  <c r="AE133" i="147"/>
  <c r="AE134" i="147"/>
  <c r="AE135" i="147"/>
  <c r="AE138" i="147"/>
  <c r="AW13" i="147"/>
  <c r="AW14" i="147"/>
  <c r="AW15" i="147"/>
  <c r="AW16" i="147"/>
  <c r="AW17" i="147"/>
  <c r="AW18" i="147"/>
  <c r="AW19" i="147"/>
  <c r="AW20" i="147"/>
  <c r="AW21" i="147"/>
  <c r="AW22" i="147"/>
  <c r="AW23" i="147"/>
  <c r="AW24" i="147"/>
  <c r="AW25" i="147"/>
  <c r="AW26" i="147"/>
  <c r="AW27" i="147"/>
  <c r="AW28" i="147"/>
  <c r="AW29" i="147"/>
  <c r="AW30" i="147"/>
  <c r="AW31" i="147"/>
  <c r="AW32" i="147"/>
  <c r="AW33" i="147"/>
  <c r="AW34" i="147"/>
  <c r="AW35" i="147"/>
  <c r="AW36" i="147"/>
  <c r="AW37" i="147"/>
  <c r="AW38" i="147"/>
  <c r="AW39" i="147"/>
  <c r="AW40" i="147"/>
  <c r="AW41" i="147"/>
  <c r="AW42" i="147"/>
  <c r="AW43" i="147"/>
  <c r="AW44" i="147"/>
  <c r="AW45" i="147"/>
  <c r="AW46" i="147"/>
  <c r="AW47" i="147"/>
  <c r="AW48" i="147"/>
  <c r="AW49" i="147"/>
  <c r="AW50" i="147"/>
  <c r="AW51" i="147"/>
  <c r="AW52" i="147"/>
  <c r="AW53" i="147"/>
  <c r="AW54" i="147"/>
  <c r="AW55" i="147"/>
  <c r="AW56" i="147"/>
  <c r="AW57" i="147"/>
  <c r="AW58" i="147"/>
  <c r="AW59" i="147"/>
  <c r="AW60" i="147"/>
  <c r="AW61" i="147"/>
  <c r="AW62" i="147"/>
  <c r="AW63" i="147"/>
  <c r="AW64" i="147"/>
  <c r="AW65" i="147"/>
  <c r="AW66" i="147"/>
  <c r="AW67" i="147"/>
  <c r="AW68" i="147"/>
  <c r="AW69" i="147"/>
  <c r="AW70" i="147"/>
  <c r="AW71" i="147"/>
  <c r="AW72" i="147"/>
  <c r="AW73" i="147"/>
  <c r="AW74" i="147"/>
  <c r="AW75" i="147"/>
  <c r="AW76" i="147"/>
  <c r="AW77" i="147"/>
  <c r="AW78" i="147"/>
  <c r="AW79" i="147"/>
  <c r="AW80" i="147"/>
  <c r="AW81" i="147"/>
  <c r="AW82" i="147"/>
  <c r="AW83" i="147"/>
  <c r="AW84" i="147"/>
  <c r="AW85" i="147"/>
  <c r="AW86" i="147"/>
  <c r="AW87" i="147"/>
  <c r="AW88" i="147"/>
  <c r="AW89" i="147"/>
  <c r="AW90" i="147"/>
  <c r="AW91" i="147"/>
  <c r="AW92" i="147"/>
  <c r="AW93" i="147"/>
  <c r="AW94" i="147"/>
  <c r="AW95" i="147"/>
  <c r="AW96" i="147"/>
  <c r="AW97" i="147"/>
  <c r="AW98" i="147"/>
  <c r="AW99" i="147"/>
  <c r="AW100" i="147"/>
  <c r="AW101" i="147"/>
  <c r="AW102" i="147"/>
  <c r="AW103" i="147"/>
  <c r="AW104" i="147"/>
  <c r="AW105" i="147"/>
  <c r="AW106" i="147"/>
  <c r="AW107" i="147"/>
  <c r="AW108" i="147"/>
  <c r="AW109" i="147"/>
  <c r="AW110" i="147"/>
  <c r="AW111" i="147"/>
  <c r="AW112" i="147"/>
  <c r="AW113" i="147"/>
  <c r="AW114" i="147"/>
  <c r="AW115" i="147"/>
  <c r="AW116" i="147"/>
  <c r="AW117" i="147"/>
  <c r="AW118" i="147"/>
  <c r="AW119" i="147"/>
  <c r="AW120" i="147"/>
  <c r="AW121" i="147"/>
  <c r="AW122" i="147"/>
  <c r="AW123" i="147"/>
  <c r="AW124" i="147"/>
  <c r="AW125" i="147"/>
  <c r="AW126" i="147"/>
  <c r="AW127" i="147"/>
  <c r="AW128" i="147"/>
  <c r="AW129" i="147"/>
  <c r="AW130" i="147"/>
  <c r="AW131" i="147"/>
  <c r="AW132" i="147"/>
  <c r="AW133" i="147"/>
  <c r="AW134" i="147"/>
  <c r="AW135" i="147"/>
  <c r="AW138" i="147"/>
  <c r="AY13" i="147"/>
  <c r="AY14" i="147"/>
  <c r="AY15" i="147"/>
  <c r="AY16" i="147"/>
  <c r="AY17" i="147"/>
  <c r="AY18" i="147"/>
  <c r="AY19" i="147"/>
  <c r="AY20" i="147"/>
  <c r="AY21" i="147"/>
  <c r="AY22" i="147"/>
  <c r="AY23" i="147"/>
  <c r="AY24" i="147"/>
  <c r="AY25" i="147"/>
  <c r="AY26" i="147"/>
  <c r="AY27" i="147"/>
  <c r="AY28" i="147"/>
  <c r="AY29" i="147"/>
  <c r="AY30" i="147"/>
  <c r="AY31" i="147"/>
  <c r="AY32" i="147"/>
  <c r="AY33" i="147"/>
  <c r="AY34" i="147"/>
  <c r="AY35" i="147"/>
  <c r="AY36" i="147"/>
  <c r="AY37" i="147"/>
  <c r="AY38" i="147"/>
  <c r="AY39" i="147"/>
  <c r="AY40" i="147"/>
  <c r="AY41" i="147"/>
  <c r="AY42" i="147"/>
  <c r="AY43" i="147"/>
  <c r="AY44" i="147"/>
  <c r="AY45" i="147"/>
  <c r="AY46" i="147"/>
  <c r="AY47" i="147"/>
  <c r="AY48" i="147"/>
  <c r="AY49" i="147"/>
  <c r="AY50" i="147"/>
  <c r="AY51" i="147"/>
  <c r="AY52" i="147"/>
  <c r="AY53" i="147"/>
  <c r="AY54" i="147"/>
  <c r="AY55" i="147"/>
  <c r="AY56" i="147"/>
  <c r="AY57" i="147"/>
  <c r="AY58" i="147"/>
  <c r="AY59" i="147"/>
  <c r="AY60" i="147"/>
  <c r="AY61" i="147"/>
  <c r="AY62" i="147"/>
  <c r="AY63" i="147"/>
  <c r="AY64" i="147"/>
  <c r="AY65" i="147"/>
  <c r="AY66" i="147"/>
  <c r="AY67" i="147"/>
  <c r="AY68" i="147"/>
  <c r="AY69" i="147"/>
  <c r="AY70" i="147"/>
  <c r="AY71" i="147"/>
  <c r="AY72" i="147"/>
  <c r="AY73" i="147"/>
  <c r="AY74" i="147"/>
  <c r="AY75" i="147"/>
  <c r="AY76" i="147"/>
  <c r="AY77" i="147"/>
  <c r="AY78" i="147"/>
  <c r="AY79" i="147"/>
  <c r="AY80" i="147"/>
  <c r="AY81" i="147"/>
  <c r="AY82" i="147"/>
  <c r="AY83" i="147"/>
  <c r="AY84" i="147"/>
  <c r="AY85" i="147"/>
  <c r="AY86" i="147"/>
  <c r="AY87" i="147"/>
  <c r="AY88" i="147"/>
  <c r="AY89" i="147"/>
  <c r="AY90" i="147"/>
  <c r="AY91" i="147"/>
  <c r="AY92" i="147"/>
  <c r="AY93" i="147"/>
  <c r="AY94" i="147"/>
  <c r="AY95" i="147"/>
  <c r="AY96" i="147"/>
  <c r="AY97" i="147"/>
  <c r="AY98" i="147"/>
  <c r="AY99" i="147"/>
  <c r="AY100" i="147"/>
  <c r="AY101" i="147"/>
  <c r="AY102" i="147"/>
  <c r="AY103" i="147"/>
  <c r="AY104" i="147"/>
  <c r="AY105" i="147"/>
  <c r="AY106" i="147"/>
  <c r="AY107" i="147"/>
  <c r="AY108" i="147"/>
  <c r="AY109" i="147"/>
  <c r="AY110" i="147"/>
  <c r="AY111" i="147"/>
  <c r="AY112" i="147"/>
  <c r="AY113" i="147"/>
  <c r="AY114" i="147"/>
  <c r="AY115" i="147"/>
  <c r="AY116" i="147"/>
  <c r="AY117" i="147"/>
  <c r="AY118" i="147"/>
  <c r="AY119" i="147"/>
  <c r="AY120" i="147"/>
  <c r="AY121" i="147"/>
  <c r="AY122" i="147"/>
  <c r="AY123" i="147"/>
  <c r="AY124" i="147"/>
  <c r="AY125" i="147"/>
  <c r="AY126" i="147"/>
  <c r="AY127" i="147"/>
  <c r="AY128" i="147"/>
  <c r="AY129" i="147"/>
  <c r="AY130" i="147"/>
  <c r="AY131" i="147"/>
  <c r="AY132" i="147"/>
  <c r="AY133" i="147"/>
  <c r="AY134" i="147"/>
  <c r="AY135" i="147"/>
  <c r="AY138" i="147"/>
  <c r="AZ143" i="147"/>
  <c r="AZ139" i="147"/>
  <c r="E13" i="147"/>
  <c r="AZ13" i="147"/>
  <c r="E14" i="147"/>
  <c r="AZ14" i="147"/>
  <c r="E15" i="147"/>
  <c r="AZ15" i="147"/>
  <c r="E16" i="147"/>
  <c r="AZ16" i="147"/>
  <c r="E17" i="147"/>
  <c r="AZ17" i="147"/>
  <c r="E18" i="147"/>
  <c r="AZ18" i="147"/>
  <c r="E19" i="147"/>
  <c r="AZ19" i="147"/>
  <c r="E20" i="147"/>
  <c r="AZ20" i="147"/>
  <c r="E21" i="147"/>
  <c r="AZ21" i="147"/>
  <c r="E22" i="147"/>
  <c r="AZ22" i="147"/>
  <c r="E23" i="147"/>
  <c r="AZ23" i="147"/>
  <c r="E24" i="147"/>
  <c r="AZ24" i="147"/>
  <c r="E25" i="147"/>
  <c r="AZ25" i="147"/>
  <c r="E26" i="147"/>
  <c r="AZ26" i="147"/>
  <c r="E27" i="147"/>
  <c r="AZ27" i="147"/>
  <c r="E28" i="147"/>
  <c r="AZ28" i="147"/>
  <c r="E29" i="147"/>
  <c r="AZ29" i="147"/>
  <c r="E30" i="147"/>
  <c r="AZ30" i="147"/>
  <c r="E31" i="147"/>
  <c r="AZ31" i="147"/>
  <c r="E32" i="147"/>
  <c r="AZ32" i="147"/>
  <c r="E33" i="147"/>
  <c r="AZ33" i="147"/>
  <c r="E34" i="147"/>
  <c r="AZ34" i="147"/>
  <c r="E35" i="147"/>
  <c r="AZ35" i="147"/>
  <c r="E36" i="147"/>
  <c r="AZ36" i="147"/>
  <c r="E37" i="147"/>
  <c r="AZ37" i="147"/>
  <c r="E38" i="147"/>
  <c r="AZ38" i="147"/>
  <c r="E39" i="147"/>
  <c r="AZ39" i="147"/>
  <c r="E40" i="147"/>
  <c r="AZ40" i="147"/>
  <c r="E41" i="147"/>
  <c r="AZ41" i="147"/>
  <c r="E42" i="147"/>
  <c r="AZ42" i="147"/>
  <c r="E43" i="147"/>
  <c r="AZ43" i="147"/>
  <c r="E44" i="147"/>
  <c r="AZ44" i="147"/>
  <c r="E45" i="147"/>
  <c r="AZ45" i="147"/>
  <c r="E46" i="147"/>
  <c r="AZ46" i="147"/>
  <c r="E47" i="147"/>
  <c r="AZ47" i="147"/>
  <c r="E48" i="147"/>
  <c r="AZ48" i="147"/>
  <c r="E49" i="147"/>
  <c r="AZ49" i="147"/>
  <c r="E50" i="147"/>
  <c r="AZ50" i="147"/>
  <c r="E51" i="147"/>
  <c r="AZ51" i="147"/>
  <c r="E52" i="147"/>
  <c r="AZ52" i="147"/>
  <c r="E53" i="147"/>
  <c r="AZ53" i="147"/>
  <c r="E54" i="147"/>
  <c r="AZ54" i="147"/>
  <c r="E55" i="147"/>
  <c r="AZ55" i="147"/>
  <c r="E56" i="147"/>
  <c r="AZ56" i="147"/>
  <c r="E57" i="147"/>
  <c r="AZ57" i="147"/>
  <c r="E58" i="147"/>
  <c r="AZ58" i="147"/>
  <c r="E59" i="147"/>
  <c r="AZ59" i="147"/>
  <c r="E60" i="147"/>
  <c r="AZ60" i="147"/>
  <c r="E61" i="147"/>
  <c r="AZ61" i="147"/>
  <c r="E62" i="147"/>
  <c r="AZ62" i="147"/>
  <c r="E63" i="147"/>
  <c r="AZ63" i="147"/>
  <c r="E64" i="147"/>
  <c r="AZ64" i="147"/>
  <c r="E65" i="147"/>
  <c r="AZ65" i="147"/>
  <c r="E66" i="147"/>
  <c r="AZ66" i="147"/>
  <c r="E67" i="147"/>
  <c r="AZ67" i="147"/>
  <c r="E68" i="147"/>
  <c r="AZ68" i="147"/>
  <c r="E69" i="147"/>
  <c r="AZ69" i="147"/>
  <c r="E70" i="147"/>
  <c r="AZ70" i="147"/>
  <c r="E71" i="147"/>
  <c r="AZ71" i="147"/>
  <c r="E72" i="147"/>
  <c r="AZ72" i="147"/>
  <c r="E73" i="147"/>
  <c r="AZ73" i="147"/>
  <c r="E74" i="147"/>
  <c r="AZ74" i="147"/>
  <c r="E75" i="147"/>
  <c r="AZ75" i="147"/>
  <c r="E76" i="147"/>
  <c r="AZ76" i="147"/>
  <c r="E77" i="147"/>
  <c r="AZ77" i="147"/>
  <c r="E78" i="147"/>
  <c r="AZ78" i="147"/>
  <c r="E79" i="147"/>
  <c r="AZ79" i="147"/>
  <c r="E80" i="147"/>
  <c r="AZ80" i="147"/>
  <c r="E81" i="147"/>
  <c r="AZ81" i="147"/>
  <c r="E82" i="147"/>
  <c r="AZ82" i="147"/>
  <c r="E83" i="147"/>
  <c r="AZ83" i="147"/>
  <c r="E84" i="147"/>
  <c r="AZ84" i="147"/>
  <c r="E85" i="147"/>
  <c r="AZ85" i="147"/>
  <c r="E86" i="147"/>
  <c r="AZ86" i="147"/>
  <c r="E87" i="147"/>
  <c r="AZ87" i="147"/>
  <c r="E88" i="147"/>
  <c r="AZ88" i="147"/>
  <c r="E89" i="147"/>
  <c r="AZ89" i="147"/>
  <c r="E90" i="147"/>
  <c r="AZ90" i="147"/>
  <c r="E91" i="147"/>
  <c r="AZ91" i="147"/>
  <c r="E92" i="147"/>
  <c r="AZ92" i="147"/>
  <c r="E93" i="147"/>
  <c r="AZ93" i="147"/>
  <c r="E94" i="147"/>
  <c r="AZ94" i="147"/>
  <c r="E95" i="147"/>
  <c r="AZ95" i="147"/>
  <c r="E96" i="147"/>
  <c r="AZ96" i="147"/>
  <c r="E97" i="147"/>
  <c r="AZ97" i="147"/>
  <c r="E98" i="147"/>
  <c r="AZ98" i="147"/>
  <c r="E99" i="147"/>
  <c r="AZ99" i="147"/>
  <c r="E100" i="147"/>
  <c r="AZ100" i="147"/>
  <c r="E101" i="147"/>
  <c r="AZ101" i="147"/>
  <c r="E102" i="147"/>
  <c r="AZ102" i="147"/>
  <c r="E103" i="147"/>
  <c r="AZ103" i="147"/>
  <c r="E104" i="147"/>
  <c r="AZ104" i="147"/>
  <c r="E105" i="147"/>
  <c r="AZ105" i="147"/>
  <c r="E106" i="147"/>
  <c r="AZ106" i="147"/>
  <c r="E107" i="147"/>
  <c r="AZ107" i="147"/>
  <c r="E108" i="147"/>
  <c r="AZ108" i="147"/>
  <c r="E109" i="147"/>
  <c r="AZ109" i="147"/>
  <c r="E110" i="147"/>
  <c r="AZ110" i="147"/>
  <c r="E111" i="147"/>
  <c r="AZ111" i="147"/>
  <c r="E112" i="147"/>
  <c r="AZ112" i="147"/>
  <c r="E113" i="147"/>
  <c r="AZ113" i="147"/>
  <c r="E114" i="147"/>
  <c r="AZ114" i="147"/>
  <c r="E115" i="147"/>
  <c r="AZ115" i="147"/>
  <c r="E116" i="147"/>
  <c r="AZ116" i="147"/>
  <c r="E117" i="147"/>
  <c r="AZ117" i="147"/>
  <c r="E118" i="147"/>
  <c r="AZ118" i="147"/>
  <c r="E119" i="147"/>
  <c r="AZ119" i="147"/>
  <c r="E120" i="147"/>
  <c r="AZ120" i="147"/>
  <c r="E121" i="147"/>
  <c r="AZ121" i="147"/>
  <c r="E122" i="147"/>
  <c r="AZ122" i="147"/>
  <c r="E123" i="147"/>
  <c r="AZ123" i="147"/>
  <c r="E124" i="147"/>
  <c r="AZ124" i="147"/>
  <c r="E125" i="147"/>
  <c r="AZ125" i="147"/>
  <c r="E126" i="147"/>
  <c r="AZ126" i="147"/>
  <c r="E127" i="147"/>
  <c r="AZ127" i="147"/>
  <c r="E128" i="147"/>
  <c r="AZ128" i="147"/>
  <c r="E129" i="147"/>
  <c r="AZ129" i="147"/>
  <c r="E130" i="147"/>
  <c r="AZ130" i="147"/>
  <c r="E131" i="147"/>
  <c r="AZ131" i="147"/>
  <c r="E132" i="147"/>
  <c r="AZ132" i="147"/>
  <c r="E133" i="147"/>
  <c r="AZ133" i="147"/>
  <c r="E134" i="147"/>
  <c r="AZ134" i="147"/>
  <c r="AZ135" i="147"/>
  <c r="AZ138" i="147"/>
  <c r="AX136" i="147"/>
  <c r="AV136" i="147"/>
  <c r="AT136" i="147"/>
  <c r="AR136" i="147"/>
  <c r="AL136" i="147"/>
  <c r="AJ136" i="147"/>
  <c r="AH136" i="147"/>
  <c r="AF136" i="147"/>
  <c r="E136" i="147"/>
  <c r="E135" i="147"/>
  <c r="C118" i="147"/>
  <c r="C117" i="147"/>
  <c r="C116" i="147"/>
  <c r="C115" i="147"/>
  <c r="B87" i="147"/>
  <c r="B86" i="147"/>
  <c r="B76" i="147"/>
  <c r="B71" i="147"/>
  <c r="B68" i="147"/>
  <c r="B65" i="147"/>
  <c r="B64" i="147"/>
  <c r="B63" i="147"/>
  <c r="B62" i="147"/>
  <c r="B61" i="147"/>
  <c r="B60" i="147"/>
  <c r="B59" i="147"/>
  <c r="B55" i="147"/>
  <c r="B52" i="147"/>
  <c r="B50" i="147"/>
  <c r="B49" i="147"/>
  <c r="B48" i="147"/>
  <c r="B47" i="147"/>
  <c r="B46" i="147"/>
  <c r="B45" i="147"/>
  <c r="B44" i="147"/>
  <c r="B42" i="147"/>
  <c r="B40" i="147"/>
  <c r="B39" i="147"/>
  <c r="B38" i="147"/>
  <c r="B37" i="147"/>
  <c r="B36" i="147"/>
  <c r="B35" i="147"/>
  <c r="B34" i="147"/>
  <c r="B33" i="147"/>
  <c r="B32" i="147"/>
  <c r="B31" i="147"/>
  <c r="B29" i="147"/>
  <c r="B28" i="147"/>
  <c r="B27" i="147"/>
  <c r="B26" i="147"/>
  <c r="B25" i="147"/>
  <c r="B24" i="147"/>
  <c r="B23" i="147"/>
  <c r="B22" i="147"/>
  <c r="B21" i="147"/>
  <c r="B20" i="147"/>
  <c r="B19" i="147"/>
  <c r="B17" i="147"/>
  <c r="B16" i="147"/>
  <c r="B15" i="147"/>
  <c r="B14" i="147"/>
  <c r="B13" i="147"/>
  <c r="B6" i="147"/>
  <c r="B4" i="147"/>
  <c r="Y18" i="146"/>
  <c r="Y27" i="146"/>
  <c r="Y30" i="146"/>
  <c r="Y41" i="146"/>
  <c r="Y48" i="146"/>
  <c r="Y49" i="146"/>
  <c r="Y51" i="146"/>
  <c r="Y53" i="146"/>
  <c r="Y54" i="146"/>
  <c r="Y56" i="146"/>
  <c r="Y57" i="146"/>
  <c r="Y58" i="146"/>
  <c r="Y69" i="146"/>
  <c r="Y70" i="146"/>
  <c r="Y72" i="146"/>
  <c r="Y73" i="146"/>
  <c r="Y74" i="146"/>
  <c r="Y75" i="146"/>
  <c r="Y79" i="146"/>
  <c r="Y80" i="146"/>
  <c r="Y81" i="146"/>
  <c r="Y82" i="146"/>
  <c r="Y83" i="146"/>
  <c r="Y84" i="146"/>
  <c r="Y85" i="146"/>
  <c r="Y88" i="146"/>
  <c r="Y89" i="146"/>
  <c r="Y90" i="146"/>
  <c r="Y91" i="146"/>
  <c r="Y92" i="146"/>
  <c r="Y93" i="146"/>
  <c r="Y94" i="146"/>
  <c r="Y95" i="146"/>
  <c r="Y96" i="146"/>
  <c r="Y97" i="146"/>
  <c r="Y98" i="146"/>
  <c r="Y99" i="146"/>
  <c r="Y100" i="146"/>
  <c r="Y101" i="146"/>
  <c r="Y102" i="146"/>
  <c r="Y103" i="146"/>
  <c r="Y104" i="146"/>
  <c r="Y105" i="146"/>
  <c r="Y106" i="146"/>
  <c r="Y107" i="146"/>
  <c r="Y108" i="146"/>
  <c r="Y109" i="146"/>
  <c r="Y110" i="146"/>
  <c r="Y111" i="146"/>
  <c r="Y115" i="146"/>
  <c r="Y116" i="146"/>
  <c r="Y117" i="146"/>
  <c r="Y118" i="146"/>
  <c r="Y119" i="146"/>
  <c r="Y120" i="146"/>
  <c r="Y121" i="146"/>
  <c r="Y122" i="146"/>
  <c r="Y123" i="146"/>
  <c r="Y124" i="146"/>
  <c r="Y125" i="146"/>
  <c r="Y126" i="146"/>
  <c r="Y127" i="146"/>
  <c r="Y128" i="146"/>
  <c r="Y129" i="146"/>
  <c r="Y130" i="146"/>
  <c r="Y131" i="146"/>
  <c r="Y132" i="146"/>
  <c r="Y133" i="146"/>
  <c r="Y134" i="146"/>
  <c r="Y135" i="146"/>
  <c r="AS18" i="146"/>
  <c r="AS27" i="146"/>
  <c r="AS30" i="146"/>
  <c r="AS41" i="146"/>
  <c r="AS48" i="146"/>
  <c r="AS49" i="146"/>
  <c r="AS51" i="146"/>
  <c r="AS53" i="146"/>
  <c r="AS54" i="146"/>
  <c r="AS56" i="146"/>
  <c r="AS57" i="146"/>
  <c r="AS58" i="146"/>
  <c r="AS69" i="146"/>
  <c r="AS70" i="146"/>
  <c r="AS72" i="146"/>
  <c r="AS73" i="146"/>
  <c r="AS74" i="146"/>
  <c r="AS75" i="146"/>
  <c r="AS79" i="146"/>
  <c r="AS80" i="146"/>
  <c r="AS81" i="146"/>
  <c r="AS82" i="146"/>
  <c r="AS83" i="146"/>
  <c r="AS84" i="146"/>
  <c r="AS85" i="146"/>
  <c r="AS88" i="146"/>
  <c r="AS89" i="146"/>
  <c r="AS90" i="146"/>
  <c r="AS91" i="146"/>
  <c r="AS92" i="146"/>
  <c r="AS93" i="146"/>
  <c r="AS94" i="146"/>
  <c r="AS95" i="146"/>
  <c r="AS96" i="146"/>
  <c r="AS97" i="146"/>
  <c r="AS98" i="146"/>
  <c r="AS99" i="146"/>
  <c r="AS100" i="146"/>
  <c r="AS101" i="146"/>
  <c r="AS102" i="146"/>
  <c r="AS103" i="146"/>
  <c r="AS104" i="146"/>
  <c r="AS105" i="146"/>
  <c r="AS106" i="146"/>
  <c r="AS107" i="146"/>
  <c r="AS108" i="146"/>
  <c r="AS109" i="146"/>
  <c r="AS110" i="146"/>
  <c r="AS111" i="146"/>
  <c r="AS115" i="146"/>
  <c r="AS116" i="146"/>
  <c r="AS117" i="146"/>
  <c r="AS118" i="146"/>
  <c r="AS119" i="146"/>
  <c r="AS120" i="146"/>
  <c r="AS121" i="146"/>
  <c r="AS122" i="146"/>
  <c r="AS123" i="146"/>
  <c r="AS124" i="146"/>
  <c r="AS125" i="146"/>
  <c r="AS126" i="146"/>
  <c r="AS127" i="146"/>
  <c r="AS128" i="146"/>
  <c r="AS129" i="146"/>
  <c r="AS130" i="146"/>
  <c r="AS131" i="146"/>
  <c r="AS132" i="146"/>
  <c r="AS133" i="146"/>
  <c r="AS134" i="146"/>
  <c r="AS135" i="146"/>
  <c r="AY104" i="15"/>
  <c r="C12" i="145"/>
  <c r="C11" i="145"/>
  <c r="D11" i="145"/>
  <c r="D18" i="145"/>
  <c r="AO18" i="145"/>
  <c r="D27" i="145"/>
  <c r="AO27" i="145"/>
  <c r="D30" i="145"/>
  <c r="AO30" i="145"/>
  <c r="D41" i="145"/>
  <c r="AO41" i="145"/>
  <c r="D48" i="145"/>
  <c r="AO48" i="145"/>
  <c r="D49" i="145"/>
  <c r="AO49" i="145"/>
  <c r="D51" i="145"/>
  <c r="AO51" i="145"/>
  <c r="D53" i="145"/>
  <c r="AO53" i="145"/>
  <c r="D54" i="145"/>
  <c r="AO54" i="145"/>
  <c r="D56" i="145"/>
  <c r="AO56" i="145"/>
  <c r="D57" i="145"/>
  <c r="AO57" i="145"/>
  <c r="D58" i="145"/>
  <c r="AO58" i="145"/>
  <c r="D69" i="145"/>
  <c r="AO69" i="145"/>
  <c r="D70" i="145"/>
  <c r="AO70" i="145"/>
  <c r="D72" i="145"/>
  <c r="AO72" i="145"/>
  <c r="D73" i="145"/>
  <c r="AO73" i="145"/>
  <c r="D74" i="145"/>
  <c r="AO74" i="145"/>
  <c r="D75" i="145"/>
  <c r="AO75" i="145"/>
  <c r="D79" i="145"/>
  <c r="AO79" i="145"/>
  <c r="D80" i="145"/>
  <c r="AO80" i="145"/>
  <c r="D81" i="145"/>
  <c r="AO81" i="145"/>
  <c r="D82" i="145"/>
  <c r="AO82" i="145"/>
  <c r="D83" i="145"/>
  <c r="AO83" i="145"/>
  <c r="D84" i="145"/>
  <c r="AO84" i="145"/>
  <c r="D85" i="145"/>
  <c r="AO85" i="145"/>
  <c r="D88" i="145"/>
  <c r="AO88" i="145"/>
  <c r="D89" i="145"/>
  <c r="AO89" i="145"/>
  <c r="D90" i="145"/>
  <c r="AO90" i="145"/>
  <c r="D91" i="145"/>
  <c r="AO91" i="145"/>
  <c r="D92" i="145"/>
  <c r="AO92" i="145"/>
  <c r="D93" i="145"/>
  <c r="AO93" i="145"/>
  <c r="D94" i="145"/>
  <c r="AO94" i="145"/>
  <c r="D95" i="145"/>
  <c r="AO95" i="145"/>
  <c r="D96" i="145"/>
  <c r="AO96" i="145"/>
  <c r="D97" i="145"/>
  <c r="AO97" i="145"/>
  <c r="AO98" i="145"/>
  <c r="AO99" i="145"/>
  <c r="AO100" i="145"/>
  <c r="AO101" i="145"/>
  <c r="AO102" i="145"/>
  <c r="AO103" i="145"/>
  <c r="AO104" i="145"/>
  <c r="AO105" i="145"/>
  <c r="AO106" i="145"/>
  <c r="AO107" i="145"/>
  <c r="AO108" i="145"/>
  <c r="AO109" i="145"/>
  <c r="AO110" i="145"/>
  <c r="AO111" i="145"/>
  <c r="AO115" i="145"/>
  <c r="AO116" i="145"/>
  <c r="AO117" i="145"/>
  <c r="AO118" i="145"/>
  <c r="AO119" i="145"/>
  <c r="AO120" i="145"/>
  <c r="AO121" i="145"/>
  <c r="AO122" i="145"/>
  <c r="AO123" i="145"/>
  <c r="AO124" i="145"/>
  <c r="AO125" i="145"/>
  <c r="AO126" i="145"/>
  <c r="AO127" i="145"/>
  <c r="AO128" i="145"/>
  <c r="AO129" i="145"/>
  <c r="AO130" i="145"/>
  <c r="AO131" i="145"/>
  <c r="AO132" i="145"/>
  <c r="AO133" i="145"/>
  <c r="AO134" i="145"/>
  <c r="AO135" i="145"/>
  <c r="AM18" i="145"/>
  <c r="AM27" i="145"/>
  <c r="AM30" i="145"/>
  <c r="AM41" i="145"/>
  <c r="AM48" i="145"/>
  <c r="AM49" i="145"/>
  <c r="AM51" i="145"/>
  <c r="AM53" i="145"/>
  <c r="AM54" i="145"/>
  <c r="AM56" i="145"/>
  <c r="AM57" i="145"/>
  <c r="AM58" i="145"/>
  <c r="AM69" i="145"/>
  <c r="AM70" i="145"/>
  <c r="AM72" i="145"/>
  <c r="AM73" i="145"/>
  <c r="AM74" i="145"/>
  <c r="AM75" i="145"/>
  <c r="AM79" i="145"/>
  <c r="AM80" i="145"/>
  <c r="AM81" i="145"/>
  <c r="AM82" i="145"/>
  <c r="AM83" i="145"/>
  <c r="AM84" i="145"/>
  <c r="AM85" i="145"/>
  <c r="AM88" i="145"/>
  <c r="AM89" i="145"/>
  <c r="AM90" i="145"/>
  <c r="AM91" i="145"/>
  <c r="AM92" i="145"/>
  <c r="AM93" i="145"/>
  <c r="AM94" i="145"/>
  <c r="AM95" i="145"/>
  <c r="AM96" i="145"/>
  <c r="AM97" i="145"/>
  <c r="AM98" i="145"/>
  <c r="AM99" i="145"/>
  <c r="AM100" i="145"/>
  <c r="AM101" i="145"/>
  <c r="AM102" i="145"/>
  <c r="AM103" i="145"/>
  <c r="AM104" i="145"/>
  <c r="AM105" i="145"/>
  <c r="AM106" i="145"/>
  <c r="AM107" i="145"/>
  <c r="AM108" i="145"/>
  <c r="AM109" i="145"/>
  <c r="AM110" i="145"/>
  <c r="AM111" i="145"/>
  <c r="AM115" i="145"/>
  <c r="AM116" i="145"/>
  <c r="AM117" i="145"/>
  <c r="AM118" i="145"/>
  <c r="AM119" i="145"/>
  <c r="AM120" i="145"/>
  <c r="AM121" i="145"/>
  <c r="AM122" i="145"/>
  <c r="AM123" i="145"/>
  <c r="AM124" i="145"/>
  <c r="AM125" i="145"/>
  <c r="AM126" i="145"/>
  <c r="AM127" i="145"/>
  <c r="AM128" i="145"/>
  <c r="AM129" i="145"/>
  <c r="AM130" i="145"/>
  <c r="AM131" i="145"/>
  <c r="AM132" i="145"/>
  <c r="AM133" i="145"/>
  <c r="AM134" i="145"/>
  <c r="AM135" i="145"/>
  <c r="W18" i="145"/>
  <c r="W27" i="145"/>
  <c r="W30" i="145"/>
  <c r="W41" i="145"/>
  <c r="W48" i="145"/>
  <c r="W49" i="145"/>
  <c r="W51" i="145"/>
  <c r="W53" i="145"/>
  <c r="W54" i="145"/>
  <c r="W56" i="145"/>
  <c r="W57" i="145"/>
  <c r="W58" i="145"/>
  <c r="W69" i="145"/>
  <c r="W70" i="145"/>
  <c r="W72" i="145"/>
  <c r="W73" i="145"/>
  <c r="W74" i="145"/>
  <c r="W75" i="145"/>
  <c r="W79" i="145"/>
  <c r="W80" i="145"/>
  <c r="W81" i="145"/>
  <c r="W82" i="145"/>
  <c r="W83" i="145"/>
  <c r="W84" i="145"/>
  <c r="W85" i="145"/>
  <c r="W88" i="145"/>
  <c r="W89" i="145"/>
  <c r="W90" i="145"/>
  <c r="W91" i="145"/>
  <c r="W92" i="145"/>
  <c r="W93" i="145"/>
  <c r="W94" i="145"/>
  <c r="W95" i="145"/>
  <c r="W96" i="145"/>
  <c r="W97" i="145"/>
  <c r="W98" i="145"/>
  <c r="W99" i="145"/>
  <c r="W100" i="145"/>
  <c r="W101" i="145"/>
  <c r="W102" i="145"/>
  <c r="W103" i="145"/>
  <c r="W104" i="145"/>
  <c r="W105" i="145"/>
  <c r="W106" i="145"/>
  <c r="W107" i="145"/>
  <c r="W108" i="145"/>
  <c r="W109" i="145"/>
  <c r="W110" i="145"/>
  <c r="W111" i="145"/>
  <c r="W115" i="145"/>
  <c r="W116" i="145"/>
  <c r="W117" i="145"/>
  <c r="W118" i="145"/>
  <c r="W119" i="145"/>
  <c r="W120" i="145"/>
  <c r="W121" i="145"/>
  <c r="W122" i="145"/>
  <c r="W123" i="145"/>
  <c r="W124" i="145"/>
  <c r="W125" i="145"/>
  <c r="W126" i="145"/>
  <c r="W127" i="145"/>
  <c r="W128" i="145"/>
  <c r="W129" i="145"/>
  <c r="W130" i="145"/>
  <c r="W131" i="145"/>
  <c r="W132" i="145"/>
  <c r="W133" i="145"/>
  <c r="W134" i="145"/>
  <c r="W135" i="145"/>
  <c r="U18" i="145"/>
  <c r="U27" i="145"/>
  <c r="U30" i="145"/>
  <c r="U41" i="145"/>
  <c r="U48" i="145"/>
  <c r="U49" i="145"/>
  <c r="U51" i="145"/>
  <c r="U53" i="145"/>
  <c r="U54" i="145"/>
  <c r="U56" i="145"/>
  <c r="U57" i="145"/>
  <c r="U58" i="145"/>
  <c r="U69" i="145"/>
  <c r="U70" i="145"/>
  <c r="U72" i="145"/>
  <c r="U73" i="145"/>
  <c r="U74" i="145"/>
  <c r="U75" i="145"/>
  <c r="U79" i="145"/>
  <c r="U80" i="145"/>
  <c r="U81" i="145"/>
  <c r="U82" i="145"/>
  <c r="U83" i="145"/>
  <c r="U84" i="145"/>
  <c r="U85" i="145"/>
  <c r="U88" i="145"/>
  <c r="U89" i="145"/>
  <c r="U90" i="145"/>
  <c r="U91" i="145"/>
  <c r="U92" i="145"/>
  <c r="U93" i="145"/>
  <c r="U94" i="145"/>
  <c r="U95" i="145"/>
  <c r="U96" i="145"/>
  <c r="U97" i="145"/>
  <c r="U98" i="145"/>
  <c r="U99" i="145"/>
  <c r="U100" i="145"/>
  <c r="U101" i="145"/>
  <c r="U102" i="145"/>
  <c r="U103" i="145"/>
  <c r="U104" i="145"/>
  <c r="U105" i="145"/>
  <c r="U106" i="145"/>
  <c r="U107" i="145"/>
  <c r="U108" i="145"/>
  <c r="U109" i="145"/>
  <c r="U110" i="145"/>
  <c r="U111" i="145"/>
  <c r="U115" i="145"/>
  <c r="U116" i="145"/>
  <c r="U117" i="145"/>
  <c r="U118" i="145"/>
  <c r="U119" i="145"/>
  <c r="U120" i="145"/>
  <c r="U121" i="145"/>
  <c r="U122" i="145"/>
  <c r="U123" i="145"/>
  <c r="U124" i="145"/>
  <c r="U125" i="145"/>
  <c r="U126" i="145"/>
  <c r="U127" i="145"/>
  <c r="U128" i="145"/>
  <c r="U129" i="145"/>
  <c r="U130" i="145"/>
  <c r="U131" i="145"/>
  <c r="U132" i="145"/>
  <c r="U133" i="145"/>
  <c r="U134" i="145"/>
  <c r="U135" i="145"/>
  <c r="Q18" i="145"/>
  <c r="Q27" i="145"/>
  <c r="Q30" i="145"/>
  <c r="Q41" i="145"/>
  <c r="Q48" i="145"/>
  <c r="Q49" i="145"/>
  <c r="Q51" i="145"/>
  <c r="Q53" i="145"/>
  <c r="Q54" i="145"/>
  <c r="Q56" i="145"/>
  <c r="Q57" i="145"/>
  <c r="Q58" i="145"/>
  <c r="Q69" i="145"/>
  <c r="Q70" i="145"/>
  <c r="Q72" i="145"/>
  <c r="Q73" i="145"/>
  <c r="Q74" i="145"/>
  <c r="Q75" i="145"/>
  <c r="Q79" i="145"/>
  <c r="Q80" i="145"/>
  <c r="Q81" i="145"/>
  <c r="Q82" i="145"/>
  <c r="Q83" i="145"/>
  <c r="Q84" i="145"/>
  <c r="Q85" i="145"/>
  <c r="Q88" i="145"/>
  <c r="Q89" i="145"/>
  <c r="Q90" i="145"/>
  <c r="Q91" i="145"/>
  <c r="Q92" i="145"/>
  <c r="Q93" i="145"/>
  <c r="Q94" i="145"/>
  <c r="Q95" i="145"/>
  <c r="Q96" i="145"/>
  <c r="Q97" i="145"/>
  <c r="Q98" i="145"/>
  <c r="Q99" i="145"/>
  <c r="Q100" i="145"/>
  <c r="Q101" i="145"/>
  <c r="Q102" i="145"/>
  <c r="Q103" i="145"/>
  <c r="Q104" i="145"/>
  <c r="Q105" i="145"/>
  <c r="Q106" i="145"/>
  <c r="Q107" i="145"/>
  <c r="Q108" i="145"/>
  <c r="Q109" i="145"/>
  <c r="Q110" i="145"/>
  <c r="Q111" i="145"/>
  <c r="Q115" i="145"/>
  <c r="Q116" i="145"/>
  <c r="Q117" i="145"/>
  <c r="Q118" i="145"/>
  <c r="Q119" i="145"/>
  <c r="Q120" i="145"/>
  <c r="Q121" i="145"/>
  <c r="Q122" i="145"/>
  <c r="Q123" i="145"/>
  <c r="Q124" i="145"/>
  <c r="Q125" i="145"/>
  <c r="Q126" i="145"/>
  <c r="Q127" i="145"/>
  <c r="Q128" i="145"/>
  <c r="Q129" i="145"/>
  <c r="Q130" i="145"/>
  <c r="Q131" i="145"/>
  <c r="Q132" i="145"/>
  <c r="Q133" i="145"/>
  <c r="Q134" i="145"/>
  <c r="Q135" i="145"/>
  <c r="AT136" i="146"/>
  <c r="AP104" i="15"/>
  <c r="AR136" i="146"/>
  <c r="AN104" i="15"/>
  <c r="AP136" i="146"/>
  <c r="AL104" i="15"/>
  <c r="AN136" i="146"/>
  <c r="AJ104" i="15"/>
  <c r="AL136" i="146"/>
  <c r="AH104" i="15"/>
  <c r="AJ136" i="146"/>
  <c r="AF104" i="15"/>
  <c r="AH136" i="146"/>
  <c r="AD104" i="15"/>
  <c r="AF136" i="146"/>
  <c r="AB104" i="15"/>
  <c r="AD136" i="146"/>
  <c r="Z104" i="15"/>
  <c r="AB136" i="146"/>
  <c r="X104" i="15"/>
  <c r="Z136" i="146"/>
  <c r="V104" i="15"/>
  <c r="X136" i="146"/>
  <c r="T104" i="15"/>
  <c r="V136" i="146"/>
  <c r="R104" i="15"/>
  <c r="T136" i="146"/>
  <c r="P104" i="15"/>
  <c r="R136" i="146"/>
  <c r="N104" i="15"/>
  <c r="P136" i="146"/>
  <c r="L104" i="15"/>
  <c r="N136" i="146"/>
  <c r="J104" i="15"/>
  <c r="L136" i="146"/>
  <c r="H104" i="15"/>
  <c r="J136" i="146"/>
  <c r="F104" i="15"/>
  <c r="H136" i="146"/>
  <c r="D104" i="15"/>
  <c r="F136" i="146"/>
  <c r="B104" i="15"/>
  <c r="G18" i="145"/>
  <c r="G27" i="145"/>
  <c r="G30" i="145"/>
  <c r="G41" i="145"/>
  <c r="G48" i="145"/>
  <c r="G49" i="145"/>
  <c r="G51" i="145"/>
  <c r="G53" i="145"/>
  <c r="G54" i="145"/>
  <c r="G56" i="145"/>
  <c r="G57" i="145"/>
  <c r="G58" i="145"/>
  <c r="G69" i="145"/>
  <c r="G70" i="145"/>
  <c r="G72" i="145"/>
  <c r="G73" i="145"/>
  <c r="G74" i="145"/>
  <c r="G75" i="145"/>
  <c r="G79" i="145"/>
  <c r="G80" i="145"/>
  <c r="G81" i="145"/>
  <c r="G82" i="145"/>
  <c r="G83" i="145"/>
  <c r="G84" i="145"/>
  <c r="G85" i="145"/>
  <c r="G88" i="145"/>
  <c r="G89" i="145"/>
  <c r="G90" i="145"/>
  <c r="G91" i="145"/>
  <c r="G92" i="145"/>
  <c r="G93" i="145"/>
  <c r="G94" i="145"/>
  <c r="G95" i="145"/>
  <c r="G96" i="145"/>
  <c r="G97" i="145"/>
  <c r="G98" i="145"/>
  <c r="G99" i="145"/>
  <c r="G100" i="145"/>
  <c r="G101" i="145"/>
  <c r="G102" i="145"/>
  <c r="G103" i="145"/>
  <c r="G104" i="145"/>
  <c r="G105" i="145"/>
  <c r="G106" i="145"/>
  <c r="G107" i="145"/>
  <c r="G108" i="145"/>
  <c r="G109" i="145"/>
  <c r="G110" i="145"/>
  <c r="G111" i="145"/>
  <c r="G115" i="145"/>
  <c r="G116" i="145"/>
  <c r="G117" i="145"/>
  <c r="G118" i="145"/>
  <c r="G119" i="145"/>
  <c r="G120" i="145"/>
  <c r="G121" i="145"/>
  <c r="G122" i="145"/>
  <c r="G123" i="145"/>
  <c r="G124" i="145"/>
  <c r="G125" i="145"/>
  <c r="G126" i="145"/>
  <c r="G127" i="145"/>
  <c r="G128" i="145"/>
  <c r="G129" i="145"/>
  <c r="G130" i="145"/>
  <c r="G131" i="145"/>
  <c r="G132" i="145"/>
  <c r="G133" i="145"/>
  <c r="G134" i="145"/>
  <c r="G135" i="145"/>
  <c r="I18" i="145"/>
  <c r="I27" i="145"/>
  <c r="I30" i="145"/>
  <c r="I41" i="145"/>
  <c r="I48" i="145"/>
  <c r="I49" i="145"/>
  <c r="I51" i="145"/>
  <c r="I53" i="145"/>
  <c r="I54" i="145"/>
  <c r="I56" i="145"/>
  <c r="I57" i="145"/>
  <c r="I58" i="145"/>
  <c r="I69" i="145"/>
  <c r="I70" i="145"/>
  <c r="I72" i="145"/>
  <c r="I73" i="145"/>
  <c r="I74" i="145"/>
  <c r="I75" i="145"/>
  <c r="I79" i="145"/>
  <c r="I80" i="145"/>
  <c r="I81" i="145"/>
  <c r="I82" i="145"/>
  <c r="I83" i="145"/>
  <c r="I84" i="145"/>
  <c r="I85" i="145"/>
  <c r="I88" i="145"/>
  <c r="I89" i="145"/>
  <c r="I90" i="145"/>
  <c r="I91" i="145"/>
  <c r="I92" i="145"/>
  <c r="I93" i="145"/>
  <c r="I94" i="145"/>
  <c r="I95" i="145"/>
  <c r="I96" i="145"/>
  <c r="I97" i="145"/>
  <c r="I98" i="145"/>
  <c r="I99" i="145"/>
  <c r="I100" i="145"/>
  <c r="I101" i="145"/>
  <c r="I102" i="145"/>
  <c r="I103" i="145"/>
  <c r="I104" i="145"/>
  <c r="I105" i="145"/>
  <c r="I106" i="145"/>
  <c r="I107" i="145"/>
  <c r="I108" i="145"/>
  <c r="I109" i="145"/>
  <c r="I110" i="145"/>
  <c r="I111" i="145"/>
  <c r="I115" i="145"/>
  <c r="I116" i="145"/>
  <c r="I117" i="145"/>
  <c r="I118" i="145"/>
  <c r="I119" i="145"/>
  <c r="I120" i="145"/>
  <c r="I121" i="145"/>
  <c r="I122" i="145"/>
  <c r="I123" i="145"/>
  <c r="I124" i="145"/>
  <c r="I125" i="145"/>
  <c r="I126" i="145"/>
  <c r="I127" i="145"/>
  <c r="I128" i="145"/>
  <c r="I129" i="145"/>
  <c r="I130" i="145"/>
  <c r="I131" i="145"/>
  <c r="I132" i="145"/>
  <c r="I133" i="145"/>
  <c r="I134" i="145"/>
  <c r="I135" i="145"/>
  <c r="K18" i="145"/>
  <c r="K27" i="145"/>
  <c r="K30" i="145"/>
  <c r="K41" i="145"/>
  <c r="K48" i="145"/>
  <c r="K49" i="145"/>
  <c r="K51" i="145"/>
  <c r="K53" i="145"/>
  <c r="K54" i="145"/>
  <c r="K56" i="145"/>
  <c r="K57" i="145"/>
  <c r="K58" i="145"/>
  <c r="K69" i="145"/>
  <c r="K70" i="145"/>
  <c r="K72" i="145"/>
  <c r="K73" i="145"/>
  <c r="K74" i="145"/>
  <c r="K75" i="145"/>
  <c r="K79" i="145"/>
  <c r="K80" i="145"/>
  <c r="K81" i="145"/>
  <c r="K82" i="145"/>
  <c r="K83" i="145"/>
  <c r="K84" i="145"/>
  <c r="K85" i="145"/>
  <c r="K88" i="145"/>
  <c r="K89" i="145"/>
  <c r="K90" i="145"/>
  <c r="K91" i="145"/>
  <c r="K92" i="145"/>
  <c r="K93" i="145"/>
  <c r="K94" i="145"/>
  <c r="K95" i="145"/>
  <c r="K96" i="145"/>
  <c r="K97" i="145"/>
  <c r="K98" i="145"/>
  <c r="K99" i="145"/>
  <c r="K100" i="145"/>
  <c r="K101" i="145"/>
  <c r="K102" i="145"/>
  <c r="K103" i="145"/>
  <c r="K104" i="145"/>
  <c r="K105" i="145"/>
  <c r="K106" i="145"/>
  <c r="K107" i="145"/>
  <c r="K108" i="145"/>
  <c r="K109" i="145"/>
  <c r="K110" i="145"/>
  <c r="K111" i="145"/>
  <c r="K115" i="145"/>
  <c r="K116" i="145"/>
  <c r="K117" i="145"/>
  <c r="K118" i="145"/>
  <c r="K119" i="145"/>
  <c r="K120" i="145"/>
  <c r="K121" i="145"/>
  <c r="K122" i="145"/>
  <c r="K123" i="145"/>
  <c r="K124" i="145"/>
  <c r="K125" i="145"/>
  <c r="K126" i="145"/>
  <c r="K127" i="145"/>
  <c r="K128" i="145"/>
  <c r="K129" i="145"/>
  <c r="K130" i="145"/>
  <c r="K131" i="145"/>
  <c r="K132" i="145"/>
  <c r="K133" i="145"/>
  <c r="K134" i="145"/>
  <c r="K135" i="145"/>
  <c r="S18" i="145"/>
  <c r="S27" i="145"/>
  <c r="S30" i="145"/>
  <c r="S41" i="145"/>
  <c r="S48" i="145"/>
  <c r="S49" i="145"/>
  <c r="S51" i="145"/>
  <c r="S53" i="145"/>
  <c r="S54" i="145"/>
  <c r="S56" i="145"/>
  <c r="S57" i="145"/>
  <c r="S58" i="145"/>
  <c r="S69" i="145"/>
  <c r="S70" i="145"/>
  <c r="S72" i="145"/>
  <c r="S73" i="145"/>
  <c r="S74" i="145"/>
  <c r="S75" i="145"/>
  <c r="S79" i="145"/>
  <c r="S80" i="145"/>
  <c r="S81" i="145"/>
  <c r="S82" i="145"/>
  <c r="S83" i="145"/>
  <c r="S84" i="145"/>
  <c r="S85" i="145"/>
  <c r="S88" i="145"/>
  <c r="S89" i="145"/>
  <c r="S90" i="145"/>
  <c r="S91" i="145"/>
  <c r="S92" i="145"/>
  <c r="S93" i="145"/>
  <c r="S94" i="145"/>
  <c r="S95" i="145"/>
  <c r="S96" i="145"/>
  <c r="S97" i="145"/>
  <c r="S98" i="145"/>
  <c r="S99" i="145"/>
  <c r="S100" i="145"/>
  <c r="S101" i="145"/>
  <c r="S102" i="145"/>
  <c r="S103" i="145"/>
  <c r="S104" i="145"/>
  <c r="S105" i="145"/>
  <c r="S106" i="145"/>
  <c r="S107" i="145"/>
  <c r="S108" i="145"/>
  <c r="S109" i="145"/>
  <c r="S110" i="145"/>
  <c r="S111" i="145"/>
  <c r="S115" i="145"/>
  <c r="S116" i="145"/>
  <c r="S117" i="145"/>
  <c r="S118" i="145"/>
  <c r="S119" i="145"/>
  <c r="S120" i="145"/>
  <c r="S121" i="145"/>
  <c r="S122" i="145"/>
  <c r="S123" i="145"/>
  <c r="S124" i="145"/>
  <c r="S125" i="145"/>
  <c r="S126" i="145"/>
  <c r="S127" i="145"/>
  <c r="S128" i="145"/>
  <c r="S129" i="145"/>
  <c r="S130" i="145"/>
  <c r="S131" i="145"/>
  <c r="S132" i="145"/>
  <c r="S133" i="145"/>
  <c r="S134" i="145"/>
  <c r="S135" i="145"/>
  <c r="AC18" i="145"/>
  <c r="AC27" i="145"/>
  <c r="AC30" i="145"/>
  <c r="AC41" i="145"/>
  <c r="AC48" i="145"/>
  <c r="AC49" i="145"/>
  <c r="AC51" i="145"/>
  <c r="AC53" i="145"/>
  <c r="AC54" i="145"/>
  <c r="AC56" i="145"/>
  <c r="AC57" i="145"/>
  <c r="AC58" i="145"/>
  <c r="AC69" i="145"/>
  <c r="AC70" i="145"/>
  <c r="AC72" i="145"/>
  <c r="AC73" i="145"/>
  <c r="AC74" i="145"/>
  <c r="AC75" i="145"/>
  <c r="AC79" i="145"/>
  <c r="AC80" i="145"/>
  <c r="AC81" i="145"/>
  <c r="AC82" i="145"/>
  <c r="AC83" i="145"/>
  <c r="AC84" i="145"/>
  <c r="AC85" i="145"/>
  <c r="AC88" i="145"/>
  <c r="AC89" i="145"/>
  <c r="AC90" i="145"/>
  <c r="AC91" i="145"/>
  <c r="AC92" i="145"/>
  <c r="AC93" i="145"/>
  <c r="AC94" i="145"/>
  <c r="AC95" i="145"/>
  <c r="AC96" i="145"/>
  <c r="AC97" i="145"/>
  <c r="AC98" i="145"/>
  <c r="AC99" i="145"/>
  <c r="AC100" i="145"/>
  <c r="AC101" i="145"/>
  <c r="AC102" i="145"/>
  <c r="AC103" i="145"/>
  <c r="AC104" i="145"/>
  <c r="AC105" i="145"/>
  <c r="AC106" i="145"/>
  <c r="AC107" i="145"/>
  <c r="AC108" i="145"/>
  <c r="AC109" i="145"/>
  <c r="AC110" i="145"/>
  <c r="AC111" i="145"/>
  <c r="AC115" i="145"/>
  <c r="AC116" i="145"/>
  <c r="AC117" i="145"/>
  <c r="AC118" i="145"/>
  <c r="AC119" i="145"/>
  <c r="AC120" i="145"/>
  <c r="AC121" i="145"/>
  <c r="AC122" i="145"/>
  <c r="AC123" i="145"/>
  <c r="AC124" i="145"/>
  <c r="AC125" i="145"/>
  <c r="AC126" i="145"/>
  <c r="AC127" i="145"/>
  <c r="AC128" i="145"/>
  <c r="AC129" i="145"/>
  <c r="AC130" i="145"/>
  <c r="AC131" i="145"/>
  <c r="AC132" i="145"/>
  <c r="AC133" i="145"/>
  <c r="AC134" i="145"/>
  <c r="AC135" i="145"/>
  <c r="AE18" i="145"/>
  <c r="AE27" i="145"/>
  <c r="AE30" i="145"/>
  <c r="AE41" i="145"/>
  <c r="AE48" i="145"/>
  <c r="AE49" i="145"/>
  <c r="AE51" i="145"/>
  <c r="AE53" i="145"/>
  <c r="AE54" i="145"/>
  <c r="AE56" i="145"/>
  <c r="AE57" i="145"/>
  <c r="AE58" i="145"/>
  <c r="AE69" i="145"/>
  <c r="AE70" i="145"/>
  <c r="AE72" i="145"/>
  <c r="AE73" i="145"/>
  <c r="AE74" i="145"/>
  <c r="AE75" i="145"/>
  <c r="AE79" i="145"/>
  <c r="AE80" i="145"/>
  <c r="AE81" i="145"/>
  <c r="AE82" i="145"/>
  <c r="AE83" i="145"/>
  <c r="AE84" i="145"/>
  <c r="AE85" i="145"/>
  <c r="AE88" i="145"/>
  <c r="AE89" i="145"/>
  <c r="AE90" i="145"/>
  <c r="AE91" i="145"/>
  <c r="AE92" i="145"/>
  <c r="AE93" i="145"/>
  <c r="AE94" i="145"/>
  <c r="AE95" i="145"/>
  <c r="AE96" i="145"/>
  <c r="AE97" i="145"/>
  <c r="AE98" i="145"/>
  <c r="AE99" i="145"/>
  <c r="AE100" i="145"/>
  <c r="AE101" i="145"/>
  <c r="AE102" i="145"/>
  <c r="AE103" i="145"/>
  <c r="AE104" i="145"/>
  <c r="AE105" i="145"/>
  <c r="AE106" i="145"/>
  <c r="AE107" i="145"/>
  <c r="AE108" i="145"/>
  <c r="AE109" i="145"/>
  <c r="AE110" i="145"/>
  <c r="AE111" i="145"/>
  <c r="AE115" i="145"/>
  <c r="AE116" i="145"/>
  <c r="AE117" i="145"/>
  <c r="AE118" i="145"/>
  <c r="AE119" i="145"/>
  <c r="AE120" i="145"/>
  <c r="AE121" i="145"/>
  <c r="AE122" i="145"/>
  <c r="AE123" i="145"/>
  <c r="AE124" i="145"/>
  <c r="AE125" i="145"/>
  <c r="AE126" i="145"/>
  <c r="AE127" i="145"/>
  <c r="AE128" i="145"/>
  <c r="AE129" i="145"/>
  <c r="AE130" i="145"/>
  <c r="AE131" i="145"/>
  <c r="AE132" i="145"/>
  <c r="AE133" i="145"/>
  <c r="AE134" i="145"/>
  <c r="AE135" i="145"/>
  <c r="AG18" i="145"/>
  <c r="AG27" i="145"/>
  <c r="AG30" i="145"/>
  <c r="AG41" i="145"/>
  <c r="AG48" i="145"/>
  <c r="AG49" i="145"/>
  <c r="AG51" i="145"/>
  <c r="AG53" i="145"/>
  <c r="AG54" i="145"/>
  <c r="AG56" i="145"/>
  <c r="AG57" i="145"/>
  <c r="AG58" i="145"/>
  <c r="AG69" i="145"/>
  <c r="AG70" i="145"/>
  <c r="AG72" i="145"/>
  <c r="AG73" i="145"/>
  <c r="AG74" i="145"/>
  <c r="AG75" i="145"/>
  <c r="AG79" i="145"/>
  <c r="AG80" i="145"/>
  <c r="AG81" i="145"/>
  <c r="AG82" i="145"/>
  <c r="AG83" i="145"/>
  <c r="AG84" i="145"/>
  <c r="AG85" i="145"/>
  <c r="AG88" i="145"/>
  <c r="AG89" i="145"/>
  <c r="AG90" i="145"/>
  <c r="AG91" i="145"/>
  <c r="AG92" i="145"/>
  <c r="AG93" i="145"/>
  <c r="AG94" i="145"/>
  <c r="AG95" i="145"/>
  <c r="AG96" i="145"/>
  <c r="AG97" i="145"/>
  <c r="AG98" i="145"/>
  <c r="AG99" i="145"/>
  <c r="AG100" i="145"/>
  <c r="AG101" i="145"/>
  <c r="AG102" i="145"/>
  <c r="AG103" i="145"/>
  <c r="AG104" i="145"/>
  <c r="AG105" i="145"/>
  <c r="AG106" i="145"/>
  <c r="AG107" i="145"/>
  <c r="AG108" i="145"/>
  <c r="AG109" i="145"/>
  <c r="AG110" i="145"/>
  <c r="AG111" i="145"/>
  <c r="AG115" i="145"/>
  <c r="AG116" i="145"/>
  <c r="AG117" i="145"/>
  <c r="AG118" i="145"/>
  <c r="AG119" i="145"/>
  <c r="AG120" i="145"/>
  <c r="AG121" i="145"/>
  <c r="AG122" i="145"/>
  <c r="AG123" i="145"/>
  <c r="AG124" i="145"/>
  <c r="AG125" i="145"/>
  <c r="AG126" i="145"/>
  <c r="AG127" i="145"/>
  <c r="AG128" i="145"/>
  <c r="AG129" i="145"/>
  <c r="AG130" i="145"/>
  <c r="AG131" i="145"/>
  <c r="AG132" i="145"/>
  <c r="AG133" i="145"/>
  <c r="AG134" i="145"/>
  <c r="AG135" i="145"/>
  <c r="AK18" i="145"/>
  <c r="AK27" i="145"/>
  <c r="AK30" i="145"/>
  <c r="AK41" i="145"/>
  <c r="AK48" i="145"/>
  <c r="AK49" i="145"/>
  <c r="AK51" i="145"/>
  <c r="AK53" i="145"/>
  <c r="AK54" i="145"/>
  <c r="AK56" i="145"/>
  <c r="AK57" i="145"/>
  <c r="AK58" i="145"/>
  <c r="AK69" i="145"/>
  <c r="AK70" i="145"/>
  <c r="AK72" i="145"/>
  <c r="AK73" i="145"/>
  <c r="AK74" i="145"/>
  <c r="AK75" i="145"/>
  <c r="AK79" i="145"/>
  <c r="AK80" i="145"/>
  <c r="AK81" i="145"/>
  <c r="AK82" i="145"/>
  <c r="AK83" i="145"/>
  <c r="AK84" i="145"/>
  <c r="AK85" i="145"/>
  <c r="AK88" i="145"/>
  <c r="AK89" i="145"/>
  <c r="AK90" i="145"/>
  <c r="AK91" i="145"/>
  <c r="AK92" i="145"/>
  <c r="AK93" i="145"/>
  <c r="AK94" i="145"/>
  <c r="AK95" i="145"/>
  <c r="AK96" i="145"/>
  <c r="AK97" i="145"/>
  <c r="AK98" i="145"/>
  <c r="AK99" i="145"/>
  <c r="AK100" i="145"/>
  <c r="AK101" i="145"/>
  <c r="AK102" i="145"/>
  <c r="AK103" i="145"/>
  <c r="AK104" i="145"/>
  <c r="AK105" i="145"/>
  <c r="AK106" i="145"/>
  <c r="AK107" i="145"/>
  <c r="AK108" i="145"/>
  <c r="AK109" i="145"/>
  <c r="AK110" i="145"/>
  <c r="AK111" i="145"/>
  <c r="AK115" i="145"/>
  <c r="AK116" i="145"/>
  <c r="AK117" i="145"/>
  <c r="AK118" i="145"/>
  <c r="AK119" i="145"/>
  <c r="AK120" i="145"/>
  <c r="AK121" i="145"/>
  <c r="AK122" i="145"/>
  <c r="AK123" i="145"/>
  <c r="AK124" i="145"/>
  <c r="AK125" i="145"/>
  <c r="AK126" i="145"/>
  <c r="AK127" i="145"/>
  <c r="AK128" i="145"/>
  <c r="AK129" i="145"/>
  <c r="AK130" i="145"/>
  <c r="AK131" i="145"/>
  <c r="AK132" i="145"/>
  <c r="AK133" i="145"/>
  <c r="AK134" i="145"/>
  <c r="AK135" i="145"/>
  <c r="AI18" i="145"/>
  <c r="AI27" i="145"/>
  <c r="AI30" i="145"/>
  <c r="AI41" i="145"/>
  <c r="AI48" i="145"/>
  <c r="AI49" i="145"/>
  <c r="AI51" i="145"/>
  <c r="AI53" i="145"/>
  <c r="AI54" i="145"/>
  <c r="AI56" i="145"/>
  <c r="AI57" i="145"/>
  <c r="AI58" i="145"/>
  <c r="AI69" i="145"/>
  <c r="AI70" i="145"/>
  <c r="AI72" i="145"/>
  <c r="AI73" i="145"/>
  <c r="AI74" i="145"/>
  <c r="AI75" i="145"/>
  <c r="AI79" i="145"/>
  <c r="AI80" i="145"/>
  <c r="AI81" i="145"/>
  <c r="AI82" i="145"/>
  <c r="AI83" i="145"/>
  <c r="AI84" i="145"/>
  <c r="AI85" i="145"/>
  <c r="AI88" i="145"/>
  <c r="AI89" i="145"/>
  <c r="AI90" i="145"/>
  <c r="AI91" i="145"/>
  <c r="AI92" i="145"/>
  <c r="AI93" i="145"/>
  <c r="AI94" i="145"/>
  <c r="AI95" i="145"/>
  <c r="AI96" i="145"/>
  <c r="AI97" i="145"/>
  <c r="AI98" i="145"/>
  <c r="AI99" i="145"/>
  <c r="AI100" i="145"/>
  <c r="AI101" i="145"/>
  <c r="AI102" i="145"/>
  <c r="AI103" i="145"/>
  <c r="AI104" i="145"/>
  <c r="AI105" i="145"/>
  <c r="AI106" i="145"/>
  <c r="AI107" i="145"/>
  <c r="AI108" i="145"/>
  <c r="AI109" i="145"/>
  <c r="AI110" i="145"/>
  <c r="AI111" i="145"/>
  <c r="AI115" i="145"/>
  <c r="AI116" i="145"/>
  <c r="AI117" i="145"/>
  <c r="AI118" i="145"/>
  <c r="AI119" i="145"/>
  <c r="AI120" i="145"/>
  <c r="AI121" i="145"/>
  <c r="AI122" i="145"/>
  <c r="AI123" i="145"/>
  <c r="AI124" i="145"/>
  <c r="AI125" i="145"/>
  <c r="AI126" i="145"/>
  <c r="AI127" i="145"/>
  <c r="AI128" i="145"/>
  <c r="AI129" i="145"/>
  <c r="AI130" i="145"/>
  <c r="AI131" i="145"/>
  <c r="AI132" i="145"/>
  <c r="AI133" i="145"/>
  <c r="AI134" i="145"/>
  <c r="AI135" i="145"/>
  <c r="M18" i="145"/>
  <c r="M27" i="145"/>
  <c r="M30" i="145"/>
  <c r="M41" i="145"/>
  <c r="M48" i="145"/>
  <c r="M49" i="145"/>
  <c r="M51" i="145"/>
  <c r="M53" i="145"/>
  <c r="M54" i="145"/>
  <c r="M56" i="145"/>
  <c r="M57" i="145"/>
  <c r="M58" i="145"/>
  <c r="M69" i="145"/>
  <c r="M70" i="145"/>
  <c r="M72" i="145"/>
  <c r="M73" i="145"/>
  <c r="M74" i="145"/>
  <c r="M75" i="145"/>
  <c r="M79" i="145"/>
  <c r="M80" i="145"/>
  <c r="M81" i="145"/>
  <c r="M82" i="145"/>
  <c r="M83" i="145"/>
  <c r="M84" i="145"/>
  <c r="M85" i="145"/>
  <c r="M88" i="145"/>
  <c r="M89" i="145"/>
  <c r="M90" i="145"/>
  <c r="M91" i="145"/>
  <c r="M92" i="145"/>
  <c r="M93" i="145"/>
  <c r="M94" i="145"/>
  <c r="M95" i="145"/>
  <c r="M96" i="145"/>
  <c r="M97" i="145"/>
  <c r="M98" i="145"/>
  <c r="M99" i="145"/>
  <c r="M100" i="145"/>
  <c r="M101" i="145"/>
  <c r="M102" i="145"/>
  <c r="M103" i="145"/>
  <c r="M104" i="145"/>
  <c r="M105" i="145"/>
  <c r="M106" i="145"/>
  <c r="M107" i="145"/>
  <c r="M108" i="145"/>
  <c r="M109" i="145"/>
  <c r="M110" i="145"/>
  <c r="M111" i="145"/>
  <c r="M115" i="145"/>
  <c r="M116" i="145"/>
  <c r="M117" i="145"/>
  <c r="M118" i="145"/>
  <c r="M119" i="145"/>
  <c r="M120" i="145"/>
  <c r="M121" i="145"/>
  <c r="M122" i="145"/>
  <c r="M123" i="145"/>
  <c r="M124" i="145"/>
  <c r="M125" i="145"/>
  <c r="M126" i="145"/>
  <c r="M127" i="145"/>
  <c r="M128" i="145"/>
  <c r="M129" i="145"/>
  <c r="M130" i="145"/>
  <c r="M131" i="145"/>
  <c r="M132" i="145"/>
  <c r="M133" i="145"/>
  <c r="M134" i="145"/>
  <c r="M135" i="145"/>
  <c r="AQ18" i="145"/>
  <c r="AQ27" i="145"/>
  <c r="AQ30" i="145"/>
  <c r="AQ41" i="145"/>
  <c r="AQ48" i="145"/>
  <c r="AQ49" i="145"/>
  <c r="AQ51" i="145"/>
  <c r="AQ53" i="145"/>
  <c r="AQ54" i="145"/>
  <c r="AQ56" i="145"/>
  <c r="AQ57" i="145"/>
  <c r="AQ58" i="145"/>
  <c r="AQ69" i="145"/>
  <c r="AQ70" i="145"/>
  <c r="AQ72" i="145"/>
  <c r="AQ73" i="145"/>
  <c r="AQ74" i="145"/>
  <c r="AQ75" i="145"/>
  <c r="AQ79" i="145"/>
  <c r="AQ80" i="145"/>
  <c r="AQ81" i="145"/>
  <c r="AQ82" i="145"/>
  <c r="AQ83" i="145"/>
  <c r="AQ84" i="145"/>
  <c r="AQ85" i="145"/>
  <c r="AQ88" i="145"/>
  <c r="AQ89" i="145"/>
  <c r="AQ90" i="145"/>
  <c r="AQ91" i="145"/>
  <c r="AQ92" i="145"/>
  <c r="AQ93" i="145"/>
  <c r="AQ94" i="145"/>
  <c r="AQ95" i="145"/>
  <c r="AQ96" i="145"/>
  <c r="AQ97" i="145"/>
  <c r="AQ98" i="145"/>
  <c r="AQ99" i="145"/>
  <c r="AQ100" i="145"/>
  <c r="AQ101" i="145"/>
  <c r="AQ102" i="145"/>
  <c r="AQ103" i="145"/>
  <c r="AQ104" i="145"/>
  <c r="AQ105" i="145"/>
  <c r="AQ106" i="145"/>
  <c r="AQ107" i="145"/>
  <c r="AQ108" i="145"/>
  <c r="AQ109" i="145"/>
  <c r="AQ110" i="145"/>
  <c r="AQ111" i="145"/>
  <c r="AQ115" i="145"/>
  <c r="AQ116" i="145"/>
  <c r="AQ117" i="145"/>
  <c r="AQ118" i="145"/>
  <c r="AQ119" i="145"/>
  <c r="AQ120" i="145"/>
  <c r="AQ121" i="145"/>
  <c r="AQ122" i="145"/>
  <c r="AQ123" i="145"/>
  <c r="AQ124" i="145"/>
  <c r="AQ125" i="145"/>
  <c r="AQ126" i="145"/>
  <c r="AQ127" i="145"/>
  <c r="AQ128" i="145"/>
  <c r="AQ129" i="145"/>
  <c r="AQ130" i="145"/>
  <c r="AQ131" i="145"/>
  <c r="AQ132" i="145"/>
  <c r="AQ133" i="145"/>
  <c r="AQ134" i="145"/>
  <c r="AQ135" i="145"/>
  <c r="AA18" i="145"/>
  <c r="AA27" i="145"/>
  <c r="AA30" i="145"/>
  <c r="AA41" i="145"/>
  <c r="AA48" i="145"/>
  <c r="AA49" i="145"/>
  <c r="AA51" i="145"/>
  <c r="AA53" i="145"/>
  <c r="AA54" i="145"/>
  <c r="AA56" i="145"/>
  <c r="AA57" i="145"/>
  <c r="AA58" i="145"/>
  <c r="AA69" i="145"/>
  <c r="AA70" i="145"/>
  <c r="AA72" i="145"/>
  <c r="AA73" i="145"/>
  <c r="AA74" i="145"/>
  <c r="AA75" i="145"/>
  <c r="AA79" i="145"/>
  <c r="AA80" i="145"/>
  <c r="AA81" i="145"/>
  <c r="AA82" i="145"/>
  <c r="AA83" i="145"/>
  <c r="AA84" i="145"/>
  <c r="AA85" i="145"/>
  <c r="AA88" i="145"/>
  <c r="AA89" i="145"/>
  <c r="AA90" i="145"/>
  <c r="AA91" i="145"/>
  <c r="AA92" i="145"/>
  <c r="AA93" i="145"/>
  <c r="AA94" i="145"/>
  <c r="AA95" i="145"/>
  <c r="AA96" i="145"/>
  <c r="AA97" i="145"/>
  <c r="AA98" i="145"/>
  <c r="AA99" i="145"/>
  <c r="AA100" i="145"/>
  <c r="AA101" i="145"/>
  <c r="AA102" i="145"/>
  <c r="AA103" i="145"/>
  <c r="AA104" i="145"/>
  <c r="AA105" i="145"/>
  <c r="AA106" i="145"/>
  <c r="AA107" i="145"/>
  <c r="AA108" i="145"/>
  <c r="AA109" i="145"/>
  <c r="AA110" i="145"/>
  <c r="AA111" i="145"/>
  <c r="AA115" i="145"/>
  <c r="AA116" i="145"/>
  <c r="AA117" i="145"/>
  <c r="AA118" i="145"/>
  <c r="AA119" i="145"/>
  <c r="AA120" i="145"/>
  <c r="AA121" i="145"/>
  <c r="AA122" i="145"/>
  <c r="AA123" i="145"/>
  <c r="AA124" i="145"/>
  <c r="AA125" i="145"/>
  <c r="AA126" i="145"/>
  <c r="AA127" i="145"/>
  <c r="AA128" i="145"/>
  <c r="AA129" i="145"/>
  <c r="AA130" i="145"/>
  <c r="AA131" i="145"/>
  <c r="AA132" i="145"/>
  <c r="AA133" i="145"/>
  <c r="AA134" i="145"/>
  <c r="AA135" i="145"/>
  <c r="O18" i="145"/>
  <c r="O27" i="145"/>
  <c r="O30" i="145"/>
  <c r="O41" i="145"/>
  <c r="O48" i="145"/>
  <c r="O49" i="145"/>
  <c r="O51" i="145"/>
  <c r="O53" i="145"/>
  <c r="O54" i="145"/>
  <c r="O56" i="145"/>
  <c r="O57" i="145"/>
  <c r="O58" i="145"/>
  <c r="O69" i="145"/>
  <c r="O70" i="145"/>
  <c r="O72" i="145"/>
  <c r="O73" i="145"/>
  <c r="O74" i="145"/>
  <c r="O75" i="145"/>
  <c r="O79" i="145"/>
  <c r="O80" i="145"/>
  <c r="O81" i="145"/>
  <c r="O82" i="145"/>
  <c r="O83" i="145"/>
  <c r="O84" i="145"/>
  <c r="O85" i="145"/>
  <c r="O88" i="145"/>
  <c r="O89" i="145"/>
  <c r="O90" i="145"/>
  <c r="O91" i="145"/>
  <c r="O92" i="145"/>
  <c r="O93" i="145"/>
  <c r="O94" i="145"/>
  <c r="O95" i="145"/>
  <c r="O96" i="145"/>
  <c r="O97" i="145"/>
  <c r="O98" i="145"/>
  <c r="O99" i="145"/>
  <c r="O100" i="145"/>
  <c r="O101" i="145"/>
  <c r="O102" i="145"/>
  <c r="O103" i="145"/>
  <c r="O104" i="145"/>
  <c r="O105" i="145"/>
  <c r="O106" i="145"/>
  <c r="O107" i="145"/>
  <c r="O108" i="145"/>
  <c r="O109" i="145"/>
  <c r="O110" i="145"/>
  <c r="O111" i="145"/>
  <c r="O115" i="145"/>
  <c r="O116" i="145"/>
  <c r="O117" i="145"/>
  <c r="O118" i="145"/>
  <c r="O119" i="145"/>
  <c r="O120" i="145"/>
  <c r="O121" i="145"/>
  <c r="O122" i="145"/>
  <c r="O123" i="145"/>
  <c r="O124" i="145"/>
  <c r="O125" i="145"/>
  <c r="O126" i="145"/>
  <c r="O127" i="145"/>
  <c r="O128" i="145"/>
  <c r="O129" i="145"/>
  <c r="O130" i="145"/>
  <c r="O131" i="145"/>
  <c r="O132" i="145"/>
  <c r="O133" i="145"/>
  <c r="O134" i="145"/>
  <c r="O135" i="145"/>
  <c r="Y18" i="145"/>
  <c r="Y27" i="145"/>
  <c r="Y30" i="145"/>
  <c r="Y41" i="145"/>
  <c r="Y48" i="145"/>
  <c r="Y49" i="145"/>
  <c r="Y51" i="145"/>
  <c r="Y53" i="145"/>
  <c r="Y54" i="145"/>
  <c r="Y56" i="145"/>
  <c r="Y57" i="145"/>
  <c r="Y58" i="145"/>
  <c r="Y69" i="145"/>
  <c r="Y70" i="145"/>
  <c r="Y72" i="145"/>
  <c r="Y73" i="145"/>
  <c r="Y74" i="145"/>
  <c r="Y75" i="145"/>
  <c r="Y79" i="145"/>
  <c r="Y80" i="145"/>
  <c r="Y81" i="145"/>
  <c r="Y82" i="145"/>
  <c r="Y83" i="145"/>
  <c r="Y84" i="145"/>
  <c r="Y85" i="145"/>
  <c r="Y88" i="145"/>
  <c r="Y89" i="145"/>
  <c r="Y90" i="145"/>
  <c r="Y91" i="145"/>
  <c r="Y92" i="145"/>
  <c r="Y93" i="145"/>
  <c r="Y94" i="145"/>
  <c r="Y95" i="145"/>
  <c r="Y96" i="145"/>
  <c r="Y97" i="145"/>
  <c r="Y98" i="145"/>
  <c r="Y99" i="145"/>
  <c r="Y100" i="145"/>
  <c r="Y101" i="145"/>
  <c r="Y102" i="145"/>
  <c r="Y103" i="145"/>
  <c r="Y104" i="145"/>
  <c r="Y105" i="145"/>
  <c r="Y106" i="145"/>
  <c r="Y107" i="145"/>
  <c r="Y108" i="145"/>
  <c r="Y109" i="145"/>
  <c r="Y110" i="145"/>
  <c r="Y111" i="145"/>
  <c r="Y115" i="145"/>
  <c r="Y116" i="145"/>
  <c r="Y117" i="145"/>
  <c r="Y118" i="145"/>
  <c r="Y119" i="145"/>
  <c r="Y120" i="145"/>
  <c r="Y121" i="145"/>
  <c r="Y122" i="145"/>
  <c r="Y123" i="145"/>
  <c r="Y124" i="145"/>
  <c r="Y125" i="145"/>
  <c r="Y126" i="145"/>
  <c r="Y127" i="145"/>
  <c r="Y128" i="145"/>
  <c r="Y129" i="145"/>
  <c r="Y130" i="145"/>
  <c r="Y131" i="145"/>
  <c r="Y132" i="145"/>
  <c r="Y133" i="145"/>
  <c r="Y134" i="145"/>
  <c r="Y135" i="145"/>
  <c r="AS18" i="145"/>
  <c r="AS27" i="145"/>
  <c r="AS30" i="145"/>
  <c r="AS41" i="145"/>
  <c r="AS48" i="145"/>
  <c r="AS49" i="145"/>
  <c r="AS51" i="145"/>
  <c r="AS53" i="145"/>
  <c r="AS54" i="145"/>
  <c r="AS56" i="145"/>
  <c r="AS57" i="145"/>
  <c r="AS58" i="145"/>
  <c r="AS69" i="145"/>
  <c r="AS70" i="145"/>
  <c r="AS72" i="145"/>
  <c r="AS73" i="145"/>
  <c r="AS74" i="145"/>
  <c r="AS75" i="145"/>
  <c r="AS79" i="145"/>
  <c r="AS80" i="145"/>
  <c r="AS81" i="145"/>
  <c r="AS82" i="145"/>
  <c r="AS83" i="145"/>
  <c r="AS84" i="145"/>
  <c r="AS85" i="145"/>
  <c r="AS88" i="145"/>
  <c r="AS89" i="145"/>
  <c r="AS90" i="145"/>
  <c r="AS91" i="145"/>
  <c r="AS92" i="145"/>
  <c r="AS93" i="145"/>
  <c r="AS94" i="145"/>
  <c r="AS95" i="145"/>
  <c r="AS96" i="145"/>
  <c r="AS97" i="145"/>
  <c r="AS98" i="145"/>
  <c r="AS99" i="145"/>
  <c r="AS100" i="145"/>
  <c r="AS101" i="145"/>
  <c r="AS102" i="145"/>
  <c r="AS103" i="145"/>
  <c r="AS104" i="145"/>
  <c r="AS105" i="145"/>
  <c r="AS106" i="145"/>
  <c r="AS107" i="145"/>
  <c r="AS108" i="145"/>
  <c r="AS109" i="145"/>
  <c r="AS110" i="145"/>
  <c r="AS111" i="145"/>
  <c r="AS115" i="145"/>
  <c r="AS116" i="145"/>
  <c r="AS117" i="145"/>
  <c r="AS118" i="145"/>
  <c r="AS119" i="145"/>
  <c r="AS120" i="145"/>
  <c r="AS121" i="145"/>
  <c r="AS122" i="145"/>
  <c r="AS123" i="145"/>
  <c r="AS124" i="145"/>
  <c r="AS125" i="145"/>
  <c r="AS126" i="145"/>
  <c r="AS127" i="145"/>
  <c r="AS128" i="145"/>
  <c r="AS129" i="145"/>
  <c r="AS130" i="145"/>
  <c r="AS131" i="145"/>
  <c r="AS132" i="145"/>
  <c r="AS133" i="145"/>
  <c r="AS134" i="145"/>
  <c r="AS135" i="145"/>
  <c r="AU18" i="145"/>
  <c r="AU27" i="145"/>
  <c r="AU30" i="145"/>
  <c r="AU41" i="145"/>
  <c r="AU48" i="145"/>
  <c r="AU49" i="145"/>
  <c r="AU51" i="145"/>
  <c r="AU53" i="145"/>
  <c r="AU54" i="145"/>
  <c r="AU56" i="145"/>
  <c r="AU57" i="145"/>
  <c r="AU58" i="145"/>
  <c r="AU69" i="145"/>
  <c r="AU70" i="145"/>
  <c r="AU72" i="145"/>
  <c r="AU73" i="145"/>
  <c r="AU74" i="145"/>
  <c r="AU75" i="145"/>
  <c r="AU79" i="145"/>
  <c r="AU80" i="145"/>
  <c r="AU81" i="145"/>
  <c r="AU82" i="145"/>
  <c r="AU83" i="145"/>
  <c r="AU84" i="145"/>
  <c r="AU85" i="145"/>
  <c r="AU88" i="145"/>
  <c r="AU89" i="145"/>
  <c r="AU90" i="145"/>
  <c r="AU91" i="145"/>
  <c r="AU92" i="145"/>
  <c r="AU93" i="145"/>
  <c r="AU94" i="145"/>
  <c r="AU95" i="145"/>
  <c r="AU96" i="145"/>
  <c r="AU97" i="145"/>
  <c r="AU98" i="145"/>
  <c r="AU99" i="145"/>
  <c r="AU100" i="145"/>
  <c r="AU101" i="145"/>
  <c r="AU102" i="145"/>
  <c r="AU103" i="145"/>
  <c r="AU104" i="145"/>
  <c r="AU105" i="145"/>
  <c r="AU106" i="145"/>
  <c r="AU107" i="145"/>
  <c r="AU108" i="145"/>
  <c r="AU109" i="145"/>
  <c r="AU110" i="145"/>
  <c r="AU111" i="145"/>
  <c r="AU115" i="145"/>
  <c r="AU116" i="145"/>
  <c r="AU117" i="145"/>
  <c r="AU118" i="145"/>
  <c r="AU119" i="145"/>
  <c r="AU120" i="145"/>
  <c r="AU121" i="145"/>
  <c r="AU122" i="145"/>
  <c r="AU123" i="145"/>
  <c r="AU124" i="145"/>
  <c r="AU125" i="145"/>
  <c r="AU126" i="145"/>
  <c r="AU127" i="145"/>
  <c r="AU128" i="145"/>
  <c r="AU129" i="145"/>
  <c r="AU130" i="145"/>
  <c r="AU131" i="145"/>
  <c r="AU132" i="145"/>
  <c r="AU133" i="145"/>
  <c r="AU134" i="145"/>
  <c r="AU135" i="145"/>
  <c r="AZ150" i="146"/>
  <c r="S145" i="146"/>
  <c r="AW13" i="146"/>
  <c r="AW14" i="146"/>
  <c r="AW15" i="146"/>
  <c r="AW16" i="146"/>
  <c r="AW17" i="146"/>
  <c r="AW18" i="146"/>
  <c r="AW19" i="146"/>
  <c r="AW20" i="146"/>
  <c r="AW21" i="146"/>
  <c r="AW22" i="146"/>
  <c r="AW23" i="146"/>
  <c r="AW24" i="146"/>
  <c r="AW25" i="146"/>
  <c r="AW26" i="146"/>
  <c r="AW27" i="146"/>
  <c r="AW28" i="146"/>
  <c r="AW29" i="146"/>
  <c r="AW30" i="146"/>
  <c r="AW31" i="146"/>
  <c r="AW32" i="146"/>
  <c r="AW33" i="146"/>
  <c r="AW34" i="146"/>
  <c r="AW35" i="146"/>
  <c r="AW36" i="146"/>
  <c r="AW37" i="146"/>
  <c r="AW38" i="146"/>
  <c r="AW39" i="146"/>
  <c r="AW40" i="146"/>
  <c r="AW41" i="146"/>
  <c r="AW42" i="146"/>
  <c r="AW43" i="146"/>
  <c r="AW44" i="146"/>
  <c r="AW45" i="146"/>
  <c r="AW46" i="146"/>
  <c r="AW47" i="146"/>
  <c r="AW48" i="146"/>
  <c r="AW49" i="146"/>
  <c r="AW50" i="146"/>
  <c r="AW51" i="146"/>
  <c r="AW52" i="146"/>
  <c r="AW53" i="146"/>
  <c r="AW54" i="146"/>
  <c r="AW55" i="146"/>
  <c r="AW56" i="146"/>
  <c r="AW57" i="146"/>
  <c r="AW58" i="146"/>
  <c r="AW59" i="146"/>
  <c r="AW60" i="146"/>
  <c r="AW61" i="146"/>
  <c r="AW62" i="146"/>
  <c r="AW63" i="146"/>
  <c r="AW64" i="146"/>
  <c r="AW65" i="146"/>
  <c r="AW66" i="146"/>
  <c r="AW67" i="146"/>
  <c r="AW68" i="146"/>
  <c r="AW69" i="146"/>
  <c r="AW70" i="146"/>
  <c r="AW71" i="146"/>
  <c r="AW72" i="146"/>
  <c r="AW73" i="146"/>
  <c r="AW74" i="146"/>
  <c r="AW75" i="146"/>
  <c r="AW76" i="146"/>
  <c r="AW77" i="146"/>
  <c r="AW78" i="146"/>
  <c r="AW79" i="146"/>
  <c r="AW80" i="146"/>
  <c r="AW81" i="146"/>
  <c r="AW82" i="146"/>
  <c r="AW83" i="146"/>
  <c r="AW84" i="146"/>
  <c r="AW85" i="146"/>
  <c r="AW86" i="146"/>
  <c r="AW87" i="146"/>
  <c r="AW88" i="146"/>
  <c r="AW89" i="146"/>
  <c r="AW90" i="146"/>
  <c r="AW91" i="146"/>
  <c r="AW92" i="146"/>
  <c r="AW93" i="146"/>
  <c r="AW94" i="146"/>
  <c r="AW95" i="146"/>
  <c r="AW96" i="146"/>
  <c r="AW97" i="146"/>
  <c r="AW98" i="146"/>
  <c r="AW99" i="146"/>
  <c r="AW100" i="146"/>
  <c r="AW101" i="146"/>
  <c r="AW102" i="146"/>
  <c r="AW103" i="146"/>
  <c r="AW104" i="146"/>
  <c r="AW105" i="146"/>
  <c r="AW106" i="146"/>
  <c r="AW107" i="146"/>
  <c r="AW108" i="146"/>
  <c r="AW109" i="146"/>
  <c r="AW110" i="146"/>
  <c r="AW111" i="146"/>
  <c r="AW112" i="146"/>
  <c r="AW113" i="146"/>
  <c r="AW114" i="146"/>
  <c r="AW115" i="146"/>
  <c r="AW116" i="146"/>
  <c r="AW117" i="146"/>
  <c r="AW118" i="146"/>
  <c r="AW119" i="146"/>
  <c r="AW120" i="146"/>
  <c r="AW121" i="146"/>
  <c r="AW122" i="146"/>
  <c r="AW123" i="146"/>
  <c r="AW124" i="146"/>
  <c r="AW125" i="146"/>
  <c r="AW126" i="146"/>
  <c r="AW127" i="146"/>
  <c r="AW128" i="146"/>
  <c r="AW129" i="146"/>
  <c r="AW130" i="146"/>
  <c r="AW131" i="146"/>
  <c r="AW132" i="146"/>
  <c r="AW133" i="146"/>
  <c r="AW134" i="146"/>
  <c r="AW135" i="146"/>
  <c r="AW138" i="146"/>
  <c r="AY13" i="146"/>
  <c r="AY14" i="146"/>
  <c r="AY15" i="146"/>
  <c r="AY16" i="146"/>
  <c r="AY17" i="146"/>
  <c r="AY18" i="146"/>
  <c r="AY19" i="146"/>
  <c r="AY20" i="146"/>
  <c r="AY21" i="146"/>
  <c r="AY22" i="146"/>
  <c r="AY23" i="146"/>
  <c r="AY24" i="146"/>
  <c r="AY25" i="146"/>
  <c r="AY26" i="146"/>
  <c r="AY27" i="146"/>
  <c r="AY28" i="146"/>
  <c r="AY29" i="146"/>
  <c r="AY30" i="146"/>
  <c r="AY31" i="146"/>
  <c r="AY32" i="146"/>
  <c r="AY33" i="146"/>
  <c r="AY34" i="146"/>
  <c r="AY35" i="146"/>
  <c r="AY36" i="146"/>
  <c r="AY37" i="146"/>
  <c r="AY38" i="146"/>
  <c r="AY39" i="146"/>
  <c r="AY40" i="146"/>
  <c r="AY41" i="146"/>
  <c r="AY42" i="146"/>
  <c r="AY43" i="146"/>
  <c r="AY44" i="146"/>
  <c r="AY45" i="146"/>
  <c r="AY46" i="146"/>
  <c r="AY47" i="146"/>
  <c r="AY48" i="146"/>
  <c r="AY49" i="146"/>
  <c r="AY50" i="146"/>
  <c r="AY51" i="146"/>
  <c r="AY52" i="146"/>
  <c r="AY53" i="146"/>
  <c r="AY54" i="146"/>
  <c r="AY55" i="146"/>
  <c r="AY56" i="146"/>
  <c r="AY57" i="146"/>
  <c r="AY58" i="146"/>
  <c r="AY59" i="146"/>
  <c r="AY60" i="146"/>
  <c r="AY61" i="146"/>
  <c r="AY62" i="146"/>
  <c r="AY63" i="146"/>
  <c r="AY64" i="146"/>
  <c r="AY65" i="146"/>
  <c r="AY66" i="146"/>
  <c r="AY67" i="146"/>
  <c r="AY68" i="146"/>
  <c r="AY69" i="146"/>
  <c r="AY70" i="146"/>
  <c r="AY71" i="146"/>
  <c r="AY72" i="146"/>
  <c r="AY73" i="146"/>
  <c r="AY74" i="146"/>
  <c r="AY75" i="146"/>
  <c r="AY76" i="146"/>
  <c r="AY77" i="146"/>
  <c r="AY78" i="146"/>
  <c r="AY79" i="146"/>
  <c r="AY80" i="146"/>
  <c r="AY81" i="146"/>
  <c r="AY82" i="146"/>
  <c r="AY83" i="146"/>
  <c r="AY84" i="146"/>
  <c r="AY85" i="146"/>
  <c r="AY86" i="146"/>
  <c r="AY87" i="146"/>
  <c r="AY88" i="146"/>
  <c r="AY89" i="146"/>
  <c r="AY90" i="146"/>
  <c r="AY91" i="146"/>
  <c r="AY92" i="146"/>
  <c r="AY93" i="146"/>
  <c r="AY94" i="146"/>
  <c r="AY95" i="146"/>
  <c r="AY96" i="146"/>
  <c r="AY97" i="146"/>
  <c r="AY98" i="146"/>
  <c r="AY99" i="146"/>
  <c r="AY100" i="146"/>
  <c r="AY101" i="146"/>
  <c r="AY102" i="146"/>
  <c r="AY103" i="146"/>
  <c r="AY104" i="146"/>
  <c r="AY105" i="146"/>
  <c r="AY106" i="146"/>
  <c r="AY107" i="146"/>
  <c r="AY108" i="146"/>
  <c r="AY109" i="146"/>
  <c r="AY110" i="146"/>
  <c r="AY111" i="146"/>
  <c r="AY112" i="146"/>
  <c r="AY113" i="146"/>
  <c r="AY114" i="146"/>
  <c r="AY115" i="146"/>
  <c r="AY116" i="146"/>
  <c r="AY117" i="146"/>
  <c r="AY118" i="146"/>
  <c r="AY119" i="146"/>
  <c r="AY120" i="146"/>
  <c r="AY121" i="146"/>
  <c r="AY122" i="146"/>
  <c r="AY123" i="146"/>
  <c r="AY124" i="146"/>
  <c r="AY125" i="146"/>
  <c r="AY126" i="146"/>
  <c r="AY127" i="146"/>
  <c r="AY128" i="146"/>
  <c r="AY129" i="146"/>
  <c r="AY130" i="146"/>
  <c r="AY131" i="146"/>
  <c r="AY132" i="146"/>
  <c r="AY133" i="146"/>
  <c r="AY134" i="146"/>
  <c r="AY135" i="146"/>
  <c r="AY138" i="146"/>
  <c r="AZ143" i="146"/>
  <c r="AZ139" i="146"/>
  <c r="E13" i="146"/>
  <c r="AZ13" i="146"/>
  <c r="E14" i="146"/>
  <c r="AZ14" i="146"/>
  <c r="E15" i="146"/>
  <c r="AZ15" i="146"/>
  <c r="E16" i="146"/>
  <c r="AZ16" i="146"/>
  <c r="E17" i="146"/>
  <c r="AZ17" i="146"/>
  <c r="E18" i="146"/>
  <c r="AZ18" i="146"/>
  <c r="E19" i="146"/>
  <c r="AZ19" i="146"/>
  <c r="E20" i="146"/>
  <c r="AZ20" i="146"/>
  <c r="E21" i="146"/>
  <c r="AZ21" i="146"/>
  <c r="E22" i="146"/>
  <c r="AZ22" i="146"/>
  <c r="E23" i="146"/>
  <c r="AZ23" i="146"/>
  <c r="E24" i="146"/>
  <c r="AZ24" i="146"/>
  <c r="E25" i="146"/>
  <c r="AZ25" i="146"/>
  <c r="E26" i="146"/>
  <c r="AZ26" i="146"/>
  <c r="E27" i="146"/>
  <c r="AZ27" i="146"/>
  <c r="E28" i="146"/>
  <c r="AZ28" i="146"/>
  <c r="E29" i="146"/>
  <c r="AZ29" i="146"/>
  <c r="E30" i="146"/>
  <c r="AZ30" i="146"/>
  <c r="E31" i="146"/>
  <c r="AZ31" i="146"/>
  <c r="E32" i="146"/>
  <c r="AZ32" i="146"/>
  <c r="E33" i="146"/>
  <c r="AZ33" i="146"/>
  <c r="E34" i="146"/>
  <c r="AZ34" i="146"/>
  <c r="E35" i="146"/>
  <c r="AZ35" i="146"/>
  <c r="E36" i="146"/>
  <c r="AZ36" i="146"/>
  <c r="E37" i="146"/>
  <c r="AZ37" i="146"/>
  <c r="E38" i="146"/>
  <c r="AZ38" i="146"/>
  <c r="E39" i="146"/>
  <c r="AZ39" i="146"/>
  <c r="E40" i="146"/>
  <c r="AZ40" i="146"/>
  <c r="E41" i="146"/>
  <c r="AZ41" i="146"/>
  <c r="E42" i="146"/>
  <c r="AZ42" i="146"/>
  <c r="E43" i="146"/>
  <c r="AZ43" i="146"/>
  <c r="E44" i="146"/>
  <c r="AZ44" i="146"/>
  <c r="E45" i="146"/>
  <c r="AZ45" i="146"/>
  <c r="E46" i="146"/>
  <c r="AZ46" i="146"/>
  <c r="E47" i="146"/>
  <c r="AZ47" i="146"/>
  <c r="E48" i="146"/>
  <c r="AZ48" i="146"/>
  <c r="E49" i="146"/>
  <c r="AZ49" i="146"/>
  <c r="E50" i="146"/>
  <c r="AZ50" i="146"/>
  <c r="E51" i="146"/>
  <c r="AZ51" i="146"/>
  <c r="E52" i="146"/>
  <c r="AZ52" i="146"/>
  <c r="E53" i="146"/>
  <c r="AZ53" i="146"/>
  <c r="E54" i="146"/>
  <c r="AZ54" i="146"/>
  <c r="E55" i="146"/>
  <c r="AZ55" i="146"/>
  <c r="E56" i="146"/>
  <c r="AZ56" i="146"/>
  <c r="E57" i="146"/>
  <c r="AZ57" i="146"/>
  <c r="E58" i="146"/>
  <c r="AZ58" i="146"/>
  <c r="E59" i="146"/>
  <c r="AZ59" i="146"/>
  <c r="E60" i="146"/>
  <c r="AZ60" i="146"/>
  <c r="E61" i="146"/>
  <c r="AZ61" i="146"/>
  <c r="E62" i="146"/>
  <c r="AZ62" i="146"/>
  <c r="E63" i="146"/>
  <c r="AZ63" i="146"/>
  <c r="E64" i="146"/>
  <c r="AZ64" i="146"/>
  <c r="E65" i="146"/>
  <c r="AZ65" i="146"/>
  <c r="E66" i="146"/>
  <c r="AZ66" i="146"/>
  <c r="E67" i="146"/>
  <c r="AZ67" i="146"/>
  <c r="E68" i="146"/>
  <c r="AZ68" i="146"/>
  <c r="E69" i="146"/>
  <c r="AZ69" i="146"/>
  <c r="E70" i="146"/>
  <c r="AZ70" i="146"/>
  <c r="E71" i="146"/>
  <c r="AZ71" i="146"/>
  <c r="E72" i="146"/>
  <c r="AZ72" i="146"/>
  <c r="E73" i="146"/>
  <c r="AZ73" i="146"/>
  <c r="E74" i="146"/>
  <c r="AZ74" i="146"/>
  <c r="E75" i="146"/>
  <c r="AZ75" i="146"/>
  <c r="E76" i="146"/>
  <c r="AZ76" i="146"/>
  <c r="E77" i="146"/>
  <c r="AZ77" i="146"/>
  <c r="E78" i="146"/>
  <c r="AZ78" i="146"/>
  <c r="E79" i="146"/>
  <c r="AZ79" i="146"/>
  <c r="E80" i="146"/>
  <c r="AZ80" i="146"/>
  <c r="E81" i="146"/>
  <c r="AZ81" i="146"/>
  <c r="E82" i="146"/>
  <c r="AZ82" i="146"/>
  <c r="E83" i="146"/>
  <c r="AZ83" i="146"/>
  <c r="E84" i="146"/>
  <c r="AZ84" i="146"/>
  <c r="E85" i="146"/>
  <c r="AZ85" i="146"/>
  <c r="E86" i="146"/>
  <c r="AZ86" i="146"/>
  <c r="E87" i="146"/>
  <c r="AZ87" i="146"/>
  <c r="E88" i="146"/>
  <c r="AZ88" i="146"/>
  <c r="E89" i="146"/>
  <c r="AZ89" i="146"/>
  <c r="E90" i="146"/>
  <c r="AZ90" i="146"/>
  <c r="E91" i="146"/>
  <c r="AZ91" i="146"/>
  <c r="E92" i="146"/>
  <c r="AZ92" i="146"/>
  <c r="E93" i="146"/>
  <c r="AZ93" i="146"/>
  <c r="E94" i="146"/>
  <c r="AZ94" i="146"/>
  <c r="E95" i="146"/>
  <c r="AZ95" i="146"/>
  <c r="E96" i="146"/>
  <c r="AZ96" i="146"/>
  <c r="E97" i="146"/>
  <c r="AZ97" i="146"/>
  <c r="E98" i="146"/>
  <c r="AZ98" i="146"/>
  <c r="E99" i="146"/>
  <c r="AZ99" i="146"/>
  <c r="E100" i="146"/>
  <c r="AZ100" i="146"/>
  <c r="E101" i="146"/>
  <c r="AZ101" i="146"/>
  <c r="E102" i="146"/>
  <c r="AZ102" i="146"/>
  <c r="E103" i="146"/>
  <c r="AZ103" i="146"/>
  <c r="E104" i="146"/>
  <c r="AZ104" i="146"/>
  <c r="E105" i="146"/>
  <c r="AZ105" i="146"/>
  <c r="E106" i="146"/>
  <c r="AZ106" i="146"/>
  <c r="E107" i="146"/>
  <c r="AZ107" i="146"/>
  <c r="E108" i="146"/>
  <c r="AZ108" i="146"/>
  <c r="E109" i="146"/>
  <c r="AZ109" i="146"/>
  <c r="E110" i="146"/>
  <c r="AZ110" i="146"/>
  <c r="E111" i="146"/>
  <c r="AZ111" i="146"/>
  <c r="E112" i="146"/>
  <c r="AZ112" i="146"/>
  <c r="E113" i="146"/>
  <c r="AZ113" i="146"/>
  <c r="E114" i="146"/>
  <c r="AZ114" i="146"/>
  <c r="E115" i="146"/>
  <c r="AZ115" i="146"/>
  <c r="E116" i="146"/>
  <c r="AZ116" i="146"/>
  <c r="E117" i="146"/>
  <c r="AZ117" i="146"/>
  <c r="E118" i="146"/>
  <c r="AZ118" i="146"/>
  <c r="E119" i="146"/>
  <c r="AZ119" i="146"/>
  <c r="E120" i="146"/>
  <c r="AZ120" i="146"/>
  <c r="E121" i="146"/>
  <c r="AZ121" i="146"/>
  <c r="E122" i="146"/>
  <c r="AZ122" i="146"/>
  <c r="E123" i="146"/>
  <c r="AZ123" i="146"/>
  <c r="E124" i="146"/>
  <c r="AZ124" i="146"/>
  <c r="E125" i="146"/>
  <c r="AZ125" i="146"/>
  <c r="E126" i="146"/>
  <c r="AZ126" i="146"/>
  <c r="E127" i="146"/>
  <c r="AZ127" i="146"/>
  <c r="E128" i="146"/>
  <c r="AZ128" i="146"/>
  <c r="E129" i="146"/>
  <c r="AZ129" i="146"/>
  <c r="E130" i="146"/>
  <c r="AZ130" i="146"/>
  <c r="E131" i="146"/>
  <c r="AZ131" i="146"/>
  <c r="E132" i="146"/>
  <c r="AZ132" i="146"/>
  <c r="E133" i="146"/>
  <c r="AZ133" i="146"/>
  <c r="E134" i="146"/>
  <c r="AZ134" i="146"/>
  <c r="AZ135" i="146"/>
  <c r="AZ138" i="146"/>
  <c r="AX136" i="146"/>
  <c r="AV136" i="146"/>
  <c r="E136" i="146"/>
  <c r="E135" i="146"/>
  <c r="C118" i="146"/>
  <c r="C117" i="146"/>
  <c r="C116" i="146"/>
  <c r="C115" i="146"/>
  <c r="B87" i="146"/>
  <c r="B86" i="146"/>
  <c r="B76" i="146"/>
  <c r="B71" i="146"/>
  <c r="B68" i="146"/>
  <c r="B65" i="146"/>
  <c r="B64" i="146"/>
  <c r="B63" i="146"/>
  <c r="B62" i="146"/>
  <c r="B61" i="146"/>
  <c r="B60" i="146"/>
  <c r="B59" i="146"/>
  <c r="B55" i="146"/>
  <c r="B52" i="146"/>
  <c r="B50" i="146"/>
  <c r="B49" i="146"/>
  <c r="B48" i="146"/>
  <c r="B47" i="146"/>
  <c r="B46" i="146"/>
  <c r="B45" i="146"/>
  <c r="B44" i="146"/>
  <c r="B42" i="146"/>
  <c r="B40" i="146"/>
  <c r="B39" i="146"/>
  <c r="B38" i="146"/>
  <c r="B37" i="146"/>
  <c r="B36" i="146"/>
  <c r="B35" i="146"/>
  <c r="B34" i="146"/>
  <c r="B33" i="146"/>
  <c r="B32" i="146"/>
  <c r="B31" i="146"/>
  <c r="B29" i="146"/>
  <c r="B28" i="146"/>
  <c r="B27" i="146"/>
  <c r="B26" i="146"/>
  <c r="B25" i="146"/>
  <c r="B24" i="146"/>
  <c r="B23" i="146"/>
  <c r="B22" i="146"/>
  <c r="B21" i="146"/>
  <c r="B20" i="146"/>
  <c r="B19" i="146"/>
  <c r="B17" i="146"/>
  <c r="B16" i="146"/>
  <c r="B15" i="146"/>
  <c r="B14" i="146"/>
  <c r="B13" i="146"/>
  <c r="B6" i="146"/>
  <c r="B4" i="146"/>
  <c r="C12" i="144"/>
  <c r="C11" i="144"/>
  <c r="D11" i="144"/>
  <c r="D18" i="144"/>
  <c r="AE18" i="144"/>
  <c r="D27" i="144"/>
  <c r="AE27" i="144"/>
  <c r="D30" i="144"/>
  <c r="AE30" i="144"/>
  <c r="D41" i="144"/>
  <c r="AE41" i="144"/>
  <c r="D48" i="144"/>
  <c r="AE48" i="144"/>
  <c r="D49" i="144"/>
  <c r="AE49" i="144"/>
  <c r="D51" i="144"/>
  <c r="AE51" i="144"/>
  <c r="D53" i="144"/>
  <c r="AE53" i="144"/>
  <c r="D54" i="144"/>
  <c r="AE54" i="144"/>
  <c r="D56" i="144"/>
  <c r="AE56" i="144"/>
  <c r="D57" i="144"/>
  <c r="AE57" i="144"/>
  <c r="D58" i="144"/>
  <c r="AE58" i="144"/>
  <c r="D69" i="144"/>
  <c r="AE69" i="144"/>
  <c r="D70" i="144"/>
  <c r="AE70" i="144"/>
  <c r="D72" i="144"/>
  <c r="AE72" i="144"/>
  <c r="D73" i="144"/>
  <c r="AE73" i="144"/>
  <c r="D74" i="144"/>
  <c r="AE74" i="144"/>
  <c r="D75" i="144"/>
  <c r="AE75" i="144"/>
  <c r="D79" i="144"/>
  <c r="AE79" i="144"/>
  <c r="D80" i="144"/>
  <c r="AE80" i="144"/>
  <c r="D81" i="144"/>
  <c r="AE81" i="144"/>
  <c r="D82" i="144"/>
  <c r="AE82" i="144"/>
  <c r="D83" i="144"/>
  <c r="AE83" i="144"/>
  <c r="D84" i="144"/>
  <c r="AE84" i="144"/>
  <c r="D85" i="144"/>
  <c r="AE85" i="144"/>
  <c r="D88" i="144"/>
  <c r="AE88" i="144"/>
  <c r="D89" i="144"/>
  <c r="AE89" i="144"/>
  <c r="D90" i="144"/>
  <c r="AE90" i="144"/>
  <c r="D91" i="144"/>
  <c r="AE91" i="144"/>
  <c r="D92" i="144"/>
  <c r="AE92" i="144"/>
  <c r="D93" i="144"/>
  <c r="AE93" i="144"/>
  <c r="D94" i="144"/>
  <c r="AE94" i="144"/>
  <c r="D95" i="144"/>
  <c r="AE95" i="144"/>
  <c r="D96" i="144"/>
  <c r="AE96" i="144"/>
  <c r="D97" i="144"/>
  <c r="AE97" i="144"/>
  <c r="AE98" i="144"/>
  <c r="AE99" i="144"/>
  <c r="AE100" i="144"/>
  <c r="AE101" i="144"/>
  <c r="AE102" i="144"/>
  <c r="AE103" i="144"/>
  <c r="AE104" i="144"/>
  <c r="AE105" i="144"/>
  <c r="AE106" i="144"/>
  <c r="AE107" i="144"/>
  <c r="AE108" i="144"/>
  <c r="AE109" i="144"/>
  <c r="AE110" i="144"/>
  <c r="AE111" i="144"/>
  <c r="AE115" i="144"/>
  <c r="AE116" i="144"/>
  <c r="AE117" i="144"/>
  <c r="AE118" i="144"/>
  <c r="AE119" i="144"/>
  <c r="AE120" i="144"/>
  <c r="AE121" i="144"/>
  <c r="AE122" i="144"/>
  <c r="AE123" i="144"/>
  <c r="AE124" i="144"/>
  <c r="AE125" i="144"/>
  <c r="AE126" i="144"/>
  <c r="AE127" i="144"/>
  <c r="AE128" i="144"/>
  <c r="AE129" i="144"/>
  <c r="AE130" i="144"/>
  <c r="AE131" i="144"/>
  <c r="AE132" i="144"/>
  <c r="AE133" i="144"/>
  <c r="AE134" i="144"/>
  <c r="AE135" i="144"/>
  <c r="U18" i="144"/>
  <c r="U27" i="144"/>
  <c r="U30" i="144"/>
  <c r="U41" i="144"/>
  <c r="U48" i="144"/>
  <c r="U49" i="144"/>
  <c r="U51" i="144"/>
  <c r="U53" i="144"/>
  <c r="U54" i="144"/>
  <c r="U56" i="144"/>
  <c r="U57" i="144"/>
  <c r="U58" i="144"/>
  <c r="U69" i="144"/>
  <c r="U70" i="144"/>
  <c r="U72" i="144"/>
  <c r="U73" i="144"/>
  <c r="U74" i="144"/>
  <c r="U75" i="144"/>
  <c r="U79" i="144"/>
  <c r="U80" i="144"/>
  <c r="U81" i="144"/>
  <c r="U82" i="144"/>
  <c r="U83" i="144"/>
  <c r="U84" i="144"/>
  <c r="U85" i="144"/>
  <c r="U88" i="144"/>
  <c r="U89" i="144"/>
  <c r="U90" i="144"/>
  <c r="U91" i="144"/>
  <c r="U92" i="144"/>
  <c r="U93" i="144"/>
  <c r="U94" i="144"/>
  <c r="U95" i="144"/>
  <c r="U96" i="144"/>
  <c r="U97" i="144"/>
  <c r="U98" i="144"/>
  <c r="U99" i="144"/>
  <c r="U100" i="144"/>
  <c r="U101" i="144"/>
  <c r="U102" i="144"/>
  <c r="U103" i="144"/>
  <c r="U104" i="144"/>
  <c r="U105" i="144"/>
  <c r="U106" i="144"/>
  <c r="U107" i="144"/>
  <c r="U108" i="144"/>
  <c r="U109" i="144"/>
  <c r="U110" i="144"/>
  <c r="U111" i="144"/>
  <c r="U115" i="144"/>
  <c r="U116" i="144"/>
  <c r="U117" i="144"/>
  <c r="U118" i="144"/>
  <c r="U119" i="144"/>
  <c r="U120" i="144"/>
  <c r="U121" i="144"/>
  <c r="U122" i="144"/>
  <c r="U123" i="144"/>
  <c r="U124" i="144"/>
  <c r="U125" i="144"/>
  <c r="U126" i="144"/>
  <c r="U127" i="144"/>
  <c r="U128" i="144"/>
  <c r="U129" i="144"/>
  <c r="U130" i="144"/>
  <c r="U131" i="144"/>
  <c r="U132" i="144"/>
  <c r="U133" i="144"/>
  <c r="U134" i="144"/>
  <c r="U135" i="144"/>
  <c r="Q18" i="144"/>
  <c r="Q27" i="144"/>
  <c r="Q30" i="144"/>
  <c r="Q41" i="144"/>
  <c r="Q48" i="144"/>
  <c r="Q49" i="144"/>
  <c r="Q51" i="144"/>
  <c r="Q53" i="144"/>
  <c r="Q54" i="144"/>
  <c r="Q56" i="144"/>
  <c r="Q57" i="144"/>
  <c r="Q58" i="144"/>
  <c r="Q69" i="144"/>
  <c r="Q70" i="144"/>
  <c r="Q72" i="144"/>
  <c r="Q73" i="144"/>
  <c r="Q74" i="144"/>
  <c r="Q75" i="144"/>
  <c r="Q79" i="144"/>
  <c r="Q80" i="144"/>
  <c r="Q81" i="144"/>
  <c r="Q82" i="144"/>
  <c r="Q83" i="144"/>
  <c r="Q84" i="144"/>
  <c r="Q85" i="144"/>
  <c r="Q88" i="144"/>
  <c r="Q89" i="144"/>
  <c r="Q90" i="144"/>
  <c r="Q91" i="144"/>
  <c r="Q92" i="144"/>
  <c r="Q93" i="144"/>
  <c r="Q94" i="144"/>
  <c r="Q95" i="144"/>
  <c r="Q96" i="144"/>
  <c r="Q97" i="144"/>
  <c r="Q98" i="144"/>
  <c r="Q99" i="144"/>
  <c r="Q100" i="144"/>
  <c r="Q101" i="144"/>
  <c r="Q102" i="144"/>
  <c r="Q103" i="144"/>
  <c r="Q104" i="144"/>
  <c r="Q105" i="144"/>
  <c r="Q106" i="144"/>
  <c r="Q107" i="144"/>
  <c r="Q108" i="144"/>
  <c r="Q109" i="144"/>
  <c r="Q110" i="144"/>
  <c r="Q111" i="144"/>
  <c r="Q115" i="144"/>
  <c r="Q116" i="144"/>
  <c r="Q117" i="144"/>
  <c r="Q118" i="144"/>
  <c r="Q119" i="144"/>
  <c r="Q120" i="144"/>
  <c r="Q121" i="144"/>
  <c r="Q122" i="144"/>
  <c r="Q123" i="144"/>
  <c r="Q124" i="144"/>
  <c r="Q125" i="144"/>
  <c r="Q126" i="144"/>
  <c r="Q127" i="144"/>
  <c r="Q128" i="144"/>
  <c r="Q129" i="144"/>
  <c r="Q130" i="144"/>
  <c r="Q131" i="144"/>
  <c r="Q132" i="144"/>
  <c r="Q133" i="144"/>
  <c r="Q134" i="144"/>
  <c r="Q135" i="144"/>
  <c r="O18" i="144"/>
  <c r="O27" i="144"/>
  <c r="O30" i="144"/>
  <c r="O41" i="144"/>
  <c r="O48" i="144"/>
  <c r="O49" i="144"/>
  <c r="O51" i="144"/>
  <c r="O53" i="144"/>
  <c r="O54" i="144"/>
  <c r="O56" i="144"/>
  <c r="O57" i="144"/>
  <c r="O58" i="144"/>
  <c r="O69" i="144"/>
  <c r="O70" i="144"/>
  <c r="O72" i="144"/>
  <c r="O73" i="144"/>
  <c r="O74" i="144"/>
  <c r="O75" i="144"/>
  <c r="O79" i="144"/>
  <c r="O80" i="144"/>
  <c r="O81" i="144"/>
  <c r="O82" i="144"/>
  <c r="O83" i="144"/>
  <c r="O84" i="144"/>
  <c r="O85" i="144"/>
  <c r="O88" i="144"/>
  <c r="O89" i="144"/>
  <c r="O90" i="144"/>
  <c r="O91" i="144"/>
  <c r="O92" i="144"/>
  <c r="O93" i="144"/>
  <c r="O94" i="144"/>
  <c r="O95" i="144"/>
  <c r="O96" i="144"/>
  <c r="O97" i="144"/>
  <c r="O98" i="144"/>
  <c r="O99" i="144"/>
  <c r="O100" i="144"/>
  <c r="O101" i="144"/>
  <c r="O102" i="144"/>
  <c r="O103" i="144"/>
  <c r="O104" i="144"/>
  <c r="O105" i="144"/>
  <c r="O106" i="144"/>
  <c r="O107" i="144"/>
  <c r="O108" i="144"/>
  <c r="O109" i="144"/>
  <c r="O110" i="144"/>
  <c r="O111" i="144"/>
  <c r="O115" i="144"/>
  <c r="O116" i="144"/>
  <c r="O117" i="144"/>
  <c r="O118" i="144"/>
  <c r="O119" i="144"/>
  <c r="O120" i="144"/>
  <c r="O121" i="144"/>
  <c r="O122" i="144"/>
  <c r="O123" i="144"/>
  <c r="O124" i="144"/>
  <c r="O125" i="144"/>
  <c r="O126" i="144"/>
  <c r="O127" i="144"/>
  <c r="O128" i="144"/>
  <c r="O129" i="144"/>
  <c r="O130" i="144"/>
  <c r="O131" i="144"/>
  <c r="O132" i="144"/>
  <c r="O133" i="144"/>
  <c r="O134" i="144"/>
  <c r="O135" i="144"/>
  <c r="M18" i="144"/>
  <c r="M27" i="144"/>
  <c r="M30" i="144"/>
  <c r="M41" i="144"/>
  <c r="M48" i="144"/>
  <c r="M49" i="144"/>
  <c r="M51" i="144"/>
  <c r="M53" i="144"/>
  <c r="M54" i="144"/>
  <c r="M56" i="144"/>
  <c r="M57" i="144"/>
  <c r="M58" i="144"/>
  <c r="M69" i="144"/>
  <c r="M70" i="144"/>
  <c r="M72" i="144"/>
  <c r="M73" i="144"/>
  <c r="M74" i="144"/>
  <c r="M75" i="144"/>
  <c r="M79" i="144"/>
  <c r="M80" i="144"/>
  <c r="M81" i="144"/>
  <c r="M82" i="144"/>
  <c r="M83" i="144"/>
  <c r="M84" i="144"/>
  <c r="M85" i="144"/>
  <c r="M88" i="144"/>
  <c r="M89" i="144"/>
  <c r="M90" i="144"/>
  <c r="M91" i="144"/>
  <c r="M92" i="144"/>
  <c r="M93" i="144"/>
  <c r="M94" i="144"/>
  <c r="M95" i="144"/>
  <c r="M96" i="144"/>
  <c r="M97" i="144"/>
  <c r="M98" i="144"/>
  <c r="M99" i="144"/>
  <c r="M100" i="144"/>
  <c r="M101" i="144"/>
  <c r="M102" i="144"/>
  <c r="M103" i="144"/>
  <c r="M104" i="144"/>
  <c r="M105" i="144"/>
  <c r="M106" i="144"/>
  <c r="M107" i="144"/>
  <c r="M108" i="144"/>
  <c r="M109" i="144"/>
  <c r="M110" i="144"/>
  <c r="M111" i="144"/>
  <c r="M115" i="144"/>
  <c r="M116" i="144"/>
  <c r="M117" i="144"/>
  <c r="M118" i="144"/>
  <c r="M119" i="144"/>
  <c r="M120" i="144"/>
  <c r="M121" i="144"/>
  <c r="M122" i="144"/>
  <c r="M123" i="144"/>
  <c r="M124" i="144"/>
  <c r="M125" i="144"/>
  <c r="M126" i="144"/>
  <c r="M127" i="144"/>
  <c r="M128" i="144"/>
  <c r="M129" i="144"/>
  <c r="M130" i="144"/>
  <c r="M131" i="144"/>
  <c r="M132" i="144"/>
  <c r="M133" i="144"/>
  <c r="M134" i="144"/>
  <c r="M135" i="144"/>
  <c r="G18" i="144"/>
  <c r="G27" i="144"/>
  <c r="G30" i="144"/>
  <c r="G41" i="144"/>
  <c r="G48" i="144"/>
  <c r="G49" i="144"/>
  <c r="G51" i="144"/>
  <c r="G53" i="144"/>
  <c r="G54" i="144"/>
  <c r="G56" i="144"/>
  <c r="G57" i="144"/>
  <c r="G58" i="144"/>
  <c r="G69" i="144"/>
  <c r="G70" i="144"/>
  <c r="G72" i="144"/>
  <c r="G73" i="144"/>
  <c r="G74" i="144"/>
  <c r="G75" i="144"/>
  <c r="G79" i="144"/>
  <c r="G80" i="144"/>
  <c r="G81" i="144"/>
  <c r="G82" i="144"/>
  <c r="G83" i="144"/>
  <c r="G84" i="144"/>
  <c r="G85" i="144"/>
  <c r="G88" i="144"/>
  <c r="G89" i="144"/>
  <c r="G90" i="144"/>
  <c r="G91" i="144"/>
  <c r="G92" i="144"/>
  <c r="G93" i="144"/>
  <c r="G94" i="144"/>
  <c r="G95" i="144"/>
  <c r="G96" i="144"/>
  <c r="G97" i="144"/>
  <c r="G98" i="144"/>
  <c r="G99" i="144"/>
  <c r="G100" i="144"/>
  <c r="G101" i="144"/>
  <c r="G102" i="144"/>
  <c r="G103" i="144"/>
  <c r="G104" i="144"/>
  <c r="G105" i="144"/>
  <c r="G106" i="144"/>
  <c r="G107" i="144"/>
  <c r="G108" i="144"/>
  <c r="G109" i="144"/>
  <c r="G110" i="144"/>
  <c r="G111" i="144"/>
  <c r="G115" i="144"/>
  <c r="G116" i="144"/>
  <c r="G117" i="144"/>
  <c r="G118" i="144"/>
  <c r="G119" i="144"/>
  <c r="G120" i="144"/>
  <c r="G121" i="144"/>
  <c r="G122" i="144"/>
  <c r="G123" i="144"/>
  <c r="G124" i="144"/>
  <c r="G125" i="144"/>
  <c r="G126" i="144"/>
  <c r="G127" i="144"/>
  <c r="G128" i="144"/>
  <c r="G129" i="144"/>
  <c r="G130" i="144"/>
  <c r="G131" i="144"/>
  <c r="G132" i="144"/>
  <c r="G133" i="144"/>
  <c r="G134" i="144"/>
  <c r="G135" i="144"/>
  <c r="I18" i="144"/>
  <c r="I27" i="144"/>
  <c r="I30" i="144"/>
  <c r="I41" i="144"/>
  <c r="I48" i="144"/>
  <c r="I49" i="144"/>
  <c r="I51" i="144"/>
  <c r="I53" i="144"/>
  <c r="I54" i="144"/>
  <c r="I56" i="144"/>
  <c r="I57" i="144"/>
  <c r="I58" i="144"/>
  <c r="I69" i="144"/>
  <c r="I70" i="144"/>
  <c r="I72" i="144"/>
  <c r="I73" i="144"/>
  <c r="I74" i="144"/>
  <c r="I75" i="144"/>
  <c r="I79" i="144"/>
  <c r="I80" i="144"/>
  <c r="I81" i="144"/>
  <c r="I82" i="144"/>
  <c r="I83" i="144"/>
  <c r="I84" i="144"/>
  <c r="I85" i="144"/>
  <c r="I88" i="144"/>
  <c r="I89" i="144"/>
  <c r="I90" i="144"/>
  <c r="I91" i="144"/>
  <c r="I92" i="144"/>
  <c r="I93" i="144"/>
  <c r="I94" i="144"/>
  <c r="I95" i="144"/>
  <c r="I96" i="144"/>
  <c r="I97" i="144"/>
  <c r="I98" i="144"/>
  <c r="I99" i="144"/>
  <c r="I100" i="144"/>
  <c r="I101" i="144"/>
  <c r="I102" i="144"/>
  <c r="I103" i="144"/>
  <c r="I104" i="144"/>
  <c r="I105" i="144"/>
  <c r="I106" i="144"/>
  <c r="I107" i="144"/>
  <c r="I108" i="144"/>
  <c r="I109" i="144"/>
  <c r="I110" i="144"/>
  <c r="I111" i="144"/>
  <c r="I115" i="144"/>
  <c r="I116" i="144"/>
  <c r="I117" i="144"/>
  <c r="I118" i="144"/>
  <c r="I119" i="144"/>
  <c r="I120" i="144"/>
  <c r="I121" i="144"/>
  <c r="I122" i="144"/>
  <c r="I123" i="144"/>
  <c r="I124" i="144"/>
  <c r="I125" i="144"/>
  <c r="I126" i="144"/>
  <c r="I127" i="144"/>
  <c r="I128" i="144"/>
  <c r="I129" i="144"/>
  <c r="I130" i="144"/>
  <c r="I131" i="144"/>
  <c r="I132" i="144"/>
  <c r="I133" i="144"/>
  <c r="I134" i="144"/>
  <c r="I135" i="144"/>
  <c r="K18" i="144"/>
  <c r="K27" i="144"/>
  <c r="K30" i="144"/>
  <c r="K41" i="144"/>
  <c r="K48" i="144"/>
  <c r="K49" i="144"/>
  <c r="K51" i="144"/>
  <c r="K53" i="144"/>
  <c r="K54" i="144"/>
  <c r="K56" i="144"/>
  <c r="K57" i="144"/>
  <c r="K58" i="144"/>
  <c r="K69" i="144"/>
  <c r="K70" i="144"/>
  <c r="K72" i="144"/>
  <c r="K73" i="144"/>
  <c r="K74" i="144"/>
  <c r="K75" i="144"/>
  <c r="K79" i="144"/>
  <c r="K80" i="144"/>
  <c r="K81" i="144"/>
  <c r="K82" i="144"/>
  <c r="K83" i="144"/>
  <c r="K84" i="144"/>
  <c r="K85" i="144"/>
  <c r="K88" i="144"/>
  <c r="K89" i="144"/>
  <c r="K90" i="144"/>
  <c r="K91" i="144"/>
  <c r="K92" i="144"/>
  <c r="K93" i="144"/>
  <c r="K94" i="144"/>
  <c r="K95" i="144"/>
  <c r="K96" i="144"/>
  <c r="K97" i="144"/>
  <c r="K98" i="144"/>
  <c r="K99" i="144"/>
  <c r="K100" i="144"/>
  <c r="K101" i="144"/>
  <c r="K102" i="144"/>
  <c r="K103" i="144"/>
  <c r="K104" i="144"/>
  <c r="K105" i="144"/>
  <c r="K106" i="144"/>
  <c r="K107" i="144"/>
  <c r="K108" i="144"/>
  <c r="K109" i="144"/>
  <c r="K110" i="144"/>
  <c r="K111" i="144"/>
  <c r="K115" i="144"/>
  <c r="K116" i="144"/>
  <c r="K117" i="144"/>
  <c r="K118" i="144"/>
  <c r="K119" i="144"/>
  <c r="K120" i="144"/>
  <c r="K121" i="144"/>
  <c r="K122" i="144"/>
  <c r="K123" i="144"/>
  <c r="K124" i="144"/>
  <c r="K125" i="144"/>
  <c r="K126" i="144"/>
  <c r="K127" i="144"/>
  <c r="K128" i="144"/>
  <c r="K129" i="144"/>
  <c r="K130" i="144"/>
  <c r="K131" i="144"/>
  <c r="K132" i="144"/>
  <c r="K133" i="144"/>
  <c r="K134" i="144"/>
  <c r="K135" i="144"/>
  <c r="S18" i="144"/>
  <c r="S27" i="144"/>
  <c r="S30" i="144"/>
  <c r="S41" i="144"/>
  <c r="S48" i="144"/>
  <c r="S49" i="144"/>
  <c r="S51" i="144"/>
  <c r="S53" i="144"/>
  <c r="S54" i="144"/>
  <c r="S56" i="144"/>
  <c r="S57" i="144"/>
  <c r="S58" i="144"/>
  <c r="S69" i="144"/>
  <c r="S70" i="144"/>
  <c r="S72" i="144"/>
  <c r="S73" i="144"/>
  <c r="S74" i="144"/>
  <c r="S75" i="144"/>
  <c r="S79" i="144"/>
  <c r="S80" i="144"/>
  <c r="S81" i="144"/>
  <c r="S82" i="144"/>
  <c r="S83" i="144"/>
  <c r="S84" i="144"/>
  <c r="S85" i="144"/>
  <c r="S88" i="144"/>
  <c r="S89" i="144"/>
  <c r="S90" i="144"/>
  <c r="S91" i="144"/>
  <c r="S92" i="144"/>
  <c r="S93" i="144"/>
  <c r="S94" i="144"/>
  <c r="S95" i="144"/>
  <c r="S96" i="144"/>
  <c r="S97" i="144"/>
  <c r="S98" i="144"/>
  <c r="S99" i="144"/>
  <c r="S100" i="144"/>
  <c r="S101" i="144"/>
  <c r="S102" i="144"/>
  <c r="S103" i="144"/>
  <c r="S104" i="144"/>
  <c r="S105" i="144"/>
  <c r="S106" i="144"/>
  <c r="S107" i="144"/>
  <c r="S108" i="144"/>
  <c r="S109" i="144"/>
  <c r="S110" i="144"/>
  <c r="S111" i="144"/>
  <c r="S115" i="144"/>
  <c r="S116" i="144"/>
  <c r="S117" i="144"/>
  <c r="S118" i="144"/>
  <c r="S119" i="144"/>
  <c r="S120" i="144"/>
  <c r="S121" i="144"/>
  <c r="S122" i="144"/>
  <c r="S123" i="144"/>
  <c r="S124" i="144"/>
  <c r="S125" i="144"/>
  <c r="S126" i="144"/>
  <c r="S127" i="144"/>
  <c r="S128" i="144"/>
  <c r="S129" i="144"/>
  <c r="S130" i="144"/>
  <c r="S131" i="144"/>
  <c r="S132" i="144"/>
  <c r="S133" i="144"/>
  <c r="S134" i="144"/>
  <c r="S135" i="144"/>
  <c r="AC18" i="144"/>
  <c r="AC27" i="144"/>
  <c r="AC30" i="144"/>
  <c r="AC41" i="144"/>
  <c r="AC48" i="144"/>
  <c r="AC49" i="144"/>
  <c r="AC51" i="144"/>
  <c r="AC53" i="144"/>
  <c r="AC54" i="144"/>
  <c r="AC56" i="144"/>
  <c r="AC57" i="144"/>
  <c r="AC58" i="144"/>
  <c r="AC69" i="144"/>
  <c r="AC70" i="144"/>
  <c r="AC72" i="144"/>
  <c r="AC73" i="144"/>
  <c r="AC74" i="144"/>
  <c r="AC75" i="144"/>
  <c r="AC79" i="144"/>
  <c r="AC80" i="144"/>
  <c r="AC81" i="144"/>
  <c r="AC82" i="144"/>
  <c r="AC83" i="144"/>
  <c r="AC84" i="144"/>
  <c r="AC85" i="144"/>
  <c r="AC88" i="144"/>
  <c r="AC89" i="144"/>
  <c r="AC90" i="144"/>
  <c r="AC91" i="144"/>
  <c r="AC92" i="144"/>
  <c r="AC93" i="144"/>
  <c r="AC94" i="144"/>
  <c r="AC95" i="144"/>
  <c r="AC96" i="144"/>
  <c r="AC97" i="144"/>
  <c r="AC98" i="144"/>
  <c r="AC99" i="144"/>
  <c r="AC100" i="144"/>
  <c r="AC101" i="144"/>
  <c r="AC102" i="144"/>
  <c r="AC103" i="144"/>
  <c r="AC104" i="144"/>
  <c r="AC105" i="144"/>
  <c r="AC106" i="144"/>
  <c r="AC107" i="144"/>
  <c r="AC108" i="144"/>
  <c r="AC109" i="144"/>
  <c r="AC110" i="144"/>
  <c r="AC111" i="144"/>
  <c r="AC115" i="144"/>
  <c r="AC116" i="144"/>
  <c r="AC117" i="144"/>
  <c r="AC118" i="144"/>
  <c r="AC119" i="144"/>
  <c r="AC120" i="144"/>
  <c r="AC121" i="144"/>
  <c r="AC122" i="144"/>
  <c r="AC123" i="144"/>
  <c r="AC124" i="144"/>
  <c r="AC125" i="144"/>
  <c r="AC126" i="144"/>
  <c r="AC127" i="144"/>
  <c r="AC128" i="144"/>
  <c r="AC129" i="144"/>
  <c r="AC130" i="144"/>
  <c r="AC131" i="144"/>
  <c r="AC132" i="144"/>
  <c r="AC133" i="144"/>
  <c r="AC134" i="144"/>
  <c r="AC135" i="144"/>
  <c r="AG18" i="144"/>
  <c r="AG27" i="144"/>
  <c r="AG30" i="144"/>
  <c r="AG41" i="144"/>
  <c r="AG48" i="144"/>
  <c r="AG49" i="144"/>
  <c r="AG51" i="144"/>
  <c r="AG53" i="144"/>
  <c r="AG54" i="144"/>
  <c r="AG56" i="144"/>
  <c r="AG57" i="144"/>
  <c r="AG58" i="144"/>
  <c r="AG69" i="144"/>
  <c r="AG70" i="144"/>
  <c r="AG72" i="144"/>
  <c r="AG73" i="144"/>
  <c r="AG74" i="144"/>
  <c r="AG75" i="144"/>
  <c r="AG79" i="144"/>
  <c r="AG80" i="144"/>
  <c r="AG81" i="144"/>
  <c r="AG82" i="144"/>
  <c r="AG83" i="144"/>
  <c r="AG84" i="144"/>
  <c r="AG85" i="144"/>
  <c r="AG88" i="144"/>
  <c r="AG89" i="144"/>
  <c r="AG90" i="144"/>
  <c r="AG91" i="144"/>
  <c r="AG92" i="144"/>
  <c r="AG93" i="144"/>
  <c r="AG94" i="144"/>
  <c r="AG95" i="144"/>
  <c r="AG96" i="144"/>
  <c r="AG97" i="144"/>
  <c r="AG98" i="144"/>
  <c r="AG99" i="144"/>
  <c r="AG100" i="144"/>
  <c r="AG101" i="144"/>
  <c r="AG102" i="144"/>
  <c r="AG103" i="144"/>
  <c r="AG104" i="144"/>
  <c r="AG105" i="144"/>
  <c r="AG106" i="144"/>
  <c r="AG107" i="144"/>
  <c r="AG108" i="144"/>
  <c r="AG109" i="144"/>
  <c r="AG110" i="144"/>
  <c r="AG111" i="144"/>
  <c r="AG115" i="144"/>
  <c r="AG116" i="144"/>
  <c r="AG117" i="144"/>
  <c r="AG118" i="144"/>
  <c r="AG119" i="144"/>
  <c r="AG120" i="144"/>
  <c r="AG121" i="144"/>
  <c r="AG122" i="144"/>
  <c r="AG123" i="144"/>
  <c r="AG124" i="144"/>
  <c r="AG125" i="144"/>
  <c r="AG126" i="144"/>
  <c r="AG127" i="144"/>
  <c r="AG128" i="144"/>
  <c r="AG129" i="144"/>
  <c r="AG130" i="144"/>
  <c r="AG131" i="144"/>
  <c r="AG132" i="144"/>
  <c r="AG133" i="144"/>
  <c r="AG134" i="144"/>
  <c r="AG135" i="144"/>
  <c r="AK18" i="144"/>
  <c r="AK27" i="144"/>
  <c r="AK30" i="144"/>
  <c r="AK41" i="144"/>
  <c r="AK48" i="144"/>
  <c r="AK49" i="144"/>
  <c r="AK51" i="144"/>
  <c r="AK53" i="144"/>
  <c r="AK54" i="144"/>
  <c r="AK56" i="144"/>
  <c r="AK57" i="144"/>
  <c r="AK58" i="144"/>
  <c r="AK69" i="144"/>
  <c r="AK70" i="144"/>
  <c r="AK72" i="144"/>
  <c r="AK73" i="144"/>
  <c r="AK74" i="144"/>
  <c r="AK75" i="144"/>
  <c r="AK79" i="144"/>
  <c r="AK80" i="144"/>
  <c r="AK81" i="144"/>
  <c r="AK82" i="144"/>
  <c r="AK83" i="144"/>
  <c r="AK84" i="144"/>
  <c r="AK85" i="144"/>
  <c r="AK88" i="144"/>
  <c r="AK89" i="144"/>
  <c r="AK90" i="144"/>
  <c r="AK91" i="144"/>
  <c r="AK92" i="144"/>
  <c r="AK93" i="144"/>
  <c r="AK94" i="144"/>
  <c r="AK95" i="144"/>
  <c r="AK96" i="144"/>
  <c r="AK97" i="144"/>
  <c r="AK98" i="144"/>
  <c r="AK99" i="144"/>
  <c r="AK100" i="144"/>
  <c r="AK101" i="144"/>
  <c r="AK102" i="144"/>
  <c r="AK103" i="144"/>
  <c r="AK104" i="144"/>
  <c r="AK105" i="144"/>
  <c r="AK106" i="144"/>
  <c r="AK107" i="144"/>
  <c r="AK108" i="144"/>
  <c r="AK109" i="144"/>
  <c r="AK110" i="144"/>
  <c r="AK111" i="144"/>
  <c r="AK115" i="144"/>
  <c r="AK116" i="144"/>
  <c r="AK117" i="144"/>
  <c r="AK118" i="144"/>
  <c r="AK119" i="144"/>
  <c r="AK120" i="144"/>
  <c r="AK121" i="144"/>
  <c r="AK122" i="144"/>
  <c r="AK123" i="144"/>
  <c r="AK124" i="144"/>
  <c r="AK125" i="144"/>
  <c r="AK126" i="144"/>
  <c r="AK127" i="144"/>
  <c r="AK128" i="144"/>
  <c r="AK129" i="144"/>
  <c r="AK130" i="144"/>
  <c r="AK131" i="144"/>
  <c r="AK132" i="144"/>
  <c r="AK133" i="144"/>
  <c r="AK134" i="144"/>
  <c r="AK135" i="144"/>
  <c r="AI91" i="144"/>
  <c r="AI18" i="144"/>
  <c r="AI27" i="144"/>
  <c r="AI30" i="144"/>
  <c r="AI41" i="144"/>
  <c r="AI48" i="144"/>
  <c r="AI49" i="144"/>
  <c r="AI51" i="144"/>
  <c r="AI53" i="144"/>
  <c r="AI54" i="144"/>
  <c r="AI56" i="144"/>
  <c r="AI57" i="144"/>
  <c r="AI58" i="144"/>
  <c r="AI69" i="144"/>
  <c r="AI70" i="144"/>
  <c r="AI72" i="144"/>
  <c r="AI73" i="144"/>
  <c r="AI74" i="144"/>
  <c r="AI75" i="144"/>
  <c r="AI79" i="144"/>
  <c r="AI80" i="144"/>
  <c r="AI81" i="144"/>
  <c r="AI82" i="144"/>
  <c r="AI83" i="144"/>
  <c r="AI84" i="144"/>
  <c r="AI85" i="144"/>
  <c r="AI88" i="144"/>
  <c r="AI89" i="144"/>
  <c r="AI90" i="144"/>
  <c r="AI92" i="144"/>
  <c r="AI93" i="144"/>
  <c r="AI94" i="144"/>
  <c r="AI95" i="144"/>
  <c r="AI96" i="144"/>
  <c r="AI97" i="144"/>
  <c r="AI98" i="144"/>
  <c r="AI99" i="144"/>
  <c r="AI100" i="144"/>
  <c r="AI101" i="144"/>
  <c r="AI102" i="144"/>
  <c r="AI103" i="144"/>
  <c r="AI104" i="144"/>
  <c r="AI105" i="144"/>
  <c r="AI106" i="144"/>
  <c r="AI107" i="144"/>
  <c r="AI108" i="144"/>
  <c r="AI109" i="144"/>
  <c r="AI110" i="144"/>
  <c r="AI111" i="144"/>
  <c r="AI115" i="144"/>
  <c r="AI116" i="144"/>
  <c r="AI117" i="144"/>
  <c r="AI118" i="144"/>
  <c r="AI119" i="144"/>
  <c r="AI120" i="144"/>
  <c r="AI121" i="144"/>
  <c r="AI122" i="144"/>
  <c r="AI123" i="144"/>
  <c r="AI124" i="144"/>
  <c r="AI125" i="144"/>
  <c r="AI126" i="144"/>
  <c r="AI127" i="144"/>
  <c r="AI128" i="144"/>
  <c r="AI129" i="144"/>
  <c r="AI130" i="144"/>
  <c r="AI131" i="144"/>
  <c r="AI132" i="144"/>
  <c r="AI133" i="144"/>
  <c r="AI134" i="144"/>
  <c r="AI135" i="144"/>
  <c r="W18" i="144"/>
  <c r="W27" i="144"/>
  <c r="W30" i="144"/>
  <c r="W41" i="144"/>
  <c r="W48" i="144"/>
  <c r="W49" i="144"/>
  <c r="W51" i="144"/>
  <c r="W53" i="144"/>
  <c r="W54" i="144"/>
  <c r="W56" i="144"/>
  <c r="W57" i="144"/>
  <c r="W58" i="144"/>
  <c r="W69" i="144"/>
  <c r="W70" i="144"/>
  <c r="W72" i="144"/>
  <c r="W73" i="144"/>
  <c r="W74" i="144"/>
  <c r="W75" i="144"/>
  <c r="W79" i="144"/>
  <c r="W80" i="144"/>
  <c r="W81" i="144"/>
  <c r="W82" i="144"/>
  <c r="W83" i="144"/>
  <c r="W84" i="144"/>
  <c r="W85" i="144"/>
  <c r="W88" i="144"/>
  <c r="W89" i="144"/>
  <c r="W90" i="144"/>
  <c r="W91" i="144"/>
  <c r="W92" i="144"/>
  <c r="W93" i="144"/>
  <c r="W94" i="144"/>
  <c r="W95" i="144"/>
  <c r="W96" i="144"/>
  <c r="W97" i="144"/>
  <c r="W98" i="144"/>
  <c r="W99" i="144"/>
  <c r="W100" i="144"/>
  <c r="W101" i="144"/>
  <c r="W102" i="144"/>
  <c r="W103" i="144"/>
  <c r="W104" i="144"/>
  <c r="W105" i="144"/>
  <c r="W106" i="144"/>
  <c r="W107" i="144"/>
  <c r="W108" i="144"/>
  <c r="W109" i="144"/>
  <c r="W110" i="144"/>
  <c r="W111" i="144"/>
  <c r="W115" i="144"/>
  <c r="W116" i="144"/>
  <c r="W117" i="144"/>
  <c r="W118" i="144"/>
  <c r="W119" i="144"/>
  <c r="W120" i="144"/>
  <c r="W121" i="144"/>
  <c r="W122" i="144"/>
  <c r="W123" i="144"/>
  <c r="W124" i="144"/>
  <c r="W125" i="144"/>
  <c r="W126" i="144"/>
  <c r="W127" i="144"/>
  <c r="W128" i="144"/>
  <c r="W129" i="144"/>
  <c r="W130" i="144"/>
  <c r="W131" i="144"/>
  <c r="W132" i="144"/>
  <c r="W133" i="144"/>
  <c r="W134" i="144"/>
  <c r="W135" i="144"/>
  <c r="AQ18" i="144"/>
  <c r="AQ27" i="144"/>
  <c r="AQ30" i="144"/>
  <c r="AQ41" i="144"/>
  <c r="AQ48" i="144"/>
  <c r="AQ49" i="144"/>
  <c r="AQ51" i="144"/>
  <c r="AQ53" i="144"/>
  <c r="AQ54" i="144"/>
  <c r="AQ56" i="144"/>
  <c r="AQ57" i="144"/>
  <c r="AQ58" i="144"/>
  <c r="AQ69" i="144"/>
  <c r="AQ70" i="144"/>
  <c r="AQ72" i="144"/>
  <c r="AQ73" i="144"/>
  <c r="AQ74" i="144"/>
  <c r="AQ75" i="144"/>
  <c r="AQ79" i="144"/>
  <c r="AQ80" i="144"/>
  <c r="AQ81" i="144"/>
  <c r="AQ82" i="144"/>
  <c r="AQ83" i="144"/>
  <c r="AQ84" i="144"/>
  <c r="AQ85" i="144"/>
  <c r="AQ88" i="144"/>
  <c r="AQ89" i="144"/>
  <c r="AQ90" i="144"/>
  <c r="AQ91" i="144"/>
  <c r="AQ92" i="144"/>
  <c r="AQ93" i="144"/>
  <c r="AQ94" i="144"/>
  <c r="AQ95" i="144"/>
  <c r="AQ96" i="144"/>
  <c r="AQ97" i="144"/>
  <c r="AQ98" i="144"/>
  <c r="AQ99" i="144"/>
  <c r="AQ100" i="144"/>
  <c r="AQ101" i="144"/>
  <c r="AQ102" i="144"/>
  <c r="AQ103" i="144"/>
  <c r="AQ104" i="144"/>
  <c r="AQ105" i="144"/>
  <c r="AQ106" i="144"/>
  <c r="AQ107" i="144"/>
  <c r="AQ108" i="144"/>
  <c r="AQ109" i="144"/>
  <c r="AQ110" i="144"/>
  <c r="AQ111" i="144"/>
  <c r="AQ115" i="144"/>
  <c r="AQ116" i="144"/>
  <c r="AQ117" i="144"/>
  <c r="AQ118" i="144"/>
  <c r="AQ119" i="144"/>
  <c r="AQ120" i="144"/>
  <c r="AQ121" i="144"/>
  <c r="AQ122" i="144"/>
  <c r="AQ123" i="144"/>
  <c r="AQ124" i="144"/>
  <c r="AQ125" i="144"/>
  <c r="AQ126" i="144"/>
  <c r="AQ127" i="144"/>
  <c r="AQ128" i="144"/>
  <c r="AQ129" i="144"/>
  <c r="AQ130" i="144"/>
  <c r="AQ131" i="144"/>
  <c r="AQ132" i="144"/>
  <c r="AQ133" i="144"/>
  <c r="AQ134" i="144"/>
  <c r="AQ135" i="144"/>
  <c r="AA91" i="144"/>
  <c r="AA18" i="144"/>
  <c r="AA27" i="144"/>
  <c r="AA30" i="144"/>
  <c r="AA41" i="144"/>
  <c r="AA48" i="144"/>
  <c r="AA49" i="144"/>
  <c r="AA51" i="144"/>
  <c r="AA53" i="144"/>
  <c r="AA54" i="144"/>
  <c r="AA56" i="144"/>
  <c r="AA57" i="144"/>
  <c r="AA58" i="144"/>
  <c r="AA69" i="144"/>
  <c r="AA70" i="144"/>
  <c r="AA72" i="144"/>
  <c r="AA73" i="144"/>
  <c r="AA74" i="144"/>
  <c r="AA75" i="144"/>
  <c r="AA79" i="144"/>
  <c r="AA80" i="144"/>
  <c r="AA81" i="144"/>
  <c r="AA82" i="144"/>
  <c r="AA83" i="144"/>
  <c r="AA84" i="144"/>
  <c r="AA85" i="144"/>
  <c r="AA88" i="144"/>
  <c r="AA89" i="144"/>
  <c r="AA90" i="144"/>
  <c r="AA92" i="144"/>
  <c r="AA93" i="144"/>
  <c r="AA94" i="144"/>
  <c r="AA95" i="144"/>
  <c r="AA96" i="144"/>
  <c r="AA97" i="144"/>
  <c r="AA98" i="144"/>
  <c r="AA99" i="144"/>
  <c r="AA100" i="144"/>
  <c r="AA101" i="144"/>
  <c r="AA102" i="144"/>
  <c r="AA103" i="144"/>
  <c r="AA104" i="144"/>
  <c r="AA105" i="144"/>
  <c r="AA106" i="144"/>
  <c r="AA107" i="144"/>
  <c r="AA108" i="144"/>
  <c r="AA109" i="144"/>
  <c r="AA110" i="144"/>
  <c r="AA111" i="144"/>
  <c r="AA115" i="144"/>
  <c r="AA116" i="144"/>
  <c r="AA117" i="144"/>
  <c r="AA118" i="144"/>
  <c r="AA119" i="144"/>
  <c r="AA120" i="144"/>
  <c r="AA121" i="144"/>
  <c r="AA122" i="144"/>
  <c r="AA123" i="144"/>
  <c r="AA124" i="144"/>
  <c r="AA125" i="144"/>
  <c r="AA126" i="144"/>
  <c r="AA127" i="144"/>
  <c r="AA128" i="144"/>
  <c r="AA129" i="144"/>
  <c r="AA130" i="144"/>
  <c r="AA131" i="144"/>
  <c r="AA132" i="144"/>
  <c r="AA133" i="144"/>
  <c r="AA134" i="144"/>
  <c r="AA135" i="144"/>
  <c r="Y18" i="144"/>
  <c r="Y27" i="144"/>
  <c r="Y30" i="144"/>
  <c r="Y41" i="144"/>
  <c r="Y48" i="144"/>
  <c r="Y49" i="144"/>
  <c r="Y51" i="144"/>
  <c r="Y53" i="144"/>
  <c r="Y54" i="144"/>
  <c r="Y56" i="144"/>
  <c r="Y57" i="144"/>
  <c r="Y58" i="144"/>
  <c r="Y69" i="144"/>
  <c r="Y70" i="144"/>
  <c r="Y72" i="144"/>
  <c r="Y73" i="144"/>
  <c r="Y74" i="144"/>
  <c r="Y75" i="144"/>
  <c r="Y79" i="144"/>
  <c r="Y80" i="144"/>
  <c r="Y81" i="144"/>
  <c r="Y82" i="144"/>
  <c r="Y83" i="144"/>
  <c r="Y84" i="144"/>
  <c r="Y85" i="144"/>
  <c r="Y88" i="144"/>
  <c r="Y89" i="144"/>
  <c r="Y90" i="144"/>
  <c r="Y91" i="144"/>
  <c r="Y92" i="144"/>
  <c r="Y93" i="144"/>
  <c r="Y94" i="144"/>
  <c r="Y95" i="144"/>
  <c r="Y96" i="144"/>
  <c r="Y97" i="144"/>
  <c r="Y98" i="144"/>
  <c r="Y99" i="144"/>
  <c r="Y100" i="144"/>
  <c r="Y101" i="144"/>
  <c r="Y102" i="144"/>
  <c r="Y103" i="144"/>
  <c r="Y104" i="144"/>
  <c r="Y105" i="144"/>
  <c r="Y106" i="144"/>
  <c r="Y107" i="144"/>
  <c r="Y108" i="144"/>
  <c r="Y109" i="144"/>
  <c r="Y110" i="144"/>
  <c r="Y111" i="144"/>
  <c r="Y115" i="144"/>
  <c r="Y116" i="144"/>
  <c r="Y117" i="144"/>
  <c r="Y118" i="144"/>
  <c r="Y119" i="144"/>
  <c r="Y120" i="144"/>
  <c r="Y121" i="144"/>
  <c r="Y122" i="144"/>
  <c r="Y123" i="144"/>
  <c r="Y124" i="144"/>
  <c r="Y125" i="144"/>
  <c r="Y126" i="144"/>
  <c r="Y127" i="144"/>
  <c r="Y128" i="144"/>
  <c r="Y129" i="144"/>
  <c r="Y130" i="144"/>
  <c r="Y131" i="144"/>
  <c r="Y132" i="144"/>
  <c r="Y133" i="144"/>
  <c r="Y134" i="144"/>
  <c r="Y135" i="144"/>
  <c r="AM18" i="144"/>
  <c r="AM27" i="144"/>
  <c r="AM30" i="144"/>
  <c r="AM41" i="144"/>
  <c r="AM48" i="144"/>
  <c r="AM49" i="144"/>
  <c r="AM51" i="144"/>
  <c r="AM53" i="144"/>
  <c r="AM54" i="144"/>
  <c r="AM56" i="144"/>
  <c r="AM57" i="144"/>
  <c r="AM58" i="144"/>
  <c r="AM69" i="144"/>
  <c r="AM70" i="144"/>
  <c r="AM72" i="144"/>
  <c r="AM73" i="144"/>
  <c r="AM74" i="144"/>
  <c r="AM75" i="144"/>
  <c r="AM79" i="144"/>
  <c r="AM80" i="144"/>
  <c r="AM81" i="144"/>
  <c r="AM82" i="144"/>
  <c r="AM83" i="144"/>
  <c r="AM84" i="144"/>
  <c r="AM85" i="144"/>
  <c r="AM88" i="144"/>
  <c r="AM89" i="144"/>
  <c r="AM90" i="144"/>
  <c r="AM91" i="144"/>
  <c r="AM92" i="144"/>
  <c r="AM93" i="144"/>
  <c r="AM94" i="144"/>
  <c r="AM95" i="144"/>
  <c r="AM96" i="144"/>
  <c r="AM97" i="144"/>
  <c r="AM98" i="144"/>
  <c r="AM99" i="144"/>
  <c r="AM100" i="144"/>
  <c r="AM101" i="144"/>
  <c r="AM102" i="144"/>
  <c r="AM103" i="144"/>
  <c r="AM104" i="144"/>
  <c r="AM105" i="144"/>
  <c r="AM106" i="144"/>
  <c r="AM107" i="144"/>
  <c r="AM108" i="144"/>
  <c r="AM109" i="144"/>
  <c r="AM110" i="144"/>
  <c r="AM111" i="144"/>
  <c r="AM115" i="144"/>
  <c r="AM116" i="144"/>
  <c r="AM117" i="144"/>
  <c r="AM118" i="144"/>
  <c r="AM119" i="144"/>
  <c r="AM120" i="144"/>
  <c r="AM121" i="144"/>
  <c r="AM122" i="144"/>
  <c r="AM123" i="144"/>
  <c r="AM124" i="144"/>
  <c r="AM125" i="144"/>
  <c r="AM126" i="144"/>
  <c r="AM127" i="144"/>
  <c r="AM128" i="144"/>
  <c r="AM129" i="144"/>
  <c r="AM130" i="144"/>
  <c r="AM131" i="144"/>
  <c r="AM132" i="144"/>
  <c r="AM133" i="144"/>
  <c r="AM134" i="144"/>
  <c r="AM135" i="144"/>
  <c r="AO18" i="144"/>
  <c r="AO27" i="144"/>
  <c r="AO30" i="144"/>
  <c r="AO41" i="144"/>
  <c r="AO48" i="144"/>
  <c r="AO49" i="144"/>
  <c r="AO51" i="144"/>
  <c r="AO53" i="144"/>
  <c r="AO54" i="144"/>
  <c r="AO56" i="144"/>
  <c r="AO57" i="144"/>
  <c r="AO58" i="144"/>
  <c r="AO69" i="144"/>
  <c r="AO70" i="144"/>
  <c r="AO72" i="144"/>
  <c r="AO73" i="144"/>
  <c r="AO74" i="144"/>
  <c r="AO75" i="144"/>
  <c r="AO79" i="144"/>
  <c r="AO80" i="144"/>
  <c r="AO81" i="144"/>
  <c r="AO82" i="144"/>
  <c r="AO83" i="144"/>
  <c r="AO84" i="144"/>
  <c r="AO85" i="144"/>
  <c r="AO88" i="144"/>
  <c r="AO89" i="144"/>
  <c r="AO90" i="144"/>
  <c r="AO91" i="144"/>
  <c r="AO92" i="144"/>
  <c r="AO93" i="144"/>
  <c r="AO94" i="144"/>
  <c r="AO95" i="144"/>
  <c r="AO96" i="144"/>
  <c r="AO97" i="144"/>
  <c r="AO98" i="144"/>
  <c r="AO99" i="144"/>
  <c r="AO100" i="144"/>
  <c r="AO101" i="144"/>
  <c r="AO102" i="144"/>
  <c r="AO103" i="144"/>
  <c r="AO104" i="144"/>
  <c r="AO105" i="144"/>
  <c r="AO106" i="144"/>
  <c r="AO107" i="144"/>
  <c r="AO108" i="144"/>
  <c r="AO109" i="144"/>
  <c r="AO110" i="144"/>
  <c r="AO111" i="144"/>
  <c r="AO115" i="144"/>
  <c r="AO116" i="144"/>
  <c r="AO117" i="144"/>
  <c r="AO118" i="144"/>
  <c r="AO119" i="144"/>
  <c r="AO120" i="144"/>
  <c r="AO121" i="144"/>
  <c r="AO122" i="144"/>
  <c r="AO123" i="144"/>
  <c r="AO124" i="144"/>
  <c r="AO125" i="144"/>
  <c r="AO126" i="144"/>
  <c r="AO127" i="144"/>
  <c r="AO128" i="144"/>
  <c r="AO129" i="144"/>
  <c r="AO130" i="144"/>
  <c r="AO131" i="144"/>
  <c r="AO132" i="144"/>
  <c r="AO133" i="144"/>
  <c r="AO134" i="144"/>
  <c r="AO135" i="144"/>
  <c r="AU18" i="144"/>
  <c r="AU27" i="144"/>
  <c r="AU30" i="144"/>
  <c r="AU41" i="144"/>
  <c r="AU48" i="144"/>
  <c r="AU49" i="144"/>
  <c r="AU51" i="144"/>
  <c r="AU53" i="144"/>
  <c r="AU54" i="144"/>
  <c r="AU56" i="144"/>
  <c r="AU57" i="144"/>
  <c r="AU58" i="144"/>
  <c r="AU69" i="144"/>
  <c r="AU70" i="144"/>
  <c r="AU72" i="144"/>
  <c r="AU73" i="144"/>
  <c r="AU74" i="144"/>
  <c r="AU75" i="144"/>
  <c r="AU79" i="144"/>
  <c r="AU80" i="144"/>
  <c r="AU81" i="144"/>
  <c r="AU82" i="144"/>
  <c r="AU83" i="144"/>
  <c r="AU84" i="144"/>
  <c r="AU85" i="144"/>
  <c r="AU88" i="144"/>
  <c r="AU89" i="144"/>
  <c r="AU90" i="144"/>
  <c r="AU91" i="144"/>
  <c r="AU92" i="144"/>
  <c r="AU93" i="144"/>
  <c r="AU94" i="144"/>
  <c r="AU95" i="144"/>
  <c r="AU96" i="144"/>
  <c r="AU97" i="144"/>
  <c r="AU98" i="144"/>
  <c r="AU99" i="144"/>
  <c r="AU100" i="144"/>
  <c r="AU101" i="144"/>
  <c r="AU102" i="144"/>
  <c r="AU103" i="144"/>
  <c r="AU104" i="144"/>
  <c r="AU105" i="144"/>
  <c r="AU106" i="144"/>
  <c r="AU107" i="144"/>
  <c r="AU108" i="144"/>
  <c r="AU109" i="144"/>
  <c r="AU110" i="144"/>
  <c r="AU111" i="144"/>
  <c r="AU115" i="144"/>
  <c r="AU116" i="144"/>
  <c r="AU117" i="144"/>
  <c r="AU118" i="144"/>
  <c r="AU119" i="144"/>
  <c r="AU120" i="144"/>
  <c r="AU121" i="144"/>
  <c r="AU122" i="144"/>
  <c r="AU123" i="144"/>
  <c r="AU124" i="144"/>
  <c r="AU125" i="144"/>
  <c r="AU126" i="144"/>
  <c r="AU127" i="144"/>
  <c r="AU128" i="144"/>
  <c r="AU129" i="144"/>
  <c r="AU130" i="144"/>
  <c r="AU131" i="144"/>
  <c r="AU132" i="144"/>
  <c r="AU133" i="144"/>
  <c r="AU134" i="144"/>
  <c r="AU135" i="144"/>
  <c r="AY103" i="15"/>
  <c r="AT136" i="145"/>
  <c r="AP103" i="15"/>
  <c r="AR136" i="145"/>
  <c r="AN103" i="15"/>
  <c r="AP136" i="145"/>
  <c r="AL103" i="15"/>
  <c r="AN136" i="145"/>
  <c r="AJ103" i="15"/>
  <c r="AL136" i="145"/>
  <c r="AH103" i="15"/>
  <c r="AJ136" i="145"/>
  <c r="AF103" i="15"/>
  <c r="AH136" i="145"/>
  <c r="AD103" i="15"/>
  <c r="AF136" i="145"/>
  <c r="AB103" i="15"/>
  <c r="AD136" i="145"/>
  <c r="Z103" i="15"/>
  <c r="AB136" i="145"/>
  <c r="X103" i="15"/>
  <c r="Z136" i="145"/>
  <c r="V103" i="15"/>
  <c r="X136" i="145"/>
  <c r="T103" i="15"/>
  <c r="V136" i="145"/>
  <c r="R103" i="15"/>
  <c r="T136" i="145"/>
  <c r="P103" i="15"/>
  <c r="R136" i="145"/>
  <c r="N103" i="15"/>
  <c r="P136" i="145"/>
  <c r="L103" i="15"/>
  <c r="N136" i="145"/>
  <c r="J103" i="15"/>
  <c r="L136" i="145"/>
  <c r="H103" i="15"/>
  <c r="J136" i="145"/>
  <c r="F103" i="15"/>
  <c r="H136" i="145"/>
  <c r="D103" i="15"/>
  <c r="F136" i="145"/>
  <c r="B103" i="15"/>
  <c r="AZ150" i="145"/>
  <c r="S145" i="145"/>
  <c r="AW13" i="145"/>
  <c r="AW14" i="145"/>
  <c r="AW15" i="145"/>
  <c r="AW16" i="145"/>
  <c r="AW17" i="145"/>
  <c r="AW18" i="145"/>
  <c r="AW19" i="145"/>
  <c r="AW20" i="145"/>
  <c r="AW21" i="145"/>
  <c r="AW22" i="145"/>
  <c r="AW23" i="145"/>
  <c r="AW24" i="145"/>
  <c r="AW25" i="145"/>
  <c r="AW26" i="145"/>
  <c r="AW27" i="145"/>
  <c r="AW28" i="145"/>
  <c r="AW29" i="145"/>
  <c r="AW30" i="145"/>
  <c r="AW31" i="145"/>
  <c r="AW32" i="145"/>
  <c r="AW33" i="145"/>
  <c r="AW34" i="145"/>
  <c r="AW35" i="145"/>
  <c r="AW36" i="145"/>
  <c r="AW37" i="145"/>
  <c r="AW38" i="145"/>
  <c r="AW39" i="145"/>
  <c r="AW40" i="145"/>
  <c r="AW41" i="145"/>
  <c r="AW42" i="145"/>
  <c r="AW43" i="145"/>
  <c r="AW44" i="145"/>
  <c r="AW45" i="145"/>
  <c r="AW46" i="145"/>
  <c r="AW47" i="145"/>
  <c r="AW48" i="145"/>
  <c r="AW49" i="145"/>
  <c r="AW50" i="145"/>
  <c r="AW51" i="145"/>
  <c r="AW52" i="145"/>
  <c r="AW53" i="145"/>
  <c r="AW54" i="145"/>
  <c r="AW55" i="145"/>
  <c r="AW56" i="145"/>
  <c r="AW57" i="145"/>
  <c r="AW58" i="145"/>
  <c r="AW59" i="145"/>
  <c r="AW60" i="145"/>
  <c r="AW61" i="145"/>
  <c r="AW62" i="145"/>
  <c r="AW63" i="145"/>
  <c r="AW64" i="145"/>
  <c r="AW65" i="145"/>
  <c r="AW66" i="145"/>
  <c r="AW67" i="145"/>
  <c r="AW68" i="145"/>
  <c r="AW69" i="145"/>
  <c r="AW70" i="145"/>
  <c r="AW71" i="145"/>
  <c r="AW72" i="145"/>
  <c r="AW73" i="145"/>
  <c r="AW74" i="145"/>
  <c r="AW75" i="145"/>
  <c r="AW76" i="145"/>
  <c r="AW77" i="145"/>
  <c r="AW78" i="145"/>
  <c r="AW79" i="145"/>
  <c r="AW80" i="145"/>
  <c r="AW81" i="145"/>
  <c r="AW82" i="145"/>
  <c r="AW83" i="145"/>
  <c r="AW84" i="145"/>
  <c r="AW85" i="145"/>
  <c r="AW86" i="145"/>
  <c r="AW87" i="145"/>
  <c r="AW88" i="145"/>
  <c r="AW89" i="145"/>
  <c r="AW90" i="145"/>
  <c r="AW91" i="145"/>
  <c r="AW92" i="145"/>
  <c r="AW93" i="145"/>
  <c r="AW94" i="145"/>
  <c r="AW95" i="145"/>
  <c r="AW96" i="145"/>
  <c r="AW97" i="145"/>
  <c r="AW98" i="145"/>
  <c r="AW99" i="145"/>
  <c r="AW100" i="145"/>
  <c r="AW101" i="145"/>
  <c r="AW102" i="145"/>
  <c r="AW103" i="145"/>
  <c r="AW104" i="145"/>
  <c r="AW105" i="145"/>
  <c r="AW106" i="145"/>
  <c r="AW107" i="145"/>
  <c r="AW108" i="145"/>
  <c r="AW109" i="145"/>
  <c r="AW110" i="145"/>
  <c r="AW111" i="145"/>
  <c r="AW112" i="145"/>
  <c r="AW113" i="145"/>
  <c r="AW114" i="145"/>
  <c r="AW115" i="145"/>
  <c r="AW116" i="145"/>
  <c r="AW117" i="145"/>
  <c r="AW118" i="145"/>
  <c r="AW119" i="145"/>
  <c r="AW120" i="145"/>
  <c r="AW121" i="145"/>
  <c r="AW122" i="145"/>
  <c r="AW123" i="145"/>
  <c r="AW124" i="145"/>
  <c r="AW125" i="145"/>
  <c r="AW126" i="145"/>
  <c r="AW127" i="145"/>
  <c r="AW128" i="145"/>
  <c r="AW129" i="145"/>
  <c r="AW130" i="145"/>
  <c r="AW131" i="145"/>
  <c r="AW132" i="145"/>
  <c r="AW133" i="145"/>
  <c r="AW134" i="145"/>
  <c r="AW135" i="145"/>
  <c r="AW138" i="145"/>
  <c r="AY13" i="145"/>
  <c r="AY14" i="145"/>
  <c r="AY15" i="145"/>
  <c r="AY16" i="145"/>
  <c r="AY17" i="145"/>
  <c r="AY18" i="145"/>
  <c r="AY19" i="145"/>
  <c r="AY20" i="145"/>
  <c r="AY21" i="145"/>
  <c r="AY22" i="145"/>
  <c r="AY23" i="145"/>
  <c r="AY24" i="145"/>
  <c r="AY25" i="145"/>
  <c r="AY26" i="145"/>
  <c r="AY27" i="145"/>
  <c r="AY28" i="145"/>
  <c r="AY29" i="145"/>
  <c r="AY30" i="145"/>
  <c r="AY31" i="145"/>
  <c r="AY32" i="145"/>
  <c r="AY33" i="145"/>
  <c r="AY34" i="145"/>
  <c r="AY35" i="145"/>
  <c r="AY36" i="145"/>
  <c r="AY37" i="145"/>
  <c r="AY38" i="145"/>
  <c r="AY39" i="145"/>
  <c r="AY40" i="145"/>
  <c r="AY41" i="145"/>
  <c r="AY42" i="145"/>
  <c r="AY43" i="145"/>
  <c r="AY44" i="145"/>
  <c r="AY45" i="145"/>
  <c r="AY46" i="145"/>
  <c r="AY47" i="145"/>
  <c r="AY48" i="145"/>
  <c r="AY49" i="145"/>
  <c r="AY50" i="145"/>
  <c r="AY51" i="145"/>
  <c r="AY52" i="145"/>
  <c r="AY53" i="145"/>
  <c r="AY54" i="145"/>
  <c r="AY55" i="145"/>
  <c r="AY56" i="145"/>
  <c r="AY57" i="145"/>
  <c r="AY58" i="145"/>
  <c r="AY59" i="145"/>
  <c r="AY60" i="145"/>
  <c r="AY61" i="145"/>
  <c r="AY62" i="145"/>
  <c r="AY63" i="145"/>
  <c r="AY64" i="145"/>
  <c r="AY65" i="145"/>
  <c r="AY66" i="145"/>
  <c r="AY67" i="145"/>
  <c r="AY68" i="145"/>
  <c r="AY69" i="145"/>
  <c r="AY70" i="145"/>
  <c r="AY71" i="145"/>
  <c r="AY72" i="145"/>
  <c r="AY73" i="145"/>
  <c r="AY74" i="145"/>
  <c r="AY75" i="145"/>
  <c r="AY76" i="145"/>
  <c r="AY77" i="145"/>
  <c r="AY78" i="145"/>
  <c r="AY79" i="145"/>
  <c r="AY80" i="145"/>
  <c r="AY81" i="145"/>
  <c r="AY82" i="145"/>
  <c r="AY83" i="145"/>
  <c r="AY84" i="145"/>
  <c r="AY85" i="145"/>
  <c r="AY86" i="145"/>
  <c r="AY87" i="145"/>
  <c r="AY88" i="145"/>
  <c r="AY89" i="145"/>
  <c r="AY90" i="145"/>
  <c r="AY91" i="145"/>
  <c r="AY92" i="145"/>
  <c r="AY93" i="145"/>
  <c r="AY94" i="145"/>
  <c r="AY95" i="145"/>
  <c r="AY96" i="145"/>
  <c r="AY97" i="145"/>
  <c r="AY98" i="145"/>
  <c r="AY99" i="145"/>
  <c r="AY100" i="145"/>
  <c r="AY101" i="145"/>
  <c r="AY102" i="145"/>
  <c r="AY103" i="145"/>
  <c r="AY104" i="145"/>
  <c r="AY105" i="145"/>
  <c r="AY106" i="145"/>
  <c r="AY107" i="145"/>
  <c r="AY108" i="145"/>
  <c r="AY109" i="145"/>
  <c r="AY110" i="145"/>
  <c r="AY111" i="145"/>
  <c r="AY112" i="145"/>
  <c r="AY113" i="145"/>
  <c r="AY114" i="145"/>
  <c r="AY115" i="145"/>
  <c r="AY116" i="145"/>
  <c r="AY117" i="145"/>
  <c r="AY118" i="145"/>
  <c r="AY119" i="145"/>
  <c r="AY120" i="145"/>
  <c r="AY121" i="145"/>
  <c r="AY122" i="145"/>
  <c r="AY123" i="145"/>
  <c r="AY124" i="145"/>
  <c r="AY125" i="145"/>
  <c r="AY126" i="145"/>
  <c r="AY127" i="145"/>
  <c r="AY128" i="145"/>
  <c r="AY129" i="145"/>
  <c r="AY130" i="145"/>
  <c r="AY131" i="145"/>
  <c r="AY132" i="145"/>
  <c r="AY133" i="145"/>
  <c r="AY134" i="145"/>
  <c r="AY135" i="145"/>
  <c r="AY138" i="145"/>
  <c r="AZ143" i="145"/>
  <c r="AZ139" i="145"/>
  <c r="E13" i="145"/>
  <c r="AZ13" i="145"/>
  <c r="E14" i="145"/>
  <c r="AZ14" i="145"/>
  <c r="E15" i="145"/>
  <c r="AZ15" i="145"/>
  <c r="E16" i="145"/>
  <c r="AZ16" i="145"/>
  <c r="E17" i="145"/>
  <c r="AZ17" i="145"/>
  <c r="E18" i="145"/>
  <c r="AZ18" i="145"/>
  <c r="E19" i="145"/>
  <c r="AZ19" i="145"/>
  <c r="E20" i="145"/>
  <c r="AZ20" i="145"/>
  <c r="E21" i="145"/>
  <c r="AZ21" i="145"/>
  <c r="E22" i="145"/>
  <c r="AZ22" i="145"/>
  <c r="E23" i="145"/>
  <c r="AZ23" i="145"/>
  <c r="E24" i="145"/>
  <c r="AZ24" i="145"/>
  <c r="E25" i="145"/>
  <c r="AZ25" i="145"/>
  <c r="E26" i="145"/>
  <c r="AZ26" i="145"/>
  <c r="E27" i="145"/>
  <c r="AZ27" i="145"/>
  <c r="E28" i="145"/>
  <c r="AZ28" i="145"/>
  <c r="E29" i="145"/>
  <c r="AZ29" i="145"/>
  <c r="E30" i="145"/>
  <c r="AZ30" i="145"/>
  <c r="E31" i="145"/>
  <c r="AZ31" i="145"/>
  <c r="E32" i="145"/>
  <c r="AZ32" i="145"/>
  <c r="E33" i="145"/>
  <c r="AZ33" i="145"/>
  <c r="E34" i="145"/>
  <c r="AZ34" i="145"/>
  <c r="E35" i="145"/>
  <c r="AZ35" i="145"/>
  <c r="E36" i="145"/>
  <c r="AZ36" i="145"/>
  <c r="E37" i="145"/>
  <c r="AZ37" i="145"/>
  <c r="E38" i="145"/>
  <c r="AZ38" i="145"/>
  <c r="E39" i="145"/>
  <c r="AZ39" i="145"/>
  <c r="E40" i="145"/>
  <c r="AZ40" i="145"/>
  <c r="E41" i="145"/>
  <c r="AZ41" i="145"/>
  <c r="E42" i="145"/>
  <c r="AZ42" i="145"/>
  <c r="E43" i="145"/>
  <c r="AZ43" i="145"/>
  <c r="E44" i="145"/>
  <c r="AZ44" i="145"/>
  <c r="E45" i="145"/>
  <c r="AZ45" i="145"/>
  <c r="E46" i="145"/>
  <c r="AZ46" i="145"/>
  <c r="E47" i="145"/>
  <c r="AZ47" i="145"/>
  <c r="E48" i="145"/>
  <c r="AZ48" i="145"/>
  <c r="E49" i="145"/>
  <c r="AZ49" i="145"/>
  <c r="E50" i="145"/>
  <c r="AZ50" i="145"/>
  <c r="E51" i="145"/>
  <c r="AZ51" i="145"/>
  <c r="E52" i="145"/>
  <c r="AZ52" i="145"/>
  <c r="E53" i="145"/>
  <c r="AZ53" i="145"/>
  <c r="E54" i="145"/>
  <c r="AZ54" i="145"/>
  <c r="E55" i="145"/>
  <c r="AZ55" i="145"/>
  <c r="E56" i="145"/>
  <c r="AZ56" i="145"/>
  <c r="E57" i="145"/>
  <c r="AZ57" i="145"/>
  <c r="E58" i="145"/>
  <c r="AZ58" i="145"/>
  <c r="E59" i="145"/>
  <c r="AZ59" i="145"/>
  <c r="E60" i="145"/>
  <c r="AZ60" i="145"/>
  <c r="E61" i="145"/>
  <c r="AZ61" i="145"/>
  <c r="E62" i="145"/>
  <c r="AZ62" i="145"/>
  <c r="E63" i="145"/>
  <c r="AZ63" i="145"/>
  <c r="E64" i="145"/>
  <c r="AZ64" i="145"/>
  <c r="E65" i="145"/>
  <c r="AZ65" i="145"/>
  <c r="E66" i="145"/>
  <c r="AZ66" i="145"/>
  <c r="E67" i="145"/>
  <c r="AZ67" i="145"/>
  <c r="E68" i="145"/>
  <c r="AZ68" i="145"/>
  <c r="E69" i="145"/>
  <c r="AZ69" i="145"/>
  <c r="E70" i="145"/>
  <c r="AZ70" i="145"/>
  <c r="E71" i="145"/>
  <c r="AZ71" i="145"/>
  <c r="E72" i="145"/>
  <c r="AZ72" i="145"/>
  <c r="E73" i="145"/>
  <c r="AZ73" i="145"/>
  <c r="E74" i="145"/>
  <c r="AZ74" i="145"/>
  <c r="E75" i="145"/>
  <c r="AZ75" i="145"/>
  <c r="E76" i="145"/>
  <c r="AZ76" i="145"/>
  <c r="E77" i="145"/>
  <c r="AZ77" i="145"/>
  <c r="E78" i="145"/>
  <c r="AZ78" i="145"/>
  <c r="E79" i="145"/>
  <c r="AZ79" i="145"/>
  <c r="E80" i="145"/>
  <c r="AZ80" i="145"/>
  <c r="E81" i="145"/>
  <c r="AZ81" i="145"/>
  <c r="E82" i="145"/>
  <c r="AZ82" i="145"/>
  <c r="E83" i="145"/>
  <c r="AZ83" i="145"/>
  <c r="E84" i="145"/>
  <c r="AZ84" i="145"/>
  <c r="E85" i="145"/>
  <c r="AZ85" i="145"/>
  <c r="E86" i="145"/>
  <c r="AZ86" i="145"/>
  <c r="E87" i="145"/>
  <c r="AZ87" i="145"/>
  <c r="E88" i="145"/>
  <c r="AZ88" i="145"/>
  <c r="E89" i="145"/>
  <c r="AZ89" i="145"/>
  <c r="E90" i="145"/>
  <c r="AZ90" i="145"/>
  <c r="E91" i="145"/>
  <c r="AZ91" i="145"/>
  <c r="E92" i="145"/>
  <c r="AZ92" i="145"/>
  <c r="E93" i="145"/>
  <c r="AZ93" i="145"/>
  <c r="E94" i="145"/>
  <c r="AZ94" i="145"/>
  <c r="E95" i="145"/>
  <c r="AZ95" i="145"/>
  <c r="E96" i="145"/>
  <c r="AZ96" i="145"/>
  <c r="E97" i="145"/>
  <c r="AZ97" i="145"/>
  <c r="E98" i="145"/>
  <c r="AZ98" i="145"/>
  <c r="E99" i="145"/>
  <c r="AZ99" i="145"/>
  <c r="E100" i="145"/>
  <c r="AZ100" i="145"/>
  <c r="E101" i="145"/>
  <c r="AZ101" i="145"/>
  <c r="E102" i="145"/>
  <c r="AZ102" i="145"/>
  <c r="E103" i="145"/>
  <c r="AZ103" i="145"/>
  <c r="E104" i="145"/>
  <c r="AZ104" i="145"/>
  <c r="E105" i="145"/>
  <c r="AZ105" i="145"/>
  <c r="E106" i="145"/>
  <c r="AZ106" i="145"/>
  <c r="E107" i="145"/>
  <c r="AZ107" i="145"/>
  <c r="E108" i="145"/>
  <c r="AZ108" i="145"/>
  <c r="E109" i="145"/>
  <c r="AZ109" i="145"/>
  <c r="E110" i="145"/>
  <c r="AZ110" i="145"/>
  <c r="E111" i="145"/>
  <c r="AZ111" i="145"/>
  <c r="E112" i="145"/>
  <c r="AZ112" i="145"/>
  <c r="E113" i="145"/>
  <c r="AZ113" i="145"/>
  <c r="E114" i="145"/>
  <c r="AZ114" i="145"/>
  <c r="E115" i="145"/>
  <c r="AZ115" i="145"/>
  <c r="E116" i="145"/>
  <c r="AZ116" i="145"/>
  <c r="E117" i="145"/>
  <c r="AZ117" i="145"/>
  <c r="E118" i="145"/>
  <c r="AZ118" i="145"/>
  <c r="E119" i="145"/>
  <c r="AZ119" i="145"/>
  <c r="E120" i="145"/>
  <c r="AZ120" i="145"/>
  <c r="E121" i="145"/>
  <c r="AZ121" i="145"/>
  <c r="E122" i="145"/>
  <c r="AZ122" i="145"/>
  <c r="E123" i="145"/>
  <c r="AZ123" i="145"/>
  <c r="E124" i="145"/>
  <c r="AZ124" i="145"/>
  <c r="E125" i="145"/>
  <c r="AZ125" i="145"/>
  <c r="E126" i="145"/>
  <c r="AZ126" i="145"/>
  <c r="E127" i="145"/>
  <c r="AZ127" i="145"/>
  <c r="E128" i="145"/>
  <c r="AZ128" i="145"/>
  <c r="E129" i="145"/>
  <c r="AZ129" i="145"/>
  <c r="E130" i="145"/>
  <c r="AZ130" i="145"/>
  <c r="E131" i="145"/>
  <c r="AZ131" i="145"/>
  <c r="E132" i="145"/>
  <c r="AZ132" i="145"/>
  <c r="E133" i="145"/>
  <c r="AZ133" i="145"/>
  <c r="E134" i="145"/>
  <c r="AZ134" i="145"/>
  <c r="AZ135" i="145"/>
  <c r="AZ138" i="145"/>
  <c r="AX136" i="145"/>
  <c r="AV136" i="145"/>
  <c r="E136" i="145"/>
  <c r="E135" i="145"/>
  <c r="C118" i="145"/>
  <c r="C117" i="145"/>
  <c r="C116" i="145"/>
  <c r="C115" i="145"/>
  <c r="B87" i="145"/>
  <c r="B86" i="145"/>
  <c r="B76" i="145"/>
  <c r="B71" i="145"/>
  <c r="B68" i="145"/>
  <c r="B65" i="145"/>
  <c r="B64" i="145"/>
  <c r="B63" i="145"/>
  <c r="B62" i="145"/>
  <c r="B61" i="145"/>
  <c r="B60" i="145"/>
  <c r="B59" i="145"/>
  <c r="B55" i="145"/>
  <c r="B52" i="145"/>
  <c r="B50" i="145"/>
  <c r="B49" i="145"/>
  <c r="B48" i="145"/>
  <c r="B47" i="145"/>
  <c r="B46" i="145"/>
  <c r="B45" i="145"/>
  <c r="B44" i="145"/>
  <c r="B42" i="145"/>
  <c r="B40" i="145"/>
  <c r="B39" i="145"/>
  <c r="B38" i="145"/>
  <c r="B37" i="145"/>
  <c r="B36" i="145"/>
  <c r="B35" i="145"/>
  <c r="B34" i="145"/>
  <c r="B33" i="145"/>
  <c r="B32" i="145"/>
  <c r="B31" i="145"/>
  <c r="B29" i="145"/>
  <c r="B28" i="145"/>
  <c r="B27" i="145"/>
  <c r="B26" i="145"/>
  <c r="B25" i="145"/>
  <c r="B24" i="145"/>
  <c r="B23" i="145"/>
  <c r="B22" i="145"/>
  <c r="B21" i="145"/>
  <c r="B20" i="145"/>
  <c r="B19" i="145"/>
  <c r="B17" i="145"/>
  <c r="B16" i="145"/>
  <c r="B15" i="145"/>
  <c r="B14" i="145"/>
  <c r="B13" i="145"/>
  <c r="B6" i="145"/>
  <c r="B4" i="145"/>
  <c r="AO102" i="15"/>
  <c r="C12" i="143"/>
  <c r="C11" i="143"/>
  <c r="D11" i="143"/>
  <c r="D18" i="143"/>
  <c r="AS18" i="143"/>
  <c r="D27" i="143"/>
  <c r="AS27" i="143"/>
  <c r="D30" i="143"/>
  <c r="AS30" i="143"/>
  <c r="D41" i="143"/>
  <c r="AS41" i="143"/>
  <c r="D48" i="143"/>
  <c r="AS48" i="143"/>
  <c r="D49" i="143"/>
  <c r="AS49" i="143"/>
  <c r="D51" i="143"/>
  <c r="AS51" i="143"/>
  <c r="D53" i="143"/>
  <c r="AS53" i="143"/>
  <c r="D54" i="143"/>
  <c r="AS54" i="143"/>
  <c r="D56" i="143"/>
  <c r="AS56" i="143"/>
  <c r="D57" i="143"/>
  <c r="AS57" i="143"/>
  <c r="D58" i="143"/>
  <c r="AS58" i="143"/>
  <c r="D69" i="143"/>
  <c r="AS69" i="143"/>
  <c r="D70" i="143"/>
  <c r="AS70" i="143"/>
  <c r="D72" i="143"/>
  <c r="AS72" i="143"/>
  <c r="D73" i="143"/>
  <c r="AS73" i="143"/>
  <c r="D74" i="143"/>
  <c r="AS74" i="143"/>
  <c r="D75" i="143"/>
  <c r="AS75" i="143"/>
  <c r="D79" i="143"/>
  <c r="AS79" i="143"/>
  <c r="D80" i="143"/>
  <c r="AS80" i="143"/>
  <c r="D81" i="143"/>
  <c r="AS81" i="143"/>
  <c r="D82" i="143"/>
  <c r="AS82" i="143"/>
  <c r="D83" i="143"/>
  <c r="AS83" i="143"/>
  <c r="D84" i="143"/>
  <c r="AS84" i="143"/>
  <c r="D85" i="143"/>
  <c r="AS85" i="143"/>
  <c r="D88" i="143"/>
  <c r="AS88" i="143"/>
  <c r="D89" i="143"/>
  <c r="AS89" i="143"/>
  <c r="D90" i="143"/>
  <c r="AS90" i="143"/>
  <c r="D91" i="143"/>
  <c r="AS91" i="143"/>
  <c r="D92" i="143"/>
  <c r="AS92" i="143"/>
  <c r="D93" i="143"/>
  <c r="AS93" i="143"/>
  <c r="D94" i="143"/>
  <c r="AS94" i="143"/>
  <c r="D95" i="143"/>
  <c r="AS95" i="143"/>
  <c r="D96" i="143"/>
  <c r="AS96" i="143"/>
  <c r="D97" i="143"/>
  <c r="AS97" i="143"/>
  <c r="AS98" i="143"/>
  <c r="AS99" i="143"/>
  <c r="AS100" i="143"/>
  <c r="AS101" i="143"/>
  <c r="AS102" i="143"/>
  <c r="AS103" i="143"/>
  <c r="AS104" i="143"/>
  <c r="AS105" i="143"/>
  <c r="AS106" i="143"/>
  <c r="AS107" i="143"/>
  <c r="AS108" i="143"/>
  <c r="AS109" i="143"/>
  <c r="AS110" i="143"/>
  <c r="AS111" i="143"/>
  <c r="AS115" i="143"/>
  <c r="AS116" i="143"/>
  <c r="AS117" i="143"/>
  <c r="AS118" i="143"/>
  <c r="AS119" i="143"/>
  <c r="AS120" i="143"/>
  <c r="AS121" i="143"/>
  <c r="AS122" i="143"/>
  <c r="AS123" i="143"/>
  <c r="AS124" i="143"/>
  <c r="AS125" i="143"/>
  <c r="AS126" i="143"/>
  <c r="AS127" i="143"/>
  <c r="AS128" i="143"/>
  <c r="AS129" i="143"/>
  <c r="AS130" i="143"/>
  <c r="AS131" i="143"/>
  <c r="AS132" i="143"/>
  <c r="AS133" i="143"/>
  <c r="AS134" i="143"/>
  <c r="AS135" i="143"/>
  <c r="AK18" i="143"/>
  <c r="AK27" i="143"/>
  <c r="AK30" i="143"/>
  <c r="AK41" i="143"/>
  <c r="AK48" i="143"/>
  <c r="AK49" i="143"/>
  <c r="AK51" i="143"/>
  <c r="AK53" i="143"/>
  <c r="AK54" i="143"/>
  <c r="AK56" i="143"/>
  <c r="AK57" i="143"/>
  <c r="AK58" i="143"/>
  <c r="AK69" i="143"/>
  <c r="AK70" i="143"/>
  <c r="AK72" i="143"/>
  <c r="AK73" i="143"/>
  <c r="AK74" i="143"/>
  <c r="AK75" i="143"/>
  <c r="AK79" i="143"/>
  <c r="AK80" i="143"/>
  <c r="AK81" i="143"/>
  <c r="AK82" i="143"/>
  <c r="AK83" i="143"/>
  <c r="AK84" i="143"/>
  <c r="AK85" i="143"/>
  <c r="AK88" i="143"/>
  <c r="AK89" i="143"/>
  <c r="AK90" i="143"/>
  <c r="AK91" i="143"/>
  <c r="AK92" i="143"/>
  <c r="AK93" i="143"/>
  <c r="AK94" i="143"/>
  <c r="AK95" i="143"/>
  <c r="AK96" i="143"/>
  <c r="AK97" i="143"/>
  <c r="AK98" i="143"/>
  <c r="AK99" i="143"/>
  <c r="AK100" i="143"/>
  <c r="AK101" i="143"/>
  <c r="AK102" i="143"/>
  <c r="AK103" i="143"/>
  <c r="AK104" i="143"/>
  <c r="AK105" i="143"/>
  <c r="AK106" i="143"/>
  <c r="AK107" i="143"/>
  <c r="AK108" i="143"/>
  <c r="AK109" i="143"/>
  <c r="AK110" i="143"/>
  <c r="AK111" i="143"/>
  <c r="AK115" i="143"/>
  <c r="AK116" i="143"/>
  <c r="AK117" i="143"/>
  <c r="AK118" i="143"/>
  <c r="AK119" i="143"/>
  <c r="AK120" i="143"/>
  <c r="AK121" i="143"/>
  <c r="AK122" i="143"/>
  <c r="AK123" i="143"/>
  <c r="AK124" i="143"/>
  <c r="AK125" i="143"/>
  <c r="AK126" i="143"/>
  <c r="AK127" i="143"/>
  <c r="AK128" i="143"/>
  <c r="AK129" i="143"/>
  <c r="AK130" i="143"/>
  <c r="AK131" i="143"/>
  <c r="AK132" i="143"/>
  <c r="AK133" i="143"/>
  <c r="AK134" i="143"/>
  <c r="AK135" i="143"/>
  <c r="W18" i="143"/>
  <c r="W27" i="143"/>
  <c r="W30" i="143"/>
  <c r="W41" i="143"/>
  <c r="W48" i="143"/>
  <c r="W49" i="143"/>
  <c r="W51" i="143"/>
  <c r="W53" i="143"/>
  <c r="W54" i="143"/>
  <c r="W56" i="143"/>
  <c r="W57" i="143"/>
  <c r="W58" i="143"/>
  <c r="W69" i="143"/>
  <c r="W70" i="143"/>
  <c r="W72" i="143"/>
  <c r="W73" i="143"/>
  <c r="W74" i="143"/>
  <c r="W75" i="143"/>
  <c r="W79" i="143"/>
  <c r="W80" i="143"/>
  <c r="W81" i="143"/>
  <c r="W82" i="143"/>
  <c r="W83" i="143"/>
  <c r="W84" i="143"/>
  <c r="W85" i="143"/>
  <c r="W88" i="143"/>
  <c r="W89" i="143"/>
  <c r="W90" i="143"/>
  <c r="W91" i="143"/>
  <c r="W92" i="143"/>
  <c r="W93" i="143"/>
  <c r="W94" i="143"/>
  <c r="W95" i="143"/>
  <c r="W96" i="143"/>
  <c r="W97" i="143"/>
  <c r="W98" i="143"/>
  <c r="W99" i="143"/>
  <c r="W100" i="143"/>
  <c r="W101" i="143"/>
  <c r="W102" i="143"/>
  <c r="W103" i="143"/>
  <c r="W104" i="143"/>
  <c r="W105" i="143"/>
  <c r="W106" i="143"/>
  <c r="W107" i="143"/>
  <c r="W108" i="143"/>
  <c r="W109" i="143"/>
  <c r="W110" i="143"/>
  <c r="W111" i="143"/>
  <c r="W115" i="143"/>
  <c r="W116" i="143"/>
  <c r="W117" i="143"/>
  <c r="W118" i="143"/>
  <c r="W119" i="143"/>
  <c r="W120" i="143"/>
  <c r="W121" i="143"/>
  <c r="W122" i="143"/>
  <c r="W123" i="143"/>
  <c r="W124" i="143"/>
  <c r="W125" i="143"/>
  <c r="W126" i="143"/>
  <c r="W127" i="143"/>
  <c r="W128" i="143"/>
  <c r="W129" i="143"/>
  <c r="W130" i="143"/>
  <c r="W131" i="143"/>
  <c r="W132" i="143"/>
  <c r="W133" i="143"/>
  <c r="W134" i="143"/>
  <c r="W135" i="143"/>
  <c r="M18" i="143"/>
  <c r="M27" i="143"/>
  <c r="M30" i="143"/>
  <c r="M41" i="143"/>
  <c r="M48" i="143"/>
  <c r="M49" i="143"/>
  <c r="M51" i="143"/>
  <c r="M53" i="143"/>
  <c r="M54" i="143"/>
  <c r="M56" i="143"/>
  <c r="M57" i="143"/>
  <c r="M58" i="143"/>
  <c r="M69" i="143"/>
  <c r="M70" i="143"/>
  <c r="M72" i="143"/>
  <c r="M73" i="143"/>
  <c r="M74" i="143"/>
  <c r="M75" i="143"/>
  <c r="M79" i="143"/>
  <c r="M80" i="143"/>
  <c r="M81" i="143"/>
  <c r="M82" i="143"/>
  <c r="M83" i="143"/>
  <c r="M84" i="143"/>
  <c r="M85" i="143"/>
  <c r="M88" i="143"/>
  <c r="M89" i="143"/>
  <c r="M90" i="143"/>
  <c r="M91" i="143"/>
  <c r="M92" i="143"/>
  <c r="M93" i="143"/>
  <c r="M94" i="143"/>
  <c r="M95" i="143"/>
  <c r="M96" i="143"/>
  <c r="M97" i="143"/>
  <c r="M98" i="143"/>
  <c r="M99" i="143"/>
  <c r="M100" i="143"/>
  <c r="M101" i="143"/>
  <c r="M102" i="143"/>
  <c r="M103" i="143"/>
  <c r="M104" i="143"/>
  <c r="M105" i="143"/>
  <c r="M106" i="143"/>
  <c r="M107" i="143"/>
  <c r="M108" i="143"/>
  <c r="M109" i="143"/>
  <c r="M110" i="143"/>
  <c r="M111" i="143"/>
  <c r="M115" i="143"/>
  <c r="M116" i="143"/>
  <c r="M117" i="143"/>
  <c r="M118" i="143"/>
  <c r="M119" i="143"/>
  <c r="M120" i="143"/>
  <c r="M121" i="143"/>
  <c r="M122" i="143"/>
  <c r="M123" i="143"/>
  <c r="M124" i="143"/>
  <c r="M125" i="143"/>
  <c r="M126" i="143"/>
  <c r="M127" i="143"/>
  <c r="M128" i="143"/>
  <c r="M129" i="143"/>
  <c r="M130" i="143"/>
  <c r="M131" i="143"/>
  <c r="M132" i="143"/>
  <c r="M133" i="143"/>
  <c r="M134" i="143"/>
  <c r="M135" i="143"/>
  <c r="K18" i="143"/>
  <c r="K27" i="143"/>
  <c r="K30" i="143"/>
  <c r="K41" i="143"/>
  <c r="K48" i="143"/>
  <c r="K49" i="143"/>
  <c r="K51" i="143"/>
  <c r="K53" i="143"/>
  <c r="K54" i="143"/>
  <c r="K56" i="143"/>
  <c r="K57" i="143"/>
  <c r="K58" i="143"/>
  <c r="K69" i="143"/>
  <c r="K70" i="143"/>
  <c r="K72" i="143"/>
  <c r="K73" i="143"/>
  <c r="K74" i="143"/>
  <c r="K75" i="143"/>
  <c r="K79" i="143"/>
  <c r="K80" i="143"/>
  <c r="K81" i="143"/>
  <c r="K82" i="143"/>
  <c r="K83" i="143"/>
  <c r="K84" i="143"/>
  <c r="K85" i="143"/>
  <c r="K88" i="143"/>
  <c r="K89" i="143"/>
  <c r="K90" i="143"/>
  <c r="K91" i="143"/>
  <c r="K92" i="143"/>
  <c r="K93" i="143"/>
  <c r="K94" i="143"/>
  <c r="K95" i="143"/>
  <c r="K96" i="143"/>
  <c r="K97" i="143"/>
  <c r="K98" i="143"/>
  <c r="K99" i="143"/>
  <c r="K100" i="143"/>
  <c r="K101" i="143"/>
  <c r="K102" i="143"/>
  <c r="K103" i="143"/>
  <c r="K104" i="143"/>
  <c r="K105" i="143"/>
  <c r="K106" i="143"/>
  <c r="K107" i="143"/>
  <c r="K108" i="143"/>
  <c r="K109" i="143"/>
  <c r="K110" i="143"/>
  <c r="K111" i="143"/>
  <c r="K115" i="143"/>
  <c r="K116" i="143"/>
  <c r="K117" i="143"/>
  <c r="K118" i="143"/>
  <c r="K119" i="143"/>
  <c r="K120" i="143"/>
  <c r="K121" i="143"/>
  <c r="K122" i="143"/>
  <c r="K123" i="143"/>
  <c r="K124" i="143"/>
  <c r="K125" i="143"/>
  <c r="K126" i="143"/>
  <c r="K127" i="143"/>
  <c r="K128" i="143"/>
  <c r="K129" i="143"/>
  <c r="K130" i="143"/>
  <c r="K131" i="143"/>
  <c r="K132" i="143"/>
  <c r="K133" i="143"/>
  <c r="K134" i="143"/>
  <c r="K135" i="143"/>
  <c r="I18" i="143"/>
  <c r="I27" i="143"/>
  <c r="I30" i="143"/>
  <c r="I41" i="143"/>
  <c r="I48" i="143"/>
  <c r="I49" i="143"/>
  <c r="I51" i="143"/>
  <c r="I53" i="143"/>
  <c r="I54" i="143"/>
  <c r="I56" i="143"/>
  <c r="I57" i="143"/>
  <c r="I58" i="143"/>
  <c r="I69" i="143"/>
  <c r="I70" i="143"/>
  <c r="I72" i="143"/>
  <c r="I73" i="143"/>
  <c r="I74" i="143"/>
  <c r="I75" i="143"/>
  <c r="I79" i="143"/>
  <c r="I80" i="143"/>
  <c r="I81" i="143"/>
  <c r="I82" i="143"/>
  <c r="I83" i="143"/>
  <c r="I84" i="143"/>
  <c r="I85" i="143"/>
  <c r="I88" i="143"/>
  <c r="I89" i="143"/>
  <c r="I90" i="143"/>
  <c r="I91" i="143"/>
  <c r="I92" i="143"/>
  <c r="I93" i="143"/>
  <c r="I94" i="143"/>
  <c r="I95" i="143"/>
  <c r="I96" i="143"/>
  <c r="I97" i="143"/>
  <c r="I98" i="143"/>
  <c r="I99" i="143"/>
  <c r="I100" i="143"/>
  <c r="I101" i="143"/>
  <c r="I102" i="143"/>
  <c r="I103" i="143"/>
  <c r="I104" i="143"/>
  <c r="I105" i="143"/>
  <c r="I106" i="143"/>
  <c r="I107" i="143"/>
  <c r="I108" i="143"/>
  <c r="I109" i="143"/>
  <c r="I110" i="143"/>
  <c r="I111" i="143"/>
  <c r="I115" i="143"/>
  <c r="I116" i="143"/>
  <c r="I117" i="143"/>
  <c r="I118" i="143"/>
  <c r="I119" i="143"/>
  <c r="I120" i="143"/>
  <c r="I121" i="143"/>
  <c r="I122" i="143"/>
  <c r="I123" i="143"/>
  <c r="I124" i="143"/>
  <c r="I125" i="143"/>
  <c r="I126" i="143"/>
  <c r="I127" i="143"/>
  <c r="I128" i="143"/>
  <c r="I129" i="143"/>
  <c r="I130" i="143"/>
  <c r="I131" i="143"/>
  <c r="I132" i="143"/>
  <c r="I133" i="143"/>
  <c r="I134" i="143"/>
  <c r="I135" i="143"/>
  <c r="G18" i="143"/>
  <c r="G27" i="143"/>
  <c r="G30" i="143"/>
  <c r="G41" i="143"/>
  <c r="G48" i="143"/>
  <c r="G49" i="143"/>
  <c r="G51" i="143"/>
  <c r="G53" i="143"/>
  <c r="G54" i="143"/>
  <c r="G56" i="143"/>
  <c r="G57" i="143"/>
  <c r="G58" i="143"/>
  <c r="G69" i="143"/>
  <c r="G70" i="143"/>
  <c r="G72" i="143"/>
  <c r="G73" i="143"/>
  <c r="G74" i="143"/>
  <c r="G75" i="143"/>
  <c r="G79" i="143"/>
  <c r="G80" i="143"/>
  <c r="G81" i="143"/>
  <c r="G82" i="143"/>
  <c r="G83" i="143"/>
  <c r="G84" i="143"/>
  <c r="G85" i="143"/>
  <c r="G88" i="143"/>
  <c r="G89" i="143"/>
  <c r="G90" i="143"/>
  <c r="G91" i="143"/>
  <c r="G92" i="143"/>
  <c r="G93" i="143"/>
  <c r="G94" i="143"/>
  <c r="G95" i="143"/>
  <c r="G96" i="143"/>
  <c r="G97" i="143"/>
  <c r="G98" i="143"/>
  <c r="G99" i="143"/>
  <c r="G100" i="143"/>
  <c r="G101" i="143"/>
  <c r="G102" i="143"/>
  <c r="G103" i="143"/>
  <c r="G104" i="143"/>
  <c r="G105" i="143"/>
  <c r="G106" i="143"/>
  <c r="G107" i="143"/>
  <c r="G108" i="143"/>
  <c r="G109" i="143"/>
  <c r="G110" i="143"/>
  <c r="G111" i="143"/>
  <c r="G115" i="143"/>
  <c r="G116" i="143"/>
  <c r="G117" i="143"/>
  <c r="G118" i="143"/>
  <c r="G119" i="143"/>
  <c r="G120" i="143"/>
  <c r="G121" i="143"/>
  <c r="G122" i="143"/>
  <c r="G123" i="143"/>
  <c r="G124" i="143"/>
  <c r="G125" i="143"/>
  <c r="G126" i="143"/>
  <c r="G127" i="143"/>
  <c r="G128" i="143"/>
  <c r="G129" i="143"/>
  <c r="G130" i="143"/>
  <c r="G131" i="143"/>
  <c r="G132" i="143"/>
  <c r="G133" i="143"/>
  <c r="G134" i="143"/>
  <c r="G135" i="143"/>
  <c r="Q18" i="143"/>
  <c r="Q27" i="143"/>
  <c r="Q30" i="143"/>
  <c r="Q41" i="143"/>
  <c r="Q48" i="143"/>
  <c r="Q49" i="143"/>
  <c r="Q51" i="143"/>
  <c r="Q53" i="143"/>
  <c r="Q54" i="143"/>
  <c r="Q56" i="143"/>
  <c r="Q57" i="143"/>
  <c r="Q58" i="143"/>
  <c r="Q69" i="143"/>
  <c r="Q70" i="143"/>
  <c r="Q72" i="143"/>
  <c r="Q73" i="143"/>
  <c r="Q74" i="143"/>
  <c r="Q75" i="143"/>
  <c r="Q79" i="143"/>
  <c r="Q80" i="143"/>
  <c r="Q81" i="143"/>
  <c r="Q82" i="143"/>
  <c r="Q83" i="143"/>
  <c r="Q84" i="143"/>
  <c r="Q85" i="143"/>
  <c r="Q88" i="143"/>
  <c r="Q89" i="143"/>
  <c r="Q90" i="143"/>
  <c r="Q91" i="143"/>
  <c r="Q92" i="143"/>
  <c r="Q93" i="143"/>
  <c r="Q94" i="143"/>
  <c r="Q95" i="143"/>
  <c r="Q96" i="143"/>
  <c r="Q97" i="143"/>
  <c r="Q98" i="143"/>
  <c r="Q99" i="143"/>
  <c r="Q100" i="143"/>
  <c r="Q101" i="143"/>
  <c r="Q102" i="143"/>
  <c r="Q103" i="143"/>
  <c r="Q104" i="143"/>
  <c r="Q105" i="143"/>
  <c r="Q106" i="143"/>
  <c r="Q107" i="143"/>
  <c r="Q108" i="143"/>
  <c r="Q109" i="143"/>
  <c r="Q110" i="143"/>
  <c r="Q111" i="143"/>
  <c r="Q115" i="143"/>
  <c r="Q116" i="143"/>
  <c r="Q117" i="143"/>
  <c r="Q118" i="143"/>
  <c r="Q119" i="143"/>
  <c r="Q120" i="143"/>
  <c r="Q121" i="143"/>
  <c r="Q122" i="143"/>
  <c r="Q123" i="143"/>
  <c r="Q124" i="143"/>
  <c r="Q125" i="143"/>
  <c r="Q126" i="143"/>
  <c r="Q127" i="143"/>
  <c r="Q128" i="143"/>
  <c r="Q129" i="143"/>
  <c r="Q130" i="143"/>
  <c r="Q131" i="143"/>
  <c r="Q132" i="143"/>
  <c r="Q133" i="143"/>
  <c r="Q134" i="143"/>
  <c r="Q135" i="143"/>
  <c r="S18" i="143"/>
  <c r="S27" i="143"/>
  <c r="S30" i="143"/>
  <c r="S41" i="143"/>
  <c r="S48" i="143"/>
  <c r="S49" i="143"/>
  <c r="S51" i="143"/>
  <c r="S53" i="143"/>
  <c r="S54" i="143"/>
  <c r="S56" i="143"/>
  <c r="S57" i="143"/>
  <c r="S58" i="143"/>
  <c r="S69" i="143"/>
  <c r="S70" i="143"/>
  <c r="S72" i="143"/>
  <c r="S73" i="143"/>
  <c r="S74" i="143"/>
  <c r="S75" i="143"/>
  <c r="S79" i="143"/>
  <c r="S80" i="143"/>
  <c r="S81" i="143"/>
  <c r="S82" i="143"/>
  <c r="S83" i="143"/>
  <c r="S84" i="143"/>
  <c r="S85" i="143"/>
  <c r="S88" i="143"/>
  <c r="S89" i="143"/>
  <c r="S90" i="143"/>
  <c r="S91" i="143"/>
  <c r="S92" i="143"/>
  <c r="S93" i="143"/>
  <c r="S94" i="143"/>
  <c r="S95" i="143"/>
  <c r="S96" i="143"/>
  <c r="S97" i="143"/>
  <c r="S98" i="143"/>
  <c r="S99" i="143"/>
  <c r="S100" i="143"/>
  <c r="S101" i="143"/>
  <c r="S102" i="143"/>
  <c r="S103" i="143"/>
  <c r="S104" i="143"/>
  <c r="S105" i="143"/>
  <c r="S106" i="143"/>
  <c r="S107" i="143"/>
  <c r="S108" i="143"/>
  <c r="S109" i="143"/>
  <c r="S110" i="143"/>
  <c r="S111" i="143"/>
  <c r="S115" i="143"/>
  <c r="S116" i="143"/>
  <c r="S117" i="143"/>
  <c r="S118" i="143"/>
  <c r="S119" i="143"/>
  <c r="S120" i="143"/>
  <c r="S121" i="143"/>
  <c r="S122" i="143"/>
  <c r="S123" i="143"/>
  <c r="S124" i="143"/>
  <c r="S125" i="143"/>
  <c r="S126" i="143"/>
  <c r="S127" i="143"/>
  <c r="S128" i="143"/>
  <c r="S129" i="143"/>
  <c r="S130" i="143"/>
  <c r="S131" i="143"/>
  <c r="S132" i="143"/>
  <c r="S133" i="143"/>
  <c r="S134" i="143"/>
  <c r="S135" i="143"/>
  <c r="U18" i="143"/>
  <c r="U27" i="143"/>
  <c r="U30" i="143"/>
  <c r="U41" i="143"/>
  <c r="U48" i="143"/>
  <c r="U49" i="143"/>
  <c r="U51" i="143"/>
  <c r="U53" i="143"/>
  <c r="U54" i="143"/>
  <c r="U56" i="143"/>
  <c r="U57" i="143"/>
  <c r="U58" i="143"/>
  <c r="U69" i="143"/>
  <c r="U70" i="143"/>
  <c r="U72" i="143"/>
  <c r="U73" i="143"/>
  <c r="U74" i="143"/>
  <c r="U75" i="143"/>
  <c r="U79" i="143"/>
  <c r="U80" i="143"/>
  <c r="U81" i="143"/>
  <c r="U82" i="143"/>
  <c r="U83" i="143"/>
  <c r="U84" i="143"/>
  <c r="U85" i="143"/>
  <c r="U88" i="143"/>
  <c r="U89" i="143"/>
  <c r="U90" i="143"/>
  <c r="U91" i="143"/>
  <c r="U92" i="143"/>
  <c r="U93" i="143"/>
  <c r="U94" i="143"/>
  <c r="U95" i="143"/>
  <c r="U96" i="143"/>
  <c r="U97" i="143"/>
  <c r="U98" i="143"/>
  <c r="U99" i="143"/>
  <c r="U100" i="143"/>
  <c r="U101" i="143"/>
  <c r="U102" i="143"/>
  <c r="U103" i="143"/>
  <c r="U104" i="143"/>
  <c r="U105" i="143"/>
  <c r="U106" i="143"/>
  <c r="U107" i="143"/>
  <c r="U108" i="143"/>
  <c r="U109" i="143"/>
  <c r="U110" i="143"/>
  <c r="U111" i="143"/>
  <c r="U115" i="143"/>
  <c r="U116" i="143"/>
  <c r="U117" i="143"/>
  <c r="U118" i="143"/>
  <c r="U119" i="143"/>
  <c r="U120" i="143"/>
  <c r="U121" i="143"/>
  <c r="U122" i="143"/>
  <c r="U123" i="143"/>
  <c r="U124" i="143"/>
  <c r="U125" i="143"/>
  <c r="U126" i="143"/>
  <c r="U127" i="143"/>
  <c r="U128" i="143"/>
  <c r="U129" i="143"/>
  <c r="U130" i="143"/>
  <c r="U131" i="143"/>
  <c r="U132" i="143"/>
  <c r="U133" i="143"/>
  <c r="U134" i="143"/>
  <c r="U135" i="143"/>
  <c r="AC18" i="143"/>
  <c r="AC27" i="143"/>
  <c r="AC30" i="143"/>
  <c r="AC41" i="143"/>
  <c r="AC48" i="143"/>
  <c r="AC49" i="143"/>
  <c r="AC51" i="143"/>
  <c r="AC53" i="143"/>
  <c r="AC54" i="143"/>
  <c r="AC56" i="143"/>
  <c r="AC57" i="143"/>
  <c r="AC58" i="143"/>
  <c r="AC69" i="143"/>
  <c r="AC70" i="143"/>
  <c r="AC72" i="143"/>
  <c r="AC73" i="143"/>
  <c r="AC74" i="143"/>
  <c r="AC75" i="143"/>
  <c r="AC79" i="143"/>
  <c r="AC80" i="143"/>
  <c r="AC81" i="143"/>
  <c r="AC82" i="143"/>
  <c r="AC83" i="143"/>
  <c r="AC84" i="143"/>
  <c r="AC85" i="143"/>
  <c r="AC88" i="143"/>
  <c r="AC89" i="143"/>
  <c r="AC90" i="143"/>
  <c r="AC91" i="143"/>
  <c r="AC92" i="143"/>
  <c r="AC93" i="143"/>
  <c r="AC94" i="143"/>
  <c r="AC95" i="143"/>
  <c r="AC96" i="143"/>
  <c r="AC97" i="143"/>
  <c r="AC98" i="143"/>
  <c r="AC99" i="143"/>
  <c r="AC100" i="143"/>
  <c r="AC101" i="143"/>
  <c r="AC102" i="143"/>
  <c r="AC103" i="143"/>
  <c r="AC104" i="143"/>
  <c r="AC105" i="143"/>
  <c r="AC106" i="143"/>
  <c r="AC107" i="143"/>
  <c r="AC108" i="143"/>
  <c r="AC109" i="143"/>
  <c r="AC110" i="143"/>
  <c r="AC111" i="143"/>
  <c r="AC115" i="143"/>
  <c r="AC116" i="143"/>
  <c r="AC117" i="143"/>
  <c r="AC118" i="143"/>
  <c r="AC119" i="143"/>
  <c r="AC120" i="143"/>
  <c r="AC121" i="143"/>
  <c r="AC122" i="143"/>
  <c r="AC123" i="143"/>
  <c r="AC124" i="143"/>
  <c r="AC125" i="143"/>
  <c r="AC126" i="143"/>
  <c r="AC127" i="143"/>
  <c r="AC128" i="143"/>
  <c r="AC129" i="143"/>
  <c r="AC130" i="143"/>
  <c r="AC131" i="143"/>
  <c r="AC132" i="143"/>
  <c r="AC133" i="143"/>
  <c r="AC134" i="143"/>
  <c r="AC135" i="143"/>
  <c r="AE18" i="143"/>
  <c r="AE27" i="143"/>
  <c r="AE30" i="143"/>
  <c r="AE41" i="143"/>
  <c r="AE48" i="143"/>
  <c r="AE49" i="143"/>
  <c r="AE51" i="143"/>
  <c r="AE53" i="143"/>
  <c r="AE54" i="143"/>
  <c r="AE56" i="143"/>
  <c r="AE57" i="143"/>
  <c r="AE58" i="143"/>
  <c r="AE69" i="143"/>
  <c r="AE70" i="143"/>
  <c r="AE72" i="143"/>
  <c r="AE73" i="143"/>
  <c r="AE74" i="143"/>
  <c r="AE75" i="143"/>
  <c r="AE79" i="143"/>
  <c r="AE80" i="143"/>
  <c r="AE81" i="143"/>
  <c r="AE82" i="143"/>
  <c r="AE83" i="143"/>
  <c r="AE84" i="143"/>
  <c r="AE85" i="143"/>
  <c r="AE88" i="143"/>
  <c r="AE89" i="143"/>
  <c r="AE90" i="143"/>
  <c r="AE91" i="143"/>
  <c r="AE92" i="143"/>
  <c r="AE93" i="143"/>
  <c r="AE94" i="143"/>
  <c r="AE95" i="143"/>
  <c r="AE96" i="143"/>
  <c r="AE97" i="143"/>
  <c r="AE98" i="143"/>
  <c r="AE99" i="143"/>
  <c r="AE100" i="143"/>
  <c r="AE101" i="143"/>
  <c r="AE102" i="143"/>
  <c r="AE103" i="143"/>
  <c r="AE104" i="143"/>
  <c r="AE105" i="143"/>
  <c r="AE106" i="143"/>
  <c r="AE107" i="143"/>
  <c r="AE108" i="143"/>
  <c r="AE109" i="143"/>
  <c r="AE110" i="143"/>
  <c r="AE111" i="143"/>
  <c r="AE115" i="143"/>
  <c r="AE116" i="143"/>
  <c r="AE117" i="143"/>
  <c r="AE118" i="143"/>
  <c r="AE119" i="143"/>
  <c r="AE120" i="143"/>
  <c r="AE121" i="143"/>
  <c r="AE122" i="143"/>
  <c r="AE123" i="143"/>
  <c r="AE124" i="143"/>
  <c r="AE125" i="143"/>
  <c r="AE126" i="143"/>
  <c r="AE127" i="143"/>
  <c r="AE128" i="143"/>
  <c r="AE129" i="143"/>
  <c r="AE130" i="143"/>
  <c r="AE131" i="143"/>
  <c r="AE132" i="143"/>
  <c r="AE133" i="143"/>
  <c r="AE134" i="143"/>
  <c r="AE135" i="143"/>
  <c r="AG18" i="143"/>
  <c r="AG27" i="143"/>
  <c r="AG30" i="143"/>
  <c r="AG41" i="143"/>
  <c r="AG48" i="143"/>
  <c r="AG49" i="143"/>
  <c r="AG51" i="143"/>
  <c r="AG53" i="143"/>
  <c r="AG54" i="143"/>
  <c r="AG56" i="143"/>
  <c r="AG57" i="143"/>
  <c r="AG58" i="143"/>
  <c r="AG69" i="143"/>
  <c r="AG70" i="143"/>
  <c r="AG72" i="143"/>
  <c r="AG73" i="143"/>
  <c r="AG74" i="143"/>
  <c r="AG75" i="143"/>
  <c r="AG79" i="143"/>
  <c r="AG80" i="143"/>
  <c r="AG81" i="143"/>
  <c r="AG82" i="143"/>
  <c r="AG83" i="143"/>
  <c r="AG84" i="143"/>
  <c r="AG85" i="143"/>
  <c r="AG88" i="143"/>
  <c r="AG89" i="143"/>
  <c r="AG90" i="143"/>
  <c r="AG91" i="143"/>
  <c r="AG92" i="143"/>
  <c r="AG93" i="143"/>
  <c r="AG94" i="143"/>
  <c r="AG95" i="143"/>
  <c r="AG96" i="143"/>
  <c r="AG97" i="143"/>
  <c r="AG98" i="143"/>
  <c r="AG99" i="143"/>
  <c r="AG100" i="143"/>
  <c r="AG101" i="143"/>
  <c r="AG102" i="143"/>
  <c r="AG103" i="143"/>
  <c r="AG104" i="143"/>
  <c r="AG105" i="143"/>
  <c r="AG106" i="143"/>
  <c r="AG107" i="143"/>
  <c r="AG108" i="143"/>
  <c r="AG109" i="143"/>
  <c r="AG110" i="143"/>
  <c r="AG111" i="143"/>
  <c r="AG115" i="143"/>
  <c r="AG116" i="143"/>
  <c r="AG117" i="143"/>
  <c r="AG118" i="143"/>
  <c r="AG119" i="143"/>
  <c r="AG120" i="143"/>
  <c r="AG121" i="143"/>
  <c r="AG122" i="143"/>
  <c r="AG123" i="143"/>
  <c r="AG124" i="143"/>
  <c r="AG125" i="143"/>
  <c r="AG126" i="143"/>
  <c r="AG127" i="143"/>
  <c r="AG128" i="143"/>
  <c r="AG129" i="143"/>
  <c r="AG130" i="143"/>
  <c r="AG131" i="143"/>
  <c r="AG132" i="143"/>
  <c r="AG133" i="143"/>
  <c r="AG134" i="143"/>
  <c r="AG135" i="143"/>
  <c r="AI18" i="143"/>
  <c r="AI27" i="143"/>
  <c r="AI30" i="143"/>
  <c r="AI41" i="143"/>
  <c r="AI48" i="143"/>
  <c r="AI49" i="143"/>
  <c r="AI51" i="143"/>
  <c r="AI53" i="143"/>
  <c r="AI54" i="143"/>
  <c r="AI56" i="143"/>
  <c r="AI57" i="143"/>
  <c r="AI58" i="143"/>
  <c r="AI69" i="143"/>
  <c r="AI70" i="143"/>
  <c r="AI72" i="143"/>
  <c r="AI73" i="143"/>
  <c r="AI74" i="143"/>
  <c r="AI75" i="143"/>
  <c r="AI79" i="143"/>
  <c r="AI80" i="143"/>
  <c r="AI81" i="143"/>
  <c r="AI82" i="143"/>
  <c r="AI83" i="143"/>
  <c r="AI84" i="143"/>
  <c r="AI85" i="143"/>
  <c r="AI88" i="143"/>
  <c r="AI89" i="143"/>
  <c r="AI90" i="143"/>
  <c r="AI91" i="143"/>
  <c r="AI92" i="143"/>
  <c r="AI93" i="143"/>
  <c r="AI94" i="143"/>
  <c r="AI95" i="143"/>
  <c r="AI96" i="143"/>
  <c r="AI97" i="143"/>
  <c r="AI98" i="143"/>
  <c r="AI99" i="143"/>
  <c r="AI100" i="143"/>
  <c r="AI101" i="143"/>
  <c r="AI102" i="143"/>
  <c r="AI103" i="143"/>
  <c r="AI104" i="143"/>
  <c r="AI105" i="143"/>
  <c r="AI106" i="143"/>
  <c r="AI107" i="143"/>
  <c r="AI108" i="143"/>
  <c r="AI109" i="143"/>
  <c r="AI110" i="143"/>
  <c r="AI111" i="143"/>
  <c r="AI115" i="143"/>
  <c r="AI116" i="143"/>
  <c r="AI117" i="143"/>
  <c r="AI118" i="143"/>
  <c r="AI119" i="143"/>
  <c r="AI120" i="143"/>
  <c r="AI121" i="143"/>
  <c r="AI122" i="143"/>
  <c r="AI123" i="143"/>
  <c r="AI124" i="143"/>
  <c r="AI125" i="143"/>
  <c r="AI126" i="143"/>
  <c r="AI127" i="143"/>
  <c r="AI128" i="143"/>
  <c r="AI129" i="143"/>
  <c r="AI130" i="143"/>
  <c r="AI131" i="143"/>
  <c r="AI132" i="143"/>
  <c r="AI133" i="143"/>
  <c r="AI134" i="143"/>
  <c r="AI135" i="143"/>
  <c r="AQ18" i="143"/>
  <c r="AQ27" i="143"/>
  <c r="AQ30" i="143"/>
  <c r="AQ41" i="143"/>
  <c r="AQ48" i="143"/>
  <c r="AQ49" i="143"/>
  <c r="AQ51" i="143"/>
  <c r="AQ53" i="143"/>
  <c r="AQ54" i="143"/>
  <c r="AQ56" i="143"/>
  <c r="AQ57" i="143"/>
  <c r="AQ58" i="143"/>
  <c r="AQ69" i="143"/>
  <c r="AQ70" i="143"/>
  <c r="AQ72" i="143"/>
  <c r="AQ73" i="143"/>
  <c r="AQ74" i="143"/>
  <c r="AQ75" i="143"/>
  <c r="AQ79" i="143"/>
  <c r="AQ80" i="143"/>
  <c r="AQ81" i="143"/>
  <c r="AQ82" i="143"/>
  <c r="AQ83" i="143"/>
  <c r="AQ84" i="143"/>
  <c r="AQ85" i="143"/>
  <c r="AQ88" i="143"/>
  <c r="AQ89" i="143"/>
  <c r="AQ90" i="143"/>
  <c r="AQ91" i="143"/>
  <c r="AQ92" i="143"/>
  <c r="AQ93" i="143"/>
  <c r="AQ94" i="143"/>
  <c r="AQ95" i="143"/>
  <c r="AQ96" i="143"/>
  <c r="AQ97" i="143"/>
  <c r="AQ98" i="143"/>
  <c r="AQ99" i="143"/>
  <c r="AQ100" i="143"/>
  <c r="AQ101" i="143"/>
  <c r="AQ102" i="143"/>
  <c r="AQ103" i="143"/>
  <c r="AQ104" i="143"/>
  <c r="AQ105" i="143"/>
  <c r="AQ106" i="143"/>
  <c r="AQ107" i="143"/>
  <c r="AQ108" i="143"/>
  <c r="AQ109" i="143"/>
  <c r="AQ110" i="143"/>
  <c r="AQ111" i="143"/>
  <c r="AQ115" i="143"/>
  <c r="AQ116" i="143"/>
  <c r="AQ117" i="143"/>
  <c r="AQ118" i="143"/>
  <c r="AQ119" i="143"/>
  <c r="AQ120" i="143"/>
  <c r="AQ121" i="143"/>
  <c r="AQ122" i="143"/>
  <c r="AQ123" i="143"/>
  <c r="AQ124" i="143"/>
  <c r="AQ125" i="143"/>
  <c r="AQ126" i="143"/>
  <c r="AQ127" i="143"/>
  <c r="AQ128" i="143"/>
  <c r="AQ129" i="143"/>
  <c r="AQ130" i="143"/>
  <c r="AQ131" i="143"/>
  <c r="AQ132" i="143"/>
  <c r="AQ133" i="143"/>
  <c r="AQ134" i="143"/>
  <c r="AQ135" i="143"/>
  <c r="AA18" i="143"/>
  <c r="AA27" i="143"/>
  <c r="AA30" i="143"/>
  <c r="AA41" i="143"/>
  <c r="AA48" i="143"/>
  <c r="AA49" i="143"/>
  <c r="AA51" i="143"/>
  <c r="AA53" i="143"/>
  <c r="AA54" i="143"/>
  <c r="AA56" i="143"/>
  <c r="AA57" i="143"/>
  <c r="AA58" i="143"/>
  <c r="AA69" i="143"/>
  <c r="AA70" i="143"/>
  <c r="AA72" i="143"/>
  <c r="AA73" i="143"/>
  <c r="AA74" i="143"/>
  <c r="AA75" i="143"/>
  <c r="AA79" i="143"/>
  <c r="AA80" i="143"/>
  <c r="AA81" i="143"/>
  <c r="AA82" i="143"/>
  <c r="AA83" i="143"/>
  <c r="AA84" i="143"/>
  <c r="AA85" i="143"/>
  <c r="AA88" i="143"/>
  <c r="AA89" i="143"/>
  <c r="AA90" i="143"/>
  <c r="AA91" i="143"/>
  <c r="AA92" i="143"/>
  <c r="AA93" i="143"/>
  <c r="AA94" i="143"/>
  <c r="AA95" i="143"/>
  <c r="AA96" i="143"/>
  <c r="AA97" i="143"/>
  <c r="AA98" i="143"/>
  <c r="AA99" i="143"/>
  <c r="AA100" i="143"/>
  <c r="AA101" i="143"/>
  <c r="AA102" i="143"/>
  <c r="AA103" i="143"/>
  <c r="AA104" i="143"/>
  <c r="AA105" i="143"/>
  <c r="AA106" i="143"/>
  <c r="AA107" i="143"/>
  <c r="AA108" i="143"/>
  <c r="AA109" i="143"/>
  <c r="AA110" i="143"/>
  <c r="AA111" i="143"/>
  <c r="AA115" i="143"/>
  <c r="AA116" i="143"/>
  <c r="AA117" i="143"/>
  <c r="AA118" i="143"/>
  <c r="AA119" i="143"/>
  <c r="AA120" i="143"/>
  <c r="AA121" i="143"/>
  <c r="AA122" i="143"/>
  <c r="AA123" i="143"/>
  <c r="AA124" i="143"/>
  <c r="AA125" i="143"/>
  <c r="AA126" i="143"/>
  <c r="AA127" i="143"/>
  <c r="AA128" i="143"/>
  <c r="AA129" i="143"/>
  <c r="AA130" i="143"/>
  <c r="AA131" i="143"/>
  <c r="AA132" i="143"/>
  <c r="AA133" i="143"/>
  <c r="AA134" i="143"/>
  <c r="AA135" i="143"/>
  <c r="O18" i="143"/>
  <c r="O27" i="143"/>
  <c r="O30" i="143"/>
  <c r="O41" i="143"/>
  <c r="O48" i="143"/>
  <c r="O49" i="143"/>
  <c r="O51" i="143"/>
  <c r="O53" i="143"/>
  <c r="O54" i="143"/>
  <c r="O56" i="143"/>
  <c r="O57" i="143"/>
  <c r="O58" i="143"/>
  <c r="O69" i="143"/>
  <c r="O70" i="143"/>
  <c r="O72" i="143"/>
  <c r="O73" i="143"/>
  <c r="O74" i="143"/>
  <c r="O75" i="143"/>
  <c r="O79" i="143"/>
  <c r="O80" i="143"/>
  <c r="O81" i="143"/>
  <c r="O82" i="143"/>
  <c r="O83" i="143"/>
  <c r="O84" i="143"/>
  <c r="O85" i="143"/>
  <c r="O88" i="143"/>
  <c r="O89" i="143"/>
  <c r="O90" i="143"/>
  <c r="O91" i="143"/>
  <c r="O92" i="143"/>
  <c r="O93" i="143"/>
  <c r="O94" i="143"/>
  <c r="O95" i="143"/>
  <c r="O96" i="143"/>
  <c r="O97" i="143"/>
  <c r="O98" i="143"/>
  <c r="O99" i="143"/>
  <c r="O100" i="143"/>
  <c r="O101" i="143"/>
  <c r="O102" i="143"/>
  <c r="O103" i="143"/>
  <c r="O104" i="143"/>
  <c r="O105" i="143"/>
  <c r="O106" i="143"/>
  <c r="O107" i="143"/>
  <c r="O108" i="143"/>
  <c r="O109" i="143"/>
  <c r="O110" i="143"/>
  <c r="O111" i="143"/>
  <c r="O115" i="143"/>
  <c r="O116" i="143"/>
  <c r="O117" i="143"/>
  <c r="O118" i="143"/>
  <c r="O119" i="143"/>
  <c r="O120" i="143"/>
  <c r="O121" i="143"/>
  <c r="O122" i="143"/>
  <c r="O123" i="143"/>
  <c r="O124" i="143"/>
  <c r="O125" i="143"/>
  <c r="O126" i="143"/>
  <c r="O127" i="143"/>
  <c r="O128" i="143"/>
  <c r="O129" i="143"/>
  <c r="O130" i="143"/>
  <c r="O131" i="143"/>
  <c r="O132" i="143"/>
  <c r="O133" i="143"/>
  <c r="O134" i="143"/>
  <c r="O135" i="143"/>
  <c r="Y18" i="143"/>
  <c r="Y27" i="143"/>
  <c r="Y30" i="143"/>
  <c r="Y41" i="143"/>
  <c r="Y48" i="143"/>
  <c r="Y49" i="143"/>
  <c r="Y51" i="143"/>
  <c r="Y53" i="143"/>
  <c r="Y54" i="143"/>
  <c r="Y56" i="143"/>
  <c r="Y57" i="143"/>
  <c r="Y58" i="143"/>
  <c r="Y69" i="143"/>
  <c r="Y70" i="143"/>
  <c r="Y72" i="143"/>
  <c r="Y73" i="143"/>
  <c r="Y74" i="143"/>
  <c r="Y75" i="143"/>
  <c r="Y79" i="143"/>
  <c r="Y80" i="143"/>
  <c r="Y81" i="143"/>
  <c r="Y82" i="143"/>
  <c r="Y83" i="143"/>
  <c r="Y84" i="143"/>
  <c r="Y85" i="143"/>
  <c r="Y88" i="143"/>
  <c r="Y89" i="143"/>
  <c r="Y90" i="143"/>
  <c r="Y91" i="143"/>
  <c r="Y92" i="143"/>
  <c r="Y93" i="143"/>
  <c r="Y94" i="143"/>
  <c r="Y95" i="143"/>
  <c r="Y96" i="143"/>
  <c r="Y97" i="143"/>
  <c r="Y98" i="143"/>
  <c r="Y99" i="143"/>
  <c r="Y100" i="143"/>
  <c r="Y101" i="143"/>
  <c r="Y102" i="143"/>
  <c r="Y103" i="143"/>
  <c r="Y104" i="143"/>
  <c r="Y105" i="143"/>
  <c r="Y106" i="143"/>
  <c r="Y107" i="143"/>
  <c r="Y108" i="143"/>
  <c r="Y109" i="143"/>
  <c r="Y110" i="143"/>
  <c r="Y111" i="143"/>
  <c r="Y115" i="143"/>
  <c r="Y116" i="143"/>
  <c r="Y117" i="143"/>
  <c r="Y118" i="143"/>
  <c r="Y119" i="143"/>
  <c r="Y120" i="143"/>
  <c r="Y121" i="143"/>
  <c r="Y122" i="143"/>
  <c r="Y123" i="143"/>
  <c r="Y124" i="143"/>
  <c r="Y125" i="143"/>
  <c r="Y126" i="143"/>
  <c r="Y127" i="143"/>
  <c r="Y128" i="143"/>
  <c r="Y129" i="143"/>
  <c r="Y130" i="143"/>
  <c r="Y131" i="143"/>
  <c r="Y132" i="143"/>
  <c r="Y133" i="143"/>
  <c r="Y134" i="143"/>
  <c r="Y135" i="143"/>
  <c r="AO18" i="143"/>
  <c r="AO27" i="143"/>
  <c r="AO30" i="143"/>
  <c r="AO41" i="143"/>
  <c r="AO48" i="143"/>
  <c r="AO49" i="143"/>
  <c r="AO51" i="143"/>
  <c r="AO53" i="143"/>
  <c r="AO54" i="143"/>
  <c r="AO56" i="143"/>
  <c r="AO57" i="143"/>
  <c r="AO58" i="143"/>
  <c r="AO69" i="143"/>
  <c r="AO70" i="143"/>
  <c r="AO72" i="143"/>
  <c r="AO73" i="143"/>
  <c r="AO74" i="143"/>
  <c r="AO75" i="143"/>
  <c r="AO79" i="143"/>
  <c r="AO80" i="143"/>
  <c r="AO81" i="143"/>
  <c r="AO82" i="143"/>
  <c r="AO83" i="143"/>
  <c r="AO84" i="143"/>
  <c r="AO85" i="143"/>
  <c r="AO88" i="143"/>
  <c r="AO89" i="143"/>
  <c r="AO90" i="143"/>
  <c r="AO91" i="143"/>
  <c r="AO92" i="143"/>
  <c r="AO93" i="143"/>
  <c r="AO94" i="143"/>
  <c r="AO95" i="143"/>
  <c r="AO96" i="143"/>
  <c r="AO97" i="143"/>
  <c r="AO98" i="143"/>
  <c r="AO99" i="143"/>
  <c r="AO100" i="143"/>
  <c r="AO101" i="143"/>
  <c r="AO102" i="143"/>
  <c r="AO103" i="143"/>
  <c r="AO104" i="143"/>
  <c r="AO105" i="143"/>
  <c r="AO106" i="143"/>
  <c r="AO107" i="143"/>
  <c r="AO108" i="143"/>
  <c r="AO109" i="143"/>
  <c r="AO110" i="143"/>
  <c r="AO111" i="143"/>
  <c r="AO115" i="143"/>
  <c r="AO116" i="143"/>
  <c r="AO117" i="143"/>
  <c r="AO118" i="143"/>
  <c r="AO119" i="143"/>
  <c r="AO120" i="143"/>
  <c r="AO121" i="143"/>
  <c r="AO122" i="143"/>
  <c r="AO123" i="143"/>
  <c r="AO124" i="143"/>
  <c r="AO125" i="143"/>
  <c r="AO126" i="143"/>
  <c r="AO127" i="143"/>
  <c r="AO128" i="143"/>
  <c r="AO129" i="143"/>
  <c r="AO130" i="143"/>
  <c r="AO131" i="143"/>
  <c r="AO132" i="143"/>
  <c r="AO133" i="143"/>
  <c r="AO134" i="143"/>
  <c r="AO135" i="143"/>
  <c r="AY102" i="15"/>
  <c r="AT136" i="144"/>
  <c r="AP102" i="15"/>
  <c r="AR136" i="144"/>
  <c r="AN102" i="15"/>
  <c r="AP136" i="144"/>
  <c r="AL102" i="15"/>
  <c r="AN136" i="144"/>
  <c r="AJ102" i="15"/>
  <c r="AL136" i="144"/>
  <c r="AH102" i="15"/>
  <c r="AJ136" i="144"/>
  <c r="AF102" i="15"/>
  <c r="AH136" i="144"/>
  <c r="AD102" i="15"/>
  <c r="AF136" i="144"/>
  <c r="AB102" i="15"/>
  <c r="AD136" i="144"/>
  <c r="Z102" i="15"/>
  <c r="AB136" i="144"/>
  <c r="X102" i="15"/>
  <c r="Z136" i="144"/>
  <c r="V102" i="15"/>
  <c r="X136" i="144"/>
  <c r="T102" i="15"/>
  <c r="V136" i="144"/>
  <c r="R102" i="15"/>
  <c r="T136" i="144"/>
  <c r="P102" i="15"/>
  <c r="R136" i="144"/>
  <c r="N102" i="15"/>
  <c r="P136" i="144"/>
  <c r="L102" i="15"/>
  <c r="N136" i="144"/>
  <c r="J102" i="15"/>
  <c r="L136" i="144"/>
  <c r="H102" i="15"/>
  <c r="J136" i="144"/>
  <c r="F102" i="15"/>
  <c r="H136" i="144"/>
  <c r="D102" i="15"/>
  <c r="F136" i="144"/>
  <c r="B102" i="15"/>
  <c r="AZ150" i="144"/>
  <c r="S145" i="144"/>
  <c r="AS13" i="144"/>
  <c r="AS14" i="144"/>
  <c r="AS15" i="144"/>
  <c r="AS16" i="144"/>
  <c r="AS17" i="144"/>
  <c r="AS18" i="144"/>
  <c r="AS19" i="144"/>
  <c r="AS20" i="144"/>
  <c r="AS21" i="144"/>
  <c r="AS22" i="144"/>
  <c r="AS23" i="144"/>
  <c r="AS24" i="144"/>
  <c r="AS25" i="144"/>
  <c r="AS26" i="144"/>
  <c r="AS27" i="144"/>
  <c r="AS28" i="144"/>
  <c r="AS29" i="144"/>
  <c r="AS30" i="144"/>
  <c r="AS31" i="144"/>
  <c r="AS32" i="144"/>
  <c r="AS33" i="144"/>
  <c r="AS34" i="144"/>
  <c r="AS35" i="144"/>
  <c r="AS36" i="144"/>
  <c r="AS37" i="144"/>
  <c r="AS38" i="144"/>
  <c r="AS39" i="144"/>
  <c r="AS40" i="144"/>
  <c r="AS41" i="144"/>
  <c r="AS42" i="144"/>
  <c r="AS43" i="144"/>
  <c r="AS44" i="144"/>
  <c r="AS45" i="144"/>
  <c r="AS46" i="144"/>
  <c r="AS47" i="144"/>
  <c r="AS48" i="144"/>
  <c r="AS49" i="144"/>
  <c r="AS50" i="144"/>
  <c r="AS51" i="144"/>
  <c r="AS52" i="144"/>
  <c r="AS53" i="144"/>
  <c r="AS54" i="144"/>
  <c r="AS55" i="144"/>
  <c r="AS56" i="144"/>
  <c r="AS57" i="144"/>
  <c r="AS58" i="144"/>
  <c r="AS59" i="144"/>
  <c r="AS60" i="144"/>
  <c r="AS61" i="144"/>
  <c r="AS62" i="144"/>
  <c r="AS63" i="144"/>
  <c r="AS64" i="144"/>
  <c r="AS65" i="144"/>
  <c r="AS66" i="144"/>
  <c r="AS67" i="144"/>
  <c r="AS68" i="144"/>
  <c r="AS69" i="144"/>
  <c r="AS70" i="144"/>
  <c r="AS71" i="144"/>
  <c r="AS72" i="144"/>
  <c r="AS73" i="144"/>
  <c r="AS74" i="144"/>
  <c r="AS75" i="144"/>
  <c r="AS76" i="144"/>
  <c r="AS77" i="144"/>
  <c r="AS78" i="144"/>
  <c r="AS79" i="144"/>
  <c r="AS80" i="144"/>
  <c r="AS81" i="144"/>
  <c r="AS82" i="144"/>
  <c r="AS83" i="144"/>
  <c r="AS84" i="144"/>
  <c r="AS85" i="144"/>
  <c r="AS86" i="144"/>
  <c r="AS87" i="144"/>
  <c r="AS88" i="144"/>
  <c r="AS89" i="144"/>
  <c r="AS90" i="144"/>
  <c r="AS91" i="144"/>
  <c r="AS92" i="144"/>
  <c r="AS93" i="144"/>
  <c r="AS94" i="144"/>
  <c r="AS95" i="144"/>
  <c r="AS96" i="144"/>
  <c r="AS97" i="144"/>
  <c r="AS98" i="144"/>
  <c r="AS99" i="144"/>
  <c r="AS100" i="144"/>
  <c r="AS101" i="144"/>
  <c r="AS102" i="144"/>
  <c r="AS103" i="144"/>
  <c r="AS104" i="144"/>
  <c r="AS105" i="144"/>
  <c r="AS106" i="144"/>
  <c r="AS107" i="144"/>
  <c r="AS108" i="144"/>
  <c r="AS109" i="144"/>
  <c r="AS110" i="144"/>
  <c r="AS111" i="144"/>
  <c r="AS112" i="144"/>
  <c r="AS113" i="144"/>
  <c r="AS114" i="144"/>
  <c r="AS115" i="144"/>
  <c r="AS116" i="144"/>
  <c r="AS117" i="144"/>
  <c r="AS118" i="144"/>
  <c r="AS119" i="144"/>
  <c r="AS120" i="144"/>
  <c r="AS121" i="144"/>
  <c r="AS122" i="144"/>
  <c r="AS123" i="144"/>
  <c r="AS124" i="144"/>
  <c r="AS125" i="144"/>
  <c r="AS126" i="144"/>
  <c r="AS127" i="144"/>
  <c r="AS128" i="144"/>
  <c r="AS129" i="144"/>
  <c r="AS130" i="144"/>
  <c r="AS131" i="144"/>
  <c r="AS132" i="144"/>
  <c r="AS133" i="144"/>
  <c r="AS134" i="144"/>
  <c r="AS135" i="144"/>
  <c r="AS138" i="144"/>
  <c r="AW13" i="144"/>
  <c r="AW14" i="144"/>
  <c r="AW15" i="144"/>
  <c r="AW16" i="144"/>
  <c r="AW17" i="144"/>
  <c r="AW18" i="144"/>
  <c r="AW19" i="144"/>
  <c r="AW20" i="144"/>
  <c r="AW21" i="144"/>
  <c r="AW22" i="144"/>
  <c r="AW23" i="144"/>
  <c r="AW24" i="144"/>
  <c r="AW25" i="144"/>
  <c r="AW26" i="144"/>
  <c r="AW27" i="144"/>
  <c r="AW28" i="144"/>
  <c r="AW29" i="144"/>
  <c r="AW30" i="144"/>
  <c r="AW31" i="144"/>
  <c r="AW32" i="144"/>
  <c r="AW33" i="144"/>
  <c r="AW34" i="144"/>
  <c r="AW35" i="144"/>
  <c r="AW36" i="144"/>
  <c r="AW37" i="144"/>
  <c r="AW38" i="144"/>
  <c r="AW39" i="144"/>
  <c r="AW40" i="144"/>
  <c r="AW41" i="144"/>
  <c r="AW42" i="144"/>
  <c r="AW43" i="144"/>
  <c r="AW44" i="144"/>
  <c r="AW45" i="144"/>
  <c r="AW46" i="144"/>
  <c r="AW47" i="144"/>
  <c r="AW48" i="144"/>
  <c r="AW49" i="144"/>
  <c r="AW50" i="144"/>
  <c r="AW51" i="144"/>
  <c r="AW52" i="144"/>
  <c r="AW53" i="144"/>
  <c r="AW54" i="144"/>
  <c r="AW55" i="144"/>
  <c r="AW56" i="144"/>
  <c r="AW57" i="144"/>
  <c r="AW58" i="144"/>
  <c r="AW59" i="144"/>
  <c r="AW60" i="144"/>
  <c r="AW61" i="144"/>
  <c r="AW62" i="144"/>
  <c r="AW63" i="144"/>
  <c r="AW64" i="144"/>
  <c r="AW65" i="144"/>
  <c r="AW66" i="144"/>
  <c r="AW67" i="144"/>
  <c r="AW68" i="144"/>
  <c r="AW69" i="144"/>
  <c r="AW70" i="144"/>
  <c r="AW71" i="144"/>
  <c r="AW72" i="144"/>
  <c r="AW73" i="144"/>
  <c r="AW74" i="144"/>
  <c r="AW75" i="144"/>
  <c r="AW76" i="144"/>
  <c r="AW77" i="144"/>
  <c r="AW78" i="144"/>
  <c r="AW79" i="144"/>
  <c r="AW80" i="144"/>
  <c r="AW81" i="144"/>
  <c r="AW82" i="144"/>
  <c r="AW83" i="144"/>
  <c r="AW84" i="144"/>
  <c r="AW85" i="144"/>
  <c r="AW86" i="144"/>
  <c r="AW87" i="144"/>
  <c r="AW88" i="144"/>
  <c r="AW89" i="144"/>
  <c r="AW90" i="144"/>
  <c r="AW91" i="144"/>
  <c r="AW92" i="144"/>
  <c r="AW93" i="144"/>
  <c r="AW94" i="144"/>
  <c r="AW95" i="144"/>
  <c r="AW96" i="144"/>
  <c r="AW97" i="144"/>
  <c r="AW98" i="144"/>
  <c r="AW99" i="144"/>
  <c r="AW100" i="144"/>
  <c r="AW101" i="144"/>
  <c r="AW102" i="144"/>
  <c r="AW103" i="144"/>
  <c r="AW104" i="144"/>
  <c r="AW105" i="144"/>
  <c r="AW106" i="144"/>
  <c r="AW107" i="144"/>
  <c r="AW108" i="144"/>
  <c r="AW109" i="144"/>
  <c r="AW110" i="144"/>
  <c r="AW111" i="144"/>
  <c r="AW112" i="144"/>
  <c r="AW113" i="144"/>
  <c r="AW114" i="144"/>
  <c r="AW115" i="144"/>
  <c r="AW116" i="144"/>
  <c r="AW117" i="144"/>
  <c r="AW118" i="144"/>
  <c r="AW119" i="144"/>
  <c r="AW120" i="144"/>
  <c r="AW121" i="144"/>
  <c r="AW122" i="144"/>
  <c r="AW123" i="144"/>
  <c r="AW124" i="144"/>
  <c r="AW125" i="144"/>
  <c r="AW126" i="144"/>
  <c r="AW127" i="144"/>
  <c r="AW128" i="144"/>
  <c r="AW129" i="144"/>
  <c r="AW130" i="144"/>
  <c r="AW131" i="144"/>
  <c r="AW132" i="144"/>
  <c r="AW133" i="144"/>
  <c r="AW134" i="144"/>
  <c r="AW135" i="144"/>
  <c r="AW138" i="144"/>
  <c r="AY13" i="144"/>
  <c r="AY14" i="144"/>
  <c r="AY15" i="144"/>
  <c r="AY16" i="144"/>
  <c r="AY17" i="144"/>
  <c r="AY18" i="144"/>
  <c r="AY19" i="144"/>
  <c r="AY20" i="144"/>
  <c r="AY21" i="144"/>
  <c r="AY22" i="144"/>
  <c r="AY23" i="144"/>
  <c r="AY24" i="144"/>
  <c r="AY25" i="144"/>
  <c r="AY26" i="144"/>
  <c r="AY27" i="144"/>
  <c r="AY28" i="144"/>
  <c r="AY29" i="144"/>
  <c r="AY30" i="144"/>
  <c r="AY31" i="144"/>
  <c r="AY32" i="144"/>
  <c r="AY33" i="144"/>
  <c r="AY34" i="144"/>
  <c r="AY35" i="144"/>
  <c r="AY36" i="144"/>
  <c r="AY37" i="144"/>
  <c r="AY38" i="144"/>
  <c r="AY39" i="144"/>
  <c r="AY40" i="144"/>
  <c r="AY41" i="144"/>
  <c r="AY42" i="144"/>
  <c r="AY43" i="144"/>
  <c r="AY44" i="144"/>
  <c r="AY45" i="144"/>
  <c r="AY46" i="144"/>
  <c r="AY47" i="144"/>
  <c r="AY48" i="144"/>
  <c r="AY49" i="144"/>
  <c r="AY50" i="144"/>
  <c r="AY51" i="144"/>
  <c r="AY52" i="144"/>
  <c r="AY53" i="144"/>
  <c r="AY54" i="144"/>
  <c r="AY55" i="144"/>
  <c r="AY56" i="144"/>
  <c r="AY57" i="144"/>
  <c r="AY58" i="144"/>
  <c r="AY59" i="144"/>
  <c r="AY60" i="144"/>
  <c r="AY61" i="144"/>
  <c r="AY62" i="144"/>
  <c r="AY63" i="144"/>
  <c r="AY64" i="144"/>
  <c r="AY65" i="144"/>
  <c r="AY66" i="144"/>
  <c r="AY67" i="144"/>
  <c r="AY68" i="144"/>
  <c r="AY69" i="144"/>
  <c r="AY70" i="144"/>
  <c r="AY71" i="144"/>
  <c r="AY72" i="144"/>
  <c r="AY73" i="144"/>
  <c r="AY74" i="144"/>
  <c r="AY75" i="144"/>
  <c r="AY76" i="144"/>
  <c r="AY77" i="144"/>
  <c r="AY78" i="144"/>
  <c r="AY79" i="144"/>
  <c r="AY80" i="144"/>
  <c r="AY81" i="144"/>
  <c r="AY82" i="144"/>
  <c r="AY83" i="144"/>
  <c r="AY84" i="144"/>
  <c r="AY85" i="144"/>
  <c r="AY86" i="144"/>
  <c r="AY87" i="144"/>
  <c r="AY88" i="144"/>
  <c r="AY89" i="144"/>
  <c r="AY90" i="144"/>
  <c r="AY91" i="144"/>
  <c r="AY92" i="144"/>
  <c r="AY93" i="144"/>
  <c r="AY94" i="144"/>
  <c r="AY95" i="144"/>
  <c r="AY96" i="144"/>
  <c r="AY97" i="144"/>
  <c r="AY98" i="144"/>
  <c r="AY99" i="144"/>
  <c r="AY100" i="144"/>
  <c r="AY101" i="144"/>
  <c r="AY102" i="144"/>
  <c r="AY103" i="144"/>
  <c r="AY104" i="144"/>
  <c r="AY105" i="144"/>
  <c r="AY106" i="144"/>
  <c r="AY107" i="144"/>
  <c r="AY108" i="144"/>
  <c r="AY109" i="144"/>
  <c r="AY110" i="144"/>
  <c r="AY111" i="144"/>
  <c r="AY112" i="144"/>
  <c r="AY113" i="144"/>
  <c r="AY114" i="144"/>
  <c r="AY115" i="144"/>
  <c r="AY116" i="144"/>
  <c r="AY117" i="144"/>
  <c r="AY118" i="144"/>
  <c r="AY119" i="144"/>
  <c r="AY120" i="144"/>
  <c r="AY121" i="144"/>
  <c r="AY122" i="144"/>
  <c r="AY123" i="144"/>
  <c r="AY124" i="144"/>
  <c r="AY125" i="144"/>
  <c r="AY126" i="144"/>
  <c r="AY127" i="144"/>
  <c r="AY128" i="144"/>
  <c r="AY129" i="144"/>
  <c r="AY130" i="144"/>
  <c r="AY131" i="144"/>
  <c r="AY132" i="144"/>
  <c r="AY133" i="144"/>
  <c r="AY134" i="144"/>
  <c r="AY135" i="144"/>
  <c r="AY138" i="144"/>
  <c r="AZ143" i="144"/>
  <c r="AZ139" i="144"/>
  <c r="E13" i="144"/>
  <c r="AZ13" i="144"/>
  <c r="E14" i="144"/>
  <c r="AZ14" i="144"/>
  <c r="E15" i="144"/>
  <c r="AZ15" i="144"/>
  <c r="E16" i="144"/>
  <c r="AZ16" i="144"/>
  <c r="E17" i="144"/>
  <c r="AZ17" i="144"/>
  <c r="E18" i="144"/>
  <c r="AZ18" i="144"/>
  <c r="E19" i="144"/>
  <c r="AZ19" i="144"/>
  <c r="E20" i="144"/>
  <c r="AZ20" i="144"/>
  <c r="E21" i="144"/>
  <c r="AZ21" i="144"/>
  <c r="E22" i="144"/>
  <c r="AZ22" i="144"/>
  <c r="E23" i="144"/>
  <c r="AZ23" i="144"/>
  <c r="E24" i="144"/>
  <c r="AZ24" i="144"/>
  <c r="E25" i="144"/>
  <c r="AZ25" i="144"/>
  <c r="E26" i="144"/>
  <c r="AZ26" i="144"/>
  <c r="E27" i="144"/>
  <c r="AZ27" i="144"/>
  <c r="E28" i="144"/>
  <c r="AZ28" i="144"/>
  <c r="E29" i="144"/>
  <c r="AZ29" i="144"/>
  <c r="E30" i="144"/>
  <c r="AZ30" i="144"/>
  <c r="E31" i="144"/>
  <c r="AZ31" i="144"/>
  <c r="E32" i="144"/>
  <c r="AZ32" i="144"/>
  <c r="E33" i="144"/>
  <c r="AZ33" i="144"/>
  <c r="E34" i="144"/>
  <c r="AZ34" i="144"/>
  <c r="E35" i="144"/>
  <c r="AZ35" i="144"/>
  <c r="E36" i="144"/>
  <c r="AZ36" i="144"/>
  <c r="E37" i="144"/>
  <c r="AZ37" i="144"/>
  <c r="E38" i="144"/>
  <c r="AZ38" i="144"/>
  <c r="E39" i="144"/>
  <c r="AZ39" i="144"/>
  <c r="E40" i="144"/>
  <c r="AZ40" i="144"/>
  <c r="E41" i="144"/>
  <c r="AZ41" i="144"/>
  <c r="E42" i="144"/>
  <c r="AZ42" i="144"/>
  <c r="E43" i="144"/>
  <c r="AZ43" i="144"/>
  <c r="E44" i="144"/>
  <c r="AZ44" i="144"/>
  <c r="E45" i="144"/>
  <c r="AZ45" i="144"/>
  <c r="E46" i="144"/>
  <c r="AZ46" i="144"/>
  <c r="E47" i="144"/>
  <c r="AZ47" i="144"/>
  <c r="E48" i="144"/>
  <c r="AZ48" i="144"/>
  <c r="E49" i="144"/>
  <c r="AZ49" i="144"/>
  <c r="E50" i="144"/>
  <c r="AZ50" i="144"/>
  <c r="E51" i="144"/>
  <c r="AZ51" i="144"/>
  <c r="E52" i="144"/>
  <c r="AZ52" i="144"/>
  <c r="E53" i="144"/>
  <c r="AZ53" i="144"/>
  <c r="E54" i="144"/>
  <c r="AZ54" i="144"/>
  <c r="E55" i="144"/>
  <c r="AZ55" i="144"/>
  <c r="E56" i="144"/>
  <c r="AZ56" i="144"/>
  <c r="E57" i="144"/>
  <c r="AZ57" i="144"/>
  <c r="E58" i="144"/>
  <c r="AZ58" i="144"/>
  <c r="E59" i="144"/>
  <c r="AZ59" i="144"/>
  <c r="E60" i="144"/>
  <c r="AZ60" i="144"/>
  <c r="E61" i="144"/>
  <c r="AZ61" i="144"/>
  <c r="E62" i="144"/>
  <c r="AZ62" i="144"/>
  <c r="E63" i="144"/>
  <c r="AZ63" i="144"/>
  <c r="E64" i="144"/>
  <c r="AZ64" i="144"/>
  <c r="E65" i="144"/>
  <c r="AZ65" i="144"/>
  <c r="E66" i="144"/>
  <c r="AZ66" i="144"/>
  <c r="E67" i="144"/>
  <c r="AZ67" i="144"/>
  <c r="E68" i="144"/>
  <c r="AZ68" i="144"/>
  <c r="E69" i="144"/>
  <c r="AZ69" i="144"/>
  <c r="E70" i="144"/>
  <c r="AZ70" i="144"/>
  <c r="E71" i="144"/>
  <c r="AZ71" i="144"/>
  <c r="E72" i="144"/>
  <c r="AZ72" i="144"/>
  <c r="E73" i="144"/>
  <c r="AZ73" i="144"/>
  <c r="E74" i="144"/>
  <c r="AZ74" i="144"/>
  <c r="E75" i="144"/>
  <c r="AZ75" i="144"/>
  <c r="E76" i="144"/>
  <c r="AZ76" i="144"/>
  <c r="E77" i="144"/>
  <c r="AZ77" i="144"/>
  <c r="E78" i="144"/>
  <c r="AZ78" i="144"/>
  <c r="E79" i="144"/>
  <c r="AZ79" i="144"/>
  <c r="E80" i="144"/>
  <c r="AZ80" i="144"/>
  <c r="E81" i="144"/>
  <c r="AZ81" i="144"/>
  <c r="E82" i="144"/>
  <c r="AZ82" i="144"/>
  <c r="E83" i="144"/>
  <c r="AZ83" i="144"/>
  <c r="E84" i="144"/>
  <c r="AZ84" i="144"/>
  <c r="E85" i="144"/>
  <c r="AZ85" i="144"/>
  <c r="E86" i="144"/>
  <c r="AZ86" i="144"/>
  <c r="E87" i="144"/>
  <c r="AZ87" i="144"/>
  <c r="E88" i="144"/>
  <c r="AZ88" i="144"/>
  <c r="E89" i="144"/>
  <c r="AZ89" i="144"/>
  <c r="E90" i="144"/>
  <c r="AZ90" i="144"/>
  <c r="E91" i="144"/>
  <c r="AZ91" i="144"/>
  <c r="E92" i="144"/>
  <c r="AZ92" i="144"/>
  <c r="E93" i="144"/>
  <c r="AZ93" i="144"/>
  <c r="E94" i="144"/>
  <c r="AZ94" i="144"/>
  <c r="E95" i="144"/>
  <c r="AZ95" i="144"/>
  <c r="E96" i="144"/>
  <c r="AZ96" i="144"/>
  <c r="E97" i="144"/>
  <c r="AZ97" i="144"/>
  <c r="E98" i="144"/>
  <c r="AZ98" i="144"/>
  <c r="E99" i="144"/>
  <c r="AZ99" i="144"/>
  <c r="E100" i="144"/>
  <c r="AZ100" i="144"/>
  <c r="E101" i="144"/>
  <c r="AZ101" i="144"/>
  <c r="E102" i="144"/>
  <c r="AZ102" i="144"/>
  <c r="E103" i="144"/>
  <c r="AZ103" i="144"/>
  <c r="E104" i="144"/>
  <c r="AZ104" i="144"/>
  <c r="E105" i="144"/>
  <c r="AZ105" i="144"/>
  <c r="E106" i="144"/>
  <c r="AZ106" i="144"/>
  <c r="E107" i="144"/>
  <c r="AZ107" i="144"/>
  <c r="E108" i="144"/>
  <c r="AZ108" i="144"/>
  <c r="E109" i="144"/>
  <c r="AZ109" i="144"/>
  <c r="E110" i="144"/>
  <c r="AZ110" i="144"/>
  <c r="E111" i="144"/>
  <c r="AZ111" i="144"/>
  <c r="E112" i="144"/>
  <c r="AZ112" i="144"/>
  <c r="E113" i="144"/>
  <c r="AZ113" i="144"/>
  <c r="E114" i="144"/>
  <c r="AZ114" i="144"/>
  <c r="E115" i="144"/>
  <c r="AZ115" i="144"/>
  <c r="E116" i="144"/>
  <c r="AZ116" i="144"/>
  <c r="E117" i="144"/>
  <c r="AZ117" i="144"/>
  <c r="E118" i="144"/>
  <c r="AZ118" i="144"/>
  <c r="E119" i="144"/>
  <c r="AZ119" i="144"/>
  <c r="E120" i="144"/>
  <c r="AZ120" i="144"/>
  <c r="E121" i="144"/>
  <c r="AZ121" i="144"/>
  <c r="E122" i="144"/>
  <c r="AZ122" i="144"/>
  <c r="E123" i="144"/>
  <c r="AZ123" i="144"/>
  <c r="E124" i="144"/>
  <c r="AZ124" i="144"/>
  <c r="E125" i="144"/>
  <c r="AZ125" i="144"/>
  <c r="E126" i="144"/>
  <c r="AZ126" i="144"/>
  <c r="E127" i="144"/>
  <c r="AZ127" i="144"/>
  <c r="E128" i="144"/>
  <c r="AZ128" i="144"/>
  <c r="E129" i="144"/>
  <c r="AZ129" i="144"/>
  <c r="E130" i="144"/>
  <c r="AZ130" i="144"/>
  <c r="E131" i="144"/>
  <c r="AZ131" i="144"/>
  <c r="E132" i="144"/>
  <c r="AZ132" i="144"/>
  <c r="E133" i="144"/>
  <c r="AZ133" i="144"/>
  <c r="E134" i="144"/>
  <c r="AZ134" i="144"/>
  <c r="AZ135" i="144"/>
  <c r="AZ138" i="144"/>
  <c r="AX136" i="144"/>
  <c r="AV136" i="144"/>
  <c r="E136" i="144"/>
  <c r="E135" i="144"/>
  <c r="C118" i="144"/>
  <c r="C117" i="144"/>
  <c r="C116" i="144"/>
  <c r="C115" i="144"/>
  <c r="B87" i="144"/>
  <c r="B86" i="144"/>
  <c r="B76" i="144"/>
  <c r="B71" i="144"/>
  <c r="B68" i="144"/>
  <c r="B65" i="144"/>
  <c r="B64" i="144"/>
  <c r="B63" i="144"/>
  <c r="B62" i="144"/>
  <c r="B61" i="144"/>
  <c r="B60" i="144"/>
  <c r="B59" i="144"/>
  <c r="B55" i="144"/>
  <c r="B52" i="144"/>
  <c r="B50" i="144"/>
  <c r="B49" i="144"/>
  <c r="B48" i="144"/>
  <c r="B47" i="144"/>
  <c r="B46" i="144"/>
  <c r="B45" i="144"/>
  <c r="B44" i="144"/>
  <c r="B42" i="144"/>
  <c r="B40" i="144"/>
  <c r="B39" i="144"/>
  <c r="B38" i="144"/>
  <c r="B37" i="144"/>
  <c r="B36" i="144"/>
  <c r="B35" i="144"/>
  <c r="B34" i="144"/>
  <c r="B33" i="144"/>
  <c r="B32" i="144"/>
  <c r="B31" i="144"/>
  <c r="B29" i="144"/>
  <c r="B28" i="144"/>
  <c r="B27" i="144"/>
  <c r="B26" i="144"/>
  <c r="B25" i="144"/>
  <c r="B24" i="144"/>
  <c r="B23" i="144"/>
  <c r="B22" i="144"/>
  <c r="B21" i="144"/>
  <c r="B20" i="144"/>
  <c r="B19" i="144"/>
  <c r="B17" i="144"/>
  <c r="B16" i="144"/>
  <c r="B15" i="144"/>
  <c r="B14" i="144"/>
  <c r="B13" i="144"/>
  <c r="B6" i="144"/>
  <c r="B4" i="144"/>
  <c r="E134" i="143"/>
  <c r="AZ134" i="143"/>
  <c r="AY134" i="143"/>
  <c r="AW134" i="143"/>
  <c r="AU134" i="143"/>
  <c r="AM134" i="143"/>
  <c r="C12" i="141"/>
  <c r="C11" i="141"/>
  <c r="D11" i="141"/>
  <c r="D18" i="141"/>
  <c r="AQ18" i="141"/>
  <c r="D27" i="141"/>
  <c r="AQ27" i="141"/>
  <c r="D30" i="141"/>
  <c r="AQ30" i="141"/>
  <c r="D41" i="141"/>
  <c r="AQ41" i="141"/>
  <c r="D48" i="141"/>
  <c r="AQ48" i="141"/>
  <c r="D49" i="141"/>
  <c r="AQ49" i="141"/>
  <c r="D51" i="141"/>
  <c r="AQ51" i="141"/>
  <c r="D53" i="141"/>
  <c r="AQ53" i="141"/>
  <c r="D54" i="141"/>
  <c r="AQ54" i="141"/>
  <c r="D56" i="141"/>
  <c r="AQ56" i="141"/>
  <c r="D57" i="141"/>
  <c r="AQ57" i="141"/>
  <c r="D58" i="141"/>
  <c r="AQ58" i="141"/>
  <c r="D69" i="141"/>
  <c r="AQ69" i="141"/>
  <c r="D70" i="141"/>
  <c r="AQ70" i="141"/>
  <c r="D72" i="141"/>
  <c r="AQ72" i="141"/>
  <c r="D73" i="141"/>
  <c r="AQ73" i="141"/>
  <c r="D74" i="141"/>
  <c r="AQ74" i="141"/>
  <c r="D75" i="141"/>
  <c r="AQ75" i="141"/>
  <c r="D79" i="141"/>
  <c r="AQ79" i="141"/>
  <c r="D80" i="141"/>
  <c r="AQ80" i="141"/>
  <c r="D81" i="141"/>
  <c r="AQ81" i="141"/>
  <c r="D82" i="141"/>
  <c r="AQ82" i="141"/>
  <c r="D83" i="141"/>
  <c r="AQ83" i="141"/>
  <c r="D84" i="141"/>
  <c r="AQ84" i="141"/>
  <c r="D85" i="141"/>
  <c r="AQ85" i="141"/>
  <c r="D88" i="141"/>
  <c r="AQ88" i="141"/>
  <c r="D89" i="141"/>
  <c r="AQ89" i="141"/>
  <c r="D90" i="141"/>
  <c r="AQ90" i="141"/>
  <c r="D91" i="141"/>
  <c r="AQ91" i="141"/>
  <c r="D92" i="141"/>
  <c r="AQ92" i="141"/>
  <c r="D93" i="141"/>
  <c r="AQ93" i="141"/>
  <c r="D94" i="141"/>
  <c r="AQ94" i="141"/>
  <c r="D95" i="141"/>
  <c r="AQ95" i="141"/>
  <c r="D96" i="141"/>
  <c r="AQ96" i="141"/>
  <c r="D97" i="141"/>
  <c r="AQ97" i="141"/>
  <c r="AQ98" i="141"/>
  <c r="AQ99" i="141"/>
  <c r="AQ100" i="141"/>
  <c r="AQ101" i="141"/>
  <c r="AQ102" i="141"/>
  <c r="AQ103" i="141"/>
  <c r="AQ104" i="141"/>
  <c r="AQ105" i="141"/>
  <c r="AQ106" i="141"/>
  <c r="AQ107" i="141"/>
  <c r="AQ108" i="141"/>
  <c r="AQ109" i="141"/>
  <c r="AQ110" i="141"/>
  <c r="AQ111" i="141"/>
  <c r="AQ115" i="141"/>
  <c r="AQ116" i="141"/>
  <c r="AQ117" i="141"/>
  <c r="AQ118" i="141"/>
  <c r="AQ119" i="141"/>
  <c r="AQ120" i="141"/>
  <c r="AQ121" i="141"/>
  <c r="AQ122" i="141"/>
  <c r="AQ123" i="141"/>
  <c r="AQ124" i="141"/>
  <c r="AQ125" i="141"/>
  <c r="AQ126" i="141"/>
  <c r="AQ127" i="141"/>
  <c r="AQ128" i="141"/>
  <c r="AQ129" i="141"/>
  <c r="AQ130" i="141"/>
  <c r="AQ131" i="141"/>
  <c r="AQ132" i="141"/>
  <c r="AQ133" i="141"/>
  <c r="AK18" i="141"/>
  <c r="AK27" i="141"/>
  <c r="AK30" i="141"/>
  <c r="AK41" i="141"/>
  <c r="AK48" i="141"/>
  <c r="AK49" i="141"/>
  <c r="AK51" i="141"/>
  <c r="AK53" i="141"/>
  <c r="AK54" i="141"/>
  <c r="AK56" i="141"/>
  <c r="AK57" i="141"/>
  <c r="AK58" i="141"/>
  <c r="AK69" i="141"/>
  <c r="AK70" i="141"/>
  <c r="AK72" i="141"/>
  <c r="AK73" i="141"/>
  <c r="AK74" i="141"/>
  <c r="AK75" i="141"/>
  <c r="AK79" i="141"/>
  <c r="AK80" i="141"/>
  <c r="AK81" i="141"/>
  <c r="AK82" i="141"/>
  <c r="AK83" i="141"/>
  <c r="AK84" i="141"/>
  <c r="AK85" i="141"/>
  <c r="AK88" i="141"/>
  <c r="AK89" i="141"/>
  <c r="AK90" i="141"/>
  <c r="AK91" i="141"/>
  <c r="AK92" i="141"/>
  <c r="AK93" i="141"/>
  <c r="AK94" i="141"/>
  <c r="AK95" i="141"/>
  <c r="AK96" i="141"/>
  <c r="AK97" i="141"/>
  <c r="AK98" i="141"/>
  <c r="AK99" i="141"/>
  <c r="AK100" i="141"/>
  <c r="AK101" i="141"/>
  <c r="AK102" i="141"/>
  <c r="AK103" i="141"/>
  <c r="AK104" i="141"/>
  <c r="AK105" i="141"/>
  <c r="AK106" i="141"/>
  <c r="AK107" i="141"/>
  <c r="AK108" i="141"/>
  <c r="AK109" i="141"/>
  <c r="AK110" i="141"/>
  <c r="AK111" i="141"/>
  <c r="AK115" i="141"/>
  <c r="AK116" i="141"/>
  <c r="AK117" i="141"/>
  <c r="AK118" i="141"/>
  <c r="AK119" i="141"/>
  <c r="AK120" i="141"/>
  <c r="AK121" i="141"/>
  <c r="AK122" i="141"/>
  <c r="AK123" i="141"/>
  <c r="AK124" i="141"/>
  <c r="AK125" i="141"/>
  <c r="AK126" i="141"/>
  <c r="AK127" i="141"/>
  <c r="AK128" i="141"/>
  <c r="AK129" i="141"/>
  <c r="AK130" i="141"/>
  <c r="AK131" i="141"/>
  <c r="AK132" i="141"/>
  <c r="AK133" i="141"/>
  <c r="C12" i="142"/>
  <c r="C11" i="142"/>
  <c r="D11" i="142"/>
  <c r="D18" i="142"/>
  <c r="AM18" i="142"/>
  <c r="D27" i="142"/>
  <c r="AM27" i="142"/>
  <c r="D30" i="142"/>
  <c r="AM30" i="142"/>
  <c r="D41" i="142"/>
  <c r="AM41" i="142"/>
  <c r="D48" i="142"/>
  <c r="AM48" i="142"/>
  <c r="D49" i="142"/>
  <c r="AM49" i="142"/>
  <c r="D51" i="142"/>
  <c r="AM51" i="142"/>
  <c r="D53" i="142"/>
  <c r="AM53" i="142"/>
  <c r="D54" i="142"/>
  <c r="AM54" i="142"/>
  <c r="D56" i="142"/>
  <c r="AM56" i="142"/>
  <c r="D57" i="142"/>
  <c r="AM57" i="142"/>
  <c r="D58" i="142"/>
  <c r="AM58" i="142"/>
  <c r="D69" i="142"/>
  <c r="AM69" i="142"/>
  <c r="D70" i="142"/>
  <c r="AM70" i="142"/>
  <c r="D72" i="142"/>
  <c r="AM72" i="142"/>
  <c r="D73" i="142"/>
  <c r="AM73" i="142"/>
  <c r="D74" i="142"/>
  <c r="AM74" i="142"/>
  <c r="D75" i="142"/>
  <c r="AM75" i="142"/>
  <c r="D79" i="142"/>
  <c r="AM79" i="142"/>
  <c r="D80" i="142"/>
  <c r="AM80" i="142"/>
  <c r="D81" i="142"/>
  <c r="AM81" i="142"/>
  <c r="D82" i="142"/>
  <c r="AM82" i="142"/>
  <c r="D83" i="142"/>
  <c r="AM83" i="142"/>
  <c r="D84" i="142"/>
  <c r="AM84" i="142"/>
  <c r="D85" i="142"/>
  <c r="AM85" i="142"/>
  <c r="D88" i="142"/>
  <c r="AM88" i="142"/>
  <c r="D89" i="142"/>
  <c r="AM89" i="142"/>
  <c r="D90" i="142"/>
  <c r="AM90" i="142"/>
  <c r="D91" i="142"/>
  <c r="AM91" i="142"/>
  <c r="D92" i="142"/>
  <c r="AM92" i="142"/>
  <c r="D93" i="142"/>
  <c r="AM93" i="142"/>
  <c r="D94" i="142"/>
  <c r="AM94" i="142"/>
  <c r="D95" i="142"/>
  <c r="AM95" i="142"/>
  <c r="D96" i="142"/>
  <c r="AM96" i="142"/>
  <c r="D97" i="142"/>
  <c r="AM97" i="142"/>
  <c r="AM98" i="142"/>
  <c r="AM99" i="142"/>
  <c r="AM100" i="142"/>
  <c r="AM101" i="142"/>
  <c r="AM102" i="142"/>
  <c r="AM103" i="142"/>
  <c r="AM104" i="142"/>
  <c r="AM105" i="142"/>
  <c r="AM106" i="142"/>
  <c r="AM107" i="142"/>
  <c r="AM108" i="142"/>
  <c r="AM109" i="142"/>
  <c r="AM110" i="142"/>
  <c r="AM111" i="142"/>
  <c r="AM115" i="142"/>
  <c r="AM116" i="142"/>
  <c r="AM117" i="142"/>
  <c r="AM118" i="142"/>
  <c r="AM119" i="142"/>
  <c r="AM120" i="142"/>
  <c r="AM121" i="142"/>
  <c r="AM122" i="142"/>
  <c r="AM123" i="142"/>
  <c r="AM124" i="142"/>
  <c r="AM125" i="142"/>
  <c r="AM126" i="142"/>
  <c r="AM127" i="142"/>
  <c r="AM128" i="142"/>
  <c r="AM129" i="142"/>
  <c r="AM130" i="142"/>
  <c r="AM131" i="142"/>
  <c r="AM132" i="142"/>
  <c r="AM133" i="142"/>
  <c r="AM134" i="142"/>
  <c r="AI18" i="141"/>
  <c r="AI27" i="141"/>
  <c r="AI30" i="141"/>
  <c r="AI41" i="141"/>
  <c r="AI48" i="141"/>
  <c r="AI49" i="141"/>
  <c r="AI51" i="141"/>
  <c r="AI53" i="141"/>
  <c r="AI54" i="141"/>
  <c r="AI56" i="141"/>
  <c r="AI57" i="141"/>
  <c r="AI58" i="141"/>
  <c r="AI69" i="141"/>
  <c r="AI70" i="141"/>
  <c r="AI72" i="141"/>
  <c r="AI73" i="141"/>
  <c r="AI74" i="141"/>
  <c r="AI75" i="141"/>
  <c r="AI79" i="141"/>
  <c r="AI80" i="141"/>
  <c r="AI81" i="141"/>
  <c r="AI82" i="141"/>
  <c r="AI83" i="141"/>
  <c r="AI84" i="141"/>
  <c r="AI85" i="141"/>
  <c r="AI88" i="141"/>
  <c r="AI89" i="141"/>
  <c r="AI90" i="141"/>
  <c r="AI91" i="141"/>
  <c r="AI92" i="141"/>
  <c r="AI93" i="141"/>
  <c r="AI94" i="141"/>
  <c r="AI95" i="141"/>
  <c r="AI96" i="141"/>
  <c r="AI97" i="141"/>
  <c r="AI98" i="141"/>
  <c r="AI99" i="141"/>
  <c r="AI100" i="141"/>
  <c r="AI101" i="141"/>
  <c r="AI102" i="141"/>
  <c r="AI103" i="141"/>
  <c r="AI104" i="141"/>
  <c r="AI105" i="141"/>
  <c r="AI106" i="141"/>
  <c r="AI107" i="141"/>
  <c r="AI108" i="141"/>
  <c r="AI109" i="141"/>
  <c r="AI110" i="141"/>
  <c r="AI111" i="141"/>
  <c r="AI115" i="141"/>
  <c r="AI116" i="141"/>
  <c r="AI117" i="141"/>
  <c r="AI118" i="141"/>
  <c r="AI119" i="141"/>
  <c r="AI120" i="141"/>
  <c r="AI121" i="141"/>
  <c r="AI122" i="141"/>
  <c r="AI123" i="141"/>
  <c r="AI124" i="141"/>
  <c r="AI125" i="141"/>
  <c r="AI126" i="141"/>
  <c r="AI127" i="141"/>
  <c r="AI128" i="141"/>
  <c r="AI129" i="141"/>
  <c r="AI130" i="141"/>
  <c r="AI131" i="141"/>
  <c r="AI132" i="141"/>
  <c r="AI133" i="141"/>
  <c r="Y18" i="141"/>
  <c r="Y27" i="141"/>
  <c r="Y30" i="141"/>
  <c r="Y41" i="141"/>
  <c r="Y48" i="141"/>
  <c r="Y49" i="141"/>
  <c r="Y51" i="141"/>
  <c r="Y53" i="141"/>
  <c r="Y54" i="141"/>
  <c r="Y56" i="141"/>
  <c r="Y57" i="141"/>
  <c r="Y58" i="141"/>
  <c r="Y69" i="141"/>
  <c r="Y70" i="141"/>
  <c r="Y72" i="141"/>
  <c r="Y73" i="141"/>
  <c r="Y74" i="141"/>
  <c r="Y75" i="141"/>
  <c r="Y79" i="141"/>
  <c r="Y80" i="141"/>
  <c r="Y81" i="141"/>
  <c r="Y82" i="141"/>
  <c r="Y83" i="141"/>
  <c r="Y84" i="141"/>
  <c r="Y85" i="141"/>
  <c r="Y88" i="141"/>
  <c r="Y89" i="141"/>
  <c r="Y90" i="141"/>
  <c r="Y91" i="141"/>
  <c r="Y92" i="141"/>
  <c r="Y93" i="141"/>
  <c r="Y94" i="141"/>
  <c r="Y95" i="141"/>
  <c r="Y96" i="141"/>
  <c r="Y97" i="141"/>
  <c r="Y98" i="141"/>
  <c r="Y99" i="141"/>
  <c r="Y100" i="141"/>
  <c r="Y101" i="141"/>
  <c r="Y102" i="141"/>
  <c r="Y103" i="141"/>
  <c r="Y104" i="141"/>
  <c r="Y105" i="141"/>
  <c r="Y106" i="141"/>
  <c r="Y107" i="141"/>
  <c r="Y108" i="141"/>
  <c r="Y109" i="141"/>
  <c r="Y110" i="141"/>
  <c r="Y111" i="141"/>
  <c r="Y115" i="141"/>
  <c r="Y116" i="141"/>
  <c r="Y117" i="141"/>
  <c r="Y118" i="141"/>
  <c r="Y119" i="141"/>
  <c r="Y120" i="141"/>
  <c r="Y121" i="141"/>
  <c r="Y122" i="141"/>
  <c r="Y123" i="141"/>
  <c r="Y124" i="141"/>
  <c r="Y125" i="141"/>
  <c r="Y126" i="141"/>
  <c r="Y127" i="141"/>
  <c r="Y128" i="141"/>
  <c r="Y129" i="141"/>
  <c r="Y130" i="141"/>
  <c r="Y131" i="141"/>
  <c r="Y132" i="141"/>
  <c r="Y133" i="141"/>
  <c r="W18" i="141"/>
  <c r="W27" i="141"/>
  <c r="W30" i="141"/>
  <c r="W41" i="141"/>
  <c r="W48" i="141"/>
  <c r="W49" i="141"/>
  <c r="W51" i="141"/>
  <c r="W53" i="141"/>
  <c r="W54" i="141"/>
  <c r="W56" i="141"/>
  <c r="W57" i="141"/>
  <c r="W58" i="141"/>
  <c r="W69" i="141"/>
  <c r="W70" i="141"/>
  <c r="W72" i="141"/>
  <c r="W73" i="141"/>
  <c r="W74" i="141"/>
  <c r="W75" i="141"/>
  <c r="W79" i="141"/>
  <c r="W80" i="141"/>
  <c r="W81" i="141"/>
  <c r="W82" i="141"/>
  <c r="W83" i="141"/>
  <c r="W84" i="141"/>
  <c r="W85" i="141"/>
  <c r="W88" i="141"/>
  <c r="W89" i="141"/>
  <c r="W90" i="141"/>
  <c r="W91" i="141"/>
  <c r="W92" i="141"/>
  <c r="W93" i="141"/>
  <c r="W94" i="141"/>
  <c r="W95" i="141"/>
  <c r="W96" i="141"/>
  <c r="W97" i="141"/>
  <c r="W98" i="141"/>
  <c r="W99" i="141"/>
  <c r="W100" i="141"/>
  <c r="W101" i="141"/>
  <c r="W102" i="141"/>
  <c r="W103" i="141"/>
  <c r="W104" i="141"/>
  <c r="W105" i="141"/>
  <c r="W106" i="141"/>
  <c r="W107" i="141"/>
  <c r="W108" i="141"/>
  <c r="W109" i="141"/>
  <c r="W110" i="141"/>
  <c r="W111" i="141"/>
  <c r="W115" i="141"/>
  <c r="W116" i="141"/>
  <c r="W117" i="141"/>
  <c r="W118" i="141"/>
  <c r="W119" i="141"/>
  <c r="W120" i="141"/>
  <c r="W121" i="141"/>
  <c r="W122" i="141"/>
  <c r="W123" i="141"/>
  <c r="W124" i="141"/>
  <c r="W125" i="141"/>
  <c r="W126" i="141"/>
  <c r="W127" i="141"/>
  <c r="W128" i="141"/>
  <c r="W129" i="141"/>
  <c r="W130" i="141"/>
  <c r="W131" i="141"/>
  <c r="W132" i="141"/>
  <c r="W133" i="141"/>
  <c r="O18" i="141"/>
  <c r="O27" i="141"/>
  <c r="O30" i="141"/>
  <c r="O41" i="141"/>
  <c r="O48" i="141"/>
  <c r="O49" i="141"/>
  <c r="O51" i="141"/>
  <c r="O53" i="141"/>
  <c r="O54" i="141"/>
  <c r="O56" i="141"/>
  <c r="O57" i="141"/>
  <c r="O58" i="141"/>
  <c r="O69" i="141"/>
  <c r="O70" i="141"/>
  <c r="O72" i="141"/>
  <c r="O73" i="141"/>
  <c r="O74" i="141"/>
  <c r="O75" i="141"/>
  <c r="O79" i="141"/>
  <c r="O80" i="141"/>
  <c r="O81" i="141"/>
  <c r="O82" i="141"/>
  <c r="O83" i="141"/>
  <c r="O84" i="141"/>
  <c r="O85" i="141"/>
  <c r="O88" i="141"/>
  <c r="O89" i="141"/>
  <c r="O90" i="141"/>
  <c r="O91" i="141"/>
  <c r="O92" i="141"/>
  <c r="O93" i="141"/>
  <c r="O94" i="141"/>
  <c r="O95" i="141"/>
  <c r="O96" i="141"/>
  <c r="O97" i="141"/>
  <c r="O98" i="141"/>
  <c r="O99" i="141"/>
  <c r="O100" i="141"/>
  <c r="O101" i="141"/>
  <c r="O102" i="141"/>
  <c r="O103" i="141"/>
  <c r="O104" i="141"/>
  <c r="O105" i="141"/>
  <c r="O106" i="141"/>
  <c r="O107" i="141"/>
  <c r="O108" i="141"/>
  <c r="O109" i="141"/>
  <c r="O110" i="141"/>
  <c r="O111" i="141"/>
  <c r="O115" i="141"/>
  <c r="O116" i="141"/>
  <c r="O117" i="141"/>
  <c r="O118" i="141"/>
  <c r="O119" i="141"/>
  <c r="O120" i="141"/>
  <c r="O121" i="141"/>
  <c r="O122" i="141"/>
  <c r="O123" i="141"/>
  <c r="O124" i="141"/>
  <c r="O125" i="141"/>
  <c r="O126" i="141"/>
  <c r="O127" i="141"/>
  <c r="O128" i="141"/>
  <c r="O129" i="141"/>
  <c r="O130" i="141"/>
  <c r="O131" i="141"/>
  <c r="O132" i="141"/>
  <c r="O133" i="141"/>
  <c r="O18" i="142"/>
  <c r="O27" i="142"/>
  <c r="O30" i="142"/>
  <c r="O41" i="142"/>
  <c r="O48" i="142"/>
  <c r="O49" i="142"/>
  <c r="O51" i="142"/>
  <c r="O53" i="142"/>
  <c r="O54" i="142"/>
  <c r="O56" i="142"/>
  <c r="O57" i="142"/>
  <c r="O58" i="142"/>
  <c r="O69" i="142"/>
  <c r="O70" i="142"/>
  <c r="O72" i="142"/>
  <c r="O73" i="142"/>
  <c r="O74" i="142"/>
  <c r="O75" i="142"/>
  <c r="O79" i="142"/>
  <c r="O80" i="142"/>
  <c r="O81" i="142"/>
  <c r="O82" i="142"/>
  <c r="O83" i="142"/>
  <c r="O84" i="142"/>
  <c r="O85" i="142"/>
  <c r="O88" i="142"/>
  <c r="O89" i="142"/>
  <c r="O90" i="142"/>
  <c r="O91" i="142"/>
  <c r="O92" i="142"/>
  <c r="O93" i="142"/>
  <c r="O94" i="142"/>
  <c r="O95" i="142"/>
  <c r="O96" i="142"/>
  <c r="O97" i="142"/>
  <c r="O98" i="142"/>
  <c r="O99" i="142"/>
  <c r="O100" i="142"/>
  <c r="O101" i="142"/>
  <c r="O102" i="142"/>
  <c r="O103" i="142"/>
  <c r="O104" i="142"/>
  <c r="O105" i="142"/>
  <c r="O106" i="142"/>
  <c r="O107" i="142"/>
  <c r="O108" i="142"/>
  <c r="O109" i="142"/>
  <c r="O110" i="142"/>
  <c r="O111" i="142"/>
  <c r="O115" i="142"/>
  <c r="O116" i="142"/>
  <c r="O117" i="142"/>
  <c r="O118" i="142"/>
  <c r="O119" i="142"/>
  <c r="O120" i="142"/>
  <c r="O121" i="142"/>
  <c r="O122" i="142"/>
  <c r="O123" i="142"/>
  <c r="O124" i="142"/>
  <c r="O125" i="142"/>
  <c r="O126" i="142"/>
  <c r="O127" i="142"/>
  <c r="O128" i="142"/>
  <c r="O129" i="142"/>
  <c r="O130" i="142"/>
  <c r="O131" i="142"/>
  <c r="O132" i="142"/>
  <c r="O133" i="142"/>
  <c r="O134" i="142"/>
  <c r="M18" i="141"/>
  <c r="M27" i="141"/>
  <c r="M30" i="141"/>
  <c r="M41" i="141"/>
  <c r="M48" i="141"/>
  <c r="M49" i="141"/>
  <c r="M51" i="141"/>
  <c r="M53" i="141"/>
  <c r="M54" i="141"/>
  <c r="M56" i="141"/>
  <c r="M57" i="141"/>
  <c r="M58" i="141"/>
  <c r="M69" i="141"/>
  <c r="M70" i="141"/>
  <c r="M72" i="141"/>
  <c r="M73" i="141"/>
  <c r="M74" i="141"/>
  <c r="M75" i="141"/>
  <c r="M79" i="141"/>
  <c r="M80" i="141"/>
  <c r="M81" i="141"/>
  <c r="M82" i="141"/>
  <c r="M83" i="141"/>
  <c r="M84" i="141"/>
  <c r="M85" i="141"/>
  <c r="M88" i="141"/>
  <c r="M89" i="141"/>
  <c r="M90" i="141"/>
  <c r="M91" i="141"/>
  <c r="M92" i="141"/>
  <c r="M93" i="141"/>
  <c r="M94" i="141"/>
  <c r="M95" i="141"/>
  <c r="M96" i="141"/>
  <c r="M97" i="141"/>
  <c r="M98" i="141"/>
  <c r="M99" i="141"/>
  <c r="M100" i="141"/>
  <c r="M101" i="141"/>
  <c r="M102" i="141"/>
  <c r="M103" i="141"/>
  <c r="M104" i="141"/>
  <c r="M105" i="141"/>
  <c r="M106" i="141"/>
  <c r="M107" i="141"/>
  <c r="M108" i="141"/>
  <c r="M109" i="141"/>
  <c r="M110" i="141"/>
  <c r="M111" i="141"/>
  <c r="M115" i="141"/>
  <c r="M116" i="141"/>
  <c r="M117" i="141"/>
  <c r="M118" i="141"/>
  <c r="M119" i="141"/>
  <c r="M120" i="141"/>
  <c r="M121" i="141"/>
  <c r="M122" i="141"/>
  <c r="M123" i="141"/>
  <c r="M124" i="141"/>
  <c r="M125" i="141"/>
  <c r="M126" i="141"/>
  <c r="M127" i="141"/>
  <c r="M128" i="141"/>
  <c r="M129" i="141"/>
  <c r="M130" i="141"/>
  <c r="M131" i="141"/>
  <c r="M132" i="141"/>
  <c r="M133" i="141"/>
  <c r="AM18" i="143"/>
  <c r="AM27" i="143"/>
  <c r="AM30" i="143"/>
  <c r="AM41" i="143"/>
  <c r="AM48" i="143"/>
  <c r="AM49" i="143"/>
  <c r="AM51" i="143"/>
  <c r="AM53" i="143"/>
  <c r="AM54" i="143"/>
  <c r="AM56" i="143"/>
  <c r="AM57" i="143"/>
  <c r="AM58" i="143"/>
  <c r="AM69" i="143"/>
  <c r="AM70" i="143"/>
  <c r="AM72" i="143"/>
  <c r="AM73" i="143"/>
  <c r="AM74" i="143"/>
  <c r="AM75" i="143"/>
  <c r="AM79" i="143"/>
  <c r="AM80" i="143"/>
  <c r="AM81" i="143"/>
  <c r="AM82" i="143"/>
  <c r="AM83" i="143"/>
  <c r="AM84" i="143"/>
  <c r="AM85" i="143"/>
  <c r="AM88" i="143"/>
  <c r="AM89" i="143"/>
  <c r="AM90" i="143"/>
  <c r="AM91" i="143"/>
  <c r="AM92" i="143"/>
  <c r="AM93" i="143"/>
  <c r="AM94" i="143"/>
  <c r="AM95" i="143"/>
  <c r="AM96" i="143"/>
  <c r="AM97" i="143"/>
  <c r="AM98" i="143"/>
  <c r="AM99" i="143"/>
  <c r="AM100" i="143"/>
  <c r="AM101" i="143"/>
  <c r="AM102" i="143"/>
  <c r="AM103" i="143"/>
  <c r="AM104" i="143"/>
  <c r="AM105" i="143"/>
  <c r="AM106" i="143"/>
  <c r="AM107" i="143"/>
  <c r="AM108" i="143"/>
  <c r="AM109" i="143"/>
  <c r="AM110" i="143"/>
  <c r="AM111" i="143"/>
  <c r="AM115" i="143"/>
  <c r="AM116" i="143"/>
  <c r="AM117" i="143"/>
  <c r="AM118" i="143"/>
  <c r="AM119" i="143"/>
  <c r="AM120" i="143"/>
  <c r="AM121" i="143"/>
  <c r="AM122" i="143"/>
  <c r="AM123" i="143"/>
  <c r="AM124" i="143"/>
  <c r="AM125" i="143"/>
  <c r="AM126" i="143"/>
  <c r="AM127" i="143"/>
  <c r="AM128" i="143"/>
  <c r="AM129" i="143"/>
  <c r="AM130" i="143"/>
  <c r="AM131" i="143"/>
  <c r="AM132" i="143"/>
  <c r="AM133" i="143"/>
  <c r="AM135" i="143"/>
  <c r="AY101" i="15"/>
  <c r="AU18" i="142"/>
  <c r="AU27" i="142"/>
  <c r="AU30" i="142"/>
  <c r="AU41" i="142"/>
  <c r="AU48" i="142"/>
  <c r="AU49" i="142"/>
  <c r="AU51" i="142"/>
  <c r="AU53" i="142"/>
  <c r="AU54" i="142"/>
  <c r="AU56" i="142"/>
  <c r="AU57" i="142"/>
  <c r="AU58" i="142"/>
  <c r="AU69" i="142"/>
  <c r="AU70" i="142"/>
  <c r="AU72" i="142"/>
  <c r="AU73" i="142"/>
  <c r="AU74" i="142"/>
  <c r="AU75" i="142"/>
  <c r="AU79" i="142"/>
  <c r="AU80" i="142"/>
  <c r="AU81" i="142"/>
  <c r="AU82" i="142"/>
  <c r="AU83" i="142"/>
  <c r="AU84" i="142"/>
  <c r="AU85" i="142"/>
  <c r="AU88" i="142"/>
  <c r="AU89" i="142"/>
  <c r="AU90" i="142"/>
  <c r="AU91" i="142"/>
  <c r="AU92" i="142"/>
  <c r="AU93" i="142"/>
  <c r="AU94" i="142"/>
  <c r="AU95" i="142"/>
  <c r="AU96" i="142"/>
  <c r="AU97" i="142"/>
  <c r="AU98" i="142"/>
  <c r="AU99" i="142"/>
  <c r="AU100" i="142"/>
  <c r="AU101" i="142"/>
  <c r="AU102" i="142"/>
  <c r="AU103" i="142"/>
  <c r="AU104" i="142"/>
  <c r="AU105" i="142"/>
  <c r="AU106" i="142"/>
  <c r="AU107" i="142"/>
  <c r="AU108" i="142"/>
  <c r="AU109" i="142"/>
  <c r="AU110" i="142"/>
  <c r="AU111" i="142"/>
  <c r="AU115" i="142"/>
  <c r="AU116" i="142"/>
  <c r="AU117" i="142"/>
  <c r="AU118" i="142"/>
  <c r="AU119" i="142"/>
  <c r="AU120" i="142"/>
  <c r="AU121" i="142"/>
  <c r="AU122" i="142"/>
  <c r="AU123" i="142"/>
  <c r="AU124" i="142"/>
  <c r="AU125" i="142"/>
  <c r="AU126" i="142"/>
  <c r="AU127" i="142"/>
  <c r="AU128" i="142"/>
  <c r="AU129" i="142"/>
  <c r="AU130" i="142"/>
  <c r="AU131" i="142"/>
  <c r="AU132" i="142"/>
  <c r="AU133" i="142"/>
  <c r="AU134" i="142"/>
  <c r="AO18" i="142"/>
  <c r="AO27" i="142"/>
  <c r="AO30" i="142"/>
  <c r="AO41" i="142"/>
  <c r="AO48" i="142"/>
  <c r="AO49" i="142"/>
  <c r="AO51" i="142"/>
  <c r="AO53" i="142"/>
  <c r="AO54" i="142"/>
  <c r="AO56" i="142"/>
  <c r="AO57" i="142"/>
  <c r="AO58" i="142"/>
  <c r="AO69" i="142"/>
  <c r="AO70" i="142"/>
  <c r="AO72" i="142"/>
  <c r="AO73" i="142"/>
  <c r="AO74" i="142"/>
  <c r="AO75" i="142"/>
  <c r="AO79" i="142"/>
  <c r="AO80" i="142"/>
  <c r="AO81" i="142"/>
  <c r="AO82" i="142"/>
  <c r="AO83" i="142"/>
  <c r="AO84" i="142"/>
  <c r="AO85" i="142"/>
  <c r="AO88" i="142"/>
  <c r="AO89" i="142"/>
  <c r="AO90" i="142"/>
  <c r="AO91" i="142"/>
  <c r="AO92" i="142"/>
  <c r="AO93" i="142"/>
  <c r="AO94" i="142"/>
  <c r="AO95" i="142"/>
  <c r="AO96" i="142"/>
  <c r="AO97" i="142"/>
  <c r="AO98" i="142"/>
  <c r="AO99" i="142"/>
  <c r="AO100" i="142"/>
  <c r="AO101" i="142"/>
  <c r="AO102" i="142"/>
  <c r="AO103" i="142"/>
  <c r="AO104" i="142"/>
  <c r="AO105" i="142"/>
  <c r="AO106" i="142"/>
  <c r="AO107" i="142"/>
  <c r="AO108" i="142"/>
  <c r="AO109" i="142"/>
  <c r="AO110" i="142"/>
  <c r="AO111" i="142"/>
  <c r="AO115" i="142"/>
  <c r="AO116" i="142"/>
  <c r="AO117" i="142"/>
  <c r="AO118" i="142"/>
  <c r="AO119" i="142"/>
  <c r="AO120" i="142"/>
  <c r="AO121" i="142"/>
  <c r="AO122" i="142"/>
  <c r="AO123" i="142"/>
  <c r="AO124" i="142"/>
  <c r="AO125" i="142"/>
  <c r="AO126" i="142"/>
  <c r="AO127" i="142"/>
  <c r="AO128" i="142"/>
  <c r="AO129" i="142"/>
  <c r="AO130" i="142"/>
  <c r="AO131" i="142"/>
  <c r="AO132" i="142"/>
  <c r="AO133" i="142"/>
  <c r="AO134" i="142"/>
  <c r="AK18" i="142"/>
  <c r="AK27" i="142"/>
  <c r="AK30" i="142"/>
  <c r="AK41" i="142"/>
  <c r="AK48" i="142"/>
  <c r="AK49" i="142"/>
  <c r="AK51" i="142"/>
  <c r="AK53" i="142"/>
  <c r="AK54" i="142"/>
  <c r="AK56" i="142"/>
  <c r="AK57" i="142"/>
  <c r="AK58" i="142"/>
  <c r="AK69" i="142"/>
  <c r="AK70" i="142"/>
  <c r="AK72" i="142"/>
  <c r="AK73" i="142"/>
  <c r="AK74" i="142"/>
  <c r="AK75" i="142"/>
  <c r="AK79" i="142"/>
  <c r="AK80" i="142"/>
  <c r="AK81" i="142"/>
  <c r="AK82" i="142"/>
  <c r="AK83" i="142"/>
  <c r="AK84" i="142"/>
  <c r="AK85" i="142"/>
  <c r="AK88" i="142"/>
  <c r="AK89" i="142"/>
  <c r="AK90" i="142"/>
  <c r="AK91" i="142"/>
  <c r="AK92" i="142"/>
  <c r="AK93" i="142"/>
  <c r="AK94" i="142"/>
  <c r="AK95" i="142"/>
  <c r="AK96" i="142"/>
  <c r="AK97" i="142"/>
  <c r="AK98" i="142"/>
  <c r="AK99" i="142"/>
  <c r="AK100" i="142"/>
  <c r="AK101" i="142"/>
  <c r="AK102" i="142"/>
  <c r="AK103" i="142"/>
  <c r="AK104" i="142"/>
  <c r="AK105" i="142"/>
  <c r="AK106" i="142"/>
  <c r="AK107" i="142"/>
  <c r="AK108" i="142"/>
  <c r="AK109" i="142"/>
  <c r="AK110" i="142"/>
  <c r="AK111" i="142"/>
  <c r="AK115" i="142"/>
  <c r="AK116" i="142"/>
  <c r="AK117" i="142"/>
  <c r="AK118" i="142"/>
  <c r="AK119" i="142"/>
  <c r="AK120" i="142"/>
  <c r="AK121" i="142"/>
  <c r="AK122" i="142"/>
  <c r="AK123" i="142"/>
  <c r="AK124" i="142"/>
  <c r="AK125" i="142"/>
  <c r="AK126" i="142"/>
  <c r="AK127" i="142"/>
  <c r="AK128" i="142"/>
  <c r="AK129" i="142"/>
  <c r="AK130" i="142"/>
  <c r="AK131" i="142"/>
  <c r="AK132" i="142"/>
  <c r="AK133" i="142"/>
  <c r="AK134" i="142"/>
  <c r="AE18" i="142"/>
  <c r="AE27" i="142"/>
  <c r="AE30" i="142"/>
  <c r="AE41" i="142"/>
  <c r="AE48" i="142"/>
  <c r="AE49" i="142"/>
  <c r="AE51" i="142"/>
  <c r="AE53" i="142"/>
  <c r="AE54" i="142"/>
  <c r="AE56" i="142"/>
  <c r="AE57" i="142"/>
  <c r="AE58" i="142"/>
  <c r="AE69" i="142"/>
  <c r="AE70" i="142"/>
  <c r="AE72" i="142"/>
  <c r="AE73" i="142"/>
  <c r="AE74" i="142"/>
  <c r="AE75" i="142"/>
  <c r="AE79" i="142"/>
  <c r="AE80" i="142"/>
  <c r="AE81" i="142"/>
  <c r="AE82" i="142"/>
  <c r="AE83" i="142"/>
  <c r="AE84" i="142"/>
  <c r="AE85" i="142"/>
  <c r="AE88" i="142"/>
  <c r="AE89" i="142"/>
  <c r="AE90" i="142"/>
  <c r="AE91" i="142"/>
  <c r="AE92" i="142"/>
  <c r="AE93" i="142"/>
  <c r="AE94" i="142"/>
  <c r="AE95" i="142"/>
  <c r="AE96" i="142"/>
  <c r="AE97" i="142"/>
  <c r="AE98" i="142"/>
  <c r="AE99" i="142"/>
  <c r="AE100" i="142"/>
  <c r="AE101" i="142"/>
  <c r="AE102" i="142"/>
  <c r="AE103" i="142"/>
  <c r="AE104" i="142"/>
  <c r="AE105" i="142"/>
  <c r="AE106" i="142"/>
  <c r="AE107" i="142"/>
  <c r="AE108" i="142"/>
  <c r="AE109" i="142"/>
  <c r="AE110" i="142"/>
  <c r="AE111" i="142"/>
  <c r="AE115" i="142"/>
  <c r="AE116" i="142"/>
  <c r="AE117" i="142"/>
  <c r="AE118" i="142"/>
  <c r="AE119" i="142"/>
  <c r="AE120" i="142"/>
  <c r="AE121" i="142"/>
  <c r="AE122" i="142"/>
  <c r="AE123" i="142"/>
  <c r="AE124" i="142"/>
  <c r="AE125" i="142"/>
  <c r="AE126" i="142"/>
  <c r="AE127" i="142"/>
  <c r="AE128" i="142"/>
  <c r="AE129" i="142"/>
  <c r="AE130" i="142"/>
  <c r="AE131" i="142"/>
  <c r="AE132" i="142"/>
  <c r="AE133" i="142"/>
  <c r="AE134" i="142"/>
  <c r="G18" i="142"/>
  <c r="G27" i="142"/>
  <c r="G30" i="142"/>
  <c r="G41" i="142"/>
  <c r="G48" i="142"/>
  <c r="G49" i="142"/>
  <c r="G51" i="142"/>
  <c r="G53" i="142"/>
  <c r="G54" i="142"/>
  <c r="G56" i="142"/>
  <c r="G57" i="142"/>
  <c r="G58" i="142"/>
  <c r="G69" i="142"/>
  <c r="G70" i="142"/>
  <c r="G72" i="142"/>
  <c r="G73" i="142"/>
  <c r="G74" i="142"/>
  <c r="G75" i="142"/>
  <c r="G79" i="142"/>
  <c r="G80" i="142"/>
  <c r="G81" i="142"/>
  <c r="G82" i="142"/>
  <c r="G83" i="142"/>
  <c r="G84" i="142"/>
  <c r="G85" i="142"/>
  <c r="G88" i="142"/>
  <c r="G89" i="142"/>
  <c r="G90" i="142"/>
  <c r="G91" i="142"/>
  <c r="G92" i="142"/>
  <c r="G93" i="142"/>
  <c r="G94" i="142"/>
  <c r="G95" i="142"/>
  <c r="G96" i="142"/>
  <c r="G97" i="142"/>
  <c r="G98" i="142"/>
  <c r="G99" i="142"/>
  <c r="G100" i="142"/>
  <c r="G101" i="142"/>
  <c r="G102" i="142"/>
  <c r="G103" i="142"/>
  <c r="G104" i="142"/>
  <c r="G105" i="142"/>
  <c r="G106" i="142"/>
  <c r="G107" i="142"/>
  <c r="G108" i="142"/>
  <c r="G109" i="142"/>
  <c r="G110" i="142"/>
  <c r="G111" i="142"/>
  <c r="G115" i="142"/>
  <c r="G116" i="142"/>
  <c r="G117" i="142"/>
  <c r="G118" i="142"/>
  <c r="G119" i="142"/>
  <c r="G120" i="142"/>
  <c r="G121" i="142"/>
  <c r="G122" i="142"/>
  <c r="G123" i="142"/>
  <c r="G124" i="142"/>
  <c r="G125" i="142"/>
  <c r="G126" i="142"/>
  <c r="G127" i="142"/>
  <c r="G128" i="142"/>
  <c r="G129" i="142"/>
  <c r="G130" i="142"/>
  <c r="G131" i="142"/>
  <c r="G132" i="142"/>
  <c r="G133" i="142"/>
  <c r="G134" i="142"/>
  <c r="W18" i="142"/>
  <c r="W27" i="142"/>
  <c r="W30" i="142"/>
  <c r="W41" i="142"/>
  <c r="W48" i="142"/>
  <c r="W49" i="142"/>
  <c r="W51" i="142"/>
  <c r="W53" i="142"/>
  <c r="W54" i="142"/>
  <c r="W56" i="142"/>
  <c r="W57" i="142"/>
  <c r="W58" i="142"/>
  <c r="W69" i="142"/>
  <c r="W70" i="142"/>
  <c r="W72" i="142"/>
  <c r="W73" i="142"/>
  <c r="W74" i="142"/>
  <c r="W75" i="142"/>
  <c r="W79" i="142"/>
  <c r="W80" i="142"/>
  <c r="W81" i="142"/>
  <c r="W82" i="142"/>
  <c r="W83" i="142"/>
  <c r="W84" i="142"/>
  <c r="W85" i="142"/>
  <c r="W88" i="142"/>
  <c r="W89" i="142"/>
  <c r="W90" i="142"/>
  <c r="W91" i="142"/>
  <c r="W92" i="142"/>
  <c r="W93" i="142"/>
  <c r="W94" i="142"/>
  <c r="W95" i="142"/>
  <c r="W96" i="142"/>
  <c r="W97" i="142"/>
  <c r="W98" i="142"/>
  <c r="W99" i="142"/>
  <c r="W100" i="142"/>
  <c r="W101" i="142"/>
  <c r="W102" i="142"/>
  <c r="W103" i="142"/>
  <c r="W104" i="142"/>
  <c r="W105" i="142"/>
  <c r="W106" i="142"/>
  <c r="W107" i="142"/>
  <c r="W108" i="142"/>
  <c r="W109" i="142"/>
  <c r="W110" i="142"/>
  <c r="W111" i="142"/>
  <c r="W115" i="142"/>
  <c r="W116" i="142"/>
  <c r="W117" i="142"/>
  <c r="W118" i="142"/>
  <c r="W119" i="142"/>
  <c r="W120" i="142"/>
  <c r="W121" i="142"/>
  <c r="W122" i="142"/>
  <c r="W123" i="142"/>
  <c r="W124" i="142"/>
  <c r="W125" i="142"/>
  <c r="W126" i="142"/>
  <c r="W127" i="142"/>
  <c r="W128" i="142"/>
  <c r="W129" i="142"/>
  <c r="W130" i="142"/>
  <c r="W131" i="142"/>
  <c r="W132" i="142"/>
  <c r="W133" i="142"/>
  <c r="W134" i="142"/>
  <c r="AT136" i="143"/>
  <c r="AP101" i="15"/>
  <c r="AR136" i="143"/>
  <c r="AN101" i="15"/>
  <c r="AP136" i="143"/>
  <c r="AL101" i="15"/>
  <c r="AN136" i="143"/>
  <c r="AJ101" i="15"/>
  <c r="AL136" i="143"/>
  <c r="AH101" i="15"/>
  <c r="AJ136" i="143"/>
  <c r="AF101" i="15"/>
  <c r="AH136" i="143"/>
  <c r="AD101" i="15"/>
  <c r="AF136" i="143"/>
  <c r="AB101" i="15"/>
  <c r="AD136" i="143"/>
  <c r="Z101" i="15"/>
  <c r="AB136" i="143"/>
  <c r="X101" i="15"/>
  <c r="Z136" i="143"/>
  <c r="V101" i="15"/>
  <c r="X136" i="143"/>
  <c r="T101" i="15"/>
  <c r="V136" i="143"/>
  <c r="R101" i="15"/>
  <c r="T136" i="143"/>
  <c r="P101" i="15"/>
  <c r="R136" i="143"/>
  <c r="N101" i="15"/>
  <c r="P136" i="143"/>
  <c r="L101" i="15"/>
  <c r="N136" i="143"/>
  <c r="J101" i="15"/>
  <c r="L136" i="143"/>
  <c r="H101" i="15"/>
  <c r="J136" i="143"/>
  <c r="F101" i="15"/>
  <c r="H136" i="143"/>
  <c r="D101" i="15"/>
  <c r="F136" i="143"/>
  <c r="B101" i="15"/>
  <c r="I18" i="142"/>
  <c r="I27" i="142"/>
  <c r="I30" i="142"/>
  <c r="I41" i="142"/>
  <c r="I48" i="142"/>
  <c r="I49" i="142"/>
  <c r="I51" i="142"/>
  <c r="I53" i="142"/>
  <c r="I54" i="142"/>
  <c r="I56" i="142"/>
  <c r="I57" i="142"/>
  <c r="I58" i="142"/>
  <c r="I69" i="142"/>
  <c r="I70" i="142"/>
  <c r="I72" i="142"/>
  <c r="I73" i="142"/>
  <c r="I74" i="142"/>
  <c r="I75" i="142"/>
  <c r="I79" i="142"/>
  <c r="I80" i="142"/>
  <c r="I81" i="142"/>
  <c r="I82" i="142"/>
  <c r="I83" i="142"/>
  <c r="I84" i="142"/>
  <c r="I85" i="142"/>
  <c r="I88" i="142"/>
  <c r="I89" i="142"/>
  <c r="I90" i="142"/>
  <c r="I91" i="142"/>
  <c r="I92" i="142"/>
  <c r="I93" i="142"/>
  <c r="I94" i="142"/>
  <c r="I95" i="142"/>
  <c r="I96" i="142"/>
  <c r="I97" i="142"/>
  <c r="I98" i="142"/>
  <c r="I99" i="142"/>
  <c r="I100" i="142"/>
  <c r="I101" i="142"/>
  <c r="I102" i="142"/>
  <c r="I103" i="142"/>
  <c r="I104" i="142"/>
  <c r="I105" i="142"/>
  <c r="I106" i="142"/>
  <c r="I107" i="142"/>
  <c r="I108" i="142"/>
  <c r="I109" i="142"/>
  <c r="I110" i="142"/>
  <c r="I111" i="142"/>
  <c r="I115" i="142"/>
  <c r="I116" i="142"/>
  <c r="I117" i="142"/>
  <c r="I118" i="142"/>
  <c r="I119" i="142"/>
  <c r="I120" i="142"/>
  <c r="I121" i="142"/>
  <c r="I122" i="142"/>
  <c r="I123" i="142"/>
  <c r="I124" i="142"/>
  <c r="I125" i="142"/>
  <c r="I126" i="142"/>
  <c r="I127" i="142"/>
  <c r="I128" i="142"/>
  <c r="I129" i="142"/>
  <c r="I130" i="142"/>
  <c r="I131" i="142"/>
  <c r="I132" i="142"/>
  <c r="I133" i="142"/>
  <c r="I134" i="142"/>
  <c r="K18" i="142"/>
  <c r="K27" i="142"/>
  <c r="K30" i="142"/>
  <c r="K41" i="142"/>
  <c r="K48" i="142"/>
  <c r="K49" i="142"/>
  <c r="K51" i="142"/>
  <c r="K53" i="142"/>
  <c r="K54" i="142"/>
  <c r="K56" i="142"/>
  <c r="K57" i="142"/>
  <c r="K58" i="142"/>
  <c r="K69" i="142"/>
  <c r="K70" i="142"/>
  <c r="K72" i="142"/>
  <c r="K73" i="142"/>
  <c r="K74" i="142"/>
  <c r="K75" i="142"/>
  <c r="K79" i="142"/>
  <c r="K80" i="142"/>
  <c r="K81" i="142"/>
  <c r="K82" i="142"/>
  <c r="K83" i="142"/>
  <c r="K84" i="142"/>
  <c r="K85" i="142"/>
  <c r="K88" i="142"/>
  <c r="K89" i="142"/>
  <c r="K90" i="142"/>
  <c r="K91" i="142"/>
  <c r="K92" i="142"/>
  <c r="K93" i="142"/>
  <c r="K94" i="142"/>
  <c r="K95" i="142"/>
  <c r="K96" i="142"/>
  <c r="K97" i="142"/>
  <c r="K98" i="142"/>
  <c r="K99" i="142"/>
  <c r="K100" i="142"/>
  <c r="K101" i="142"/>
  <c r="K102" i="142"/>
  <c r="K103" i="142"/>
  <c r="K104" i="142"/>
  <c r="K105" i="142"/>
  <c r="K106" i="142"/>
  <c r="K107" i="142"/>
  <c r="K108" i="142"/>
  <c r="K109" i="142"/>
  <c r="K110" i="142"/>
  <c r="K111" i="142"/>
  <c r="K115" i="142"/>
  <c r="K116" i="142"/>
  <c r="K117" i="142"/>
  <c r="K118" i="142"/>
  <c r="K119" i="142"/>
  <c r="K120" i="142"/>
  <c r="K121" i="142"/>
  <c r="K122" i="142"/>
  <c r="K123" i="142"/>
  <c r="K124" i="142"/>
  <c r="K125" i="142"/>
  <c r="K126" i="142"/>
  <c r="K127" i="142"/>
  <c r="K128" i="142"/>
  <c r="K129" i="142"/>
  <c r="K130" i="142"/>
  <c r="K131" i="142"/>
  <c r="K132" i="142"/>
  <c r="K133" i="142"/>
  <c r="K134" i="142"/>
  <c r="Q18" i="142"/>
  <c r="Q27" i="142"/>
  <c r="Q30" i="142"/>
  <c r="Q41" i="142"/>
  <c r="Q48" i="142"/>
  <c r="Q49" i="142"/>
  <c r="Q51" i="142"/>
  <c r="Q53" i="142"/>
  <c r="Q54" i="142"/>
  <c r="Q56" i="142"/>
  <c r="Q57" i="142"/>
  <c r="Q58" i="142"/>
  <c r="Q69" i="142"/>
  <c r="Q70" i="142"/>
  <c r="Q72" i="142"/>
  <c r="Q73" i="142"/>
  <c r="Q74" i="142"/>
  <c r="Q75" i="142"/>
  <c r="Q79" i="142"/>
  <c r="Q80" i="142"/>
  <c r="Q81" i="142"/>
  <c r="Q82" i="142"/>
  <c r="Q83" i="142"/>
  <c r="Q84" i="142"/>
  <c r="Q85" i="142"/>
  <c r="Q88" i="142"/>
  <c r="Q89" i="142"/>
  <c r="Q90" i="142"/>
  <c r="Q91" i="142"/>
  <c r="Q92" i="142"/>
  <c r="Q93" i="142"/>
  <c r="Q94" i="142"/>
  <c r="Q95" i="142"/>
  <c r="Q96" i="142"/>
  <c r="Q97" i="142"/>
  <c r="Q98" i="142"/>
  <c r="Q99" i="142"/>
  <c r="Q100" i="142"/>
  <c r="Q101" i="142"/>
  <c r="Q102" i="142"/>
  <c r="Q103" i="142"/>
  <c r="Q104" i="142"/>
  <c r="Q105" i="142"/>
  <c r="Q106" i="142"/>
  <c r="Q107" i="142"/>
  <c r="Q108" i="142"/>
  <c r="Q109" i="142"/>
  <c r="Q110" i="142"/>
  <c r="Q111" i="142"/>
  <c r="Q115" i="142"/>
  <c r="Q116" i="142"/>
  <c r="Q117" i="142"/>
  <c r="Q118" i="142"/>
  <c r="Q119" i="142"/>
  <c r="Q120" i="142"/>
  <c r="Q121" i="142"/>
  <c r="Q122" i="142"/>
  <c r="Q123" i="142"/>
  <c r="Q124" i="142"/>
  <c r="Q125" i="142"/>
  <c r="Q126" i="142"/>
  <c r="Q127" i="142"/>
  <c r="Q128" i="142"/>
  <c r="Q129" i="142"/>
  <c r="Q130" i="142"/>
  <c r="Q131" i="142"/>
  <c r="Q132" i="142"/>
  <c r="Q133" i="142"/>
  <c r="Q134" i="142"/>
  <c r="S18" i="142"/>
  <c r="S27" i="142"/>
  <c r="S30" i="142"/>
  <c r="S41" i="142"/>
  <c r="S48" i="142"/>
  <c r="S49" i="142"/>
  <c r="S51" i="142"/>
  <c r="S53" i="142"/>
  <c r="S54" i="142"/>
  <c r="S56" i="142"/>
  <c r="S57" i="142"/>
  <c r="S58" i="142"/>
  <c r="S69" i="142"/>
  <c r="S70" i="142"/>
  <c r="S72" i="142"/>
  <c r="S73" i="142"/>
  <c r="S74" i="142"/>
  <c r="S75" i="142"/>
  <c r="S79" i="142"/>
  <c r="S80" i="142"/>
  <c r="S81" i="142"/>
  <c r="S82" i="142"/>
  <c r="S83" i="142"/>
  <c r="S84" i="142"/>
  <c r="S85" i="142"/>
  <c r="S88" i="142"/>
  <c r="S89" i="142"/>
  <c r="S90" i="142"/>
  <c r="S91" i="142"/>
  <c r="S92" i="142"/>
  <c r="S93" i="142"/>
  <c r="S94" i="142"/>
  <c r="S95" i="142"/>
  <c r="S96" i="142"/>
  <c r="S97" i="142"/>
  <c r="S98" i="142"/>
  <c r="S99" i="142"/>
  <c r="S100" i="142"/>
  <c r="S101" i="142"/>
  <c r="S102" i="142"/>
  <c r="S103" i="142"/>
  <c r="S104" i="142"/>
  <c r="S105" i="142"/>
  <c r="S106" i="142"/>
  <c r="S107" i="142"/>
  <c r="S108" i="142"/>
  <c r="S109" i="142"/>
  <c r="S110" i="142"/>
  <c r="S111" i="142"/>
  <c r="S115" i="142"/>
  <c r="S116" i="142"/>
  <c r="S117" i="142"/>
  <c r="S118" i="142"/>
  <c r="S119" i="142"/>
  <c r="S120" i="142"/>
  <c r="S121" i="142"/>
  <c r="S122" i="142"/>
  <c r="S123" i="142"/>
  <c r="S124" i="142"/>
  <c r="S125" i="142"/>
  <c r="S126" i="142"/>
  <c r="S127" i="142"/>
  <c r="S128" i="142"/>
  <c r="S129" i="142"/>
  <c r="S130" i="142"/>
  <c r="S131" i="142"/>
  <c r="S132" i="142"/>
  <c r="S133" i="142"/>
  <c r="S134" i="142"/>
  <c r="U18" i="142"/>
  <c r="U27" i="142"/>
  <c r="U30" i="142"/>
  <c r="U41" i="142"/>
  <c r="U48" i="142"/>
  <c r="U49" i="142"/>
  <c r="U51" i="142"/>
  <c r="U53" i="142"/>
  <c r="U54" i="142"/>
  <c r="U56" i="142"/>
  <c r="U57" i="142"/>
  <c r="U58" i="142"/>
  <c r="U69" i="142"/>
  <c r="U70" i="142"/>
  <c r="U72" i="142"/>
  <c r="U73" i="142"/>
  <c r="U74" i="142"/>
  <c r="U75" i="142"/>
  <c r="U79" i="142"/>
  <c r="U80" i="142"/>
  <c r="U81" i="142"/>
  <c r="U82" i="142"/>
  <c r="U83" i="142"/>
  <c r="U84" i="142"/>
  <c r="U85" i="142"/>
  <c r="U88" i="142"/>
  <c r="U89" i="142"/>
  <c r="U90" i="142"/>
  <c r="U91" i="142"/>
  <c r="U92" i="142"/>
  <c r="U93" i="142"/>
  <c r="U94" i="142"/>
  <c r="U95" i="142"/>
  <c r="U96" i="142"/>
  <c r="U97" i="142"/>
  <c r="U98" i="142"/>
  <c r="U99" i="142"/>
  <c r="U100" i="142"/>
  <c r="U101" i="142"/>
  <c r="U102" i="142"/>
  <c r="U103" i="142"/>
  <c r="U104" i="142"/>
  <c r="U105" i="142"/>
  <c r="U106" i="142"/>
  <c r="U107" i="142"/>
  <c r="U108" i="142"/>
  <c r="U109" i="142"/>
  <c r="U110" i="142"/>
  <c r="U111" i="142"/>
  <c r="U115" i="142"/>
  <c r="U116" i="142"/>
  <c r="U117" i="142"/>
  <c r="U118" i="142"/>
  <c r="U119" i="142"/>
  <c r="U120" i="142"/>
  <c r="U121" i="142"/>
  <c r="U122" i="142"/>
  <c r="U123" i="142"/>
  <c r="U124" i="142"/>
  <c r="U125" i="142"/>
  <c r="U126" i="142"/>
  <c r="U127" i="142"/>
  <c r="U128" i="142"/>
  <c r="U129" i="142"/>
  <c r="U130" i="142"/>
  <c r="U131" i="142"/>
  <c r="U132" i="142"/>
  <c r="U133" i="142"/>
  <c r="U134" i="142"/>
  <c r="AC18" i="142"/>
  <c r="AC27" i="142"/>
  <c r="AC30" i="142"/>
  <c r="AC41" i="142"/>
  <c r="AC48" i="142"/>
  <c r="AC49" i="142"/>
  <c r="AC51" i="142"/>
  <c r="AC53" i="142"/>
  <c r="AC54" i="142"/>
  <c r="AC56" i="142"/>
  <c r="AC57" i="142"/>
  <c r="AC58" i="142"/>
  <c r="AC69" i="142"/>
  <c r="AC70" i="142"/>
  <c r="AC72" i="142"/>
  <c r="AC73" i="142"/>
  <c r="AC74" i="142"/>
  <c r="AC75" i="142"/>
  <c r="AC79" i="142"/>
  <c r="AC80" i="142"/>
  <c r="AC81" i="142"/>
  <c r="AC82" i="142"/>
  <c r="AC83" i="142"/>
  <c r="AC84" i="142"/>
  <c r="AC85" i="142"/>
  <c r="AC88" i="142"/>
  <c r="AC89" i="142"/>
  <c r="AC90" i="142"/>
  <c r="AC91" i="142"/>
  <c r="AC92" i="142"/>
  <c r="AC93" i="142"/>
  <c r="AC94" i="142"/>
  <c r="AC95" i="142"/>
  <c r="AC96" i="142"/>
  <c r="AC97" i="142"/>
  <c r="AC98" i="142"/>
  <c r="AC99" i="142"/>
  <c r="AC100" i="142"/>
  <c r="AC101" i="142"/>
  <c r="AC102" i="142"/>
  <c r="AC103" i="142"/>
  <c r="AC104" i="142"/>
  <c r="AC105" i="142"/>
  <c r="AC106" i="142"/>
  <c r="AC107" i="142"/>
  <c r="AC108" i="142"/>
  <c r="AC109" i="142"/>
  <c r="AC110" i="142"/>
  <c r="AC111" i="142"/>
  <c r="AC115" i="142"/>
  <c r="AC116" i="142"/>
  <c r="AC117" i="142"/>
  <c r="AC118" i="142"/>
  <c r="AC119" i="142"/>
  <c r="AC120" i="142"/>
  <c r="AC121" i="142"/>
  <c r="AC122" i="142"/>
  <c r="AC123" i="142"/>
  <c r="AC124" i="142"/>
  <c r="AC125" i="142"/>
  <c r="AC126" i="142"/>
  <c r="AC127" i="142"/>
  <c r="AC128" i="142"/>
  <c r="AC129" i="142"/>
  <c r="AC130" i="142"/>
  <c r="AC131" i="142"/>
  <c r="AC132" i="142"/>
  <c r="AC133" i="142"/>
  <c r="AC134" i="142"/>
  <c r="AG18" i="142"/>
  <c r="AG27" i="142"/>
  <c r="AG30" i="142"/>
  <c r="AG41" i="142"/>
  <c r="AG48" i="142"/>
  <c r="AG49" i="142"/>
  <c r="AG51" i="142"/>
  <c r="AG53" i="142"/>
  <c r="AG54" i="142"/>
  <c r="AG56" i="142"/>
  <c r="AG57" i="142"/>
  <c r="AG58" i="142"/>
  <c r="AG69" i="142"/>
  <c r="AG70" i="142"/>
  <c r="AG72" i="142"/>
  <c r="AG73" i="142"/>
  <c r="AG74" i="142"/>
  <c r="AG75" i="142"/>
  <c r="AG79" i="142"/>
  <c r="AG80" i="142"/>
  <c r="AG81" i="142"/>
  <c r="AG82" i="142"/>
  <c r="AG83" i="142"/>
  <c r="AG84" i="142"/>
  <c r="AG85" i="142"/>
  <c r="AG88" i="142"/>
  <c r="AG89" i="142"/>
  <c r="AG90" i="142"/>
  <c r="AG91" i="142"/>
  <c r="AG92" i="142"/>
  <c r="AG93" i="142"/>
  <c r="AG94" i="142"/>
  <c r="AG95" i="142"/>
  <c r="AG96" i="142"/>
  <c r="AG97" i="142"/>
  <c r="AG98" i="142"/>
  <c r="AG99" i="142"/>
  <c r="AG100" i="142"/>
  <c r="AG101" i="142"/>
  <c r="AG102" i="142"/>
  <c r="AG103" i="142"/>
  <c r="AG104" i="142"/>
  <c r="AG105" i="142"/>
  <c r="AG106" i="142"/>
  <c r="AG107" i="142"/>
  <c r="AG108" i="142"/>
  <c r="AG109" i="142"/>
  <c r="AG110" i="142"/>
  <c r="AG111" i="142"/>
  <c r="AG115" i="142"/>
  <c r="AG116" i="142"/>
  <c r="AG117" i="142"/>
  <c r="AG118" i="142"/>
  <c r="AG119" i="142"/>
  <c r="AG120" i="142"/>
  <c r="AG121" i="142"/>
  <c r="AG122" i="142"/>
  <c r="AG123" i="142"/>
  <c r="AG124" i="142"/>
  <c r="AG125" i="142"/>
  <c r="AG126" i="142"/>
  <c r="AG127" i="142"/>
  <c r="AG128" i="142"/>
  <c r="AG129" i="142"/>
  <c r="AG130" i="142"/>
  <c r="AG131" i="142"/>
  <c r="AG132" i="142"/>
  <c r="AG133" i="142"/>
  <c r="AG134" i="142"/>
  <c r="AI18" i="142"/>
  <c r="AI27" i="142"/>
  <c r="AI30" i="142"/>
  <c r="AI41" i="142"/>
  <c r="AI48" i="142"/>
  <c r="AI49" i="142"/>
  <c r="AI51" i="142"/>
  <c r="AI53" i="142"/>
  <c r="AI54" i="142"/>
  <c r="AI56" i="142"/>
  <c r="AI57" i="142"/>
  <c r="AI58" i="142"/>
  <c r="AI69" i="142"/>
  <c r="AI70" i="142"/>
  <c r="AI72" i="142"/>
  <c r="AI73" i="142"/>
  <c r="AI74" i="142"/>
  <c r="AI75" i="142"/>
  <c r="AI79" i="142"/>
  <c r="AI80" i="142"/>
  <c r="AI81" i="142"/>
  <c r="AI82" i="142"/>
  <c r="AI83" i="142"/>
  <c r="AI84" i="142"/>
  <c r="AI85" i="142"/>
  <c r="AI88" i="142"/>
  <c r="AI89" i="142"/>
  <c r="AI90" i="142"/>
  <c r="AI91" i="142"/>
  <c r="AI92" i="142"/>
  <c r="AI93" i="142"/>
  <c r="AI94" i="142"/>
  <c r="AI95" i="142"/>
  <c r="AI96" i="142"/>
  <c r="AI97" i="142"/>
  <c r="AI98" i="142"/>
  <c r="AI99" i="142"/>
  <c r="AI100" i="142"/>
  <c r="AI101" i="142"/>
  <c r="AI102" i="142"/>
  <c r="AI103" i="142"/>
  <c r="AI104" i="142"/>
  <c r="AI105" i="142"/>
  <c r="AI106" i="142"/>
  <c r="AI107" i="142"/>
  <c r="AI108" i="142"/>
  <c r="AI109" i="142"/>
  <c r="AI110" i="142"/>
  <c r="AI111" i="142"/>
  <c r="AI115" i="142"/>
  <c r="AI116" i="142"/>
  <c r="AI117" i="142"/>
  <c r="AI118" i="142"/>
  <c r="AI119" i="142"/>
  <c r="AI120" i="142"/>
  <c r="AI121" i="142"/>
  <c r="AI122" i="142"/>
  <c r="AI123" i="142"/>
  <c r="AI124" i="142"/>
  <c r="AI125" i="142"/>
  <c r="AI126" i="142"/>
  <c r="AI127" i="142"/>
  <c r="AI128" i="142"/>
  <c r="AI129" i="142"/>
  <c r="AI130" i="142"/>
  <c r="AI131" i="142"/>
  <c r="AI132" i="142"/>
  <c r="AI133" i="142"/>
  <c r="AI134" i="142"/>
  <c r="M18" i="142"/>
  <c r="M27" i="142"/>
  <c r="M30" i="142"/>
  <c r="M41" i="142"/>
  <c r="M48" i="142"/>
  <c r="M49" i="142"/>
  <c r="M51" i="142"/>
  <c r="M53" i="142"/>
  <c r="M54" i="142"/>
  <c r="M56" i="142"/>
  <c r="M57" i="142"/>
  <c r="M58" i="142"/>
  <c r="M69" i="142"/>
  <c r="M70" i="142"/>
  <c r="M72" i="142"/>
  <c r="M73" i="142"/>
  <c r="M74" i="142"/>
  <c r="M75" i="142"/>
  <c r="M79" i="142"/>
  <c r="M80" i="142"/>
  <c r="M81" i="142"/>
  <c r="M82" i="142"/>
  <c r="M83" i="142"/>
  <c r="M84" i="142"/>
  <c r="M85" i="142"/>
  <c r="M88" i="142"/>
  <c r="M89" i="142"/>
  <c r="M90" i="142"/>
  <c r="M91" i="142"/>
  <c r="M92" i="142"/>
  <c r="M93" i="142"/>
  <c r="M94" i="142"/>
  <c r="M95" i="142"/>
  <c r="M96" i="142"/>
  <c r="M97" i="142"/>
  <c r="M98" i="142"/>
  <c r="M99" i="142"/>
  <c r="M100" i="142"/>
  <c r="M101" i="142"/>
  <c r="M102" i="142"/>
  <c r="M103" i="142"/>
  <c r="M104" i="142"/>
  <c r="M105" i="142"/>
  <c r="M106" i="142"/>
  <c r="M107" i="142"/>
  <c r="M108" i="142"/>
  <c r="M109" i="142"/>
  <c r="M110" i="142"/>
  <c r="M111" i="142"/>
  <c r="M115" i="142"/>
  <c r="M116" i="142"/>
  <c r="M117" i="142"/>
  <c r="M118" i="142"/>
  <c r="M119" i="142"/>
  <c r="M120" i="142"/>
  <c r="M121" i="142"/>
  <c r="M122" i="142"/>
  <c r="M123" i="142"/>
  <c r="M124" i="142"/>
  <c r="M125" i="142"/>
  <c r="M126" i="142"/>
  <c r="M127" i="142"/>
  <c r="M128" i="142"/>
  <c r="M129" i="142"/>
  <c r="M130" i="142"/>
  <c r="M131" i="142"/>
  <c r="M132" i="142"/>
  <c r="M133" i="142"/>
  <c r="M134" i="142"/>
  <c r="AQ18" i="142"/>
  <c r="AQ27" i="142"/>
  <c r="AQ30" i="142"/>
  <c r="AQ41" i="142"/>
  <c r="AQ48" i="142"/>
  <c r="AQ49" i="142"/>
  <c r="AQ51" i="142"/>
  <c r="AQ53" i="142"/>
  <c r="AQ54" i="142"/>
  <c r="AQ56" i="142"/>
  <c r="AQ57" i="142"/>
  <c r="AQ58" i="142"/>
  <c r="AQ69" i="142"/>
  <c r="AQ70" i="142"/>
  <c r="AQ72" i="142"/>
  <c r="AQ73" i="142"/>
  <c r="AQ74" i="142"/>
  <c r="AQ75" i="142"/>
  <c r="AQ79" i="142"/>
  <c r="AQ80" i="142"/>
  <c r="AQ81" i="142"/>
  <c r="AQ82" i="142"/>
  <c r="AQ83" i="142"/>
  <c r="AQ84" i="142"/>
  <c r="AQ85" i="142"/>
  <c r="AQ88" i="142"/>
  <c r="AQ89" i="142"/>
  <c r="AQ90" i="142"/>
  <c r="AQ91" i="142"/>
  <c r="AQ92" i="142"/>
  <c r="AQ93" i="142"/>
  <c r="AQ94" i="142"/>
  <c r="AQ95" i="142"/>
  <c r="AQ96" i="142"/>
  <c r="AQ97" i="142"/>
  <c r="AQ98" i="142"/>
  <c r="AQ99" i="142"/>
  <c r="AQ100" i="142"/>
  <c r="AQ101" i="142"/>
  <c r="AQ102" i="142"/>
  <c r="AQ103" i="142"/>
  <c r="AQ104" i="142"/>
  <c r="AQ105" i="142"/>
  <c r="AQ106" i="142"/>
  <c r="AQ107" i="142"/>
  <c r="AQ108" i="142"/>
  <c r="AQ109" i="142"/>
  <c r="AQ110" i="142"/>
  <c r="AQ111" i="142"/>
  <c r="AQ115" i="142"/>
  <c r="AQ116" i="142"/>
  <c r="AQ117" i="142"/>
  <c r="AQ118" i="142"/>
  <c r="AQ119" i="142"/>
  <c r="AQ120" i="142"/>
  <c r="AQ121" i="142"/>
  <c r="AQ122" i="142"/>
  <c r="AQ123" i="142"/>
  <c r="AQ124" i="142"/>
  <c r="AQ125" i="142"/>
  <c r="AQ126" i="142"/>
  <c r="AQ127" i="142"/>
  <c r="AQ128" i="142"/>
  <c r="AQ129" i="142"/>
  <c r="AQ130" i="142"/>
  <c r="AQ131" i="142"/>
  <c r="AQ132" i="142"/>
  <c r="AQ133" i="142"/>
  <c r="AQ134" i="142"/>
  <c r="Y18" i="142"/>
  <c r="Y27" i="142"/>
  <c r="Y30" i="142"/>
  <c r="Y41" i="142"/>
  <c r="Y48" i="142"/>
  <c r="Y49" i="142"/>
  <c r="Y51" i="142"/>
  <c r="Y53" i="142"/>
  <c r="Y54" i="142"/>
  <c r="Y56" i="142"/>
  <c r="Y57" i="142"/>
  <c r="Y58" i="142"/>
  <c r="Y69" i="142"/>
  <c r="Y70" i="142"/>
  <c r="Y72" i="142"/>
  <c r="Y73" i="142"/>
  <c r="Y74" i="142"/>
  <c r="Y75" i="142"/>
  <c r="Y79" i="142"/>
  <c r="Y80" i="142"/>
  <c r="Y81" i="142"/>
  <c r="Y82" i="142"/>
  <c r="Y83" i="142"/>
  <c r="Y84" i="142"/>
  <c r="Y85" i="142"/>
  <c r="Y88" i="142"/>
  <c r="Y89" i="142"/>
  <c r="Y90" i="142"/>
  <c r="Y91" i="142"/>
  <c r="Y92" i="142"/>
  <c r="Y93" i="142"/>
  <c r="Y94" i="142"/>
  <c r="Y95" i="142"/>
  <c r="Y96" i="142"/>
  <c r="Y97" i="142"/>
  <c r="Y98" i="142"/>
  <c r="Y99" i="142"/>
  <c r="Y100" i="142"/>
  <c r="Y101" i="142"/>
  <c r="Y102" i="142"/>
  <c r="Y103" i="142"/>
  <c r="Y104" i="142"/>
  <c r="Y105" i="142"/>
  <c r="Y106" i="142"/>
  <c r="Y107" i="142"/>
  <c r="Y108" i="142"/>
  <c r="Y109" i="142"/>
  <c r="Y110" i="142"/>
  <c r="Y111" i="142"/>
  <c r="Y115" i="142"/>
  <c r="Y116" i="142"/>
  <c r="Y117" i="142"/>
  <c r="Y118" i="142"/>
  <c r="Y119" i="142"/>
  <c r="Y120" i="142"/>
  <c r="Y121" i="142"/>
  <c r="Y122" i="142"/>
  <c r="Y123" i="142"/>
  <c r="Y124" i="142"/>
  <c r="Y125" i="142"/>
  <c r="Y126" i="142"/>
  <c r="Y127" i="142"/>
  <c r="Y128" i="142"/>
  <c r="Y129" i="142"/>
  <c r="Y130" i="142"/>
  <c r="Y131" i="142"/>
  <c r="Y132" i="142"/>
  <c r="Y133" i="142"/>
  <c r="Y134" i="142"/>
  <c r="AS18" i="142"/>
  <c r="AS27" i="142"/>
  <c r="AS30" i="142"/>
  <c r="AS41" i="142"/>
  <c r="AS48" i="142"/>
  <c r="AS49" i="142"/>
  <c r="AS51" i="142"/>
  <c r="AS53" i="142"/>
  <c r="AS54" i="142"/>
  <c r="AS56" i="142"/>
  <c r="AS57" i="142"/>
  <c r="AS58" i="142"/>
  <c r="AS69" i="142"/>
  <c r="AS70" i="142"/>
  <c r="AS72" i="142"/>
  <c r="AS73" i="142"/>
  <c r="AS74" i="142"/>
  <c r="AS75" i="142"/>
  <c r="AS79" i="142"/>
  <c r="AS80" i="142"/>
  <c r="AS81" i="142"/>
  <c r="AS82" i="142"/>
  <c r="AS83" i="142"/>
  <c r="AS84" i="142"/>
  <c r="AS85" i="142"/>
  <c r="AS88" i="142"/>
  <c r="AS89" i="142"/>
  <c r="AS90" i="142"/>
  <c r="AS91" i="142"/>
  <c r="AS92" i="142"/>
  <c r="AS93" i="142"/>
  <c r="AS94" i="142"/>
  <c r="AS95" i="142"/>
  <c r="AS96" i="142"/>
  <c r="AS97" i="142"/>
  <c r="AS98" i="142"/>
  <c r="AS99" i="142"/>
  <c r="AS100" i="142"/>
  <c r="AS101" i="142"/>
  <c r="AS102" i="142"/>
  <c r="AS103" i="142"/>
  <c r="AS104" i="142"/>
  <c r="AS105" i="142"/>
  <c r="AS106" i="142"/>
  <c r="AS107" i="142"/>
  <c r="AS108" i="142"/>
  <c r="AS109" i="142"/>
  <c r="AS110" i="142"/>
  <c r="AS111" i="142"/>
  <c r="AS115" i="142"/>
  <c r="AS116" i="142"/>
  <c r="AS117" i="142"/>
  <c r="AS118" i="142"/>
  <c r="AS119" i="142"/>
  <c r="AS120" i="142"/>
  <c r="AS121" i="142"/>
  <c r="AS122" i="142"/>
  <c r="AS123" i="142"/>
  <c r="AS124" i="142"/>
  <c r="AS125" i="142"/>
  <c r="AS126" i="142"/>
  <c r="AS127" i="142"/>
  <c r="AS128" i="142"/>
  <c r="AS129" i="142"/>
  <c r="AS130" i="142"/>
  <c r="AS131" i="142"/>
  <c r="AS132" i="142"/>
  <c r="AS133" i="142"/>
  <c r="AS134" i="142"/>
  <c r="AZ150" i="143"/>
  <c r="S145" i="143"/>
  <c r="AU13" i="143"/>
  <c r="AU14" i="143"/>
  <c r="AU15" i="143"/>
  <c r="AU16" i="143"/>
  <c r="AU17" i="143"/>
  <c r="AU18" i="143"/>
  <c r="AU19" i="143"/>
  <c r="AU20" i="143"/>
  <c r="AU21" i="143"/>
  <c r="AU22" i="143"/>
  <c r="AU23" i="143"/>
  <c r="AU24" i="143"/>
  <c r="AU25" i="143"/>
  <c r="AU26" i="143"/>
  <c r="AU27" i="143"/>
  <c r="AU28" i="143"/>
  <c r="AU29" i="143"/>
  <c r="AU30" i="143"/>
  <c r="AU31" i="143"/>
  <c r="AU32" i="143"/>
  <c r="AU33" i="143"/>
  <c r="AU34" i="143"/>
  <c r="AU35" i="143"/>
  <c r="AU36" i="143"/>
  <c r="AU37" i="143"/>
  <c r="AU38" i="143"/>
  <c r="AU39" i="143"/>
  <c r="AU40" i="143"/>
  <c r="AU41" i="143"/>
  <c r="AU42" i="143"/>
  <c r="AU43" i="143"/>
  <c r="AU44" i="143"/>
  <c r="AU45" i="143"/>
  <c r="AU46" i="143"/>
  <c r="AU47" i="143"/>
  <c r="AU48" i="143"/>
  <c r="AU49" i="143"/>
  <c r="AU50" i="143"/>
  <c r="AU51" i="143"/>
  <c r="AU52" i="143"/>
  <c r="AU53" i="143"/>
  <c r="AU54" i="143"/>
  <c r="AU55" i="143"/>
  <c r="AU56" i="143"/>
  <c r="AU57" i="143"/>
  <c r="AU58" i="143"/>
  <c r="AU59" i="143"/>
  <c r="AU60" i="143"/>
  <c r="AU61" i="143"/>
  <c r="AU62" i="143"/>
  <c r="AU63" i="143"/>
  <c r="AU64" i="143"/>
  <c r="AU65" i="143"/>
  <c r="AU66" i="143"/>
  <c r="AU67" i="143"/>
  <c r="AU68" i="143"/>
  <c r="AU69" i="143"/>
  <c r="AU70" i="143"/>
  <c r="AU71" i="143"/>
  <c r="AU72" i="143"/>
  <c r="AU73" i="143"/>
  <c r="AU74" i="143"/>
  <c r="AU75" i="143"/>
  <c r="AU76" i="143"/>
  <c r="AU77" i="143"/>
  <c r="AU78" i="143"/>
  <c r="AU79" i="143"/>
  <c r="AU80" i="143"/>
  <c r="AU81" i="143"/>
  <c r="AU82" i="143"/>
  <c r="AU83" i="143"/>
  <c r="AU84" i="143"/>
  <c r="AU85" i="143"/>
  <c r="AU86" i="143"/>
  <c r="AU87" i="143"/>
  <c r="AU88" i="143"/>
  <c r="AU89" i="143"/>
  <c r="AU90" i="143"/>
  <c r="AU91" i="143"/>
  <c r="AU92" i="143"/>
  <c r="AU93" i="143"/>
  <c r="AU94" i="143"/>
  <c r="AU95" i="143"/>
  <c r="AU96" i="143"/>
  <c r="AU97" i="143"/>
  <c r="AU98" i="143"/>
  <c r="AU99" i="143"/>
  <c r="AU100" i="143"/>
  <c r="AU101" i="143"/>
  <c r="AU102" i="143"/>
  <c r="AU103" i="143"/>
  <c r="AU104" i="143"/>
  <c r="AU105" i="143"/>
  <c r="AU106" i="143"/>
  <c r="AU107" i="143"/>
  <c r="AU108" i="143"/>
  <c r="AU109" i="143"/>
  <c r="AU110" i="143"/>
  <c r="AU111" i="143"/>
  <c r="AU112" i="143"/>
  <c r="AU113" i="143"/>
  <c r="AU114" i="143"/>
  <c r="AU115" i="143"/>
  <c r="AU116" i="143"/>
  <c r="AU117" i="143"/>
  <c r="AU118" i="143"/>
  <c r="AU119" i="143"/>
  <c r="AU120" i="143"/>
  <c r="AU121" i="143"/>
  <c r="AU122" i="143"/>
  <c r="AU123" i="143"/>
  <c r="AU124" i="143"/>
  <c r="AU125" i="143"/>
  <c r="AU126" i="143"/>
  <c r="AU127" i="143"/>
  <c r="AU128" i="143"/>
  <c r="AU129" i="143"/>
  <c r="AU130" i="143"/>
  <c r="AU131" i="143"/>
  <c r="AU132" i="143"/>
  <c r="AU133" i="143"/>
  <c r="AU135" i="143"/>
  <c r="AU138" i="143"/>
  <c r="AW13" i="143"/>
  <c r="AW14" i="143"/>
  <c r="AW15" i="143"/>
  <c r="AW16" i="143"/>
  <c r="AW17" i="143"/>
  <c r="AW18" i="143"/>
  <c r="AW19" i="143"/>
  <c r="AW20" i="143"/>
  <c r="AW21" i="143"/>
  <c r="AW22" i="143"/>
  <c r="AW23" i="143"/>
  <c r="AW24" i="143"/>
  <c r="AW25" i="143"/>
  <c r="AW26" i="143"/>
  <c r="AW27" i="143"/>
  <c r="AW28" i="143"/>
  <c r="AW29" i="143"/>
  <c r="AW30" i="143"/>
  <c r="AW31" i="143"/>
  <c r="AW32" i="143"/>
  <c r="AW33" i="143"/>
  <c r="AW34" i="143"/>
  <c r="AW35" i="143"/>
  <c r="AW36" i="143"/>
  <c r="AW37" i="143"/>
  <c r="AW38" i="143"/>
  <c r="AW39" i="143"/>
  <c r="AW40" i="143"/>
  <c r="AW41" i="143"/>
  <c r="AW42" i="143"/>
  <c r="AW43" i="143"/>
  <c r="AW44" i="143"/>
  <c r="AW45" i="143"/>
  <c r="AW46" i="143"/>
  <c r="AW47" i="143"/>
  <c r="AW48" i="143"/>
  <c r="AW49" i="143"/>
  <c r="AW50" i="143"/>
  <c r="AW51" i="143"/>
  <c r="AW52" i="143"/>
  <c r="AW53" i="143"/>
  <c r="AW54" i="143"/>
  <c r="AW55" i="143"/>
  <c r="AW56" i="143"/>
  <c r="AW57" i="143"/>
  <c r="AW58" i="143"/>
  <c r="AW59" i="143"/>
  <c r="AW60" i="143"/>
  <c r="AW61" i="143"/>
  <c r="AW62" i="143"/>
  <c r="AW63" i="143"/>
  <c r="AW64" i="143"/>
  <c r="AW65" i="143"/>
  <c r="AW66" i="143"/>
  <c r="AW67" i="143"/>
  <c r="AW68" i="143"/>
  <c r="AW69" i="143"/>
  <c r="AW70" i="143"/>
  <c r="AW71" i="143"/>
  <c r="AW72" i="143"/>
  <c r="AW73" i="143"/>
  <c r="AW74" i="143"/>
  <c r="AW75" i="143"/>
  <c r="AW76" i="143"/>
  <c r="AW77" i="143"/>
  <c r="AW78" i="143"/>
  <c r="AW79" i="143"/>
  <c r="AW80" i="143"/>
  <c r="AW81" i="143"/>
  <c r="AW82" i="143"/>
  <c r="AW83" i="143"/>
  <c r="AW84" i="143"/>
  <c r="AW85" i="143"/>
  <c r="AW86" i="143"/>
  <c r="AW87" i="143"/>
  <c r="AW88" i="143"/>
  <c r="AW89" i="143"/>
  <c r="AW90" i="143"/>
  <c r="AW91" i="143"/>
  <c r="AW92" i="143"/>
  <c r="AW93" i="143"/>
  <c r="AW94" i="143"/>
  <c r="AW95" i="143"/>
  <c r="AW96" i="143"/>
  <c r="AW97" i="143"/>
  <c r="AW98" i="143"/>
  <c r="AW99" i="143"/>
  <c r="AW100" i="143"/>
  <c r="AW101" i="143"/>
  <c r="AW102" i="143"/>
  <c r="AW103" i="143"/>
  <c r="AW104" i="143"/>
  <c r="AW105" i="143"/>
  <c r="AW106" i="143"/>
  <c r="AW107" i="143"/>
  <c r="AW108" i="143"/>
  <c r="AW109" i="143"/>
  <c r="AW110" i="143"/>
  <c r="AW111" i="143"/>
  <c r="AW112" i="143"/>
  <c r="AW113" i="143"/>
  <c r="AW114" i="143"/>
  <c r="AW115" i="143"/>
  <c r="AW116" i="143"/>
  <c r="AW117" i="143"/>
  <c r="AW118" i="143"/>
  <c r="AW119" i="143"/>
  <c r="AW120" i="143"/>
  <c r="AW121" i="143"/>
  <c r="AW122" i="143"/>
  <c r="AW123" i="143"/>
  <c r="AW124" i="143"/>
  <c r="AW125" i="143"/>
  <c r="AW126" i="143"/>
  <c r="AW127" i="143"/>
  <c r="AW128" i="143"/>
  <c r="AW129" i="143"/>
  <c r="AW130" i="143"/>
  <c r="AW131" i="143"/>
  <c r="AW132" i="143"/>
  <c r="AW133" i="143"/>
  <c r="AW135" i="143"/>
  <c r="AW138" i="143"/>
  <c r="AY13" i="143"/>
  <c r="AY14" i="143"/>
  <c r="AY15" i="143"/>
  <c r="AY16" i="143"/>
  <c r="AY17" i="143"/>
  <c r="AY18" i="143"/>
  <c r="AY19" i="143"/>
  <c r="AY20" i="143"/>
  <c r="AY21" i="143"/>
  <c r="AY22" i="143"/>
  <c r="AY23" i="143"/>
  <c r="AY24" i="143"/>
  <c r="AY25" i="143"/>
  <c r="AY26" i="143"/>
  <c r="AY27" i="143"/>
  <c r="AY28" i="143"/>
  <c r="AY29" i="143"/>
  <c r="AY30" i="143"/>
  <c r="AY31" i="143"/>
  <c r="AY32" i="143"/>
  <c r="AY33" i="143"/>
  <c r="AY34" i="143"/>
  <c r="AY35" i="143"/>
  <c r="AY36" i="143"/>
  <c r="AY37" i="143"/>
  <c r="AY38" i="143"/>
  <c r="AY39" i="143"/>
  <c r="AY40" i="143"/>
  <c r="AY41" i="143"/>
  <c r="AY42" i="143"/>
  <c r="AY43" i="143"/>
  <c r="AY44" i="143"/>
  <c r="AY45" i="143"/>
  <c r="AY46" i="143"/>
  <c r="AY47" i="143"/>
  <c r="AY48" i="143"/>
  <c r="AY49" i="143"/>
  <c r="AY50" i="143"/>
  <c r="AY51" i="143"/>
  <c r="AY52" i="143"/>
  <c r="AY53" i="143"/>
  <c r="AY54" i="143"/>
  <c r="AY55" i="143"/>
  <c r="AY56" i="143"/>
  <c r="AY57" i="143"/>
  <c r="AY58" i="143"/>
  <c r="AY59" i="143"/>
  <c r="AY60" i="143"/>
  <c r="AY61" i="143"/>
  <c r="AY62" i="143"/>
  <c r="AY63" i="143"/>
  <c r="AY64" i="143"/>
  <c r="AY65" i="143"/>
  <c r="AY66" i="143"/>
  <c r="AY67" i="143"/>
  <c r="AY68" i="143"/>
  <c r="AY69" i="143"/>
  <c r="AY70" i="143"/>
  <c r="AY71" i="143"/>
  <c r="AY72" i="143"/>
  <c r="AY73" i="143"/>
  <c r="AY74" i="143"/>
  <c r="AY75" i="143"/>
  <c r="AY76" i="143"/>
  <c r="AY77" i="143"/>
  <c r="AY78" i="143"/>
  <c r="AY79" i="143"/>
  <c r="AY80" i="143"/>
  <c r="AY81" i="143"/>
  <c r="AY82" i="143"/>
  <c r="AY83" i="143"/>
  <c r="AY84" i="143"/>
  <c r="AY85" i="143"/>
  <c r="AY86" i="143"/>
  <c r="AY87" i="143"/>
  <c r="AY88" i="143"/>
  <c r="AY89" i="143"/>
  <c r="AY90" i="143"/>
  <c r="AY91" i="143"/>
  <c r="AY92" i="143"/>
  <c r="AY93" i="143"/>
  <c r="AY94" i="143"/>
  <c r="AY95" i="143"/>
  <c r="AY96" i="143"/>
  <c r="AY97" i="143"/>
  <c r="AY98" i="143"/>
  <c r="AY99" i="143"/>
  <c r="AY100" i="143"/>
  <c r="AY101" i="143"/>
  <c r="AY102" i="143"/>
  <c r="AY103" i="143"/>
  <c r="AY104" i="143"/>
  <c r="AY105" i="143"/>
  <c r="AY106" i="143"/>
  <c r="AY107" i="143"/>
  <c r="AY108" i="143"/>
  <c r="AY109" i="143"/>
  <c r="AY110" i="143"/>
  <c r="AY111" i="143"/>
  <c r="AY112" i="143"/>
  <c r="AY113" i="143"/>
  <c r="AY114" i="143"/>
  <c r="AY115" i="143"/>
  <c r="AY116" i="143"/>
  <c r="AY117" i="143"/>
  <c r="AY118" i="143"/>
  <c r="AY119" i="143"/>
  <c r="AY120" i="143"/>
  <c r="AY121" i="143"/>
  <c r="AY122" i="143"/>
  <c r="AY123" i="143"/>
  <c r="AY124" i="143"/>
  <c r="AY125" i="143"/>
  <c r="AY126" i="143"/>
  <c r="AY127" i="143"/>
  <c r="AY128" i="143"/>
  <c r="AY129" i="143"/>
  <c r="AY130" i="143"/>
  <c r="AY131" i="143"/>
  <c r="AY132" i="143"/>
  <c r="AY133" i="143"/>
  <c r="AY135" i="143"/>
  <c r="AY138" i="143"/>
  <c r="AZ143" i="143"/>
  <c r="AZ139" i="143"/>
  <c r="E13" i="143"/>
  <c r="AZ13" i="143"/>
  <c r="E14" i="143"/>
  <c r="AZ14" i="143"/>
  <c r="E15" i="143"/>
  <c r="AZ15" i="143"/>
  <c r="E16" i="143"/>
  <c r="AZ16" i="143"/>
  <c r="E17" i="143"/>
  <c r="AZ17" i="143"/>
  <c r="E18" i="143"/>
  <c r="AZ18" i="143"/>
  <c r="E19" i="143"/>
  <c r="AZ19" i="143"/>
  <c r="E20" i="143"/>
  <c r="AZ20" i="143"/>
  <c r="E21" i="143"/>
  <c r="AZ21" i="143"/>
  <c r="E22" i="143"/>
  <c r="AZ22" i="143"/>
  <c r="E23" i="143"/>
  <c r="AZ23" i="143"/>
  <c r="E24" i="143"/>
  <c r="AZ24" i="143"/>
  <c r="E25" i="143"/>
  <c r="AZ25" i="143"/>
  <c r="E26" i="143"/>
  <c r="AZ26" i="143"/>
  <c r="E27" i="143"/>
  <c r="AZ27" i="143"/>
  <c r="E28" i="143"/>
  <c r="AZ28" i="143"/>
  <c r="E29" i="143"/>
  <c r="AZ29" i="143"/>
  <c r="E30" i="143"/>
  <c r="AZ30" i="143"/>
  <c r="E31" i="143"/>
  <c r="AZ31" i="143"/>
  <c r="E32" i="143"/>
  <c r="AZ32" i="143"/>
  <c r="E33" i="143"/>
  <c r="AZ33" i="143"/>
  <c r="E34" i="143"/>
  <c r="AZ34" i="143"/>
  <c r="E35" i="143"/>
  <c r="AZ35" i="143"/>
  <c r="E36" i="143"/>
  <c r="AZ36" i="143"/>
  <c r="E37" i="143"/>
  <c r="AZ37" i="143"/>
  <c r="E38" i="143"/>
  <c r="AZ38" i="143"/>
  <c r="E39" i="143"/>
  <c r="AZ39" i="143"/>
  <c r="E40" i="143"/>
  <c r="AZ40" i="143"/>
  <c r="E41" i="143"/>
  <c r="AZ41" i="143"/>
  <c r="E42" i="143"/>
  <c r="AZ42" i="143"/>
  <c r="E43" i="143"/>
  <c r="AZ43" i="143"/>
  <c r="E44" i="143"/>
  <c r="AZ44" i="143"/>
  <c r="E45" i="143"/>
  <c r="AZ45" i="143"/>
  <c r="E46" i="143"/>
  <c r="AZ46" i="143"/>
  <c r="E47" i="143"/>
  <c r="AZ47" i="143"/>
  <c r="E48" i="143"/>
  <c r="AZ48" i="143"/>
  <c r="E49" i="143"/>
  <c r="AZ49" i="143"/>
  <c r="E50" i="143"/>
  <c r="AZ50" i="143"/>
  <c r="E51" i="143"/>
  <c r="AZ51" i="143"/>
  <c r="E52" i="143"/>
  <c r="AZ52" i="143"/>
  <c r="E53" i="143"/>
  <c r="AZ53" i="143"/>
  <c r="E54" i="143"/>
  <c r="AZ54" i="143"/>
  <c r="E55" i="143"/>
  <c r="AZ55" i="143"/>
  <c r="E56" i="143"/>
  <c r="AZ56" i="143"/>
  <c r="E57" i="143"/>
  <c r="AZ57" i="143"/>
  <c r="E58" i="143"/>
  <c r="AZ58" i="143"/>
  <c r="E59" i="143"/>
  <c r="AZ59" i="143"/>
  <c r="E60" i="143"/>
  <c r="AZ60" i="143"/>
  <c r="E61" i="143"/>
  <c r="AZ61" i="143"/>
  <c r="E62" i="143"/>
  <c r="AZ62" i="143"/>
  <c r="E63" i="143"/>
  <c r="AZ63" i="143"/>
  <c r="E64" i="143"/>
  <c r="AZ64" i="143"/>
  <c r="E65" i="143"/>
  <c r="AZ65" i="143"/>
  <c r="E66" i="143"/>
  <c r="AZ66" i="143"/>
  <c r="E67" i="143"/>
  <c r="AZ67" i="143"/>
  <c r="E68" i="143"/>
  <c r="AZ68" i="143"/>
  <c r="E69" i="143"/>
  <c r="AZ69" i="143"/>
  <c r="E70" i="143"/>
  <c r="AZ70" i="143"/>
  <c r="E71" i="143"/>
  <c r="AZ71" i="143"/>
  <c r="E72" i="143"/>
  <c r="AZ72" i="143"/>
  <c r="E73" i="143"/>
  <c r="AZ73" i="143"/>
  <c r="E74" i="143"/>
  <c r="AZ74" i="143"/>
  <c r="E75" i="143"/>
  <c r="AZ75" i="143"/>
  <c r="E76" i="143"/>
  <c r="AZ76" i="143"/>
  <c r="E77" i="143"/>
  <c r="AZ77" i="143"/>
  <c r="E78" i="143"/>
  <c r="AZ78" i="143"/>
  <c r="E79" i="143"/>
  <c r="AZ79" i="143"/>
  <c r="E80" i="143"/>
  <c r="AZ80" i="143"/>
  <c r="E81" i="143"/>
  <c r="AZ81" i="143"/>
  <c r="E82" i="143"/>
  <c r="AZ82" i="143"/>
  <c r="E83" i="143"/>
  <c r="AZ83" i="143"/>
  <c r="E84" i="143"/>
  <c r="AZ84" i="143"/>
  <c r="E85" i="143"/>
  <c r="AZ85" i="143"/>
  <c r="E86" i="143"/>
  <c r="AZ86" i="143"/>
  <c r="E87" i="143"/>
  <c r="AZ87" i="143"/>
  <c r="E88" i="143"/>
  <c r="AZ88" i="143"/>
  <c r="E89" i="143"/>
  <c r="AZ89" i="143"/>
  <c r="E90" i="143"/>
  <c r="AZ90" i="143"/>
  <c r="E91" i="143"/>
  <c r="AZ91" i="143"/>
  <c r="E92" i="143"/>
  <c r="AZ92" i="143"/>
  <c r="E93" i="143"/>
  <c r="AZ93" i="143"/>
  <c r="E94" i="143"/>
  <c r="AZ94" i="143"/>
  <c r="E95" i="143"/>
  <c r="AZ95" i="143"/>
  <c r="E96" i="143"/>
  <c r="AZ96" i="143"/>
  <c r="E97" i="143"/>
  <c r="AZ97" i="143"/>
  <c r="E98" i="143"/>
  <c r="AZ98" i="143"/>
  <c r="E99" i="143"/>
  <c r="AZ99" i="143"/>
  <c r="E100" i="143"/>
  <c r="AZ100" i="143"/>
  <c r="E101" i="143"/>
  <c r="AZ101" i="143"/>
  <c r="E102" i="143"/>
  <c r="AZ102" i="143"/>
  <c r="E103" i="143"/>
  <c r="AZ103" i="143"/>
  <c r="E104" i="143"/>
  <c r="AZ104" i="143"/>
  <c r="E105" i="143"/>
  <c r="AZ105" i="143"/>
  <c r="E106" i="143"/>
  <c r="AZ106" i="143"/>
  <c r="E107" i="143"/>
  <c r="AZ107" i="143"/>
  <c r="E108" i="143"/>
  <c r="AZ108" i="143"/>
  <c r="E109" i="143"/>
  <c r="AZ109" i="143"/>
  <c r="E110" i="143"/>
  <c r="AZ110" i="143"/>
  <c r="E111" i="143"/>
  <c r="AZ111" i="143"/>
  <c r="E112" i="143"/>
  <c r="AZ112" i="143"/>
  <c r="E113" i="143"/>
  <c r="AZ113" i="143"/>
  <c r="E114" i="143"/>
  <c r="AZ114" i="143"/>
  <c r="E115" i="143"/>
  <c r="AZ115" i="143"/>
  <c r="E116" i="143"/>
  <c r="AZ116" i="143"/>
  <c r="E117" i="143"/>
  <c r="AZ117" i="143"/>
  <c r="E118" i="143"/>
  <c r="AZ118" i="143"/>
  <c r="E119" i="143"/>
  <c r="AZ119" i="143"/>
  <c r="E120" i="143"/>
  <c r="AZ120" i="143"/>
  <c r="E121" i="143"/>
  <c r="AZ121" i="143"/>
  <c r="E122" i="143"/>
  <c r="AZ122" i="143"/>
  <c r="E123" i="143"/>
  <c r="AZ123" i="143"/>
  <c r="E124" i="143"/>
  <c r="AZ124" i="143"/>
  <c r="E125" i="143"/>
  <c r="AZ125" i="143"/>
  <c r="E126" i="143"/>
  <c r="AZ126" i="143"/>
  <c r="E127" i="143"/>
  <c r="AZ127" i="143"/>
  <c r="E128" i="143"/>
  <c r="AZ128" i="143"/>
  <c r="E129" i="143"/>
  <c r="AZ129" i="143"/>
  <c r="E130" i="143"/>
  <c r="AZ130" i="143"/>
  <c r="E131" i="143"/>
  <c r="AZ131" i="143"/>
  <c r="E132" i="143"/>
  <c r="AZ132" i="143"/>
  <c r="E133" i="143"/>
  <c r="AZ133" i="143"/>
  <c r="AZ135" i="143"/>
  <c r="AZ138" i="143"/>
  <c r="AX136" i="143"/>
  <c r="AV136" i="143"/>
  <c r="E136" i="143"/>
  <c r="E135" i="143"/>
  <c r="C118" i="143"/>
  <c r="C117" i="143"/>
  <c r="C116" i="143"/>
  <c r="C115" i="143"/>
  <c r="B87" i="143"/>
  <c r="B86" i="143"/>
  <c r="B76" i="143"/>
  <c r="B71" i="143"/>
  <c r="B68" i="143"/>
  <c r="B65" i="143"/>
  <c r="B64" i="143"/>
  <c r="B63" i="143"/>
  <c r="B62" i="143"/>
  <c r="B61" i="143"/>
  <c r="B60" i="143"/>
  <c r="B59" i="143"/>
  <c r="B55" i="143"/>
  <c r="B52" i="143"/>
  <c r="B50" i="143"/>
  <c r="B49" i="143"/>
  <c r="B48" i="143"/>
  <c r="B47" i="143"/>
  <c r="B46" i="143"/>
  <c r="B45" i="143"/>
  <c r="B44" i="143"/>
  <c r="B42" i="143"/>
  <c r="B40" i="143"/>
  <c r="B39" i="143"/>
  <c r="B38" i="143"/>
  <c r="B37" i="143"/>
  <c r="B36" i="143"/>
  <c r="B35" i="143"/>
  <c r="B34" i="143"/>
  <c r="B33" i="143"/>
  <c r="B32" i="143"/>
  <c r="B31" i="143"/>
  <c r="B29" i="143"/>
  <c r="B28" i="143"/>
  <c r="B27" i="143"/>
  <c r="B26" i="143"/>
  <c r="B25" i="143"/>
  <c r="B24" i="143"/>
  <c r="B23" i="143"/>
  <c r="B22" i="143"/>
  <c r="B21" i="143"/>
  <c r="B20" i="143"/>
  <c r="B19" i="143"/>
  <c r="B17" i="143"/>
  <c r="B16" i="143"/>
  <c r="B15" i="143"/>
  <c r="B14" i="143"/>
  <c r="B13" i="143"/>
  <c r="B6" i="143"/>
  <c r="B4" i="143"/>
  <c r="E133" i="142"/>
  <c r="AZ133" i="142"/>
  <c r="AA133" i="142"/>
  <c r="AW133" i="142"/>
  <c r="AY133" i="142"/>
  <c r="AT135" i="142"/>
  <c r="AP100" i="15"/>
  <c r="AR135" i="142"/>
  <c r="AN100" i="15"/>
  <c r="AP135" i="142"/>
  <c r="AL100" i="15"/>
  <c r="AN135" i="142"/>
  <c r="AJ100" i="15"/>
  <c r="AL135" i="142"/>
  <c r="AH100" i="15"/>
  <c r="AJ135" i="142"/>
  <c r="AF100" i="15"/>
  <c r="AH135" i="142"/>
  <c r="AD100" i="15"/>
  <c r="AF135" i="142"/>
  <c r="AB100" i="15"/>
  <c r="AD135" i="142"/>
  <c r="Z100" i="15"/>
  <c r="AB135" i="142"/>
  <c r="X100" i="15"/>
  <c r="Z135" i="142"/>
  <c r="V100" i="15"/>
  <c r="X135" i="142"/>
  <c r="T100" i="15"/>
  <c r="V135" i="142"/>
  <c r="R100" i="15"/>
  <c r="T135" i="142"/>
  <c r="P100" i="15"/>
  <c r="R135" i="142"/>
  <c r="N100" i="15"/>
  <c r="P135" i="142"/>
  <c r="L100" i="15"/>
  <c r="N135" i="142"/>
  <c r="J100" i="15"/>
  <c r="L135" i="142"/>
  <c r="H100" i="15"/>
  <c r="J135" i="142"/>
  <c r="F100" i="15"/>
  <c r="H135" i="142"/>
  <c r="D100" i="15"/>
  <c r="F135" i="142"/>
  <c r="B100" i="15"/>
  <c r="AY100" i="15"/>
  <c r="AZ149" i="142"/>
  <c r="S144" i="142"/>
  <c r="AA13" i="142"/>
  <c r="AA14" i="142"/>
  <c r="AA15" i="142"/>
  <c r="AA16" i="142"/>
  <c r="AA17" i="142"/>
  <c r="AA18" i="142"/>
  <c r="AA19" i="142"/>
  <c r="AA20" i="142"/>
  <c r="AA21" i="142"/>
  <c r="AA22" i="142"/>
  <c r="AA23" i="142"/>
  <c r="AA24" i="142"/>
  <c r="AA25" i="142"/>
  <c r="AA26" i="142"/>
  <c r="AA27" i="142"/>
  <c r="AA28" i="142"/>
  <c r="AA29" i="142"/>
  <c r="AA30" i="142"/>
  <c r="AA31" i="142"/>
  <c r="AA32" i="142"/>
  <c r="AA33" i="142"/>
  <c r="AA34" i="142"/>
  <c r="AA35" i="142"/>
  <c r="AA36" i="142"/>
  <c r="AA37" i="142"/>
  <c r="AA38" i="142"/>
  <c r="AA39" i="142"/>
  <c r="AA40" i="142"/>
  <c r="AA41" i="142"/>
  <c r="AA42" i="142"/>
  <c r="AA43" i="142"/>
  <c r="AA44" i="142"/>
  <c r="AA45" i="142"/>
  <c r="AA46" i="142"/>
  <c r="AA47" i="142"/>
  <c r="AA48" i="142"/>
  <c r="AA49" i="142"/>
  <c r="AA50" i="142"/>
  <c r="AA51" i="142"/>
  <c r="AA52" i="142"/>
  <c r="AA53" i="142"/>
  <c r="AA54" i="142"/>
  <c r="AA55" i="142"/>
  <c r="AA56" i="142"/>
  <c r="AA57" i="142"/>
  <c r="AA58" i="142"/>
  <c r="AA59" i="142"/>
  <c r="AA60" i="142"/>
  <c r="AA61" i="142"/>
  <c r="AA62" i="142"/>
  <c r="AA63" i="142"/>
  <c r="AA64" i="142"/>
  <c r="AA65" i="142"/>
  <c r="AA66" i="142"/>
  <c r="AA67" i="142"/>
  <c r="AA68" i="142"/>
  <c r="AA69" i="142"/>
  <c r="AA70" i="142"/>
  <c r="AA71" i="142"/>
  <c r="AA72" i="142"/>
  <c r="AA73" i="142"/>
  <c r="AA74" i="142"/>
  <c r="AA75" i="142"/>
  <c r="AA76" i="142"/>
  <c r="AA77" i="142"/>
  <c r="AA78" i="142"/>
  <c r="AA79" i="142"/>
  <c r="AA80" i="142"/>
  <c r="AA81" i="142"/>
  <c r="AA82" i="142"/>
  <c r="AA83" i="142"/>
  <c r="AA84" i="142"/>
  <c r="AA85" i="142"/>
  <c r="AA86" i="142"/>
  <c r="AA87" i="142"/>
  <c r="AA88" i="142"/>
  <c r="AA89" i="142"/>
  <c r="AA90" i="142"/>
  <c r="AA91" i="142"/>
  <c r="AA92" i="142"/>
  <c r="AA93" i="142"/>
  <c r="AA94" i="142"/>
  <c r="AA95" i="142"/>
  <c r="AA96" i="142"/>
  <c r="AA97" i="142"/>
  <c r="AA98" i="142"/>
  <c r="AA99" i="142"/>
  <c r="AA100" i="142"/>
  <c r="AA101" i="142"/>
  <c r="AA102" i="142"/>
  <c r="AA103" i="142"/>
  <c r="AA104" i="142"/>
  <c r="AA105" i="142"/>
  <c r="AA106" i="142"/>
  <c r="AA107" i="142"/>
  <c r="AA108" i="142"/>
  <c r="AA109" i="142"/>
  <c r="AA110" i="142"/>
  <c r="AA111" i="142"/>
  <c r="AA112" i="142"/>
  <c r="AA113" i="142"/>
  <c r="AA114" i="142"/>
  <c r="AA115" i="142"/>
  <c r="AA116" i="142"/>
  <c r="AA117" i="142"/>
  <c r="AA118" i="142"/>
  <c r="AA119" i="142"/>
  <c r="AA120" i="142"/>
  <c r="AA121" i="142"/>
  <c r="AA122" i="142"/>
  <c r="AA123" i="142"/>
  <c r="AA124" i="142"/>
  <c r="AA125" i="142"/>
  <c r="AA126" i="142"/>
  <c r="AA127" i="142"/>
  <c r="AA128" i="142"/>
  <c r="AA129" i="142"/>
  <c r="AA130" i="142"/>
  <c r="AA131" i="142"/>
  <c r="AA132" i="142"/>
  <c r="AA134" i="142"/>
  <c r="AA137" i="142"/>
  <c r="AW13" i="142"/>
  <c r="AW14" i="142"/>
  <c r="AW15" i="142"/>
  <c r="AW16" i="142"/>
  <c r="AW17" i="142"/>
  <c r="AW18" i="142"/>
  <c r="AW19" i="142"/>
  <c r="AW20" i="142"/>
  <c r="AW21" i="142"/>
  <c r="AW22" i="142"/>
  <c r="AW23" i="142"/>
  <c r="AW24" i="142"/>
  <c r="AW25" i="142"/>
  <c r="AW26" i="142"/>
  <c r="AW27" i="142"/>
  <c r="AW28" i="142"/>
  <c r="AW29" i="142"/>
  <c r="AW30" i="142"/>
  <c r="AW31" i="142"/>
  <c r="AW32" i="142"/>
  <c r="AW33" i="142"/>
  <c r="AW34" i="142"/>
  <c r="AW35" i="142"/>
  <c r="AW36" i="142"/>
  <c r="AW37" i="142"/>
  <c r="AW38" i="142"/>
  <c r="AW39" i="142"/>
  <c r="AW40" i="142"/>
  <c r="AW41" i="142"/>
  <c r="AW42" i="142"/>
  <c r="AW43" i="142"/>
  <c r="AW44" i="142"/>
  <c r="AW45" i="142"/>
  <c r="AW46" i="142"/>
  <c r="AW47" i="142"/>
  <c r="AW48" i="142"/>
  <c r="AW49" i="142"/>
  <c r="AW50" i="142"/>
  <c r="AW51" i="142"/>
  <c r="AW52" i="142"/>
  <c r="AW53" i="142"/>
  <c r="AW54" i="142"/>
  <c r="AW55" i="142"/>
  <c r="AW56" i="142"/>
  <c r="AW57" i="142"/>
  <c r="AW58" i="142"/>
  <c r="AW59" i="142"/>
  <c r="AW60" i="142"/>
  <c r="AW61" i="142"/>
  <c r="AW62" i="142"/>
  <c r="AW63" i="142"/>
  <c r="AW64" i="142"/>
  <c r="AW65" i="142"/>
  <c r="AW66" i="142"/>
  <c r="AW67" i="142"/>
  <c r="AW68" i="142"/>
  <c r="AW69" i="142"/>
  <c r="AW70" i="142"/>
  <c r="AW71" i="142"/>
  <c r="AW72" i="142"/>
  <c r="AW73" i="142"/>
  <c r="AW74" i="142"/>
  <c r="AW75" i="142"/>
  <c r="AW76" i="142"/>
  <c r="AW77" i="142"/>
  <c r="AW78" i="142"/>
  <c r="AW79" i="142"/>
  <c r="AW80" i="142"/>
  <c r="AW81" i="142"/>
  <c r="AW82" i="142"/>
  <c r="AW83" i="142"/>
  <c r="AW84" i="142"/>
  <c r="AW85" i="142"/>
  <c r="AW86" i="142"/>
  <c r="AW87" i="142"/>
  <c r="AW88" i="142"/>
  <c r="AW89" i="142"/>
  <c r="AW90" i="142"/>
  <c r="AW91" i="142"/>
  <c r="AW92" i="142"/>
  <c r="AW93" i="142"/>
  <c r="AW94" i="142"/>
  <c r="AW95" i="142"/>
  <c r="AW96" i="142"/>
  <c r="AW97" i="142"/>
  <c r="AW98" i="142"/>
  <c r="AW99" i="142"/>
  <c r="AW100" i="142"/>
  <c r="AW101" i="142"/>
  <c r="AW102" i="142"/>
  <c r="AW103" i="142"/>
  <c r="AW104" i="142"/>
  <c r="AW105" i="142"/>
  <c r="AW106" i="142"/>
  <c r="AW107" i="142"/>
  <c r="AW108" i="142"/>
  <c r="AW109" i="142"/>
  <c r="AW110" i="142"/>
  <c r="AW111" i="142"/>
  <c r="AW112" i="142"/>
  <c r="AW113" i="142"/>
  <c r="AW114" i="142"/>
  <c r="AW115" i="142"/>
  <c r="AW116" i="142"/>
  <c r="AW117" i="142"/>
  <c r="AW118" i="142"/>
  <c r="AW119" i="142"/>
  <c r="AW120" i="142"/>
  <c r="AW121" i="142"/>
  <c r="AW122" i="142"/>
  <c r="AW123" i="142"/>
  <c r="AW124" i="142"/>
  <c r="AW125" i="142"/>
  <c r="AW126" i="142"/>
  <c r="AW127" i="142"/>
  <c r="AW128" i="142"/>
  <c r="AW129" i="142"/>
  <c r="AW130" i="142"/>
  <c r="AW131" i="142"/>
  <c r="AW132" i="142"/>
  <c r="AW134" i="142"/>
  <c r="AW137" i="142"/>
  <c r="AY13" i="142"/>
  <c r="AY14" i="142"/>
  <c r="AY15" i="142"/>
  <c r="AY16" i="142"/>
  <c r="AY17" i="142"/>
  <c r="AY18" i="142"/>
  <c r="AY19" i="142"/>
  <c r="AY20" i="142"/>
  <c r="AY21" i="142"/>
  <c r="AY22" i="142"/>
  <c r="AY23" i="142"/>
  <c r="AY24" i="142"/>
  <c r="AY25" i="142"/>
  <c r="AY26" i="142"/>
  <c r="AY27" i="142"/>
  <c r="AY28" i="142"/>
  <c r="AY29" i="142"/>
  <c r="AY30" i="142"/>
  <c r="AY31" i="142"/>
  <c r="AY32" i="142"/>
  <c r="AY33" i="142"/>
  <c r="AY34" i="142"/>
  <c r="AY35" i="142"/>
  <c r="AY36" i="142"/>
  <c r="AY37" i="142"/>
  <c r="AY38" i="142"/>
  <c r="AY39" i="142"/>
  <c r="AY40" i="142"/>
  <c r="AY41" i="142"/>
  <c r="AY42" i="142"/>
  <c r="AY43" i="142"/>
  <c r="AY44" i="142"/>
  <c r="AY45" i="142"/>
  <c r="AY46" i="142"/>
  <c r="AY47" i="142"/>
  <c r="AY48" i="142"/>
  <c r="AY49" i="142"/>
  <c r="AY50" i="142"/>
  <c r="AY51" i="142"/>
  <c r="AY52" i="142"/>
  <c r="AY53" i="142"/>
  <c r="AY54" i="142"/>
  <c r="AY55" i="142"/>
  <c r="AY56" i="142"/>
  <c r="AY57" i="142"/>
  <c r="AY58" i="142"/>
  <c r="AY59" i="142"/>
  <c r="AY60" i="142"/>
  <c r="AY61" i="142"/>
  <c r="AY62" i="142"/>
  <c r="AY63" i="142"/>
  <c r="AY64" i="142"/>
  <c r="AY65" i="142"/>
  <c r="AY66" i="142"/>
  <c r="AY67" i="142"/>
  <c r="AY68" i="142"/>
  <c r="AY69" i="142"/>
  <c r="AY70" i="142"/>
  <c r="AY71" i="142"/>
  <c r="AY72" i="142"/>
  <c r="AY73" i="142"/>
  <c r="AY74" i="142"/>
  <c r="AY75" i="142"/>
  <c r="AY76" i="142"/>
  <c r="AY77" i="142"/>
  <c r="AY78" i="142"/>
  <c r="AY79" i="142"/>
  <c r="AY80" i="142"/>
  <c r="AY81" i="142"/>
  <c r="AY82" i="142"/>
  <c r="AY83" i="142"/>
  <c r="AY84" i="142"/>
  <c r="AY85" i="142"/>
  <c r="AY86" i="142"/>
  <c r="AY87" i="142"/>
  <c r="AY88" i="142"/>
  <c r="AY89" i="142"/>
  <c r="AY90" i="142"/>
  <c r="AY91" i="142"/>
  <c r="AY92" i="142"/>
  <c r="AY93" i="142"/>
  <c r="AY94" i="142"/>
  <c r="AY95" i="142"/>
  <c r="AY96" i="142"/>
  <c r="AY97" i="142"/>
  <c r="AY98" i="142"/>
  <c r="AY99" i="142"/>
  <c r="AY100" i="142"/>
  <c r="AY101" i="142"/>
  <c r="AY102" i="142"/>
  <c r="AY103" i="142"/>
  <c r="AY104" i="142"/>
  <c r="AY105" i="142"/>
  <c r="AY106" i="142"/>
  <c r="AY107" i="142"/>
  <c r="AY108" i="142"/>
  <c r="AY109" i="142"/>
  <c r="AY110" i="142"/>
  <c r="AY111" i="142"/>
  <c r="AY112" i="142"/>
  <c r="AY113" i="142"/>
  <c r="AY114" i="142"/>
  <c r="AY115" i="142"/>
  <c r="AY116" i="142"/>
  <c r="AY117" i="142"/>
  <c r="AY118" i="142"/>
  <c r="AY119" i="142"/>
  <c r="AY120" i="142"/>
  <c r="AY121" i="142"/>
  <c r="AY122" i="142"/>
  <c r="AY123" i="142"/>
  <c r="AY124" i="142"/>
  <c r="AY125" i="142"/>
  <c r="AY126" i="142"/>
  <c r="AY127" i="142"/>
  <c r="AY128" i="142"/>
  <c r="AY129" i="142"/>
  <c r="AY130" i="142"/>
  <c r="AY131" i="142"/>
  <c r="AY132" i="142"/>
  <c r="AY134" i="142"/>
  <c r="AY137" i="142"/>
  <c r="AZ142" i="142"/>
  <c r="AZ138" i="142"/>
  <c r="E13" i="142"/>
  <c r="AZ13" i="142"/>
  <c r="E14" i="142"/>
  <c r="AZ14" i="142"/>
  <c r="E15" i="142"/>
  <c r="AZ15" i="142"/>
  <c r="E16" i="142"/>
  <c r="AZ16" i="142"/>
  <c r="E17" i="142"/>
  <c r="AZ17" i="142"/>
  <c r="E18" i="142"/>
  <c r="AZ18" i="142"/>
  <c r="E19" i="142"/>
  <c r="AZ19" i="142"/>
  <c r="E20" i="142"/>
  <c r="AZ20" i="142"/>
  <c r="E21" i="142"/>
  <c r="AZ21" i="142"/>
  <c r="E22" i="142"/>
  <c r="AZ22" i="142"/>
  <c r="E23" i="142"/>
  <c r="AZ23" i="142"/>
  <c r="E24" i="142"/>
  <c r="AZ24" i="142"/>
  <c r="E25" i="142"/>
  <c r="AZ25" i="142"/>
  <c r="E26" i="142"/>
  <c r="AZ26" i="142"/>
  <c r="E27" i="142"/>
  <c r="AZ27" i="142"/>
  <c r="E28" i="142"/>
  <c r="AZ28" i="142"/>
  <c r="E29" i="142"/>
  <c r="AZ29" i="142"/>
  <c r="E30" i="142"/>
  <c r="AZ30" i="142"/>
  <c r="E31" i="142"/>
  <c r="AZ31" i="142"/>
  <c r="E32" i="142"/>
  <c r="AZ32" i="142"/>
  <c r="E33" i="142"/>
  <c r="AZ33" i="142"/>
  <c r="E34" i="142"/>
  <c r="AZ34" i="142"/>
  <c r="E35" i="142"/>
  <c r="AZ35" i="142"/>
  <c r="E36" i="142"/>
  <c r="AZ36" i="142"/>
  <c r="E37" i="142"/>
  <c r="AZ37" i="142"/>
  <c r="E38" i="142"/>
  <c r="AZ38" i="142"/>
  <c r="E39" i="142"/>
  <c r="AZ39" i="142"/>
  <c r="E40" i="142"/>
  <c r="AZ40" i="142"/>
  <c r="E41" i="142"/>
  <c r="AZ41" i="142"/>
  <c r="E42" i="142"/>
  <c r="AZ42" i="142"/>
  <c r="E43" i="142"/>
  <c r="AZ43" i="142"/>
  <c r="E44" i="142"/>
  <c r="AZ44" i="142"/>
  <c r="E45" i="142"/>
  <c r="AZ45" i="142"/>
  <c r="E46" i="142"/>
  <c r="AZ46" i="142"/>
  <c r="E47" i="142"/>
  <c r="AZ47" i="142"/>
  <c r="E48" i="142"/>
  <c r="AZ48" i="142"/>
  <c r="E49" i="142"/>
  <c r="AZ49" i="142"/>
  <c r="E50" i="142"/>
  <c r="AZ50" i="142"/>
  <c r="E51" i="142"/>
  <c r="AZ51" i="142"/>
  <c r="E52" i="142"/>
  <c r="AZ52" i="142"/>
  <c r="E53" i="142"/>
  <c r="AZ53" i="142"/>
  <c r="E54" i="142"/>
  <c r="AZ54" i="142"/>
  <c r="E55" i="142"/>
  <c r="AZ55" i="142"/>
  <c r="E56" i="142"/>
  <c r="AZ56" i="142"/>
  <c r="E57" i="142"/>
  <c r="AZ57" i="142"/>
  <c r="E58" i="142"/>
  <c r="AZ58" i="142"/>
  <c r="E59" i="142"/>
  <c r="AZ59" i="142"/>
  <c r="E60" i="142"/>
  <c r="AZ60" i="142"/>
  <c r="E61" i="142"/>
  <c r="AZ61" i="142"/>
  <c r="E62" i="142"/>
  <c r="AZ62" i="142"/>
  <c r="E63" i="142"/>
  <c r="AZ63" i="142"/>
  <c r="E64" i="142"/>
  <c r="AZ64" i="142"/>
  <c r="E65" i="142"/>
  <c r="AZ65" i="142"/>
  <c r="E66" i="142"/>
  <c r="AZ66" i="142"/>
  <c r="E67" i="142"/>
  <c r="AZ67" i="142"/>
  <c r="E68" i="142"/>
  <c r="AZ68" i="142"/>
  <c r="E69" i="142"/>
  <c r="AZ69" i="142"/>
  <c r="E70" i="142"/>
  <c r="AZ70" i="142"/>
  <c r="E71" i="142"/>
  <c r="AZ71" i="142"/>
  <c r="E72" i="142"/>
  <c r="AZ72" i="142"/>
  <c r="E73" i="142"/>
  <c r="AZ73" i="142"/>
  <c r="E74" i="142"/>
  <c r="AZ74" i="142"/>
  <c r="E75" i="142"/>
  <c r="AZ75" i="142"/>
  <c r="E76" i="142"/>
  <c r="AZ76" i="142"/>
  <c r="E77" i="142"/>
  <c r="AZ77" i="142"/>
  <c r="E78" i="142"/>
  <c r="AZ78" i="142"/>
  <c r="E79" i="142"/>
  <c r="AZ79" i="142"/>
  <c r="E80" i="142"/>
  <c r="AZ80" i="142"/>
  <c r="E81" i="142"/>
  <c r="AZ81" i="142"/>
  <c r="E82" i="142"/>
  <c r="AZ82" i="142"/>
  <c r="E83" i="142"/>
  <c r="AZ83" i="142"/>
  <c r="E84" i="142"/>
  <c r="AZ84" i="142"/>
  <c r="E85" i="142"/>
  <c r="AZ85" i="142"/>
  <c r="E86" i="142"/>
  <c r="AZ86" i="142"/>
  <c r="E87" i="142"/>
  <c r="AZ87" i="142"/>
  <c r="E88" i="142"/>
  <c r="AZ88" i="142"/>
  <c r="E89" i="142"/>
  <c r="AZ89" i="142"/>
  <c r="E90" i="142"/>
  <c r="AZ90" i="142"/>
  <c r="E91" i="142"/>
  <c r="AZ91" i="142"/>
  <c r="E92" i="142"/>
  <c r="AZ92" i="142"/>
  <c r="E93" i="142"/>
  <c r="AZ93" i="142"/>
  <c r="E94" i="142"/>
  <c r="AZ94" i="142"/>
  <c r="E95" i="142"/>
  <c r="AZ95" i="142"/>
  <c r="E96" i="142"/>
  <c r="AZ96" i="142"/>
  <c r="E97" i="142"/>
  <c r="AZ97" i="142"/>
  <c r="E98" i="142"/>
  <c r="AZ98" i="142"/>
  <c r="E99" i="142"/>
  <c r="AZ99" i="142"/>
  <c r="E100" i="142"/>
  <c r="AZ100" i="142"/>
  <c r="E101" i="142"/>
  <c r="AZ101" i="142"/>
  <c r="E102" i="142"/>
  <c r="AZ102" i="142"/>
  <c r="E103" i="142"/>
  <c r="AZ103" i="142"/>
  <c r="E104" i="142"/>
  <c r="AZ104" i="142"/>
  <c r="E105" i="142"/>
  <c r="AZ105" i="142"/>
  <c r="E106" i="142"/>
  <c r="AZ106" i="142"/>
  <c r="E107" i="142"/>
  <c r="AZ107" i="142"/>
  <c r="E108" i="142"/>
  <c r="AZ108" i="142"/>
  <c r="E109" i="142"/>
  <c r="AZ109" i="142"/>
  <c r="E110" i="142"/>
  <c r="AZ110" i="142"/>
  <c r="E111" i="142"/>
  <c r="AZ111" i="142"/>
  <c r="E112" i="142"/>
  <c r="AZ112" i="142"/>
  <c r="E113" i="142"/>
  <c r="AZ113" i="142"/>
  <c r="E114" i="142"/>
  <c r="AZ114" i="142"/>
  <c r="E115" i="142"/>
  <c r="AZ115" i="142"/>
  <c r="E116" i="142"/>
  <c r="AZ116" i="142"/>
  <c r="E117" i="142"/>
  <c r="AZ117" i="142"/>
  <c r="E118" i="142"/>
  <c r="AZ118" i="142"/>
  <c r="E119" i="142"/>
  <c r="AZ119" i="142"/>
  <c r="E120" i="142"/>
  <c r="AZ120" i="142"/>
  <c r="E121" i="142"/>
  <c r="AZ121" i="142"/>
  <c r="E122" i="142"/>
  <c r="AZ122" i="142"/>
  <c r="E123" i="142"/>
  <c r="AZ123" i="142"/>
  <c r="E124" i="142"/>
  <c r="AZ124" i="142"/>
  <c r="E125" i="142"/>
  <c r="AZ125" i="142"/>
  <c r="E126" i="142"/>
  <c r="AZ126" i="142"/>
  <c r="E127" i="142"/>
  <c r="AZ127" i="142"/>
  <c r="E128" i="142"/>
  <c r="AZ128" i="142"/>
  <c r="E129" i="142"/>
  <c r="AZ129" i="142"/>
  <c r="E130" i="142"/>
  <c r="AZ130" i="142"/>
  <c r="E131" i="142"/>
  <c r="AZ131" i="142"/>
  <c r="E132" i="142"/>
  <c r="AZ132" i="142"/>
  <c r="AZ134" i="142"/>
  <c r="AZ137" i="142"/>
  <c r="AX135" i="142"/>
  <c r="AV135" i="142"/>
  <c r="E135" i="142"/>
  <c r="E134" i="142"/>
  <c r="C118" i="142"/>
  <c r="C117" i="142"/>
  <c r="C116" i="142"/>
  <c r="C115" i="142"/>
  <c r="B87" i="142"/>
  <c r="B86" i="142"/>
  <c r="B76" i="142"/>
  <c r="B71" i="142"/>
  <c r="B68" i="142"/>
  <c r="B65" i="142"/>
  <c r="B64" i="142"/>
  <c r="B63" i="142"/>
  <c r="B62" i="142"/>
  <c r="B61" i="142"/>
  <c r="B60" i="142"/>
  <c r="B59" i="142"/>
  <c r="B55" i="142"/>
  <c r="B52" i="142"/>
  <c r="B50" i="142"/>
  <c r="B49" i="142"/>
  <c r="B48" i="142"/>
  <c r="B47" i="142"/>
  <c r="B46" i="142"/>
  <c r="B45" i="142"/>
  <c r="B44" i="142"/>
  <c r="B42" i="142"/>
  <c r="B40" i="142"/>
  <c r="B39" i="142"/>
  <c r="B38" i="142"/>
  <c r="B37" i="142"/>
  <c r="B36" i="142"/>
  <c r="B35" i="142"/>
  <c r="B34" i="142"/>
  <c r="B33" i="142"/>
  <c r="B32" i="142"/>
  <c r="B31" i="142"/>
  <c r="B29" i="142"/>
  <c r="B28" i="142"/>
  <c r="B27" i="142"/>
  <c r="B26" i="142"/>
  <c r="B25" i="142"/>
  <c r="B24" i="142"/>
  <c r="B23" i="142"/>
  <c r="B22" i="142"/>
  <c r="B21" i="142"/>
  <c r="B20" i="142"/>
  <c r="B19" i="142"/>
  <c r="B17" i="142"/>
  <c r="B16" i="142"/>
  <c r="B15" i="142"/>
  <c r="B14" i="142"/>
  <c r="B13" i="142"/>
  <c r="B6" i="142"/>
  <c r="B4" i="142"/>
  <c r="AQ99" i="15"/>
  <c r="AO99" i="15"/>
  <c r="AK99" i="15"/>
  <c r="AI99" i="15"/>
  <c r="AC99" i="15"/>
  <c r="AA99" i="15"/>
  <c r="Y99" i="15"/>
  <c r="W99" i="15"/>
  <c r="Q99" i="15"/>
  <c r="O99" i="15"/>
  <c r="M99" i="15"/>
  <c r="G99" i="15"/>
  <c r="E99" i="15"/>
  <c r="C12" i="140"/>
  <c r="C11" i="140"/>
  <c r="D11" i="140"/>
  <c r="D18" i="140"/>
  <c r="AQ18" i="140"/>
  <c r="D27" i="140"/>
  <c r="AQ27" i="140"/>
  <c r="D30" i="140"/>
  <c r="AQ30" i="140"/>
  <c r="D41" i="140"/>
  <c r="AQ41" i="140"/>
  <c r="D48" i="140"/>
  <c r="AQ48" i="140"/>
  <c r="D49" i="140"/>
  <c r="AQ49" i="140"/>
  <c r="D51" i="140"/>
  <c r="AQ51" i="140"/>
  <c r="D53" i="140"/>
  <c r="AQ53" i="140"/>
  <c r="D54" i="140"/>
  <c r="AQ54" i="140"/>
  <c r="D56" i="140"/>
  <c r="AQ56" i="140"/>
  <c r="D57" i="140"/>
  <c r="AQ57" i="140"/>
  <c r="D58" i="140"/>
  <c r="AQ58" i="140"/>
  <c r="D69" i="140"/>
  <c r="AQ69" i="140"/>
  <c r="D70" i="140"/>
  <c r="AQ70" i="140"/>
  <c r="D72" i="140"/>
  <c r="AQ72" i="140"/>
  <c r="D73" i="140"/>
  <c r="AQ73" i="140"/>
  <c r="D74" i="140"/>
  <c r="AQ74" i="140"/>
  <c r="D75" i="140"/>
  <c r="AQ75" i="140"/>
  <c r="D79" i="140"/>
  <c r="AQ79" i="140"/>
  <c r="D80" i="140"/>
  <c r="AQ80" i="140"/>
  <c r="D81" i="140"/>
  <c r="AQ81" i="140"/>
  <c r="D82" i="140"/>
  <c r="AQ82" i="140"/>
  <c r="D83" i="140"/>
  <c r="AQ83" i="140"/>
  <c r="D84" i="140"/>
  <c r="AQ84" i="140"/>
  <c r="D85" i="140"/>
  <c r="AQ85" i="140"/>
  <c r="D88" i="140"/>
  <c r="AQ88" i="140"/>
  <c r="D89" i="140"/>
  <c r="AQ89" i="140"/>
  <c r="D90" i="140"/>
  <c r="AQ90" i="140"/>
  <c r="D91" i="140"/>
  <c r="AQ91" i="140"/>
  <c r="D92" i="140"/>
  <c r="AQ92" i="140"/>
  <c r="D93" i="140"/>
  <c r="AQ93" i="140"/>
  <c r="D94" i="140"/>
  <c r="AQ94" i="140"/>
  <c r="D95" i="140"/>
  <c r="AQ95" i="140"/>
  <c r="D96" i="140"/>
  <c r="AQ96" i="140"/>
  <c r="D97" i="140"/>
  <c r="AQ97" i="140"/>
  <c r="AQ98" i="140"/>
  <c r="AQ99" i="140"/>
  <c r="AQ100" i="140"/>
  <c r="AQ101" i="140"/>
  <c r="AQ102" i="140"/>
  <c r="AQ103" i="140"/>
  <c r="AQ104" i="140"/>
  <c r="AQ105" i="140"/>
  <c r="AQ106" i="140"/>
  <c r="AQ107" i="140"/>
  <c r="AQ108" i="140"/>
  <c r="AQ109" i="140"/>
  <c r="AQ110" i="140"/>
  <c r="AQ111" i="140"/>
  <c r="AQ115" i="140"/>
  <c r="AQ116" i="140"/>
  <c r="AQ117" i="140"/>
  <c r="AQ118" i="140"/>
  <c r="AQ119" i="140"/>
  <c r="AQ120" i="140"/>
  <c r="AQ121" i="140"/>
  <c r="AQ122" i="140"/>
  <c r="AQ123" i="140"/>
  <c r="AQ124" i="140"/>
  <c r="AQ125" i="140"/>
  <c r="AQ126" i="140"/>
  <c r="AQ127" i="140"/>
  <c r="AQ128" i="140"/>
  <c r="AQ129" i="140"/>
  <c r="AQ130" i="140"/>
  <c r="AQ131" i="140"/>
  <c r="AQ132" i="140"/>
  <c r="AQ133" i="140"/>
  <c r="AO18" i="140"/>
  <c r="AO27" i="140"/>
  <c r="AO30" i="140"/>
  <c r="AO41" i="140"/>
  <c r="AO48" i="140"/>
  <c r="AO49" i="140"/>
  <c r="AO51" i="140"/>
  <c r="AO53" i="140"/>
  <c r="AO54" i="140"/>
  <c r="AO56" i="140"/>
  <c r="AO57" i="140"/>
  <c r="AO58" i="140"/>
  <c r="AO69" i="140"/>
  <c r="AO70" i="140"/>
  <c r="AO72" i="140"/>
  <c r="AO73" i="140"/>
  <c r="AO74" i="140"/>
  <c r="AO75" i="140"/>
  <c r="AO79" i="140"/>
  <c r="AO80" i="140"/>
  <c r="AO81" i="140"/>
  <c r="AO82" i="140"/>
  <c r="AO83" i="140"/>
  <c r="AO84" i="140"/>
  <c r="AO85" i="140"/>
  <c r="AO88" i="140"/>
  <c r="AO89" i="140"/>
  <c r="AO90" i="140"/>
  <c r="AO91" i="140"/>
  <c r="AO92" i="140"/>
  <c r="AO93" i="140"/>
  <c r="AO94" i="140"/>
  <c r="AO95" i="140"/>
  <c r="AO96" i="140"/>
  <c r="AO97" i="140"/>
  <c r="AO98" i="140"/>
  <c r="AO99" i="140"/>
  <c r="AO100" i="140"/>
  <c r="AO101" i="140"/>
  <c r="AO102" i="140"/>
  <c r="AO103" i="140"/>
  <c r="AO104" i="140"/>
  <c r="AO105" i="140"/>
  <c r="AO106" i="140"/>
  <c r="AO107" i="140"/>
  <c r="AO108" i="140"/>
  <c r="AO109" i="140"/>
  <c r="AO110" i="140"/>
  <c r="AO111" i="140"/>
  <c r="AO115" i="140"/>
  <c r="AO116" i="140"/>
  <c r="AO117" i="140"/>
  <c r="AO118" i="140"/>
  <c r="AO119" i="140"/>
  <c r="AO120" i="140"/>
  <c r="AO121" i="140"/>
  <c r="AO122" i="140"/>
  <c r="AO123" i="140"/>
  <c r="AO124" i="140"/>
  <c r="AO125" i="140"/>
  <c r="AO126" i="140"/>
  <c r="AO127" i="140"/>
  <c r="AO128" i="140"/>
  <c r="AO129" i="140"/>
  <c r="AO130" i="140"/>
  <c r="AO131" i="140"/>
  <c r="AO132" i="140"/>
  <c r="AO133" i="140"/>
  <c r="AK18" i="140"/>
  <c r="AK27" i="140"/>
  <c r="AK30" i="140"/>
  <c r="AK41" i="140"/>
  <c r="AK48" i="140"/>
  <c r="AK49" i="140"/>
  <c r="AK51" i="140"/>
  <c r="AK53" i="140"/>
  <c r="AK54" i="140"/>
  <c r="AK56" i="140"/>
  <c r="AK57" i="140"/>
  <c r="AK58" i="140"/>
  <c r="AK69" i="140"/>
  <c r="AK70" i="140"/>
  <c r="AK72" i="140"/>
  <c r="AK73" i="140"/>
  <c r="AK74" i="140"/>
  <c r="AK75" i="140"/>
  <c r="AK79" i="140"/>
  <c r="AK80" i="140"/>
  <c r="AK81" i="140"/>
  <c r="AK82" i="140"/>
  <c r="AK83" i="140"/>
  <c r="AK84" i="140"/>
  <c r="AK85" i="140"/>
  <c r="AK88" i="140"/>
  <c r="AK89" i="140"/>
  <c r="AK90" i="140"/>
  <c r="AK91" i="140"/>
  <c r="AK92" i="140"/>
  <c r="AK93" i="140"/>
  <c r="AK94" i="140"/>
  <c r="AK95" i="140"/>
  <c r="AK96" i="140"/>
  <c r="AK97" i="140"/>
  <c r="AK98" i="140"/>
  <c r="AK99" i="140"/>
  <c r="AK100" i="140"/>
  <c r="AK101" i="140"/>
  <c r="AK102" i="140"/>
  <c r="AK103" i="140"/>
  <c r="AK104" i="140"/>
  <c r="AK105" i="140"/>
  <c r="AK106" i="140"/>
  <c r="AK107" i="140"/>
  <c r="AK108" i="140"/>
  <c r="AK109" i="140"/>
  <c r="AK110" i="140"/>
  <c r="AK111" i="140"/>
  <c r="AK115" i="140"/>
  <c r="AK116" i="140"/>
  <c r="AK117" i="140"/>
  <c r="AK118" i="140"/>
  <c r="AK119" i="140"/>
  <c r="AK120" i="140"/>
  <c r="AK121" i="140"/>
  <c r="AK122" i="140"/>
  <c r="AK123" i="140"/>
  <c r="AK124" i="140"/>
  <c r="AK125" i="140"/>
  <c r="AK126" i="140"/>
  <c r="AK127" i="140"/>
  <c r="AK128" i="140"/>
  <c r="AK129" i="140"/>
  <c r="AK130" i="140"/>
  <c r="AK131" i="140"/>
  <c r="AK132" i="140"/>
  <c r="AK133" i="140"/>
  <c r="O18" i="140"/>
  <c r="O27" i="140"/>
  <c r="O30" i="140"/>
  <c r="O41" i="140"/>
  <c r="O48" i="140"/>
  <c r="O49" i="140"/>
  <c r="O51" i="140"/>
  <c r="O53" i="140"/>
  <c r="O54" i="140"/>
  <c r="O56" i="140"/>
  <c r="O57" i="140"/>
  <c r="O58" i="140"/>
  <c r="O69" i="140"/>
  <c r="O70" i="140"/>
  <c r="O72" i="140"/>
  <c r="O73" i="140"/>
  <c r="O74" i="140"/>
  <c r="O75" i="140"/>
  <c r="O79" i="140"/>
  <c r="O80" i="140"/>
  <c r="O81" i="140"/>
  <c r="O82" i="140"/>
  <c r="O83" i="140"/>
  <c r="O84" i="140"/>
  <c r="O85" i="140"/>
  <c r="O88" i="140"/>
  <c r="O89" i="140"/>
  <c r="O90" i="140"/>
  <c r="O91" i="140"/>
  <c r="O92" i="140"/>
  <c r="O93" i="140"/>
  <c r="O94" i="140"/>
  <c r="O95" i="140"/>
  <c r="O96" i="140"/>
  <c r="O97" i="140"/>
  <c r="O98" i="140"/>
  <c r="O99" i="140"/>
  <c r="O100" i="140"/>
  <c r="O101" i="140"/>
  <c r="O102" i="140"/>
  <c r="O103" i="140"/>
  <c r="O104" i="140"/>
  <c r="O105" i="140"/>
  <c r="O106" i="140"/>
  <c r="O107" i="140"/>
  <c r="O108" i="140"/>
  <c r="O109" i="140"/>
  <c r="O110" i="140"/>
  <c r="O111" i="140"/>
  <c r="O115" i="140"/>
  <c r="O116" i="140"/>
  <c r="O117" i="140"/>
  <c r="O118" i="140"/>
  <c r="O119" i="140"/>
  <c r="O120" i="140"/>
  <c r="O121" i="140"/>
  <c r="O122" i="140"/>
  <c r="O123" i="140"/>
  <c r="O124" i="140"/>
  <c r="O125" i="140"/>
  <c r="O126" i="140"/>
  <c r="O127" i="140"/>
  <c r="O128" i="140"/>
  <c r="O129" i="140"/>
  <c r="O130" i="140"/>
  <c r="O131" i="140"/>
  <c r="O132" i="140"/>
  <c r="O133" i="140"/>
  <c r="C99" i="15"/>
  <c r="G18" i="140"/>
  <c r="G27" i="140"/>
  <c r="G30" i="140"/>
  <c r="G41" i="140"/>
  <c r="G48" i="140"/>
  <c r="G49" i="140"/>
  <c r="G51" i="140"/>
  <c r="G53" i="140"/>
  <c r="G54" i="140"/>
  <c r="G56" i="140"/>
  <c r="G57" i="140"/>
  <c r="G58" i="140"/>
  <c r="G69" i="140"/>
  <c r="G70" i="140"/>
  <c r="G72" i="140"/>
  <c r="G73" i="140"/>
  <c r="G74" i="140"/>
  <c r="G75" i="140"/>
  <c r="G79" i="140"/>
  <c r="G80" i="140"/>
  <c r="G81" i="140"/>
  <c r="G82" i="140"/>
  <c r="G83" i="140"/>
  <c r="G84" i="140"/>
  <c r="G85" i="140"/>
  <c r="G88" i="140"/>
  <c r="G89" i="140"/>
  <c r="G90" i="140"/>
  <c r="G91" i="140"/>
  <c r="G92" i="140"/>
  <c r="G93" i="140"/>
  <c r="G94" i="140"/>
  <c r="G95" i="140"/>
  <c r="G96" i="140"/>
  <c r="G97" i="140"/>
  <c r="G98" i="140"/>
  <c r="G99" i="140"/>
  <c r="G100" i="140"/>
  <c r="G101" i="140"/>
  <c r="G102" i="140"/>
  <c r="G103" i="140"/>
  <c r="G104" i="140"/>
  <c r="G105" i="140"/>
  <c r="G106" i="140"/>
  <c r="G107" i="140"/>
  <c r="G108" i="140"/>
  <c r="G109" i="140"/>
  <c r="G110" i="140"/>
  <c r="G111" i="140"/>
  <c r="G115" i="140"/>
  <c r="G116" i="140"/>
  <c r="G117" i="140"/>
  <c r="G118" i="140"/>
  <c r="G119" i="140"/>
  <c r="G120" i="140"/>
  <c r="G121" i="140"/>
  <c r="G122" i="140"/>
  <c r="G123" i="140"/>
  <c r="G124" i="140"/>
  <c r="G125" i="140"/>
  <c r="G126" i="140"/>
  <c r="G127" i="140"/>
  <c r="G128" i="140"/>
  <c r="G129" i="140"/>
  <c r="G130" i="140"/>
  <c r="G131" i="140"/>
  <c r="G132" i="140"/>
  <c r="G133" i="140"/>
  <c r="I18" i="140"/>
  <c r="I27" i="140"/>
  <c r="I30" i="140"/>
  <c r="I41" i="140"/>
  <c r="I48" i="140"/>
  <c r="I49" i="140"/>
  <c r="I51" i="140"/>
  <c r="I53" i="140"/>
  <c r="I54" i="140"/>
  <c r="I56" i="140"/>
  <c r="I57" i="140"/>
  <c r="I58" i="140"/>
  <c r="I69" i="140"/>
  <c r="I70" i="140"/>
  <c r="I72" i="140"/>
  <c r="I73" i="140"/>
  <c r="I74" i="140"/>
  <c r="I75" i="140"/>
  <c r="I79" i="140"/>
  <c r="I80" i="140"/>
  <c r="I81" i="140"/>
  <c r="I82" i="140"/>
  <c r="I83" i="140"/>
  <c r="I84" i="140"/>
  <c r="I85" i="140"/>
  <c r="I88" i="140"/>
  <c r="I89" i="140"/>
  <c r="I90" i="140"/>
  <c r="I91" i="140"/>
  <c r="I92" i="140"/>
  <c r="I93" i="140"/>
  <c r="I94" i="140"/>
  <c r="I95" i="140"/>
  <c r="I96" i="140"/>
  <c r="I97" i="140"/>
  <c r="I98" i="140"/>
  <c r="I99" i="140"/>
  <c r="I100" i="140"/>
  <c r="I101" i="140"/>
  <c r="I102" i="140"/>
  <c r="I103" i="140"/>
  <c r="I104" i="140"/>
  <c r="I105" i="140"/>
  <c r="I106" i="140"/>
  <c r="I107" i="140"/>
  <c r="I108" i="140"/>
  <c r="I109" i="140"/>
  <c r="I110" i="140"/>
  <c r="I111" i="140"/>
  <c r="I115" i="140"/>
  <c r="I116" i="140"/>
  <c r="I117" i="140"/>
  <c r="I118" i="140"/>
  <c r="I119" i="140"/>
  <c r="I120" i="140"/>
  <c r="I121" i="140"/>
  <c r="I122" i="140"/>
  <c r="I123" i="140"/>
  <c r="I124" i="140"/>
  <c r="I125" i="140"/>
  <c r="I126" i="140"/>
  <c r="I127" i="140"/>
  <c r="I128" i="140"/>
  <c r="I129" i="140"/>
  <c r="I130" i="140"/>
  <c r="I131" i="140"/>
  <c r="I132" i="140"/>
  <c r="I133" i="140"/>
  <c r="K18" i="140"/>
  <c r="K27" i="140"/>
  <c r="K30" i="140"/>
  <c r="K41" i="140"/>
  <c r="K48" i="140"/>
  <c r="K49" i="140"/>
  <c r="K51" i="140"/>
  <c r="K53" i="140"/>
  <c r="K54" i="140"/>
  <c r="K56" i="140"/>
  <c r="K57" i="140"/>
  <c r="K58" i="140"/>
  <c r="K69" i="140"/>
  <c r="K70" i="140"/>
  <c r="K72" i="140"/>
  <c r="K73" i="140"/>
  <c r="K74" i="140"/>
  <c r="K75" i="140"/>
  <c r="K79" i="140"/>
  <c r="K80" i="140"/>
  <c r="K81" i="140"/>
  <c r="K82" i="140"/>
  <c r="K83" i="140"/>
  <c r="K84" i="140"/>
  <c r="K85" i="140"/>
  <c r="K88" i="140"/>
  <c r="K89" i="140"/>
  <c r="K90" i="140"/>
  <c r="K91" i="140"/>
  <c r="K92" i="140"/>
  <c r="K93" i="140"/>
  <c r="K94" i="140"/>
  <c r="K95" i="140"/>
  <c r="K96" i="140"/>
  <c r="K97" i="140"/>
  <c r="K98" i="140"/>
  <c r="K99" i="140"/>
  <c r="K100" i="140"/>
  <c r="K101" i="140"/>
  <c r="K102" i="140"/>
  <c r="K103" i="140"/>
  <c r="K104" i="140"/>
  <c r="K105" i="140"/>
  <c r="K106" i="140"/>
  <c r="K107" i="140"/>
  <c r="K108" i="140"/>
  <c r="K109" i="140"/>
  <c r="K110" i="140"/>
  <c r="K111" i="140"/>
  <c r="K115" i="140"/>
  <c r="K116" i="140"/>
  <c r="K117" i="140"/>
  <c r="K118" i="140"/>
  <c r="K119" i="140"/>
  <c r="K120" i="140"/>
  <c r="K121" i="140"/>
  <c r="K122" i="140"/>
  <c r="K123" i="140"/>
  <c r="K124" i="140"/>
  <c r="K125" i="140"/>
  <c r="K126" i="140"/>
  <c r="K127" i="140"/>
  <c r="K128" i="140"/>
  <c r="K129" i="140"/>
  <c r="K130" i="140"/>
  <c r="K131" i="140"/>
  <c r="K132" i="140"/>
  <c r="K133" i="140"/>
  <c r="Q18" i="140"/>
  <c r="Q27" i="140"/>
  <c r="Q30" i="140"/>
  <c r="Q41" i="140"/>
  <c r="Q48" i="140"/>
  <c r="Q49" i="140"/>
  <c r="Q51" i="140"/>
  <c r="Q53" i="140"/>
  <c r="Q54" i="140"/>
  <c r="Q56" i="140"/>
  <c r="Q57" i="140"/>
  <c r="Q58" i="140"/>
  <c r="Q69" i="140"/>
  <c r="Q70" i="140"/>
  <c r="Q72" i="140"/>
  <c r="Q73" i="140"/>
  <c r="Q74" i="140"/>
  <c r="Q75" i="140"/>
  <c r="Q79" i="140"/>
  <c r="Q80" i="140"/>
  <c r="Q81" i="140"/>
  <c r="Q82" i="140"/>
  <c r="Q83" i="140"/>
  <c r="Q84" i="140"/>
  <c r="Q85" i="140"/>
  <c r="Q88" i="140"/>
  <c r="Q89" i="140"/>
  <c r="Q90" i="140"/>
  <c r="Q91" i="140"/>
  <c r="Q92" i="140"/>
  <c r="Q93" i="140"/>
  <c r="Q94" i="140"/>
  <c r="Q95" i="140"/>
  <c r="Q96" i="140"/>
  <c r="Q97" i="140"/>
  <c r="Q98" i="140"/>
  <c r="Q99" i="140"/>
  <c r="Q100" i="140"/>
  <c r="Q101" i="140"/>
  <c r="Q102" i="140"/>
  <c r="Q103" i="140"/>
  <c r="Q104" i="140"/>
  <c r="Q105" i="140"/>
  <c r="Q106" i="140"/>
  <c r="Q107" i="140"/>
  <c r="Q108" i="140"/>
  <c r="Q109" i="140"/>
  <c r="Q110" i="140"/>
  <c r="Q111" i="140"/>
  <c r="Q115" i="140"/>
  <c r="Q116" i="140"/>
  <c r="Q117" i="140"/>
  <c r="Q118" i="140"/>
  <c r="Q119" i="140"/>
  <c r="Q120" i="140"/>
  <c r="Q121" i="140"/>
  <c r="Q122" i="140"/>
  <c r="Q123" i="140"/>
  <c r="Q124" i="140"/>
  <c r="Q125" i="140"/>
  <c r="Q126" i="140"/>
  <c r="Q127" i="140"/>
  <c r="Q128" i="140"/>
  <c r="Q129" i="140"/>
  <c r="Q130" i="140"/>
  <c r="Q131" i="140"/>
  <c r="Q132" i="140"/>
  <c r="Q133" i="140"/>
  <c r="S18" i="140"/>
  <c r="S27" i="140"/>
  <c r="S30" i="140"/>
  <c r="S41" i="140"/>
  <c r="S48" i="140"/>
  <c r="S49" i="140"/>
  <c r="S51" i="140"/>
  <c r="S53" i="140"/>
  <c r="S54" i="140"/>
  <c r="S56" i="140"/>
  <c r="S57" i="140"/>
  <c r="S58" i="140"/>
  <c r="S69" i="140"/>
  <c r="S70" i="140"/>
  <c r="S72" i="140"/>
  <c r="S73" i="140"/>
  <c r="S74" i="140"/>
  <c r="S75" i="140"/>
  <c r="S79" i="140"/>
  <c r="S80" i="140"/>
  <c r="S81" i="140"/>
  <c r="S82" i="140"/>
  <c r="S83" i="140"/>
  <c r="S84" i="140"/>
  <c r="S85" i="140"/>
  <c r="S88" i="140"/>
  <c r="S89" i="140"/>
  <c r="S90" i="140"/>
  <c r="S91" i="140"/>
  <c r="S92" i="140"/>
  <c r="S93" i="140"/>
  <c r="S94" i="140"/>
  <c r="S95" i="140"/>
  <c r="S96" i="140"/>
  <c r="S97" i="140"/>
  <c r="S98" i="140"/>
  <c r="S99" i="140"/>
  <c r="S100" i="140"/>
  <c r="S101" i="140"/>
  <c r="S102" i="140"/>
  <c r="S103" i="140"/>
  <c r="S104" i="140"/>
  <c r="S105" i="140"/>
  <c r="S106" i="140"/>
  <c r="S107" i="140"/>
  <c r="S108" i="140"/>
  <c r="S109" i="140"/>
  <c r="S110" i="140"/>
  <c r="S111" i="140"/>
  <c r="S115" i="140"/>
  <c r="S116" i="140"/>
  <c r="S117" i="140"/>
  <c r="S118" i="140"/>
  <c r="S119" i="140"/>
  <c r="S120" i="140"/>
  <c r="S121" i="140"/>
  <c r="S122" i="140"/>
  <c r="S123" i="140"/>
  <c r="S124" i="140"/>
  <c r="S125" i="140"/>
  <c r="S126" i="140"/>
  <c r="S127" i="140"/>
  <c r="S128" i="140"/>
  <c r="S129" i="140"/>
  <c r="S130" i="140"/>
  <c r="S131" i="140"/>
  <c r="S132" i="140"/>
  <c r="S133" i="140"/>
  <c r="U18" i="140"/>
  <c r="U27" i="140"/>
  <c r="U30" i="140"/>
  <c r="U41" i="140"/>
  <c r="U48" i="140"/>
  <c r="U49" i="140"/>
  <c r="U51" i="140"/>
  <c r="U53" i="140"/>
  <c r="U54" i="140"/>
  <c r="U56" i="140"/>
  <c r="U57" i="140"/>
  <c r="U58" i="140"/>
  <c r="U69" i="140"/>
  <c r="U70" i="140"/>
  <c r="U72" i="140"/>
  <c r="U73" i="140"/>
  <c r="U74" i="140"/>
  <c r="U75" i="140"/>
  <c r="U79" i="140"/>
  <c r="U80" i="140"/>
  <c r="U81" i="140"/>
  <c r="U82" i="140"/>
  <c r="U83" i="140"/>
  <c r="U84" i="140"/>
  <c r="U85" i="140"/>
  <c r="U88" i="140"/>
  <c r="U89" i="140"/>
  <c r="U90" i="140"/>
  <c r="U91" i="140"/>
  <c r="U92" i="140"/>
  <c r="U93" i="140"/>
  <c r="U94" i="140"/>
  <c r="U95" i="140"/>
  <c r="U96" i="140"/>
  <c r="U97" i="140"/>
  <c r="U98" i="140"/>
  <c r="U99" i="140"/>
  <c r="U100" i="140"/>
  <c r="U101" i="140"/>
  <c r="U102" i="140"/>
  <c r="U103" i="140"/>
  <c r="U104" i="140"/>
  <c r="U105" i="140"/>
  <c r="U106" i="140"/>
  <c r="U107" i="140"/>
  <c r="U108" i="140"/>
  <c r="U109" i="140"/>
  <c r="U110" i="140"/>
  <c r="U111" i="140"/>
  <c r="U115" i="140"/>
  <c r="U116" i="140"/>
  <c r="U117" i="140"/>
  <c r="U118" i="140"/>
  <c r="U119" i="140"/>
  <c r="U120" i="140"/>
  <c r="U121" i="140"/>
  <c r="U122" i="140"/>
  <c r="U123" i="140"/>
  <c r="U124" i="140"/>
  <c r="U125" i="140"/>
  <c r="U126" i="140"/>
  <c r="U127" i="140"/>
  <c r="U128" i="140"/>
  <c r="U129" i="140"/>
  <c r="U130" i="140"/>
  <c r="U131" i="140"/>
  <c r="U132" i="140"/>
  <c r="U133" i="140"/>
  <c r="AC18" i="140"/>
  <c r="AC27" i="140"/>
  <c r="AC30" i="140"/>
  <c r="AC41" i="140"/>
  <c r="AC48" i="140"/>
  <c r="AC49" i="140"/>
  <c r="AC51" i="140"/>
  <c r="AC53" i="140"/>
  <c r="AC54" i="140"/>
  <c r="AC56" i="140"/>
  <c r="AC57" i="140"/>
  <c r="AC58" i="140"/>
  <c r="AC69" i="140"/>
  <c r="AC70" i="140"/>
  <c r="AC72" i="140"/>
  <c r="AC73" i="140"/>
  <c r="AC74" i="140"/>
  <c r="AC75" i="140"/>
  <c r="AC79" i="140"/>
  <c r="AC80" i="140"/>
  <c r="AC81" i="140"/>
  <c r="AC82" i="140"/>
  <c r="AC83" i="140"/>
  <c r="AC84" i="140"/>
  <c r="AC85" i="140"/>
  <c r="AC88" i="140"/>
  <c r="AC89" i="140"/>
  <c r="AC90" i="140"/>
  <c r="AC91" i="140"/>
  <c r="AC92" i="140"/>
  <c r="AC93" i="140"/>
  <c r="AC94" i="140"/>
  <c r="AC95" i="140"/>
  <c r="AC96" i="140"/>
  <c r="AC97" i="140"/>
  <c r="AC98" i="140"/>
  <c r="AC99" i="140"/>
  <c r="AC100" i="140"/>
  <c r="AC101" i="140"/>
  <c r="AC102" i="140"/>
  <c r="AC103" i="140"/>
  <c r="AC104" i="140"/>
  <c r="AC105" i="140"/>
  <c r="AC106" i="140"/>
  <c r="AC107" i="140"/>
  <c r="AC108" i="140"/>
  <c r="AC109" i="140"/>
  <c r="AC110" i="140"/>
  <c r="AC111" i="140"/>
  <c r="AC115" i="140"/>
  <c r="AC116" i="140"/>
  <c r="AC117" i="140"/>
  <c r="AC118" i="140"/>
  <c r="AC119" i="140"/>
  <c r="AC120" i="140"/>
  <c r="AC121" i="140"/>
  <c r="AC122" i="140"/>
  <c r="AC123" i="140"/>
  <c r="AC124" i="140"/>
  <c r="AC125" i="140"/>
  <c r="AC126" i="140"/>
  <c r="AC127" i="140"/>
  <c r="AC128" i="140"/>
  <c r="AC129" i="140"/>
  <c r="AC130" i="140"/>
  <c r="AC131" i="140"/>
  <c r="AC132" i="140"/>
  <c r="AC133" i="140"/>
  <c r="AE18" i="140"/>
  <c r="AE27" i="140"/>
  <c r="AE30" i="140"/>
  <c r="AE41" i="140"/>
  <c r="AE48" i="140"/>
  <c r="AE49" i="140"/>
  <c r="AE51" i="140"/>
  <c r="AE53" i="140"/>
  <c r="AE54" i="140"/>
  <c r="AE56" i="140"/>
  <c r="AE57" i="140"/>
  <c r="AE58" i="140"/>
  <c r="AE69" i="140"/>
  <c r="AE70" i="140"/>
  <c r="AE72" i="140"/>
  <c r="AE73" i="140"/>
  <c r="AE74" i="140"/>
  <c r="AE75" i="140"/>
  <c r="AE79" i="140"/>
  <c r="AE80" i="140"/>
  <c r="AE81" i="140"/>
  <c r="AE82" i="140"/>
  <c r="AE83" i="140"/>
  <c r="AE84" i="140"/>
  <c r="AE85" i="140"/>
  <c r="AE88" i="140"/>
  <c r="AE89" i="140"/>
  <c r="AE90" i="140"/>
  <c r="AE91" i="140"/>
  <c r="AE92" i="140"/>
  <c r="AE93" i="140"/>
  <c r="AE94" i="140"/>
  <c r="AE95" i="140"/>
  <c r="AE96" i="140"/>
  <c r="AE97" i="140"/>
  <c r="AE98" i="140"/>
  <c r="AE99" i="140"/>
  <c r="AE100" i="140"/>
  <c r="AE101" i="140"/>
  <c r="AE102" i="140"/>
  <c r="AE103" i="140"/>
  <c r="AE104" i="140"/>
  <c r="AE105" i="140"/>
  <c r="AE106" i="140"/>
  <c r="AE107" i="140"/>
  <c r="AE108" i="140"/>
  <c r="AE109" i="140"/>
  <c r="AE110" i="140"/>
  <c r="AE111" i="140"/>
  <c r="AE115" i="140"/>
  <c r="AE116" i="140"/>
  <c r="AE117" i="140"/>
  <c r="AE118" i="140"/>
  <c r="AE119" i="140"/>
  <c r="AE120" i="140"/>
  <c r="AE121" i="140"/>
  <c r="AE122" i="140"/>
  <c r="AE123" i="140"/>
  <c r="AE124" i="140"/>
  <c r="AE125" i="140"/>
  <c r="AE126" i="140"/>
  <c r="AE127" i="140"/>
  <c r="AE128" i="140"/>
  <c r="AE129" i="140"/>
  <c r="AE130" i="140"/>
  <c r="AE131" i="140"/>
  <c r="AE132" i="140"/>
  <c r="AE133" i="140"/>
  <c r="AG18" i="140"/>
  <c r="AG27" i="140"/>
  <c r="AG30" i="140"/>
  <c r="AG41" i="140"/>
  <c r="AG48" i="140"/>
  <c r="AG49" i="140"/>
  <c r="AG51" i="140"/>
  <c r="AG53" i="140"/>
  <c r="AG54" i="140"/>
  <c r="AG56" i="140"/>
  <c r="AG57" i="140"/>
  <c r="AG58" i="140"/>
  <c r="AG69" i="140"/>
  <c r="AG70" i="140"/>
  <c r="AG72" i="140"/>
  <c r="AG73" i="140"/>
  <c r="AG74" i="140"/>
  <c r="AG75" i="140"/>
  <c r="AG79" i="140"/>
  <c r="AG80" i="140"/>
  <c r="AG81" i="140"/>
  <c r="AG82" i="140"/>
  <c r="AG83" i="140"/>
  <c r="AG84" i="140"/>
  <c r="AG85" i="140"/>
  <c r="AG88" i="140"/>
  <c r="AG89" i="140"/>
  <c r="AG90" i="140"/>
  <c r="AG91" i="140"/>
  <c r="AG92" i="140"/>
  <c r="AG93" i="140"/>
  <c r="AG94" i="140"/>
  <c r="AG95" i="140"/>
  <c r="AG96" i="140"/>
  <c r="AG97" i="140"/>
  <c r="AG98" i="140"/>
  <c r="AG99" i="140"/>
  <c r="AG100" i="140"/>
  <c r="AG101" i="140"/>
  <c r="AG102" i="140"/>
  <c r="AG103" i="140"/>
  <c r="AG104" i="140"/>
  <c r="AG105" i="140"/>
  <c r="AG106" i="140"/>
  <c r="AG107" i="140"/>
  <c r="AG108" i="140"/>
  <c r="AG109" i="140"/>
  <c r="AG110" i="140"/>
  <c r="AG111" i="140"/>
  <c r="AG115" i="140"/>
  <c r="AG116" i="140"/>
  <c r="AG117" i="140"/>
  <c r="AG118" i="140"/>
  <c r="AG119" i="140"/>
  <c r="AG120" i="140"/>
  <c r="AG121" i="140"/>
  <c r="AG122" i="140"/>
  <c r="AG123" i="140"/>
  <c r="AG124" i="140"/>
  <c r="AG125" i="140"/>
  <c r="AG126" i="140"/>
  <c r="AG127" i="140"/>
  <c r="AG128" i="140"/>
  <c r="AG129" i="140"/>
  <c r="AG130" i="140"/>
  <c r="AG131" i="140"/>
  <c r="AG132" i="140"/>
  <c r="AG133" i="140"/>
  <c r="AI18" i="140"/>
  <c r="AI27" i="140"/>
  <c r="AI30" i="140"/>
  <c r="AI41" i="140"/>
  <c r="AI48" i="140"/>
  <c r="AI49" i="140"/>
  <c r="AI51" i="140"/>
  <c r="AI53" i="140"/>
  <c r="AI54" i="140"/>
  <c r="AI56" i="140"/>
  <c r="AI57" i="140"/>
  <c r="AI58" i="140"/>
  <c r="AI69" i="140"/>
  <c r="AI70" i="140"/>
  <c r="AI72" i="140"/>
  <c r="AI73" i="140"/>
  <c r="AI74" i="140"/>
  <c r="AI75" i="140"/>
  <c r="AI79" i="140"/>
  <c r="AI80" i="140"/>
  <c r="AI81" i="140"/>
  <c r="AI82" i="140"/>
  <c r="AI83" i="140"/>
  <c r="AI84" i="140"/>
  <c r="AI85" i="140"/>
  <c r="AI88" i="140"/>
  <c r="AI89" i="140"/>
  <c r="AI90" i="140"/>
  <c r="AI91" i="140"/>
  <c r="AI92" i="140"/>
  <c r="AI93" i="140"/>
  <c r="AI94" i="140"/>
  <c r="AI95" i="140"/>
  <c r="AI96" i="140"/>
  <c r="AI97" i="140"/>
  <c r="AI98" i="140"/>
  <c r="AI99" i="140"/>
  <c r="AI100" i="140"/>
  <c r="AI101" i="140"/>
  <c r="AI102" i="140"/>
  <c r="AI103" i="140"/>
  <c r="AI104" i="140"/>
  <c r="AI105" i="140"/>
  <c r="AI106" i="140"/>
  <c r="AI107" i="140"/>
  <c r="AI108" i="140"/>
  <c r="AI109" i="140"/>
  <c r="AI110" i="140"/>
  <c r="AI111" i="140"/>
  <c r="AI115" i="140"/>
  <c r="AI116" i="140"/>
  <c r="AI117" i="140"/>
  <c r="AI118" i="140"/>
  <c r="AI119" i="140"/>
  <c r="AI120" i="140"/>
  <c r="AI121" i="140"/>
  <c r="AI122" i="140"/>
  <c r="AI123" i="140"/>
  <c r="AI124" i="140"/>
  <c r="AI125" i="140"/>
  <c r="AI126" i="140"/>
  <c r="AI127" i="140"/>
  <c r="AI128" i="140"/>
  <c r="AI129" i="140"/>
  <c r="AI130" i="140"/>
  <c r="AI131" i="140"/>
  <c r="AI132" i="140"/>
  <c r="AI133" i="140"/>
  <c r="W18" i="140"/>
  <c r="W27" i="140"/>
  <c r="W30" i="140"/>
  <c r="W41" i="140"/>
  <c r="W48" i="140"/>
  <c r="W49" i="140"/>
  <c r="W51" i="140"/>
  <c r="W53" i="140"/>
  <c r="W54" i="140"/>
  <c r="W56" i="140"/>
  <c r="W57" i="140"/>
  <c r="W58" i="140"/>
  <c r="W69" i="140"/>
  <c r="W70" i="140"/>
  <c r="W72" i="140"/>
  <c r="W73" i="140"/>
  <c r="W74" i="140"/>
  <c r="W75" i="140"/>
  <c r="W79" i="140"/>
  <c r="W80" i="140"/>
  <c r="W81" i="140"/>
  <c r="W82" i="140"/>
  <c r="W83" i="140"/>
  <c r="W84" i="140"/>
  <c r="W85" i="140"/>
  <c r="W88" i="140"/>
  <c r="W89" i="140"/>
  <c r="W90" i="140"/>
  <c r="W91" i="140"/>
  <c r="W92" i="140"/>
  <c r="W93" i="140"/>
  <c r="W94" i="140"/>
  <c r="W95" i="140"/>
  <c r="W96" i="140"/>
  <c r="W97" i="140"/>
  <c r="W98" i="140"/>
  <c r="W99" i="140"/>
  <c r="W100" i="140"/>
  <c r="W101" i="140"/>
  <c r="W102" i="140"/>
  <c r="W103" i="140"/>
  <c r="W104" i="140"/>
  <c r="W105" i="140"/>
  <c r="W106" i="140"/>
  <c r="W107" i="140"/>
  <c r="W108" i="140"/>
  <c r="W109" i="140"/>
  <c r="W110" i="140"/>
  <c r="W111" i="140"/>
  <c r="W115" i="140"/>
  <c r="W116" i="140"/>
  <c r="W117" i="140"/>
  <c r="W118" i="140"/>
  <c r="W119" i="140"/>
  <c r="W120" i="140"/>
  <c r="W121" i="140"/>
  <c r="W122" i="140"/>
  <c r="W123" i="140"/>
  <c r="W124" i="140"/>
  <c r="W125" i="140"/>
  <c r="W126" i="140"/>
  <c r="W127" i="140"/>
  <c r="W128" i="140"/>
  <c r="W129" i="140"/>
  <c r="W130" i="140"/>
  <c r="W131" i="140"/>
  <c r="W132" i="140"/>
  <c r="W133" i="140"/>
  <c r="M18" i="140"/>
  <c r="M27" i="140"/>
  <c r="M30" i="140"/>
  <c r="M41" i="140"/>
  <c r="M48" i="140"/>
  <c r="M49" i="140"/>
  <c r="M51" i="140"/>
  <c r="M53" i="140"/>
  <c r="M54" i="140"/>
  <c r="M56" i="140"/>
  <c r="M57" i="140"/>
  <c r="M58" i="140"/>
  <c r="M69" i="140"/>
  <c r="M70" i="140"/>
  <c r="M72" i="140"/>
  <c r="M73" i="140"/>
  <c r="M74" i="140"/>
  <c r="M75" i="140"/>
  <c r="M79" i="140"/>
  <c r="M80" i="140"/>
  <c r="M81" i="140"/>
  <c r="M82" i="140"/>
  <c r="M83" i="140"/>
  <c r="M84" i="140"/>
  <c r="M85" i="140"/>
  <c r="M88" i="140"/>
  <c r="M89" i="140"/>
  <c r="M90" i="140"/>
  <c r="M91" i="140"/>
  <c r="M92" i="140"/>
  <c r="M93" i="140"/>
  <c r="M94" i="140"/>
  <c r="M95" i="140"/>
  <c r="M96" i="140"/>
  <c r="M97" i="140"/>
  <c r="M98" i="140"/>
  <c r="M99" i="140"/>
  <c r="M100" i="140"/>
  <c r="M101" i="140"/>
  <c r="M102" i="140"/>
  <c r="M103" i="140"/>
  <c r="M104" i="140"/>
  <c r="M105" i="140"/>
  <c r="M106" i="140"/>
  <c r="M107" i="140"/>
  <c r="M108" i="140"/>
  <c r="M109" i="140"/>
  <c r="M110" i="140"/>
  <c r="M111" i="140"/>
  <c r="M115" i="140"/>
  <c r="M116" i="140"/>
  <c r="M117" i="140"/>
  <c r="M118" i="140"/>
  <c r="M119" i="140"/>
  <c r="M120" i="140"/>
  <c r="M121" i="140"/>
  <c r="M122" i="140"/>
  <c r="M123" i="140"/>
  <c r="M124" i="140"/>
  <c r="M125" i="140"/>
  <c r="M126" i="140"/>
  <c r="M127" i="140"/>
  <c r="M128" i="140"/>
  <c r="M129" i="140"/>
  <c r="M130" i="140"/>
  <c r="M131" i="140"/>
  <c r="M132" i="140"/>
  <c r="M133" i="140"/>
  <c r="AA18" i="140"/>
  <c r="AA27" i="140"/>
  <c r="AA30" i="140"/>
  <c r="AA41" i="140"/>
  <c r="AA48" i="140"/>
  <c r="AA49" i="140"/>
  <c r="AA51" i="140"/>
  <c r="AA53" i="140"/>
  <c r="AA54" i="140"/>
  <c r="AA56" i="140"/>
  <c r="AA57" i="140"/>
  <c r="AA58" i="140"/>
  <c r="AA69" i="140"/>
  <c r="AA70" i="140"/>
  <c r="AA72" i="140"/>
  <c r="AA73" i="140"/>
  <c r="AA74" i="140"/>
  <c r="AA75" i="140"/>
  <c r="AA79" i="140"/>
  <c r="AA80" i="140"/>
  <c r="AA81" i="140"/>
  <c r="AA82" i="140"/>
  <c r="AA83" i="140"/>
  <c r="AA84" i="140"/>
  <c r="AA85" i="140"/>
  <c r="AA88" i="140"/>
  <c r="AA89" i="140"/>
  <c r="AA90" i="140"/>
  <c r="AA91" i="140"/>
  <c r="AA92" i="140"/>
  <c r="AA93" i="140"/>
  <c r="AA94" i="140"/>
  <c r="AA95" i="140"/>
  <c r="AA96" i="140"/>
  <c r="AA97" i="140"/>
  <c r="AA98" i="140"/>
  <c r="AA99" i="140"/>
  <c r="AA100" i="140"/>
  <c r="AA101" i="140"/>
  <c r="AA102" i="140"/>
  <c r="AA103" i="140"/>
  <c r="AA104" i="140"/>
  <c r="AA105" i="140"/>
  <c r="AA106" i="140"/>
  <c r="AA107" i="140"/>
  <c r="AA108" i="140"/>
  <c r="AA109" i="140"/>
  <c r="AA110" i="140"/>
  <c r="AA111" i="140"/>
  <c r="AA115" i="140"/>
  <c r="AA116" i="140"/>
  <c r="AA117" i="140"/>
  <c r="AA118" i="140"/>
  <c r="AA119" i="140"/>
  <c r="AA120" i="140"/>
  <c r="AA121" i="140"/>
  <c r="AA122" i="140"/>
  <c r="AA123" i="140"/>
  <c r="AA124" i="140"/>
  <c r="AA125" i="140"/>
  <c r="AA126" i="140"/>
  <c r="AA127" i="140"/>
  <c r="AA128" i="140"/>
  <c r="AA129" i="140"/>
  <c r="AA130" i="140"/>
  <c r="AA131" i="140"/>
  <c r="AA132" i="140"/>
  <c r="AA133" i="140"/>
  <c r="Y18" i="140"/>
  <c r="Y27" i="140"/>
  <c r="Y30" i="140"/>
  <c r="Y41" i="140"/>
  <c r="Y48" i="140"/>
  <c r="Y49" i="140"/>
  <c r="Y51" i="140"/>
  <c r="Y53" i="140"/>
  <c r="Y54" i="140"/>
  <c r="Y56" i="140"/>
  <c r="Y57" i="140"/>
  <c r="Y58" i="140"/>
  <c r="Y69" i="140"/>
  <c r="Y70" i="140"/>
  <c r="Y72" i="140"/>
  <c r="Y73" i="140"/>
  <c r="Y74" i="140"/>
  <c r="Y75" i="140"/>
  <c r="Y79" i="140"/>
  <c r="Y80" i="140"/>
  <c r="Y81" i="140"/>
  <c r="Y82" i="140"/>
  <c r="Y83" i="140"/>
  <c r="Y84" i="140"/>
  <c r="Y85" i="140"/>
  <c r="Y88" i="140"/>
  <c r="Y89" i="140"/>
  <c r="Y90" i="140"/>
  <c r="Y91" i="140"/>
  <c r="Y92" i="140"/>
  <c r="Y93" i="140"/>
  <c r="Y94" i="140"/>
  <c r="Y95" i="140"/>
  <c r="Y96" i="140"/>
  <c r="Y97" i="140"/>
  <c r="Y98" i="140"/>
  <c r="Y99" i="140"/>
  <c r="Y100" i="140"/>
  <c r="Y101" i="140"/>
  <c r="Y102" i="140"/>
  <c r="Y103" i="140"/>
  <c r="Y104" i="140"/>
  <c r="Y105" i="140"/>
  <c r="Y106" i="140"/>
  <c r="Y107" i="140"/>
  <c r="Y108" i="140"/>
  <c r="Y109" i="140"/>
  <c r="Y110" i="140"/>
  <c r="Y111" i="140"/>
  <c r="Y115" i="140"/>
  <c r="Y116" i="140"/>
  <c r="Y117" i="140"/>
  <c r="Y118" i="140"/>
  <c r="Y119" i="140"/>
  <c r="Y120" i="140"/>
  <c r="Y121" i="140"/>
  <c r="Y122" i="140"/>
  <c r="Y123" i="140"/>
  <c r="Y124" i="140"/>
  <c r="Y125" i="140"/>
  <c r="Y126" i="140"/>
  <c r="Y127" i="140"/>
  <c r="Y128" i="140"/>
  <c r="Y129" i="140"/>
  <c r="Y130" i="140"/>
  <c r="Y131" i="140"/>
  <c r="Y132" i="140"/>
  <c r="Y133" i="140"/>
  <c r="AM18" i="140"/>
  <c r="AM27" i="140"/>
  <c r="AM30" i="140"/>
  <c r="AM41" i="140"/>
  <c r="AM48" i="140"/>
  <c r="AM49" i="140"/>
  <c r="AM51" i="140"/>
  <c r="AM53" i="140"/>
  <c r="AM54" i="140"/>
  <c r="AM56" i="140"/>
  <c r="AM57" i="140"/>
  <c r="AM58" i="140"/>
  <c r="AM69" i="140"/>
  <c r="AM70" i="140"/>
  <c r="AM72" i="140"/>
  <c r="AM73" i="140"/>
  <c r="AM74" i="140"/>
  <c r="AM75" i="140"/>
  <c r="AM79" i="140"/>
  <c r="AM80" i="140"/>
  <c r="AM81" i="140"/>
  <c r="AM82" i="140"/>
  <c r="AM83" i="140"/>
  <c r="AM84" i="140"/>
  <c r="AM85" i="140"/>
  <c r="AM88" i="140"/>
  <c r="AM89" i="140"/>
  <c r="AM90" i="140"/>
  <c r="AM91" i="140"/>
  <c r="AM92" i="140"/>
  <c r="AM93" i="140"/>
  <c r="AM94" i="140"/>
  <c r="AM95" i="140"/>
  <c r="AM96" i="140"/>
  <c r="AM97" i="140"/>
  <c r="AM98" i="140"/>
  <c r="AM99" i="140"/>
  <c r="AM100" i="140"/>
  <c r="AM101" i="140"/>
  <c r="AM102" i="140"/>
  <c r="AM103" i="140"/>
  <c r="AM104" i="140"/>
  <c r="AM105" i="140"/>
  <c r="AM106" i="140"/>
  <c r="AM107" i="140"/>
  <c r="AM108" i="140"/>
  <c r="AM109" i="140"/>
  <c r="AM110" i="140"/>
  <c r="AM111" i="140"/>
  <c r="AM115" i="140"/>
  <c r="AM116" i="140"/>
  <c r="AM117" i="140"/>
  <c r="AM118" i="140"/>
  <c r="AM119" i="140"/>
  <c r="AM120" i="140"/>
  <c r="AM121" i="140"/>
  <c r="AM122" i="140"/>
  <c r="AM123" i="140"/>
  <c r="AM124" i="140"/>
  <c r="AM125" i="140"/>
  <c r="AM126" i="140"/>
  <c r="AM127" i="140"/>
  <c r="AM128" i="140"/>
  <c r="AM129" i="140"/>
  <c r="AM130" i="140"/>
  <c r="AM131" i="140"/>
  <c r="AM132" i="140"/>
  <c r="AM133" i="140"/>
  <c r="AU18" i="140"/>
  <c r="AU27" i="140"/>
  <c r="AU30" i="140"/>
  <c r="AU41" i="140"/>
  <c r="AU48" i="140"/>
  <c r="AU49" i="140"/>
  <c r="AU51" i="140"/>
  <c r="AU53" i="140"/>
  <c r="AU54" i="140"/>
  <c r="AU56" i="140"/>
  <c r="AU57" i="140"/>
  <c r="AU58" i="140"/>
  <c r="AU69" i="140"/>
  <c r="AU70" i="140"/>
  <c r="AU72" i="140"/>
  <c r="AU73" i="140"/>
  <c r="AU74" i="140"/>
  <c r="AU75" i="140"/>
  <c r="AU79" i="140"/>
  <c r="AU80" i="140"/>
  <c r="AU81" i="140"/>
  <c r="AU82" i="140"/>
  <c r="AU83" i="140"/>
  <c r="AU84" i="140"/>
  <c r="AU85" i="140"/>
  <c r="AU88" i="140"/>
  <c r="AU89" i="140"/>
  <c r="AU90" i="140"/>
  <c r="AU91" i="140"/>
  <c r="AU92" i="140"/>
  <c r="AU93" i="140"/>
  <c r="AU94" i="140"/>
  <c r="AU95" i="140"/>
  <c r="AU96" i="140"/>
  <c r="AU97" i="140"/>
  <c r="AU98" i="140"/>
  <c r="AU99" i="140"/>
  <c r="AU100" i="140"/>
  <c r="AU101" i="140"/>
  <c r="AU102" i="140"/>
  <c r="AU103" i="140"/>
  <c r="AU104" i="140"/>
  <c r="AU105" i="140"/>
  <c r="AU106" i="140"/>
  <c r="AU107" i="140"/>
  <c r="AU108" i="140"/>
  <c r="AU109" i="140"/>
  <c r="AU110" i="140"/>
  <c r="AU111" i="140"/>
  <c r="AU115" i="140"/>
  <c r="AU116" i="140"/>
  <c r="AU117" i="140"/>
  <c r="AU118" i="140"/>
  <c r="AU119" i="140"/>
  <c r="AU120" i="140"/>
  <c r="AU121" i="140"/>
  <c r="AU122" i="140"/>
  <c r="AU123" i="140"/>
  <c r="AU124" i="140"/>
  <c r="AU125" i="140"/>
  <c r="AU126" i="140"/>
  <c r="AU127" i="140"/>
  <c r="AU128" i="140"/>
  <c r="AU129" i="140"/>
  <c r="AU130" i="140"/>
  <c r="AU131" i="140"/>
  <c r="AU132" i="140"/>
  <c r="AU133" i="140"/>
  <c r="AW18" i="140"/>
  <c r="AW27" i="140"/>
  <c r="AW30" i="140"/>
  <c r="AW41" i="140"/>
  <c r="AW48" i="140"/>
  <c r="AW49" i="140"/>
  <c r="AW51" i="140"/>
  <c r="AW53" i="140"/>
  <c r="AW54" i="140"/>
  <c r="AW56" i="140"/>
  <c r="AW57" i="140"/>
  <c r="AW58" i="140"/>
  <c r="AW69" i="140"/>
  <c r="AW70" i="140"/>
  <c r="AW72" i="140"/>
  <c r="AW73" i="140"/>
  <c r="AW74" i="140"/>
  <c r="AW75" i="140"/>
  <c r="AW79" i="140"/>
  <c r="AW80" i="140"/>
  <c r="AW81" i="140"/>
  <c r="AW82" i="140"/>
  <c r="AW83" i="140"/>
  <c r="AW84" i="140"/>
  <c r="AW85" i="140"/>
  <c r="AW88" i="140"/>
  <c r="AW89" i="140"/>
  <c r="AW90" i="140"/>
  <c r="AW91" i="140"/>
  <c r="AW92" i="140"/>
  <c r="AW93" i="140"/>
  <c r="AW94" i="140"/>
  <c r="AW95" i="140"/>
  <c r="AW96" i="140"/>
  <c r="AW97" i="140"/>
  <c r="AW98" i="140"/>
  <c r="AW99" i="140"/>
  <c r="AW100" i="140"/>
  <c r="AW101" i="140"/>
  <c r="AW102" i="140"/>
  <c r="AW103" i="140"/>
  <c r="AW104" i="140"/>
  <c r="AW105" i="140"/>
  <c r="AW106" i="140"/>
  <c r="AW107" i="140"/>
  <c r="AW108" i="140"/>
  <c r="AW109" i="140"/>
  <c r="AW110" i="140"/>
  <c r="AW111" i="140"/>
  <c r="AW115" i="140"/>
  <c r="AW116" i="140"/>
  <c r="AW117" i="140"/>
  <c r="AW118" i="140"/>
  <c r="AW119" i="140"/>
  <c r="AW120" i="140"/>
  <c r="AW121" i="140"/>
  <c r="AW122" i="140"/>
  <c r="AW123" i="140"/>
  <c r="AW124" i="140"/>
  <c r="AW125" i="140"/>
  <c r="AW126" i="140"/>
  <c r="AW127" i="140"/>
  <c r="AW128" i="140"/>
  <c r="AW129" i="140"/>
  <c r="AW130" i="140"/>
  <c r="AW131" i="140"/>
  <c r="AW132" i="140"/>
  <c r="AW133" i="140"/>
  <c r="AY99" i="15"/>
  <c r="AT134" i="141"/>
  <c r="AP99" i="15"/>
  <c r="AR134" i="141"/>
  <c r="AN99" i="15"/>
  <c r="AP134" i="141"/>
  <c r="AL99" i="15"/>
  <c r="AN134" i="141"/>
  <c r="AJ99" i="15"/>
  <c r="AL134" i="141"/>
  <c r="AH99" i="15"/>
  <c r="AJ134" i="141"/>
  <c r="AF99" i="15"/>
  <c r="AH134" i="141"/>
  <c r="AD99" i="15"/>
  <c r="AF134" i="141"/>
  <c r="AB99" i="15"/>
  <c r="AD134" i="141"/>
  <c r="Z99" i="15"/>
  <c r="AB134" i="141"/>
  <c r="X99" i="15"/>
  <c r="Z134" i="141"/>
  <c r="V99" i="15"/>
  <c r="X134" i="141"/>
  <c r="T99" i="15"/>
  <c r="V134" i="141"/>
  <c r="R99" i="15"/>
  <c r="T134" i="141"/>
  <c r="P99" i="15"/>
  <c r="R134" i="141"/>
  <c r="N99" i="15"/>
  <c r="P134" i="141"/>
  <c r="L99" i="15"/>
  <c r="N134" i="141"/>
  <c r="J99" i="15"/>
  <c r="L134" i="141"/>
  <c r="H99" i="15"/>
  <c r="J134" i="141"/>
  <c r="F99" i="15"/>
  <c r="H134" i="141"/>
  <c r="D99" i="15"/>
  <c r="F134" i="141"/>
  <c r="B99" i="15"/>
  <c r="AZ148" i="141"/>
  <c r="S143" i="141"/>
  <c r="G13" i="141"/>
  <c r="G14" i="141"/>
  <c r="G15" i="141"/>
  <c r="G16" i="141"/>
  <c r="G17" i="141"/>
  <c r="G18" i="141"/>
  <c r="G19" i="141"/>
  <c r="G20" i="141"/>
  <c r="G21" i="141"/>
  <c r="G22" i="141"/>
  <c r="G23" i="141"/>
  <c r="G24" i="141"/>
  <c r="G25" i="141"/>
  <c r="G26" i="141"/>
  <c r="G27" i="141"/>
  <c r="G28" i="141"/>
  <c r="G29" i="141"/>
  <c r="G30" i="141"/>
  <c r="G31" i="141"/>
  <c r="G32" i="141"/>
  <c r="G33" i="141"/>
  <c r="G34" i="141"/>
  <c r="G35" i="141"/>
  <c r="G36" i="141"/>
  <c r="G37" i="141"/>
  <c r="G38" i="141"/>
  <c r="G39" i="141"/>
  <c r="G40" i="141"/>
  <c r="G41" i="141"/>
  <c r="G42" i="141"/>
  <c r="G43" i="141"/>
  <c r="G44" i="141"/>
  <c r="G45" i="141"/>
  <c r="G46" i="141"/>
  <c r="G47" i="141"/>
  <c r="G48" i="141"/>
  <c r="G49" i="141"/>
  <c r="G50" i="141"/>
  <c r="G51" i="141"/>
  <c r="G52" i="141"/>
  <c r="G53" i="141"/>
  <c r="G54" i="141"/>
  <c r="G55" i="141"/>
  <c r="G56" i="141"/>
  <c r="G57" i="141"/>
  <c r="G58" i="141"/>
  <c r="G59" i="141"/>
  <c r="G60" i="141"/>
  <c r="G61" i="141"/>
  <c r="G62" i="141"/>
  <c r="G63" i="141"/>
  <c r="G64" i="141"/>
  <c r="G65" i="141"/>
  <c r="G66" i="141"/>
  <c r="G67" i="141"/>
  <c r="G68" i="141"/>
  <c r="G69" i="141"/>
  <c r="G70" i="141"/>
  <c r="G71" i="141"/>
  <c r="G72" i="141"/>
  <c r="G73" i="141"/>
  <c r="G74" i="141"/>
  <c r="G75" i="141"/>
  <c r="G76" i="141"/>
  <c r="G77" i="141"/>
  <c r="G78" i="141"/>
  <c r="G79" i="141"/>
  <c r="G80" i="141"/>
  <c r="G81" i="141"/>
  <c r="G82" i="141"/>
  <c r="G83" i="141"/>
  <c r="G84" i="141"/>
  <c r="G85" i="141"/>
  <c r="G86" i="141"/>
  <c r="G87" i="141"/>
  <c r="G88" i="141"/>
  <c r="G89" i="141"/>
  <c r="G90" i="141"/>
  <c r="G91" i="141"/>
  <c r="G92" i="141"/>
  <c r="G93" i="141"/>
  <c r="G94" i="141"/>
  <c r="G95" i="141"/>
  <c r="G96" i="141"/>
  <c r="G97" i="141"/>
  <c r="G98" i="141"/>
  <c r="G99" i="141"/>
  <c r="G100" i="141"/>
  <c r="G101" i="141"/>
  <c r="G102" i="141"/>
  <c r="G103" i="141"/>
  <c r="G104" i="141"/>
  <c r="G105" i="141"/>
  <c r="G106" i="141"/>
  <c r="G107" i="141"/>
  <c r="G108" i="141"/>
  <c r="G109" i="141"/>
  <c r="G110" i="141"/>
  <c r="G111" i="141"/>
  <c r="G112" i="141"/>
  <c r="G113" i="141"/>
  <c r="G114" i="141"/>
  <c r="G115" i="141"/>
  <c r="G116" i="141"/>
  <c r="G117" i="141"/>
  <c r="G118" i="141"/>
  <c r="G119" i="141"/>
  <c r="G120" i="141"/>
  <c r="G121" i="141"/>
  <c r="G122" i="141"/>
  <c r="G123" i="141"/>
  <c r="G124" i="141"/>
  <c r="G125" i="141"/>
  <c r="G126" i="141"/>
  <c r="G127" i="141"/>
  <c r="G128" i="141"/>
  <c r="G129" i="141"/>
  <c r="G130" i="141"/>
  <c r="G131" i="141"/>
  <c r="G132" i="141"/>
  <c r="G133" i="141"/>
  <c r="G136" i="141"/>
  <c r="I13" i="141"/>
  <c r="I14" i="141"/>
  <c r="I15" i="141"/>
  <c r="I16" i="141"/>
  <c r="I17" i="141"/>
  <c r="I18" i="141"/>
  <c r="I19" i="141"/>
  <c r="I20" i="141"/>
  <c r="I21" i="141"/>
  <c r="I22" i="141"/>
  <c r="I23" i="141"/>
  <c r="I24" i="141"/>
  <c r="I25" i="141"/>
  <c r="I26" i="141"/>
  <c r="I27" i="141"/>
  <c r="I28" i="141"/>
  <c r="I29" i="141"/>
  <c r="I30" i="141"/>
  <c r="I31" i="141"/>
  <c r="I32" i="141"/>
  <c r="I33" i="141"/>
  <c r="I34" i="141"/>
  <c r="I35" i="141"/>
  <c r="I36" i="141"/>
  <c r="I37" i="141"/>
  <c r="I38" i="141"/>
  <c r="I39" i="141"/>
  <c r="I40" i="141"/>
  <c r="I41" i="141"/>
  <c r="I42" i="141"/>
  <c r="I43" i="141"/>
  <c r="I44" i="141"/>
  <c r="I45" i="141"/>
  <c r="I46" i="141"/>
  <c r="I47" i="141"/>
  <c r="I48" i="141"/>
  <c r="I49" i="141"/>
  <c r="I50" i="141"/>
  <c r="I51" i="141"/>
  <c r="I52" i="141"/>
  <c r="I53" i="141"/>
  <c r="I54" i="141"/>
  <c r="I55" i="141"/>
  <c r="I56" i="141"/>
  <c r="I57" i="141"/>
  <c r="I58" i="141"/>
  <c r="I59" i="141"/>
  <c r="I60" i="141"/>
  <c r="I61" i="141"/>
  <c r="I62" i="141"/>
  <c r="I63" i="141"/>
  <c r="I64" i="141"/>
  <c r="I65" i="141"/>
  <c r="I66" i="141"/>
  <c r="I67" i="141"/>
  <c r="I68" i="141"/>
  <c r="I69" i="141"/>
  <c r="I70" i="141"/>
  <c r="I71" i="141"/>
  <c r="I72" i="141"/>
  <c r="I73" i="141"/>
  <c r="I74" i="141"/>
  <c r="I75" i="141"/>
  <c r="I76" i="141"/>
  <c r="I77" i="141"/>
  <c r="I78" i="141"/>
  <c r="I79" i="141"/>
  <c r="I80" i="141"/>
  <c r="I81" i="141"/>
  <c r="I82" i="141"/>
  <c r="I83" i="141"/>
  <c r="I84" i="141"/>
  <c r="I85" i="141"/>
  <c r="I86" i="141"/>
  <c r="I87" i="141"/>
  <c r="I88" i="141"/>
  <c r="I89" i="141"/>
  <c r="I90" i="141"/>
  <c r="I91" i="141"/>
  <c r="I92" i="141"/>
  <c r="I93" i="141"/>
  <c r="I94" i="141"/>
  <c r="I95" i="141"/>
  <c r="I96" i="141"/>
  <c r="I97" i="141"/>
  <c r="I98" i="141"/>
  <c r="I99" i="141"/>
  <c r="I100" i="141"/>
  <c r="I101" i="141"/>
  <c r="I102" i="141"/>
  <c r="I103" i="141"/>
  <c r="I104" i="141"/>
  <c r="I105" i="141"/>
  <c r="I106" i="141"/>
  <c r="I107" i="141"/>
  <c r="I108" i="141"/>
  <c r="I109" i="141"/>
  <c r="I110" i="141"/>
  <c r="I111" i="141"/>
  <c r="I112" i="141"/>
  <c r="I113" i="141"/>
  <c r="I114" i="141"/>
  <c r="I115" i="141"/>
  <c r="I116" i="141"/>
  <c r="I117" i="141"/>
  <c r="I118" i="141"/>
  <c r="I119" i="141"/>
  <c r="I120" i="141"/>
  <c r="I121" i="141"/>
  <c r="I122" i="141"/>
  <c r="I123" i="141"/>
  <c r="I124" i="141"/>
  <c r="I125" i="141"/>
  <c r="I126" i="141"/>
  <c r="I127" i="141"/>
  <c r="I128" i="141"/>
  <c r="I129" i="141"/>
  <c r="I130" i="141"/>
  <c r="I131" i="141"/>
  <c r="I132" i="141"/>
  <c r="I133" i="141"/>
  <c r="I136" i="141"/>
  <c r="K13" i="141"/>
  <c r="K14" i="141"/>
  <c r="K15" i="141"/>
  <c r="K16" i="141"/>
  <c r="K17" i="141"/>
  <c r="K18" i="141"/>
  <c r="K19" i="141"/>
  <c r="K20" i="141"/>
  <c r="K21" i="141"/>
  <c r="K22" i="141"/>
  <c r="K23" i="141"/>
  <c r="K24" i="141"/>
  <c r="K25" i="141"/>
  <c r="K26" i="141"/>
  <c r="K27" i="141"/>
  <c r="K28" i="141"/>
  <c r="K29" i="141"/>
  <c r="K30" i="141"/>
  <c r="K31" i="141"/>
  <c r="K32" i="141"/>
  <c r="K33" i="141"/>
  <c r="K34" i="141"/>
  <c r="K35" i="141"/>
  <c r="K36" i="141"/>
  <c r="K37" i="141"/>
  <c r="K38" i="141"/>
  <c r="K39" i="141"/>
  <c r="K40" i="141"/>
  <c r="K41" i="141"/>
  <c r="K42" i="141"/>
  <c r="K43" i="141"/>
  <c r="K44" i="141"/>
  <c r="K45" i="141"/>
  <c r="K46" i="141"/>
  <c r="K47" i="141"/>
  <c r="K48" i="141"/>
  <c r="K49" i="141"/>
  <c r="K50" i="141"/>
  <c r="K51" i="141"/>
  <c r="K52" i="141"/>
  <c r="K53" i="141"/>
  <c r="K54" i="141"/>
  <c r="K55" i="141"/>
  <c r="K56" i="141"/>
  <c r="K57" i="141"/>
  <c r="K58" i="141"/>
  <c r="K59" i="141"/>
  <c r="K60" i="141"/>
  <c r="K61" i="141"/>
  <c r="K62" i="141"/>
  <c r="K63" i="141"/>
  <c r="K64" i="141"/>
  <c r="K65" i="141"/>
  <c r="K66" i="141"/>
  <c r="K67" i="141"/>
  <c r="K68" i="141"/>
  <c r="K69" i="141"/>
  <c r="K70" i="141"/>
  <c r="K71" i="141"/>
  <c r="K72" i="141"/>
  <c r="K73" i="141"/>
  <c r="K74" i="141"/>
  <c r="K75" i="141"/>
  <c r="K76" i="141"/>
  <c r="K77" i="141"/>
  <c r="K78" i="141"/>
  <c r="K79" i="141"/>
  <c r="K80" i="141"/>
  <c r="K81" i="141"/>
  <c r="K82" i="141"/>
  <c r="K83" i="141"/>
  <c r="K84" i="141"/>
  <c r="K85" i="141"/>
  <c r="K86" i="141"/>
  <c r="K87" i="141"/>
  <c r="K88" i="141"/>
  <c r="K89" i="141"/>
  <c r="K90" i="141"/>
  <c r="K91" i="141"/>
  <c r="K92" i="141"/>
  <c r="K93" i="141"/>
  <c r="K94" i="141"/>
  <c r="K95" i="141"/>
  <c r="K96" i="141"/>
  <c r="K97" i="141"/>
  <c r="K98" i="141"/>
  <c r="K99" i="141"/>
  <c r="K100" i="141"/>
  <c r="K101" i="141"/>
  <c r="K102" i="141"/>
  <c r="K103" i="141"/>
  <c r="K104" i="141"/>
  <c r="K105" i="141"/>
  <c r="K106" i="141"/>
  <c r="K107" i="141"/>
  <c r="K108" i="141"/>
  <c r="K109" i="141"/>
  <c r="K110" i="141"/>
  <c r="K111" i="141"/>
  <c r="K112" i="141"/>
  <c r="K113" i="141"/>
  <c r="K114" i="141"/>
  <c r="K115" i="141"/>
  <c r="K116" i="141"/>
  <c r="K117" i="141"/>
  <c r="K118" i="141"/>
  <c r="K119" i="141"/>
  <c r="K120" i="141"/>
  <c r="K121" i="141"/>
  <c r="K122" i="141"/>
  <c r="K123" i="141"/>
  <c r="K124" i="141"/>
  <c r="K125" i="141"/>
  <c r="K126" i="141"/>
  <c r="K127" i="141"/>
  <c r="K128" i="141"/>
  <c r="K129" i="141"/>
  <c r="K130" i="141"/>
  <c r="K131" i="141"/>
  <c r="K132" i="141"/>
  <c r="K133" i="141"/>
  <c r="K136" i="141"/>
  <c r="Q13" i="141"/>
  <c r="Q14" i="141"/>
  <c r="Q15" i="141"/>
  <c r="Q16" i="141"/>
  <c r="Q17" i="141"/>
  <c r="Q18" i="141"/>
  <c r="Q19" i="141"/>
  <c r="Q20" i="141"/>
  <c r="Q21" i="141"/>
  <c r="Q22" i="141"/>
  <c r="Q23" i="141"/>
  <c r="Q24" i="141"/>
  <c r="Q25" i="141"/>
  <c r="Q26" i="141"/>
  <c r="Q27" i="141"/>
  <c r="Q28" i="141"/>
  <c r="Q29" i="141"/>
  <c r="Q30" i="141"/>
  <c r="Q31" i="141"/>
  <c r="Q32" i="141"/>
  <c r="Q33" i="141"/>
  <c r="Q34" i="141"/>
  <c r="Q35" i="141"/>
  <c r="Q36" i="141"/>
  <c r="Q37" i="141"/>
  <c r="Q38" i="141"/>
  <c r="Q39" i="141"/>
  <c r="Q40" i="141"/>
  <c r="Q41" i="141"/>
  <c r="Q42" i="141"/>
  <c r="Q43" i="141"/>
  <c r="Q44" i="141"/>
  <c r="Q45" i="141"/>
  <c r="Q46" i="141"/>
  <c r="Q47" i="141"/>
  <c r="Q48" i="141"/>
  <c r="Q49" i="141"/>
  <c r="Q50" i="141"/>
  <c r="Q51" i="141"/>
  <c r="Q52" i="141"/>
  <c r="Q53" i="141"/>
  <c r="Q54" i="141"/>
  <c r="Q55" i="141"/>
  <c r="Q56" i="141"/>
  <c r="Q57" i="141"/>
  <c r="Q58" i="141"/>
  <c r="Q59" i="141"/>
  <c r="Q60" i="141"/>
  <c r="Q61" i="141"/>
  <c r="Q62" i="141"/>
  <c r="Q63" i="141"/>
  <c r="Q64" i="141"/>
  <c r="Q65" i="141"/>
  <c r="Q66" i="141"/>
  <c r="Q67" i="141"/>
  <c r="Q68" i="141"/>
  <c r="Q69" i="141"/>
  <c r="Q70" i="141"/>
  <c r="Q71" i="141"/>
  <c r="Q72" i="141"/>
  <c r="Q73" i="141"/>
  <c r="Q74" i="141"/>
  <c r="Q75" i="141"/>
  <c r="Q76" i="141"/>
  <c r="Q77" i="141"/>
  <c r="Q78" i="141"/>
  <c r="Q79" i="141"/>
  <c r="Q80" i="141"/>
  <c r="Q81" i="141"/>
  <c r="Q82" i="141"/>
  <c r="Q83" i="141"/>
  <c r="Q84" i="141"/>
  <c r="Q85" i="141"/>
  <c r="Q86" i="141"/>
  <c r="Q87" i="141"/>
  <c r="Q88" i="141"/>
  <c r="Q89" i="141"/>
  <c r="Q90" i="141"/>
  <c r="Q91" i="141"/>
  <c r="Q92" i="141"/>
  <c r="Q93" i="141"/>
  <c r="Q94" i="141"/>
  <c r="Q95" i="141"/>
  <c r="Q96" i="141"/>
  <c r="Q97" i="141"/>
  <c r="Q98" i="141"/>
  <c r="Q99" i="141"/>
  <c r="Q100" i="141"/>
  <c r="Q101" i="141"/>
  <c r="Q102" i="141"/>
  <c r="Q103" i="141"/>
  <c r="Q104" i="141"/>
  <c r="Q105" i="141"/>
  <c r="Q106" i="141"/>
  <c r="Q107" i="141"/>
  <c r="Q108" i="141"/>
  <c r="Q109" i="141"/>
  <c r="Q110" i="141"/>
  <c r="Q111" i="141"/>
  <c r="Q112" i="141"/>
  <c r="Q113" i="141"/>
  <c r="Q114" i="141"/>
  <c r="Q115" i="141"/>
  <c r="Q116" i="141"/>
  <c r="Q117" i="141"/>
  <c r="Q118" i="141"/>
  <c r="Q119" i="141"/>
  <c r="Q120" i="141"/>
  <c r="Q121" i="141"/>
  <c r="Q122" i="141"/>
  <c r="Q123" i="141"/>
  <c r="Q124" i="141"/>
  <c r="Q125" i="141"/>
  <c r="Q126" i="141"/>
  <c r="Q127" i="141"/>
  <c r="Q128" i="141"/>
  <c r="Q129" i="141"/>
  <c r="Q130" i="141"/>
  <c r="Q131" i="141"/>
  <c r="Q132" i="141"/>
  <c r="Q133" i="141"/>
  <c r="Q136" i="141"/>
  <c r="S13" i="141"/>
  <c r="S14" i="141"/>
  <c r="S15" i="141"/>
  <c r="S16" i="141"/>
  <c r="S17" i="141"/>
  <c r="S18" i="141"/>
  <c r="S19" i="141"/>
  <c r="S20" i="141"/>
  <c r="S21" i="141"/>
  <c r="S22" i="141"/>
  <c r="S23" i="141"/>
  <c r="S24" i="141"/>
  <c r="S25" i="141"/>
  <c r="S26" i="141"/>
  <c r="S27" i="141"/>
  <c r="S28" i="141"/>
  <c r="S29" i="141"/>
  <c r="S30" i="141"/>
  <c r="S31" i="141"/>
  <c r="S32" i="141"/>
  <c r="S33" i="141"/>
  <c r="S34" i="141"/>
  <c r="S35" i="141"/>
  <c r="S36" i="141"/>
  <c r="S37" i="141"/>
  <c r="S38" i="141"/>
  <c r="S39" i="141"/>
  <c r="S40" i="141"/>
  <c r="S41" i="141"/>
  <c r="S42" i="141"/>
  <c r="S43" i="141"/>
  <c r="S44" i="141"/>
  <c r="S45" i="141"/>
  <c r="S46" i="141"/>
  <c r="S47" i="141"/>
  <c r="S48" i="141"/>
  <c r="S49" i="141"/>
  <c r="S50" i="141"/>
  <c r="S51" i="141"/>
  <c r="S52" i="141"/>
  <c r="S53" i="141"/>
  <c r="S54" i="141"/>
  <c r="S55" i="141"/>
  <c r="S56" i="141"/>
  <c r="S57" i="141"/>
  <c r="S58" i="141"/>
  <c r="S59" i="141"/>
  <c r="S60" i="141"/>
  <c r="S61" i="141"/>
  <c r="S62" i="141"/>
  <c r="S63" i="141"/>
  <c r="S64" i="141"/>
  <c r="S65" i="141"/>
  <c r="S66" i="141"/>
  <c r="S67" i="141"/>
  <c r="S68" i="141"/>
  <c r="S69" i="141"/>
  <c r="S70" i="141"/>
  <c r="S71" i="141"/>
  <c r="S72" i="141"/>
  <c r="S73" i="141"/>
  <c r="S74" i="141"/>
  <c r="S75" i="141"/>
  <c r="S76" i="141"/>
  <c r="S77" i="141"/>
  <c r="S78" i="141"/>
  <c r="S79" i="141"/>
  <c r="S80" i="141"/>
  <c r="S81" i="141"/>
  <c r="S82" i="141"/>
  <c r="S83" i="141"/>
  <c r="S84" i="141"/>
  <c r="S85" i="141"/>
  <c r="S86" i="141"/>
  <c r="S87" i="141"/>
  <c r="S88" i="141"/>
  <c r="S89" i="141"/>
  <c r="S90" i="141"/>
  <c r="S91" i="141"/>
  <c r="S92" i="141"/>
  <c r="S93" i="141"/>
  <c r="S94" i="141"/>
  <c r="S95" i="141"/>
  <c r="S96" i="141"/>
  <c r="S97" i="141"/>
  <c r="S98" i="141"/>
  <c r="S99" i="141"/>
  <c r="S100" i="141"/>
  <c r="S101" i="141"/>
  <c r="S102" i="141"/>
  <c r="S103" i="141"/>
  <c r="S104" i="141"/>
  <c r="S105" i="141"/>
  <c r="S106" i="141"/>
  <c r="S107" i="141"/>
  <c r="S108" i="141"/>
  <c r="S109" i="141"/>
  <c r="S110" i="141"/>
  <c r="S111" i="141"/>
  <c r="S112" i="141"/>
  <c r="S113" i="141"/>
  <c r="S114" i="141"/>
  <c r="S115" i="141"/>
  <c r="S116" i="141"/>
  <c r="S117" i="141"/>
  <c r="S118" i="141"/>
  <c r="S119" i="141"/>
  <c r="S120" i="141"/>
  <c r="S121" i="141"/>
  <c r="S122" i="141"/>
  <c r="S123" i="141"/>
  <c r="S124" i="141"/>
  <c r="S125" i="141"/>
  <c r="S126" i="141"/>
  <c r="S127" i="141"/>
  <c r="S128" i="141"/>
  <c r="S129" i="141"/>
  <c r="S130" i="141"/>
  <c r="S131" i="141"/>
  <c r="S132" i="141"/>
  <c r="S133" i="141"/>
  <c r="S136" i="141"/>
  <c r="U13" i="141"/>
  <c r="U14" i="141"/>
  <c r="U15" i="141"/>
  <c r="U16" i="141"/>
  <c r="U17" i="141"/>
  <c r="U18" i="141"/>
  <c r="U19" i="141"/>
  <c r="U20" i="141"/>
  <c r="U21" i="141"/>
  <c r="U22" i="141"/>
  <c r="U23" i="141"/>
  <c r="U24" i="141"/>
  <c r="U25" i="141"/>
  <c r="U26" i="141"/>
  <c r="U27" i="141"/>
  <c r="U28" i="141"/>
  <c r="U29" i="141"/>
  <c r="U30" i="141"/>
  <c r="U31" i="141"/>
  <c r="U32" i="141"/>
  <c r="U33" i="141"/>
  <c r="U34" i="141"/>
  <c r="U35" i="141"/>
  <c r="U36" i="141"/>
  <c r="U37" i="141"/>
  <c r="U38" i="141"/>
  <c r="U39" i="141"/>
  <c r="U40" i="141"/>
  <c r="U41" i="141"/>
  <c r="U42" i="141"/>
  <c r="U43" i="141"/>
  <c r="U44" i="141"/>
  <c r="U45" i="141"/>
  <c r="U46" i="141"/>
  <c r="U47" i="141"/>
  <c r="U48" i="141"/>
  <c r="U49" i="141"/>
  <c r="U50" i="141"/>
  <c r="U51" i="141"/>
  <c r="U52" i="141"/>
  <c r="U53" i="141"/>
  <c r="U54" i="141"/>
  <c r="U55" i="141"/>
  <c r="U56" i="141"/>
  <c r="U57" i="141"/>
  <c r="U58" i="141"/>
  <c r="U59" i="141"/>
  <c r="U60" i="141"/>
  <c r="U61" i="141"/>
  <c r="U62" i="141"/>
  <c r="U63" i="141"/>
  <c r="U64" i="141"/>
  <c r="U65" i="141"/>
  <c r="U66" i="141"/>
  <c r="U67" i="141"/>
  <c r="U68" i="141"/>
  <c r="U69" i="141"/>
  <c r="U70" i="141"/>
  <c r="U71" i="141"/>
  <c r="U72" i="141"/>
  <c r="U73" i="141"/>
  <c r="U74" i="141"/>
  <c r="U75" i="141"/>
  <c r="U76" i="141"/>
  <c r="U77" i="141"/>
  <c r="U78" i="141"/>
  <c r="U79" i="141"/>
  <c r="U80" i="141"/>
  <c r="U81" i="141"/>
  <c r="U82" i="141"/>
  <c r="U83" i="141"/>
  <c r="U84" i="141"/>
  <c r="U85" i="141"/>
  <c r="U86" i="141"/>
  <c r="U87" i="141"/>
  <c r="U88" i="141"/>
  <c r="U89" i="141"/>
  <c r="U90" i="141"/>
  <c r="U91" i="141"/>
  <c r="U92" i="141"/>
  <c r="U93" i="141"/>
  <c r="U94" i="141"/>
  <c r="U95" i="141"/>
  <c r="U96" i="141"/>
  <c r="U97" i="141"/>
  <c r="U98" i="141"/>
  <c r="U99" i="141"/>
  <c r="U100" i="141"/>
  <c r="U101" i="141"/>
  <c r="U102" i="141"/>
  <c r="U103" i="141"/>
  <c r="U104" i="141"/>
  <c r="U105" i="141"/>
  <c r="U106" i="141"/>
  <c r="U107" i="141"/>
  <c r="U108" i="141"/>
  <c r="U109" i="141"/>
  <c r="U110" i="141"/>
  <c r="U111" i="141"/>
  <c r="U112" i="141"/>
  <c r="U113" i="141"/>
  <c r="U114" i="141"/>
  <c r="U115" i="141"/>
  <c r="U116" i="141"/>
  <c r="U117" i="141"/>
  <c r="U118" i="141"/>
  <c r="U119" i="141"/>
  <c r="U120" i="141"/>
  <c r="U121" i="141"/>
  <c r="U122" i="141"/>
  <c r="U123" i="141"/>
  <c r="U124" i="141"/>
  <c r="U125" i="141"/>
  <c r="U126" i="141"/>
  <c r="U127" i="141"/>
  <c r="U128" i="141"/>
  <c r="U129" i="141"/>
  <c r="U130" i="141"/>
  <c r="U131" i="141"/>
  <c r="U132" i="141"/>
  <c r="U133" i="141"/>
  <c r="U136" i="141"/>
  <c r="AA13" i="141"/>
  <c r="AA14" i="141"/>
  <c r="AA15" i="141"/>
  <c r="AA16" i="141"/>
  <c r="AA17" i="141"/>
  <c r="AA18" i="141"/>
  <c r="AA19" i="141"/>
  <c r="AA20" i="141"/>
  <c r="AA21" i="141"/>
  <c r="AA22" i="141"/>
  <c r="AA23" i="141"/>
  <c r="AA24" i="141"/>
  <c r="AA25" i="141"/>
  <c r="AA26" i="141"/>
  <c r="AA27" i="141"/>
  <c r="AA28" i="141"/>
  <c r="AA29" i="141"/>
  <c r="AA30" i="141"/>
  <c r="AA31" i="141"/>
  <c r="AA32" i="141"/>
  <c r="AA33" i="141"/>
  <c r="AA34" i="141"/>
  <c r="AA35" i="141"/>
  <c r="AA36" i="141"/>
  <c r="AA37" i="141"/>
  <c r="AA38" i="141"/>
  <c r="AA39" i="141"/>
  <c r="AA40" i="141"/>
  <c r="AA41" i="141"/>
  <c r="AA42" i="141"/>
  <c r="AA43" i="141"/>
  <c r="AA44" i="141"/>
  <c r="AA45" i="141"/>
  <c r="AA46" i="141"/>
  <c r="AA47" i="141"/>
  <c r="AA48" i="141"/>
  <c r="AA49" i="141"/>
  <c r="AA50" i="141"/>
  <c r="AA51" i="141"/>
  <c r="AA52" i="141"/>
  <c r="AA53" i="141"/>
  <c r="AA54" i="141"/>
  <c r="AA55" i="141"/>
  <c r="AA56" i="141"/>
  <c r="AA57" i="141"/>
  <c r="AA58" i="141"/>
  <c r="AA59" i="141"/>
  <c r="AA60" i="141"/>
  <c r="AA61" i="141"/>
  <c r="AA62" i="141"/>
  <c r="AA63" i="141"/>
  <c r="AA64" i="141"/>
  <c r="AA65" i="141"/>
  <c r="AA66" i="141"/>
  <c r="AA67" i="141"/>
  <c r="AA68" i="141"/>
  <c r="AA69" i="141"/>
  <c r="AA70" i="141"/>
  <c r="AA71" i="141"/>
  <c r="AA72" i="141"/>
  <c r="AA73" i="141"/>
  <c r="AA74" i="141"/>
  <c r="AA75" i="141"/>
  <c r="AA76" i="141"/>
  <c r="AA77" i="141"/>
  <c r="AA78" i="141"/>
  <c r="AA79" i="141"/>
  <c r="AA80" i="141"/>
  <c r="AA81" i="141"/>
  <c r="AA82" i="141"/>
  <c r="AA83" i="141"/>
  <c r="AA84" i="141"/>
  <c r="AA85" i="141"/>
  <c r="AA86" i="141"/>
  <c r="AA87" i="141"/>
  <c r="AA88" i="141"/>
  <c r="AA89" i="141"/>
  <c r="AA90" i="141"/>
  <c r="AA91" i="141"/>
  <c r="AA92" i="141"/>
  <c r="AA93" i="141"/>
  <c r="AA94" i="141"/>
  <c r="AA95" i="141"/>
  <c r="AA96" i="141"/>
  <c r="AA97" i="141"/>
  <c r="AA98" i="141"/>
  <c r="AA99" i="141"/>
  <c r="AA100" i="141"/>
  <c r="AA101" i="141"/>
  <c r="AA102" i="141"/>
  <c r="AA103" i="141"/>
  <c r="AA104" i="141"/>
  <c r="AA105" i="141"/>
  <c r="AA106" i="141"/>
  <c r="AA107" i="141"/>
  <c r="AA108" i="141"/>
  <c r="AA109" i="141"/>
  <c r="AA110" i="141"/>
  <c r="AA111" i="141"/>
  <c r="AA112" i="141"/>
  <c r="AA113" i="141"/>
  <c r="AA114" i="141"/>
  <c r="AA115" i="141"/>
  <c r="AA116" i="141"/>
  <c r="AA117" i="141"/>
  <c r="AA118" i="141"/>
  <c r="AA119" i="141"/>
  <c r="AA120" i="141"/>
  <c r="AA121" i="141"/>
  <c r="AA122" i="141"/>
  <c r="AA123" i="141"/>
  <c r="AA124" i="141"/>
  <c r="AA125" i="141"/>
  <c r="AA126" i="141"/>
  <c r="AA127" i="141"/>
  <c r="AA128" i="141"/>
  <c r="AA129" i="141"/>
  <c r="AA130" i="141"/>
  <c r="AA131" i="141"/>
  <c r="AA132" i="141"/>
  <c r="AA133" i="141"/>
  <c r="AA136" i="141"/>
  <c r="AC13" i="141"/>
  <c r="AC14" i="141"/>
  <c r="AC15" i="141"/>
  <c r="AC16" i="141"/>
  <c r="AC17" i="141"/>
  <c r="AC18" i="141"/>
  <c r="AC19" i="141"/>
  <c r="AC20" i="141"/>
  <c r="AC21" i="141"/>
  <c r="AC22" i="141"/>
  <c r="AC23" i="141"/>
  <c r="AC24" i="141"/>
  <c r="AC25" i="141"/>
  <c r="AC26" i="141"/>
  <c r="AC27" i="141"/>
  <c r="AC28" i="141"/>
  <c r="AC29" i="141"/>
  <c r="AC30" i="141"/>
  <c r="AC31" i="141"/>
  <c r="AC32" i="141"/>
  <c r="AC33" i="141"/>
  <c r="AC34" i="141"/>
  <c r="AC35" i="141"/>
  <c r="AC36" i="141"/>
  <c r="AC37" i="141"/>
  <c r="AC38" i="141"/>
  <c r="AC39" i="141"/>
  <c r="AC40" i="141"/>
  <c r="AC41" i="141"/>
  <c r="AC42" i="141"/>
  <c r="AC43" i="141"/>
  <c r="AC44" i="141"/>
  <c r="AC45" i="141"/>
  <c r="AC46" i="141"/>
  <c r="AC47" i="141"/>
  <c r="AC48" i="141"/>
  <c r="AC49" i="141"/>
  <c r="AC50" i="141"/>
  <c r="AC51" i="141"/>
  <c r="AC52" i="141"/>
  <c r="AC53" i="141"/>
  <c r="AC54" i="141"/>
  <c r="AC55" i="141"/>
  <c r="AC56" i="141"/>
  <c r="AC57" i="141"/>
  <c r="AC58" i="141"/>
  <c r="AC59" i="141"/>
  <c r="AC60" i="141"/>
  <c r="AC61" i="141"/>
  <c r="AC62" i="141"/>
  <c r="AC63" i="141"/>
  <c r="AC64" i="141"/>
  <c r="AC65" i="141"/>
  <c r="AC66" i="141"/>
  <c r="AC67" i="141"/>
  <c r="AC68" i="141"/>
  <c r="AC69" i="141"/>
  <c r="AC70" i="141"/>
  <c r="AC71" i="141"/>
  <c r="AC72" i="141"/>
  <c r="AC73" i="141"/>
  <c r="AC74" i="141"/>
  <c r="AC75" i="141"/>
  <c r="AC76" i="141"/>
  <c r="AC77" i="141"/>
  <c r="AC78" i="141"/>
  <c r="AC79" i="141"/>
  <c r="AC80" i="141"/>
  <c r="AC81" i="141"/>
  <c r="AC82" i="141"/>
  <c r="AC83" i="141"/>
  <c r="AC84" i="141"/>
  <c r="AC85" i="141"/>
  <c r="AC86" i="141"/>
  <c r="AC87" i="141"/>
  <c r="AC88" i="141"/>
  <c r="AC89" i="141"/>
  <c r="AC90" i="141"/>
  <c r="AC91" i="141"/>
  <c r="AC92" i="141"/>
  <c r="AC93" i="141"/>
  <c r="AC94" i="141"/>
  <c r="AC95" i="141"/>
  <c r="AC96" i="141"/>
  <c r="AC97" i="141"/>
  <c r="AC98" i="141"/>
  <c r="AC99" i="141"/>
  <c r="AC100" i="141"/>
  <c r="AC101" i="141"/>
  <c r="AC102" i="141"/>
  <c r="AC103" i="141"/>
  <c r="AC104" i="141"/>
  <c r="AC105" i="141"/>
  <c r="AC106" i="141"/>
  <c r="AC107" i="141"/>
  <c r="AC108" i="141"/>
  <c r="AC109" i="141"/>
  <c r="AC110" i="141"/>
  <c r="AC111" i="141"/>
  <c r="AC112" i="141"/>
  <c r="AC113" i="141"/>
  <c r="AC114" i="141"/>
  <c r="AC115" i="141"/>
  <c r="AC116" i="141"/>
  <c r="AC117" i="141"/>
  <c r="AC118" i="141"/>
  <c r="AC119" i="141"/>
  <c r="AC120" i="141"/>
  <c r="AC121" i="141"/>
  <c r="AC122" i="141"/>
  <c r="AC123" i="141"/>
  <c r="AC124" i="141"/>
  <c r="AC125" i="141"/>
  <c r="AC126" i="141"/>
  <c r="AC127" i="141"/>
  <c r="AC128" i="141"/>
  <c r="AC129" i="141"/>
  <c r="AC130" i="141"/>
  <c r="AC131" i="141"/>
  <c r="AC132" i="141"/>
  <c r="AC133" i="141"/>
  <c r="AC136" i="141"/>
  <c r="AE13" i="141"/>
  <c r="AE14" i="141"/>
  <c r="AE15" i="141"/>
  <c r="AE16" i="141"/>
  <c r="AE17" i="141"/>
  <c r="AE18" i="141"/>
  <c r="AE19" i="141"/>
  <c r="AE20" i="141"/>
  <c r="AE21" i="141"/>
  <c r="AE22" i="141"/>
  <c r="AE23" i="141"/>
  <c r="AE24" i="141"/>
  <c r="AE25" i="141"/>
  <c r="AE26" i="141"/>
  <c r="AE27" i="141"/>
  <c r="AE28" i="141"/>
  <c r="AE29" i="141"/>
  <c r="AE30" i="141"/>
  <c r="AE31" i="141"/>
  <c r="AE32" i="141"/>
  <c r="AE33" i="141"/>
  <c r="AE34" i="141"/>
  <c r="AE35" i="141"/>
  <c r="AE36" i="141"/>
  <c r="AE37" i="141"/>
  <c r="AE38" i="141"/>
  <c r="AE39" i="141"/>
  <c r="AE40" i="141"/>
  <c r="AE41" i="141"/>
  <c r="AE42" i="141"/>
  <c r="AE43" i="141"/>
  <c r="AE44" i="141"/>
  <c r="AE45" i="141"/>
  <c r="AE46" i="141"/>
  <c r="AE47" i="141"/>
  <c r="AE48" i="141"/>
  <c r="AE49" i="141"/>
  <c r="AE50" i="141"/>
  <c r="AE51" i="141"/>
  <c r="AE52" i="141"/>
  <c r="AE53" i="141"/>
  <c r="AE54" i="141"/>
  <c r="AE55" i="141"/>
  <c r="AE56" i="141"/>
  <c r="AE57" i="141"/>
  <c r="AE58" i="141"/>
  <c r="AE59" i="141"/>
  <c r="AE60" i="141"/>
  <c r="AE61" i="141"/>
  <c r="AE62" i="141"/>
  <c r="AE63" i="141"/>
  <c r="AE64" i="141"/>
  <c r="AE65" i="141"/>
  <c r="AE66" i="141"/>
  <c r="AE67" i="141"/>
  <c r="AE68" i="141"/>
  <c r="AE69" i="141"/>
  <c r="AE70" i="141"/>
  <c r="AE71" i="141"/>
  <c r="AE72" i="141"/>
  <c r="AE73" i="141"/>
  <c r="AE74" i="141"/>
  <c r="AE75" i="141"/>
  <c r="AE76" i="141"/>
  <c r="AE77" i="141"/>
  <c r="AE78" i="141"/>
  <c r="AE79" i="141"/>
  <c r="AE80" i="141"/>
  <c r="AE81" i="141"/>
  <c r="AE82" i="141"/>
  <c r="AE83" i="141"/>
  <c r="AE84" i="141"/>
  <c r="AE85" i="141"/>
  <c r="AE86" i="141"/>
  <c r="AE87" i="141"/>
  <c r="AE88" i="141"/>
  <c r="AE89" i="141"/>
  <c r="AE90" i="141"/>
  <c r="AE91" i="141"/>
  <c r="AE92" i="141"/>
  <c r="AE93" i="141"/>
  <c r="AE94" i="141"/>
  <c r="AE95" i="141"/>
  <c r="AE96" i="141"/>
  <c r="AE97" i="141"/>
  <c r="AE98" i="141"/>
  <c r="AE99" i="141"/>
  <c r="AE100" i="141"/>
  <c r="AE101" i="141"/>
  <c r="AE102" i="141"/>
  <c r="AE103" i="141"/>
  <c r="AE104" i="141"/>
  <c r="AE105" i="141"/>
  <c r="AE106" i="141"/>
  <c r="AE107" i="141"/>
  <c r="AE108" i="141"/>
  <c r="AE109" i="141"/>
  <c r="AE110" i="141"/>
  <c r="AE111" i="141"/>
  <c r="AE112" i="141"/>
  <c r="AE113" i="141"/>
  <c r="AE114" i="141"/>
  <c r="AE115" i="141"/>
  <c r="AE116" i="141"/>
  <c r="AE117" i="141"/>
  <c r="AE118" i="141"/>
  <c r="AE119" i="141"/>
  <c r="AE120" i="141"/>
  <c r="AE121" i="141"/>
  <c r="AE122" i="141"/>
  <c r="AE123" i="141"/>
  <c r="AE124" i="141"/>
  <c r="AE125" i="141"/>
  <c r="AE126" i="141"/>
  <c r="AE127" i="141"/>
  <c r="AE128" i="141"/>
  <c r="AE129" i="141"/>
  <c r="AE130" i="141"/>
  <c r="AE131" i="141"/>
  <c r="AE132" i="141"/>
  <c r="AE133" i="141"/>
  <c r="AE136" i="141"/>
  <c r="AG13" i="141"/>
  <c r="AG14" i="141"/>
  <c r="AG15" i="141"/>
  <c r="AG16" i="141"/>
  <c r="AG17" i="141"/>
  <c r="AG18" i="141"/>
  <c r="AG19" i="141"/>
  <c r="AG20" i="141"/>
  <c r="AG21" i="141"/>
  <c r="AG22" i="141"/>
  <c r="AG23" i="141"/>
  <c r="AG24" i="141"/>
  <c r="AG25" i="141"/>
  <c r="AG26" i="141"/>
  <c r="AG27" i="141"/>
  <c r="AG28" i="141"/>
  <c r="AG29" i="141"/>
  <c r="AG30" i="141"/>
  <c r="AG31" i="141"/>
  <c r="AG32" i="141"/>
  <c r="AG33" i="141"/>
  <c r="AG34" i="141"/>
  <c r="AG35" i="141"/>
  <c r="AG36" i="141"/>
  <c r="AG37" i="141"/>
  <c r="AG38" i="141"/>
  <c r="AG39" i="141"/>
  <c r="AG40" i="141"/>
  <c r="AG41" i="141"/>
  <c r="AG42" i="141"/>
  <c r="AG43" i="141"/>
  <c r="AG44" i="141"/>
  <c r="AG45" i="141"/>
  <c r="AG46" i="141"/>
  <c r="AG47" i="141"/>
  <c r="AG48" i="141"/>
  <c r="AG49" i="141"/>
  <c r="AG50" i="141"/>
  <c r="AG51" i="141"/>
  <c r="AG52" i="141"/>
  <c r="AG53" i="141"/>
  <c r="AG54" i="141"/>
  <c r="AG55" i="141"/>
  <c r="AG56" i="141"/>
  <c r="AG57" i="141"/>
  <c r="AG58" i="141"/>
  <c r="AG59" i="141"/>
  <c r="AG60" i="141"/>
  <c r="AG61" i="141"/>
  <c r="AG62" i="141"/>
  <c r="AG63" i="141"/>
  <c r="AG64" i="141"/>
  <c r="AG65" i="141"/>
  <c r="AG66" i="141"/>
  <c r="AG67" i="141"/>
  <c r="AG68" i="141"/>
  <c r="AG69" i="141"/>
  <c r="AG70" i="141"/>
  <c r="AG71" i="141"/>
  <c r="AG72" i="141"/>
  <c r="AG73" i="141"/>
  <c r="AG74" i="141"/>
  <c r="AG75" i="141"/>
  <c r="AG76" i="141"/>
  <c r="AG77" i="141"/>
  <c r="AG78" i="141"/>
  <c r="AG79" i="141"/>
  <c r="AG80" i="141"/>
  <c r="AG81" i="141"/>
  <c r="AG82" i="141"/>
  <c r="AG83" i="141"/>
  <c r="AG84" i="141"/>
  <c r="AG85" i="141"/>
  <c r="AG86" i="141"/>
  <c r="AG87" i="141"/>
  <c r="AG88" i="141"/>
  <c r="AG89" i="141"/>
  <c r="AG90" i="141"/>
  <c r="AG91" i="141"/>
  <c r="AG92" i="141"/>
  <c r="AG93" i="141"/>
  <c r="AG94" i="141"/>
  <c r="AG95" i="141"/>
  <c r="AG96" i="141"/>
  <c r="AG97" i="141"/>
  <c r="AG98" i="141"/>
  <c r="AG99" i="141"/>
  <c r="AG100" i="141"/>
  <c r="AG101" i="141"/>
  <c r="AG102" i="141"/>
  <c r="AG103" i="141"/>
  <c r="AG104" i="141"/>
  <c r="AG105" i="141"/>
  <c r="AG106" i="141"/>
  <c r="AG107" i="141"/>
  <c r="AG108" i="141"/>
  <c r="AG109" i="141"/>
  <c r="AG110" i="141"/>
  <c r="AG111" i="141"/>
  <c r="AG112" i="141"/>
  <c r="AG113" i="141"/>
  <c r="AG114" i="141"/>
  <c r="AG115" i="141"/>
  <c r="AG116" i="141"/>
  <c r="AG117" i="141"/>
  <c r="AG118" i="141"/>
  <c r="AG119" i="141"/>
  <c r="AG120" i="141"/>
  <c r="AG121" i="141"/>
  <c r="AG122" i="141"/>
  <c r="AG123" i="141"/>
  <c r="AG124" i="141"/>
  <c r="AG125" i="141"/>
  <c r="AG126" i="141"/>
  <c r="AG127" i="141"/>
  <c r="AG128" i="141"/>
  <c r="AG129" i="141"/>
  <c r="AG130" i="141"/>
  <c r="AG131" i="141"/>
  <c r="AG132" i="141"/>
  <c r="AG133" i="141"/>
  <c r="AG136" i="141"/>
  <c r="AM13" i="141"/>
  <c r="AM14" i="141"/>
  <c r="AM15" i="141"/>
  <c r="AM16" i="141"/>
  <c r="AM17" i="141"/>
  <c r="AM18" i="141"/>
  <c r="AM19" i="141"/>
  <c r="AM20" i="141"/>
  <c r="AM21" i="141"/>
  <c r="AM22" i="141"/>
  <c r="AM23" i="141"/>
  <c r="AM24" i="141"/>
  <c r="AM25" i="141"/>
  <c r="AM26" i="141"/>
  <c r="AM27" i="141"/>
  <c r="AM28" i="141"/>
  <c r="AM29" i="141"/>
  <c r="AM30" i="141"/>
  <c r="AM31" i="141"/>
  <c r="AM32" i="141"/>
  <c r="AM33" i="141"/>
  <c r="AM34" i="141"/>
  <c r="AM35" i="141"/>
  <c r="AM36" i="141"/>
  <c r="AM37" i="141"/>
  <c r="AM38" i="141"/>
  <c r="AM39" i="141"/>
  <c r="AM40" i="141"/>
  <c r="AM41" i="141"/>
  <c r="AM42" i="141"/>
  <c r="AM43" i="141"/>
  <c r="AM44" i="141"/>
  <c r="AM45" i="141"/>
  <c r="AM46" i="141"/>
  <c r="AM47" i="141"/>
  <c r="AM48" i="141"/>
  <c r="AM49" i="141"/>
  <c r="AM50" i="141"/>
  <c r="AM51" i="141"/>
  <c r="AM52" i="141"/>
  <c r="AM53" i="141"/>
  <c r="AM54" i="141"/>
  <c r="AM55" i="141"/>
  <c r="AM56" i="141"/>
  <c r="AM57" i="141"/>
  <c r="AM58" i="141"/>
  <c r="AM59" i="141"/>
  <c r="AM60" i="141"/>
  <c r="AM61" i="141"/>
  <c r="AM62" i="141"/>
  <c r="AM63" i="141"/>
  <c r="AM64" i="141"/>
  <c r="AM65" i="141"/>
  <c r="AM66" i="141"/>
  <c r="AM67" i="141"/>
  <c r="AM68" i="141"/>
  <c r="AM69" i="141"/>
  <c r="AM70" i="141"/>
  <c r="AM71" i="141"/>
  <c r="AM72" i="141"/>
  <c r="AM73" i="141"/>
  <c r="AM74" i="141"/>
  <c r="AM75" i="141"/>
  <c r="AM76" i="141"/>
  <c r="AM77" i="141"/>
  <c r="AM78" i="141"/>
  <c r="AM79" i="141"/>
  <c r="AM80" i="141"/>
  <c r="AM81" i="141"/>
  <c r="AM82" i="141"/>
  <c r="AM83" i="141"/>
  <c r="AM84" i="141"/>
  <c r="AM85" i="141"/>
  <c r="AM86" i="141"/>
  <c r="AM87" i="141"/>
  <c r="AM88" i="141"/>
  <c r="AM89" i="141"/>
  <c r="AM90" i="141"/>
  <c r="AM91" i="141"/>
  <c r="AM92" i="141"/>
  <c r="AM93" i="141"/>
  <c r="AM94" i="141"/>
  <c r="AM95" i="141"/>
  <c r="AM96" i="141"/>
  <c r="AM97" i="141"/>
  <c r="AM98" i="141"/>
  <c r="AM99" i="141"/>
  <c r="AM100" i="141"/>
  <c r="AM101" i="141"/>
  <c r="AM102" i="141"/>
  <c r="AM103" i="141"/>
  <c r="AM104" i="141"/>
  <c r="AM105" i="141"/>
  <c r="AM106" i="141"/>
  <c r="AM107" i="141"/>
  <c r="AM108" i="141"/>
  <c r="AM109" i="141"/>
  <c r="AM110" i="141"/>
  <c r="AM111" i="141"/>
  <c r="AM112" i="141"/>
  <c r="AM113" i="141"/>
  <c r="AM114" i="141"/>
  <c r="AM115" i="141"/>
  <c r="AM116" i="141"/>
  <c r="AM117" i="141"/>
  <c r="AM118" i="141"/>
  <c r="AM119" i="141"/>
  <c r="AM120" i="141"/>
  <c r="AM121" i="141"/>
  <c r="AM122" i="141"/>
  <c r="AM123" i="141"/>
  <c r="AM124" i="141"/>
  <c r="AM125" i="141"/>
  <c r="AM126" i="141"/>
  <c r="AM127" i="141"/>
  <c r="AM128" i="141"/>
  <c r="AM129" i="141"/>
  <c r="AM130" i="141"/>
  <c r="AM131" i="141"/>
  <c r="AM132" i="141"/>
  <c r="AM133" i="141"/>
  <c r="AM136" i="141"/>
  <c r="AO13" i="141"/>
  <c r="AO14" i="141"/>
  <c r="AO15" i="141"/>
  <c r="AO16" i="141"/>
  <c r="AO17" i="141"/>
  <c r="AO18" i="141"/>
  <c r="AO19" i="141"/>
  <c r="AO20" i="141"/>
  <c r="AO21" i="141"/>
  <c r="AO22" i="141"/>
  <c r="AO23" i="141"/>
  <c r="AO24" i="141"/>
  <c r="AO25" i="141"/>
  <c r="AO26" i="141"/>
  <c r="AO27" i="141"/>
  <c r="AO28" i="141"/>
  <c r="AO29" i="141"/>
  <c r="AO30" i="141"/>
  <c r="AO31" i="141"/>
  <c r="AO32" i="141"/>
  <c r="AO33" i="141"/>
  <c r="AO34" i="141"/>
  <c r="AO35" i="141"/>
  <c r="AO36" i="141"/>
  <c r="AO37" i="141"/>
  <c r="AO38" i="141"/>
  <c r="AO39" i="141"/>
  <c r="AO40" i="141"/>
  <c r="AO41" i="141"/>
  <c r="AO42" i="141"/>
  <c r="AO43" i="141"/>
  <c r="AO44" i="141"/>
  <c r="AO45" i="141"/>
  <c r="AO46" i="141"/>
  <c r="AO47" i="141"/>
  <c r="AO48" i="141"/>
  <c r="AO49" i="141"/>
  <c r="AO50" i="141"/>
  <c r="AO51" i="141"/>
  <c r="AO52" i="141"/>
  <c r="AO53" i="141"/>
  <c r="AO54" i="141"/>
  <c r="AO55" i="141"/>
  <c r="AO56" i="141"/>
  <c r="AO57" i="141"/>
  <c r="AO58" i="141"/>
  <c r="AO59" i="141"/>
  <c r="AO60" i="141"/>
  <c r="AO61" i="141"/>
  <c r="AO62" i="141"/>
  <c r="AO63" i="141"/>
  <c r="AO64" i="141"/>
  <c r="AO65" i="141"/>
  <c r="AO66" i="141"/>
  <c r="AO67" i="141"/>
  <c r="AO68" i="141"/>
  <c r="AO69" i="141"/>
  <c r="AO70" i="141"/>
  <c r="AO71" i="141"/>
  <c r="AO72" i="141"/>
  <c r="AO73" i="141"/>
  <c r="AO74" i="141"/>
  <c r="AO75" i="141"/>
  <c r="AO76" i="141"/>
  <c r="AO77" i="141"/>
  <c r="AO78" i="141"/>
  <c r="AO79" i="141"/>
  <c r="AO80" i="141"/>
  <c r="AO81" i="141"/>
  <c r="AO82" i="141"/>
  <c r="AO83" i="141"/>
  <c r="AO84" i="141"/>
  <c r="AO85" i="141"/>
  <c r="AO86" i="141"/>
  <c r="AO87" i="141"/>
  <c r="AO88" i="141"/>
  <c r="AO89" i="141"/>
  <c r="AO90" i="141"/>
  <c r="AO91" i="141"/>
  <c r="AO92" i="141"/>
  <c r="AO93" i="141"/>
  <c r="AO94" i="141"/>
  <c r="AO95" i="141"/>
  <c r="AO96" i="141"/>
  <c r="AO97" i="141"/>
  <c r="AO98" i="141"/>
  <c r="AO99" i="141"/>
  <c r="AO100" i="141"/>
  <c r="AO101" i="141"/>
  <c r="AO102" i="141"/>
  <c r="AO103" i="141"/>
  <c r="AO104" i="141"/>
  <c r="AO105" i="141"/>
  <c r="AO106" i="141"/>
  <c r="AO107" i="141"/>
  <c r="AO108" i="141"/>
  <c r="AO109" i="141"/>
  <c r="AO110" i="141"/>
  <c r="AO111" i="141"/>
  <c r="AO112" i="141"/>
  <c r="AO113" i="141"/>
  <c r="AO114" i="141"/>
  <c r="AO115" i="141"/>
  <c r="AO116" i="141"/>
  <c r="AO117" i="141"/>
  <c r="AO118" i="141"/>
  <c r="AO119" i="141"/>
  <c r="AO120" i="141"/>
  <c r="AO121" i="141"/>
  <c r="AO122" i="141"/>
  <c r="AO123" i="141"/>
  <c r="AO124" i="141"/>
  <c r="AO125" i="141"/>
  <c r="AO126" i="141"/>
  <c r="AO127" i="141"/>
  <c r="AO128" i="141"/>
  <c r="AO129" i="141"/>
  <c r="AO130" i="141"/>
  <c r="AO131" i="141"/>
  <c r="AO132" i="141"/>
  <c r="AO133" i="141"/>
  <c r="AO136" i="141"/>
  <c r="AS13" i="141"/>
  <c r="AS14" i="141"/>
  <c r="AS15" i="141"/>
  <c r="AS16" i="141"/>
  <c r="AS17" i="141"/>
  <c r="AS18" i="141"/>
  <c r="AS19" i="141"/>
  <c r="AS20" i="141"/>
  <c r="AS21" i="141"/>
  <c r="AS22" i="141"/>
  <c r="AS23" i="141"/>
  <c r="AS24" i="141"/>
  <c r="AS25" i="141"/>
  <c r="AS26" i="141"/>
  <c r="AS27" i="141"/>
  <c r="AS28" i="141"/>
  <c r="AS29" i="141"/>
  <c r="AS30" i="141"/>
  <c r="AS31" i="141"/>
  <c r="AS32" i="141"/>
  <c r="AS33" i="141"/>
  <c r="AS34" i="141"/>
  <c r="AS35" i="141"/>
  <c r="AS36" i="141"/>
  <c r="AS37" i="141"/>
  <c r="AS38" i="141"/>
  <c r="AS39" i="141"/>
  <c r="AS40" i="141"/>
  <c r="AS41" i="141"/>
  <c r="AS42" i="141"/>
  <c r="AS43" i="141"/>
  <c r="AS44" i="141"/>
  <c r="AS45" i="141"/>
  <c r="AS46" i="141"/>
  <c r="AS47" i="141"/>
  <c r="AS48" i="141"/>
  <c r="AS49" i="141"/>
  <c r="AS50" i="141"/>
  <c r="AS51" i="141"/>
  <c r="AS52" i="141"/>
  <c r="AS53" i="141"/>
  <c r="AS54" i="141"/>
  <c r="AS55" i="141"/>
  <c r="AS56" i="141"/>
  <c r="AS57" i="141"/>
  <c r="AS58" i="141"/>
  <c r="AS59" i="141"/>
  <c r="AS60" i="141"/>
  <c r="AS61" i="141"/>
  <c r="AS62" i="141"/>
  <c r="AS63" i="141"/>
  <c r="AS64" i="141"/>
  <c r="AS65" i="141"/>
  <c r="AS66" i="141"/>
  <c r="AS67" i="141"/>
  <c r="AS68" i="141"/>
  <c r="AS69" i="141"/>
  <c r="AS70" i="141"/>
  <c r="AS71" i="141"/>
  <c r="AS72" i="141"/>
  <c r="AS73" i="141"/>
  <c r="AS74" i="141"/>
  <c r="AS75" i="141"/>
  <c r="AS76" i="141"/>
  <c r="AS77" i="141"/>
  <c r="AS78" i="141"/>
  <c r="AS79" i="141"/>
  <c r="AS80" i="141"/>
  <c r="AS81" i="141"/>
  <c r="AS82" i="141"/>
  <c r="AS83" i="141"/>
  <c r="AS84" i="141"/>
  <c r="AS85" i="141"/>
  <c r="AS86" i="141"/>
  <c r="AS87" i="141"/>
  <c r="AS88" i="141"/>
  <c r="AS89" i="141"/>
  <c r="AS90" i="141"/>
  <c r="AS91" i="141"/>
  <c r="AS92" i="141"/>
  <c r="AS93" i="141"/>
  <c r="AS94" i="141"/>
  <c r="AS95" i="141"/>
  <c r="AS96" i="141"/>
  <c r="AS97" i="141"/>
  <c r="AS98" i="141"/>
  <c r="AS99" i="141"/>
  <c r="AS100" i="141"/>
  <c r="AS101" i="141"/>
  <c r="AS102" i="141"/>
  <c r="AS103" i="141"/>
  <c r="AS104" i="141"/>
  <c r="AS105" i="141"/>
  <c r="AS106" i="141"/>
  <c r="AS107" i="141"/>
  <c r="AS108" i="141"/>
  <c r="AS109" i="141"/>
  <c r="AS110" i="141"/>
  <c r="AS111" i="141"/>
  <c r="AS112" i="141"/>
  <c r="AS113" i="141"/>
  <c r="AS114" i="141"/>
  <c r="AS115" i="141"/>
  <c r="AS116" i="141"/>
  <c r="AS117" i="141"/>
  <c r="AS118" i="141"/>
  <c r="AS119" i="141"/>
  <c r="AS120" i="141"/>
  <c r="AS121" i="141"/>
  <c r="AS122" i="141"/>
  <c r="AS123" i="141"/>
  <c r="AS124" i="141"/>
  <c r="AS125" i="141"/>
  <c r="AS126" i="141"/>
  <c r="AS127" i="141"/>
  <c r="AS128" i="141"/>
  <c r="AS129" i="141"/>
  <c r="AS130" i="141"/>
  <c r="AS131" i="141"/>
  <c r="AS132" i="141"/>
  <c r="AS133" i="141"/>
  <c r="AS136" i="141"/>
  <c r="AU13" i="141"/>
  <c r="AU14" i="141"/>
  <c r="AU15" i="141"/>
  <c r="AU16" i="141"/>
  <c r="AU17" i="141"/>
  <c r="AU18" i="141"/>
  <c r="AU19" i="141"/>
  <c r="AU20" i="141"/>
  <c r="AU21" i="141"/>
  <c r="AU22" i="141"/>
  <c r="AU23" i="141"/>
  <c r="AU24" i="141"/>
  <c r="AU25" i="141"/>
  <c r="AU26" i="141"/>
  <c r="AU27" i="141"/>
  <c r="AU28" i="141"/>
  <c r="AU29" i="141"/>
  <c r="AU30" i="141"/>
  <c r="AU31" i="141"/>
  <c r="AU32" i="141"/>
  <c r="AU33" i="141"/>
  <c r="AU34" i="141"/>
  <c r="AU35" i="141"/>
  <c r="AU36" i="141"/>
  <c r="AU37" i="141"/>
  <c r="AU38" i="141"/>
  <c r="AU39" i="141"/>
  <c r="AU40" i="141"/>
  <c r="AU41" i="141"/>
  <c r="AU42" i="141"/>
  <c r="AU43" i="141"/>
  <c r="AU44" i="141"/>
  <c r="AU45" i="141"/>
  <c r="AU46" i="141"/>
  <c r="AU47" i="141"/>
  <c r="AU48" i="141"/>
  <c r="AU49" i="141"/>
  <c r="AU50" i="141"/>
  <c r="AU51" i="141"/>
  <c r="AU52" i="141"/>
  <c r="AU53" i="141"/>
  <c r="AU54" i="141"/>
  <c r="AU55" i="141"/>
  <c r="AU56" i="141"/>
  <c r="AU57" i="141"/>
  <c r="AU58" i="141"/>
  <c r="AU59" i="141"/>
  <c r="AU60" i="141"/>
  <c r="AU61" i="141"/>
  <c r="AU62" i="141"/>
  <c r="AU63" i="141"/>
  <c r="AU64" i="141"/>
  <c r="AU65" i="141"/>
  <c r="AU66" i="141"/>
  <c r="AU67" i="141"/>
  <c r="AU68" i="141"/>
  <c r="AU69" i="141"/>
  <c r="AU70" i="141"/>
  <c r="AU71" i="141"/>
  <c r="AU72" i="141"/>
  <c r="AU73" i="141"/>
  <c r="AU74" i="141"/>
  <c r="AU75" i="141"/>
  <c r="AU76" i="141"/>
  <c r="AU77" i="141"/>
  <c r="AU78" i="141"/>
  <c r="AU79" i="141"/>
  <c r="AU80" i="141"/>
  <c r="AU81" i="141"/>
  <c r="AU82" i="141"/>
  <c r="AU83" i="141"/>
  <c r="AU84" i="141"/>
  <c r="AU85" i="141"/>
  <c r="AU86" i="141"/>
  <c r="AU87" i="141"/>
  <c r="AU88" i="141"/>
  <c r="AU89" i="141"/>
  <c r="AU90" i="141"/>
  <c r="AU91" i="141"/>
  <c r="AU92" i="141"/>
  <c r="AU93" i="141"/>
  <c r="AU94" i="141"/>
  <c r="AU95" i="141"/>
  <c r="AU96" i="141"/>
  <c r="AU97" i="141"/>
  <c r="AU98" i="141"/>
  <c r="AU99" i="141"/>
  <c r="AU100" i="141"/>
  <c r="AU101" i="141"/>
  <c r="AU102" i="141"/>
  <c r="AU103" i="141"/>
  <c r="AU104" i="141"/>
  <c r="AU105" i="141"/>
  <c r="AU106" i="141"/>
  <c r="AU107" i="141"/>
  <c r="AU108" i="141"/>
  <c r="AU109" i="141"/>
  <c r="AU110" i="141"/>
  <c r="AU111" i="141"/>
  <c r="AU112" i="141"/>
  <c r="AU113" i="141"/>
  <c r="AU114" i="141"/>
  <c r="AU115" i="141"/>
  <c r="AU116" i="141"/>
  <c r="AU117" i="141"/>
  <c r="AU118" i="141"/>
  <c r="AU119" i="141"/>
  <c r="AU120" i="141"/>
  <c r="AU121" i="141"/>
  <c r="AU122" i="141"/>
  <c r="AU123" i="141"/>
  <c r="AU124" i="141"/>
  <c r="AU125" i="141"/>
  <c r="AU126" i="141"/>
  <c r="AU127" i="141"/>
  <c r="AU128" i="141"/>
  <c r="AU129" i="141"/>
  <c r="AU130" i="141"/>
  <c r="AU131" i="141"/>
  <c r="AU132" i="141"/>
  <c r="AU133" i="141"/>
  <c r="AU136" i="141"/>
  <c r="AW13" i="141"/>
  <c r="AW14" i="141"/>
  <c r="AW15" i="141"/>
  <c r="AW16" i="141"/>
  <c r="AW17" i="141"/>
  <c r="AW18" i="141"/>
  <c r="AW19" i="141"/>
  <c r="AW20" i="141"/>
  <c r="AW21" i="141"/>
  <c r="AW22" i="141"/>
  <c r="AW23" i="141"/>
  <c r="AW24" i="141"/>
  <c r="AW25" i="141"/>
  <c r="AW26" i="141"/>
  <c r="AW27" i="141"/>
  <c r="AW28" i="141"/>
  <c r="AW29" i="141"/>
  <c r="AW30" i="141"/>
  <c r="AW31" i="141"/>
  <c r="AW32" i="141"/>
  <c r="AW33" i="141"/>
  <c r="AW34" i="141"/>
  <c r="AW35" i="141"/>
  <c r="AW36" i="141"/>
  <c r="AW37" i="141"/>
  <c r="AW38" i="141"/>
  <c r="AW39" i="141"/>
  <c r="AW40" i="141"/>
  <c r="AW41" i="141"/>
  <c r="AW42" i="141"/>
  <c r="AW43" i="141"/>
  <c r="AW44" i="141"/>
  <c r="AW45" i="141"/>
  <c r="AW46" i="141"/>
  <c r="AW47" i="141"/>
  <c r="AW48" i="141"/>
  <c r="AW49" i="141"/>
  <c r="AW50" i="141"/>
  <c r="AW51" i="141"/>
  <c r="AW52" i="141"/>
  <c r="AW53" i="141"/>
  <c r="AW54" i="141"/>
  <c r="AW55" i="141"/>
  <c r="AW56" i="141"/>
  <c r="AW57" i="141"/>
  <c r="AW58" i="141"/>
  <c r="AW59" i="141"/>
  <c r="AW60" i="141"/>
  <c r="AW61" i="141"/>
  <c r="AW62" i="141"/>
  <c r="AW63" i="141"/>
  <c r="AW64" i="141"/>
  <c r="AW65" i="141"/>
  <c r="AW66" i="141"/>
  <c r="AW67" i="141"/>
  <c r="AW68" i="141"/>
  <c r="AW69" i="141"/>
  <c r="AW70" i="141"/>
  <c r="AW71" i="141"/>
  <c r="AW72" i="141"/>
  <c r="AW73" i="141"/>
  <c r="AW74" i="141"/>
  <c r="AW75" i="141"/>
  <c r="AW76" i="141"/>
  <c r="AW77" i="141"/>
  <c r="AW78" i="141"/>
  <c r="AW79" i="141"/>
  <c r="AW80" i="141"/>
  <c r="AW81" i="141"/>
  <c r="AW82" i="141"/>
  <c r="AW83" i="141"/>
  <c r="AW84" i="141"/>
  <c r="AW85" i="141"/>
  <c r="AW86" i="141"/>
  <c r="AW87" i="141"/>
  <c r="AW88" i="141"/>
  <c r="AW89" i="141"/>
  <c r="AW90" i="141"/>
  <c r="AW91" i="141"/>
  <c r="AW92" i="141"/>
  <c r="AW93" i="141"/>
  <c r="AW94" i="141"/>
  <c r="AW95" i="141"/>
  <c r="AW96" i="141"/>
  <c r="AW97" i="141"/>
  <c r="AW98" i="141"/>
  <c r="AW99" i="141"/>
  <c r="AW100" i="141"/>
  <c r="AW101" i="141"/>
  <c r="AW102" i="141"/>
  <c r="AW103" i="141"/>
  <c r="AW104" i="141"/>
  <c r="AW105" i="141"/>
  <c r="AW106" i="141"/>
  <c r="AW107" i="141"/>
  <c r="AW108" i="141"/>
  <c r="AW109" i="141"/>
  <c r="AW110" i="141"/>
  <c r="AW111" i="141"/>
  <c r="AW112" i="141"/>
  <c r="AW113" i="141"/>
  <c r="AW114" i="141"/>
  <c r="AW115" i="141"/>
  <c r="AW116" i="141"/>
  <c r="AW117" i="141"/>
  <c r="AW118" i="141"/>
  <c r="AW119" i="141"/>
  <c r="AW120" i="141"/>
  <c r="AW121" i="141"/>
  <c r="AW122" i="141"/>
  <c r="AW123" i="141"/>
  <c r="AW124" i="141"/>
  <c r="AW125" i="141"/>
  <c r="AW126" i="141"/>
  <c r="AW127" i="141"/>
  <c r="AW128" i="141"/>
  <c r="AW129" i="141"/>
  <c r="AW130" i="141"/>
  <c r="AW131" i="141"/>
  <c r="AW132" i="141"/>
  <c r="AW133" i="141"/>
  <c r="AW136" i="141"/>
  <c r="AY13" i="141"/>
  <c r="AY14" i="141"/>
  <c r="AY15" i="141"/>
  <c r="AY16" i="141"/>
  <c r="AY17" i="141"/>
  <c r="AY18" i="141"/>
  <c r="AY19" i="141"/>
  <c r="AY20" i="141"/>
  <c r="AY21" i="141"/>
  <c r="AY22" i="141"/>
  <c r="AY23" i="141"/>
  <c r="AY24" i="141"/>
  <c r="AY25" i="141"/>
  <c r="AY26" i="141"/>
  <c r="AY27" i="141"/>
  <c r="AY28" i="141"/>
  <c r="AY29" i="141"/>
  <c r="AY30" i="141"/>
  <c r="AY31" i="141"/>
  <c r="AY32" i="141"/>
  <c r="AY33" i="141"/>
  <c r="AY34" i="141"/>
  <c r="AY35" i="141"/>
  <c r="AY36" i="141"/>
  <c r="AY37" i="141"/>
  <c r="AY38" i="141"/>
  <c r="AY39" i="141"/>
  <c r="AY40" i="141"/>
  <c r="AY41" i="141"/>
  <c r="AY42" i="141"/>
  <c r="AY43" i="141"/>
  <c r="AY44" i="141"/>
  <c r="AY45" i="141"/>
  <c r="AY46" i="141"/>
  <c r="AY47" i="141"/>
  <c r="AY48" i="141"/>
  <c r="AY49" i="141"/>
  <c r="AY50" i="141"/>
  <c r="AY51" i="141"/>
  <c r="AY52" i="141"/>
  <c r="AY53" i="141"/>
  <c r="AY54" i="141"/>
  <c r="AY55" i="141"/>
  <c r="AY56" i="141"/>
  <c r="AY57" i="141"/>
  <c r="AY58" i="141"/>
  <c r="AY59" i="141"/>
  <c r="AY60" i="141"/>
  <c r="AY61" i="141"/>
  <c r="AY62" i="141"/>
  <c r="AY63" i="141"/>
  <c r="AY64" i="141"/>
  <c r="AY65" i="141"/>
  <c r="AY66" i="141"/>
  <c r="AY67" i="141"/>
  <c r="AY68" i="141"/>
  <c r="AY69" i="141"/>
  <c r="AY70" i="141"/>
  <c r="AY71" i="141"/>
  <c r="AY72" i="141"/>
  <c r="AY73" i="141"/>
  <c r="AY74" i="141"/>
  <c r="AY75" i="141"/>
  <c r="AY76" i="141"/>
  <c r="AY77" i="141"/>
  <c r="AY78" i="141"/>
  <c r="AY79" i="141"/>
  <c r="AY80" i="141"/>
  <c r="AY81" i="141"/>
  <c r="AY82" i="141"/>
  <c r="AY83" i="141"/>
  <c r="AY84" i="141"/>
  <c r="AY85" i="141"/>
  <c r="AY86" i="141"/>
  <c r="AY87" i="141"/>
  <c r="AY88" i="141"/>
  <c r="AY89" i="141"/>
  <c r="AY90" i="141"/>
  <c r="AY91" i="141"/>
  <c r="AY92" i="141"/>
  <c r="AY93" i="141"/>
  <c r="AY94" i="141"/>
  <c r="AY95" i="141"/>
  <c r="AY96" i="141"/>
  <c r="AY97" i="141"/>
  <c r="AY98" i="141"/>
  <c r="AY99" i="141"/>
  <c r="AY100" i="141"/>
  <c r="AY101" i="141"/>
  <c r="AY102" i="141"/>
  <c r="AY103" i="141"/>
  <c r="AY104" i="141"/>
  <c r="AY105" i="141"/>
  <c r="AY106" i="141"/>
  <c r="AY107" i="141"/>
  <c r="AY108" i="141"/>
  <c r="AY109" i="141"/>
  <c r="AY110" i="141"/>
  <c r="AY111" i="141"/>
  <c r="AY112" i="141"/>
  <c r="AY113" i="141"/>
  <c r="AY114" i="141"/>
  <c r="AY115" i="141"/>
  <c r="AY116" i="141"/>
  <c r="AY117" i="141"/>
  <c r="AY118" i="141"/>
  <c r="AY119" i="141"/>
  <c r="AY120" i="141"/>
  <c r="AY121" i="141"/>
  <c r="AY122" i="141"/>
  <c r="AY123" i="141"/>
  <c r="AY124" i="141"/>
  <c r="AY125" i="141"/>
  <c r="AY126" i="141"/>
  <c r="AY127" i="141"/>
  <c r="AY128" i="141"/>
  <c r="AY129" i="141"/>
  <c r="AY130" i="141"/>
  <c r="AY131" i="141"/>
  <c r="AY132" i="141"/>
  <c r="AY133" i="141"/>
  <c r="AY136" i="141"/>
  <c r="AZ141" i="141"/>
  <c r="AZ137" i="141"/>
  <c r="E13" i="141"/>
  <c r="AZ13" i="141"/>
  <c r="E14" i="141"/>
  <c r="AZ14" i="141"/>
  <c r="E15" i="141"/>
  <c r="AZ15" i="141"/>
  <c r="E16" i="141"/>
  <c r="AZ16" i="141"/>
  <c r="E17" i="141"/>
  <c r="AZ17" i="141"/>
  <c r="E18" i="141"/>
  <c r="AZ18" i="141"/>
  <c r="E19" i="141"/>
  <c r="AZ19" i="141"/>
  <c r="E20" i="141"/>
  <c r="AZ20" i="141"/>
  <c r="E21" i="141"/>
  <c r="AZ21" i="141"/>
  <c r="E22" i="141"/>
  <c r="AZ22" i="141"/>
  <c r="E23" i="141"/>
  <c r="AZ23" i="141"/>
  <c r="E24" i="141"/>
  <c r="AZ24" i="141"/>
  <c r="E25" i="141"/>
  <c r="AZ25" i="141"/>
  <c r="E26" i="141"/>
  <c r="AZ26" i="141"/>
  <c r="E27" i="141"/>
  <c r="AZ27" i="141"/>
  <c r="E28" i="141"/>
  <c r="AZ28" i="141"/>
  <c r="E29" i="141"/>
  <c r="AZ29" i="141"/>
  <c r="E30" i="141"/>
  <c r="AZ30" i="141"/>
  <c r="E31" i="141"/>
  <c r="AZ31" i="141"/>
  <c r="E32" i="141"/>
  <c r="AZ32" i="141"/>
  <c r="E33" i="141"/>
  <c r="AZ33" i="141"/>
  <c r="E34" i="141"/>
  <c r="AZ34" i="141"/>
  <c r="E35" i="141"/>
  <c r="AZ35" i="141"/>
  <c r="E36" i="141"/>
  <c r="AZ36" i="141"/>
  <c r="E37" i="141"/>
  <c r="AZ37" i="141"/>
  <c r="E38" i="141"/>
  <c r="AZ38" i="141"/>
  <c r="E39" i="141"/>
  <c r="AZ39" i="141"/>
  <c r="E40" i="141"/>
  <c r="AZ40" i="141"/>
  <c r="E41" i="141"/>
  <c r="AZ41" i="141"/>
  <c r="E42" i="141"/>
  <c r="AZ42" i="141"/>
  <c r="E43" i="141"/>
  <c r="AZ43" i="141"/>
  <c r="E44" i="141"/>
  <c r="AZ44" i="141"/>
  <c r="E45" i="141"/>
  <c r="AZ45" i="141"/>
  <c r="E46" i="141"/>
  <c r="AZ46" i="141"/>
  <c r="E47" i="141"/>
  <c r="AZ47" i="141"/>
  <c r="E48" i="141"/>
  <c r="AZ48" i="141"/>
  <c r="E49" i="141"/>
  <c r="AZ49" i="141"/>
  <c r="E50" i="141"/>
  <c r="AZ50" i="141"/>
  <c r="E51" i="141"/>
  <c r="AZ51" i="141"/>
  <c r="E52" i="141"/>
  <c r="AZ52" i="141"/>
  <c r="E53" i="141"/>
  <c r="AZ53" i="141"/>
  <c r="E54" i="141"/>
  <c r="AZ54" i="141"/>
  <c r="E55" i="141"/>
  <c r="AZ55" i="141"/>
  <c r="E56" i="141"/>
  <c r="AZ56" i="141"/>
  <c r="E57" i="141"/>
  <c r="AZ57" i="141"/>
  <c r="E58" i="141"/>
  <c r="AZ58" i="141"/>
  <c r="E59" i="141"/>
  <c r="AZ59" i="141"/>
  <c r="E60" i="141"/>
  <c r="AZ60" i="141"/>
  <c r="E61" i="141"/>
  <c r="AZ61" i="141"/>
  <c r="E62" i="141"/>
  <c r="AZ62" i="141"/>
  <c r="E63" i="141"/>
  <c r="AZ63" i="141"/>
  <c r="E64" i="141"/>
  <c r="AZ64" i="141"/>
  <c r="E65" i="141"/>
  <c r="AZ65" i="141"/>
  <c r="E66" i="141"/>
  <c r="AZ66" i="141"/>
  <c r="E67" i="141"/>
  <c r="AZ67" i="141"/>
  <c r="E68" i="141"/>
  <c r="AZ68" i="141"/>
  <c r="E69" i="141"/>
  <c r="AZ69" i="141"/>
  <c r="E70" i="141"/>
  <c r="AZ70" i="141"/>
  <c r="E71" i="141"/>
  <c r="AZ71" i="141"/>
  <c r="E72" i="141"/>
  <c r="AZ72" i="141"/>
  <c r="E73" i="141"/>
  <c r="AZ73" i="141"/>
  <c r="E74" i="141"/>
  <c r="AZ74" i="141"/>
  <c r="E75" i="141"/>
  <c r="AZ75" i="141"/>
  <c r="E76" i="141"/>
  <c r="AZ76" i="141"/>
  <c r="E77" i="141"/>
  <c r="AZ77" i="141"/>
  <c r="E78" i="141"/>
  <c r="AZ78" i="141"/>
  <c r="E79" i="141"/>
  <c r="AZ79" i="141"/>
  <c r="E80" i="141"/>
  <c r="AZ80" i="141"/>
  <c r="E81" i="141"/>
  <c r="AZ81" i="141"/>
  <c r="E82" i="141"/>
  <c r="AZ82" i="141"/>
  <c r="E83" i="141"/>
  <c r="AZ83" i="141"/>
  <c r="E84" i="141"/>
  <c r="AZ84" i="141"/>
  <c r="E85" i="141"/>
  <c r="AZ85" i="141"/>
  <c r="E86" i="141"/>
  <c r="AZ86" i="141"/>
  <c r="E87" i="141"/>
  <c r="AZ87" i="141"/>
  <c r="E88" i="141"/>
  <c r="AZ88" i="141"/>
  <c r="E89" i="141"/>
  <c r="AZ89" i="141"/>
  <c r="E90" i="141"/>
  <c r="AZ90" i="141"/>
  <c r="E91" i="141"/>
  <c r="AZ91" i="141"/>
  <c r="E92" i="141"/>
  <c r="AZ92" i="141"/>
  <c r="E93" i="141"/>
  <c r="AZ93" i="141"/>
  <c r="E94" i="141"/>
  <c r="AZ94" i="141"/>
  <c r="E95" i="141"/>
  <c r="AZ95" i="141"/>
  <c r="E96" i="141"/>
  <c r="AZ96" i="141"/>
  <c r="E97" i="141"/>
  <c r="AZ97" i="141"/>
  <c r="E98" i="141"/>
  <c r="AZ98" i="141"/>
  <c r="E99" i="141"/>
  <c r="AZ99" i="141"/>
  <c r="E100" i="141"/>
  <c r="AZ100" i="141"/>
  <c r="E101" i="141"/>
  <c r="AZ101" i="141"/>
  <c r="E102" i="141"/>
  <c r="AZ102" i="141"/>
  <c r="E103" i="141"/>
  <c r="AZ103" i="141"/>
  <c r="E104" i="141"/>
  <c r="AZ104" i="141"/>
  <c r="E105" i="141"/>
  <c r="AZ105" i="141"/>
  <c r="E106" i="141"/>
  <c r="AZ106" i="141"/>
  <c r="E107" i="141"/>
  <c r="AZ107" i="141"/>
  <c r="E108" i="141"/>
  <c r="AZ108" i="141"/>
  <c r="E109" i="141"/>
  <c r="AZ109" i="141"/>
  <c r="E110" i="141"/>
  <c r="AZ110" i="141"/>
  <c r="E111" i="141"/>
  <c r="AZ111" i="141"/>
  <c r="E112" i="141"/>
  <c r="AZ112" i="141"/>
  <c r="E113" i="141"/>
  <c r="AZ113" i="141"/>
  <c r="E114" i="141"/>
  <c r="AZ114" i="141"/>
  <c r="E115" i="141"/>
  <c r="AZ115" i="141"/>
  <c r="E116" i="141"/>
  <c r="AZ116" i="141"/>
  <c r="E117" i="141"/>
  <c r="AZ117" i="141"/>
  <c r="E118" i="141"/>
  <c r="AZ118" i="141"/>
  <c r="E119" i="141"/>
  <c r="AZ119" i="141"/>
  <c r="E120" i="141"/>
  <c r="AZ120" i="141"/>
  <c r="E121" i="141"/>
  <c r="AZ121" i="141"/>
  <c r="E122" i="141"/>
  <c r="AZ122" i="141"/>
  <c r="E123" i="141"/>
  <c r="AZ123" i="141"/>
  <c r="E124" i="141"/>
  <c r="AZ124" i="141"/>
  <c r="E125" i="141"/>
  <c r="AZ125" i="141"/>
  <c r="E126" i="141"/>
  <c r="AZ126" i="141"/>
  <c r="E127" i="141"/>
  <c r="AZ127" i="141"/>
  <c r="E128" i="141"/>
  <c r="AZ128" i="141"/>
  <c r="E129" i="141"/>
  <c r="AZ129" i="141"/>
  <c r="E130" i="141"/>
  <c r="AZ130" i="141"/>
  <c r="E131" i="141"/>
  <c r="AZ131" i="141"/>
  <c r="E132" i="141"/>
  <c r="AZ132" i="141"/>
  <c r="AZ133" i="141"/>
  <c r="AZ136" i="141"/>
  <c r="AX134" i="141"/>
  <c r="AV134" i="141"/>
  <c r="E134" i="141"/>
  <c r="E133" i="141"/>
  <c r="C118" i="141"/>
  <c r="C117" i="141"/>
  <c r="C116" i="141"/>
  <c r="C115" i="141"/>
  <c r="B87" i="141"/>
  <c r="B86" i="141"/>
  <c r="B76" i="141"/>
  <c r="B71" i="141"/>
  <c r="B68" i="141"/>
  <c r="B65" i="141"/>
  <c r="B64" i="141"/>
  <c r="B63" i="141"/>
  <c r="B62" i="141"/>
  <c r="B61" i="141"/>
  <c r="B60" i="141"/>
  <c r="B59" i="141"/>
  <c r="B55" i="141"/>
  <c r="B52" i="141"/>
  <c r="B50" i="141"/>
  <c r="B49" i="141"/>
  <c r="B48" i="141"/>
  <c r="B47" i="141"/>
  <c r="B46" i="141"/>
  <c r="B45" i="141"/>
  <c r="B44" i="141"/>
  <c r="B42" i="141"/>
  <c r="B40" i="141"/>
  <c r="B39" i="141"/>
  <c r="B38" i="141"/>
  <c r="B37" i="141"/>
  <c r="B36" i="141"/>
  <c r="B35" i="141"/>
  <c r="B34" i="141"/>
  <c r="B33" i="141"/>
  <c r="B32" i="141"/>
  <c r="B31" i="141"/>
  <c r="B29" i="141"/>
  <c r="B28" i="141"/>
  <c r="B27" i="141"/>
  <c r="B26" i="141"/>
  <c r="B25" i="141"/>
  <c r="B24" i="141"/>
  <c r="B23" i="141"/>
  <c r="B22" i="141"/>
  <c r="B21" i="141"/>
  <c r="B20" i="141"/>
  <c r="B19" i="141"/>
  <c r="B17" i="141"/>
  <c r="B16" i="141"/>
  <c r="B15" i="141"/>
  <c r="B14" i="141"/>
  <c r="B13" i="141"/>
  <c r="B6" i="141"/>
  <c r="B4" i="141"/>
  <c r="E14" i="140"/>
  <c r="E15" i="140"/>
  <c r="E16" i="140"/>
  <c r="E17" i="140"/>
  <c r="E18" i="140"/>
  <c r="E19" i="140"/>
  <c r="E20" i="140"/>
  <c r="E21" i="140"/>
  <c r="E22" i="140"/>
  <c r="E23" i="140"/>
  <c r="E24" i="140"/>
  <c r="E25" i="140"/>
  <c r="E26" i="140"/>
  <c r="E27" i="140"/>
  <c r="E28" i="140"/>
  <c r="E29" i="140"/>
  <c r="E30" i="140"/>
  <c r="E31" i="140"/>
  <c r="E32" i="140"/>
  <c r="E33" i="140"/>
  <c r="E34" i="140"/>
  <c r="E35" i="140"/>
  <c r="E36" i="140"/>
  <c r="E37" i="140"/>
  <c r="E38" i="140"/>
  <c r="E39" i="140"/>
  <c r="E40" i="140"/>
  <c r="E41" i="140"/>
  <c r="E42" i="140"/>
  <c r="E43" i="140"/>
  <c r="E44" i="140"/>
  <c r="E45" i="140"/>
  <c r="E46" i="140"/>
  <c r="E47" i="140"/>
  <c r="E48" i="140"/>
  <c r="E49" i="140"/>
  <c r="E50" i="140"/>
  <c r="E51" i="140"/>
  <c r="E52" i="140"/>
  <c r="E53" i="140"/>
  <c r="E54" i="140"/>
  <c r="E55" i="140"/>
  <c r="E56" i="140"/>
  <c r="E57" i="140"/>
  <c r="E58" i="140"/>
  <c r="E59" i="140"/>
  <c r="E60" i="140"/>
  <c r="E61" i="140"/>
  <c r="E62" i="140"/>
  <c r="E63" i="140"/>
  <c r="E64" i="140"/>
  <c r="E65" i="140"/>
  <c r="E66" i="140"/>
  <c r="E67" i="140"/>
  <c r="E68" i="140"/>
  <c r="E69" i="140"/>
  <c r="E70" i="140"/>
  <c r="E71" i="140"/>
  <c r="E72" i="140"/>
  <c r="E73" i="140"/>
  <c r="E74" i="140"/>
  <c r="E75" i="140"/>
  <c r="E76" i="140"/>
  <c r="E77" i="140"/>
  <c r="E78" i="140"/>
  <c r="E79" i="140"/>
  <c r="E80" i="140"/>
  <c r="E81" i="140"/>
  <c r="E82" i="140"/>
  <c r="E83" i="140"/>
  <c r="E84" i="140"/>
  <c r="E85" i="140"/>
  <c r="E86" i="140"/>
  <c r="E87" i="140"/>
  <c r="E88" i="140"/>
  <c r="E89" i="140"/>
  <c r="E90" i="140"/>
  <c r="E91" i="140"/>
  <c r="E92" i="140"/>
  <c r="E93" i="140"/>
  <c r="E94" i="140"/>
  <c r="E95" i="140"/>
  <c r="E96" i="140"/>
  <c r="E97" i="140"/>
  <c r="E98" i="140"/>
  <c r="E99" i="140"/>
  <c r="E100" i="140"/>
  <c r="E101" i="140"/>
  <c r="E102" i="140"/>
  <c r="E103" i="140"/>
  <c r="E104" i="140"/>
  <c r="E105" i="140"/>
  <c r="E106" i="140"/>
  <c r="E107" i="140"/>
  <c r="E108" i="140"/>
  <c r="E109" i="140"/>
  <c r="E110" i="140"/>
  <c r="E111" i="140"/>
  <c r="E112" i="140"/>
  <c r="E113" i="140"/>
  <c r="E114" i="140"/>
  <c r="E115" i="140"/>
  <c r="E116" i="140"/>
  <c r="E117" i="140"/>
  <c r="E118" i="140"/>
  <c r="E119" i="140"/>
  <c r="E120" i="140"/>
  <c r="E121" i="140"/>
  <c r="E122" i="140"/>
  <c r="E123" i="140"/>
  <c r="E124" i="140"/>
  <c r="E125" i="140"/>
  <c r="E126" i="140"/>
  <c r="E127" i="140"/>
  <c r="E128" i="140"/>
  <c r="E129" i="140"/>
  <c r="E130" i="140"/>
  <c r="E131" i="140"/>
  <c r="E132" i="140"/>
  <c r="E133" i="140"/>
  <c r="E13" i="140"/>
  <c r="AY98" i="15"/>
  <c r="AQ113" i="15"/>
  <c r="AV134" i="140"/>
  <c r="AP98" i="15"/>
  <c r="AS13" i="140"/>
  <c r="AS14" i="140"/>
  <c r="AS15" i="140"/>
  <c r="AS16" i="140"/>
  <c r="AS17" i="140"/>
  <c r="AS18" i="140"/>
  <c r="AS19" i="140"/>
  <c r="AS20" i="140"/>
  <c r="AS21" i="140"/>
  <c r="AS22" i="140"/>
  <c r="AS23" i="140"/>
  <c r="AS24" i="140"/>
  <c r="AS25" i="140"/>
  <c r="AS26" i="140"/>
  <c r="AS27" i="140"/>
  <c r="AS28" i="140"/>
  <c r="AS29" i="140"/>
  <c r="AS30" i="140"/>
  <c r="AS31" i="140"/>
  <c r="AS32" i="140"/>
  <c r="AS33" i="140"/>
  <c r="AS34" i="140"/>
  <c r="AS35" i="140"/>
  <c r="AS36" i="140"/>
  <c r="AS37" i="140"/>
  <c r="AS38" i="140"/>
  <c r="AS39" i="140"/>
  <c r="AS40" i="140"/>
  <c r="AS41" i="140"/>
  <c r="AS42" i="140"/>
  <c r="AS43" i="140"/>
  <c r="AS44" i="140"/>
  <c r="AS45" i="140"/>
  <c r="AS46" i="140"/>
  <c r="AS47" i="140"/>
  <c r="AS48" i="140"/>
  <c r="AS49" i="140"/>
  <c r="AS50" i="140"/>
  <c r="AS51" i="140"/>
  <c r="AS52" i="140"/>
  <c r="AS53" i="140"/>
  <c r="AS54" i="140"/>
  <c r="AS55" i="140"/>
  <c r="AS56" i="140"/>
  <c r="AS57" i="140"/>
  <c r="AS58" i="140"/>
  <c r="AS59" i="140"/>
  <c r="AS60" i="140"/>
  <c r="AS61" i="140"/>
  <c r="AS62" i="140"/>
  <c r="AS63" i="140"/>
  <c r="AS64" i="140"/>
  <c r="AS65" i="140"/>
  <c r="AS66" i="140"/>
  <c r="AS67" i="140"/>
  <c r="AS68" i="140"/>
  <c r="AS69" i="140"/>
  <c r="AS70" i="140"/>
  <c r="AS71" i="140"/>
  <c r="AS72" i="140"/>
  <c r="AS73" i="140"/>
  <c r="AS74" i="140"/>
  <c r="AS75" i="140"/>
  <c r="AS76" i="140"/>
  <c r="AS77" i="140"/>
  <c r="AS78" i="140"/>
  <c r="AS79" i="140"/>
  <c r="AS80" i="140"/>
  <c r="AS81" i="140"/>
  <c r="AS82" i="140"/>
  <c r="AS83" i="140"/>
  <c r="AS84" i="140"/>
  <c r="AS85" i="140"/>
  <c r="AS86" i="140"/>
  <c r="AS87" i="140"/>
  <c r="AS88" i="140"/>
  <c r="AS89" i="140"/>
  <c r="AS90" i="140"/>
  <c r="AS91" i="140"/>
  <c r="AS92" i="140"/>
  <c r="AS93" i="140"/>
  <c r="AS94" i="140"/>
  <c r="AS95" i="140"/>
  <c r="AS96" i="140"/>
  <c r="AS97" i="140"/>
  <c r="AS98" i="140"/>
  <c r="AS99" i="140"/>
  <c r="AS100" i="140"/>
  <c r="AS101" i="140"/>
  <c r="AS102" i="140"/>
  <c r="AS103" i="140"/>
  <c r="AS104" i="140"/>
  <c r="AS105" i="140"/>
  <c r="AS106" i="140"/>
  <c r="AS107" i="140"/>
  <c r="AS108" i="140"/>
  <c r="AS109" i="140"/>
  <c r="AS110" i="140"/>
  <c r="AS111" i="140"/>
  <c r="AS112" i="140"/>
  <c r="AS113" i="140"/>
  <c r="AS114" i="140"/>
  <c r="AS115" i="140"/>
  <c r="AS116" i="140"/>
  <c r="AS117" i="140"/>
  <c r="AS118" i="140"/>
  <c r="AS119" i="140"/>
  <c r="AS120" i="140"/>
  <c r="AS121" i="140"/>
  <c r="AS122" i="140"/>
  <c r="AS123" i="140"/>
  <c r="AS124" i="140"/>
  <c r="AS125" i="140"/>
  <c r="AS126" i="140"/>
  <c r="AS127" i="140"/>
  <c r="AS128" i="140"/>
  <c r="AS129" i="140"/>
  <c r="AS130" i="140"/>
  <c r="AS131" i="140"/>
  <c r="AS132" i="140"/>
  <c r="AS133" i="140"/>
  <c r="AS136" i="140"/>
  <c r="AR134" i="140"/>
  <c r="C12" i="113"/>
  <c r="C11" i="113"/>
  <c r="D11" i="113"/>
  <c r="D17" i="113"/>
  <c r="AI17" i="113"/>
  <c r="D24" i="113"/>
  <c r="AI24" i="113"/>
  <c r="D27" i="113"/>
  <c r="AI27" i="113"/>
  <c r="D38" i="113"/>
  <c r="AI38" i="113"/>
  <c r="D45" i="113"/>
  <c r="AI45" i="113"/>
  <c r="D46" i="113"/>
  <c r="AI46" i="113"/>
  <c r="D48" i="113"/>
  <c r="AI48" i="113"/>
  <c r="D50" i="113"/>
  <c r="AI50" i="113"/>
  <c r="D51" i="113"/>
  <c r="AI51" i="113"/>
  <c r="D53" i="113"/>
  <c r="AI53" i="113"/>
  <c r="D54" i="113"/>
  <c r="AI54" i="113"/>
  <c r="D55" i="113"/>
  <c r="AI55" i="113"/>
  <c r="D64" i="113"/>
  <c r="AI64" i="113"/>
  <c r="D65" i="113"/>
  <c r="AI65" i="113"/>
  <c r="D67" i="113"/>
  <c r="AI67" i="113"/>
  <c r="D68" i="113"/>
  <c r="AI68" i="113"/>
  <c r="D69" i="113"/>
  <c r="AI69" i="113"/>
  <c r="D70" i="113"/>
  <c r="AI70" i="113"/>
  <c r="D73" i="113"/>
  <c r="AI73" i="113"/>
  <c r="D74" i="113"/>
  <c r="AI74" i="113"/>
  <c r="D75" i="113"/>
  <c r="AI75" i="113"/>
  <c r="D76" i="113"/>
  <c r="AI76" i="113"/>
  <c r="D77" i="113"/>
  <c r="AI77" i="113"/>
  <c r="D78" i="113"/>
  <c r="AI78" i="113"/>
  <c r="D79" i="113"/>
  <c r="AI79" i="113"/>
  <c r="D82" i="113"/>
  <c r="AI82" i="113"/>
  <c r="D83" i="113"/>
  <c r="AI83" i="113"/>
  <c r="D84" i="113"/>
  <c r="AI84" i="113"/>
  <c r="D85" i="113"/>
  <c r="AI85" i="113"/>
  <c r="D86" i="113"/>
  <c r="AI86" i="113"/>
  <c r="D87" i="113"/>
  <c r="AI87" i="113"/>
  <c r="D88" i="113"/>
  <c r="AI88" i="113"/>
  <c r="D89" i="113"/>
  <c r="AI89" i="113"/>
  <c r="AI90" i="113"/>
  <c r="AI91" i="113"/>
  <c r="AI92" i="113"/>
  <c r="AI93" i="113"/>
  <c r="AI94" i="113"/>
  <c r="AI95" i="113"/>
  <c r="AI96" i="113"/>
  <c r="AI97" i="113"/>
  <c r="AI98" i="113"/>
  <c r="AI99" i="113"/>
  <c r="AI100" i="113"/>
  <c r="AI101" i="113"/>
  <c r="AI102" i="113"/>
  <c r="AI103" i="113"/>
  <c r="C12" i="115"/>
  <c r="C11" i="115"/>
  <c r="D11" i="115"/>
  <c r="D17" i="115"/>
  <c r="AI17" i="115"/>
  <c r="D24" i="115"/>
  <c r="AI24" i="115"/>
  <c r="D27" i="115"/>
  <c r="AI27" i="115"/>
  <c r="D38" i="115"/>
  <c r="AI38" i="115"/>
  <c r="D45" i="115"/>
  <c r="AI45" i="115"/>
  <c r="D46" i="115"/>
  <c r="AI46" i="115"/>
  <c r="D48" i="115"/>
  <c r="AI48" i="115"/>
  <c r="D50" i="115"/>
  <c r="AI50" i="115"/>
  <c r="D51" i="115"/>
  <c r="AI51" i="115"/>
  <c r="D53" i="115"/>
  <c r="AI53" i="115"/>
  <c r="D54" i="115"/>
  <c r="AI54" i="115"/>
  <c r="D55" i="115"/>
  <c r="AI55" i="115"/>
  <c r="D64" i="115"/>
  <c r="AI64" i="115"/>
  <c r="D65" i="115"/>
  <c r="AI65" i="115"/>
  <c r="D67" i="115"/>
  <c r="AI67" i="115"/>
  <c r="D68" i="115"/>
  <c r="AI68" i="115"/>
  <c r="D69" i="115"/>
  <c r="AI69" i="115"/>
  <c r="D70" i="115"/>
  <c r="AI70" i="115"/>
  <c r="D73" i="115"/>
  <c r="AI73" i="115"/>
  <c r="D74" i="115"/>
  <c r="AI74" i="115"/>
  <c r="D75" i="115"/>
  <c r="AI75" i="115"/>
  <c r="D76" i="115"/>
  <c r="AI76" i="115"/>
  <c r="D77" i="115"/>
  <c r="AI77" i="115"/>
  <c r="D78" i="115"/>
  <c r="AI78" i="115"/>
  <c r="D79" i="115"/>
  <c r="AI79" i="115"/>
  <c r="D82" i="115"/>
  <c r="AI82" i="115"/>
  <c r="D83" i="115"/>
  <c r="AI83" i="115"/>
  <c r="D84" i="115"/>
  <c r="AI84" i="115"/>
  <c r="D85" i="115"/>
  <c r="AI85" i="115"/>
  <c r="D86" i="115"/>
  <c r="AI86" i="115"/>
  <c r="D87" i="115"/>
  <c r="AI87" i="115"/>
  <c r="D88" i="115"/>
  <c r="AI88" i="115"/>
  <c r="D89" i="115"/>
  <c r="AI89" i="115"/>
  <c r="AI90" i="115"/>
  <c r="AI91" i="115"/>
  <c r="AI92" i="115"/>
  <c r="AI93" i="115"/>
  <c r="AI94" i="115"/>
  <c r="AI95" i="115"/>
  <c r="AI96" i="115"/>
  <c r="AI97" i="115"/>
  <c r="AI98" i="115"/>
  <c r="AI99" i="115"/>
  <c r="AI100" i="115"/>
  <c r="AI101" i="115"/>
  <c r="AI102" i="115"/>
  <c r="AI103" i="115"/>
  <c r="AI107" i="115"/>
  <c r="C12" i="116"/>
  <c r="C11" i="116"/>
  <c r="D11" i="116"/>
  <c r="D17" i="116"/>
  <c r="AI17" i="116"/>
  <c r="D24" i="116"/>
  <c r="AI24" i="116"/>
  <c r="D27" i="116"/>
  <c r="AI27" i="116"/>
  <c r="D38" i="116"/>
  <c r="AI38" i="116"/>
  <c r="D45" i="116"/>
  <c r="AI45" i="116"/>
  <c r="D46" i="116"/>
  <c r="AI46" i="116"/>
  <c r="D48" i="116"/>
  <c r="AI48" i="116"/>
  <c r="D50" i="116"/>
  <c r="AI50" i="116"/>
  <c r="D51" i="116"/>
  <c r="AI51" i="116"/>
  <c r="D53" i="116"/>
  <c r="AI53" i="116"/>
  <c r="D54" i="116"/>
  <c r="AI54" i="116"/>
  <c r="D55" i="116"/>
  <c r="AI55" i="116"/>
  <c r="D64" i="116"/>
  <c r="AI64" i="116"/>
  <c r="D65" i="116"/>
  <c r="AI65" i="116"/>
  <c r="D67" i="116"/>
  <c r="AI67" i="116"/>
  <c r="D68" i="116"/>
  <c r="AI68" i="116"/>
  <c r="D69" i="116"/>
  <c r="AI69" i="116"/>
  <c r="D70" i="116"/>
  <c r="AI70" i="116"/>
  <c r="D73" i="116"/>
  <c r="AI73" i="116"/>
  <c r="D74" i="116"/>
  <c r="AI74" i="116"/>
  <c r="D75" i="116"/>
  <c r="AI75" i="116"/>
  <c r="D76" i="116"/>
  <c r="AI76" i="116"/>
  <c r="D77" i="116"/>
  <c r="AI77" i="116"/>
  <c r="D78" i="116"/>
  <c r="AI78" i="116"/>
  <c r="D79" i="116"/>
  <c r="AI79" i="116"/>
  <c r="D82" i="116"/>
  <c r="AI82" i="116"/>
  <c r="D83" i="116"/>
  <c r="AI83" i="116"/>
  <c r="D84" i="116"/>
  <c r="AI84" i="116"/>
  <c r="D85" i="116"/>
  <c r="AI85" i="116"/>
  <c r="D86" i="116"/>
  <c r="AI86" i="116"/>
  <c r="D87" i="116"/>
  <c r="AI87" i="116"/>
  <c r="D88" i="116"/>
  <c r="AI88" i="116"/>
  <c r="D89" i="116"/>
  <c r="AI89" i="116"/>
  <c r="AI90" i="116"/>
  <c r="AI91" i="116"/>
  <c r="AI92" i="116"/>
  <c r="AI93" i="116"/>
  <c r="AI94" i="116"/>
  <c r="AI95" i="116"/>
  <c r="AI96" i="116"/>
  <c r="AI97" i="116"/>
  <c r="AI98" i="116"/>
  <c r="AI99" i="116"/>
  <c r="AI100" i="116"/>
  <c r="AI101" i="116"/>
  <c r="AI102" i="116"/>
  <c r="AI103" i="116"/>
  <c r="AI107" i="116"/>
  <c r="C12" i="117"/>
  <c r="C11" i="117"/>
  <c r="D11" i="117"/>
  <c r="D17" i="117"/>
  <c r="AI17" i="117"/>
  <c r="D24" i="117"/>
  <c r="AI24" i="117"/>
  <c r="D27" i="117"/>
  <c r="AI27" i="117"/>
  <c r="D38" i="117"/>
  <c r="AI38" i="117"/>
  <c r="D45" i="117"/>
  <c r="AI45" i="117"/>
  <c r="D46" i="117"/>
  <c r="AI46" i="117"/>
  <c r="D48" i="117"/>
  <c r="AI48" i="117"/>
  <c r="D50" i="117"/>
  <c r="AI50" i="117"/>
  <c r="D51" i="117"/>
  <c r="AI51" i="117"/>
  <c r="D53" i="117"/>
  <c r="AI53" i="117"/>
  <c r="D54" i="117"/>
  <c r="AI54" i="117"/>
  <c r="D55" i="117"/>
  <c r="AI55" i="117"/>
  <c r="D64" i="117"/>
  <c r="AI64" i="117"/>
  <c r="D65" i="117"/>
  <c r="AI65" i="117"/>
  <c r="D67" i="117"/>
  <c r="AI67" i="117"/>
  <c r="D68" i="117"/>
  <c r="AI68" i="117"/>
  <c r="D69" i="117"/>
  <c r="AI69" i="117"/>
  <c r="D70" i="117"/>
  <c r="AI70" i="117"/>
  <c r="D73" i="117"/>
  <c r="AI73" i="117"/>
  <c r="D74" i="117"/>
  <c r="AI74" i="117"/>
  <c r="D75" i="117"/>
  <c r="AI75" i="117"/>
  <c r="D76" i="117"/>
  <c r="AI76" i="117"/>
  <c r="D77" i="117"/>
  <c r="AI77" i="117"/>
  <c r="D78" i="117"/>
  <c r="AI78" i="117"/>
  <c r="D79" i="117"/>
  <c r="AI79" i="117"/>
  <c r="D82" i="117"/>
  <c r="AI82" i="117"/>
  <c r="D83" i="117"/>
  <c r="AI83" i="117"/>
  <c r="D84" i="117"/>
  <c r="AI84" i="117"/>
  <c r="D85" i="117"/>
  <c r="AI85" i="117"/>
  <c r="D86" i="117"/>
  <c r="AI86" i="117"/>
  <c r="D87" i="117"/>
  <c r="AI87" i="117"/>
  <c r="D88" i="117"/>
  <c r="AI88" i="117"/>
  <c r="D89" i="117"/>
  <c r="AI89" i="117"/>
  <c r="AI90" i="117"/>
  <c r="AI91" i="117"/>
  <c r="AI92" i="117"/>
  <c r="AI93" i="117"/>
  <c r="AI94" i="117"/>
  <c r="AI95" i="117"/>
  <c r="AI96" i="117"/>
  <c r="AI97" i="117"/>
  <c r="AI98" i="117"/>
  <c r="AI99" i="117"/>
  <c r="AI100" i="117"/>
  <c r="AI101" i="117"/>
  <c r="AI102" i="117"/>
  <c r="AI103" i="117"/>
  <c r="AI107" i="117"/>
  <c r="C12" i="118"/>
  <c r="C11" i="118"/>
  <c r="D11" i="118"/>
  <c r="D17" i="118"/>
  <c r="AO17" i="118"/>
  <c r="D24" i="118"/>
  <c r="AO24" i="118"/>
  <c r="D27" i="118"/>
  <c r="AO27" i="118"/>
  <c r="D38" i="118"/>
  <c r="AO38" i="118"/>
  <c r="D45" i="118"/>
  <c r="AO45" i="118"/>
  <c r="D46" i="118"/>
  <c r="AO46" i="118"/>
  <c r="D48" i="118"/>
  <c r="AO48" i="118"/>
  <c r="D50" i="118"/>
  <c r="AO50" i="118"/>
  <c r="D51" i="118"/>
  <c r="AO51" i="118"/>
  <c r="D53" i="118"/>
  <c r="AO53" i="118"/>
  <c r="D54" i="118"/>
  <c r="AO54" i="118"/>
  <c r="D55" i="118"/>
  <c r="AO55" i="118"/>
  <c r="D64" i="118"/>
  <c r="AO64" i="118"/>
  <c r="D65" i="118"/>
  <c r="AO65" i="118"/>
  <c r="D67" i="118"/>
  <c r="AO67" i="118"/>
  <c r="D68" i="118"/>
  <c r="AO68" i="118"/>
  <c r="D69" i="118"/>
  <c r="AO69" i="118"/>
  <c r="D70" i="118"/>
  <c r="AO70" i="118"/>
  <c r="D73" i="118"/>
  <c r="AO73" i="118"/>
  <c r="D74" i="118"/>
  <c r="AO74" i="118"/>
  <c r="D75" i="118"/>
  <c r="AO75" i="118"/>
  <c r="D76" i="118"/>
  <c r="AO76" i="118"/>
  <c r="D77" i="118"/>
  <c r="AO77" i="118"/>
  <c r="D78" i="118"/>
  <c r="AO78" i="118"/>
  <c r="D79" i="118"/>
  <c r="AO79" i="118"/>
  <c r="D82" i="118"/>
  <c r="AO82" i="118"/>
  <c r="D83" i="118"/>
  <c r="AO83" i="118"/>
  <c r="D84" i="118"/>
  <c r="AO84" i="118"/>
  <c r="D85" i="118"/>
  <c r="AO85" i="118"/>
  <c r="D86" i="118"/>
  <c r="AO86" i="118"/>
  <c r="D87" i="118"/>
  <c r="AO87" i="118"/>
  <c r="D88" i="118"/>
  <c r="AO88" i="118"/>
  <c r="D89" i="118"/>
  <c r="AO89" i="118"/>
  <c r="D90" i="118"/>
  <c r="AO90" i="118"/>
  <c r="AO91" i="118"/>
  <c r="AO92" i="118"/>
  <c r="AO93" i="118"/>
  <c r="AO94" i="118"/>
  <c r="AO95" i="118"/>
  <c r="AO96" i="118"/>
  <c r="AO97" i="118"/>
  <c r="AO98" i="118"/>
  <c r="AO99" i="118"/>
  <c r="AO100" i="118"/>
  <c r="AO101" i="118"/>
  <c r="AO102" i="118"/>
  <c r="AO103" i="118"/>
  <c r="AO104" i="118"/>
  <c r="AO108" i="118"/>
  <c r="AO109" i="118"/>
  <c r="AO110" i="118"/>
  <c r="AO111" i="118"/>
  <c r="C12" i="122"/>
  <c r="C11" i="122"/>
  <c r="D11" i="122"/>
  <c r="D17" i="122"/>
  <c r="AO17" i="122"/>
  <c r="D24" i="122"/>
  <c r="AO24" i="122"/>
  <c r="D27" i="122"/>
  <c r="AO27" i="122"/>
  <c r="D38" i="122"/>
  <c r="AO38" i="122"/>
  <c r="D45" i="122"/>
  <c r="AO45" i="122"/>
  <c r="D46" i="122"/>
  <c r="AO46" i="122"/>
  <c r="D48" i="122"/>
  <c r="AO48" i="122"/>
  <c r="D50" i="122"/>
  <c r="AO50" i="122"/>
  <c r="D51" i="122"/>
  <c r="AO51" i="122"/>
  <c r="D53" i="122"/>
  <c r="AO53" i="122"/>
  <c r="D54" i="122"/>
  <c r="AO54" i="122"/>
  <c r="D55" i="122"/>
  <c r="AO55" i="122"/>
  <c r="D65" i="122"/>
  <c r="AO65" i="122"/>
  <c r="D66" i="122"/>
  <c r="AO66" i="122"/>
  <c r="D68" i="122"/>
  <c r="AO68" i="122"/>
  <c r="D69" i="122"/>
  <c r="AO69" i="122"/>
  <c r="D70" i="122"/>
  <c r="AO70" i="122"/>
  <c r="D71" i="122"/>
  <c r="AO71" i="122"/>
  <c r="D74" i="122"/>
  <c r="AO74" i="122"/>
  <c r="D75" i="122"/>
  <c r="AO75" i="122"/>
  <c r="D76" i="122"/>
  <c r="AO76" i="122"/>
  <c r="D77" i="122"/>
  <c r="AO77" i="122"/>
  <c r="D78" i="122"/>
  <c r="AO78" i="122"/>
  <c r="D79" i="122"/>
  <c r="AO79" i="122"/>
  <c r="D80" i="122"/>
  <c r="AO80" i="122"/>
  <c r="D83" i="122"/>
  <c r="AO83" i="122"/>
  <c r="D84" i="122"/>
  <c r="AO84" i="122"/>
  <c r="D85" i="122"/>
  <c r="AO85" i="122"/>
  <c r="D86" i="122"/>
  <c r="AO86" i="122"/>
  <c r="D87" i="122"/>
  <c r="AO87" i="122"/>
  <c r="D88" i="122"/>
  <c r="AO88" i="122"/>
  <c r="D89" i="122"/>
  <c r="AO89" i="122"/>
  <c r="D90" i="122"/>
  <c r="AO90" i="122"/>
  <c r="D91" i="122"/>
  <c r="AO91" i="122"/>
  <c r="AO92" i="122"/>
  <c r="AO93" i="122"/>
  <c r="AO94" i="122"/>
  <c r="AO95" i="122"/>
  <c r="AO96" i="122"/>
  <c r="AO97" i="122"/>
  <c r="AO98" i="122"/>
  <c r="AO99" i="122"/>
  <c r="AO100" i="122"/>
  <c r="AO101" i="122"/>
  <c r="AO102" i="122"/>
  <c r="AO103" i="122"/>
  <c r="AO104" i="122"/>
  <c r="AO105" i="122"/>
  <c r="AO109" i="122"/>
  <c r="AO110" i="122"/>
  <c r="AO111" i="122"/>
  <c r="AO112" i="122"/>
  <c r="AO113" i="122"/>
  <c r="C12" i="123"/>
  <c r="C11" i="123"/>
  <c r="D11" i="123"/>
  <c r="D17" i="123"/>
  <c r="AO17" i="123"/>
  <c r="D24" i="123"/>
  <c r="AO24" i="123"/>
  <c r="D27" i="123"/>
  <c r="AO27" i="123"/>
  <c r="D38" i="123"/>
  <c r="AO38" i="123"/>
  <c r="D45" i="123"/>
  <c r="AO45" i="123"/>
  <c r="D46" i="123"/>
  <c r="AO46" i="123"/>
  <c r="D48" i="123"/>
  <c r="AO48" i="123"/>
  <c r="D50" i="123"/>
  <c r="AO50" i="123"/>
  <c r="D51" i="123"/>
  <c r="AO51" i="123"/>
  <c r="D53" i="123"/>
  <c r="AO53" i="123"/>
  <c r="D54" i="123"/>
  <c r="AO54" i="123"/>
  <c r="D55" i="123"/>
  <c r="AO55" i="123"/>
  <c r="D65" i="123"/>
  <c r="AO65" i="123"/>
  <c r="D66" i="123"/>
  <c r="AO66" i="123"/>
  <c r="D68" i="123"/>
  <c r="AO68" i="123"/>
  <c r="D69" i="123"/>
  <c r="AO69" i="123"/>
  <c r="D70" i="123"/>
  <c r="AO70" i="123"/>
  <c r="D71" i="123"/>
  <c r="AO71" i="123"/>
  <c r="D74" i="123"/>
  <c r="AO74" i="123"/>
  <c r="D75" i="123"/>
  <c r="AO75" i="123"/>
  <c r="D76" i="123"/>
  <c r="AO76" i="123"/>
  <c r="D77" i="123"/>
  <c r="AO77" i="123"/>
  <c r="D78" i="123"/>
  <c r="AO78" i="123"/>
  <c r="D79" i="123"/>
  <c r="AO79" i="123"/>
  <c r="D80" i="123"/>
  <c r="AO80" i="123"/>
  <c r="D83" i="123"/>
  <c r="AO83" i="123"/>
  <c r="D84" i="123"/>
  <c r="AO84" i="123"/>
  <c r="D85" i="123"/>
  <c r="AO85" i="123"/>
  <c r="D86" i="123"/>
  <c r="AO86" i="123"/>
  <c r="D87" i="123"/>
  <c r="AO87" i="123"/>
  <c r="D88" i="123"/>
  <c r="AO88" i="123"/>
  <c r="D89" i="123"/>
  <c r="AO89" i="123"/>
  <c r="D90" i="123"/>
  <c r="AO90" i="123"/>
  <c r="D91" i="123"/>
  <c r="AO91" i="123"/>
  <c r="AO92" i="123"/>
  <c r="AO93" i="123"/>
  <c r="AO94" i="123"/>
  <c r="AO95" i="123"/>
  <c r="AO96" i="123"/>
  <c r="AO97" i="123"/>
  <c r="AO98" i="123"/>
  <c r="AO99" i="123"/>
  <c r="AO100" i="123"/>
  <c r="AO101" i="123"/>
  <c r="AO102" i="123"/>
  <c r="AO103" i="123"/>
  <c r="AO104" i="123"/>
  <c r="AO105" i="123"/>
  <c r="AO109" i="123"/>
  <c r="AO110" i="123"/>
  <c r="AO111" i="123"/>
  <c r="AO112" i="123"/>
  <c r="AO113" i="123"/>
  <c r="C12" i="124"/>
  <c r="C11" i="124"/>
  <c r="D11" i="124"/>
  <c r="D17" i="124"/>
  <c r="AO17" i="124"/>
  <c r="D24" i="124"/>
  <c r="AO24" i="124"/>
  <c r="D27" i="124"/>
  <c r="AO27" i="124"/>
  <c r="D38" i="124"/>
  <c r="AO38" i="124"/>
  <c r="D45" i="124"/>
  <c r="AO45" i="124"/>
  <c r="D46" i="124"/>
  <c r="AO46" i="124"/>
  <c r="D48" i="124"/>
  <c r="AO48" i="124"/>
  <c r="D50" i="124"/>
  <c r="AO50" i="124"/>
  <c r="D51" i="124"/>
  <c r="AO51" i="124"/>
  <c r="D53" i="124"/>
  <c r="AO53" i="124"/>
  <c r="D54" i="124"/>
  <c r="AO54" i="124"/>
  <c r="D55" i="124"/>
  <c r="AO55" i="124"/>
  <c r="D65" i="124"/>
  <c r="AO65" i="124"/>
  <c r="D66" i="124"/>
  <c r="AO66" i="124"/>
  <c r="D68" i="124"/>
  <c r="AO68" i="124"/>
  <c r="D69" i="124"/>
  <c r="AO69" i="124"/>
  <c r="D70" i="124"/>
  <c r="AO70" i="124"/>
  <c r="D71" i="124"/>
  <c r="AO71" i="124"/>
  <c r="D74" i="124"/>
  <c r="AO74" i="124"/>
  <c r="D75" i="124"/>
  <c r="AO75" i="124"/>
  <c r="D76" i="124"/>
  <c r="AO76" i="124"/>
  <c r="D77" i="124"/>
  <c r="AO77" i="124"/>
  <c r="D78" i="124"/>
  <c r="AO78" i="124"/>
  <c r="D79" i="124"/>
  <c r="AO79" i="124"/>
  <c r="D80" i="124"/>
  <c r="AO80" i="124"/>
  <c r="D83" i="124"/>
  <c r="AO83" i="124"/>
  <c r="D84" i="124"/>
  <c r="AO84" i="124"/>
  <c r="D85" i="124"/>
  <c r="AO85" i="124"/>
  <c r="D86" i="124"/>
  <c r="AO86" i="124"/>
  <c r="D87" i="124"/>
  <c r="AO87" i="124"/>
  <c r="D88" i="124"/>
  <c r="AO88" i="124"/>
  <c r="D89" i="124"/>
  <c r="AO89" i="124"/>
  <c r="D90" i="124"/>
  <c r="AO90" i="124"/>
  <c r="D91" i="124"/>
  <c r="AO91" i="124"/>
  <c r="AO92" i="124"/>
  <c r="AO93" i="124"/>
  <c r="AO94" i="124"/>
  <c r="AO95" i="124"/>
  <c r="AO96" i="124"/>
  <c r="AO97" i="124"/>
  <c r="AO98" i="124"/>
  <c r="AO99" i="124"/>
  <c r="AO100" i="124"/>
  <c r="AO101" i="124"/>
  <c r="AO102" i="124"/>
  <c r="AO103" i="124"/>
  <c r="AO104" i="124"/>
  <c r="AO105" i="124"/>
  <c r="AO109" i="124"/>
  <c r="AO110" i="124"/>
  <c r="AO111" i="124"/>
  <c r="AO112" i="124"/>
  <c r="AO113" i="124"/>
  <c r="AO114" i="124"/>
  <c r="C12" i="125"/>
  <c r="C11" i="125"/>
  <c r="D11" i="125"/>
  <c r="D17" i="125"/>
  <c r="AO17" i="125"/>
  <c r="D24" i="125"/>
  <c r="AO24" i="125"/>
  <c r="D27" i="125"/>
  <c r="AO27" i="125"/>
  <c r="D38" i="125"/>
  <c r="AO38" i="125"/>
  <c r="D45" i="125"/>
  <c r="AO45" i="125"/>
  <c r="D46" i="125"/>
  <c r="AO46" i="125"/>
  <c r="D48" i="125"/>
  <c r="AO48" i="125"/>
  <c r="D50" i="125"/>
  <c r="AO50" i="125"/>
  <c r="D51" i="125"/>
  <c r="AO51" i="125"/>
  <c r="D53" i="125"/>
  <c r="AO53" i="125"/>
  <c r="D54" i="125"/>
  <c r="AO54" i="125"/>
  <c r="D55" i="125"/>
  <c r="AO55" i="125"/>
  <c r="D65" i="125"/>
  <c r="AO65" i="125"/>
  <c r="D66" i="125"/>
  <c r="AO66" i="125"/>
  <c r="D68" i="125"/>
  <c r="AO68" i="125"/>
  <c r="D69" i="125"/>
  <c r="AO69" i="125"/>
  <c r="D70" i="125"/>
  <c r="AO70" i="125"/>
  <c r="D71" i="125"/>
  <c r="AO71" i="125"/>
  <c r="D74" i="125"/>
  <c r="AO74" i="125"/>
  <c r="D75" i="125"/>
  <c r="AO75" i="125"/>
  <c r="D76" i="125"/>
  <c r="AO76" i="125"/>
  <c r="D77" i="125"/>
  <c r="AO77" i="125"/>
  <c r="D78" i="125"/>
  <c r="AO78" i="125"/>
  <c r="D79" i="125"/>
  <c r="AO79" i="125"/>
  <c r="D80" i="125"/>
  <c r="AO80" i="125"/>
  <c r="D83" i="125"/>
  <c r="AO83" i="125"/>
  <c r="D84" i="125"/>
  <c r="AO84" i="125"/>
  <c r="D85" i="125"/>
  <c r="AO85" i="125"/>
  <c r="D86" i="125"/>
  <c r="AO86" i="125"/>
  <c r="D87" i="125"/>
  <c r="AO87" i="125"/>
  <c r="D88" i="125"/>
  <c r="AO88" i="125"/>
  <c r="D89" i="125"/>
  <c r="AO89" i="125"/>
  <c r="D90" i="125"/>
  <c r="AO90" i="125"/>
  <c r="D91" i="125"/>
  <c r="AO91" i="125"/>
  <c r="AO92" i="125"/>
  <c r="AO93" i="125"/>
  <c r="AO94" i="125"/>
  <c r="AO95" i="125"/>
  <c r="AO96" i="125"/>
  <c r="AO97" i="125"/>
  <c r="AO98" i="125"/>
  <c r="AO99" i="125"/>
  <c r="AO100" i="125"/>
  <c r="AO101" i="125"/>
  <c r="AO102" i="125"/>
  <c r="AO103" i="125"/>
  <c r="AO104" i="125"/>
  <c r="AO105" i="125"/>
  <c r="AO109" i="125"/>
  <c r="AO110" i="125"/>
  <c r="AO111" i="125"/>
  <c r="AO112" i="125"/>
  <c r="AO113" i="125"/>
  <c r="AO114" i="125"/>
  <c r="AO115" i="125"/>
  <c r="C12" i="126"/>
  <c r="C11" i="126"/>
  <c r="D11" i="126"/>
  <c r="D18" i="126"/>
  <c r="AO18" i="126"/>
  <c r="D25" i="126"/>
  <c r="AO25" i="126"/>
  <c r="D28" i="126"/>
  <c r="AO28" i="126"/>
  <c r="D39" i="126"/>
  <c r="AO39" i="126"/>
  <c r="D46" i="126"/>
  <c r="AO46" i="126"/>
  <c r="D47" i="126"/>
  <c r="AO47" i="126"/>
  <c r="D49" i="126"/>
  <c r="AO49" i="126"/>
  <c r="D51" i="126"/>
  <c r="AO51" i="126"/>
  <c r="D52" i="126"/>
  <c r="AO52" i="126"/>
  <c r="D54" i="126"/>
  <c r="AO54" i="126"/>
  <c r="D55" i="126"/>
  <c r="AO55" i="126"/>
  <c r="D56" i="126"/>
  <c r="AO56" i="126"/>
  <c r="D66" i="126"/>
  <c r="AO66" i="126"/>
  <c r="D67" i="126"/>
  <c r="AO67" i="126"/>
  <c r="D69" i="126"/>
  <c r="AO69" i="126"/>
  <c r="D70" i="126"/>
  <c r="AO70" i="126"/>
  <c r="D71" i="126"/>
  <c r="AO71" i="126"/>
  <c r="D72" i="126"/>
  <c r="AO72" i="126"/>
  <c r="D75" i="126"/>
  <c r="AO75" i="126"/>
  <c r="D76" i="126"/>
  <c r="AO76" i="126"/>
  <c r="D77" i="126"/>
  <c r="AO77" i="126"/>
  <c r="D78" i="126"/>
  <c r="AO78" i="126"/>
  <c r="D79" i="126"/>
  <c r="AO79" i="126"/>
  <c r="D80" i="126"/>
  <c r="AO80" i="126"/>
  <c r="D81" i="126"/>
  <c r="AO81" i="126"/>
  <c r="D84" i="126"/>
  <c r="AO84" i="126"/>
  <c r="D85" i="126"/>
  <c r="AO85" i="126"/>
  <c r="D86" i="126"/>
  <c r="AO86" i="126"/>
  <c r="D87" i="126"/>
  <c r="AO87" i="126"/>
  <c r="D88" i="126"/>
  <c r="AO88" i="126"/>
  <c r="D89" i="126"/>
  <c r="AO89" i="126"/>
  <c r="D90" i="126"/>
  <c r="AO90" i="126"/>
  <c r="D91" i="126"/>
  <c r="AO91" i="126"/>
  <c r="D92" i="126"/>
  <c r="AO92" i="126"/>
  <c r="AO93" i="126"/>
  <c r="AO94" i="126"/>
  <c r="AO95" i="126"/>
  <c r="AO96" i="126"/>
  <c r="AO97" i="126"/>
  <c r="AO98" i="126"/>
  <c r="AO99" i="126"/>
  <c r="AO100" i="126"/>
  <c r="AO101" i="126"/>
  <c r="AO102" i="126"/>
  <c r="AO103" i="126"/>
  <c r="AO104" i="126"/>
  <c r="AO105" i="126"/>
  <c r="AO106" i="126"/>
  <c r="AO110" i="126"/>
  <c r="AO111" i="126"/>
  <c r="AO112" i="126"/>
  <c r="AO113" i="126"/>
  <c r="AO114" i="126"/>
  <c r="AO115" i="126"/>
  <c r="AO116" i="126"/>
  <c r="C12" i="127"/>
  <c r="C11" i="127"/>
  <c r="D11" i="127"/>
  <c r="D18" i="127"/>
  <c r="AO18" i="127"/>
  <c r="D25" i="127"/>
  <c r="AO25" i="127"/>
  <c r="D28" i="127"/>
  <c r="AO28" i="127"/>
  <c r="D39" i="127"/>
  <c r="AO39" i="127"/>
  <c r="D46" i="127"/>
  <c r="AO46" i="127"/>
  <c r="D47" i="127"/>
  <c r="AO47" i="127"/>
  <c r="D49" i="127"/>
  <c r="AO49" i="127"/>
  <c r="D51" i="127"/>
  <c r="AO51" i="127"/>
  <c r="D52" i="127"/>
  <c r="AO52" i="127"/>
  <c r="D54" i="127"/>
  <c r="AO54" i="127"/>
  <c r="D55" i="127"/>
  <c r="AO55" i="127"/>
  <c r="D56" i="127"/>
  <c r="AO56" i="127"/>
  <c r="D66" i="127"/>
  <c r="AO66" i="127"/>
  <c r="D67" i="127"/>
  <c r="AO67" i="127"/>
  <c r="D69" i="127"/>
  <c r="AO69" i="127"/>
  <c r="D70" i="127"/>
  <c r="AO70" i="127"/>
  <c r="D71" i="127"/>
  <c r="AO71" i="127"/>
  <c r="D72" i="127"/>
  <c r="AO72" i="127"/>
  <c r="D75" i="127"/>
  <c r="AO75" i="127"/>
  <c r="D76" i="127"/>
  <c r="AO76" i="127"/>
  <c r="D77" i="127"/>
  <c r="AO77" i="127"/>
  <c r="D78" i="127"/>
  <c r="AO78" i="127"/>
  <c r="D79" i="127"/>
  <c r="AO79" i="127"/>
  <c r="D80" i="127"/>
  <c r="AO80" i="127"/>
  <c r="D81" i="127"/>
  <c r="AO81" i="127"/>
  <c r="D84" i="127"/>
  <c r="AO84" i="127"/>
  <c r="D85" i="127"/>
  <c r="AO85" i="127"/>
  <c r="D86" i="127"/>
  <c r="AO86" i="127"/>
  <c r="D87" i="127"/>
  <c r="AO87" i="127"/>
  <c r="D88" i="127"/>
  <c r="AO88" i="127"/>
  <c r="D89" i="127"/>
  <c r="AO89" i="127"/>
  <c r="D90" i="127"/>
  <c r="AO90" i="127"/>
  <c r="D91" i="127"/>
  <c r="AO91" i="127"/>
  <c r="D92" i="127"/>
  <c r="AO92" i="127"/>
  <c r="AO93" i="127"/>
  <c r="AO94" i="127"/>
  <c r="AO95" i="127"/>
  <c r="AO96" i="127"/>
  <c r="AO97" i="127"/>
  <c r="AO98" i="127"/>
  <c r="AO99" i="127"/>
  <c r="AO100" i="127"/>
  <c r="AO101" i="127"/>
  <c r="AO102" i="127"/>
  <c r="AO103" i="127"/>
  <c r="AO104" i="127"/>
  <c r="AO105" i="127"/>
  <c r="AO106" i="127"/>
  <c r="AO110" i="127"/>
  <c r="AO111" i="127"/>
  <c r="AO112" i="127"/>
  <c r="AO113" i="127"/>
  <c r="AO114" i="127"/>
  <c r="AO115" i="127"/>
  <c r="AO116" i="127"/>
  <c r="C12" i="130"/>
  <c r="C11" i="130"/>
  <c r="D11" i="130"/>
  <c r="D18" i="130"/>
  <c r="AO18" i="130"/>
  <c r="D25" i="130"/>
  <c r="AO25" i="130"/>
  <c r="D28" i="130"/>
  <c r="AO28" i="130"/>
  <c r="D39" i="130"/>
  <c r="AO39" i="130"/>
  <c r="D46" i="130"/>
  <c r="AO46" i="130"/>
  <c r="D47" i="130"/>
  <c r="AO47" i="130"/>
  <c r="D49" i="130"/>
  <c r="AO49" i="130"/>
  <c r="D51" i="130"/>
  <c r="AO51" i="130"/>
  <c r="D52" i="130"/>
  <c r="AO52" i="130"/>
  <c r="D54" i="130"/>
  <c r="AO54" i="130"/>
  <c r="D55" i="130"/>
  <c r="AO55" i="130"/>
  <c r="D56" i="130"/>
  <c r="AO56" i="130"/>
  <c r="D66" i="130"/>
  <c r="AO66" i="130"/>
  <c r="D67" i="130"/>
  <c r="AO67" i="130"/>
  <c r="D69" i="130"/>
  <c r="AO69" i="130"/>
  <c r="D70" i="130"/>
  <c r="AO70" i="130"/>
  <c r="D71" i="130"/>
  <c r="AO71" i="130"/>
  <c r="D72" i="130"/>
  <c r="AO72" i="130"/>
  <c r="D75" i="130"/>
  <c r="AO75" i="130"/>
  <c r="D76" i="130"/>
  <c r="AO76" i="130"/>
  <c r="D77" i="130"/>
  <c r="AO77" i="130"/>
  <c r="D78" i="130"/>
  <c r="AO78" i="130"/>
  <c r="D79" i="130"/>
  <c r="AO79" i="130"/>
  <c r="D80" i="130"/>
  <c r="AO80" i="130"/>
  <c r="D81" i="130"/>
  <c r="AO81" i="130"/>
  <c r="D84" i="130"/>
  <c r="AO84" i="130"/>
  <c r="D85" i="130"/>
  <c r="AO85" i="130"/>
  <c r="D86" i="130"/>
  <c r="AO86" i="130"/>
  <c r="D87" i="130"/>
  <c r="AO87" i="130"/>
  <c r="D88" i="130"/>
  <c r="AO88" i="130"/>
  <c r="D89" i="130"/>
  <c r="AO89" i="130"/>
  <c r="D90" i="130"/>
  <c r="AO90" i="130"/>
  <c r="D91" i="130"/>
  <c r="AO91" i="130"/>
  <c r="D92" i="130"/>
  <c r="AO92" i="130"/>
  <c r="AO93" i="130"/>
  <c r="AO94" i="130"/>
  <c r="AO95" i="130"/>
  <c r="AO96" i="130"/>
  <c r="AO97" i="130"/>
  <c r="AO98" i="130"/>
  <c r="AO99" i="130"/>
  <c r="AO100" i="130"/>
  <c r="AO101" i="130"/>
  <c r="AO102" i="130"/>
  <c r="AO103" i="130"/>
  <c r="AO104" i="130"/>
  <c r="AO105" i="130"/>
  <c r="AO106" i="130"/>
  <c r="AO110" i="130"/>
  <c r="AO111" i="130"/>
  <c r="AO112" i="130"/>
  <c r="AO113" i="130"/>
  <c r="AO114" i="130"/>
  <c r="AO115" i="130"/>
  <c r="AO116" i="130"/>
  <c r="AO117" i="130"/>
  <c r="AO118" i="130"/>
  <c r="AO119" i="130"/>
  <c r="AO120" i="130"/>
  <c r="C12" i="131"/>
  <c r="C11" i="131"/>
  <c r="D11" i="131"/>
  <c r="D18" i="131"/>
  <c r="AO18" i="131"/>
  <c r="D25" i="131"/>
  <c r="AO25" i="131"/>
  <c r="D28" i="131"/>
  <c r="AO28" i="131"/>
  <c r="D39" i="131"/>
  <c r="AO39" i="131"/>
  <c r="D46" i="131"/>
  <c r="AO46" i="131"/>
  <c r="D47" i="131"/>
  <c r="AO47" i="131"/>
  <c r="D49" i="131"/>
  <c r="AO49" i="131"/>
  <c r="D51" i="131"/>
  <c r="AO51" i="131"/>
  <c r="D52" i="131"/>
  <c r="AO52" i="131"/>
  <c r="D54" i="131"/>
  <c r="AO54" i="131"/>
  <c r="D55" i="131"/>
  <c r="AO55" i="131"/>
  <c r="D56" i="131"/>
  <c r="AO56" i="131"/>
  <c r="D66" i="131"/>
  <c r="AO66" i="131"/>
  <c r="D67" i="131"/>
  <c r="AO67" i="131"/>
  <c r="D69" i="131"/>
  <c r="AO69" i="131"/>
  <c r="D70" i="131"/>
  <c r="AO70" i="131"/>
  <c r="D71" i="131"/>
  <c r="AO71" i="131"/>
  <c r="D72" i="131"/>
  <c r="AO72" i="131"/>
  <c r="D75" i="131"/>
  <c r="AO75" i="131"/>
  <c r="D76" i="131"/>
  <c r="AO76" i="131"/>
  <c r="D77" i="131"/>
  <c r="AO77" i="131"/>
  <c r="D78" i="131"/>
  <c r="AO78" i="131"/>
  <c r="D79" i="131"/>
  <c r="AO79" i="131"/>
  <c r="D80" i="131"/>
  <c r="AO80" i="131"/>
  <c r="D81" i="131"/>
  <c r="AO81" i="131"/>
  <c r="D84" i="131"/>
  <c r="AO84" i="131"/>
  <c r="D85" i="131"/>
  <c r="AO85" i="131"/>
  <c r="D86" i="131"/>
  <c r="AO86" i="131"/>
  <c r="D87" i="131"/>
  <c r="AO87" i="131"/>
  <c r="D88" i="131"/>
  <c r="AO88" i="131"/>
  <c r="D89" i="131"/>
  <c r="AO89" i="131"/>
  <c r="D90" i="131"/>
  <c r="AO90" i="131"/>
  <c r="D91" i="131"/>
  <c r="AO91" i="131"/>
  <c r="D92" i="131"/>
  <c r="AO92" i="131"/>
  <c r="AO93" i="131"/>
  <c r="AO94" i="131"/>
  <c r="AO95" i="131"/>
  <c r="AO96" i="131"/>
  <c r="AO97" i="131"/>
  <c r="AO98" i="131"/>
  <c r="AO99" i="131"/>
  <c r="AO100" i="131"/>
  <c r="AO101" i="131"/>
  <c r="AO102" i="131"/>
  <c r="AO103" i="131"/>
  <c r="AO104" i="131"/>
  <c r="AO105" i="131"/>
  <c r="AO106" i="131"/>
  <c r="AO110" i="131"/>
  <c r="AO111" i="131"/>
  <c r="AO112" i="131"/>
  <c r="AO113" i="131"/>
  <c r="AO114" i="131"/>
  <c r="AO115" i="131"/>
  <c r="AO116" i="131"/>
  <c r="AO117" i="131"/>
  <c r="AO118" i="131"/>
  <c r="AO119" i="131"/>
  <c r="AO120" i="131"/>
  <c r="C12" i="132"/>
  <c r="C11" i="132"/>
  <c r="D11" i="132"/>
  <c r="D18" i="132"/>
  <c r="AO18" i="132"/>
  <c r="D25" i="132"/>
  <c r="AO25" i="132"/>
  <c r="D28" i="132"/>
  <c r="AO28" i="132"/>
  <c r="D39" i="132"/>
  <c r="AO39" i="132"/>
  <c r="D46" i="132"/>
  <c r="AO46" i="132"/>
  <c r="D47" i="132"/>
  <c r="AO47" i="132"/>
  <c r="D49" i="132"/>
  <c r="AO49" i="132"/>
  <c r="D51" i="132"/>
  <c r="AO51" i="132"/>
  <c r="D52" i="132"/>
  <c r="AO52" i="132"/>
  <c r="D54" i="132"/>
  <c r="AO54" i="132"/>
  <c r="D55" i="132"/>
  <c r="AO55" i="132"/>
  <c r="D56" i="132"/>
  <c r="AO56" i="132"/>
  <c r="D66" i="132"/>
  <c r="AO66" i="132"/>
  <c r="D67" i="132"/>
  <c r="AO67" i="132"/>
  <c r="D69" i="132"/>
  <c r="AO69" i="132"/>
  <c r="D70" i="132"/>
  <c r="AO70" i="132"/>
  <c r="D71" i="132"/>
  <c r="AO71" i="132"/>
  <c r="D72" i="132"/>
  <c r="AO72" i="132"/>
  <c r="D75" i="132"/>
  <c r="AO75" i="132"/>
  <c r="D76" i="132"/>
  <c r="AO76" i="132"/>
  <c r="D77" i="132"/>
  <c r="AO77" i="132"/>
  <c r="D78" i="132"/>
  <c r="AO78" i="132"/>
  <c r="D79" i="132"/>
  <c r="AO79" i="132"/>
  <c r="D80" i="132"/>
  <c r="AO80" i="132"/>
  <c r="D81" i="132"/>
  <c r="AO81" i="132"/>
  <c r="D84" i="132"/>
  <c r="AO84" i="132"/>
  <c r="D85" i="132"/>
  <c r="AO85" i="132"/>
  <c r="D86" i="132"/>
  <c r="AO86" i="132"/>
  <c r="D87" i="132"/>
  <c r="AO87" i="132"/>
  <c r="D88" i="132"/>
  <c r="AO88" i="132"/>
  <c r="D89" i="132"/>
  <c r="AO89" i="132"/>
  <c r="D90" i="132"/>
  <c r="AO90" i="132"/>
  <c r="D91" i="132"/>
  <c r="AO91" i="132"/>
  <c r="D92" i="132"/>
  <c r="AO92" i="132"/>
  <c r="AO93" i="132"/>
  <c r="AO94" i="132"/>
  <c r="AO95" i="132"/>
  <c r="AO96" i="132"/>
  <c r="AO97" i="132"/>
  <c r="AO98" i="132"/>
  <c r="AO99" i="132"/>
  <c r="AO100" i="132"/>
  <c r="AO101" i="132"/>
  <c r="AO102" i="132"/>
  <c r="AO103" i="132"/>
  <c r="AO104" i="132"/>
  <c r="AO105" i="132"/>
  <c r="AO106" i="132"/>
  <c r="AO110" i="132"/>
  <c r="AO111" i="132"/>
  <c r="AO112" i="132"/>
  <c r="AO113" i="132"/>
  <c r="AO114" i="132"/>
  <c r="AO115" i="132"/>
  <c r="AO116" i="132"/>
  <c r="AO117" i="132"/>
  <c r="AO118" i="132"/>
  <c r="AO119" i="132"/>
  <c r="AO120" i="132"/>
  <c r="AO121" i="132"/>
  <c r="C12" i="133"/>
  <c r="C11" i="133"/>
  <c r="D11" i="133"/>
  <c r="D18" i="133"/>
  <c r="AO18" i="133"/>
  <c r="D26" i="133"/>
  <c r="AO26" i="133"/>
  <c r="D29" i="133"/>
  <c r="AO29" i="133"/>
  <c r="D40" i="133"/>
  <c r="AO40" i="133"/>
  <c r="D47" i="133"/>
  <c r="AO47" i="133"/>
  <c r="D48" i="133"/>
  <c r="AO48" i="133"/>
  <c r="D50" i="133"/>
  <c r="AO50" i="133"/>
  <c r="D52" i="133"/>
  <c r="AO52" i="133"/>
  <c r="D53" i="133"/>
  <c r="AO53" i="133"/>
  <c r="D55" i="133"/>
  <c r="AO55" i="133"/>
  <c r="D56" i="133"/>
  <c r="AO56" i="133"/>
  <c r="D57" i="133"/>
  <c r="AO57" i="133"/>
  <c r="D67" i="133"/>
  <c r="AO67" i="133"/>
  <c r="D68" i="133"/>
  <c r="AO68" i="133"/>
  <c r="D70" i="133"/>
  <c r="AO70" i="133"/>
  <c r="D71" i="133"/>
  <c r="AO71" i="133"/>
  <c r="D72" i="133"/>
  <c r="AO72" i="133"/>
  <c r="D73" i="133"/>
  <c r="AO73" i="133"/>
  <c r="D76" i="133"/>
  <c r="AO76" i="133"/>
  <c r="D77" i="133"/>
  <c r="AO77" i="133"/>
  <c r="D78" i="133"/>
  <c r="AO78" i="133"/>
  <c r="D79" i="133"/>
  <c r="AO79" i="133"/>
  <c r="D80" i="133"/>
  <c r="AO80" i="133"/>
  <c r="D81" i="133"/>
  <c r="AO81" i="133"/>
  <c r="D82" i="133"/>
  <c r="AO82" i="133"/>
  <c r="D85" i="133"/>
  <c r="AO85" i="133"/>
  <c r="D86" i="133"/>
  <c r="AO86" i="133"/>
  <c r="D87" i="133"/>
  <c r="AO87" i="133"/>
  <c r="D88" i="133"/>
  <c r="AO88" i="133"/>
  <c r="D89" i="133"/>
  <c r="AO89" i="133"/>
  <c r="D90" i="133"/>
  <c r="AO90" i="133"/>
  <c r="D91" i="133"/>
  <c r="AO91" i="133"/>
  <c r="D92" i="133"/>
  <c r="AO92" i="133"/>
  <c r="D93" i="133"/>
  <c r="AO93" i="133"/>
  <c r="AO94" i="133"/>
  <c r="AO95" i="133"/>
  <c r="AO96" i="133"/>
  <c r="AO97" i="133"/>
  <c r="AO98" i="133"/>
  <c r="AO99" i="133"/>
  <c r="AO100" i="133"/>
  <c r="AO101" i="133"/>
  <c r="AO102" i="133"/>
  <c r="AO103" i="133"/>
  <c r="AO104" i="133"/>
  <c r="AO105" i="133"/>
  <c r="AO106" i="133"/>
  <c r="AO107" i="133"/>
  <c r="AO111" i="133"/>
  <c r="AO112" i="133"/>
  <c r="AO113" i="133"/>
  <c r="AO114" i="133"/>
  <c r="AO115" i="133"/>
  <c r="AO116" i="133"/>
  <c r="AO117" i="133"/>
  <c r="AO118" i="133"/>
  <c r="AO119" i="133"/>
  <c r="AO120" i="133"/>
  <c r="AO121" i="133"/>
  <c r="AO122" i="133"/>
  <c r="AO123" i="133"/>
  <c r="C12" i="134"/>
  <c r="C11" i="134"/>
  <c r="D11" i="134"/>
  <c r="D18" i="134"/>
  <c r="AO18" i="134"/>
  <c r="D26" i="134"/>
  <c r="AO26" i="134"/>
  <c r="D29" i="134"/>
  <c r="AO29" i="134"/>
  <c r="D40" i="134"/>
  <c r="AO40" i="134"/>
  <c r="D47" i="134"/>
  <c r="AO47" i="134"/>
  <c r="D48" i="134"/>
  <c r="AO48" i="134"/>
  <c r="D50" i="134"/>
  <c r="AO50" i="134"/>
  <c r="D52" i="134"/>
  <c r="AO52" i="134"/>
  <c r="D53" i="134"/>
  <c r="AO53" i="134"/>
  <c r="D55" i="134"/>
  <c r="AO55" i="134"/>
  <c r="D56" i="134"/>
  <c r="AO56" i="134"/>
  <c r="D57" i="134"/>
  <c r="AO57" i="134"/>
  <c r="D67" i="134"/>
  <c r="AO67" i="134"/>
  <c r="D68" i="134"/>
  <c r="AO68" i="134"/>
  <c r="D70" i="134"/>
  <c r="AO70" i="134"/>
  <c r="D71" i="134"/>
  <c r="AO71" i="134"/>
  <c r="D72" i="134"/>
  <c r="AO72" i="134"/>
  <c r="D73" i="134"/>
  <c r="AO73" i="134"/>
  <c r="D76" i="134"/>
  <c r="AO76" i="134"/>
  <c r="D77" i="134"/>
  <c r="AO77" i="134"/>
  <c r="D78" i="134"/>
  <c r="AO78" i="134"/>
  <c r="D79" i="134"/>
  <c r="AO79" i="134"/>
  <c r="D80" i="134"/>
  <c r="AO80" i="134"/>
  <c r="D81" i="134"/>
  <c r="AO81" i="134"/>
  <c r="D82" i="134"/>
  <c r="AO82" i="134"/>
  <c r="D85" i="134"/>
  <c r="AO85" i="134"/>
  <c r="D86" i="134"/>
  <c r="AO86" i="134"/>
  <c r="D87" i="134"/>
  <c r="AO87" i="134"/>
  <c r="D88" i="134"/>
  <c r="AO88" i="134"/>
  <c r="D89" i="134"/>
  <c r="AO89" i="134"/>
  <c r="D90" i="134"/>
  <c r="AO90" i="134"/>
  <c r="D91" i="134"/>
  <c r="AO91" i="134"/>
  <c r="D92" i="134"/>
  <c r="AO92" i="134"/>
  <c r="D93" i="134"/>
  <c r="AO93" i="134"/>
  <c r="AO94" i="134"/>
  <c r="AO95" i="134"/>
  <c r="AO96" i="134"/>
  <c r="AO97" i="134"/>
  <c r="AO98" i="134"/>
  <c r="AO99" i="134"/>
  <c r="AO100" i="134"/>
  <c r="AO101" i="134"/>
  <c r="AO102" i="134"/>
  <c r="AO103" i="134"/>
  <c r="AO104" i="134"/>
  <c r="AO105" i="134"/>
  <c r="AO106" i="134"/>
  <c r="AO107" i="134"/>
  <c r="AO111" i="134"/>
  <c r="AO112" i="134"/>
  <c r="AO113" i="134"/>
  <c r="AO114" i="134"/>
  <c r="AO115" i="134"/>
  <c r="AO116" i="134"/>
  <c r="AO117" i="134"/>
  <c r="AO118" i="134"/>
  <c r="AO119" i="134"/>
  <c r="AO120" i="134"/>
  <c r="AO121" i="134"/>
  <c r="AO122" i="134"/>
  <c r="AO123" i="134"/>
  <c r="AO124" i="134"/>
  <c r="C12" i="135"/>
  <c r="C11" i="135"/>
  <c r="D11" i="135"/>
  <c r="AN19" i="135"/>
  <c r="D18" i="135"/>
  <c r="AO18" i="135"/>
  <c r="D26" i="135"/>
  <c r="AO26" i="135"/>
  <c r="D29" i="135"/>
  <c r="AO29" i="135"/>
  <c r="D40" i="135"/>
  <c r="AO40" i="135"/>
  <c r="D47" i="135"/>
  <c r="AO47" i="135"/>
  <c r="D48" i="135"/>
  <c r="AO48" i="135"/>
  <c r="D50" i="135"/>
  <c r="AO50" i="135"/>
  <c r="D52" i="135"/>
  <c r="AO52" i="135"/>
  <c r="D53" i="135"/>
  <c r="AO53" i="135"/>
  <c r="D55" i="135"/>
  <c r="AO55" i="135"/>
  <c r="D56" i="135"/>
  <c r="AO56" i="135"/>
  <c r="D57" i="135"/>
  <c r="AO57" i="135"/>
  <c r="D67" i="135"/>
  <c r="AO67" i="135"/>
  <c r="D68" i="135"/>
  <c r="AO68" i="135"/>
  <c r="D70" i="135"/>
  <c r="AO70" i="135"/>
  <c r="D71" i="135"/>
  <c r="AO71" i="135"/>
  <c r="D72" i="135"/>
  <c r="AO72" i="135"/>
  <c r="D73" i="135"/>
  <c r="AO73" i="135"/>
  <c r="D76" i="135"/>
  <c r="AO76" i="135"/>
  <c r="D77" i="135"/>
  <c r="AO77" i="135"/>
  <c r="D78" i="135"/>
  <c r="AO78" i="135"/>
  <c r="D79" i="135"/>
  <c r="AO79" i="135"/>
  <c r="D80" i="135"/>
  <c r="AO80" i="135"/>
  <c r="D81" i="135"/>
  <c r="AO81" i="135"/>
  <c r="D82" i="135"/>
  <c r="AO82" i="135"/>
  <c r="D85" i="135"/>
  <c r="AO85" i="135"/>
  <c r="D86" i="135"/>
  <c r="AO86" i="135"/>
  <c r="D87" i="135"/>
  <c r="AO87" i="135"/>
  <c r="D88" i="135"/>
  <c r="AO88" i="135"/>
  <c r="D89" i="135"/>
  <c r="AO89" i="135"/>
  <c r="D90" i="135"/>
  <c r="AO90" i="135"/>
  <c r="D91" i="135"/>
  <c r="AO91" i="135"/>
  <c r="D92" i="135"/>
  <c r="AO92" i="135"/>
  <c r="D93" i="135"/>
  <c r="AO93" i="135"/>
  <c r="AO94" i="135"/>
  <c r="AO95" i="135"/>
  <c r="AO96" i="135"/>
  <c r="AO97" i="135"/>
  <c r="AO98" i="135"/>
  <c r="AO99" i="135"/>
  <c r="AO100" i="135"/>
  <c r="AO101" i="135"/>
  <c r="AO102" i="135"/>
  <c r="AO103" i="135"/>
  <c r="AO104" i="135"/>
  <c r="AO105" i="135"/>
  <c r="AO106" i="135"/>
  <c r="AO107" i="135"/>
  <c r="AO111" i="135"/>
  <c r="AO112" i="135"/>
  <c r="AO113" i="135"/>
  <c r="AO114" i="135"/>
  <c r="AO115" i="135"/>
  <c r="AO116" i="135"/>
  <c r="AO117" i="135"/>
  <c r="AO118" i="135"/>
  <c r="AO119" i="135"/>
  <c r="AO120" i="135"/>
  <c r="AO121" i="135"/>
  <c r="AO122" i="135"/>
  <c r="AO123" i="135"/>
  <c r="AO124" i="135"/>
  <c r="AO125" i="135"/>
  <c r="C12" i="136"/>
  <c r="C11" i="136"/>
  <c r="D11" i="136"/>
  <c r="AN19" i="136"/>
  <c r="D18" i="136"/>
  <c r="AO18" i="136"/>
  <c r="D26" i="136"/>
  <c r="AO26" i="136"/>
  <c r="D29" i="136"/>
  <c r="AO29" i="136"/>
  <c r="D40" i="136"/>
  <c r="AO40" i="136"/>
  <c r="D47" i="136"/>
  <c r="AO47" i="136"/>
  <c r="D48" i="136"/>
  <c r="AO48" i="136"/>
  <c r="D50" i="136"/>
  <c r="AO50" i="136"/>
  <c r="D52" i="136"/>
  <c r="AO52" i="136"/>
  <c r="D53" i="136"/>
  <c r="AO53" i="136"/>
  <c r="D55" i="136"/>
  <c r="AO55" i="136"/>
  <c r="D56" i="136"/>
  <c r="AO56" i="136"/>
  <c r="D57" i="136"/>
  <c r="AO57" i="136"/>
  <c r="D67" i="136"/>
  <c r="AO67" i="136"/>
  <c r="D68" i="136"/>
  <c r="AO68" i="136"/>
  <c r="D70" i="136"/>
  <c r="AO70" i="136"/>
  <c r="D71" i="136"/>
  <c r="AO71" i="136"/>
  <c r="D72" i="136"/>
  <c r="AO72" i="136"/>
  <c r="D73" i="136"/>
  <c r="AO73" i="136"/>
  <c r="D76" i="136"/>
  <c r="AO76" i="136"/>
  <c r="D77" i="136"/>
  <c r="AO77" i="136"/>
  <c r="D78" i="136"/>
  <c r="AO78" i="136"/>
  <c r="D79" i="136"/>
  <c r="AO79" i="136"/>
  <c r="D80" i="136"/>
  <c r="AO80" i="136"/>
  <c r="D81" i="136"/>
  <c r="AO81" i="136"/>
  <c r="D82" i="136"/>
  <c r="AO82" i="136"/>
  <c r="D85" i="136"/>
  <c r="AO85" i="136"/>
  <c r="D86" i="136"/>
  <c r="AO86" i="136"/>
  <c r="D87" i="136"/>
  <c r="AO87" i="136"/>
  <c r="D88" i="136"/>
  <c r="AO88" i="136"/>
  <c r="D89" i="136"/>
  <c r="AO89" i="136"/>
  <c r="D90" i="136"/>
  <c r="AO90" i="136"/>
  <c r="D91" i="136"/>
  <c r="AO91" i="136"/>
  <c r="D92" i="136"/>
  <c r="AO92" i="136"/>
  <c r="D93" i="136"/>
  <c r="AO93" i="136"/>
  <c r="AO94" i="136"/>
  <c r="AO95" i="136"/>
  <c r="AO96" i="136"/>
  <c r="AO97" i="136"/>
  <c r="AO98" i="136"/>
  <c r="AO99" i="136"/>
  <c r="AO100" i="136"/>
  <c r="AO101" i="136"/>
  <c r="AO102" i="136"/>
  <c r="AO103" i="136"/>
  <c r="AO104" i="136"/>
  <c r="AO105" i="136"/>
  <c r="AO106" i="136"/>
  <c r="AO107" i="136"/>
  <c r="AO111" i="136"/>
  <c r="AO112" i="136"/>
  <c r="AO113" i="136"/>
  <c r="AO114" i="136"/>
  <c r="AO115" i="136"/>
  <c r="AO116" i="136"/>
  <c r="AO117" i="136"/>
  <c r="AO118" i="136"/>
  <c r="AO119" i="136"/>
  <c r="AO120" i="136"/>
  <c r="AO121" i="136"/>
  <c r="AO122" i="136"/>
  <c r="AO123" i="136"/>
  <c r="AO124" i="136"/>
  <c r="AO125" i="136"/>
  <c r="C12" i="137"/>
  <c r="C11" i="137"/>
  <c r="D11" i="137"/>
  <c r="D18" i="137"/>
  <c r="AQ18" i="137"/>
  <c r="D27" i="137"/>
  <c r="AQ27" i="137"/>
  <c r="D30" i="137"/>
  <c r="AQ30" i="137"/>
  <c r="D41" i="137"/>
  <c r="AQ41" i="137"/>
  <c r="D48" i="137"/>
  <c r="AQ48" i="137"/>
  <c r="D49" i="137"/>
  <c r="AQ49" i="137"/>
  <c r="D51" i="137"/>
  <c r="AQ51" i="137"/>
  <c r="D53" i="137"/>
  <c r="AQ53" i="137"/>
  <c r="D54" i="137"/>
  <c r="AQ54" i="137"/>
  <c r="D56" i="137"/>
  <c r="AQ56" i="137"/>
  <c r="D57" i="137"/>
  <c r="AQ57" i="137"/>
  <c r="D58" i="137"/>
  <c r="AQ58" i="137"/>
  <c r="D69" i="137"/>
  <c r="AQ69" i="137"/>
  <c r="D70" i="137"/>
  <c r="AQ70" i="137"/>
  <c r="D72" i="137"/>
  <c r="AQ72" i="137"/>
  <c r="D73" i="137"/>
  <c r="AQ73" i="137"/>
  <c r="D74" i="137"/>
  <c r="AQ74" i="137"/>
  <c r="D75" i="137"/>
  <c r="AQ75" i="137"/>
  <c r="D79" i="137"/>
  <c r="AQ79" i="137"/>
  <c r="D80" i="137"/>
  <c r="AQ80" i="137"/>
  <c r="D81" i="137"/>
  <c r="AQ81" i="137"/>
  <c r="D82" i="137"/>
  <c r="AQ82" i="137"/>
  <c r="D83" i="137"/>
  <c r="AQ83" i="137"/>
  <c r="D84" i="137"/>
  <c r="AQ84" i="137"/>
  <c r="D85" i="137"/>
  <c r="AQ85" i="137"/>
  <c r="D88" i="137"/>
  <c r="AQ88" i="137"/>
  <c r="D89" i="137"/>
  <c r="AQ89" i="137"/>
  <c r="D90" i="137"/>
  <c r="AQ90" i="137"/>
  <c r="D91" i="137"/>
  <c r="AQ91" i="137"/>
  <c r="D92" i="137"/>
  <c r="AQ92" i="137"/>
  <c r="D93" i="137"/>
  <c r="AQ93" i="137"/>
  <c r="D94" i="137"/>
  <c r="AQ94" i="137"/>
  <c r="D95" i="137"/>
  <c r="AQ95" i="137"/>
  <c r="D96" i="137"/>
  <c r="AQ96" i="137"/>
  <c r="D97" i="137"/>
  <c r="AQ97" i="137"/>
  <c r="AQ98" i="137"/>
  <c r="AQ99" i="137"/>
  <c r="AQ100" i="137"/>
  <c r="AQ101" i="137"/>
  <c r="AQ102" i="137"/>
  <c r="AQ103" i="137"/>
  <c r="AQ104" i="137"/>
  <c r="AQ105" i="137"/>
  <c r="AQ106" i="137"/>
  <c r="AQ107" i="137"/>
  <c r="AQ108" i="137"/>
  <c r="AQ109" i="137"/>
  <c r="AQ110" i="137"/>
  <c r="AQ111" i="137"/>
  <c r="AQ115" i="137"/>
  <c r="AQ116" i="137"/>
  <c r="AQ117" i="137"/>
  <c r="AQ118" i="137"/>
  <c r="AQ119" i="137"/>
  <c r="AQ120" i="137"/>
  <c r="AQ121" i="137"/>
  <c r="AQ122" i="137"/>
  <c r="AQ123" i="137"/>
  <c r="AQ124" i="137"/>
  <c r="AQ125" i="137"/>
  <c r="AQ126" i="137"/>
  <c r="AQ127" i="137"/>
  <c r="AQ128" i="137"/>
  <c r="AQ129" i="137"/>
  <c r="AQ130" i="137"/>
  <c r="AQ131" i="137"/>
  <c r="C12" i="138"/>
  <c r="C11" i="138"/>
  <c r="D11" i="138"/>
  <c r="D18" i="138"/>
  <c r="AQ18" i="138"/>
  <c r="D27" i="138"/>
  <c r="AQ27" i="138"/>
  <c r="D30" i="138"/>
  <c r="AQ30" i="138"/>
  <c r="D41" i="138"/>
  <c r="AQ41" i="138"/>
  <c r="D48" i="138"/>
  <c r="AQ48" i="138"/>
  <c r="D49" i="138"/>
  <c r="AQ49" i="138"/>
  <c r="D51" i="138"/>
  <c r="AQ51" i="138"/>
  <c r="D53" i="138"/>
  <c r="AQ53" i="138"/>
  <c r="D54" i="138"/>
  <c r="AQ54" i="138"/>
  <c r="D56" i="138"/>
  <c r="AQ56" i="138"/>
  <c r="D57" i="138"/>
  <c r="AQ57" i="138"/>
  <c r="D58" i="138"/>
  <c r="AQ58" i="138"/>
  <c r="D69" i="138"/>
  <c r="AQ69" i="138"/>
  <c r="D70" i="138"/>
  <c r="AQ70" i="138"/>
  <c r="D72" i="138"/>
  <c r="AQ72" i="138"/>
  <c r="D73" i="138"/>
  <c r="AQ73" i="138"/>
  <c r="D74" i="138"/>
  <c r="AQ74" i="138"/>
  <c r="D75" i="138"/>
  <c r="AQ75" i="138"/>
  <c r="D79" i="138"/>
  <c r="AQ79" i="138"/>
  <c r="D80" i="138"/>
  <c r="AQ80" i="138"/>
  <c r="D81" i="138"/>
  <c r="AQ81" i="138"/>
  <c r="D82" i="138"/>
  <c r="AQ82" i="138"/>
  <c r="D83" i="138"/>
  <c r="AQ83" i="138"/>
  <c r="D84" i="138"/>
  <c r="AQ84" i="138"/>
  <c r="D85" i="138"/>
  <c r="AQ85" i="138"/>
  <c r="D88" i="138"/>
  <c r="AQ88" i="138"/>
  <c r="D89" i="138"/>
  <c r="AQ89" i="138"/>
  <c r="D90" i="138"/>
  <c r="AQ90" i="138"/>
  <c r="D91" i="138"/>
  <c r="AQ91" i="138"/>
  <c r="D92" i="138"/>
  <c r="AQ92" i="138"/>
  <c r="D93" i="138"/>
  <c r="AQ93" i="138"/>
  <c r="D94" i="138"/>
  <c r="AQ94" i="138"/>
  <c r="D95" i="138"/>
  <c r="AQ95" i="138"/>
  <c r="D96" i="138"/>
  <c r="AQ96" i="138"/>
  <c r="D97" i="138"/>
  <c r="AQ97" i="138"/>
  <c r="AQ98" i="138"/>
  <c r="AQ99" i="138"/>
  <c r="AQ100" i="138"/>
  <c r="AQ101" i="138"/>
  <c r="AQ102" i="138"/>
  <c r="AQ103" i="138"/>
  <c r="AQ104" i="138"/>
  <c r="AQ105" i="138"/>
  <c r="AQ106" i="138"/>
  <c r="AQ107" i="138"/>
  <c r="AQ108" i="138"/>
  <c r="AQ109" i="138"/>
  <c r="AQ110" i="138"/>
  <c r="AQ111" i="138"/>
  <c r="AQ115" i="138"/>
  <c r="AQ116" i="138"/>
  <c r="AQ117" i="138"/>
  <c r="AQ118" i="138"/>
  <c r="AQ119" i="138"/>
  <c r="AQ120" i="138"/>
  <c r="AQ121" i="138"/>
  <c r="AQ122" i="138"/>
  <c r="AQ123" i="138"/>
  <c r="AQ124" i="138"/>
  <c r="AQ125" i="138"/>
  <c r="AQ126" i="138"/>
  <c r="AQ127" i="138"/>
  <c r="AQ128" i="138"/>
  <c r="AQ129" i="138"/>
  <c r="AQ130" i="138"/>
  <c r="AQ131" i="138"/>
  <c r="AQ132" i="138"/>
  <c r="AQ133" i="138"/>
  <c r="C12" i="139"/>
  <c r="C11" i="139"/>
  <c r="D11" i="139"/>
  <c r="AP19" i="139"/>
  <c r="D18" i="139"/>
  <c r="AQ18" i="139"/>
  <c r="D27" i="139"/>
  <c r="AQ27" i="139"/>
  <c r="D30" i="139"/>
  <c r="AQ30" i="139"/>
  <c r="D41" i="139"/>
  <c r="AQ41" i="139"/>
  <c r="D48" i="139"/>
  <c r="AQ48" i="139"/>
  <c r="D49" i="139"/>
  <c r="AQ49" i="139"/>
  <c r="D51" i="139"/>
  <c r="AQ51" i="139"/>
  <c r="D53" i="139"/>
  <c r="AQ53" i="139"/>
  <c r="D54" i="139"/>
  <c r="AQ54" i="139"/>
  <c r="D56" i="139"/>
  <c r="AQ56" i="139"/>
  <c r="D57" i="139"/>
  <c r="AQ57" i="139"/>
  <c r="D58" i="139"/>
  <c r="AQ58" i="139"/>
  <c r="D69" i="139"/>
  <c r="AQ69" i="139"/>
  <c r="D70" i="139"/>
  <c r="AQ70" i="139"/>
  <c r="D72" i="139"/>
  <c r="AQ72" i="139"/>
  <c r="D73" i="139"/>
  <c r="AQ73" i="139"/>
  <c r="D74" i="139"/>
  <c r="AQ74" i="139"/>
  <c r="D75" i="139"/>
  <c r="AQ75" i="139"/>
  <c r="D79" i="139"/>
  <c r="AQ79" i="139"/>
  <c r="D80" i="139"/>
  <c r="AQ80" i="139"/>
  <c r="D81" i="139"/>
  <c r="AQ81" i="139"/>
  <c r="D82" i="139"/>
  <c r="AQ82" i="139"/>
  <c r="D83" i="139"/>
  <c r="AQ83" i="139"/>
  <c r="D84" i="139"/>
  <c r="AQ84" i="139"/>
  <c r="D85" i="139"/>
  <c r="AQ85" i="139"/>
  <c r="D88" i="139"/>
  <c r="AQ88" i="139"/>
  <c r="D89" i="139"/>
  <c r="AQ89" i="139"/>
  <c r="D90" i="139"/>
  <c r="AQ90" i="139"/>
  <c r="D91" i="139"/>
  <c r="AQ91" i="139"/>
  <c r="D92" i="139"/>
  <c r="AQ92" i="139"/>
  <c r="D93" i="139"/>
  <c r="AQ93" i="139"/>
  <c r="D94" i="139"/>
  <c r="AQ94" i="139"/>
  <c r="D95" i="139"/>
  <c r="AQ95" i="139"/>
  <c r="D96" i="139"/>
  <c r="AQ96" i="139"/>
  <c r="D97" i="139"/>
  <c r="AQ97" i="139"/>
  <c r="AQ98" i="139"/>
  <c r="AQ99" i="139"/>
  <c r="AQ100" i="139"/>
  <c r="AQ101" i="139"/>
  <c r="AQ102" i="139"/>
  <c r="AQ103" i="139"/>
  <c r="AQ104" i="139"/>
  <c r="AQ105" i="139"/>
  <c r="AQ106" i="139"/>
  <c r="AQ107" i="139"/>
  <c r="AQ108" i="139"/>
  <c r="AQ109" i="139"/>
  <c r="AQ110" i="139"/>
  <c r="AQ111" i="139"/>
  <c r="AQ115" i="139"/>
  <c r="AQ116" i="139"/>
  <c r="AQ117" i="139"/>
  <c r="AQ118" i="139"/>
  <c r="AQ119" i="139"/>
  <c r="AQ120" i="139"/>
  <c r="AQ121" i="139"/>
  <c r="AQ122" i="139"/>
  <c r="AQ123" i="139"/>
  <c r="AQ124" i="139"/>
  <c r="AQ125" i="139"/>
  <c r="AQ126" i="139"/>
  <c r="AQ127" i="139"/>
  <c r="AQ128" i="139"/>
  <c r="AQ129" i="139"/>
  <c r="AQ130" i="139"/>
  <c r="AQ131" i="139"/>
  <c r="AQ132" i="139"/>
  <c r="AQ133" i="139"/>
  <c r="AT134" i="140"/>
  <c r="AN98" i="15"/>
  <c r="AN108" i="15"/>
  <c r="AO113" i="15"/>
  <c r="AM18" i="139"/>
  <c r="AM27" i="139"/>
  <c r="AM30" i="139"/>
  <c r="AM41" i="139"/>
  <c r="AM48" i="139"/>
  <c r="AM49" i="139"/>
  <c r="AM51" i="139"/>
  <c r="AM53" i="139"/>
  <c r="AM54" i="139"/>
  <c r="AM56" i="139"/>
  <c r="AM57" i="139"/>
  <c r="AM58" i="139"/>
  <c r="AM69" i="139"/>
  <c r="AM70" i="139"/>
  <c r="AM72" i="139"/>
  <c r="AM73" i="139"/>
  <c r="AM74" i="139"/>
  <c r="AM75" i="139"/>
  <c r="AM79" i="139"/>
  <c r="AM80" i="139"/>
  <c r="AM81" i="139"/>
  <c r="AM82" i="139"/>
  <c r="AM83" i="139"/>
  <c r="AM84" i="139"/>
  <c r="AM85" i="139"/>
  <c r="AM88" i="139"/>
  <c r="AM89" i="139"/>
  <c r="AM90" i="139"/>
  <c r="AM91" i="139"/>
  <c r="AM92" i="139"/>
  <c r="AM93" i="139"/>
  <c r="AM94" i="139"/>
  <c r="AM95" i="139"/>
  <c r="AM96" i="139"/>
  <c r="AM97" i="139"/>
  <c r="AM98" i="139"/>
  <c r="AM99" i="139"/>
  <c r="AM100" i="139"/>
  <c r="AM101" i="139"/>
  <c r="AM102" i="139"/>
  <c r="AM103" i="139"/>
  <c r="AM104" i="139"/>
  <c r="AM105" i="139"/>
  <c r="AM106" i="139"/>
  <c r="AM107" i="139"/>
  <c r="AM108" i="139"/>
  <c r="AM109" i="139"/>
  <c r="AM110" i="139"/>
  <c r="AM111" i="139"/>
  <c r="AM115" i="139"/>
  <c r="AM116" i="139"/>
  <c r="AM117" i="139"/>
  <c r="AM118" i="139"/>
  <c r="AM119" i="139"/>
  <c r="AM120" i="139"/>
  <c r="AM121" i="139"/>
  <c r="AM122" i="139"/>
  <c r="AM123" i="139"/>
  <c r="AM124" i="139"/>
  <c r="AM125" i="139"/>
  <c r="AM126" i="139"/>
  <c r="AM127" i="139"/>
  <c r="AM128" i="139"/>
  <c r="AM129" i="139"/>
  <c r="AM130" i="139"/>
  <c r="AM131" i="139"/>
  <c r="AM132" i="139"/>
  <c r="AM133" i="139"/>
  <c r="AG18" i="139"/>
  <c r="AG27" i="139"/>
  <c r="AG30" i="139"/>
  <c r="AG41" i="139"/>
  <c r="AG48" i="139"/>
  <c r="AG49" i="139"/>
  <c r="AG51" i="139"/>
  <c r="AG53" i="139"/>
  <c r="AG54" i="139"/>
  <c r="AG56" i="139"/>
  <c r="AG57" i="139"/>
  <c r="AG58" i="139"/>
  <c r="AG69" i="139"/>
  <c r="AG70" i="139"/>
  <c r="AG72" i="139"/>
  <c r="AG73" i="139"/>
  <c r="AG74" i="139"/>
  <c r="AG75" i="139"/>
  <c r="AG79" i="139"/>
  <c r="AG80" i="139"/>
  <c r="AG81" i="139"/>
  <c r="AG82" i="139"/>
  <c r="AG83" i="139"/>
  <c r="AG84" i="139"/>
  <c r="AG85" i="139"/>
  <c r="AG88" i="139"/>
  <c r="AG89" i="139"/>
  <c r="AG90" i="139"/>
  <c r="AG91" i="139"/>
  <c r="AG92" i="139"/>
  <c r="AG93" i="139"/>
  <c r="AG94" i="139"/>
  <c r="AG95" i="139"/>
  <c r="AG96" i="139"/>
  <c r="AG97" i="139"/>
  <c r="AG98" i="139"/>
  <c r="AG99" i="139"/>
  <c r="AG100" i="139"/>
  <c r="AG101" i="139"/>
  <c r="AG102" i="139"/>
  <c r="AG103" i="139"/>
  <c r="AG104" i="139"/>
  <c r="AG105" i="139"/>
  <c r="AG106" i="139"/>
  <c r="AG107" i="139"/>
  <c r="AG108" i="139"/>
  <c r="AG109" i="139"/>
  <c r="AG110" i="139"/>
  <c r="AG111" i="139"/>
  <c r="AG115" i="139"/>
  <c r="AG116" i="139"/>
  <c r="AG117" i="139"/>
  <c r="AG118" i="139"/>
  <c r="AG119" i="139"/>
  <c r="AG120" i="139"/>
  <c r="AG121" i="139"/>
  <c r="AG122" i="139"/>
  <c r="AG123" i="139"/>
  <c r="AG124" i="139"/>
  <c r="AG125" i="139"/>
  <c r="AG126" i="139"/>
  <c r="AG127" i="139"/>
  <c r="AG128" i="139"/>
  <c r="AG129" i="139"/>
  <c r="AG130" i="139"/>
  <c r="AG131" i="139"/>
  <c r="AG132" i="139"/>
  <c r="AG133" i="139"/>
  <c r="AE18" i="139"/>
  <c r="AE27" i="139"/>
  <c r="AE30" i="139"/>
  <c r="AE41" i="139"/>
  <c r="AE48" i="139"/>
  <c r="AE49" i="139"/>
  <c r="AE51" i="139"/>
  <c r="AE53" i="139"/>
  <c r="AE54" i="139"/>
  <c r="AE56" i="139"/>
  <c r="AE57" i="139"/>
  <c r="AE58" i="139"/>
  <c r="AE69" i="139"/>
  <c r="AE70" i="139"/>
  <c r="AE72" i="139"/>
  <c r="AE73" i="139"/>
  <c r="AE74" i="139"/>
  <c r="AE75" i="139"/>
  <c r="AE79" i="139"/>
  <c r="AE80" i="139"/>
  <c r="AE81" i="139"/>
  <c r="AE82" i="139"/>
  <c r="AE83" i="139"/>
  <c r="AE84" i="139"/>
  <c r="AE85" i="139"/>
  <c r="AE88" i="139"/>
  <c r="AE89" i="139"/>
  <c r="AE90" i="139"/>
  <c r="AE91" i="139"/>
  <c r="AE92" i="139"/>
  <c r="AE93" i="139"/>
  <c r="AE94" i="139"/>
  <c r="AE95" i="139"/>
  <c r="AE96" i="139"/>
  <c r="AE97" i="139"/>
  <c r="AE98" i="139"/>
  <c r="AE99" i="139"/>
  <c r="AE100" i="139"/>
  <c r="AE101" i="139"/>
  <c r="AE102" i="139"/>
  <c r="AE103" i="139"/>
  <c r="AE104" i="139"/>
  <c r="AE105" i="139"/>
  <c r="AE106" i="139"/>
  <c r="AE107" i="139"/>
  <c r="AE108" i="139"/>
  <c r="AE109" i="139"/>
  <c r="AE110" i="139"/>
  <c r="AE111" i="139"/>
  <c r="AE115" i="139"/>
  <c r="AE116" i="139"/>
  <c r="AE117" i="139"/>
  <c r="AE118" i="139"/>
  <c r="AE119" i="139"/>
  <c r="AE120" i="139"/>
  <c r="AE121" i="139"/>
  <c r="AE122" i="139"/>
  <c r="AE123" i="139"/>
  <c r="AE124" i="139"/>
  <c r="AE125" i="139"/>
  <c r="AE126" i="139"/>
  <c r="AE127" i="139"/>
  <c r="AE128" i="139"/>
  <c r="AE129" i="139"/>
  <c r="AE130" i="139"/>
  <c r="AE131" i="139"/>
  <c r="AE132" i="139"/>
  <c r="AE133" i="139"/>
  <c r="AA18" i="139"/>
  <c r="AA27" i="139"/>
  <c r="AA30" i="139"/>
  <c r="AA41" i="139"/>
  <c r="AA48" i="139"/>
  <c r="AA49" i="139"/>
  <c r="AA51" i="139"/>
  <c r="AA53" i="139"/>
  <c r="AA54" i="139"/>
  <c r="AA56" i="139"/>
  <c r="AA57" i="139"/>
  <c r="AA58" i="139"/>
  <c r="AA69" i="139"/>
  <c r="AA70" i="139"/>
  <c r="AA72" i="139"/>
  <c r="AA73" i="139"/>
  <c r="AA74" i="139"/>
  <c r="AA75" i="139"/>
  <c r="AA79" i="139"/>
  <c r="AA80" i="139"/>
  <c r="AA81" i="139"/>
  <c r="AA82" i="139"/>
  <c r="AA83" i="139"/>
  <c r="AA84" i="139"/>
  <c r="AA85" i="139"/>
  <c r="AA88" i="139"/>
  <c r="AA89" i="139"/>
  <c r="AA90" i="139"/>
  <c r="AA91" i="139"/>
  <c r="AA92" i="139"/>
  <c r="AA93" i="139"/>
  <c r="AA94" i="139"/>
  <c r="AA95" i="139"/>
  <c r="AA96" i="139"/>
  <c r="AA97" i="139"/>
  <c r="AA98" i="139"/>
  <c r="AA99" i="139"/>
  <c r="AA100" i="139"/>
  <c r="AA101" i="139"/>
  <c r="AA102" i="139"/>
  <c r="AA103" i="139"/>
  <c r="AA104" i="139"/>
  <c r="AA105" i="139"/>
  <c r="AA106" i="139"/>
  <c r="AA107" i="139"/>
  <c r="AA108" i="139"/>
  <c r="AA109" i="139"/>
  <c r="AA110" i="139"/>
  <c r="AA111" i="139"/>
  <c r="AA115" i="139"/>
  <c r="AA116" i="139"/>
  <c r="AA117" i="139"/>
  <c r="AA118" i="139"/>
  <c r="AA119" i="139"/>
  <c r="AA120" i="139"/>
  <c r="AA121" i="139"/>
  <c r="AA122" i="139"/>
  <c r="AA123" i="139"/>
  <c r="AA124" i="139"/>
  <c r="AA125" i="139"/>
  <c r="AA126" i="139"/>
  <c r="AA127" i="139"/>
  <c r="AA128" i="139"/>
  <c r="AA129" i="139"/>
  <c r="AA130" i="139"/>
  <c r="AA131" i="139"/>
  <c r="AA132" i="139"/>
  <c r="AA133" i="139"/>
  <c r="Y18" i="139"/>
  <c r="Y27" i="139"/>
  <c r="Y30" i="139"/>
  <c r="Y41" i="139"/>
  <c r="Y48" i="139"/>
  <c r="Y49" i="139"/>
  <c r="Y51" i="139"/>
  <c r="Y53" i="139"/>
  <c r="Y54" i="139"/>
  <c r="Y56" i="139"/>
  <c r="Y57" i="139"/>
  <c r="Y58" i="139"/>
  <c r="Y69" i="139"/>
  <c r="Y70" i="139"/>
  <c r="Y72" i="139"/>
  <c r="Y73" i="139"/>
  <c r="Y74" i="139"/>
  <c r="Y75" i="139"/>
  <c r="Y79" i="139"/>
  <c r="Y80" i="139"/>
  <c r="Y81" i="139"/>
  <c r="Y82" i="139"/>
  <c r="Y83" i="139"/>
  <c r="Y84" i="139"/>
  <c r="Y85" i="139"/>
  <c r="Y88" i="139"/>
  <c r="Y89" i="139"/>
  <c r="Y90" i="139"/>
  <c r="Y91" i="139"/>
  <c r="Y92" i="139"/>
  <c r="Y93" i="139"/>
  <c r="Y94" i="139"/>
  <c r="Y95" i="139"/>
  <c r="Y96" i="139"/>
  <c r="Y97" i="139"/>
  <c r="Y98" i="139"/>
  <c r="Y99" i="139"/>
  <c r="Y100" i="139"/>
  <c r="Y101" i="139"/>
  <c r="Y102" i="139"/>
  <c r="Y103" i="139"/>
  <c r="Y104" i="139"/>
  <c r="Y105" i="139"/>
  <c r="Y106" i="139"/>
  <c r="Y107" i="139"/>
  <c r="Y108" i="139"/>
  <c r="Y109" i="139"/>
  <c r="Y110" i="139"/>
  <c r="Y111" i="139"/>
  <c r="Y115" i="139"/>
  <c r="Y116" i="139"/>
  <c r="Y117" i="139"/>
  <c r="Y118" i="139"/>
  <c r="Y119" i="139"/>
  <c r="Y120" i="139"/>
  <c r="Y121" i="139"/>
  <c r="Y122" i="139"/>
  <c r="Y123" i="139"/>
  <c r="Y124" i="139"/>
  <c r="Y125" i="139"/>
  <c r="Y126" i="139"/>
  <c r="Y127" i="139"/>
  <c r="Y128" i="139"/>
  <c r="Y129" i="139"/>
  <c r="Y130" i="139"/>
  <c r="Y131" i="139"/>
  <c r="Y132" i="139"/>
  <c r="Y133" i="139"/>
  <c r="N19" i="139"/>
  <c r="O18" i="139"/>
  <c r="O27" i="139"/>
  <c r="O30" i="139"/>
  <c r="O41" i="139"/>
  <c r="O48" i="139"/>
  <c r="O49" i="139"/>
  <c r="O51" i="139"/>
  <c r="O53" i="139"/>
  <c r="O54" i="139"/>
  <c r="O56" i="139"/>
  <c r="O57" i="139"/>
  <c r="O58" i="139"/>
  <c r="O69" i="139"/>
  <c r="O70" i="139"/>
  <c r="O72" i="139"/>
  <c r="O73" i="139"/>
  <c r="O74" i="139"/>
  <c r="O75" i="139"/>
  <c r="O79" i="139"/>
  <c r="O80" i="139"/>
  <c r="O81" i="139"/>
  <c r="O82" i="139"/>
  <c r="O83" i="139"/>
  <c r="O84" i="139"/>
  <c r="O85" i="139"/>
  <c r="O88" i="139"/>
  <c r="O89" i="139"/>
  <c r="O90" i="139"/>
  <c r="O91" i="139"/>
  <c r="O92" i="139"/>
  <c r="O93" i="139"/>
  <c r="O94" i="139"/>
  <c r="O95" i="139"/>
  <c r="O96" i="139"/>
  <c r="O97" i="139"/>
  <c r="O98" i="139"/>
  <c r="O99" i="139"/>
  <c r="O100" i="139"/>
  <c r="O101" i="139"/>
  <c r="O102" i="139"/>
  <c r="O103" i="139"/>
  <c r="O104" i="139"/>
  <c r="O105" i="139"/>
  <c r="O106" i="139"/>
  <c r="O107" i="139"/>
  <c r="O108" i="139"/>
  <c r="O109" i="139"/>
  <c r="O110" i="139"/>
  <c r="O111" i="139"/>
  <c r="O115" i="139"/>
  <c r="O116" i="139"/>
  <c r="O117" i="139"/>
  <c r="O118" i="139"/>
  <c r="O119" i="139"/>
  <c r="O120" i="139"/>
  <c r="O121" i="139"/>
  <c r="O122" i="139"/>
  <c r="O123" i="139"/>
  <c r="O124" i="139"/>
  <c r="O125" i="139"/>
  <c r="O126" i="139"/>
  <c r="O127" i="139"/>
  <c r="O128" i="139"/>
  <c r="O129" i="139"/>
  <c r="O130" i="139"/>
  <c r="O131" i="139"/>
  <c r="O132" i="139"/>
  <c r="O133" i="139"/>
  <c r="M18" i="139"/>
  <c r="M27" i="139"/>
  <c r="M30" i="139"/>
  <c r="M41" i="139"/>
  <c r="M48" i="139"/>
  <c r="M49" i="139"/>
  <c r="M51" i="139"/>
  <c r="M53" i="139"/>
  <c r="M54" i="139"/>
  <c r="M56" i="139"/>
  <c r="M57" i="139"/>
  <c r="M58" i="139"/>
  <c r="M69" i="139"/>
  <c r="M70" i="139"/>
  <c r="M72" i="139"/>
  <c r="M73" i="139"/>
  <c r="M74" i="139"/>
  <c r="M75" i="139"/>
  <c r="M79" i="139"/>
  <c r="M80" i="139"/>
  <c r="M81" i="139"/>
  <c r="M82" i="139"/>
  <c r="M83" i="139"/>
  <c r="M84" i="139"/>
  <c r="M85" i="139"/>
  <c r="M88" i="139"/>
  <c r="M89" i="139"/>
  <c r="M90" i="139"/>
  <c r="M91" i="139"/>
  <c r="M92" i="139"/>
  <c r="M93" i="139"/>
  <c r="M94" i="139"/>
  <c r="M95" i="139"/>
  <c r="M96" i="139"/>
  <c r="M97" i="139"/>
  <c r="M98" i="139"/>
  <c r="M99" i="139"/>
  <c r="M100" i="139"/>
  <c r="M101" i="139"/>
  <c r="M102" i="139"/>
  <c r="M103" i="139"/>
  <c r="M104" i="139"/>
  <c r="M105" i="139"/>
  <c r="M106" i="139"/>
  <c r="M107" i="139"/>
  <c r="M108" i="139"/>
  <c r="M109" i="139"/>
  <c r="M110" i="139"/>
  <c r="M111" i="139"/>
  <c r="M115" i="139"/>
  <c r="M116" i="139"/>
  <c r="M117" i="139"/>
  <c r="M118" i="139"/>
  <c r="M119" i="139"/>
  <c r="M120" i="139"/>
  <c r="M121" i="139"/>
  <c r="M122" i="139"/>
  <c r="M123" i="139"/>
  <c r="M124" i="139"/>
  <c r="M125" i="139"/>
  <c r="M126" i="139"/>
  <c r="M127" i="139"/>
  <c r="M128" i="139"/>
  <c r="M129" i="139"/>
  <c r="M130" i="139"/>
  <c r="M131" i="139"/>
  <c r="M132" i="139"/>
  <c r="M133" i="139"/>
  <c r="I18" i="139"/>
  <c r="I27" i="139"/>
  <c r="I30" i="139"/>
  <c r="I41" i="139"/>
  <c r="I48" i="139"/>
  <c r="I49" i="139"/>
  <c r="I51" i="139"/>
  <c r="I53" i="139"/>
  <c r="I54" i="139"/>
  <c r="I56" i="139"/>
  <c r="I57" i="139"/>
  <c r="I58" i="139"/>
  <c r="I69" i="139"/>
  <c r="I70" i="139"/>
  <c r="I72" i="139"/>
  <c r="I73" i="139"/>
  <c r="I74" i="139"/>
  <c r="I75" i="139"/>
  <c r="I79" i="139"/>
  <c r="I80" i="139"/>
  <c r="I81" i="139"/>
  <c r="I82" i="139"/>
  <c r="I83" i="139"/>
  <c r="I84" i="139"/>
  <c r="I85" i="139"/>
  <c r="I88" i="139"/>
  <c r="I89" i="139"/>
  <c r="I90" i="139"/>
  <c r="I91" i="139"/>
  <c r="I92" i="139"/>
  <c r="I93" i="139"/>
  <c r="I94" i="139"/>
  <c r="I95" i="139"/>
  <c r="I96" i="139"/>
  <c r="I97" i="139"/>
  <c r="I98" i="139"/>
  <c r="I99" i="139"/>
  <c r="I100" i="139"/>
  <c r="I101" i="139"/>
  <c r="I102" i="139"/>
  <c r="I103" i="139"/>
  <c r="I104" i="139"/>
  <c r="I105" i="139"/>
  <c r="I106" i="139"/>
  <c r="I107" i="139"/>
  <c r="I108" i="139"/>
  <c r="I109" i="139"/>
  <c r="I110" i="139"/>
  <c r="I111" i="139"/>
  <c r="I115" i="139"/>
  <c r="I116" i="139"/>
  <c r="I117" i="139"/>
  <c r="I118" i="139"/>
  <c r="I119" i="139"/>
  <c r="I120" i="139"/>
  <c r="I121" i="139"/>
  <c r="I122" i="139"/>
  <c r="I123" i="139"/>
  <c r="I124" i="139"/>
  <c r="I125" i="139"/>
  <c r="I126" i="139"/>
  <c r="I127" i="139"/>
  <c r="I128" i="139"/>
  <c r="I129" i="139"/>
  <c r="I130" i="139"/>
  <c r="I131" i="139"/>
  <c r="I132" i="139"/>
  <c r="I133" i="139"/>
  <c r="K18" i="139"/>
  <c r="K27" i="139"/>
  <c r="K30" i="139"/>
  <c r="K41" i="139"/>
  <c r="K48" i="139"/>
  <c r="K49" i="139"/>
  <c r="K51" i="139"/>
  <c r="K53" i="139"/>
  <c r="K54" i="139"/>
  <c r="K56" i="139"/>
  <c r="K57" i="139"/>
  <c r="K58" i="139"/>
  <c r="K69" i="139"/>
  <c r="K70" i="139"/>
  <c r="K72" i="139"/>
  <c r="K73" i="139"/>
  <c r="K74" i="139"/>
  <c r="K75" i="139"/>
  <c r="K79" i="139"/>
  <c r="K80" i="139"/>
  <c r="K81" i="139"/>
  <c r="K82" i="139"/>
  <c r="K83" i="139"/>
  <c r="K84" i="139"/>
  <c r="K85" i="139"/>
  <c r="K88" i="139"/>
  <c r="K89" i="139"/>
  <c r="K90" i="139"/>
  <c r="K91" i="139"/>
  <c r="K92" i="139"/>
  <c r="K93" i="139"/>
  <c r="K94" i="139"/>
  <c r="K95" i="139"/>
  <c r="K96" i="139"/>
  <c r="K97" i="139"/>
  <c r="K98" i="139"/>
  <c r="K99" i="139"/>
  <c r="K100" i="139"/>
  <c r="K101" i="139"/>
  <c r="K102" i="139"/>
  <c r="K103" i="139"/>
  <c r="K104" i="139"/>
  <c r="K105" i="139"/>
  <c r="K106" i="139"/>
  <c r="K107" i="139"/>
  <c r="K108" i="139"/>
  <c r="K109" i="139"/>
  <c r="K110" i="139"/>
  <c r="K111" i="139"/>
  <c r="K115" i="139"/>
  <c r="K116" i="139"/>
  <c r="K117" i="139"/>
  <c r="K118" i="139"/>
  <c r="K119" i="139"/>
  <c r="K120" i="139"/>
  <c r="K121" i="139"/>
  <c r="K122" i="139"/>
  <c r="K123" i="139"/>
  <c r="K124" i="139"/>
  <c r="K125" i="139"/>
  <c r="K126" i="139"/>
  <c r="K127" i="139"/>
  <c r="K128" i="139"/>
  <c r="K129" i="139"/>
  <c r="K130" i="139"/>
  <c r="K131" i="139"/>
  <c r="K132" i="139"/>
  <c r="K133" i="139"/>
  <c r="C12" i="96"/>
  <c r="C11" i="96"/>
  <c r="D11" i="96"/>
  <c r="D17" i="96"/>
  <c r="AA17" i="96"/>
  <c r="D23" i="96"/>
  <c r="AA23" i="96"/>
  <c r="D34" i="96"/>
  <c r="AA34" i="96"/>
  <c r="D41" i="96"/>
  <c r="AA41" i="96"/>
  <c r="D42" i="96"/>
  <c r="AA42" i="96"/>
  <c r="D44" i="96"/>
  <c r="AA44" i="96"/>
  <c r="D46" i="96"/>
  <c r="AA46" i="96"/>
  <c r="D47" i="96"/>
  <c r="AA47" i="96"/>
  <c r="D49" i="96"/>
  <c r="AA49" i="96"/>
  <c r="D50" i="96"/>
  <c r="AA50" i="96"/>
  <c r="D51" i="96"/>
  <c r="AA51" i="96"/>
  <c r="D59" i="96"/>
  <c r="AA59" i="96"/>
  <c r="D60" i="96"/>
  <c r="AA60" i="96"/>
  <c r="D62" i="96"/>
  <c r="AA62" i="96"/>
  <c r="D63" i="96"/>
  <c r="AA63" i="96"/>
  <c r="D64" i="96"/>
  <c r="AA64" i="96"/>
  <c r="D65" i="96"/>
  <c r="AA65" i="96"/>
  <c r="D67" i="96"/>
  <c r="AA67" i="96"/>
  <c r="D68" i="96"/>
  <c r="AA68" i="96"/>
  <c r="D69" i="96"/>
  <c r="AA69" i="96"/>
  <c r="D70" i="96"/>
  <c r="AA70" i="96"/>
  <c r="D71" i="96"/>
  <c r="AA71" i="96"/>
  <c r="D72" i="96"/>
  <c r="AA72" i="96"/>
  <c r="D73" i="96"/>
  <c r="AA73" i="96"/>
  <c r="D74" i="96"/>
  <c r="AA74" i="96"/>
  <c r="D77" i="96"/>
  <c r="AA77" i="96"/>
  <c r="D78" i="96"/>
  <c r="AA78" i="96"/>
  <c r="D79" i="96"/>
  <c r="AA79" i="96"/>
  <c r="D80" i="96"/>
  <c r="AA80" i="96"/>
  <c r="D81" i="96"/>
  <c r="AA81" i="96"/>
  <c r="D82" i="96"/>
  <c r="AA82" i="96"/>
  <c r="D83" i="96"/>
  <c r="AA83" i="96"/>
  <c r="D84" i="96"/>
  <c r="AA84" i="96"/>
  <c r="AA85" i="96"/>
  <c r="AA86" i="96"/>
  <c r="AA87" i="96"/>
  <c r="AA88" i="96"/>
  <c r="AA89" i="96"/>
  <c r="AA90" i="96"/>
  <c r="AA91" i="96"/>
  <c r="AA92" i="96"/>
  <c r="AA93" i="96"/>
  <c r="AA94" i="96"/>
  <c r="AV13" i="15"/>
  <c r="AV14" i="15"/>
  <c r="AV15" i="15"/>
  <c r="AV16" i="15"/>
  <c r="AV17" i="15"/>
  <c r="AV18" i="15"/>
  <c r="AV19" i="15"/>
  <c r="AV20" i="15"/>
  <c r="AV21" i="15"/>
  <c r="T86" i="59"/>
  <c r="AV22" i="15"/>
  <c r="T86" i="60"/>
  <c r="AV23" i="15"/>
  <c r="AV24" i="15"/>
  <c r="AV25" i="15"/>
  <c r="T87" i="63"/>
  <c r="AV26" i="15"/>
  <c r="V87" i="64"/>
  <c r="AV27" i="15"/>
  <c r="Z91" i="67"/>
  <c r="AV30" i="15"/>
  <c r="AV31" i="15"/>
  <c r="AV32" i="15"/>
  <c r="AV33" i="15"/>
  <c r="AV34" i="15"/>
  <c r="AB93" i="73"/>
  <c r="AV35" i="15"/>
  <c r="AV36" i="15"/>
  <c r="AV37" i="15"/>
  <c r="AV38" i="15"/>
  <c r="AV39" i="15"/>
  <c r="AV40" i="15"/>
  <c r="AV41" i="15"/>
  <c r="AV42" i="15"/>
  <c r="AV43" i="15"/>
  <c r="AV44" i="15"/>
  <c r="AV45" i="15"/>
  <c r="AV46" i="15"/>
  <c r="AV47" i="15"/>
  <c r="AV48" i="15"/>
  <c r="AV50" i="15"/>
  <c r="AV51" i="15"/>
  <c r="AV52" i="15"/>
  <c r="AV53" i="15"/>
  <c r="AV54" i="15"/>
  <c r="AV55" i="15"/>
  <c r="AV56" i="15"/>
  <c r="AV57" i="15"/>
  <c r="AV58" i="15"/>
  <c r="AV59" i="15"/>
  <c r="AV61" i="15"/>
  <c r="AV62" i="15"/>
  <c r="AV63" i="15"/>
  <c r="AV64" i="15"/>
  <c r="AV65" i="15"/>
  <c r="AV66" i="15"/>
  <c r="AV67" i="15"/>
  <c r="AV68" i="15"/>
  <c r="AV69" i="15"/>
  <c r="AV77" i="15"/>
  <c r="AV78" i="15"/>
  <c r="R79" i="48"/>
  <c r="AR13" i="15"/>
  <c r="R80" i="49"/>
  <c r="AR14" i="15"/>
  <c r="R80" i="50"/>
  <c r="AR15" i="15"/>
  <c r="R80" i="51"/>
  <c r="AR16" i="15"/>
  <c r="R81" i="54"/>
  <c r="AR17" i="15"/>
  <c r="R82" i="55"/>
  <c r="AR18" i="15"/>
  <c r="R82" i="56"/>
  <c r="AR19" i="15"/>
  <c r="X95" i="89"/>
  <c r="AR51" i="15"/>
  <c r="X95" i="90"/>
  <c r="AR52" i="15"/>
  <c r="X95" i="91"/>
  <c r="AR53" i="15"/>
  <c r="X96" i="92"/>
  <c r="AR54" i="15"/>
  <c r="X96" i="93"/>
  <c r="AR55" i="15"/>
  <c r="X96" i="94"/>
  <c r="AR56" i="15"/>
  <c r="X96" i="95"/>
  <c r="AR57" i="15"/>
  <c r="X96" i="96"/>
  <c r="AR58" i="15"/>
  <c r="AR59" i="15"/>
  <c r="AR60" i="15"/>
  <c r="AR61" i="15"/>
  <c r="AR62" i="15"/>
  <c r="AR63" i="15"/>
  <c r="AR64" i="15"/>
  <c r="AR65" i="15"/>
  <c r="AR66" i="15"/>
  <c r="X102" i="105"/>
  <c r="AR67" i="15"/>
  <c r="X102" i="106"/>
  <c r="AR68" i="15"/>
  <c r="X102" i="107"/>
  <c r="AR69" i="15"/>
  <c r="AB102" i="108"/>
  <c r="AR70" i="15"/>
  <c r="AR71" i="15"/>
  <c r="AR72" i="15"/>
  <c r="AR73" i="15"/>
  <c r="AR74" i="15"/>
  <c r="AR75" i="15"/>
  <c r="AR76" i="15"/>
  <c r="AJ110" i="116"/>
  <c r="AR77" i="15"/>
  <c r="AR78" i="15"/>
  <c r="AP134" i="140"/>
  <c r="AL98" i="15"/>
  <c r="AH108" i="113"/>
  <c r="AL75" i="15"/>
  <c r="AH109" i="115"/>
  <c r="AL76" i="15"/>
  <c r="AH110" i="116"/>
  <c r="AL77" i="15"/>
  <c r="AL78" i="15"/>
  <c r="AN112" i="118"/>
  <c r="AL79" i="15"/>
  <c r="AN114" i="122"/>
  <c r="AL80" i="15"/>
  <c r="AN114" i="123"/>
  <c r="AL81" i="15"/>
  <c r="AN115" i="124"/>
  <c r="AL82" i="15"/>
  <c r="AN116" i="125"/>
  <c r="AL83" i="15"/>
  <c r="AN117" i="126"/>
  <c r="AL84" i="15"/>
  <c r="AN117" i="127"/>
  <c r="AL85" i="15"/>
  <c r="AL86" i="15"/>
  <c r="AL87" i="15"/>
  <c r="AN121" i="130"/>
  <c r="AL88" i="15"/>
  <c r="AN121" i="131"/>
  <c r="AL89" i="15"/>
  <c r="AN122" i="132"/>
  <c r="AL90" i="15"/>
  <c r="AN124" i="133"/>
  <c r="AL91" i="15"/>
  <c r="AN125" i="134"/>
  <c r="AL92" i="15"/>
  <c r="AN126" i="135"/>
  <c r="AL93" i="15"/>
  <c r="AN126" i="136"/>
  <c r="AL94" i="15"/>
  <c r="AP132" i="137"/>
  <c r="AL95" i="15"/>
  <c r="AP134" i="138"/>
  <c r="AL96" i="15"/>
  <c r="AP134" i="139"/>
  <c r="AL97" i="15"/>
  <c r="AN134" i="140"/>
  <c r="AJ98" i="15"/>
  <c r="AL112" i="118"/>
  <c r="AJ79" i="15"/>
  <c r="AL114" i="122"/>
  <c r="AJ80" i="15"/>
  <c r="AJ81" i="15"/>
  <c r="AL115" i="124"/>
  <c r="AJ82" i="15"/>
  <c r="AJ83" i="15"/>
  <c r="AJ84" i="15"/>
  <c r="AL117" i="127"/>
  <c r="AJ85" i="15"/>
  <c r="AJ86" i="15"/>
  <c r="AJ87" i="15"/>
  <c r="AL121" i="130"/>
  <c r="AJ88" i="15"/>
  <c r="AL121" i="131"/>
  <c r="AJ89" i="15"/>
  <c r="AL122" i="132"/>
  <c r="AJ90" i="15"/>
  <c r="AL124" i="133"/>
  <c r="AJ91" i="15"/>
  <c r="AL125" i="134"/>
  <c r="AJ92" i="15"/>
  <c r="AL126" i="135"/>
  <c r="AJ93" i="15"/>
  <c r="AL126" i="136"/>
  <c r="AJ94" i="15"/>
  <c r="AN132" i="137"/>
  <c r="AJ95" i="15"/>
  <c r="AN134" i="138"/>
  <c r="AJ96" i="15"/>
  <c r="AN134" i="139"/>
  <c r="AJ97" i="15"/>
  <c r="AL134" i="140"/>
  <c r="AH98" i="15"/>
  <c r="AJ112" i="118"/>
  <c r="AH79" i="15"/>
  <c r="AJ114" i="122"/>
  <c r="AH80" i="15"/>
  <c r="AJ114" i="123"/>
  <c r="AH81" i="15"/>
  <c r="AJ115" i="124"/>
  <c r="AH82" i="15"/>
  <c r="AH83" i="15"/>
  <c r="AH84" i="15"/>
  <c r="AJ117" i="127"/>
  <c r="AH85" i="15"/>
  <c r="AH86" i="15"/>
  <c r="AH87" i="15"/>
  <c r="AH88" i="15"/>
  <c r="AJ121" i="131"/>
  <c r="AH89" i="15"/>
  <c r="AJ122" i="132"/>
  <c r="AH90" i="15"/>
  <c r="AJ124" i="133"/>
  <c r="AH91" i="15"/>
  <c r="AJ125" i="134"/>
  <c r="AH92" i="15"/>
  <c r="AJ126" i="135"/>
  <c r="AH93" i="15"/>
  <c r="AJ126" i="136"/>
  <c r="AH94" i="15"/>
  <c r="AL132" i="137"/>
  <c r="AH95" i="15"/>
  <c r="AL134" i="138"/>
  <c r="AH96" i="15"/>
  <c r="AL134" i="139"/>
  <c r="AH97" i="15"/>
  <c r="AJ134" i="140"/>
  <c r="AF98" i="15"/>
  <c r="AJ132" i="137"/>
  <c r="AF95" i="15"/>
  <c r="AJ134" i="138"/>
  <c r="AF96" i="15"/>
  <c r="AJ134" i="139"/>
  <c r="AF97" i="15"/>
  <c r="AH134" i="140"/>
  <c r="AD98" i="15"/>
  <c r="Z102" i="108"/>
  <c r="AD70" i="15"/>
  <c r="AB18" i="109"/>
  <c r="AB107" i="109"/>
  <c r="AD71" i="15"/>
  <c r="AB18" i="110"/>
  <c r="AB107" i="110"/>
  <c r="AD72" i="15"/>
  <c r="AB18" i="111"/>
  <c r="AB107" i="111"/>
  <c r="AD73" i="15"/>
  <c r="AB18" i="112"/>
  <c r="AB107" i="112"/>
  <c r="AD74" i="15"/>
  <c r="AF108" i="113"/>
  <c r="AD75" i="15"/>
  <c r="AF109" i="115"/>
  <c r="AD76" i="15"/>
  <c r="AF110" i="116"/>
  <c r="AD77" i="15"/>
  <c r="AF110" i="117"/>
  <c r="AD78" i="15"/>
  <c r="AH112" i="118"/>
  <c r="AD79" i="15"/>
  <c r="AH114" i="122"/>
  <c r="AD80" i="15"/>
  <c r="AH114" i="123"/>
  <c r="AD81" i="15"/>
  <c r="AH115" i="124"/>
  <c r="AD82" i="15"/>
  <c r="AH116" i="125"/>
  <c r="AD83" i="15"/>
  <c r="AH117" i="126"/>
  <c r="AD84" i="15"/>
  <c r="AH117" i="127"/>
  <c r="AD85" i="15"/>
  <c r="AH118" i="128"/>
  <c r="AD86" i="15"/>
  <c r="AD87" i="15"/>
  <c r="AH121" i="130"/>
  <c r="AD88" i="15"/>
  <c r="AH121" i="131"/>
  <c r="AD89" i="15"/>
  <c r="AH122" i="132"/>
  <c r="AD90" i="15"/>
  <c r="AH124" i="133"/>
  <c r="AD91" i="15"/>
  <c r="AH125" i="134"/>
  <c r="AD92" i="15"/>
  <c r="AH126" i="135"/>
  <c r="AD93" i="15"/>
  <c r="AH126" i="136"/>
  <c r="AD94" i="15"/>
  <c r="AH132" i="137"/>
  <c r="AD95" i="15"/>
  <c r="AH134" i="138"/>
  <c r="AD96" i="15"/>
  <c r="AH134" i="139"/>
  <c r="AD97" i="15"/>
  <c r="G18" i="134"/>
  <c r="G26" i="134"/>
  <c r="G29" i="134"/>
  <c r="G40" i="134"/>
  <c r="G47" i="134"/>
  <c r="G48" i="134"/>
  <c r="G50" i="134"/>
  <c r="G52" i="134"/>
  <c r="G53" i="134"/>
  <c r="G55" i="134"/>
  <c r="G56" i="134"/>
  <c r="G57" i="134"/>
  <c r="G67" i="134"/>
  <c r="G68" i="134"/>
  <c r="G70" i="134"/>
  <c r="G71" i="134"/>
  <c r="G72" i="134"/>
  <c r="G73" i="134"/>
  <c r="G76" i="134"/>
  <c r="G77" i="134"/>
  <c r="G78" i="134"/>
  <c r="G79" i="134"/>
  <c r="G80" i="134"/>
  <c r="G81" i="134"/>
  <c r="G82" i="134"/>
  <c r="G85" i="134"/>
  <c r="G86" i="134"/>
  <c r="G87" i="134"/>
  <c r="G88" i="134"/>
  <c r="G89" i="134"/>
  <c r="G90" i="134"/>
  <c r="G91" i="134"/>
  <c r="G92" i="134"/>
  <c r="G93" i="134"/>
  <c r="G94" i="134"/>
  <c r="G95" i="134"/>
  <c r="G96" i="134"/>
  <c r="G97" i="134"/>
  <c r="G98" i="134"/>
  <c r="G99" i="134"/>
  <c r="G100" i="134"/>
  <c r="G101" i="134"/>
  <c r="G102" i="134"/>
  <c r="G103" i="134"/>
  <c r="G104" i="134"/>
  <c r="G105" i="134"/>
  <c r="G106" i="134"/>
  <c r="G107" i="134"/>
  <c r="G111" i="134"/>
  <c r="G112" i="134"/>
  <c r="G113" i="134"/>
  <c r="G114" i="134"/>
  <c r="G115" i="134"/>
  <c r="G116" i="134"/>
  <c r="G117" i="134"/>
  <c r="G118" i="134"/>
  <c r="G119" i="134"/>
  <c r="G120" i="134"/>
  <c r="G121" i="134"/>
  <c r="G122" i="134"/>
  <c r="G123" i="134"/>
  <c r="G124" i="134"/>
  <c r="AF134" i="140"/>
  <c r="AB98" i="15"/>
  <c r="V91" i="65"/>
  <c r="AB28" i="15"/>
  <c r="V90" i="66"/>
  <c r="AB29" i="15"/>
  <c r="V91" i="67"/>
  <c r="AB30" i="15"/>
  <c r="V91" i="68"/>
  <c r="AB31" i="15"/>
  <c r="V92" i="69"/>
  <c r="AB32" i="15"/>
  <c r="V91" i="70"/>
  <c r="AB33" i="15"/>
  <c r="V93" i="71"/>
  <c r="AB34" i="15"/>
  <c r="V94" i="72"/>
  <c r="AB35" i="15"/>
  <c r="V94" i="73"/>
  <c r="AB36" i="15"/>
  <c r="V94" i="74"/>
  <c r="AB37" i="15"/>
  <c r="V94" i="75"/>
  <c r="AB38" i="15"/>
  <c r="V95" i="76"/>
  <c r="AB39" i="15"/>
  <c r="AB40" i="15"/>
  <c r="V95" i="78"/>
  <c r="AB41" i="15"/>
  <c r="V95" i="79"/>
  <c r="AB42" i="15"/>
  <c r="V95" i="80"/>
  <c r="AB43" i="15"/>
  <c r="V95" i="81"/>
  <c r="AB44" i="15"/>
  <c r="V95" i="82"/>
  <c r="AB45" i="15"/>
  <c r="V96" i="84"/>
  <c r="AB46" i="15"/>
  <c r="V95" i="83"/>
  <c r="AB47" i="15"/>
  <c r="V95" i="85"/>
  <c r="AB48" i="15"/>
  <c r="V95" i="86"/>
  <c r="AB49" i="15"/>
  <c r="V95" i="87"/>
  <c r="AB50" i="15"/>
  <c r="V95" i="89"/>
  <c r="AB51" i="15"/>
  <c r="V95" i="90"/>
  <c r="AB52" i="15"/>
  <c r="V95" i="91"/>
  <c r="AB53" i="15"/>
  <c r="V96" i="92"/>
  <c r="AB54" i="15"/>
  <c r="V96" i="93"/>
  <c r="AB55" i="15"/>
  <c r="V96" i="94"/>
  <c r="AB56" i="15"/>
  <c r="V96" i="95"/>
  <c r="AB57" i="15"/>
  <c r="V96" i="96"/>
  <c r="AB58" i="15"/>
  <c r="V98" i="97"/>
  <c r="AB59" i="15"/>
  <c r="V100" i="98"/>
  <c r="AB60" i="15"/>
  <c r="V18" i="99"/>
  <c r="V100" i="99"/>
  <c r="AB61" i="15"/>
  <c r="V100" i="100"/>
  <c r="AB62" i="15"/>
  <c r="V100" i="101"/>
  <c r="AB63" i="15"/>
  <c r="V101" i="102"/>
  <c r="AB64" i="15"/>
  <c r="V101" i="103"/>
  <c r="AB65" i="15"/>
  <c r="V102" i="104"/>
  <c r="AB66" i="15"/>
  <c r="V102" i="105"/>
  <c r="AB67" i="15"/>
  <c r="V102" i="106"/>
  <c r="AB68" i="15"/>
  <c r="V102" i="107"/>
  <c r="AB69" i="15"/>
  <c r="AB70" i="15"/>
  <c r="AB71" i="15"/>
  <c r="AB72" i="15"/>
  <c r="AB73" i="15"/>
  <c r="AB74" i="15"/>
  <c r="AB75" i="15"/>
  <c r="AB76" i="15"/>
  <c r="AB77" i="15"/>
  <c r="AB78" i="15"/>
  <c r="AB79" i="15"/>
  <c r="AB80" i="15"/>
  <c r="AB81" i="15"/>
  <c r="AB82" i="15"/>
  <c r="AB83" i="15"/>
  <c r="AB84" i="15"/>
  <c r="AB85" i="15"/>
  <c r="AB86" i="15"/>
  <c r="AB87" i="15"/>
  <c r="AB88" i="15"/>
  <c r="AF121" i="131"/>
  <c r="AB89" i="15"/>
  <c r="AF122" i="132"/>
  <c r="AB90" i="15"/>
  <c r="V124" i="133"/>
  <c r="AB91" i="15"/>
  <c r="AF126" i="135"/>
  <c r="AB93" i="15"/>
  <c r="AF126" i="136"/>
  <c r="AB94" i="15"/>
  <c r="AF132" i="137"/>
  <c r="AB95" i="15"/>
  <c r="AF134" i="138"/>
  <c r="AB96" i="15"/>
  <c r="AF134" i="139"/>
  <c r="AB97" i="15"/>
  <c r="AD134" i="140"/>
  <c r="Z98" i="15"/>
  <c r="P79" i="48"/>
  <c r="Z13" i="15"/>
  <c r="P80" i="49"/>
  <c r="Z14" i="15"/>
  <c r="P80" i="50"/>
  <c r="Z15" i="15"/>
  <c r="P80" i="51"/>
  <c r="Z16" i="15"/>
  <c r="P81" i="54"/>
  <c r="Z17" i="15"/>
  <c r="P82" i="55"/>
  <c r="Z18" i="15"/>
  <c r="P82" i="56"/>
  <c r="Z19" i="15"/>
  <c r="P85" i="57"/>
  <c r="Z20" i="15"/>
  <c r="P85" i="58"/>
  <c r="Z21" i="15"/>
  <c r="P13" i="59"/>
  <c r="P86" i="59"/>
  <c r="Z22" i="15"/>
  <c r="P13" i="60"/>
  <c r="P86" i="60"/>
  <c r="Z23" i="15"/>
  <c r="P13" i="61"/>
  <c r="P86" i="61"/>
  <c r="Z24" i="15"/>
  <c r="P86" i="62"/>
  <c r="Z25" i="15"/>
  <c r="P87" i="63"/>
  <c r="Z26" i="15"/>
  <c r="R87" i="64"/>
  <c r="Z27" i="15"/>
  <c r="T91" i="65"/>
  <c r="Z28" i="15"/>
  <c r="T90" i="66"/>
  <c r="Z29" i="15"/>
  <c r="T91" i="67"/>
  <c r="Z30" i="15"/>
  <c r="T91" i="68"/>
  <c r="Z31" i="15"/>
  <c r="T92" i="69"/>
  <c r="Z32" i="15"/>
  <c r="T91" i="70"/>
  <c r="Z33" i="15"/>
  <c r="T93" i="71"/>
  <c r="Z34" i="15"/>
  <c r="T94" i="72"/>
  <c r="Z35" i="15"/>
  <c r="T94" i="73"/>
  <c r="Z36" i="15"/>
  <c r="T94" i="74"/>
  <c r="Z37" i="15"/>
  <c r="T94" i="75"/>
  <c r="Z38" i="15"/>
  <c r="T95" i="76"/>
  <c r="Z39" i="15"/>
  <c r="Z40" i="15"/>
  <c r="T95" i="78"/>
  <c r="Z41" i="15"/>
  <c r="T95" i="79"/>
  <c r="Z42" i="15"/>
  <c r="T95" i="80"/>
  <c r="Z43" i="15"/>
  <c r="T95" i="81"/>
  <c r="Z44" i="15"/>
  <c r="T95" i="82"/>
  <c r="Z45" i="15"/>
  <c r="T96" i="84"/>
  <c r="Z46" i="15"/>
  <c r="T95" i="83"/>
  <c r="Z47" i="15"/>
  <c r="T95" i="85"/>
  <c r="Z48" i="15"/>
  <c r="T95" i="86"/>
  <c r="Z49" i="15"/>
  <c r="T95" i="87"/>
  <c r="Z50" i="15"/>
  <c r="T95" i="89"/>
  <c r="Z51" i="15"/>
  <c r="T95" i="90"/>
  <c r="Z52" i="15"/>
  <c r="T95" i="91"/>
  <c r="Z53" i="15"/>
  <c r="T96" i="92"/>
  <c r="Z54" i="15"/>
  <c r="T96" i="93"/>
  <c r="Z55" i="15"/>
  <c r="T96" i="94"/>
  <c r="Z56" i="15"/>
  <c r="T96" i="95"/>
  <c r="Z57" i="15"/>
  <c r="T96" i="96"/>
  <c r="Z58" i="15"/>
  <c r="Z59" i="15"/>
  <c r="Z60" i="15"/>
  <c r="Z61" i="15"/>
  <c r="Z62" i="15"/>
  <c r="Z63" i="15"/>
  <c r="Z64" i="15"/>
  <c r="Z65" i="15"/>
  <c r="Z66" i="15"/>
  <c r="T102" i="105"/>
  <c r="Z67" i="15"/>
  <c r="T102" i="106"/>
  <c r="Z68" i="15"/>
  <c r="Z69" i="15"/>
  <c r="Z70" i="15"/>
  <c r="Z71" i="15"/>
  <c r="Z72" i="15"/>
  <c r="Z73" i="15"/>
  <c r="Z74" i="15"/>
  <c r="Z75" i="15"/>
  <c r="Z76" i="15"/>
  <c r="AB110" i="116"/>
  <c r="Z77" i="15"/>
  <c r="Z78" i="15"/>
  <c r="AB112" i="118"/>
  <c r="Z79" i="15"/>
  <c r="AD114" i="122"/>
  <c r="Z80" i="15"/>
  <c r="Z81" i="15"/>
  <c r="Z82" i="15"/>
  <c r="Z83" i="15"/>
  <c r="Z84" i="15"/>
  <c r="AD117" i="127"/>
  <c r="Z85" i="15"/>
  <c r="Z86" i="15"/>
  <c r="Z87" i="15"/>
  <c r="Z88" i="15"/>
  <c r="AD121" i="131"/>
  <c r="Z89" i="15"/>
  <c r="AD122" i="132"/>
  <c r="Z90" i="15"/>
  <c r="AD124" i="133"/>
  <c r="Z91" i="15"/>
  <c r="AD126" i="135"/>
  <c r="Z93" i="15"/>
  <c r="AD126" i="136"/>
  <c r="Z94" i="15"/>
  <c r="AD132" i="137"/>
  <c r="Z95" i="15"/>
  <c r="AD134" i="138"/>
  <c r="Z96" i="15"/>
  <c r="AD134" i="139"/>
  <c r="Z97" i="15"/>
  <c r="Z134" i="140"/>
  <c r="V98" i="15"/>
  <c r="X108" i="113"/>
  <c r="V75" i="15"/>
  <c r="X109" i="115"/>
  <c r="V76" i="15"/>
  <c r="X110" i="116"/>
  <c r="V77" i="15"/>
  <c r="V78" i="15"/>
  <c r="Z112" i="118"/>
  <c r="V79" i="15"/>
  <c r="Z114" i="122"/>
  <c r="V80" i="15"/>
  <c r="Z114" i="123"/>
  <c r="V81" i="15"/>
  <c r="Z115" i="124"/>
  <c r="V82" i="15"/>
  <c r="Z116" i="125"/>
  <c r="V83" i="15"/>
  <c r="Z117" i="126"/>
  <c r="V84" i="15"/>
  <c r="Z117" i="127"/>
  <c r="V85" i="15"/>
  <c r="V86" i="15"/>
  <c r="V87" i="15"/>
  <c r="Z121" i="130"/>
  <c r="V88" i="15"/>
  <c r="Z121" i="131"/>
  <c r="V89" i="15"/>
  <c r="Z122" i="132"/>
  <c r="V90" i="15"/>
  <c r="Z124" i="133"/>
  <c r="V91" i="15"/>
  <c r="Z125" i="134"/>
  <c r="V92" i="15"/>
  <c r="Z126" i="135"/>
  <c r="V93" i="15"/>
  <c r="Z126" i="136"/>
  <c r="V94" i="15"/>
  <c r="Z132" i="137"/>
  <c r="V95" i="15"/>
  <c r="Z134" i="138"/>
  <c r="V96" i="15"/>
  <c r="Z134" i="139"/>
  <c r="V97" i="15"/>
  <c r="X134" i="140"/>
  <c r="T98" i="15"/>
  <c r="X112" i="118"/>
  <c r="T79" i="15"/>
  <c r="X114" i="122"/>
  <c r="T80" i="15"/>
  <c r="X114" i="123"/>
  <c r="T81" i="15"/>
  <c r="X115" i="124"/>
  <c r="T82" i="15"/>
  <c r="X116" i="125"/>
  <c r="T83" i="15"/>
  <c r="X117" i="126"/>
  <c r="T84" i="15"/>
  <c r="X117" i="127"/>
  <c r="T85" i="15"/>
  <c r="T86" i="15"/>
  <c r="T87" i="15"/>
  <c r="X121" i="130"/>
  <c r="T88" i="15"/>
  <c r="X121" i="131"/>
  <c r="T89" i="15"/>
  <c r="X122" i="132"/>
  <c r="T90" i="15"/>
  <c r="X124" i="133"/>
  <c r="T91" i="15"/>
  <c r="X125" i="134"/>
  <c r="T92" i="15"/>
  <c r="X126" i="135"/>
  <c r="T93" i="15"/>
  <c r="X126" i="136"/>
  <c r="T94" i="15"/>
  <c r="X132" i="137"/>
  <c r="T95" i="15"/>
  <c r="X134" i="138"/>
  <c r="T96" i="15"/>
  <c r="X134" i="139"/>
  <c r="T97" i="15"/>
  <c r="G17" i="116"/>
  <c r="G24" i="116"/>
  <c r="G27" i="116"/>
  <c r="G38" i="116"/>
  <c r="G45" i="116"/>
  <c r="G46" i="116"/>
  <c r="G48" i="116"/>
  <c r="G50" i="116"/>
  <c r="G51" i="116"/>
  <c r="G53" i="116"/>
  <c r="G54" i="116"/>
  <c r="G55" i="116"/>
  <c r="G64" i="116"/>
  <c r="G65" i="116"/>
  <c r="G67" i="116"/>
  <c r="G68" i="116"/>
  <c r="G69" i="116"/>
  <c r="G70" i="116"/>
  <c r="G73" i="116"/>
  <c r="G74" i="116"/>
  <c r="G75" i="116"/>
  <c r="G76" i="116"/>
  <c r="G77" i="116"/>
  <c r="G78" i="116"/>
  <c r="G79" i="116"/>
  <c r="G82" i="116"/>
  <c r="G83" i="116"/>
  <c r="G84" i="116"/>
  <c r="G85" i="116"/>
  <c r="G86" i="116"/>
  <c r="G87" i="116"/>
  <c r="G88" i="116"/>
  <c r="G89" i="116"/>
  <c r="G90" i="116"/>
  <c r="G91" i="116"/>
  <c r="G92" i="116"/>
  <c r="G93" i="116"/>
  <c r="G94" i="116"/>
  <c r="G95" i="116"/>
  <c r="G96" i="116"/>
  <c r="G97" i="116"/>
  <c r="G98" i="116"/>
  <c r="G99" i="116"/>
  <c r="G100" i="116"/>
  <c r="G101" i="116"/>
  <c r="G102" i="116"/>
  <c r="G103" i="116"/>
  <c r="G107" i="116"/>
  <c r="V134" i="140"/>
  <c r="R98" i="15"/>
  <c r="R102" i="108"/>
  <c r="R70" i="15"/>
  <c r="T107" i="109"/>
  <c r="R71" i="15"/>
  <c r="T107" i="110"/>
  <c r="R72" i="15"/>
  <c r="T107" i="111"/>
  <c r="R73" i="15"/>
  <c r="T107" i="112"/>
  <c r="R74" i="15"/>
  <c r="V108" i="113"/>
  <c r="R75" i="15"/>
  <c r="V110" i="117"/>
  <c r="R78" i="15"/>
  <c r="V112" i="118"/>
  <c r="R79" i="15"/>
  <c r="V114" i="122"/>
  <c r="R80" i="15"/>
  <c r="V114" i="123"/>
  <c r="R81" i="15"/>
  <c r="V115" i="124"/>
  <c r="R82" i="15"/>
  <c r="V116" i="125"/>
  <c r="R83" i="15"/>
  <c r="V117" i="126"/>
  <c r="R84" i="15"/>
  <c r="V117" i="127"/>
  <c r="R85" i="15"/>
  <c r="R86" i="15"/>
  <c r="V118" i="129"/>
  <c r="R87" i="15"/>
  <c r="V121" i="130"/>
  <c r="R88" i="15"/>
  <c r="V121" i="131"/>
  <c r="R89" i="15"/>
  <c r="V122" i="132"/>
  <c r="R90" i="15"/>
  <c r="R91" i="15"/>
  <c r="V125" i="134"/>
  <c r="R92" i="15"/>
  <c r="V126" i="135"/>
  <c r="R93" i="15"/>
  <c r="V126" i="136"/>
  <c r="R94" i="15"/>
  <c r="V132" i="137"/>
  <c r="R95" i="15"/>
  <c r="V134" i="138"/>
  <c r="R96" i="15"/>
  <c r="V134" i="139"/>
  <c r="R97" i="15"/>
  <c r="T134" i="140"/>
  <c r="P98" i="15"/>
  <c r="P91" i="65"/>
  <c r="P28" i="15"/>
  <c r="P90" i="66"/>
  <c r="P29" i="15"/>
  <c r="P91" i="67"/>
  <c r="P30" i="15"/>
  <c r="P91" i="68"/>
  <c r="P31" i="15"/>
  <c r="P92" i="69"/>
  <c r="P32" i="15"/>
  <c r="P91" i="70"/>
  <c r="P33" i="15"/>
  <c r="P93" i="71"/>
  <c r="P34" i="15"/>
  <c r="P94" i="72"/>
  <c r="P35" i="15"/>
  <c r="P94" i="73"/>
  <c r="P36" i="15"/>
  <c r="P94" i="74"/>
  <c r="P37" i="15"/>
  <c r="P94" i="75"/>
  <c r="P38" i="15"/>
  <c r="P95" i="76"/>
  <c r="P39" i="15"/>
  <c r="P40" i="15"/>
  <c r="P95" i="78"/>
  <c r="P41" i="15"/>
  <c r="P95" i="79"/>
  <c r="P42" i="15"/>
  <c r="P95" i="80"/>
  <c r="P43" i="15"/>
  <c r="P95" i="81"/>
  <c r="P44" i="15"/>
  <c r="P95" i="82"/>
  <c r="P45" i="15"/>
  <c r="P96" i="84"/>
  <c r="P46" i="15"/>
  <c r="P95" i="83"/>
  <c r="P47" i="15"/>
  <c r="P95" i="85"/>
  <c r="P48" i="15"/>
  <c r="P95" i="86"/>
  <c r="P49" i="15"/>
  <c r="P95" i="87"/>
  <c r="P50" i="15"/>
  <c r="P95" i="89"/>
  <c r="P51" i="15"/>
  <c r="P95" i="90"/>
  <c r="P52" i="15"/>
  <c r="P95" i="91"/>
  <c r="P53" i="15"/>
  <c r="P96" i="92"/>
  <c r="P54" i="15"/>
  <c r="P96" i="93"/>
  <c r="P55" i="15"/>
  <c r="P96" i="94"/>
  <c r="P56" i="15"/>
  <c r="P96" i="95"/>
  <c r="P57" i="15"/>
  <c r="P96" i="96"/>
  <c r="P58" i="15"/>
  <c r="P98" i="97"/>
  <c r="P59" i="15"/>
  <c r="P100" i="98"/>
  <c r="P60" i="15"/>
  <c r="P100" i="99"/>
  <c r="P61" i="15"/>
  <c r="P100" i="100"/>
  <c r="P62" i="15"/>
  <c r="P100" i="101"/>
  <c r="P63" i="15"/>
  <c r="P101" i="102"/>
  <c r="P64" i="15"/>
  <c r="P101" i="103"/>
  <c r="P65" i="15"/>
  <c r="P102" i="104"/>
  <c r="P66" i="15"/>
  <c r="P102" i="105"/>
  <c r="P67" i="15"/>
  <c r="P102" i="106"/>
  <c r="P68" i="15"/>
  <c r="P102" i="107"/>
  <c r="P69" i="15"/>
  <c r="P70" i="15"/>
  <c r="P71" i="15"/>
  <c r="P72" i="15"/>
  <c r="P73" i="15"/>
  <c r="P74" i="15"/>
  <c r="P75" i="15"/>
  <c r="V109" i="115"/>
  <c r="P76" i="15"/>
  <c r="T110" i="116"/>
  <c r="P77" i="15"/>
  <c r="P78" i="15"/>
  <c r="T112" i="118"/>
  <c r="P79" i="15"/>
  <c r="T114" i="122"/>
  <c r="P80" i="15"/>
  <c r="P81" i="15"/>
  <c r="P82" i="15"/>
  <c r="P83" i="15"/>
  <c r="P84" i="15"/>
  <c r="T117" i="127"/>
  <c r="P85" i="15"/>
  <c r="P86" i="15"/>
  <c r="P87" i="15"/>
  <c r="P88" i="15"/>
  <c r="T121" i="131"/>
  <c r="P89" i="15"/>
  <c r="T122" i="132"/>
  <c r="P90" i="15"/>
  <c r="P91" i="15"/>
  <c r="P92" i="15"/>
  <c r="P93" i="15"/>
  <c r="T126" i="136"/>
  <c r="P94" i="15"/>
  <c r="T132" i="137"/>
  <c r="P95" i="15"/>
  <c r="T134" i="138"/>
  <c r="P96" i="15"/>
  <c r="T134" i="139"/>
  <c r="P97" i="15"/>
  <c r="R134" i="140"/>
  <c r="N98" i="15"/>
  <c r="L79" i="48"/>
  <c r="N13" i="15"/>
  <c r="L80" i="49"/>
  <c r="N14" i="15"/>
  <c r="L80" i="50"/>
  <c r="N15" i="15"/>
  <c r="L80" i="51"/>
  <c r="N16" i="15"/>
  <c r="L81" i="54"/>
  <c r="N17" i="15"/>
  <c r="L82" i="55"/>
  <c r="N18" i="15"/>
  <c r="L82" i="56"/>
  <c r="N19" i="15"/>
  <c r="L85" i="57"/>
  <c r="N20" i="15"/>
  <c r="L85" i="58"/>
  <c r="N21" i="15"/>
  <c r="L13" i="59"/>
  <c r="L86" i="59"/>
  <c r="N22" i="15"/>
  <c r="L13" i="60"/>
  <c r="L86" i="60"/>
  <c r="N23" i="15"/>
  <c r="L13" i="61"/>
  <c r="L86" i="61"/>
  <c r="N24" i="15"/>
  <c r="L86" i="62"/>
  <c r="N25" i="15"/>
  <c r="L87" i="63"/>
  <c r="N26" i="15"/>
  <c r="N87" i="64"/>
  <c r="N27" i="15"/>
  <c r="N91" i="65"/>
  <c r="N28" i="15"/>
  <c r="N90" i="66"/>
  <c r="N29" i="15"/>
  <c r="N91" i="67"/>
  <c r="N30" i="15"/>
  <c r="N91" i="68"/>
  <c r="N31" i="15"/>
  <c r="N92" i="69"/>
  <c r="N32" i="15"/>
  <c r="N91" i="70"/>
  <c r="N33" i="15"/>
  <c r="N93" i="71"/>
  <c r="N34" i="15"/>
  <c r="N94" i="72"/>
  <c r="N35" i="15"/>
  <c r="N94" i="73"/>
  <c r="N36" i="15"/>
  <c r="N94" i="74"/>
  <c r="N37" i="15"/>
  <c r="N94" i="75"/>
  <c r="N38" i="15"/>
  <c r="N95" i="76"/>
  <c r="N39" i="15"/>
  <c r="N40" i="15"/>
  <c r="N95" i="78"/>
  <c r="N41" i="15"/>
  <c r="N95" i="79"/>
  <c r="N42" i="15"/>
  <c r="N95" i="80"/>
  <c r="N43" i="15"/>
  <c r="N95" i="81"/>
  <c r="N44" i="15"/>
  <c r="N95" i="82"/>
  <c r="N45" i="15"/>
  <c r="N96" i="84"/>
  <c r="N46" i="15"/>
  <c r="N95" i="83"/>
  <c r="N47" i="15"/>
  <c r="N95" i="85"/>
  <c r="N48" i="15"/>
  <c r="N95" i="86"/>
  <c r="N49" i="15"/>
  <c r="N95" i="87"/>
  <c r="N50" i="15"/>
  <c r="N95" i="89"/>
  <c r="N51" i="15"/>
  <c r="N95" i="90"/>
  <c r="N52" i="15"/>
  <c r="N95" i="91"/>
  <c r="N53" i="15"/>
  <c r="N96" i="92"/>
  <c r="N54" i="15"/>
  <c r="N96" i="93"/>
  <c r="N55" i="15"/>
  <c r="N96" i="94"/>
  <c r="N56" i="15"/>
  <c r="N96" i="95"/>
  <c r="N57" i="15"/>
  <c r="N96" i="96"/>
  <c r="N58" i="15"/>
  <c r="N59" i="15"/>
  <c r="N60" i="15"/>
  <c r="N61" i="15"/>
  <c r="N62" i="15"/>
  <c r="N63" i="15"/>
  <c r="N64" i="15"/>
  <c r="N65" i="15"/>
  <c r="N66" i="15"/>
  <c r="N102" i="105"/>
  <c r="N67" i="15"/>
  <c r="N102" i="106"/>
  <c r="N68" i="15"/>
  <c r="N69" i="15"/>
  <c r="N70" i="15"/>
  <c r="N71" i="15"/>
  <c r="N72" i="15"/>
  <c r="N73" i="15"/>
  <c r="N74" i="15"/>
  <c r="N75" i="15"/>
  <c r="T109" i="115"/>
  <c r="N76" i="15"/>
  <c r="R110" i="116"/>
  <c r="N77" i="15"/>
  <c r="R110" i="117"/>
  <c r="N78" i="15"/>
  <c r="R112" i="118"/>
  <c r="N79" i="15"/>
  <c r="R114" i="122"/>
  <c r="N80" i="15"/>
  <c r="N81" i="15"/>
  <c r="N82" i="15"/>
  <c r="N83" i="15"/>
  <c r="N84" i="15"/>
  <c r="R117" i="127"/>
  <c r="N85" i="15"/>
  <c r="N86" i="15"/>
  <c r="N87" i="15"/>
  <c r="N88" i="15"/>
  <c r="R121" i="131"/>
  <c r="N89" i="15"/>
  <c r="R122" i="132"/>
  <c r="N90" i="15"/>
  <c r="N91" i="15"/>
  <c r="N92" i="15"/>
  <c r="N93" i="15"/>
  <c r="R126" i="136"/>
  <c r="N94" i="15"/>
  <c r="R132" i="137"/>
  <c r="N95" i="15"/>
  <c r="R134" i="138"/>
  <c r="N96" i="15"/>
  <c r="R134" i="139"/>
  <c r="N97" i="15"/>
  <c r="P134" i="140"/>
  <c r="L98" i="15"/>
  <c r="J79" i="48"/>
  <c r="L13" i="15"/>
  <c r="J80" i="49"/>
  <c r="L14" i="15"/>
  <c r="J80" i="50"/>
  <c r="L15" i="15"/>
  <c r="J80" i="51"/>
  <c r="L16" i="15"/>
  <c r="J81" i="54"/>
  <c r="L17" i="15"/>
  <c r="J82" i="55"/>
  <c r="L18" i="15"/>
  <c r="J82" i="56"/>
  <c r="L19" i="15"/>
  <c r="J85" i="57"/>
  <c r="L20" i="15"/>
  <c r="J85" i="58"/>
  <c r="L21" i="15"/>
  <c r="J86" i="59"/>
  <c r="L22" i="15"/>
  <c r="J86" i="60"/>
  <c r="L23" i="15"/>
  <c r="J86" i="61"/>
  <c r="L24" i="15"/>
  <c r="J86" i="62"/>
  <c r="L25" i="15"/>
  <c r="J87" i="63"/>
  <c r="L26" i="15"/>
  <c r="L87" i="64"/>
  <c r="L27" i="15"/>
  <c r="L91" i="65"/>
  <c r="L28" i="15"/>
  <c r="L90" i="66"/>
  <c r="L29" i="15"/>
  <c r="L91" i="67"/>
  <c r="L30" i="15"/>
  <c r="L91" i="68"/>
  <c r="L31" i="15"/>
  <c r="L92" i="69"/>
  <c r="L32" i="15"/>
  <c r="L91" i="70"/>
  <c r="L33" i="15"/>
  <c r="L93" i="71"/>
  <c r="L34" i="15"/>
  <c r="L94" i="72"/>
  <c r="L35" i="15"/>
  <c r="L94" i="73"/>
  <c r="L36" i="15"/>
  <c r="L94" i="74"/>
  <c r="L37" i="15"/>
  <c r="L94" i="75"/>
  <c r="L38" i="15"/>
  <c r="L95" i="76"/>
  <c r="L39" i="15"/>
  <c r="L40" i="15"/>
  <c r="L95" i="78"/>
  <c r="L41" i="15"/>
  <c r="L95" i="79"/>
  <c r="L42" i="15"/>
  <c r="L95" i="80"/>
  <c r="L43" i="15"/>
  <c r="L95" i="81"/>
  <c r="L44" i="15"/>
  <c r="L95" i="82"/>
  <c r="L45" i="15"/>
  <c r="L96" i="84"/>
  <c r="L46" i="15"/>
  <c r="L95" i="83"/>
  <c r="L47" i="15"/>
  <c r="L95" i="85"/>
  <c r="L48" i="15"/>
  <c r="L95" i="86"/>
  <c r="L49" i="15"/>
  <c r="L95" i="87"/>
  <c r="L50" i="15"/>
  <c r="L95" i="89"/>
  <c r="L51" i="15"/>
  <c r="L95" i="90"/>
  <c r="L52" i="15"/>
  <c r="L95" i="91"/>
  <c r="L53" i="15"/>
  <c r="L96" i="92"/>
  <c r="L54" i="15"/>
  <c r="L96" i="93"/>
  <c r="L55" i="15"/>
  <c r="L96" i="94"/>
  <c r="L56" i="15"/>
  <c r="L96" i="95"/>
  <c r="L57" i="15"/>
  <c r="L96" i="96"/>
  <c r="L58" i="15"/>
  <c r="L59" i="15"/>
  <c r="L60" i="15"/>
  <c r="L61" i="15"/>
  <c r="L62" i="15"/>
  <c r="L63" i="15"/>
  <c r="L64" i="15"/>
  <c r="L65" i="15"/>
  <c r="L66" i="15"/>
  <c r="L102" i="105"/>
  <c r="L67" i="15"/>
  <c r="L102" i="106"/>
  <c r="L68" i="15"/>
  <c r="L69" i="15"/>
  <c r="L70" i="15"/>
  <c r="L71" i="15"/>
  <c r="L72" i="15"/>
  <c r="L73" i="15"/>
  <c r="L74" i="15"/>
  <c r="L75" i="15"/>
  <c r="R109" i="115"/>
  <c r="L76" i="15"/>
  <c r="P110" i="116"/>
  <c r="L77" i="15"/>
  <c r="L78" i="15"/>
  <c r="P112" i="118"/>
  <c r="L79" i="15"/>
  <c r="P114" i="122"/>
  <c r="L80" i="15"/>
  <c r="L81" i="15"/>
  <c r="L82" i="15"/>
  <c r="P116" i="125"/>
  <c r="L83" i="15"/>
  <c r="L84" i="15"/>
  <c r="P117" i="127"/>
  <c r="L85" i="15"/>
  <c r="L86" i="15"/>
  <c r="L87" i="15"/>
  <c r="L88" i="15"/>
  <c r="P121" i="131"/>
  <c r="L89" i="15"/>
  <c r="P122" i="132"/>
  <c r="L90" i="15"/>
  <c r="L91" i="15"/>
  <c r="L92" i="15"/>
  <c r="L93" i="15"/>
  <c r="P126" i="136"/>
  <c r="L94" i="15"/>
  <c r="P132" i="137"/>
  <c r="L95" i="15"/>
  <c r="P134" i="138"/>
  <c r="L96" i="15"/>
  <c r="P134" i="139"/>
  <c r="L97" i="15"/>
  <c r="N134" i="140"/>
  <c r="J98" i="15"/>
  <c r="N108" i="113"/>
  <c r="J75" i="15"/>
  <c r="N109" i="115"/>
  <c r="J76" i="15"/>
  <c r="N110" i="116"/>
  <c r="J77" i="15"/>
  <c r="J78" i="15"/>
  <c r="N112" i="118"/>
  <c r="J79" i="15"/>
  <c r="N114" i="122"/>
  <c r="J80" i="15"/>
  <c r="N18" i="123"/>
  <c r="N114" i="123"/>
  <c r="J81" i="15"/>
  <c r="N18" i="124"/>
  <c r="N115" i="124"/>
  <c r="J82" i="15"/>
  <c r="N18" i="125"/>
  <c r="N116" i="125"/>
  <c r="J83" i="15"/>
  <c r="N19" i="126"/>
  <c r="N117" i="126"/>
  <c r="J84" i="15"/>
  <c r="N19" i="127"/>
  <c r="N117" i="127"/>
  <c r="J85" i="15"/>
  <c r="N118" i="128"/>
  <c r="J86" i="15"/>
  <c r="N118" i="129"/>
  <c r="J87" i="15"/>
  <c r="N19" i="130"/>
  <c r="N121" i="130"/>
  <c r="J88" i="15"/>
  <c r="N121" i="131"/>
  <c r="J89" i="15"/>
  <c r="N19" i="132"/>
  <c r="N122" i="132"/>
  <c r="J90" i="15"/>
  <c r="N19" i="133"/>
  <c r="N124" i="133"/>
  <c r="J91" i="15"/>
  <c r="N19" i="134"/>
  <c r="N125" i="134"/>
  <c r="J92" i="15"/>
  <c r="N19" i="135"/>
  <c r="N126" i="135"/>
  <c r="J93" i="15"/>
  <c r="N19" i="136"/>
  <c r="N126" i="136"/>
  <c r="J94" i="15"/>
  <c r="N132" i="137"/>
  <c r="J95" i="15"/>
  <c r="N134" i="138"/>
  <c r="J96" i="15"/>
  <c r="N134" i="139"/>
  <c r="J97" i="15"/>
  <c r="L134" i="140"/>
  <c r="H98" i="15"/>
  <c r="L107" i="109"/>
  <c r="H71" i="15"/>
  <c r="L107" i="110"/>
  <c r="H72" i="15"/>
  <c r="L107" i="111"/>
  <c r="H73" i="15"/>
  <c r="L107" i="112"/>
  <c r="H74" i="15"/>
  <c r="H75" i="15"/>
  <c r="L109" i="115"/>
  <c r="H76" i="15"/>
  <c r="L110" i="116"/>
  <c r="H77" i="15"/>
  <c r="L110" i="117"/>
  <c r="H78" i="15"/>
  <c r="L112" i="118"/>
  <c r="H79" i="15"/>
  <c r="L114" i="122"/>
  <c r="H80" i="15"/>
  <c r="L114" i="123"/>
  <c r="H81" i="15"/>
  <c r="L115" i="124"/>
  <c r="H82" i="15"/>
  <c r="L116" i="125"/>
  <c r="H83" i="15"/>
  <c r="L117" i="126"/>
  <c r="H84" i="15"/>
  <c r="L117" i="127"/>
  <c r="H85" i="15"/>
  <c r="L118" i="128"/>
  <c r="H86" i="15"/>
  <c r="L118" i="129"/>
  <c r="H87" i="15"/>
  <c r="L121" i="130"/>
  <c r="H88" i="15"/>
  <c r="L121" i="131"/>
  <c r="H89" i="15"/>
  <c r="L122" i="132"/>
  <c r="H90" i="15"/>
  <c r="L124" i="133"/>
  <c r="H91" i="15"/>
  <c r="L125" i="134"/>
  <c r="H92" i="15"/>
  <c r="L126" i="135"/>
  <c r="H93" i="15"/>
  <c r="L126" i="136"/>
  <c r="H94" i="15"/>
  <c r="L132" i="137"/>
  <c r="H95" i="15"/>
  <c r="L134" i="138"/>
  <c r="H96" i="15"/>
  <c r="L134" i="139"/>
  <c r="H97" i="15"/>
  <c r="J134" i="140"/>
  <c r="F98" i="15"/>
  <c r="J87" i="64"/>
  <c r="F27" i="15"/>
  <c r="J91" i="65"/>
  <c r="F28" i="15"/>
  <c r="J90" i="66"/>
  <c r="F29" i="15"/>
  <c r="J91" i="67"/>
  <c r="F30" i="15"/>
  <c r="J91" i="68"/>
  <c r="F31" i="15"/>
  <c r="J92" i="69"/>
  <c r="F32" i="15"/>
  <c r="J91" i="70"/>
  <c r="F33" i="15"/>
  <c r="J93" i="71"/>
  <c r="F34" i="15"/>
  <c r="J94" i="72"/>
  <c r="F35" i="15"/>
  <c r="J94" i="73"/>
  <c r="F36" i="15"/>
  <c r="J94" i="74"/>
  <c r="F37" i="15"/>
  <c r="J94" i="75"/>
  <c r="F38" i="15"/>
  <c r="J95" i="76"/>
  <c r="F39" i="15"/>
  <c r="F40" i="15"/>
  <c r="J95" i="78"/>
  <c r="F41" i="15"/>
  <c r="J95" i="79"/>
  <c r="F42" i="15"/>
  <c r="J95" i="80"/>
  <c r="F43" i="15"/>
  <c r="J95" i="81"/>
  <c r="F44" i="15"/>
  <c r="J95" i="82"/>
  <c r="F45" i="15"/>
  <c r="J96" i="84"/>
  <c r="F46" i="15"/>
  <c r="J95" i="83"/>
  <c r="F47" i="15"/>
  <c r="J95" i="85"/>
  <c r="F48" i="15"/>
  <c r="J95" i="86"/>
  <c r="F49" i="15"/>
  <c r="J95" i="87"/>
  <c r="F50" i="15"/>
  <c r="J95" i="89"/>
  <c r="F51" i="15"/>
  <c r="J95" i="90"/>
  <c r="F52" i="15"/>
  <c r="J95" i="91"/>
  <c r="F53" i="15"/>
  <c r="J96" i="92"/>
  <c r="F54" i="15"/>
  <c r="J96" i="93"/>
  <c r="F55" i="15"/>
  <c r="J96" i="94"/>
  <c r="F56" i="15"/>
  <c r="J96" i="95"/>
  <c r="F57" i="15"/>
  <c r="J96" i="96"/>
  <c r="F58" i="15"/>
  <c r="J98" i="97"/>
  <c r="F59" i="15"/>
  <c r="J100" i="98"/>
  <c r="F60" i="15"/>
  <c r="J100" i="99"/>
  <c r="F61" i="15"/>
  <c r="J100" i="100"/>
  <c r="F62" i="15"/>
  <c r="J100" i="101"/>
  <c r="F63" i="15"/>
  <c r="J101" i="102"/>
  <c r="F64" i="15"/>
  <c r="J101" i="103"/>
  <c r="F65" i="15"/>
  <c r="F102" i="104"/>
  <c r="H102" i="104"/>
  <c r="J102" i="104"/>
  <c r="L102" i="104"/>
  <c r="N102" i="104"/>
  <c r="R102" i="104"/>
  <c r="T102" i="104"/>
  <c r="X102" i="104"/>
  <c r="Z102" i="104"/>
  <c r="E102" i="104"/>
  <c r="F66" i="15"/>
  <c r="J102" i="105"/>
  <c r="F67" i="15"/>
  <c r="J102" i="106"/>
  <c r="F68" i="15"/>
  <c r="J102" i="107"/>
  <c r="F69" i="15"/>
  <c r="F70" i="15"/>
  <c r="F71" i="15"/>
  <c r="F72" i="15"/>
  <c r="F73" i="15"/>
  <c r="F74" i="15"/>
  <c r="F75" i="15"/>
  <c r="F76" i="15"/>
  <c r="J110" i="116"/>
  <c r="F77" i="15"/>
  <c r="F78" i="15"/>
  <c r="J112" i="118"/>
  <c r="F79" i="15"/>
  <c r="J114" i="122"/>
  <c r="F80" i="15"/>
  <c r="F81" i="15"/>
  <c r="F82" i="15"/>
  <c r="J116" i="125"/>
  <c r="F83" i="15"/>
  <c r="F84" i="15"/>
  <c r="J117" i="127"/>
  <c r="F85" i="15"/>
  <c r="J118" i="128"/>
  <c r="F86" i="15"/>
  <c r="F87" i="15"/>
  <c r="F88" i="15"/>
  <c r="J121" i="131"/>
  <c r="F89" i="15"/>
  <c r="J122" i="132"/>
  <c r="F90" i="15"/>
  <c r="J124" i="133"/>
  <c r="F91" i="15"/>
  <c r="J126" i="135"/>
  <c r="F93" i="15"/>
  <c r="J126" i="136"/>
  <c r="F94" i="15"/>
  <c r="J132" i="137"/>
  <c r="F95" i="15"/>
  <c r="J134" i="138"/>
  <c r="F96" i="15"/>
  <c r="J134" i="139"/>
  <c r="F97" i="15"/>
  <c r="H134" i="140"/>
  <c r="D98" i="15"/>
  <c r="H79" i="48"/>
  <c r="D13" i="15"/>
  <c r="H80" i="49"/>
  <c r="D14" i="15"/>
  <c r="H80" i="50"/>
  <c r="D15" i="15"/>
  <c r="H80" i="51"/>
  <c r="D16" i="15"/>
  <c r="H81" i="54"/>
  <c r="D17" i="15"/>
  <c r="H82" i="55"/>
  <c r="D18" i="15"/>
  <c r="H82" i="56"/>
  <c r="D19" i="15"/>
  <c r="H85" i="57"/>
  <c r="D20" i="15"/>
  <c r="H85" i="58"/>
  <c r="D21" i="15"/>
  <c r="H13" i="59"/>
  <c r="H86" i="59"/>
  <c r="D22" i="15"/>
  <c r="H13" i="60"/>
  <c r="H86" i="60"/>
  <c r="D23" i="15"/>
  <c r="H13" i="61"/>
  <c r="H86" i="61"/>
  <c r="D24" i="15"/>
  <c r="H86" i="62"/>
  <c r="D25" i="15"/>
  <c r="H13" i="63"/>
  <c r="H87" i="63"/>
  <c r="D26" i="15"/>
  <c r="H87" i="64"/>
  <c r="D27" i="15"/>
  <c r="H91" i="65"/>
  <c r="D28" i="15"/>
  <c r="H90" i="66"/>
  <c r="D29" i="15"/>
  <c r="H91" i="67"/>
  <c r="D30" i="15"/>
  <c r="H91" i="68"/>
  <c r="D31" i="15"/>
  <c r="H13" i="69"/>
  <c r="H92" i="69"/>
  <c r="D32" i="15"/>
  <c r="H91" i="70"/>
  <c r="D33" i="15"/>
  <c r="H93" i="71"/>
  <c r="D34" i="15"/>
  <c r="H94" i="72"/>
  <c r="D35" i="15"/>
  <c r="H94" i="73"/>
  <c r="D36" i="15"/>
  <c r="H94" i="74"/>
  <c r="D37" i="15"/>
  <c r="H94" i="75"/>
  <c r="D38" i="15"/>
  <c r="H95" i="76"/>
  <c r="D39" i="15"/>
  <c r="D40" i="15"/>
  <c r="H95" i="78"/>
  <c r="D41" i="15"/>
  <c r="H95" i="79"/>
  <c r="D42" i="15"/>
  <c r="H95" i="80"/>
  <c r="D43" i="15"/>
  <c r="H95" i="81"/>
  <c r="D44" i="15"/>
  <c r="H95" i="82"/>
  <c r="D45" i="15"/>
  <c r="H96" i="84"/>
  <c r="D46" i="15"/>
  <c r="H95" i="83"/>
  <c r="D47" i="15"/>
  <c r="H95" i="85"/>
  <c r="D48" i="15"/>
  <c r="H95" i="86"/>
  <c r="D49" i="15"/>
  <c r="H95" i="87"/>
  <c r="D50" i="15"/>
  <c r="H95" i="89"/>
  <c r="D51" i="15"/>
  <c r="H95" i="90"/>
  <c r="D52" i="15"/>
  <c r="H95" i="91"/>
  <c r="D53" i="15"/>
  <c r="H96" i="92"/>
  <c r="D54" i="15"/>
  <c r="H96" i="93"/>
  <c r="D55" i="15"/>
  <c r="H96" i="94"/>
  <c r="D56" i="15"/>
  <c r="H96" i="95"/>
  <c r="D57" i="15"/>
  <c r="H96" i="96"/>
  <c r="D58" i="15"/>
  <c r="D59" i="15"/>
  <c r="D60" i="15"/>
  <c r="D61" i="15"/>
  <c r="D62" i="15"/>
  <c r="D63" i="15"/>
  <c r="D64" i="15"/>
  <c r="D65" i="15"/>
  <c r="D66" i="15"/>
  <c r="H102" i="105"/>
  <c r="D67" i="15"/>
  <c r="H102" i="106"/>
  <c r="D68" i="15"/>
  <c r="D69" i="15"/>
  <c r="D70" i="15"/>
  <c r="D71" i="15"/>
  <c r="D72" i="15"/>
  <c r="D73" i="15"/>
  <c r="D74" i="15"/>
  <c r="D75" i="15"/>
  <c r="H109" i="115"/>
  <c r="D76" i="15"/>
  <c r="H110" i="116"/>
  <c r="D77" i="15"/>
  <c r="H110" i="117"/>
  <c r="D78" i="15"/>
  <c r="H112" i="118"/>
  <c r="D79" i="15"/>
  <c r="H114" i="122"/>
  <c r="D80" i="15"/>
  <c r="D81" i="15"/>
  <c r="D82" i="15"/>
  <c r="H116" i="125"/>
  <c r="D83" i="15"/>
  <c r="D84" i="15"/>
  <c r="H117" i="127"/>
  <c r="D85" i="15"/>
  <c r="D86" i="15"/>
  <c r="D87" i="15"/>
  <c r="D88" i="15"/>
  <c r="H121" i="131"/>
  <c r="D89" i="15"/>
  <c r="H122" i="132"/>
  <c r="D90" i="15"/>
  <c r="H124" i="133"/>
  <c r="D91" i="15"/>
  <c r="H125" i="134"/>
  <c r="D92" i="15"/>
  <c r="H126" i="135"/>
  <c r="D93" i="15"/>
  <c r="H126" i="136"/>
  <c r="D94" i="15"/>
  <c r="H132" i="137"/>
  <c r="D95" i="15"/>
  <c r="H134" i="138"/>
  <c r="D96" i="15"/>
  <c r="H134" i="139"/>
  <c r="D97" i="15"/>
  <c r="F134" i="140"/>
  <c r="B98" i="15"/>
  <c r="F13" i="48"/>
  <c r="F79" i="48"/>
  <c r="B13" i="15"/>
  <c r="F80" i="49"/>
  <c r="B14" i="15"/>
  <c r="F80" i="50"/>
  <c r="B15" i="15"/>
  <c r="F80" i="51"/>
  <c r="B16" i="15"/>
  <c r="F81" i="54"/>
  <c r="B17" i="15"/>
  <c r="F82" i="55"/>
  <c r="B18" i="15"/>
  <c r="F82" i="56"/>
  <c r="B19" i="15"/>
  <c r="F85" i="57"/>
  <c r="B20" i="15"/>
  <c r="F85" i="58"/>
  <c r="B21" i="15"/>
  <c r="F86" i="59"/>
  <c r="B22" i="15"/>
  <c r="F86" i="60"/>
  <c r="B23" i="15"/>
  <c r="F86" i="61"/>
  <c r="B24" i="15"/>
  <c r="F86" i="62"/>
  <c r="B25" i="15"/>
  <c r="F87" i="63"/>
  <c r="B26" i="15"/>
  <c r="F87" i="64"/>
  <c r="B27" i="15"/>
  <c r="F91" i="65"/>
  <c r="B28" i="15"/>
  <c r="F90" i="66"/>
  <c r="B29" i="15"/>
  <c r="F91" i="67"/>
  <c r="B30" i="15"/>
  <c r="F91" i="68"/>
  <c r="B31" i="15"/>
  <c r="F92" i="69"/>
  <c r="B32" i="15"/>
  <c r="F91" i="70"/>
  <c r="B33" i="15"/>
  <c r="F93" i="71"/>
  <c r="B34" i="15"/>
  <c r="F94" i="72"/>
  <c r="B35" i="15"/>
  <c r="F94" i="73"/>
  <c r="B36" i="15"/>
  <c r="F94" i="74"/>
  <c r="B37" i="15"/>
  <c r="F94" i="75"/>
  <c r="B38" i="15"/>
  <c r="F95" i="76"/>
  <c r="B39" i="15"/>
  <c r="B40" i="15"/>
  <c r="F95" i="78"/>
  <c r="B41" i="15"/>
  <c r="F95" i="79"/>
  <c r="B42" i="15"/>
  <c r="F95" i="80"/>
  <c r="B43" i="15"/>
  <c r="F95" i="81"/>
  <c r="B44" i="15"/>
  <c r="F95" i="82"/>
  <c r="B45" i="15"/>
  <c r="F96" i="84"/>
  <c r="B46" i="15"/>
  <c r="F95" i="83"/>
  <c r="B47" i="15"/>
  <c r="F95" i="85"/>
  <c r="B48" i="15"/>
  <c r="F95" i="86"/>
  <c r="B49" i="15"/>
  <c r="F95" i="87"/>
  <c r="B50" i="15"/>
  <c r="F95" i="89"/>
  <c r="B51" i="15"/>
  <c r="F95" i="90"/>
  <c r="B52" i="15"/>
  <c r="F95" i="91"/>
  <c r="B53" i="15"/>
  <c r="F96" i="92"/>
  <c r="B54" i="15"/>
  <c r="F96" i="93"/>
  <c r="B55" i="15"/>
  <c r="F96" i="94"/>
  <c r="B56" i="15"/>
  <c r="F96" i="95"/>
  <c r="B57" i="15"/>
  <c r="F96" i="96"/>
  <c r="B58" i="15"/>
  <c r="B59" i="15"/>
  <c r="B60" i="15"/>
  <c r="B61" i="15"/>
  <c r="B62" i="15"/>
  <c r="B63" i="15"/>
  <c r="B64" i="15"/>
  <c r="B65" i="15"/>
  <c r="B66" i="15"/>
  <c r="F102" i="105"/>
  <c r="B67" i="15"/>
  <c r="F102" i="106"/>
  <c r="B68" i="15"/>
  <c r="B69" i="15"/>
  <c r="B70" i="15"/>
  <c r="B71" i="15"/>
  <c r="B72" i="15"/>
  <c r="B73" i="15"/>
  <c r="B74" i="15"/>
  <c r="B75" i="15"/>
  <c r="F109" i="115"/>
  <c r="B76" i="15"/>
  <c r="F110" i="116"/>
  <c r="B77" i="15"/>
  <c r="B78" i="15"/>
  <c r="F112" i="118"/>
  <c r="B79" i="15"/>
  <c r="F114" i="122"/>
  <c r="B80" i="15"/>
  <c r="F114" i="123"/>
  <c r="B81" i="15"/>
  <c r="F115" i="124"/>
  <c r="B82" i="15"/>
  <c r="F116" i="125"/>
  <c r="B83" i="15"/>
  <c r="B84" i="15"/>
  <c r="F117" i="127"/>
  <c r="B85" i="15"/>
  <c r="F118" i="128"/>
  <c r="B86" i="15"/>
  <c r="F118" i="129"/>
  <c r="B87" i="15"/>
  <c r="B88" i="15"/>
  <c r="F121" i="131"/>
  <c r="B89" i="15"/>
  <c r="F122" i="132"/>
  <c r="B90" i="15"/>
  <c r="F124" i="133"/>
  <c r="B91" i="15"/>
  <c r="F125" i="134"/>
  <c r="B92" i="15"/>
  <c r="F126" i="135"/>
  <c r="B93" i="15"/>
  <c r="F126" i="136"/>
  <c r="B94" i="15"/>
  <c r="F132" i="137"/>
  <c r="B95" i="15"/>
  <c r="F134" i="138"/>
  <c r="B96" i="15"/>
  <c r="F134" i="139"/>
  <c r="B97" i="15"/>
  <c r="AB134" i="140"/>
  <c r="X98" i="15"/>
  <c r="G18" i="139"/>
  <c r="G27" i="139"/>
  <c r="G30" i="139"/>
  <c r="G41" i="139"/>
  <c r="G48" i="139"/>
  <c r="G49" i="139"/>
  <c r="G51" i="139"/>
  <c r="G53" i="139"/>
  <c r="G54" i="139"/>
  <c r="G56" i="139"/>
  <c r="G57" i="139"/>
  <c r="G58" i="139"/>
  <c r="G69" i="139"/>
  <c r="G70" i="139"/>
  <c r="G72" i="139"/>
  <c r="G73" i="139"/>
  <c r="G74" i="139"/>
  <c r="G75" i="139"/>
  <c r="G79" i="139"/>
  <c r="G80" i="139"/>
  <c r="G81" i="139"/>
  <c r="G82" i="139"/>
  <c r="G83" i="139"/>
  <c r="G84" i="139"/>
  <c r="G85" i="139"/>
  <c r="G88" i="139"/>
  <c r="G89" i="139"/>
  <c r="G90" i="139"/>
  <c r="G91" i="139"/>
  <c r="G92" i="139"/>
  <c r="G93" i="139"/>
  <c r="G94" i="139"/>
  <c r="G95" i="139"/>
  <c r="G96" i="139"/>
  <c r="G97" i="139"/>
  <c r="G98" i="139"/>
  <c r="G99" i="139"/>
  <c r="G100" i="139"/>
  <c r="G101" i="139"/>
  <c r="G102" i="139"/>
  <c r="G103" i="139"/>
  <c r="G104" i="139"/>
  <c r="G105" i="139"/>
  <c r="G106" i="139"/>
  <c r="G107" i="139"/>
  <c r="G108" i="139"/>
  <c r="G109" i="139"/>
  <c r="G110" i="139"/>
  <c r="G111" i="139"/>
  <c r="G115" i="139"/>
  <c r="G116" i="139"/>
  <c r="G117" i="139"/>
  <c r="G118" i="139"/>
  <c r="G119" i="139"/>
  <c r="G120" i="139"/>
  <c r="G121" i="139"/>
  <c r="G122" i="139"/>
  <c r="G123" i="139"/>
  <c r="G124" i="139"/>
  <c r="G125" i="139"/>
  <c r="G126" i="139"/>
  <c r="G127" i="139"/>
  <c r="G128" i="139"/>
  <c r="G129" i="139"/>
  <c r="G130" i="139"/>
  <c r="G131" i="139"/>
  <c r="G132" i="139"/>
  <c r="G133" i="139"/>
  <c r="Q18" i="139"/>
  <c r="Q27" i="139"/>
  <c r="Q30" i="139"/>
  <c r="Q41" i="139"/>
  <c r="Q48" i="139"/>
  <c r="Q49" i="139"/>
  <c r="Q51" i="139"/>
  <c r="Q53" i="139"/>
  <c r="Q54" i="139"/>
  <c r="Q56" i="139"/>
  <c r="Q57" i="139"/>
  <c r="Q58" i="139"/>
  <c r="Q69" i="139"/>
  <c r="Q70" i="139"/>
  <c r="Q72" i="139"/>
  <c r="Q73" i="139"/>
  <c r="Q74" i="139"/>
  <c r="Q75" i="139"/>
  <c r="Q79" i="139"/>
  <c r="Q80" i="139"/>
  <c r="Q81" i="139"/>
  <c r="Q82" i="139"/>
  <c r="Q83" i="139"/>
  <c r="Q84" i="139"/>
  <c r="Q85" i="139"/>
  <c r="Q88" i="139"/>
  <c r="Q89" i="139"/>
  <c r="Q90" i="139"/>
  <c r="Q91" i="139"/>
  <c r="Q92" i="139"/>
  <c r="Q93" i="139"/>
  <c r="Q94" i="139"/>
  <c r="Q95" i="139"/>
  <c r="Q96" i="139"/>
  <c r="Q97" i="139"/>
  <c r="Q98" i="139"/>
  <c r="Q99" i="139"/>
  <c r="Q100" i="139"/>
  <c r="Q101" i="139"/>
  <c r="Q102" i="139"/>
  <c r="Q103" i="139"/>
  <c r="Q104" i="139"/>
  <c r="Q105" i="139"/>
  <c r="Q106" i="139"/>
  <c r="Q107" i="139"/>
  <c r="Q108" i="139"/>
  <c r="Q109" i="139"/>
  <c r="Q110" i="139"/>
  <c r="Q111" i="139"/>
  <c r="Q115" i="139"/>
  <c r="Q116" i="139"/>
  <c r="Q117" i="139"/>
  <c r="Q118" i="139"/>
  <c r="Q119" i="139"/>
  <c r="Q120" i="139"/>
  <c r="Q121" i="139"/>
  <c r="Q122" i="139"/>
  <c r="Q123" i="139"/>
  <c r="Q124" i="139"/>
  <c r="Q125" i="139"/>
  <c r="Q126" i="139"/>
  <c r="Q127" i="139"/>
  <c r="Q128" i="139"/>
  <c r="Q129" i="139"/>
  <c r="Q130" i="139"/>
  <c r="Q131" i="139"/>
  <c r="Q132" i="139"/>
  <c r="Q133" i="139"/>
  <c r="S18" i="139"/>
  <c r="S27" i="139"/>
  <c r="S30" i="139"/>
  <c r="S41" i="139"/>
  <c r="S48" i="139"/>
  <c r="S49" i="139"/>
  <c r="S51" i="139"/>
  <c r="S53" i="139"/>
  <c r="S54" i="139"/>
  <c r="S56" i="139"/>
  <c r="S57" i="139"/>
  <c r="S58" i="139"/>
  <c r="S69" i="139"/>
  <c r="S70" i="139"/>
  <c r="S72" i="139"/>
  <c r="S73" i="139"/>
  <c r="S74" i="139"/>
  <c r="S75" i="139"/>
  <c r="S79" i="139"/>
  <c r="S80" i="139"/>
  <c r="S81" i="139"/>
  <c r="S82" i="139"/>
  <c r="S83" i="139"/>
  <c r="S84" i="139"/>
  <c r="S85" i="139"/>
  <c r="S88" i="139"/>
  <c r="S89" i="139"/>
  <c r="S90" i="139"/>
  <c r="S91" i="139"/>
  <c r="S92" i="139"/>
  <c r="S93" i="139"/>
  <c r="S94" i="139"/>
  <c r="S95" i="139"/>
  <c r="S96" i="139"/>
  <c r="S97" i="139"/>
  <c r="S98" i="139"/>
  <c r="S99" i="139"/>
  <c r="S100" i="139"/>
  <c r="S101" i="139"/>
  <c r="S102" i="139"/>
  <c r="S103" i="139"/>
  <c r="S104" i="139"/>
  <c r="S105" i="139"/>
  <c r="S106" i="139"/>
  <c r="S107" i="139"/>
  <c r="S108" i="139"/>
  <c r="S109" i="139"/>
  <c r="S110" i="139"/>
  <c r="S111" i="139"/>
  <c r="S115" i="139"/>
  <c r="S116" i="139"/>
  <c r="S117" i="139"/>
  <c r="S118" i="139"/>
  <c r="S119" i="139"/>
  <c r="S120" i="139"/>
  <c r="S121" i="139"/>
  <c r="S122" i="139"/>
  <c r="S123" i="139"/>
  <c r="S124" i="139"/>
  <c r="S125" i="139"/>
  <c r="S126" i="139"/>
  <c r="S127" i="139"/>
  <c r="S128" i="139"/>
  <c r="S129" i="139"/>
  <c r="S130" i="139"/>
  <c r="S131" i="139"/>
  <c r="S132" i="139"/>
  <c r="S133" i="139"/>
  <c r="U18" i="139"/>
  <c r="U27" i="139"/>
  <c r="U30" i="139"/>
  <c r="U41" i="139"/>
  <c r="U48" i="139"/>
  <c r="U49" i="139"/>
  <c r="U51" i="139"/>
  <c r="U53" i="139"/>
  <c r="U54" i="139"/>
  <c r="U56" i="139"/>
  <c r="U57" i="139"/>
  <c r="U58" i="139"/>
  <c r="U69" i="139"/>
  <c r="U70" i="139"/>
  <c r="U72" i="139"/>
  <c r="U73" i="139"/>
  <c r="U74" i="139"/>
  <c r="U75" i="139"/>
  <c r="U79" i="139"/>
  <c r="U80" i="139"/>
  <c r="U81" i="139"/>
  <c r="U82" i="139"/>
  <c r="U83" i="139"/>
  <c r="U84" i="139"/>
  <c r="U85" i="139"/>
  <c r="U88" i="139"/>
  <c r="U89" i="139"/>
  <c r="U90" i="139"/>
  <c r="U91" i="139"/>
  <c r="U92" i="139"/>
  <c r="U93" i="139"/>
  <c r="U94" i="139"/>
  <c r="U95" i="139"/>
  <c r="U96" i="139"/>
  <c r="U97" i="139"/>
  <c r="U98" i="139"/>
  <c r="U99" i="139"/>
  <c r="U100" i="139"/>
  <c r="U101" i="139"/>
  <c r="U102" i="139"/>
  <c r="U103" i="139"/>
  <c r="U104" i="139"/>
  <c r="U105" i="139"/>
  <c r="U106" i="139"/>
  <c r="U107" i="139"/>
  <c r="U108" i="139"/>
  <c r="U109" i="139"/>
  <c r="U110" i="139"/>
  <c r="U111" i="139"/>
  <c r="U115" i="139"/>
  <c r="U116" i="139"/>
  <c r="U117" i="139"/>
  <c r="U118" i="139"/>
  <c r="U119" i="139"/>
  <c r="U120" i="139"/>
  <c r="U121" i="139"/>
  <c r="U122" i="139"/>
  <c r="U123" i="139"/>
  <c r="U124" i="139"/>
  <c r="U125" i="139"/>
  <c r="U126" i="139"/>
  <c r="U127" i="139"/>
  <c r="U128" i="139"/>
  <c r="U129" i="139"/>
  <c r="U130" i="139"/>
  <c r="U131" i="139"/>
  <c r="U132" i="139"/>
  <c r="U133" i="139"/>
  <c r="AC18" i="139"/>
  <c r="AC27" i="139"/>
  <c r="AC30" i="139"/>
  <c r="AC41" i="139"/>
  <c r="AC48" i="139"/>
  <c r="AC49" i="139"/>
  <c r="AC51" i="139"/>
  <c r="AC53" i="139"/>
  <c r="AC54" i="139"/>
  <c r="AC56" i="139"/>
  <c r="AC57" i="139"/>
  <c r="AC58" i="139"/>
  <c r="AC69" i="139"/>
  <c r="AC70" i="139"/>
  <c r="AC72" i="139"/>
  <c r="AC73" i="139"/>
  <c r="AC74" i="139"/>
  <c r="AC75" i="139"/>
  <c r="AC79" i="139"/>
  <c r="AC80" i="139"/>
  <c r="AC81" i="139"/>
  <c r="AC82" i="139"/>
  <c r="AC83" i="139"/>
  <c r="AC84" i="139"/>
  <c r="AC85" i="139"/>
  <c r="AC88" i="139"/>
  <c r="AC89" i="139"/>
  <c r="AC90" i="139"/>
  <c r="AC91" i="139"/>
  <c r="AC92" i="139"/>
  <c r="AC93" i="139"/>
  <c r="AC94" i="139"/>
  <c r="AC95" i="139"/>
  <c r="AC96" i="139"/>
  <c r="AC97" i="139"/>
  <c r="AC98" i="139"/>
  <c r="AC99" i="139"/>
  <c r="AC100" i="139"/>
  <c r="AC101" i="139"/>
  <c r="AC102" i="139"/>
  <c r="AC103" i="139"/>
  <c r="AC104" i="139"/>
  <c r="AC105" i="139"/>
  <c r="AC106" i="139"/>
  <c r="AC107" i="139"/>
  <c r="AC108" i="139"/>
  <c r="AC109" i="139"/>
  <c r="AC110" i="139"/>
  <c r="AC111" i="139"/>
  <c r="AC115" i="139"/>
  <c r="AC116" i="139"/>
  <c r="AC117" i="139"/>
  <c r="AC118" i="139"/>
  <c r="AC119" i="139"/>
  <c r="AC120" i="139"/>
  <c r="AC121" i="139"/>
  <c r="AC122" i="139"/>
  <c r="AC123" i="139"/>
  <c r="AC124" i="139"/>
  <c r="AC125" i="139"/>
  <c r="AC126" i="139"/>
  <c r="AC127" i="139"/>
  <c r="AC128" i="139"/>
  <c r="AC129" i="139"/>
  <c r="AC130" i="139"/>
  <c r="AC131" i="139"/>
  <c r="AC132" i="139"/>
  <c r="AC133" i="139"/>
  <c r="AK18" i="139"/>
  <c r="AK27" i="139"/>
  <c r="AK30" i="139"/>
  <c r="AK41" i="139"/>
  <c r="AK48" i="139"/>
  <c r="AK49" i="139"/>
  <c r="AK51" i="139"/>
  <c r="AK53" i="139"/>
  <c r="AK54" i="139"/>
  <c r="AK56" i="139"/>
  <c r="AK57" i="139"/>
  <c r="AK58" i="139"/>
  <c r="AK69" i="139"/>
  <c r="AK70" i="139"/>
  <c r="AK72" i="139"/>
  <c r="AK73" i="139"/>
  <c r="AK74" i="139"/>
  <c r="AK75" i="139"/>
  <c r="AK79" i="139"/>
  <c r="AK80" i="139"/>
  <c r="AK81" i="139"/>
  <c r="AK82" i="139"/>
  <c r="AK83" i="139"/>
  <c r="AK84" i="139"/>
  <c r="AK85" i="139"/>
  <c r="AK88" i="139"/>
  <c r="AK89" i="139"/>
  <c r="AK90" i="139"/>
  <c r="AK91" i="139"/>
  <c r="AK92" i="139"/>
  <c r="AK93" i="139"/>
  <c r="AK94" i="139"/>
  <c r="AK95" i="139"/>
  <c r="AK96" i="139"/>
  <c r="AK97" i="139"/>
  <c r="AK98" i="139"/>
  <c r="AK99" i="139"/>
  <c r="AK100" i="139"/>
  <c r="AK101" i="139"/>
  <c r="AK102" i="139"/>
  <c r="AK103" i="139"/>
  <c r="AK104" i="139"/>
  <c r="AK105" i="139"/>
  <c r="AK106" i="139"/>
  <c r="AK107" i="139"/>
  <c r="AK108" i="139"/>
  <c r="AK109" i="139"/>
  <c r="AK110" i="139"/>
  <c r="AK111" i="139"/>
  <c r="AK115" i="139"/>
  <c r="AK116" i="139"/>
  <c r="AK117" i="139"/>
  <c r="AK118" i="139"/>
  <c r="AK119" i="139"/>
  <c r="AK120" i="139"/>
  <c r="AK121" i="139"/>
  <c r="AK122" i="139"/>
  <c r="AK123" i="139"/>
  <c r="AK124" i="139"/>
  <c r="AK125" i="139"/>
  <c r="AK126" i="139"/>
  <c r="AK127" i="139"/>
  <c r="AK128" i="139"/>
  <c r="AK129" i="139"/>
  <c r="AK130" i="139"/>
  <c r="AK131" i="139"/>
  <c r="AK132" i="139"/>
  <c r="AK133" i="139"/>
  <c r="AI18" i="139"/>
  <c r="AI27" i="139"/>
  <c r="AI30" i="139"/>
  <c r="AI41" i="139"/>
  <c r="AI48" i="139"/>
  <c r="AI49" i="139"/>
  <c r="AI51" i="139"/>
  <c r="AI53" i="139"/>
  <c r="AI54" i="139"/>
  <c r="AI56" i="139"/>
  <c r="AI57" i="139"/>
  <c r="AI58" i="139"/>
  <c r="AI69" i="139"/>
  <c r="AI70" i="139"/>
  <c r="AI72" i="139"/>
  <c r="AI73" i="139"/>
  <c r="AI74" i="139"/>
  <c r="AI75" i="139"/>
  <c r="AI79" i="139"/>
  <c r="AI80" i="139"/>
  <c r="AI81" i="139"/>
  <c r="AI82" i="139"/>
  <c r="AI83" i="139"/>
  <c r="AI84" i="139"/>
  <c r="AI85" i="139"/>
  <c r="AI88" i="139"/>
  <c r="AI89" i="139"/>
  <c r="AI90" i="139"/>
  <c r="AI91" i="139"/>
  <c r="AI92" i="139"/>
  <c r="AI93" i="139"/>
  <c r="AI94" i="139"/>
  <c r="AI95" i="139"/>
  <c r="AI96" i="139"/>
  <c r="AI97" i="139"/>
  <c r="AI98" i="139"/>
  <c r="AI99" i="139"/>
  <c r="AI100" i="139"/>
  <c r="AI101" i="139"/>
  <c r="AI102" i="139"/>
  <c r="AI103" i="139"/>
  <c r="AI104" i="139"/>
  <c r="AI105" i="139"/>
  <c r="AI106" i="139"/>
  <c r="AI107" i="139"/>
  <c r="AI108" i="139"/>
  <c r="AI109" i="139"/>
  <c r="AI110" i="139"/>
  <c r="AI111" i="139"/>
  <c r="AI115" i="139"/>
  <c r="AI116" i="139"/>
  <c r="AI117" i="139"/>
  <c r="AI118" i="139"/>
  <c r="AI119" i="139"/>
  <c r="AI120" i="139"/>
  <c r="AI121" i="139"/>
  <c r="AI122" i="139"/>
  <c r="AI123" i="139"/>
  <c r="AI124" i="139"/>
  <c r="AI125" i="139"/>
  <c r="AI126" i="139"/>
  <c r="AI127" i="139"/>
  <c r="AI128" i="139"/>
  <c r="AI129" i="139"/>
  <c r="AI130" i="139"/>
  <c r="AI131" i="139"/>
  <c r="AI132" i="139"/>
  <c r="AI133" i="139"/>
  <c r="W18" i="139"/>
  <c r="W27" i="139"/>
  <c r="W30" i="139"/>
  <c r="W41" i="139"/>
  <c r="W48" i="139"/>
  <c r="W49" i="139"/>
  <c r="W51" i="139"/>
  <c r="W53" i="139"/>
  <c r="W54" i="139"/>
  <c r="W56" i="139"/>
  <c r="W57" i="139"/>
  <c r="W58" i="139"/>
  <c r="W69" i="139"/>
  <c r="W70" i="139"/>
  <c r="W72" i="139"/>
  <c r="W73" i="139"/>
  <c r="W74" i="139"/>
  <c r="W75" i="139"/>
  <c r="W79" i="139"/>
  <c r="W80" i="139"/>
  <c r="W81" i="139"/>
  <c r="W82" i="139"/>
  <c r="W83" i="139"/>
  <c r="W84" i="139"/>
  <c r="W85" i="139"/>
  <c r="W88" i="139"/>
  <c r="W89" i="139"/>
  <c r="W90" i="139"/>
  <c r="W91" i="139"/>
  <c r="W92" i="139"/>
  <c r="W93" i="139"/>
  <c r="W94" i="139"/>
  <c r="W95" i="139"/>
  <c r="W96" i="139"/>
  <c r="W97" i="139"/>
  <c r="W98" i="139"/>
  <c r="W99" i="139"/>
  <c r="W100" i="139"/>
  <c r="W101" i="139"/>
  <c r="W102" i="139"/>
  <c r="W103" i="139"/>
  <c r="W104" i="139"/>
  <c r="W105" i="139"/>
  <c r="W106" i="139"/>
  <c r="W107" i="139"/>
  <c r="W108" i="139"/>
  <c r="W109" i="139"/>
  <c r="W110" i="139"/>
  <c r="W111" i="139"/>
  <c r="W115" i="139"/>
  <c r="W116" i="139"/>
  <c r="W117" i="139"/>
  <c r="W118" i="139"/>
  <c r="W119" i="139"/>
  <c r="W120" i="139"/>
  <c r="W121" i="139"/>
  <c r="W122" i="139"/>
  <c r="W123" i="139"/>
  <c r="W124" i="139"/>
  <c r="W125" i="139"/>
  <c r="W126" i="139"/>
  <c r="W127" i="139"/>
  <c r="W128" i="139"/>
  <c r="W129" i="139"/>
  <c r="W130" i="139"/>
  <c r="W131" i="139"/>
  <c r="W132" i="139"/>
  <c r="W133" i="139"/>
  <c r="AO18" i="139"/>
  <c r="AO27" i="139"/>
  <c r="AO30" i="139"/>
  <c r="AO41" i="139"/>
  <c r="AO48" i="139"/>
  <c r="AO49" i="139"/>
  <c r="AO51" i="139"/>
  <c r="AO53" i="139"/>
  <c r="AO54" i="139"/>
  <c r="AO56" i="139"/>
  <c r="AO57" i="139"/>
  <c r="AO58" i="139"/>
  <c r="AO69" i="139"/>
  <c r="AO70" i="139"/>
  <c r="AO72" i="139"/>
  <c r="AO73" i="139"/>
  <c r="AO74" i="139"/>
  <c r="AO75" i="139"/>
  <c r="AO79" i="139"/>
  <c r="AO80" i="139"/>
  <c r="AO81" i="139"/>
  <c r="AO82" i="139"/>
  <c r="AO83" i="139"/>
  <c r="AO84" i="139"/>
  <c r="AO85" i="139"/>
  <c r="AO88" i="139"/>
  <c r="AO89" i="139"/>
  <c r="AO90" i="139"/>
  <c r="AO91" i="139"/>
  <c r="AO92" i="139"/>
  <c r="AO93" i="139"/>
  <c r="AO94" i="139"/>
  <c r="AO95" i="139"/>
  <c r="AO96" i="139"/>
  <c r="AO97" i="139"/>
  <c r="AO98" i="139"/>
  <c r="AO99" i="139"/>
  <c r="AO100" i="139"/>
  <c r="AO101" i="139"/>
  <c r="AO102" i="139"/>
  <c r="AO103" i="139"/>
  <c r="AO104" i="139"/>
  <c r="AO105" i="139"/>
  <c r="AO106" i="139"/>
  <c r="AO107" i="139"/>
  <c r="AO108" i="139"/>
  <c r="AO109" i="139"/>
  <c r="AO110" i="139"/>
  <c r="AO111" i="139"/>
  <c r="AO115" i="139"/>
  <c r="AO116" i="139"/>
  <c r="AO117" i="139"/>
  <c r="AO118" i="139"/>
  <c r="AO119" i="139"/>
  <c r="AO120" i="139"/>
  <c r="AO121" i="139"/>
  <c r="AO122" i="139"/>
  <c r="AO123" i="139"/>
  <c r="AO124" i="139"/>
  <c r="AO125" i="139"/>
  <c r="AO126" i="139"/>
  <c r="AO127" i="139"/>
  <c r="AO128" i="139"/>
  <c r="AO129" i="139"/>
  <c r="AO130" i="139"/>
  <c r="AO131" i="139"/>
  <c r="AO132" i="139"/>
  <c r="AO133" i="139"/>
  <c r="AZ148" i="140"/>
  <c r="S143" i="140"/>
  <c r="AY13" i="140"/>
  <c r="AY14" i="140"/>
  <c r="AY15" i="140"/>
  <c r="AY16" i="140"/>
  <c r="AY17" i="140"/>
  <c r="AY18" i="140"/>
  <c r="AY19" i="140"/>
  <c r="AY20" i="140"/>
  <c r="AY21" i="140"/>
  <c r="AY22" i="140"/>
  <c r="AY23" i="140"/>
  <c r="AY24" i="140"/>
  <c r="AY25" i="140"/>
  <c r="AY26" i="140"/>
  <c r="AY27" i="140"/>
  <c r="AY28" i="140"/>
  <c r="AY29" i="140"/>
  <c r="AY30" i="140"/>
  <c r="AY31" i="140"/>
  <c r="AY32" i="140"/>
  <c r="AY33" i="140"/>
  <c r="AY34" i="140"/>
  <c r="AY35" i="140"/>
  <c r="AY36" i="140"/>
  <c r="AY37" i="140"/>
  <c r="AY38" i="140"/>
  <c r="AY39" i="140"/>
  <c r="AY40" i="140"/>
  <c r="AY41" i="140"/>
  <c r="AY42" i="140"/>
  <c r="AY43" i="140"/>
  <c r="AY44" i="140"/>
  <c r="AY45" i="140"/>
  <c r="AY46" i="140"/>
  <c r="AY47" i="140"/>
  <c r="AY48" i="140"/>
  <c r="AY49" i="140"/>
  <c r="AY50" i="140"/>
  <c r="AY51" i="140"/>
  <c r="AY52" i="140"/>
  <c r="AY53" i="140"/>
  <c r="AY54" i="140"/>
  <c r="AY55" i="140"/>
  <c r="AY56" i="140"/>
  <c r="AY57" i="140"/>
  <c r="AY58" i="140"/>
  <c r="AY59" i="140"/>
  <c r="AY60" i="140"/>
  <c r="AY61" i="140"/>
  <c r="AY62" i="140"/>
  <c r="AY63" i="140"/>
  <c r="AY64" i="140"/>
  <c r="AY65" i="140"/>
  <c r="AY66" i="140"/>
  <c r="AY67" i="140"/>
  <c r="AY68" i="140"/>
  <c r="AY69" i="140"/>
  <c r="AY70" i="140"/>
  <c r="AY71" i="140"/>
  <c r="AY72" i="140"/>
  <c r="AY73" i="140"/>
  <c r="AY74" i="140"/>
  <c r="AY75" i="140"/>
  <c r="AY76" i="140"/>
  <c r="AY77" i="140"/>
  <c r="AY78" i="140"/>
  <c r="AY79" i="140"/>
  <c r="AY80" i="140"/>
  <c r="AY81" i="140"/>
  <c r="AY82" i="140"/>
  <c r="AY83" i="140"/>
  <c r="AY84" i="140"/>
  <c r="AY85" i="140"/>
  <c r="AY86" i="140"/>
  <c r="AY87" i="140"/>
  <c r="AY88" i="140"/>
  <c r="AY89" i="140"/>
  <c r="AY90" i="140"/>
  <c r="AY91" i="140"/>
  <c r="AY92" i="140"/>
  <c r="AY93" i="140"/>
  <c r="AY94" i="140"/>
  <c r="AY95" i="140"/>
  <c r="AY96" i="140"/>
  <c r="AY97" i="140"/>
  <c r="AY98" i="140"/>
  <c r="AY99" i="140"/>
  <c r="AY100" i="140"/>
  <c r="AY101" i="140"/>
  <c r="AY102" i="140"/>
  <c r="AY103" i="140"/>
  <c r="AY104" i="140"/>
  <c r="AY105" i="140"/>
  <c r="AY106" i="140"/>
  <c r="AY107" i="140"/>
  <c r="AY108" i="140"/>
  <c r="AY109" i="140"/>
  <c r="AY110" i="140"/>
  <c r="AY111" i="140"/>
  <c r="AY112" i="140"/>
  <c r="AY113" i="140"/>
  <c r="AY114" i="140"/>
  <c r="AY115" i="140"/>
  <c r="AY116" i="140"/>
  <c r="AY117" i="140"/>
  <c r="AY118" i="140"/>
  <c r="AY119" i="140"/>
  <c r="AY120" i="140"/>
  <c r="AY121" i="140"/>
  <c r="AY122" i="140"/>
  <c r="AY123" i="140"/>
  <c r="AY124" i="140"/>
  <c r="AY125" i="140"/>
  <c r="AY126" i="140"/>
  <c r="AY127" i="140"/>
  <c r="AY128" i="140"/>
  <c r="AY129" i="140"/>
  <c r="AY130" i="140"/>
  <c r="AY131" i="140"/>
  <c r="AY132" i="140"/>
  <c r="AY133" i="140"/>
  <c r="AY136" i="140"/>
  <c r="AZ141" i="140"/>
  <c r="AZ137" i="140"/>
  <c r="AZ13" i="140"/>
  <c r="AZ14" i="140"/>
  <c r="AZ15" i="140"/>
  <c r="AZ16" i="140"/>
  <c r="AZ17" i="140"/>
  <c r="AZ18" i="140"/>
  <c r="AZ19" i="140"/>
  <c r="AZ20" i="140"/>
  <c r="AZ21" i="140"/>
  <c r="AZ22" i="140"/>
  <c r="AZ23" i="140"/>
  <c r="AZ24" i="140"/>
  <c r="AZ25" i="140"/>
  <c r="AZ26" i="140"/>
  <c r="AZ27" i="140"/>
  <c r="AZ28" i="140"/>
  <c r="AZ29" i="140"/>
  <c r="AZ30" i="140"/>
  <c r="AZ31" i="140"/>
  <c r="AZ32" i="140"/>
  <c r="AZ33" i="140"/>
  <c r="AZ34" i="140"/>
  <c r="AZ35" i="140"/>
  <c r="AZ36" i="140"/>
  <c r="AZ37" i="140"/>
  <c r="AZ38" i="140"/>
  <c r="AZ39" i="140"/>
  <c r="AZ40" i="140"/>
  <c r="AZ41" i="140"/>
  <c r="AZ42" i="140"/>
  <c r="AZ43" i="140"/>
  <c r="AZ44" i="140"/>
  <c r="AZ45" i="140"/>
  <c r="AZ46" i="140"/>
  <c r="AZ47" i="140"/>
  <c r="AZ48" i="140"/>
  <c r="AZ49" i="140"/>
  <c r="AZ50" i="140"/>
  <c r="AZ51" i="140"/>
  <c r="AZ52" i="140"/>
  <c r="AZ53" i="140"/>
  <c r="AZ54" i="140"/>
  <c r="AZ55" i="140"/>
  <c r="AZ56" i="140"/>
  <c r="AZ57" i="140"/>
  <c r="AZ58" i="140"/>
  <c r="AZ59" i="140"/>
  <c r="AZ60" i="140"/>
  <c r="AZ61" i="140"/>
  <c r="AZ62" i="140"/>
  <c r="AZ63" i="140"/>
  <c r="AZ64" i="140"/>
  <c r="AZ65" i="140"/>
  <c r="AZ66" i="140"/>
  <c r="AZ67" i="140"/>
  <c r="AZ68" i="140"/>
  <c r="AZ69" i="140"/>
  <c r="AZ70" i="140"/>
  <c r="AZ71" i="140"/>
  <c r="AZ72" i="140"/>
  <c r="AZ73" i="140"/>
  <c r="AZ74" i="140"/>
  <c r="AZ75" i="140"/>
  <c r="AZ76" i="140"/>
  <c r="AZ77" i="140"/>
  <c r="AZ78" i="140"/>
  <c r="AZ79" i="140"/>
  <c r="AZ80" i="140"/>
  <c r="AZ81" i="140"/>
  <c r="AZ82" i="140"/>
  <c r="AZ83" i="140"/>
  <c r="AZ84" i="140"/>
  <c r="AZ85" i="140"/>
  <c r="AZ86" i="140"/>
  <c r="AZ87" i="140"/>
  <c r="AZ88" i="140"/>
  <c r="AZ89" i="140"/>
  <c r="AZ90" i="140"/>
  <c r="AZ91" i="140"/>
  <c r="AZ92" i="140"/>
  <c r="AZ93" i="140"/>
  <c r="AZ94" i="140"/>
  <c r="AZ95" i="140"/>
  <c r="AZ96" i="140"/>
  <c r="AZ97" i="140"/>
  <c r="AZ98" i="140"/>
  <c r="AZ99" i="140"/>
  <c r="AZ100" i="140"/>
  <c r="AZ101" i="140"/>
  <c r="AZ102" i="140"/>
  <c r="AZ103" i="140"/>
  <c r="AZ104" i="140"/>
  <c r="AZ105" i="140"/>
  <c r="AZ106" i="140"/>
  <c r="AZ107" i="140"/>
  <c r="AZ108" i="140"/>
  <c r="AZ109" i="140"/>
  <c r="AZ110" i="140"/>
  <c r="AZ111" i="140"/>
  <c r="AZ112" i="140"/>
  <c r="AZ113" i="140"/>
  <c r="AZ114" i="140"/>
  <c r="AZ115" i="140"/>
  <c r="AZ116" i="140"/>
  <c r="AZ117" i="140"/>
  <c r="AZ118" i="140"/>
  <c r="AZ119" i="140"/>
  <c r="AZ120" i="140"/>
  <c r="AZ121" i="140"/>
  <c r="AZ122" i="140"/>
  <c r="AZ123" i="140"/>
  <c r="AZ124" i="140"/>
  <c r="AZ125" i="140"/>
  <c r="AZ126" i="140"/>
  <c r="AZ127" i="140"/>
  <c r="AZ128" i="140"/>
  <c r="AZ129" i="140"/>
  <c r="AZ130" i="140"/>
  <c r="AZ131" i="140"/>
  <c r="AZ132" i="140"/>
  <c r="AZ133" i="140"/>
  <c r="AZ136" i="140"/>
  <c r="AX134" i="140"/>
  <c r="E134" i="140"/>
  <c r="C118" i="140"/>
  <c r="C117" i="140"/>
  <c r="C116" i="140"/>
  <c r="C115" i="140"/>
  <c r="B87" i="140"/>
  <c r="B86" i="140"/>
  <c r="B76" i="140"/>
  <c r="B71" i="140"/>
  <c r="B68" i="140"/>
  <c r="B65" i="140"/>
  <c r="B64" i="140"/>
  <c r="B63" i="140"/>
  <c r="B62" i="140"/>
  <c r="B61" i="140"/>
  <c r="B60" i="140"/>
  <c r="B59" i="140"/>
  <c r="B55" i="140"/>
  <c r="B52" i="140"/>
  <c r="B50" i="140"/>
  <c r="B49" i="140"/>
  <c r="B48" i="140"/>
  <c r="B47" i="140"/>
  <c r="B46" i="140"/>
  <c r="B45" i="140"/>
  <c r="B44" i="140"/>
  <c r="B42" i="140"/>
  <c r="B40" i="140"/>
  <c r="B39" i="140"/>
  <c r="B38" i="140"/>
  <c r="B37" i="140"/>
  <c r="B36" i="140"/>
  <c r="B35" i="140"/>
  <c r="B34" i="140"/>
  <c r="B33" i="140"/>
  <c r="B32" i="140"/>
  <c r="B31" i="140"/>
  <c r="B29" i="140"/>
  <c r="B28" i="140"/>
  <c r="B27" i="140"/>
  <c r="B26" i="140"/>
  <c r="B25" i="140"/>
  <c r="B24" i="140"/>
  <c r="B23" i="140"/>
  <c r="B22" i="140"/>
  <c r="B21" i="140"/>
  <c r="B20" i="140"/>
  <c r="B19" i="140"/>
  <c r="B17" i="140"/>
  <c r="B16" i="140"/>
  <c r="B15" i="140"/>
  <c r="B14" i="140"/>
  <c r="B13" i="140"/>
  <c r="B6" i="140"/>
  <c r="B4" i="140"/>
  <c r="C12" i="48"/>
  <c r="C11" i="48"/>
  <c r="D11" i="48"/>
  <c r="D17" i="48"/>
  <c r="G17" i="48"/>
  <c r="D35" i="48"/>
  <c r="G35" i="48"/>
  <c r="D42" i="48"/>
  <c r="G42" i="48"/>
  <c r="D60" i="48"/>
  <c r="G60" i="48"/>
  <c r="D61" i="48"/>
  <c r="G61" i="48"/>
  <c r="G43" i="48"/>
  <c r="G45" i="48"/>
  <c r="G47" i="48"/>
  <c r="G48" i="48"/>
  <c r="G50" i="48"/>
  <c r="G51" i="48"/>
  <c r="G52" i="48"/>
  <c r="G63" i="48"/>
  <c r="G64" i="48"/>
  <c r="G65" i="48"/>
  <c r="G66" i="48"/>
  <c r="G68" i="48"/>
  <c r="G69" i="48"/>
  <c r="G70" i="48"/>
  <c r="G71" i="48"/>
  <c r="G72" i="48"/>
  <c r="G73" i="48"/>
  <c r="G74" i="48"/>
  <c r="G75" i="48"/>
  <c r="G77" i="48"/>
  <c r="G78" i="48"/>
  <c r="C12" i="49"/>
  <c r="C11" i="49"/>
  <c r="D11" i="49"/>
  <c r="D17" i="49"/>
  <c r="G17" i="49"/>
  <c r="D35" i="49"/>
  <c r="G35" i="49"/>
  <c r="D42" i="49"/>
  <c r="G42" i="49"/>
  <c r="D60" i="49"/>
  <c r="G60" i="49"/>
  <c r="D61" i="49"/>
  <c r="G61" i="49"/>
  <c r="G43" i="49"/>
  <c r="G45" i="49"/>
  <c r="G47" i="49"/>
  <c r="G48" i="49"/>
  <c r="G50" i="49"/>
  <c r="G51" i="49"/>
  <c r="G52" i="49"/>
  <c r="G63" i="49"/>
  <c r="G64" i="49"/>
  <c r="G65" i="49"/>
  <c r="G66" i="49"/>
  <c r="G68" i="49"/>
  <c r="G69" i="49"/>
  <c r="G70" i="49"/>
  <c r="G71" i="49"/>
  <c r="G72" i="49"/>
  <c r="G73" i="49"/>
  <c r="G74" i="49"/>
  <c r="G75" i="49"/>
  <c r="G78" i="49"/>
  <c r="G79" i="49"/>
  <c r="C12" i="50"/>
  <c r="C11" i="50"/>
  <c r="D11" i="50"/>
  <c r="D17" i="50"/>
  <c r="G17" i="50"/>
  <c r="D35" i="50"/>
  <c r="G35" i="50"/>
  <c r="D42" i="50"/>
  <c r="G42" i="50"/>
  <c r="D60" i="50"/>
  <c r="G60" i="50"/>
  <c r="D61" i="50"/>
  <c r="G61" i="50"/>
  <c r="G43" i="50"/>
  <c r="G45" i="50"/>
  <c r="G47" i="50"/>
  <c r="G48" i="50"/>
  <c r="G50" i="50"/>
  <c r="G51" i="50"/>
  <c r="G52" i="50"/>
  <c r="G63" i="50"/>
  <c r="G64" i="50"/>
  <c r="G65" i="50"/>
  <c r="G66" i="50"/>
  <c r="G68" i="50"/>
  <c r="G69" i="50"/>
  <c r="G70" i="50"/>
  <c r="G71" i="50"/>
  <c r="G72" i="50"/>
  <c r="G73" i="50"/>
  <c r="G74" i="50"/>
  <c r="G75" i="50"/>
  <c r="G78" i="50"/>
  <c r="G79" i="50"/>
  <c r="C12" i="51"/>
  <c r="C11" i="51"/>
  <c r="D11" i="51"/>
  <c r="D17" i="51"/>
  <c r="G17" i="51"/>
  <c r="D35" i="51"/>
  <c r="G35" i="51"/>
  <c r="D42" i="51"/>
  <c r="G42" i="51"/>
  <c r="D60" i="51"/>
  <c r="G60" i="51"/>
  <c r="D61" i="51"/>
  <c r="G61" i="51"/>
  <c r="G43" i="51"/>
  <c r="G45" i="51"/>
  <c r="G47" i="51"/>
  <c r="G48" i="51"/>
  <c r="G50" i="51"/>
  <c r="G51" i="51"/>
  <c r="G52" i="51"/>
  <c r="G63" i="51"/>
  <c r="G64" i="51"/>
  <c r="G65" i="51"/>
  <c r="G66" i="51"/>
  <c r="G68" i="51"/>
  <c r="G69" i="51"/>
  <c r="G70" i="51"/>
  <c r="G71" i="51"/>
  <c r="G72" i="51"/>
  <c r="G73" i="51"/>
  <c r="G74" i="51"/>
  <c r="G75" i="51"/>
  <c r="G78" i="51"/>
  <c r="G79" i="51"/>
  <c r="C12" i="54"/>
  <c r="C11" i="54"/>
  <c r="D11" i="54"/>
  <c r="D17" i="54"/>
  <c r="G17" i="54"/>
  <c r="D35" i="54"/>
  <c r="G35" i="54"/>
  <c r="D42" i="54"/>
  <c r="G42" i="54"/>
  <c r="D60" i="54"/>
  <c r="G60" i="54"/>
  <c r="D61" i="54"/>
  <c r="G61" i="54"/>
  <c r="G23" i="54"/>
  <c r="G43" i="54"/>
  <c r="G45" i="54"/>
  <c r="G47" i="54"/>
  <c r="G48" i="54"/>
  <c r="G50" i="54"/>
  <c r="G51" i="54"/>
  <c r="G52" i="54"/>
  <c r="G63" i="54"/>
  <c r="G64" i="54"/>
  <c r="G65" i="54"/>
  <c r="G66" i="54"/>
  <c r="G68" i="54"/>
  <c r="G69" i="54"/>
  <c r="G70" i="54"/>
  <c r="G71" i="54"/>
  <c r="G72" i="54"/>
  <c r="G73" i="54"/>
  <c r="G74" i="54"/>
  <c r="G75" i="54"/>
  <c r="G78" i="54"/>
  <c r="G79" i="54"/>
  <c r="G80" i="54"/>
  <c r="C12" i="55"/>
  <c r="C11" i="55"/>
  <c r="D11" i="55"/>
  <c r="D17" i="55"/>
  <c r="G17" i="55"/>
  <c r="D35" i="55"/>
  <c r="G35" i="55"/>
  <c r="D42" i="55"/>
  <c r="G42" i="55"/>
  <c r="D60" i="55"/>
  <c r="G60" i="55"/>
  <c r="D61" i="55"/>
  <c r="G61" i="55"/>
  <c r="G23" i="55"/>
  <c r="G43" i="55"/>
  <c r="G45" i="55"/>
  <c r="G47" i="55"/>
  <c r="G48" i="55"/>
  <c r="G50" i="55"/>
  <c r="G51" i="55"/>
  <c r="G52" i="55"/>
  <c r="G63" i="55"/>
  <c r="G64" i="55"/>
  <c r="G65" i="55"/>
  <c r="G66" i="55"/>
  <c r="G68" i="55"/>
  <c r="G69" i="55"/>
  <c r="G70" i="55"/>
  <c r="G71" i="55"/>
  <c r="G72" i="55"/>
  <c r="G73" i="55"/>
  <c r="G74" i="55"/>
  <c r="G75" i="55"/>
  <c r="G78" i="55"/>
  <c r="G79" i="55"/>
  <c r="G80" i="55"/>
  <c r="G81" i="55"/>
  <c r="C12" i="56"/>
  <c r="C11" i="56"/>
  <c r="D11" i="56"/>
  <c r="D17" i="56"/>
  <c r="G17" i="56"/>
  <c r="D35" i="56"/>
  <c r="G35" i="56"/>
  <c r="D42" i="56"/>
  <c r="G42" i="56"/>
  <c r="D60" i="56"/>
  <c r="G60" i="56"/>
  <c r="D61" i="56"/>
  <c r="G61" i="56"/>
  <c r="G23" i="56"/>
  <c r="G43" i="56"/>
  <c r="G45" i="56"/>
  <c r="G47" i="56"/>
  <c r="G48" i="56"/>
  <c r="G50" i="56"/>
  <c r="G51" i="56"/>
  <c r="G52" i="56"/>
  <c r="G63" i="56"/>
  <c r="G64" i="56"/>
  <c r="G65" i="56"/>
  <c r="G66" i="56"/>
  <c r="G68" i="56"/>
  <c r="G69" i="56"/>
  <c r="G70" i="56"/>
  <c r="G71" i="56"/>
  <c r="G72" i="56"/>
  <c r="G73" i="56"/>
  <c r="G74" i="56"/>
  <c r="G75" i="56"/>
  <c r="G78" i="56"/>
  <c r="G79" i="56"/>
  <c r="G80" i="56"/>
  <c r="G81" i="56"/>
  <c r="C12" i="57"/>
  <c r="C11" i="57"/>
  <c r="D11" i="57"/>
  <c r="D17" i="57"/>
  <c r="G17" i="57"/>
  <c r="D23" i="57"/>
  <c r="G23" i="57"/>
  <c r="D35" i="57"/>
  <c r="G35" i="57"/>
  <c r="D42" i="57"/>
  <c r="G42" i="57"/>
  <c r="D43" i="57"/>
  <c r="G43" i="57"/>
  <c r="D45" i="57"/>
  <c r="G45" i="57"/>
  <c r="D47" i="57"/>
  <c r="G47" i="57"/>
  <c r="D48" i="57"/>
  <c r="G48" i="57"/>
  <c r="D50" i="57"/>
  <c r="G50" i="57"/>
  <c r="D51" i="57"/>
  <c r="G51" i="57"/>
  <c r="D52" i="57"/>
  <c r="G52" i="57"/>
  <c r="D60" i="57"/>
  <c r="G60" i="57"/>
  <c r="D61" i="57"/>
  <c r="G61" i="57"/>
  <c r="D63" i="57"/>
  <c r="G63" i="57"/>
  <c r="D64" i="57"/>
  <c r="G64" i="57"/>
  <c r="D65" i="57"/>
  <c r="G65" i="57"/>
  <c r="D66" i="57"/>
  <c r="G66" i="57"/>
  <c r="D68" i="57"/>
  <c r="G68" i="57"/>
  <c r="D69" i="57"/>
  <c r="G69" i="57"/>
  <c r="D70" i="57"/>
  <c r="G70" i="57"/>
  <c r="D71" i="57"/>
  <c r="G71" i="57"/>
  <c r="D72" i="57"/>
  <c r="G72" i="57"/>
  <c r="D73" i="57"/>
  <c r="G73" i="57"/>
  <c r="D74" i="57"/>
  <c r="G74" i="57"/>
  <c r="D75" i="57"/>
  <c r="G75" i="57"/>
  <c r="D78" i="57"/>
  <c r="G78" i="57"/>
  <c r="D79" i="57"/>
  <c r="G79" i="57"/>
  <c r="D80" i="57"/>
  <c r="G80" i="57"/>
  <c r="D81" i="57"/>
  <c r="G81" i="57"/>
  <c r="D82" i="57"/>
  <c r="G82" i="57"/>
  <c r="D83" i="57"/>
  <c r="G83" i="57"/>
  <c r="G84" i="57"/>
  <c r="C12" i="58"/>
  <c r="C11" i="58"/>
  <c r="D11" i="58"/>
  <c r="D17" i="58"/>
  <c r="G17" i="58"/>
  <c r="D23" i="58"/>
  <c r="G23" i="58"/>
  <c r="D34" i="58"/>
  <c r="G34" i="58"/>
  <c r="D41" i="58"/>
  <c r="G41" i="58"/>
  <c r="D42" i="58"/>
  <c r="G42" i="58"/>
  <c r="D44" i="58"/>
  <c r="G44" i="58"/>
  <c r="D46" i="58"/>
  <c r="G46" i="58"/>
  <c r="D47" i="58"/>
  <c r="G47" i="58"/>
  <c r="D49" i="58"/>
  <c r="G49" i="58"/>
  <c r="D50" i="58"/>
  <c r="G50" i="58"/>
  <c r="D51" i="58"/>
  <c r="G51" i="58"/>
  <c r="D59" i="58"/>
  <c r="G59" i="58"/>
  <c r="D60" i="58"/>
  <c r="G60" i="58"/>
  <c r="D62" i="58"/>
  <c r="G62" i="58"/>
  <c r="D63" i="58"/>
  <c r="G63" i="58"/>
  <c r="D64" i="58"/>
  <c r="G64" i="58"/>
  <c r="D65" i="58"/>
  <c r="G65" i="58"/>
  <c r="D67" i="58"/>
  <c r="G67" i="58"/>
  <c r="D68" i="58"/>
  <c r="G68" i="58"/>
  <c r="D69" i="58"/>
  <c r="G69" i="58"/>
  <c r="D70" i="58"/>
  <c r="G70" i="58"/>
  <c r="D71" i="58"/>
  <c r="G71" i="58"/>
  <c r="D72" i="58"/>
  <c r="G72" i="58"/>
  <c r="D73" i="58"/>
  <c r="G73" i="58"/>
  <c r="D74" i="58"/>
  <c r="G74" i="58"/>
  <c r="D77" i="58"/>
  <c r="G77" i="58"/>
  <c r="D78" i="58"/>
  <c r="G78" i="58"/>
  <c r="D79" i="58"/>
  <c r="G79" i="58"/>
  <c r="D80" i="58"/>
  <c r="G80" i="58"/>
  <c r="D81" i="58"/>
  <c r="G81" i="58"/>
  <c r="D82" i="58"/>
  <c r="G82" i="58"/>
  <c r="D83" i="58"/>
  <c r="G83" i="58"/>
  <c r="C12" i="59"/>
  <c r="C11" i="59"/>
  <c r="D11" i="59"/>
  <c r="D17" i="59"/>
  <c r="G17" i="59"/>
  <c r="D23" i="59"/>
  <c r="G23" i="59"/>
  <c r="D34" i="59"/>
  <c r="G34" i="59"/>
  <c r="D41" i="59"/>
  <c r="G41" i="59"/>
  <c r="D42" i="59"/>
  <c r="G42" i="59"/>
  <c r="D44" i="59"/>
  <c r="G44" i="59"/>
  <c r="D46" i="59"/>
  <c r="G46" i="59"/>
  <c r="D47" i="59"/>
  <c r="G47" i="59"/>
  <c r="D49" i="59"/>
  <c r="G49" i="59"/>
  <c r="D50" i="59"/>
  <c r="G50" i="59"/>
  <c r="D51" i="59"/>
  <c r="G51" i="59"/>
  <c r="D59" i="59"/>
  <c r="G59" i="59"/>
  <c r="D60" i="59"/>
  <c r="G60" i="59"/>
  <c r="D62" i="59"/>
  <c r="G62" i="59"/>
  <c r="D63" i="59"/>
  <c r="G63" i="59"/>
  <c r="D64" i="59"/>
  <c r="G64" i="59"/>
  <c r="D65" i="59"/>
  <c r="G65" i="59"/>
  <c r="D67" i="59"/>
  <c r="G67" i="59"/>
  <c r="D68" i="59"/>
  <c r="G68" i="59"/>
  <c r="D69" i="59"/>
  <c r="G69" i="59"/>
  <c r="D70" i="59"/>
  <c r="G70" i="59"/>
  <c r="D71" i="59"/>
  <c r="G71" i="59"/>
  <c r="D72" i="59"/>
  <c r="G72" i="59"/>
  <c r="D73" i="59"/>
  <c r="G73" i="59"/>
  <c r="D74" i="59"/>
  <c r="G74" i="59"/>
  <c r="D77" i="59"/>
  <c r="G77" i="59"/>
  <c r="D78" i="59"/>
  <c r="G78" i="59"/>
  <c r="D79" i="59"/>
  <c r="G79" i="59"/>
  <c r="D80" i="59"/>
  <c r="G80" i="59"/>
  <c r="D81" i="59"/>
  <c r="G81" i="59"/>
  <c r="D82" i="59"/>
  <c r="G82" i="59"/>
  <c r="D83" i="59"/>
  <c r="G83" i="59"/>
  <c r="D84" i="59"/>
  <c r="G84" i="59"/>
  <c r="C12" i="60"/>
  <c r="C11" i="60"/>
  <c r="D11" i="60"/>
  <c r="D17" i="60"/>
  <c r="G17" i="60"/>
  <c r="D23" i="60"/>
  <c r="G23" i="60"/>
  <c r="D34" i="60"/>
  <c r="G34" i="60"/>
  <c r="D41" i="60"/>
  <c r="G41" i="60"/>
  <c r="D42" i="60"/>
  <c r="G42" i="60"/>
  <c r="D44" i="60"/>
  <c r="G44" i="60"/>
  <c r="D46" i="60"/>
  <c r="G46" i="60"/>
  <c r="D47" i="60"/>
  <c r="G47" i="60"/>
  <c r="D49" i="60"/>
  <c r="G49" i="60"/>
  <c r="D50" i="60"/>
  <c r="G50" i="60"/>
  <c r="D51" i="60"/>
  <c r="G51" i="60"/>
  <c r="D59" i="60"/>
  <c r="G59" i="60"/>
  <c r="D60" i="60"/>
  <c r="G60" i="60"/>
  <c r="D62" i="60"/>
  <c r="G62" i="60"/>
  <c r="D63" i="60"/>
  <c r="G63" i="60"/>
  <c r="D64" i="60"/>
  <c r="G64" i="60"/>
  <c r="D65" i="60"/>
  <c r="G65" i="60"/>
  <c r="D67" i="60"/>
  <c r="G67" i="60"/>
  <c r="D68" i="60"/>
  <c r="G68" i="60"/>
  <c r="D69" i="60"/>
  <c r="G69" i="60"/>
  <c r="D70" i="60"/>
  <c r="G70" i="60"/>
  <c r="D71" i="60"/>
  <c r="G71" i="60"/>
  <c r="D72" i="60"/>
  <c r="G72" i="60"/>
  <c r="D73" i="60"/>
  <c r="G73" i="60"/>
  <c r="D74" i="60"/>
  <c r="G74" i="60"/>
  <c r="D77" i="60"/>
  <c r="G77" i="60"/>
  <c r="D78" i="60"/>
  <c r="G78" i="60"/>
  <c r="D79" i="60"/>
  <c r="G79" i="60"/>
  <c r="D80" i="60"/>
  <c r="G80" i="60"/>
  <c r="D81" i="60"/>
  <c r="G81" i="60"/>
  <c r="D82" i="60"/>
  <c r="G82" i="60"/>
  <c r="D83" i="60"/>
  <c r="G83" i="60"/>
  <c r="D84" i="60"/>
  <c r="G84" i="60"/>
  <c r="C12" i="61"/>
  <c r="C11" i="61"/>
  <c r="D11" i="61"/>
  <c r="D17" i="61"/>
  <c r="G17" i="61"/>
  <c r="D23" i="61"/>
  <c r="G23" i="61"/>
  <c r="D34" i="61"/>
  <c r="G34" i="61"/>
  <c r="D41" i="61"/>
  <c r="G41" i="61"/>
  <c r="D42" i="61"/>
  <c r="G42" i="61"/>
  <c r="D44" i="61"/>
  <c r="G44" i="61"/>
  <c r="D46" i="61"/>
  <c r="G46" i="61"/>
  <c r="D47" i="61"/>
  <c r="G47" i="61"/>
  <c r="D49" i="61"/>
  <c r="G49" i="61"/>
  <c r="D50" i="61"/>
  <c r="G50" i="61"/>
  <c r="D51" i="61"/>
  <c r="G51" i="61"/>
  <c r="D59" i="61"/>
  <c r="G59" i="61"/>
  <c r="D60" i="61"/>
  <c r="G60" i="61"/>
  <c r="D62" i="61"/>
  <c r="G62" i="61"/>
  <c r="D63" i="61"/>
  <c r="G63" i="61"/>
  <c r="D64" i="61"/>
  <c r="G64" i="61"/>
  <c r="D65" i="61"/>
  <c r="G65" i="61"/>
  <c r="D67" i="61"/>
  <c r="G67" i="61"/>
  <c r="D68" i="61"/>
  <c r="G68" i="61"/>
  <c r="D69" i="61"/>
  <c r="G69" i="61"/>
  <c r="D70" i="61"/>
  <c r="G70" i="61"/>
  <c r="D71" i="61"/>
  <c r="G71" i="61"/>
  <c r="D72" i="61"/>
  <c r="G72" i="61"/>
  <c r="D73" i="61"/>
  <c r="G73" i="61"/>
  <c r="D74" i="61"/>
  <c r="G74" i="61"/>
  <c r="D77" i="61"/>
  <c r="G77" i="61"/>
  <c r="D78" i="61"/>
  <c r="G78" i="61"/>
  <c r="D79" i="61"/>
  <c r="G79" i="61"/>
  <c r="D80" i="61"/>
  <c r="G80" i="61"/>
  <c r="D81" i="61"/>
  <c r="G81" i="61"/>
  <c r="D82" i="61"/>
  <c r="G82" i="61"/>
  <c r="D83" i="61"/>
  <c r="G83" i="61"/>
  <c r="D84" i="61"/>
  <c r="G84" i="61"/>
  <c r="C12" i="62"/>
  <c r="C11" i="62"/>
  <c r="D11" i="62"/>
  <c r="D17" i="62"/>
  <c r="G17" i="62"/>
  <c r="D23" i="62"/>
  <c r="G23" i="62"/>
  <c r="D34" i="62"/>
  <c r="G34" i="62"/>
  <c r="D41" i="62"/>
  <c r="G41" i="62"/>
  <c r="D42" i="62"/>
  <c r="G42" i="62"/>
  <c r="D44" i="62"/>
  <c r="G44" i="62"/>
  <c r="D46" i="62"/>
  <c r="G46" i="62"/>
  <c r="D47" i="62"/>
  <c r="G47" i="62"/>
  <c r="D49" i="62"/>
  <c r="G49" i="62"/>
  <c r="D50" i="62"/>
  <c r="G50" i="62"/>
  <c r="D51" i="62"/>
  <c r="G51" i="62"/>
  <c r="D59" i="62"/>
  <c r="G59" i="62"/>
  <c r="D60" i="62"/>
  <c r="G60" i="62"/>
  <c r="D62" i="62"/>
  <c r="G62" i="62"/>
  <c r="D63" i="62"/>
  <c r="G63" i="62"/>
  <c r="D64" i="62"/>
  <c r="G64" i="62"/>
  <c r="D65" i="62"/>
  <c r="G65" i="62"/>
  <c r="D67" i="62"/>
  <c r="G67" i="62"/>
  <c r="D68" i="62"/>
  <c r="G68" i="62"/>
  <c r="D69" i="62"/>
  <c r="G69" i="62"/>
  <c r="D70" i="62"/>
  <c r="G70" i="62"/>
  <c r="D71" i="62"/>
  <c r="G71" i="62"/>
  <c r="D72" i="62"/>
  <c r="G72" i="62"/>
  <c r="D73" i="62"/>
  <c r="G73" i="62"/>
  <c r="D74" i="62"/>
  <c r="G74" i="62"/>
  <c r="D77" i="62"/>
  <c r="G77" i="62"/>
  <c r="D78" i="62"/>
  <c r="G78" i="62"/>
  <c r="D79" i="62"/>
  <c r="G79" i="62"/>
  <c r="D80" i="62"/>
  <c r="G80" i="62"/>
  <c r="D81" i="62"/>
  <c r="G81" i="62"/>
  <c r="D82" i="62"/>
  <c r="G82" i="62"/>
  <c r="D83" i="62"/>
  <c r="G83" i="62"/>
  <c r="D84" i="62"/>
  <c r="G84" i="62"/>
  <c r="C12" i="63"/>
  <c r="C11" i="63"/>
  <c r="D11" i="63"/>
  <c r="D17" i="63"/>
  <c r="G17" i="63"/>
  <c r="D23" i="63"/>
  <c r="G23" i="63"/>
  <c r="D34" i="63"/>
  <c r="G34" i="63"/>
  <c r="D41" i="63"/>
  <c r="G41" i="63"/>
  <c r="D42" i="63"/>
  <c r="G42" i="63"/>
  <c r="D44" i="63"/>
  <c r="G44" i="63"/>
  <c r="D46" i="63"/>
  <c r="G46" i="63"/>
  <c r="D47" i="63"/>
  <c r="G47" i="63"/>
  <c r="D49" i="63"/>
  <c r="G49" i="63"/>
  <c r="D50" i="63"/>
  <c r="G50" i="63"/>
  <c r="D51" i="63"/>
  <c r="G51" i="63"/>
  <c r="D59" i="63"/>
  <c r="G59" i="63"/>
  <c r="D60" i="63"/>
  <c r="G60" i="63"/>
  <c r="D62" i="63"/>
  <c r="G62" i="63"/>
  <c r="D63" i="63"/>
  <c r="G63" i="63"/>
  <c r="D64" i="63"/>
  <c r="G64" i="63"/>
  <c r="D65" i="63"/>
  <c r="G65" i="63"/>
  <c r="D67" i="63"/>
  <c r="G67" i="63"/>
  <c r="D68" i="63"/>
  <c r="G68" i="63"/>
  <c r="D69" i="63"/>
  <c r="G69" i="63"/>
  <c r="D70" i="63"/>
  <c r="G70" i="63"/>
  <c r="D71" i="63"/>
  <c r="G71" i="63"/>
  <c r="D72" i="63"/>
  <c r="G72" i="63"/>
  <c r="D73" i="63"/>
  <c r="G73" i="63"/>
  <c r="D74" i="63"/>
  <c r="G74" i="63"/>
  <c r="D77" i="63"/>
  <c r="G77" i="63"/>
  <c r="D78" i="63"/>
  <c r="G78" i="63"/>
  <c r="D79" i="63"/>
  <c r="G79" i="63"/>
  <c r="D80" i="63"/>
  <c r="G80" i="63"/>
  <c r="D81" i="63"/>
  <c r="G81" i="63"/>
  <c r="D82" i="63"/>
  <c r="G82" i="63"/>
  <c r="D83" i="63"/>
  <c r="G83" i="63"/>
  <c r="D84" i="63"/>
  <c r="G84" i="63"/>
  <c r="G85" i="63"/>
  <c r="C12" i="64"/>
  <c r="C11" i="64"/>
  <c r="D11" i="64"/>
  <c r="D17" i="64"/>
  <c r="G17" i="64"/>
  <c r="D23" i="64"/>
  <c r="G23" i="64"/>
  <c r="D34" i="64"/>
  <c r="G34" i="64"/>
  <c r="D41" i="64"/>
  <c r="G41" i="64"/>
  <c r="D42" i="64"/>
  <c r="G42" i="64"/>
  <c r="D44" i="64"/>
  <c r="G44" i="64"/>
  <c r="D46" i="64"/>
  <c r="G46" i="64"/>
  <c r="D47" i="64"/>
  <c r="G47" i="64"/>
  <c r="D49" i="64"/>
  <c r="G49" i="64"/>
  <c r="D50" i="64"/>
  <c r="G50" i="64"/>
  <c r="D51" i="64"/>
  <c r="G51" i="64"/>
  <c r="D59" i="64"/>
  <c r="G59" i="64"/>
  <c r="D60" i="64"/>
  <c r="G60" i="64"/>
  <c r="D62" i="64"/>
  <c r="G62" i="64"/>
  <c r="D63" i="64"/>
  <c r="G63" i="64"/>
  <c r="D64" i="64"/>
  <c r="G64" i="64"/>
  <c r="D65" i="64"/>
  <c r="G65" i="64"/>
  <c r="D67" i="64"/>
  <c r="G67" i="64"/>
  <c r="D68" i="64"/>
  <c r="G68" i="64"/>
  <c r="D69" i="64"/>
  <c r="G69" i="64"/>
  <c r="D70" i="64"/>
  <c r="G70" i="64"/>
  <c r="D71" i="64"/>
  <c r="G71" i="64"/>
  <c r="D72" i="64"/>
  <c r="G72" i="64"/>
  <c r="D73" i="64"/>
  <c r="G73" i="64"/>
  <c r="D74" i="64"/>
  <c r="G74" i="64"/>
  <c r="D77" i="64"/>
  <c r="G77" i="64"/>
  <c r="D78" i="64"/>
  <c r="G78" i="64"/>
  <c r="D79" i="64"/>
  <c r="G79" i="64"/>
  <c r="D80" i="64"/>
  <c r="G80" i="64"/>
  <c r="D81" i="64"/>
  <c r="G81" i="64"/>
  <c r="D82" i="64"/>
  <c r="G82" i="64"/>
  <c r="D83" i="64"/>
  <c r="G83" i="64"/>
  <c r="D84" i="64"/>
  <c r="G84" i="64"/>
  <c r="G85" i="64"/>
  <c r="C12" i="65"/>
  <c r="C11" i="65"/>
  <c r="D11" i="65"/>
  <c r="D17" i="65"/>
  <c r="G17" i="65"/>
  <c r="D23" i="65"/>
  <c r="G23" i="65"/>
  <c r="D34" i="65"/>
  <c r="G34" i="65"/>
  <c r="D41" i="65"/>
  <c r="G41" i="65"/>
  <c r="D42" i="65"/>
  <c r="G42" i="65"/>
  <c r="D44" i="65"/>
  <c r="G44" i="65"/>
  <c r="D46" i="65"/>
  <c r="G46" i="65"/>
  <c r="D47" i="65"/>
  <c r="G47" i="65"/>
  <c r="D49" i="65"/>
  <c r="G49" i="65"/>
  <c r="D50" i="65"/>
  <c r="G50" i="65"/>
  <c r="D51" i="65"/>
  <c r="G51" i="65"/>
  <c r="D59" i="65"/>
  <c r="G59" i="65"/>
  <c r="D60" i="65"/>
  <c r="G60" i="65"/>
  <c r="D62" i="65"/>
  <c r="G62" i="65"/>
  <c r="D63" i="65"/>
  <c r="G63" i="65"/>
  <c r="D64" i="65"/>
  <c r="G64" i="65"/>
  <c r="D65" i="65"/>
  <c r="G65" i="65"/>
  <c r="D67" i="65"/>
  <c r="G67" i="65"/>
  <c r="D68" i="65"/>
  <c r="G68" i="65"/>
  <c r="D69" i="65"/>
  <c r="G69" i="65"/>
  <c r="D70" i="65"/>
  <c r="G70" i="65"/>
  <c r="D71" i="65"/>
  <c r="G71" i="65"/>
  <c r="D72" i="65"/>
  <c r="G72" i="65"/>
  <c r="D73" i="65"/>
  <c r="G73" i="65"/>
  <c r="D74" i="65"/>
  <c r="G74" i="65"/>
  <c r="D77" i="65"/>
  <c r="G77" i="65"/>
  <c r="D78" i="65"/>
  <c r="G78" i="65"/>
  <c r="D79" i="65"/>
  <c r="G79" i="65"/>
  <c r="D80" i="65"/>
  <c r="G80" i="65"/>
  <c r="D81" i="65"/>
  <c r="G81" i="65"/>
  <c r="D82" i="65"/>
  <c r="G82" i="65"/>
  <c r="D83" i="65"/>
  <c r="G83" i="65"/>
  <c r="D84" i="65"/>
  <c r="G84" i="65"/>
  <c r="G85" i="65"/>
  <c r="G86" i="65"/>
  <c r="G87" i="65"/>
  <c r="G88" i="65"/>
  <c r="G89" i="65"/>
  <c r="C12" i="66"/>
  <c r="C11" i="66"/>
  <c r="D11" i="66"/>
  <c r="D17" i="66"/>
  <c r="G17" i="66"/>
  <c r="D23" i="66"/>
  <c r="G23" i="66"/>
  <c r="D34" i="66"/>
  <c r="G34" i="66"/>
  <c r="D41" i="66"/>
  <c r="G41" i="66"/>
  <c r="D42" i="66"/>
  <c r="G42" i="66"/>
  <c r="D44" i="66"/>
  <c r="G44" i="66"/>
  <c r="D46" i="66"/>
  <c r="G46" i="66"/>
  <c r="D47" i="66"/>
  <c r="G47" i="66"/>
  <c r="D49" i="66"/>
  <c r="G49" i="66"/>
  <c r="D50" i="66"/>
  <c r="G50" i="66"/>
  <c r="D51" i="66"/>
  <c r="G51" i="66"/>
  <c r="D59" i="66"/>
  <c r="G59" i="66"/>
  <c r="D60" i="66"/>
  <c r="G60" i="66"/>
  <c r="D62" i="66"/>
  <c r="G62" i="66"/>
  <c r="D63" i="66"/>
  <c r="G63" i="66"/>
  <c r="D64" i="66"/>
  <c r="G64" i="66"/>
  <c r="D65" i="66"/>
  <c r="G65" i="66"/>
  <c r="D67" i="66"/>
  <c r="G67" i="66"/>
  <c r="D68" i="66"/>
  <c r="G68" i="66"/>
  <c r="D69" i="66"/>
  <c r="G69" i="66"/>
  <c r="D70" i="66"/>
  <c r="G70" i="66"/>
  <c r="D71" i="66"/>
  <c r="G71" i="66"/>
  <c r="D72" i="66"/>
  <c r="G72" i="66"/>
  <c r="D73" i="66"/>
  <c r="G73" i="66"/>
  <c r="D74" i="66"/>
  <c r="G74" i="66"/>
  <c r="D77" i="66"/>
  <c r="G77" i="66"/>
  <c r="D78" i="66"/>
  <c r="G78" i="66"/>
  <c r="D79" i="66"/>
  <c r="G79" i="66"/>
  <c r="D80" i="66"/>
  <c r="G80" i="66"/>
  <c r="D81" i="66"/>
  <c r="G81" i="66"/>
  <c r="D82" i="66"/>
  <c r="G82" i="66"/>
  <c r="D83" i="66"/>
  <c r="G83" i="66"/>
  <c r="D84" i="66"/>
  <c r="G84" i="66"/>
  <c r="G85" i="66"/>
  <c r="G86" i="66"/>
  <c r="G87" i="66"/>
  <c r="G88" i="66"/>
  <c r="C12" i="67"/>
  <c r="C11" i="67"/>
  <c r="D11" i="67"/>
  <c r="D17" i="67"/>
  <c r="G17" i="67"/>
  <c r="D23" i="67"/>
  <c r="G23" i="67"/>
  <c r="D34" i="67"/>
  <c r="G34" i="67"/>
  <c r="D41" i="67"/>
  <c r="G41" i="67"/>
  <c r="D42" i="67"/>
  <c r="G42" i="67"/>
  <c r="D44" i="67"/>
  <c r="G44" i="67"/>
  <c r="D46" i="67"/>
  <c r="G46" i="67"/>
  <c r="D47" i="67"/>
  <c r="G47" i="67"/>
  <c r="D49" i="67"/>
  <c r="G49" i="67"/>
  <c r="D50" i="67"/>
  <c r="G50" i="67"/>
  <c r="D51" i="67"/>
  <c r="G51" i="67"/>
  <c r="D59" i="67"/>
  <c r="G59" i="67"/>
  <c r="D60" i="67"/>
  <c r="G60" i="67"/>
  <c r="D62" i="67"/>
  <c r="G62" i="67"/>
  <c r="D63" i="67"/>
  <c r="G63" i="67"/>
  <c r="D64" i="67"/>
  <c r="G64" i="67"/>
  <c r="D65" i="67"/>
  <c r="G65" i="67"/>
  <c r="D67" i="67"/>
  <c r="G67" i="67"/>
  <c r="D68" i="67"/>
  <c r="G68" i="67"/>
  <c r="D69" i="67"/>
  <c r="G69" i="67"/>
  <c r="D70" i="67"/>
  <c r="G70" i="67"/>
  <c r="D71" i="67"/>
  <c r="G71" i="67"/>
  <c r="D72" i="67"/>
  <c r="G72" i="67"/>
  <c r="D73" i="67"/>
  <c r="G73" i="67"/>
  <c r="D74" i="67"/>
  <c r="G74" i="67"/>
  <c r="D77" i="67"/>
  <c r="G77" i="67"/>
  <c r="D78" i="67"/>
  <c r="G78" i="67"/>
  <c r="D79" i="67"/>
  <c r="G79" i="67"/>
  <c r="D80" i="67"/>
  <c r="G80" i="67"/>
  <c r="D81" i="67"/>
  <c r="G81" i="67"/>
  <c r="D82" i="67"/>
  <c r="G82" i="67"/>
  <c r="D83" i="67"/>
  <c r="G83" i="67"/>
  <c r="D84" i="67"/>
  <c r="G84" i="67"/>
  <c r="G85" i="67"/>
  <c r="G86" i="67"/>
  <c r="G87" i="67"/>
  <c r="G88" i="67"/>
  <c r="G89" i="67"/>
  <c r="C12" i="68"/>
  <c r="C11" i="68"/>
  <c r="D11" i="68"/>
  <c r="D17" i="68"/>
  <c r="G17" i="68"/>
  <c r="D23" i="68"/>
  <c r="G23" i="68"/>
  <c r="D34" i="68"/>
  <c r="G34" i="68"/>
  <c r="D41" i="68"/>
  <c r="G41" i="68"/>
  <c r="D42" i="68"/>
  <c r="G42" i="68"/>
  <c r="D44" i="68"/>
  <c r="G44" i="68"/>
  <c r="D46" i="68"/>
  <c r="G46" i="68"/>
  <c r="D47" i="68"/>
  <c r="G47" i="68"/>
  <c r="D49" i="68"/>
  <c r="G49" i="68"/>
  <c r="D50" i="68"/>
  <c r="G50" i="68"/>
  <c r="D51" i="68"/>
  <c r="G51" i="68"/>
  <c r="D59" i="68"/>
  <c r="G59" i="68"/>
  <c r="D60" i="68"/>
  <c r="G60" i="68"/>
  <c r="D62" i="68"/>
  <c r="G62" i="68"/>
  <c r="D63" i="68"/>
  <c r="G63" i="68"/>
  <c r="D64" i="68"/>
  <c r="G64" i="68"/>
  <c r="D65" i="68"/>
  <c r="G65" i="68"/>
  <c r="D67" i="68"/>
  <c r="G67" i="68"/>
  <c r="D68" i="68"/>
  <c r="G68" i="68"/>
  <c r="D69" i="68"/>
  <c r="G69" i="68"/>
  <c r="D70" i="68"/>
  <c r="G70" i="68"/>
  <c r="D71" i="68"/>
  <c r="G71" i="68"/>
  <c r="D72" i="68"/>
  <c r="G72" i="68"/>
  <c r="D73" i="68"/>
  <c r="G73" i="68"/>
  <c r="D74" i="68"/>
  <c r="G74" i="68"/>
  <c r="D77" i="68"/>
  <c r="G77" i="68"/>
  <c r="D78" i="68"/>
  <c r="G78" i="68"/>
  <c r="D79" i="68"/>
  <c r="G79" i="68"/>
  <c r="D80" i="68"/>
  <c r="G80" i="68"/>
  <c r="D81" i="68"/>
  <c r="G81" i="68"/>
  <c r="D82" i="68"/>
  <c r="G82" i="68"/>
  <c r="D83" i="68"/>
  <c r="G83" i="68"/>
  <c r="D84" i="68"/>
  <c r="G84" i="68"/>
  <c r="G85" i="68"/>
  <c r="G86" i="68"/>
  <c r="G87" i="68"/>
  <c r="G88" i="68"/>
  <c r="G89" i="68"/>
  <c r="C12" i="69"/>
  <c r="C11" i="69"/>
  <c r="D11" i="69"/>
  <c r="D17" i="69"/>
  <c r="G17" i="69"/>
  <c r="D23" i="69"/>
  <c r="G23" i="69"/>
  <c r="D34" i="69"/>
  <c r="G34" i="69"/>
  <c r="D41" i="69"/>
  <c r="G41" i="69"/>
  <c r="D42" i="69"/>
  <c r="G42" i="69"/>
  <c r="D44" i="69"/>
  <c r="G44" i="69"/>
  <c r="D46" i="69"/>
  <c r="G46" i="69"/>
  <c r="D47" i="69"/>
  <c r="G47" i="69"/>
  <c r="D49" i="69"/>
  <c r="G49" i="69"/>
  <c r="D50" i="69"/>
  <c r="G50" i="69"/>
  <c r="D51" i="69"/>
  <c r="G51" i="69"/>
  <c r="D59" i="69"/>
  <c r="G59" i="69"/>
  <c r="D60" i="69"/>
  <c r="G60" i="69"/>
  <c r="D62" i="69"/>
  <c r="G62" i="69"/>
  <c r="D63" i="69"/>
  <c r="G63" i="69"/>
  <c r="D64" i="69"/>
  <c r="G64" i="69"/>
  <c r="D65" i="69"/>
  <c r="G65" i="69"/>
  <c r="D67" i="69"/>
  <c r="G67" i="69"/>
  <c r="D68" i="69"/>
  <c r="G68" i="69"/>
  <c r="D69" i="69"/>
  <c r="G69" i="69"/>
  <c r="D70" i="69"/>
  <c r="G70" i="69"/>
  <c r="D71" i="69"/>
  <c r="G71" i="69"/>
  <c r="D72" i="69"/>
  <c r="G72" i="69"/>
  <c r="D73" i="69"/>
  <c r="G73" i="69"/>
  <c r="D74" i="69"/>
  <c r="G74" i="69"/>
  <c r="D77" i="69"/>
  <c r="G77" i="69"/>
  <c r="D78" i="69"/>
  <c r="G78" i="69"/>
  <c r="D79" i="69"/>
  <c r="G79" i="69"/>
  <c r="D80" i="69"/>
  <c r="G80" i="69"/>
  <c r="D81" i="69"/>
  <c r="G81" i="69"/>
  <c r="D82" i="69"/>
  <c r="G82" i="69"/>
  <c r="D83" i="69"/>
  <c r="G83" i="69"/>
  <c r="D84" i="69"/>
  <c r="G84" i="69"/>
  <c r="G85" i="69"/>
  <c r="G86" i="69"/>
  <c r="G87" i="69"/>
  <c r="G88" i="69"/>
  <c r="G89" i="69"/>
  <c r="G90" i="69"/>
  <c r="C12" i="70"/>
  <c r="C11" i="70"/>
  <c r="D11" i="70"/>
  <c r="D17" i="70"/>
  <c r="G17" i="70"/>
  <c r="D23" i="70"/>
  <c r="G23" i="70"/>
  <c r="D34" i="70"/>
  <c r="G34" i="70"/>
  <c r="D41" i="70"/>
  <c r="G41" i="70"/>
  <c r="D42" i="70"/>
  <c r="G42" i="70"/>
  <c r="D44" i="70"/>
  <c r="G44" i="70"/>
  <c r="D46" i="70"/>
  <c r="G46" i="70"/>
  <c r="D47" i="70"/>
  <c r="G47" i="70"/>
  <c r="D49" i="70"/>
  <c r="G49" i="70"/>
  <c r="D50" i="70"/>
  <c r="G50" i="70"/>
  <c r="D51" i="70"/>
  <c r="G51" i="70"/>
  <c r="D59" i="70"/>
  <c r="G59" i="70"/>
  <c r="D60" i="70"/>
  <c r="G60" i="70"/>
  <c r="D62" i="70"/>
  <c r="G62" i="70"/>
  <c r="D63" i="70"/>
  <c r="G63" i="70"/>
  <c r="D64" i="70"/>
  <c r="G64" i="70"/>
  <c r="D65" i="70"/>
  <c r="G65" i="70"/>
  <c r="D67" i="70"/>
  <c r="G67" i="70"/>
  <c r="D68" i="70"/>
  <c r="G68" i="70"/>
  <c r="D69" i="70"/>
  <c r="G69" i="70"/>
  <c r="D70" i="70"/>
  <c r="G70" i="70"/>
  <c r="D71" i="70"/>
  <c r="G71" i="70"/>
  <c r="D72" i="70"/>
  <c r="G72" i="70"/>
  <c r="D73" i="70"/>
  <c r="G73" i="70"/>
  <c r="D74" i="70"/>
  <c r="G74" i="70"/>
  <c r="D77" i="70"/>
  <c r="G77" i="70"/>
  <c r="D78" i="70"/>
  <c r="G78" i="70"/>
  <c r="D79" i="70"/>
  <c r="G79" i="70"/>
  <c r="D80" i="70"/>
  <c r="G80" i="70"/>
  <c r="D81" i="70"/>
  <c r="G81" i="70"/>
  <c r="D82" i="70"/>
  <c r="G82" i="70"/>
  <c r="D83" i="70"/>
  <c r="G83" i="70"/>
  <c r="D84" i="70"/>
  <c r="G84" i="70"/>
  <c r="G85" i="70"/>
  <c r="G86" i="70"/>
  <c r="G87" i="70"/>
  <c r="G88" i="70"/>
  <c r="G89" i="70"/>
  <c r="G90" i="70"/>
  <c r="C12" i="72"/>
  <c r="C11" i="72"/>
  <c r="D11" i="72"/>
  <c r="D17" i="72"/>
  <c r="G17" i="72"/>
  <c r="D23" i="72"/>
  <c r="G23" i="72"/>
  <c r="D34" i="72"/>
  <c r="G34" i="72"/>
  <c r="D41" i="72"/>
  <c r="G41" i="72"/>
  <c r="D42" i="72"/>
  <c r="G42" i="72"/>
  <c r="D44" i="72"/>
  <c r="G44" i="72"/>
  <c r="D46" i="72"/>
  <c r="G46" i="72"/>
  <c r="D47" i="72"/>
  <c r="G47" i="72"/>
  <c r="D49" i="72"/>
  <c r="G49" i="72"/>
  <c r="D50" i="72"/>
  <c r="G50" i="72"/>
  <c r="D51" i="72"/>
  <c r="G51" i="72"/>
  <c r="D59" i="72"/>
  <c r="G59" i="72"/>
  <c r="D60" i="72"/>
  <c r="G60" i="72"/>
  <c r="D62" i="72"/>
  <c r="G62" i="72"/>
  <c r="D63" i="72"/>
  <c r="G63" i="72"/>
  <c r="D64" i="72"/>
  <c r="G64" i="72"/>
  <c r="D65" i="72"/>
  <c r="G65" i="72"/>
  <c r="D67" i="72"/>
  <c r="G67" i="72"/>
  <c r="D68" i="72"/>
  <c r="G68" i="72"/>
  <c r="D69" i="72"/>
  <c r="G69" i="72"/>
  <c r="D70" i="72"/>
  <c r="G70" i="72"/>
  <c r="D71" i="72"/>
  <c r="G71" i="72"/>
  <c r="D72" i="72"/>
  <c r="G72" i="72"/>
  <c r="D73" i="72"/>
  <c r="G73" i="72"/>
  <c r="D74" i="72"/>
  <c r="G74" i="72"/>
  <c r="D77" i="72"/>
  <c r="G77" i="72"/>
  <c r="D78" i="72"/>
  <c r="G78" i="72"/>
  <c r="D79" i="72"/>
  <c r="G79" i="72"/>
  <c r="D80" i="72"/>
  <c r="G80" i="72"/>
  <c r="D81" i="72"/>
  <c r="G81" i="72"/>
  <c r="D82" i="72"/>
  <c r="G82" i="72"/>
  <c r="D83" i="72"/>
  <c r="G83" i="72"/>
  <c r="D84" i="72"/>
  <c r="G84" i="72"/>
  <c r="G85" i="72"/>
  <c r="G86" i="72"/>
  <c r="G87" i="72"/>
  <c r="G88" i="72"/>
  <c r="G89" i="72"/>
  <c r="G90" i="72"/>
  <c r="G91" i="72"/>
  <c r="G92" i="72"/>
  <c r="C12" i="73"/>
  <c r="C11" i="73"/>
  <c r="D11" i="73"/>
  <c r="D17" i="73"/>
  <c r="G17" i="73"/>
  <c r="D23" i="73"/>
  <c r="G23" i="73"/>
  <c r="D34" i="73"/>
  <c r="G34" i="73"/>
  <c r="D41" i="73"/>
  <c r="G41" i="73"/>
  <c r="D42" i="73"/>
  <c r="G42" i="73"/>
  <c r="D44" i="73"/>
  <c r="G44" i="73"/>
  <c r="D46" i="73"/>
  <c r="G46" i="73"/>
  <c r="D47" i="73"/>
  <c r="G47" i="73"/>
  <c r="D49" i="73"/>
  <c r="G49" i="73"/>
  <c r="D50" i="73"/>
  <c r="G50" i="73"/>
  <c r="D51" i="73"/>
  <c r="G51" i="73"/>
  <c r="D59" i="73"/>
  <c r="G59" i="73"/>
  <c r="D60" i="73"/>
  <c r="G60" i="73"/>
  <c r="D62" i="73"/>
  <c r="G62" i="73"/>
  <c r="D63" i="73"/>
  <c r="G63" i="73"/>
  <c r="D64" i="73"/>
  <c r="G64" i="73"/>
  <c r="D65" i="73"/>
  <c r="G65" i="73"/>
  <c r="D67" i="73"/>
  <c r="G67" i="73"/>
  <c r="D68" i="73"/>
  <c r="G68" i="73"/>
  <c r="D69" i="73"/>
  <c r="G69" i="73"/>
  <c r="D70" i="73"/>
  <c r="G70" i="73"/>
  <c r="D71" i="73"/>
  <c r="G71" i="73"/>
  <c r="D72" i="73"/>
  <c r="G72" i="73"/>
  <c r="D73" i="73"/>
  <c r="G73" i="73"/>
  <c r="D74" i="73"/>
  <c r="G74" i="73"/>
  <c r="D77" i="73"/>
  <c r="G77" i="73"/>
  <c r="D78" i="73"/>
  <c r="G78" i="73"/>
  <c r="D79" i="73"/>
  <c r="G79" i="73"/>
  <c r="D80" i="73"/>
  <c r="G80" i="73"/>
  <c r="D81" i="73"/>
  <c r="G81" i="73"/>
  <c r="D82" i="73"/>
  <c r="G82" i="73"/>
  <c r="D83" i="73"/>
  <c r="G83" i="73"/>
  <c r="D84" i="73"/>
  <c r="G84" i="73"/>
  <c r="G85" i="73"/>
  <c r="G86" i="73"/>
  <c r="G87" i="73"/>
  <c r="G88" i="73"/>
  <c r="G89" i="73"/>
  <c r="G90" i="73"/>
  <c r="G91" i="73"/>
  <c r="G92" i="73"/>
  <c r="C12" i="74"/>
  <c r="C11" i="74"/>
  <c r="D11" i="74"/>
  <c r="D17" i="74"/>
  <c r="G17" i="74"/>
  <c r="D23" i="74"/>
  <c r="G23" i="74"/>
  <c r="D34" i="74"/>
  <c r="G34" i="74"/>
  <c r="D41" i="74"/>
  <c r="G41" i="74"/>
  <c r="D42" i="74"/>
  <c r="G42" i="74"/>
  <c r="D44" i="74"/>
  <c r="G44" i="74"/>
  <c r="D46" i="74"/>
  <c r="G46" i="74"/>
  <c r="D47" i="74"/>
  <c r="G47" i="74"/>
  <c r="D49" i="74"/>
  <c r="G49" i="74"/>
  <c r="D50" i="74"/>
  <c r="G50" i="74"/>
  <c r="D51" i="74"/>
  <c r="G51" i="74"/>
  <c r="D59" i="74"/>
  <c r="G59" i="74"/>
  <c r="D60" i="74"/>
  <c r="G60" i="74"/>
  <c r="D62" i="74"/>
  <c r="G62" i="74"/>
  <c r="D63" i="74"/>
  <c r="G63" i="74"/>
  <c r="D64" i="74"/>
  <c r="G64" i="74"/>
  <c r="D65" i="74"/>
  <c r="G65" i="74"/>
  <c r="D67" i="74"/>
  <c r="G67" i="74"/>
  <c r="D68" i="74"/>
  <c r="G68" i="74"/>
  <c r="D69" i="74"/>
  <c r="G69" i="74"/>
  <c r="D70" i="74"/>
  <c r="G70" i="74"/>
  <c r="D71" i="74"/>
  <c r="G71" i="74"/>
  <c r="D72" i="74"/>
  <c r="G72" i="74"/>
  <c r="D73" i="74"/>
  <c r="G73" i="74"/>
  <c r="D74" i="74"/>
  <c r="G74" i="74"/>
  <c r="D77" i="74"/>
  <c r="G77" i="74"/>
  <c r="D78" i="74"/>
  <c r="G78" i="74"/>
  <c r="D79" i="74"/>
  <c r="G79" i="74"/>
  <c r="D80" i="74"/>
  <c r="G80" i="74"/>
  <c r="D81" i="74"/>
  <c r="G81" i="74"/>
  <c r="D82" i="74"/>
  <c r="G82" i="74"/>
  <c r="D83" i="74"/>
  <c r="G83" i="74"/>
  <c r="D84" i="74"/>
  <c r="G84" i="74"/>
  <c r="G85" i="74"/>
  <c r="G86" i="74"/>
  <c r="G87" i="74"/>
  <c r="G88" i="74"/>
  <c r="G89" i="74"/>
  <c r="G90" i="74"/>
  <c r="G91" i="74"/>
  <c r="G92" i="74"/>
  <c r="C12" i="75"/>
  <c r="C11" i="75"/>
  <c r="D11" i="75"/>
  <c r="D17" i="75"/>
  <c r="G17" i="75"/>
  <c r="D23" i="75"/>
  <c r="G23" i="75"/>
  <c r="D34" i="75"/>
  <c r="G34" i="75"/>
  <c r="D41" i="75"/>
  <c r="G41" i="75"/>
  <c r="D42" i="75"/>
  <c r="G42" i="75"/>
  <c r="D44" i="75"/>
  <c r="G44" i="75"/>
  <c r="D46" i="75"/>
  <c r="G46" i="75"/>
  <c r="D47" i="75"/>
  <c r="G47" i="75"/>
  <c r="D49" i="75"/>
  <c r="G49" i="75"/>
  <c r="D50" i="75"/>
  <c r="G50" i="75"/>
  <c r="D51" i="75"/>
  <c r="G51" i="75"/>
  <c r="D59" i="75"/>
  <c r="G59" i="75"/>
  <c r="D60" i="75"/>
  <c r="G60" i="75"/>
  <c r="D62" i="75"/>
  <c r="G62" i="75"/>
  <c r="D63" i="75"/>
  <c r="G63" i="75"/>
  <c r="D64" i="75"/>
  <c r="G64" i="75"/>
  <c r="D65" i="75"/>
  <c r="G65" i="75"/>
  <c r="D67" i="75"/>
  <c r="G67" i="75"/>
  <c r="D68" i="75"/>
  <c r="G68" i="75"/>
  <c r="D69" i="75"/>
  <c r="G69" i="75"/>
  <c r="D70" i="75"/>
  <c r="G70" i="75"/>
  <c r="D71" i="75"/>
  <c r="G71" i="75"/>
  <c r="D72" i="75"/>
  <c r="G72" i="75"/>
  <c r="D73" i="75"/>
  <c r="G73" i="75"/>
  <c r="D74" i="75"/>
  <c r="G74" i="75"/>
  <c r="D77" i="75"/>
  <c r="G77" i="75"/>
  <c r="D78" i="75"/>
  <c r="G78" i="75"/>
  <c r="D79" i="75"/>
  <c r="G79" i="75"/>
  <c r="D80" i="75"/>
  <c r="G80" i="75"/>
  <c r="D81" i="75"/>
  <c r="G81" i="75"/>
  <c r="D82" i="75"/>
  <c r="G82" i="75"/>
  <c r="D83" i="75"/>
  <c r="G83" i="75"/>
  <c r="D84" i="75"/>
  <c r="G84" i="75"/>
  <c r="G85" i="75"/>
  <c r="G86" i="75"/>
  <c r="G87" i="75"/>
  <c r="G88" i="75"/>
  <c r="G89" i="75"/>
  <c r="G90" i="75"/>
  <c r="G91" i="75"/>
  <c r="G92" i="75"/>
  <c r="C12" i="76"/>
  <c r="C11" i="76"/>
  <c r="D11" i="76"/>
  <c r="D17" i="76"/>
  <c r="G17" i="76"/>
  <c r="D23" i="76"/>
  <c r="G23" i="76"/>
  <c r="D34" i="76"/>
  <c r="G34" i="76"/>
  <c r="D41" i="76"/>
  <c r="G41" i="76"/>
  <c r="D42" i="76"/>
  <c r="G42" i="76"/>
  <c r="D44" i="76"/>
  <c r="G44" i="76"/>
  <c r="D46" i="76"/>
  <c r="G46" i="76"/>
  <c r="D47" i="76"/>
  <c r="G47" i="76"/>
  <c r="D49" i="76"/>
  <c r="G49" i="76"/>
  <c r="D50" i="76"/>
  <c r="G50" i="76"/>
  <c r="D51" i="76"/>
  <c r="G51" i="76"/>
  <c r="D59" i="76"/>
  <c r="G59" i="76"/>
  <c r="D60" i="76"/>
  <c r="G60" i="76"/>
  <c r="D62" i="76"/>
  <c r="G62" i="76"/>
  <c r="D63" i="76"/>
  <c r="G63" i="76"/>
  <c r="D64" i="76"/>
  <c r="G64" i="76"/>
  <c r="D65" i="76"/>
  <c r="G65" i="76"/>
  <c r="D67" i="76"/>
  <c r="G67" i="76"/>
  <c r="D68" i="76"/>
  <c r="G68" i="76"/>
  <c r="D69" i="76"/>
  <c r="G69" i="76"/>
  <c r="D70" i="76"/>
  <c r="G70" i="76"/>
  <c r="D71" i="76"/>
  <c r="G71" i="76"/>
  <c r="D72" i="76"/>
  <c r="G72" i="76"/>
  <c r="D73" i="76"/>
  <c r="G73" i="76"/>
  <c r="D74" i="76"/>
  <c r="G74" i="76"/>
  <c r="D77" i="76"/>
  <c r="G77" i="76"/>
  <c r="D78" i="76"/>
  <c r="G78" i="76"/>
  <c r="D79" i="76"/>
  <c r="G79" i="76"/>
  <c r="D80" i="76"/>
  <c r="G80" i="76"/>
  <c r="D81" i="76"/>
  <c r="G81" i="76"/>
  <c r="D82" i="76"/>
  <c r="G82" i="76"/>
  <c r="D83" i="76"/>
  <c r="G83" i="76"/>
  <c r="D84" i="76"/>
  <c r="G84" i="76"/>
  <c r="G85" i="76"/>
  <c r="G86" i="76"/>
  <c r="G87" i="76"/>
  <c r="G88" i="76"/>
  <c r="G89" i="76"/>
  <c r="G90" i="76"/>
  <c r="G91" i="76"/>
  <c r="G92" i="76"/>
  <c r="G93" i="76"/>
  <c r="C12" i="77"/>
  <c r="C11" i="77"/>
  <c r="D11" i="77"/>
  <c r="D17" i="77"/>
  <c r="G17" i="77"/>
  <c r="D23" i="77"/>
  <c r="G23" i="77"/>
  <c r="D34" i="77"/>
  <c r="G34" i="77"/>
  <c r="D41" i="77"/>
  <c r="G41" i="77"/>
  <c r="D42" i="77"/>
  <c r="G42" i="77"/>
  <c r="D44" i="77"/>
  <c r="G44" i="77"/>
  <c r="D46" i="77"/>
  <c r="G46" i="77"/>
  <c r="D47" i="77"/>
  <c r="G47" i="77"/>
  <c r="D49" i="77"/>
  <c r="G49" i="77"/>
  <c r="D50" i="77"/>
  <c r="G50" i="77"/>
  <c r="D51" i="77"/>
  <c r="G51" i="77"/>
  <c r="D59" i="77"/>
  <c r="G59" i="77"/>
  <c r="D60" i="77"/>
  <c r="G60" i="77"/>
  <c r="D62" i="77"/>
  <c r="G62" i="77"/>
  <c r="D63" i="77"/>
  <c r="G63" i="77"/>
  <c r="D64" i="77"/>
  <c r="G64" i="77"/>
  <c r="D65" i="77"/>
  <c r="G65" i="77"/>
  <c r="D67" i="77"/>
  <c r="G67" i="77"/>
  <c r="D68" i="77"/>
  <c r="G68" i="77"/>
  <c r="D69" i="77"/>
  <c r="G69" i="77"/>
  <c r="D70" i="77"/>
  <c r="G70" i="77"/>
  <c r="D71" i="77"/>
  <c r="G71" i="77"/>
  <c r="D72" i="77"/>
  <c r="G72" i="77"/>
  <c r="D73" i="77"/>
  <c r="G73" i="77"/>
  <c r="D74" i="77"/>
  <c r="G74" i="77"/>
  <c r="D77" i="77"/>
  <c r="G77" i="77"/>
  <c r="D78" i="77"/>
  <c r="G78" i="77"/>
  <c r="D79" i="77"/>
  <c r="G79" i="77"/>
  <c r="D80" i="77"/>
  <c r="G80" i="77"/>
  <c r="D81" i="77"/>
  <c r="G81" i="77"/>
  <c r="D82" i="77"/>
  <c r="G82" i="77"/>
  <c r="D83" i="77"/>
  <c r="G83" i="77"/>
  <c r="D84" i="77"/>
  <c r="G84" i="77"/>
  <c r="G85" i="77"/>
  <c r="G86" i="77"/>
  <c r="G87" i="77"/>
  <c r="G88" i="77"/>
  <c r="G89" i="77"/>
  <c r="G90" i="77"/>
  <c r="G91" i="77"/>
  <c r="G92" i="77"/>
  <c r="G93" i="77"/>
  <c r="C12" i="78"/>
  <c r="C11" i="78"/>
  <c r="D11" i="78"/>
  <c r="D17" i="78"/>
  <c r="G17" i="78"/>
  <c r="D23" i="78"/>
  <c r="G23" i="78"/>
  <c r="D34" i="78"/>
  <c r="G34" i="78"/>
  <c r="D41" i="78"/>
  <c r="G41" i="78"/>
  <c r="D42" i="78"/>
  <c r="G42" i="78"/>
  <c r="D44" i="78"/>
  <c r="G44" i="78"/>
  <c r="D46" i="78"/>
  <c r="G46" i="78"/>
  <c r="D47" i="78"/>
  <c r="G47" i="78"/>
  <c r="D49" i="78"/>
  <c r="G49" i="78"/>
  <c r="D50" i="78"/>
  <c r="G50" i="78"/>
  <c r="D51" i="78"/>
  <c r="G51" i="78"/>
  <c r="D59" i="78"/>
  <c r="G59" i="78"/>
  <c r="D60" i="78"/>
  <c r="G60" i="78"/>
  <c r="D62" i="78"/>
  <c r="G62" i="78"/>
  <c r="D63" i="78"/>
  <c r="G63" i="78"/>
  <c r="D64" i="78"/>
  <c r="G64" i="78"/>
  <c r="D65" i="78"/>
  <c r="G65" i="78"/>
  <c r="D67" i="78"/>
  <c r="G67" i="78"/>
  <c r="D68" i="78"/>
  <c r="G68" i="78"/>
  <c r="D69" i="78"/>
  <c r="G69" i="78"/>
  <c r="D70" i="78"/>
  <c r="G70" i="78"/>
  <c r="D71" i="78"/>
  <c r="G71" i="78"/>
  <c r="D72" i="78"/>
  <c r="G72" i="78"/>
  <c r="D73" i="78"/>
  <c r="G73" i="78"/>
  <c r="D74" i="78"/>
  <c r="G74" i="78"/>
  <c r="D77" i="78"/>
  <c r="G77" i="78"/>
  <c r="D78" i="78"/>
  <c r="G78" i="78"/>
  <c r="D79" i="78"/>
  <c r="G79" i="78"/>
  <c r="D80" i="78"/>
  <c r="G80" i="78"/>
  <c r="D81" i="78"/>
  <c r="G81" i="78"/>
  <c r="D82" i="78"/>
  <c r="G82" i="78"/>
  <c r="D83" i="78"/>
  <c r="G83" i="78"/>
  <c r="D84" i="78"/>
  <c r="G84" i="78"/>
  <c r="G85" i="78"/>
  <c r="G86" i="78"/>
  <c r="G87" i="78"/>
  <c r="G88" i="78"/>
  <c r="G89" i="78"/>
  <c r="G90" i="78"/>
  <c r="G91" i="78"/>
  <c r="G92" i="78"/>
  <c r="G93" i="78"/>
  <c r="C12" i="79"/>
  <c r="C11" i="79"/>
  <c r="D11" i="79"/>
  <c r="D17" i="79"/>
  <c r="G17" i="79"/>
  <c r="D23" i="79"/>
  <c r="G23" i="79"/>
  <c r="D34" i="79"/>
  <c r="G34" i="79"/>
  <c r="D41" i="79"/>
  <c r="G41" i="79"/>
  <c r="D42" i="79"/>
  <c r="G42" i="79"/>
  <c r="D44" i="79"/>
  <c r="G44" i="79"/>
  <c r="D46" i="79"/>
  <c r="G46" i="79"/>
  <c r="D47" i="79"/>
  <c r="G47" i="79"/>
  <c r="D49" i="79"/>
  <c r="G49" i="79"/>
  <c r="D50" i="79"/>
  <c r="G50" i="79"/>
  <c r="D51" i="79"/>
  <c r="G51" i="79"/>
  <c r="D59" i="79"/>
  <c r="G59" i="79"/>
  <c r="D60" i="79"/>
  <c r="G60" i="79"/>
  <c r="D62" i="79"/>
  <c r="G62" i="79"/>
  <c r="D63" i="79"/>
  <c r="G63" i="79"/>
  <c r="D64" i="79"/>
  <c r="G64" i="79"/>
  <c r="D65" i="79"/>
  <c r="G65" i="79"/>
  <c r="D67" i="79"/>
  <c r="G67" i="79"/>
  <c r="D68" i="79"/>
  <c r="G68" i="79"/>
  <c r="D69" i="79"/>
  <c r="G69" i="79"/>
  <c r="D70" i="79"/>
  <c r="G70" i="79"/>
  <c r="D71" i="79"/>
  <c r="G71" i="79"/>
  <c r="D72" i="79"/>
  <c r="G72" i="79"/>
  <c r="D73" i="79"/>
  <c r="G73" i="79"/>
  <c r="D74" i="79"/>
  <c r="G74" i="79"/>
  <c r="D77" i="79"/>
  <c r="G77" i="79"/>
  <c r="D78" i="79"/>
  <c r="G78" i="79"/>
  <c r="D79" i="79"/>
  <c r="G79" i="79"/>
  <c r="D80" i="79"/>
  <c r="G80" i="79"/>
  <c r="D81" i="79"/>
  <c r="G81" i="79"/>
  <c r="D82" i="79"/>
  <c r="G82" i="79"/>
  <c r="D83" i="79"/>
  <c r="G83" i="79"/>
  <c r="D84" i="79"/>
  <c r="G84" i="79"/>
  <c r="G85" i="79"/>
  <c r="G86" i="79"/>
  <c r="G87" i="79"/>
  <c r="G88" i="79"/>
  <c r="G89" i="79"/>
  <c r="G90" i="79"/>
  <c r="G91" i="79"/>
  <c r="G92" i="79"/>
  <c r="G93" i="79"/>
  <c r="C12" i="80"/>
  <c r="C11" i="80"/>
  <c r="D11" i="80"/>
  <c r="D17" i="80"/>
  <c r="G17" i="80"/>
  <c r="D23" i="80"/>
  <c r="G23" i="80"/>
  <c r="D34" i="80"/>
  <c r="G34" i="80"/>
  <c r="D41" i="80"/>
  <c r="G41" i="80"/>
  <c r="D42" i="80"/>
  <c r="G42" i="80"/>
  <c r="D44" i="80"/>
  <c r="G44" i="80"/>
  <c r="D46" i="80"/>
  <c r="G46" i="80"/>
  <c r="D47" i="80"/>
  <c r="G47" i="80"/>
  <c r="D49" i="80"/>
  <c r="G49" i="80"/>
  <c r="D50" i="80"/>
  <c r="G50" i="80"/>
  <c r="D51" i="80"/>
  <c r="G51" i="80"/>
  <c r="D59" i="80"/>
  <c r="G59" i="80"/>
  <c r="D60" i="80"/>
  <c r="G60" i="80"/>
  <c r="D62" i="80"/>
  <c r="G62" i="80"/>
  <c r="D63" i="80"/>
  <c r="G63" i="80"/>
  <c r="D64" i="80"/>
  <c r="G64" i="80"/>
  <c r="D65" i="80"/>
  <c r="G65" i="80"/>
  <c r="D67" i="80"/>
  <c r="G67" i="80"/>
  <c r="D68" i="80"/>
  <c r="G68" i="80"/>
  <c r="D69" i="80"/>
  <c r="G69" i="80"/>
  <c r="D70" i="80"/>
  <c r="G70" i="80"/>
  <c r="D71" i="80"/>
  <c r="G71" i="80"/>
  <c r="D72" i="80"/>
  <c r="G72" i="80"/>
  <c r="D73" i="80"/>
  <c r="G73" i="80"/>
  <c r="D74" i="80"/>
  <c r="G74" i="80"/>
  <c r="D77" i="80"/>
  <c r="G77" i="80"/>
  <c r="D78" i="80"/>
  <c r="G78" i="80"/>
  <c r="D79" i="80"/>
  <c r="G79" i="80"/>
  <c r="D80" i="80"/>
  <c r="G80" i="80"/>
  <c r="D81" i="80"/>
  <c r="G81" i="80"/>
  <c r="D82" i="80"/>
  <c r="G82" i="80"/>
  <c r="D83" i="80"/>
  <c r="G83" i="80"/>
  <c r="D84" i="80"/>
  <c r="G84" i="80"/>
  <c r="G85" i="80"/>
  <c r="G86" i="80"/>
  <c r="G87" i="80"/>
  <c r="G88" i="80"/>
  <c r="G89" i="80"/>
  <c r="G90" i="80"/>
  <c r="G91" i="80"/>
  <c r="G92" i="80"/>
  <c r="G93" i="80"/>
  <c r="C12" i="81"/>
  <c r="C11" i="81"/>
  <c r="D11" i="81"/>
  <c r="D17" i="81"/>
  <c r="G17" i="81"/>
  <c r="D23" i="81"/>
  <c r="G23" i="81"/>
  <c r="D34" i="81"/>
  <c r="G34" i="81"/>
  <c r="D41" i="81"/>
  <c r="G41" i="81"/>
  <c r="D42" i="81"/>
  <c r="G42" i="81"/>
  <c r="D44" i="81"/>
  <c r="G44" i="81"/>
  <c r="D46" i="81"/>
  <c r="G46" i="81"/>
  <c r="D47" i="81"/>
  <c r="G47" i="81"/>
  <c r="D49" i="81"/>
  <c r="G49" i="81"/>
  <c r="D50" i="81"/>
  <c r="G50" i="81"/>
  <c r="D51" i="81"/>
  <c r="G51" i="81"/>
  <c r="D59" i="81"/>
  <c r="G59" i="81"/>
  <c r="D60" i="81"/>
  <c r="G60" i="81"/>
  <c r="D62" i="81"/>
  <c r="G62" i="81"/>
  <c r="D63" i="81"/>
  <c r="G63" i="81"/>
  <c r="D64" i="81"/>
  <c r="G64" i="81"/>
  <c r="D65" i="81"/>
  <c r="G65" i="81"/>
  <c r="D67" i="81"/>
  <c r="G67" i="81"/>
  <c r="D68" i="81"/>
  <c r="G68" i="81"/>
  <c r="D69" i="81"/>
  <c r="G69" i="81"/>
  <c r="D70" i="81"/>
  <c r="G70" i="81"/>
  <c r="D71" i="81"/>
  <c r="G71" i="81"/>
  <c r="D72" i="81"/>
  <c r="G72" i="81"/>
  <c r="D73" i="81"/>
  <c r="G73" i="81"/>
  <c r="D74" i="81"/>
  <c r="G74" i="81"/>
  <c r="D77" i="81"/>
  <c r="G77" i="81"/>
  <c r="D78" i="81"/>
  <c r="G78" i="81"/>
  <c r="D79" i="81"/>
  <c r="G79" i="81"/>
  <c r="D80" i="81"/>
  <c r="G80" i="81"/>
  <c r="D81" i="81"/>
  <c r="G81" i="81"/>
  <c r="D82" i="81"/>
  <c r="G82" i="81"/>
  <c r="D83" i="81"/>
  <c r="G83" i="81"/>
  <c r="D84" i="81"/>
  <c r="G84" i="81"/>
  <c r="G85" i="81"/>
  <c r="G86" i="81"/>
  <c r="G87" i="81"/>
  <c r="G88" i="81"/>
  <c r="G89" i="81"/>
  <c r="G90" i="81"/>
  <c r="G91" i="81"/>
  <c r="G92" i="81"/>
  <c r="G93" i="81"/>
  <c r="C12" i="82"/>
  <c r="C11" i="82"/>
  <c r="D11" i="82"/>
  <c r="D17" i="82"/>
  <c r="G17" i="82"/>
  <c r="D23" i="82"/>
  <c r="G23" i="82"/>
  <c r="D34" i="82"/>
  <c r="G34" i="82"/>
  <c r="D41" i="82"/>
  <c r="G41" i="82"/>
  <c r="D42" i="82"/>
  <c r="G42" i="82"/>
  <c r="D44" i="82"/>
  <c r="G44" i="82"/>
  <c r="D46" i="82"/>
  <c r="G46" i="82"/>
  <c r="D47" i="82"/>
  <c r="G47" i="82"/>
  <c r="D49" i="82"/>
  <c r="G49" i="82"/>
  <c r="D50" i="82"/>
  <c r="G50" i="82"/>
  <c r="D51" i="82"/>
  <c r="G51" i="82"/>
  <c r="D59" i="82"/>
  <c r="G59" i="82"/>
  <c r="D60" i="82"/>
  <c r="G60" i="82"/>
  <c r="D62" i="82"/>
  <c r="G62" i="82"/>
  <c r="D63" i="82"/>
  <c r="G63" i="82"/>
  <c r="D64" i="82"/>
  <c r="G64" i="82"/>
  <c r="D65" i="82"/>
  <c r="G65" i="82"/>
  <c r="D67" i="82"/>
  <c r="G67" i="82"/>
  <c r="D68" i="82"/>
  <c r="G68" i="82"/>
  <c r="D69" i="82"/>
  <c r="G69" i="82"/>
  <c r="D70" i="82"/>
  <c r="G70" i="82"/>
  <c r="D71" i="82"/>
  <c r="G71" i="82"/>
  <c r="D72" i="82"/>
  <c r="G72" i="82"/>
  <c r="D73" i="82"/>
  <c r="G73" i="82"/>
  <c r="D74" i="82"/>
  <c r="G74" i="82"/>
  <c r="D77" i="82"/>
  <c r="G77" i="82"/>
  <c r="D78" i="82"/>
  <c r="G78" i="82"/>
  <c r="D79" i="82"/>
  <c r="G79" i="82"/>
  <c r="D80" i="82"/>
  <c r="G80" i="82"/>
  <c r="D81" i="82"/>
  <c r="G81" i="82"/>
  <c r="D82" i="82"/>
  <c r="G82" i="82"/>
  <c r="D83" i="82"/>
  <c r="G83" i="82"/>
  <c r="D84" i="82"/>
  <c r="G84" i="82"/>
  <c r="G85" i="82"/>
  <c r="G86" i="82"/>
  <c r="G87" i="82"/>
  <c r="G88" i="82"/>
  <c r="G89" i="82"/>
  <c r="G90" i="82"/>
  <c r="G91" i="82"/>
  <c r="G92" i="82"/>
  <c r="G93" i="82"/>
  <c r="C12" i="84"/>
  <c r="C11" i="84"/>
  <c r="D11" i="84"/>
  <c r="D17" i="84"/>
  <c r="G17" i="84"/>
  <c r="D23" i="84"/>
  <c r="G23" i="84"/>
  <c r="D34" i="84"/>
  <c r="G34" i="84"/>
  <c r="D41" i="84"/>
  <c r="G41" i="84"/>
  <c r="D42" i="84"/>
  <c r="G42" i="84"/>
  <c r="D44" i="84"/>
  <c r="G44" i="84"/>
  <c r="D46" i="84"/>
  <c r="G46" i="84"/>
  <c r="D47" i="84"/>
  <c r="G47" i="84"/>
  <c r="D49" i="84"/>
  <c r="G49" i="84"/>
  <c r="D50" i="84"/>
  <c r="G50" i="84"/>
  <c r="D51" i="84"/>
  <c r="G51" i="84"/>
  <c r="D59" i="84"/>
  <c r="G59" i="84"/>
  <c r="D60" i="84"/>
  <c r="G60" i="84"/>
  <c r="D62" i="84"/>
  <c r="G62" i="84"/>
  <c r="D63" i="84"/>
  <c r="G63" i="84"/>
  <c r="D64" i="84"/>
  <c r="G64" i="84"/>
  <c r="D65" i="84"/>
  <c r="G65" i="84"/>
  <c r="D67" i="84"/>
  <c r="G67" i="84"/>
  <c r="D68" i="84"/>
  <c r="G68" i="84"/>
  <c r="D69" i="84"/>
  <c r="G69" i="84"/>
  <c r="D70" i="84"/>
  <c r="G70" i="84"/>
  <c r="D71" i="84"/>
  <c r="G71" i="84"/>
  <c r="D72" i="84"/>
  <c r="G72" i="84"/>
  <c r="D73" i="84"/>
  <c r="G73" i="84"/>
  <c r="D74" i="84"/>
  <c r="G74" i="84"/>
  <c r="D77" i="84"/>
  <c r="G77" i="84"/>
  <c r="D78" i="84"/>
  <c r="G78" i="84"/>
  <c r="D79" i="84"/>
  <c r="G79" i="84"/>
  <c r="D80" i="84"/>
  <c r="G80" i="84"/>
  <c r="D81" i="84"/>
  <c r="G81" i="84"/>
  <c r="D82" i="84"/>
  <c r="G82" i="84"/>
  <c r="D83" i="84"/>
  <c r="G83" i="84"/>
  <c r="D84" i="84"/>
  <c r="G84" i="84"/>
  <c r="G85" i="84"/>
  <c r="G86" i="84"/>
  <c r="G87" i="84"/>
  <c r="G88" i="84"/>
  <c r="G89" i="84"/>
  <c r="G90" i="84"/>
  <c r="G91" i="84"/>
  <c r="G92" i="84"/>
  <c r="G93" i="84"/>
  <c r="G94" i="84"/>
  <c r="C12" i="83"/>
  <c r="C11" i="83"/>
  <c r="D11" i="83"/>
  <c r="D17" i="83"/>
  <c r="G17" i="83"/>
  <c r="D23" i="83"/>
  <c r="G23" i="83"/>
  <c r="D34" i="83"/>
  <c r="G34" i="83"/>
  <c r="D41" i="83"/>
  <c r="G41" i="83"/>
  <c r="D42" i="83"/>
  <c r="G42" i="83"/>
  <c r="D44" i="83"/>
  <c r="G44" i="83"/>
  <c r="D46" i="83"/>
  <c r="G46" i="83"/>
  <c r="D47" i="83"/>
  <c r="G47" i="83"/>
  <c r="D49" i="83"/>
  <c r="G49" i="83"/>
  <c r="D50" i="83"/>
  <c r="G50" i="83"/>
  <c r="D51" i="83"/>
  <c r="G51" i="83"/>
  <c r="D59" i="83"/>
  <c r="G59" i="83"/>
  <c r="D60" i="83"/>
  <c r="G60" i="83"/>
  <c r="D62" i="83"/>
  <c r="G62" i="83"/>
  <c r="D63" i="83"/>
  <c r="G63" i="83"/>
  <c r="D64" i="83"/>
  <c r="G64" i="83"/>
  <c r="D65" i="83"/>
  <c r="G65" i="83"/>
  <c r="D67" i="83"/>
  <c r="G67" i="83"/>
  <c r="D68" i="83"/>
  <c r="G68" i="83"/>
  <c r="D69" i="83"/>
  <c r="G69" i="83"/>
  <c r="D70" i="83"/>
  <c r="G70" i="83"/>
  <c r="D71" i="83"/>
  <c r="G71" i="83"/>
  <c r="D72" i="83"/>
  <c r="G72" i="83"/>
  <c r="D73" i="83"/>
  <c r="G73" i="83"/>
  <c r="D74" i="83"/>
  <c r="G74" i="83"/>
  <c r="D77" i="83"/>
  <c r="G77" i="83"/>
  <c r="D78" i="83"/>
  <c r="G78" i="83"/>
  <c r="D79" i="83"/>
  <c r="G79" i="83"/>
  <c r="D80" i="83"/>
  <c r="G80" i="83"/>
  <c r="D81" i="83"/>
  <c r="G81" i="83"/>
  <c r="D82" i="83"/>
  <c r="G82" i="83"/>
  <c r="D83" i="83"/>
  <c r="G83" i="83"/>
  <c r="D84" i="83"/>
  <c r="G84" i="83"/>
  <c r="G85" i="83"/>
  <c r="G86" i="83"/>
  <c r="G87" i="83"/>
  <c r="G88" i="83"/>
  <c r="G89" i="83"/>
  <c r="G90" i="83"/>
  <c r="G91" i="83"/>
  <c r="G92" i="83"/>
  <c r="G93" i="83"/>
  <c r="C12" i="85"/>
  <c r="C11" i="85"/>
  <c r="D11" i="85"/>
  <c r="D17" i="85"/>
  <c r="G17" i="85"/>
  <c r="D23" i="85"/>
  <c r="G23" i="85"/>
  <c r="D34" i="85"/>
  <c r="G34" i="85"/>
  <c r="D41" i="85"/>
  <c r="G41" i="85"/>
  <c r="D42" i="85"/>
  <c r="G42" i="85"/>
  <c r="D44" i="85"/>
  <c r="G44" i="85"/>
  <c r="D46" i="85"/>
  <c r="G46" i="85"/>
  <c r="D47" i="85"/>
  <c r="G47" i="85"/>
  <c r="D49" i="85"/>
  <c r="G49" i="85"/>
  <c r="D50" i="85"/>
  <c r="G50" i="85"/>
  <c r="D51" i="85"/>
  <c r="G51" i="85"/>
  <c r="D59" i="85"/>
  <c r="G59" i="85"/>
  <c r="D60" i="85"/>
  <c r="G60" i="85"/>
  <c r="D62" i="85"/>
  <c r="G62" i="85"/>
  <c r="D63" i="85"/>
  <c r="G63" i="85"/>
  <c r="D64" i="85"/>
  <c r="G64" i="85"/>
  <c r="D65" i="85"/>
  <c r="G65" i="85"/>
  <c r="D67" i="85"/>
  <c r="G67" i="85"/>
  <c r="D68" i="85"/>
  <c r="G68" i="85"/>
  <c r="D69" i="85"/>
  <c r="G69" i="85"/>
  <c r="D70" i="85"/>
  <c r="G70" i="85"/>
  <c r="D71" i="85"/>
  <c r="G71" i="85"/>
  <c r="D72" i="85"/>
  <c r="G72" i="85"/>
  <c r="D73" i="85"/>
  <c r="G73" i="85"/>
  <c r="D74" i="85"/>
  <c r="G74" i="85"/>
  <c r="D77" i="85"/>
  <c r="G77" i="85"/>
  <c r="D78" i="85"/>
  <c r="G78" i="85"/>
  <c r="D79" i="85"/>
  <c r="G79" i="85"/>
  <c r="D80" i="85"/>
  <c r="G80" i="85"/>
  <c r="D81" i="85"/>
  <c r="G81" i="85"/>
  <c r="D82" i="85"/>
  <c r="G82" i="85"/>
  <c r="D83" i="85"/>
  <c r="G83" i="85"/>
  <c r="D84" i="85"/>
  <c r="G84" i="85"/>
  <c r="G85" i="85"/>
  <c r="G86" i="85"/>
  <c r="G87" i="85"/>
  <c r="G88" i="85"/>
  <c r="G89" i="85"/>
  <c r="G90" i="85"/>
  <c r="G91" i="85"/>
  <c r="G92" i="85"/>
  <c r="G93" i="85"/>
  <c r="C12" i="86"/>
  <c r="C11" i="86"/>
  <c r="D11" i="86"/>
  <c r="D17" i="86"/>
  <c r="G17" i="86"/>
  <c r="D23" i="86"/>
  <c r="G23" i="86"/>
  <c r="D34" i="86"/>
  <c r="G34" i="86"/>
  <c r="D41" i="86"/>
  <c r="G41" i="86"/>
  <c r="D42" i="86"/>
  <c r="G42" i="86"/>
  <c r="D44" i="86"/>
  <c r="G44" i="86"/>
  <c r="D46" i="86"/>
  <c r="G46" i="86"/>
  <c r="D47" i="86"/>
  <c r="G47" i="86"/>
  <c r="D49" i="86"/>
  <c r="G49" i="86"/>
  <c r="D50" i="86"/>
  <c r="G50" i="86"/>
  <c r="D51" i="86"/>
  <c r="G51" i="86"/>
  <c r="D59" i="86"/>
  <c r="G59" i="86"/>
  <c r="D60" i="86"/>
  <c r="G60" i="86"/>
  <c r="D62" i="86"/>
  <c r="G62" i="86"/>
  <c r="D63" i="86"/>
  <c r="G63" i="86"/>
  <c r="D64" i="86"/>
  <c r="G64" i="86"/>
  <c r="D65" i="86"/>
  <c r="G65" i="86"/>
  <c r="D67" i="86"/>
  <c r="G67" i="86"/>
  <c r="D68" i="86"/>
  <c r="G68" i="86"/>
  <c r="D69" i="86"/>
  <c r="G69" i="86"/>
  <c r="D70" i="86"/>
  <c r="G70" i="86"/>
  <c r="D71" i="86"/>
  <c r="G71" i="86"/>
  <c r="D72" i="86"/>
  <c r="G72" i="86"/>
  <c r="D73" i="86"/>
  <c r="G73" i="86"/>
  <c r="D74" i="86"/>
  <c r="G74" i="86"/>
  <c r="D77" i="86"/>
  <c r="G77" i="86"/>
  <c r="D78" i="86"/>
  <c r="G78" i="86"/>
  <c r="D79" i="86"/>
  <c r="G79" i="86"/>
  <c r="D80" i="86"/>
  <c r="G80" i="86"/>
  <c r="D81" i="86"/>
  <c r="G81" i="86"/>
  <c r="D82" i="86"/>
  <c r="G82" i="86"/>
  <c r="D83" i="86"/>
  <c r="G83" i="86"/>
  <c r="D84" i="86"/>
  <c r="G84" i="86"/>
  <c r="G85" i="86"/>
  <c r="G86" i="86"/>
  <c r="G87" i="86"/>
  <c r="G88" i="86"/>
  <c r="G89" i="86"/>
  <c r="G90" i="86"/>
  <c r="G91" i="86"/>
  <c r="G92" i="86"/>
  <c r="G93" i="86"/>
  <c r="C12" i="87"/>
  <c r="C11" i="87"/>
  <c r="D11" i="87"/>
  <c r="D17" i="87"/>
  <c r="G17" i="87"/>
  <c r="D23" i="87"/>
  <c r="G23" i="87"/>
  <c r="D34" i="87"/>
  <c r="G34" i="87"/>
  <c r="D41" i="87"/>
  <c r="G41" i="87"/>
  <c r="D42" i="87"/>
  <c r="G42" i="87"/>
  <c r="D44" i="87"/>
  <c r="G44" i="87"/>
  <c r="D46" i="87"/>
  <c r="G46" i="87"/>
  <c r="D47" i="87"/>
  <c r="G47" i="87"/>
  <c r="D49" i="87"/>
  <c r="G49" i="87"/>
  <c r="D50" i="87"/>
  <c r="G50" i="87"/>
  <c r="D51" i="87"/>
  <c r="G51" i="87"/>
  <c r="D59" i="87"/>
  <c r="G59" i="87"/>
  <c r="D60" i="87"/>
  <c r="G60" i="87"/>
  <c r="D62" i="87"/>
  <c r="G62" i="87"/>
  <c r="D63" i="87"/>
  <c r="G63" i="87"/>
  <c r="D64" i="87"/>
  <c r="G64" i="87"/>
  <c r="D65" i="87"/>
  <c r="G65" i="87"/>
  <c r="D67" i="87"/>
  <c r="G67" i="87"/>
  <c r="D68" i="87"/>
  <c r="G68" i="87"/>
  <c r="D69" i="87"/>
  <c r="G69" i="87"/>
  <c r="D70" i="87"/>
  <c r="G70" i="87"/>
  <c r="D71" i="87"/>
  <c r="G71" i="87"/>
  <c r="D72" i="87"/>
  <c r="G72" i="87"/>
  <c r="D73" i="87"/>
  <c r="G73" i="87"/>
  <c r="D74" i="87"/>
  <c r="G74" i="87"/>
  <c r="D77" i="87"/>
  <c r="G77" i="87"/>
  <c r="D78" i="87"/>
  <c r="G78" i="87"/>
  <c r="D79" i="87"/>
  <c r="G79" i="87"/>
  <c r="D80" i="87"/>
  <c r="G80" i="87"/>
  <c r="D81" i="87"/>
  <c r="G81" i="87"/>
  <c r="D82" i="87"/>
  <c r="G82" i="87"/>
  <c r="D83" i="87"/>
  <c r="G83" i="87"/>
  <c r="D84" i="87"/>
  <c r="G84" i="87"/>
  <c r="G85" i="87"/>
  <c r="G86" i="87"/>
  <c r="G87" i="87"/>
  <c r="G88" i="87"/>
  <c r="G89" i="87"/>
  <c r="G90" i="87"/>
  <c r="G91" i="87"/>
  <c r="G92" i="87"/>
  <c r="G93" i="87"/>
  <c r="C12" i="89"/>
  <c r="C11" i="89"/>
  <c r="D11" i="89"/>
  <c r="D17" i="89"/>
  <c r="G17" i="89"/>
  <c r="D23" i="89"/>
  <c r="G23" i="89"/>
  <c r="D34" i="89"/>
  <c r="G34" i="89"/>
  <c r="D41" i="89"/>
  <c r="G41" i="89"/>
  <c r="D42" i="89"/>
  <c r="G42" i="89"/>
  <c r="D44" i="89"/>
  <c r="G44" i="89"/>
  <c r="D46" i="89"/>
  <c r="G46" i="89"/>
  <c r="D47" i="89"/>
  <c r="G47" i="89"/>
  <c r="D49" i="89"/>
  <c r="G49" i="89"/>
  <c r="D50" i="89"/>
  <c r="G50" i="89"/>
  <c r="D51" i="89"/>
  <c r="G51" i="89"/>
  <c r="D59" i="89"/>
  <c r="G59" i="89"/>
  <c r="D60" i="89"/>
  <c r="G60" i="89"/>
  <c r="D62" i="89"/>
  <c r="G62" i="89"/>
  <c r="D63" i="89"/>
  <c r="G63" i="89"/>
  <c r="D64" i="89"/>
  <c r="G64" i="89"/>
  <c r="D65" i="89"/>
  <c r="G65" i="89"/>
  <c r="D67" i="89"/>
  <c r="G67" i="89"/>
  <c r="D68" i="89"/>
  <c r="G68" i="89"/>
  <c r="D69" i="89"/>
  <c r="G69" i="89"/>
  <c r="D70" i="89"/>
  <c r="G70" i="89"/>
  <c r="D71" i="89"/>
  <c r="G71" i="89"/>
  <c r="D72" i="89"/>
  <c r="G72" i="89"/>
  <c r="D73" i="89"/>
  <c r="G73" i="89"/>
  <c r="D74" i="89"/>
  <c r="G74" i="89"/>
  <c r="D77" i="89"/>
  <c r="G77" i="89"/>
  <c r="D78" i="89"/>
  <c r="G78" i="89"/>
  <c r="D79" i="89"/>
  <c r="G79" i="89"/>
  <c r="D80" i="89"/>
  <c r="G80" i="89"/>
  <c r="D81" i="89"/>
  <c r="G81" i="89"/>
  <c r="D82" i="89"/>
  <c r="G82" i="89"/>
  <c r="D83" i="89"/>
  <c r="G83" i="89"/>
  <c r="D84" i="89"/>
  <c r="G84" i="89"/>
  <c r="G85" i="89"/>
  <c r="G86" i="89"/>
  <c r="G87" i="89"/>
  <c r="G88" i="89"/>
  <c r="G89" i="89"/>
  <c r="G90" i="89"/>
  <c r="G91" i="89"/>
  <c r="G92" i="89"/>
  <c r="G93" i="89"/>
  <c r="C12" i="90"/>
  <c r="C11" i="90"/>
  <c r="D11" i="90"/>
  <c r="D17" i="90"/>
  <c r="G17" i="90"/>
  <c r="D23" i="90"/>
  <c r="G23" i="90"/>
  <c r="D34" i="90"/>
  <c r="G34" i="90"/>
  <c r="D41" i="90"/>
  <c r="G41" i="90"/>
  <c r="D42" i="90"/>
  <c r="G42" i="90"/>
  <c r="D44" i="90"/>
  <c r="G44" i="90"/>
  <c r="D46" i="90"/>
  <c r="G46" i="90"/>
  <c r="D47" i="90"/>
  <c r="G47" i="90"/>
  <c r="D49" i="90"/>
  <c r="G49" i="90"/>
  <c r="D50" i="90"/>
  <c r="G50" i="90"/>
  <c r="D51" i="90"/>
  <c r="G51" i="90"/>
  <c r="D59" i="90"/>
  <c r="G59" i="90"/>
  <c r="D60" i="90"/>
  <c r="G60" i="90"/>
  <c r="D62" i="90"/>
  <c r="G62" i="90"/>
  <c r="D63" i="90"/>
  <c r="G63" i="90"/>
  <c r="D64" i="90"/>
  <c r="G64" i="90"/>
  <c r="D65" i="90"/>
  <c r="G65" i="90"/>
  <c r="D67" i="90"/>
  <c r="G67" i="90"/>
  <c r="D68" i="90"/>
  <c r="G68" i="90"/>
  <c r="D69" i="90"/>
  <c r="G69" i="90"/>
  <c r="D70" i="90"/>
  <c r="G70" i="90"/>
  <c r="D71" i="90"/>
  <c r="G71" i="90"/>
  <c r="D72" i="90"/>
  <c r="G72" i="90"/>
  <c r="D73" i="90"/>
  <c r="G73" i="90"/>
  <c r="D74" i="90"/>
  <c r="G74" i="90"/>
  <c r="D77" i="90"/>
  <c r="G77" i="90"/>
  <c r="D78" i="90"/>
  <c r="G78" i="90"/>
  <c r="D79" i="90"/>
  <c r="G79" i="90"/>
  <c r="D80" i="90"/>
  <c r="G80" i="90"/>
  <c r="D81" i="90"/>
  <c r="G81" i="90"/>
  <c r="D82" i="90"/>
  <c r="G82" i="90"/>
  <c r="D83" i="90"/>
  <c r="G83" i="90"/>
  <c r="D84" i="90"/>
  <c r="G84" i="90"/>
  <c r="G85" i="90"/>
  <c r="G86" i="90"/>
  <c r="G87" i="90"/>
  <c r="G88" i="90"/>
  <c r="G89" i="90"/>
  <c r="G90" i="90"/>
  <c r="G91" i="90"/>
  <c r="G92" i="90"/>
  <c r="G93" i="90"/>
  <c r="C12" i="91"/>
  <c r="C11" i="91"/>
  <c r="D11" i="91"/>
  <c r="D17" i="91"/>
  <c r="G17" i="91"/>
  <c r="D23" i="91"/>
  <c r="G23" i="91"/>
  <c r="D34" i="91"/>
  <c r="G34" i="91"/>
  <c r="D41" i="91"/>
  <c r="G41" i="91"/>
  <c r="D42" i="91"/>
  <c r="G42" i="91"/>
  <c r="D44" i="91"/>
  <c r="G44" i="91"/>
  <c r="D46" i="91"/>
  <c r="G46" i="91"/>
  <c r="D47" i="91"/>
  <c r="G47" i="91"/>
  <c r="D49" i="91"/>
  <c r="G49" i="91"/>
  <c r="D50" i="91"/>
  <c r="G50" i="91"/>
  <c r="D51" i="91"/>
  <c r="G51" i="91"/>
  <c r="D59" i="91"/>
  <c r="G59" i="91"/>
  <c r="D60" i="91"/>
  <c r="G60" i="91"/>
  <c r="D62" i="91"/>
  <c r="G62" i="91"/>
  <c r="D63" i="91"/>
  <c r="G63" i="91"/>
  <c r="D64" i="91"/>
  <c r="G64" i="91"/>
  <c r="D65" i="91"/>
  <c r="G65" i="91"/>
  <c r="D67" i="91"/>
  <c r="G67" i="91"/>
  <c r="D68" i="91"/>
  <c r="G68" i="91"/>
  <c r="D69" i="91"/>
  <c r="G69" i="91"/>
  <c r="D70" i="91"/>
  <c r="G70" i="91"/>
  <c r="D71" i="91"/>
  <c r="G71" i="91"/>
  <c r="D72" i="91"/>
  <c r="G72" i="91"/>
  <c r="D73" i="91"/>
  <c r="G73" i="91"/>
  <c r="D74" i="91"/>
  <c r="G74" i="91"/>
  <c r="D77" i="91"/>
  <c r="G77" i="91"/>
  <c r="D78" i="91"/>
  <c r="G78" i="91"/>
  <c r="D79" i="91"/>
  <c r="G79" i="91"/>
  <c r="D80" i="91"/>
  <c r="G80" i="91"/>
  <c r="D81" i="91"/>
  <c r="G81" i="91"/>
  <c r="D82" i="91"/>
  <c r="G82" i="91"/>
  <c r="D83" i="91"/>
  <c r="G83" i="91"/>
  <c r="D84" i="91"/>
  <c r="G84" i="91"/>
  <c r="G85" i="91"/>
  <c r="G86" i="91"/>
  <c r="G87" i="91"/>
  <c r="G88" i="91"/>
  <c r="G89" i="91"/>
  <c r="G90" i="91"/>
  <c r="G91" i="91"/>
  <c r="G92" i="91"/>
  <c r="G93" i="91"/>
  <c r="C12" i="92"/>
  <c r="C11" i="92"/>
  <c r="D11" i="92"/>
  <c r="D17" i="92"/>
  <c r="G17" i="92"/>
  <c r="D23" i="92"/>
  <c r="G23" i="92"/>
  <c r="D34" i="92"/>
  <c r="G34" i="92"/>
  <c r="D41" i="92"/>
  <c r="G41" i="92"/>
  <c r="D42" i="92"/>
  <c r="G42" i="92"/>
  <c r="D44" i="92"/>
  <c r="G44" i="92"/>
  <c r="D46" i="92"/>
  <c r="G46" i="92"/>
  <c r="D47" i="92"/>
  <c r="G47" i="92"/>
  <c r="D49" i="92"/>
  <c r="G49" i="92"/>
  <c r="D50" i="92"/>
  <c r="G50" i="92"/>
  <c r="D51" i="92"/>
  <c r="G51" i="92"/>
  <c r="D59" i="92"/>
  <c r="G59" i="92"/>
  <c r="D60" i="92"/>
  <c r="G60" i="92"/>
  <c r="D62" i="92"/>
  <c r="G62" i="92"/>
  <c r="D63" i="92"/>
  <c r="G63" i="92"/>
  <c r="D64" i="92"/>
  <c r="G64" i="92"/>
  <c r="D65" i="92"/>
  <c r="G65" i="92"/>
  <c r="D67" i="92"/>
  <c r="G67" i="92"/>
  <c r="D68" i="92"/>
  <c r="G68" i="92"/>
  <c r="D69" i="92"/>
  <c r="G69" i="92"/>
  <c r="D70" i="92"/>
  <c r="G70" i="92"/>
  <c r="D71" i="92"/>
  <c r="G71" i="92"/>
  <c r="D72" i="92"/>
  <c r="G72" i="92"/>
  <c r="D73" i="92"/>
  <c r="G73" i="92"/>
  <c r="D74" i="92"/>
  <c r="G74" i="92"/>
  <c r="D77" i="92"/>
  <c r="G77" i="92"/>
  <c r="D78" i="92"/>
  <c r="G78" i="92"/>
  <c r="D79" i="92"/>
  <c r="G79" i="92"/>
  <c r="D80" i="92"/>
  <c r="G80" i="92"/>
  <c r="D81" i="92"/>
  <c r="G81" i="92"/>
  <c r="D82" i="92"/>
  <c r="G82" i="92"/>
  <c r="D83" i="92"/>
  <c r="G83" i="92"/>
  <c r="D84" i="92"/>
  <c r="G84" i="92"/>
  <c r="G85" i="92"/>
  <c r="G86" i="92"/>
  <c r="G87" i="92"/>
  <c r="G88" i="92"/>
  <c r="G89" i="92"/>
  <c r="G90" i="92"/>
  <c r="G91" i="92"/>
  <c r="G92" i="92"/>
  <c r="G93" i="92"/>
  <c r="G94" i="92"/>
  <c r="C12" i="93"/>
  <c r="C11" i="93"/>
  <c r="D11" i="93"/>
  <c r="D17" i="93"/>
  <c r="G17" i="93"/>
  <c r="D23" i="93"/>
  <c r="G23" i="93"/>
  <c r="D34" i="93"/>
  <c r="G34" i="93"/>
  <c r="D41" i="93"/>
  <c r="G41" i="93"/>
  <c r="D42" i="93"/>
  <c r="G42" i="93"/>
  <c r="D44" i="93"/>
  <c r="G44" i="93"/>
  <c r="D46" i="93"/>
  <c r="G46" i="93"/>
  <c r="D47" i="93"/>
  <c r="G47" i="93"/>
  <c r="D49" i="93"/>
  <c r="G49" i="93"/>
  <c r="D50" i="93"/>
  <c r="G50" i="93"/>
  <c r="D51" i="93"/>
  <c r="G51" i="93"/>
  <c r="D59" i="93"/>
  <c r="G59" i="93"/>
  <c r="D60" i="93"/>
  <c r="G60" i="93"/>
  <c r="D62" i="93"/>
  <c r="G62" i="93"/>
  <c r="D63" i="93"/>
  <c r="G63" i="93"/>
  <c r="D64" i="93"/>
  <c r="G64" i="93"/>
  <c r="D65" i="93"/>
  <c r="G65" i="93"/>
  <c r="D67" i="93"/>
  <c r="G67" i="93"/>
  <c r="D68" i="93"/>
  <c r="G68" i="93"/>
  <c r="D69" i="93"/>
  <c r="G69" i="93"/>
  <c r="D70" i="93"/>
  <c r="G70" i="93"/>
  <c r="D71" i="93"/>
  <c r="G71" i="93"/>
  <c r="D72" i="93"/>
  <c r="G72" i="93"/>
  <c r="D73" i="93"/>
  <c r="G73" i="93"/>
  <c r="D74" i="93"/>
  <c r="G74" i="93"/>
  <c r="D77" i="93"/>
  <c r="G77" i="93"/>
  <c r="D78" i="93"/>
  <c r="G78" i="93"/>
  <c r="D79" i="93"/>
  <c r="G79" i="93"/>
  <c r="D80" i="93"/>
  <c r="G80" i="93"/>
  <c r="D81" i="93"/>
  <c r="G81" i="93"/>
  <c r="D82" i="93"/>
  <c r="G82" i="93"/>
  <c r="D83" i="93"/>
  <c r="G83" i="93"/>
  <c r="D84" i="93"/>
  <c r="G84" i="93"/>
  <c r="G85" i="93"/>
  <c r="G86" i="93"/>
  <c r="G87" i="93"/>
  <c r="G88" i="93"/>
  <c r="G89" i="93"/>
  <c r="G90" i="93"/>
  <c r="G91" i="93"/>
  <c r="G92" i="93"/>
  <c r="G93" i="93"/>
  <c r="G94" i="93"/>
  <c r="C12" i="94"/>
  <c r="C11" i="94"/>
  <c r="D11" i="94"/>
  <c r="D17" i="94"/>
  <c r="G17" i="94"/>
  <c r="D23" i="94"/>
  <c r="G23" i="94"/>
  <c r="D34" i="94"/>
  <c r="G34" i="94"/>
  <c r="D41" i="94"/>
  <c r="G41" i="94"/>
  <c r="D42" i="94"/>
  <c r="G42" i="94"/>
  <c r="D44" i="94"/>
  <c r="G44" i="94"/>
  <c r="D46" i="94"/>
  <c r="G46" i="94"/>
  <c r="D47" i="94"/>
  <c r="G47" i="94"/>
  <c r="D49" i="94"/>
  <c r="G49" i="94"/>
  <c r="D50" i="94"/>
  <c r="G50" i="94"/>
  <c r="D51" i="94"/>
  <c r="G51" i="94"/>
  <c r="D59" i="94"/>
  <c r="G59" i="94"/>
  <c r="D60" i="94"/>
  <c r="G60" i="94"/>
  <c r="D62" i="94"/>
  <c r="G62" i="94"/>
  <c r="D63" i="94"/>
  <c r="G63" i="94"/>
  <c r="D64" i="94"/>
  <c r="G64" i="94"/>
  <c r="D65" i="94"/>
  <c r="G65" i="94"/>
  <c r="D67" i="94"/>
  <c r="G67" i="94"/>
  <c r="D68" i="94"/>
  <c r="G68" i="94"/>
  <c r="D69" i="94"/>
  <c r="G69" i="94"/>
  <c r="D70" i="94"/>
  <c r="G70" i="94"/>
  <c r="D71" i="94"/>
  <c r="G71" i="94"/>
  <c r="D72" i="94"/>
  <c r="G72" i="94"/>
  <c r="D73" i="94"/>
  <c r="G73" i="94"/>
  <c r="D74" i="94"/>
  <c r="G74" i="94"/>
  <c r="D77" i="94"/>
  <c r="G77" i="94"/>
  <c r="D78" i="94"/>
  <c r="G78" i="94"/>
  <c r="D79" i="94"/>
  <c r="G79" i="94"/>
  <c r="D80" i="94"/>
  <c r="G80" i="94"/>
  <c r="D81" i="94"/>
  <c r="G81" i="94"/>
  <c r="D82" i="94"/>
  <c r="G82" i="94"/>
  <c r="D83" i="94"/>
  <c r="G83" i="94"/>
  <c r="D84" i="94"/>
  <c r="G84" i="94"/>
  <c r="G85" i="94"/>
  <c r="G86" i="94"/>
  <c r="G87" i="94"/>
  <c r="G88" i="94"/>
  <c r="G89" i="94"/>
  <c r="G90" i="94"/>
  <c r="G91" i="94"/>
  <c r="G92" i="94"/>
  <c r="G93" i="94"/>
  <c r="G94" i="94"/>
  <c r="C12" i="95"/>
  <c r="C11" i="95"/>
  <c r="D11" i="95"/>
  <c r="D17" i="95"/>
  <c r="G17" i="95"/>
  <c r="D23" i="95"/>
  <c r="G23" i="95"/>
  <c r="D34" i="95"/>
  <c r="G34" i="95"/>
  <c r="D41" i="95"/>
  <c r="G41" i="95"/>
  <c r="D42" i="95"/>
  <c r="G42" i="95"/>
  <c r="D44" i="95"/>
  <c r="G44" i="95"/>
  <c r="D46" i="95"/>
  <c r="G46" i="95"/>
  <c r="D47" i="95"/>
  <c r="G47" i="95"/>
  <c r="D49" i="95"/>
  <c r="G49" i="95"/>
  <c r="D50" i="95"/>
  <c r="G50" i="95"/>
  <c r="D51" i="95"/>
  <c r="G51" i="95"/>
  <c r="D59" i="95"/>
  <c r="G59" i="95"/>
  <c r="D60" i="95"/>
  <c r="G60" i="95"/>
  <c r="D62" i="95"/>
  <c r="G62" i="95"/>
  <c r="D63" i="95"/>
  <c r="G63" i="95"/>
  <c r="D64" i="95"/>
  <c r="G64" i="95"/>
  <c r="D65" i="95"/>
  <c r="G65" i="95"/>
  <c r="D67" i="95"/>
  <c r="G67" i="95"/>
  <c r="D68" i="95"/>
  <c r="G68" i="95"/>
  <c r="D69" i="95"/>
  <c r="G69" i="95"/>
  <c r="D70" i="95"/>
  <c r="G70" i="95"/>
  <c r="D71" i="95"/>
  <c r="G71" i="95"/>
  <c r="D72" i="95"/>
  <c r="G72" i="95"/>
  <c r="D73" i="95"/>
  <c r="G73" i="95"/>
  <c r="D74" i="95"/>
  <c r="G74" i="95"/>
  <c r="D77" i="95"/>
  <c r="G77" i="95"/>
  <c r="D78" i="95"/>
  <c r="G78" i="95"/>
  <c r="D79" i="95"/>
  <c r="G79" i="95"/>
  <c r="D80" i="95"/>
  <c r="G80" i="95"/>
  <c r="D81" i="95"/>
  <c r="G81" i="95"/>
  <c r="D82" i="95"/>
  <c r="G82" i="95"/>
  <c r="D83" i="95"/>
  <c r="G83" i="95"/>
  <c r="D84" i="95"/>
  <c r="G84" i="95"/>
  <c r="G85" i="95"/>
  <c r="G86" i="95"/>
  <c r="G87" i="95"/>
  <c r="G88" i="95"/>
  <c r="G89" i="95"/>
  <c r="G90" i="95"/>
  <c r="G91" i="95"/>
  <c r="G92" i="95"/>
  <c r="G93" i="95"/>
  <c r="G94" i="95"/>
  <c r="G17" i="96"/>
  <c r="G23" i="96"/>
  <c r="G34" i="96"/>
  <c r="G41" i="96"/>
  <c r="G42" i="96"/>
  <c r="G44" i="96"/>
  <c r="G46" i="96"/>
  <c r="G47" i="96"/>
  <c r="G49" i="96"/>
  <c r="G50" i="96"/>
  <c r="G51" i="96"/>
  <c r="G59" i="96"/>
  <c r="G60" i="96"/>
  <c r="G62" i="96"/>
  <c r="G63" i="96"/>
  <c r="G64" i="96"/>
  <c r="G65" i="96"/>
  <c r="G67" i="96"/>
  <c r="G68" i="96"/>
  <c r="G69" i="96"/>
  <c r="G70" i="96"/>
  <c r="G71" i="96"/>
  <c r="G72" i="96"/>
  <c r="G73" i="96"/>
  <c r="G74" i="96"/>
  <c r="G77" i="96"/>
  <c r="G78" i="96"/>
  <c r="G79" i="96"/>
  <c r="G80" i="96"/>
  <c r="G81" i="96"/>
  <c r="G82" i="96"/>
  <c r="G83" i="96"/>
  <c r="G84" i="96"/>
  <c r="G85" i="96"/>
  <c r="G86" i="96"/>
  <c r="G87" i="96"/>
  <c r="G88" i="96"/>
  <c r="G89" i="96"/>
  <c r="G90" i="96"/>
  <c r="G91" i="96"/>
  <c r="G92" i="96"/>
  <c r="G93" i="96"/>
  <c r="G94" i="96"/>
  <c r="C12" i="105"/>
  <c r="C11" i="105"/>
  <c r="D11" i="105"/>
  <c r="D17" i="105"/>
  <c r="G17" i="105"/>
  <c r="D24" i="105"/>
  <c r="G24" i="105"/>
  <c r="D37" i="105"/>
  <c r="G37" i="105"/>
  <c r="D44" i="105"/>
  <c r="G44" i="105"/>
  <c r="D45" i="105"/>
  <c r="G45" i="105"/>
  <c r="D47" i="105"/>
  <c r="G47" i="105"/>
  <c r="D49" i="105"/>
  <c r="G49" i="105"/>
  <c r="D50" i="105"/>
  <c r="G50" i="105"/>
  <c r="D52" i="105"/>
  <c r="G52" i="105"/>
  <c r="D53" i="105"/>
  <c r="G53" i="105"/>
  <c r="D54" i="105"/>
  <c r="G54" i="105"/>
  <c r="D62" i="105"/>
  <c r="G62" i="105"/>
  <c r="D63" i="105"/>
  <c r="G63" i="105"/>
  <c r="D65" i="105"/>
  <c r="G65" i="105"/>
  <c r="D66" i="105"/>
  <c r="G66" i="105"/>
  <c r="D67" i="105"/>
  <c r="G67" i="105"/>
  <c r="D68" i="105"/>
  <c r="G68" i="105"/>
  <c r="D71" i="105"/>
  <c r="G71" i="105"/>
  <c r="D72" i="105"/>
  <c r="G72" i="105"/>
  <c r="D73" i="105"/>
  <c r="G73" i="105"/>
  <c r="D74" i="105"/>
  <c r="G74" i="105"/>
  <c r="D75" i="105"/>
  <c r="G75" i="105"/>
  <c r="D76" i="105"/>
  <c r="G76" i="105"/>
  <c r="D77" i="105"/>
  <c r="G77" i="105"/>
  <c r="D80" i="105"/>
  <c r="G80" i="105"/>
  <c r="D81" i="105"/>
  <c r="G81" i="105"/>
  <c r="D82" i="105"/>
  <c r="G82" i="105"/>
  <c r="D83" i="105"/>
  <c r="G83" i="105"/>
  <c r="D84" i="105"/>
  <c r="G84" i="105"/>
  <c r="D85" i="105"/>
  <c r="G85" i="105"/>
  <c r="D86" i="105"/>
  <c r="G86" i="105"/>
  <c r="D87" i="105"/>
  <c r="G87" i="105"/>
  <c r="G88" i="105"/>
  <c r="G89" i="105"/>
  <c r="G90" i="105"/>
  <c r="G91" i="105"/>
  <c r="G92" i="105"/>
  <c r="G93" i="105"/>
  <c r="G94" i="105"/>
  <c r="G95" i="105"/>
  <c r="G96" i="105"/>
  <c r="G97" i="105"/>
  <c r="C12" i="106"/>
  <c r="C11" i="106"/>
  <c r="D11" i="106"/>
  <c r="D17" i="106"/>
  <c r="G17" i="106"/>
  <c r="D24" i="106"/>
  <c r="G24" i="106"/>
  <c r="D37" i="106"/>
  <c r="G37" i="106"/>
  <c r="D44" i="106"/>
  <c r="G44" i="106"/>
  <c r="D45" i="106"/>
  <c r="G45" i="106"/>
  <c r="D47" i="106"/>
  <c r="G47" i="106"/>
  <c r="D49" i="106"/>
  <c r="G49" i="106"/>
  <c r="D50" i="106"/>
  <c r="G50" i="106"/>
  <c r="D52" i="106"/>
  <c r="G52" i="106"/>
  <c r="D53" i="106"/>
  <c r="G53" i="106"/>
  <c r="D54" i="106"/>
  <c r="G54" i="106"/>
  <c r="D62" i="106"/>
  <c r="G62" i="106"/>
  <c r="D63" i="106"/>
  <c r="G63" i="106"/>
  <c r="D65" i="106"/>
  <c r="G65" i="106"/>
  <c r="D66" i="106"/>
  <c r="G66" i="106"/>
  <c r="D67" i="106"/>
  <c r="G67" i="106"/>
  <c r="D68" i="106"/>
  <c r="G68" i="106"/>
  <c r="D71" i="106"/>
  <c r="G71" i="106"/>
  <c r="D72" i="106"/>
  <c r="G72" i="106"/>
  <c r="D73" i="106"/>
  <c r="G73" i="106"/>
  <c r="D74" i="106"/>
  <c r="G74" i="106"/>
  <c r="D75" i="106"/>
  <c r="G75" i="106"/>
  <c r="D76" i="106"/>
  <c r="G76" i="106"/>
  <c r="D77" i="106"/>
  <c r="G77" i="106"/>
  <c r="D80" i="106"/>
  <c r="G80" i="106"/>
  <c r="D81" i="106"/>
  <c r="G81" i="106"/>
  <c r="D82" i="106"/>
  <c r="G82" i="106"/>
  <c r="D83" i="106"/>
  <c r="G83" i="106"/>
  <c r="D84" i="106"/>
  <c r="G84" i="106"/>
  <c r="D85" i="106"/>
  <c r="G85" i="106"/>
  <c r="D86" i="106"/>
  <c r="G86" i="106"/>
  <c r="D87" i="106"/>
  <c r="G87" i="106"/>
  <c r="G88" i="106"/>
  <c r="G89" i="106"/>
  <c r="G90" i="106"/>
  <c r="G91" i="106"/>
  <c r="G92" i="106"/>
  <c r="G93" i="106"/>
  <c r="G94" i="106"/>
  <c r="G95" i="106"/>
  <c r="G96" i="106"/>
  <c r="G97" i="106"/>
  <c r="G17" i="115"/>
  <c r="G24" i="115"/>
  <c r="G27" i="115"/>
  <c r="G38" i="115"/>
  <c r="G45" i="115"/>
  <c r="G46" i="115"/>
  <c r="G48" i="115"/>
  <c r="G50" i="115"/>
  <c r="G51" i="115"/>
  <c r="G53" i="115"/>
  <c r="G54" i="115"/>
  <c r="G55" i="115"/>
  <c r="G64" i="115"/>
  <c r="G65" i="115"/>
  <c r="G67" i="115"/>
  <c r="G68" i="115"/>
  <c r="G69" i="115"/>
  <c r="G70" i="115"/>
  <c r="G73" i="115"/>
  <c r="G74" i="115"/>
  <c r="G75" i="115"/>
  <c r="G76" i="115"/>
  <c r="G77" i="115"/>
  <c r="G78" i="115"/>
  <c r="G79" i="115"/>
  <c r="G82" i="115"/>
  <c r="G83" i="115"/>
  <c r="G84" i="115"/>
  <c r="G85" i="115"/>
  <c r="G86" i="115"/>
  <c r="G87" i="115"/>
  <c r="G88" i="115"/>
  <c r="G89" i="115"/>
  <c r="G90" i="115"/>
  <c r="G91" i="115"/>
  <c r="G92" i="115"/>
  <c r="G93" i="115"/>
  <c r="G94" i="115"/>
  <c r="G95" i="115"/>
  <c r="G96" i="115"/>
  <c r="G97" i="115"/>
  <c r="G98" i="115"/>
  <c r="G99" i="115"/>
  <c r="G100" i="115"/>
  <c r="G101" i="115"/>
  <c r="G102" i="115"/>
  <c r="G103" i="115"/>
  <c r="G107" i="115"/>
  <c r="G17" i="118"/>
  <c r="G24" i="118"/>
  <c r="G27" i="118"/>
  <c r="G38" i="118"/>
  <c r="G45" i="118"/>
  <c r="G46" i="118"/>
  <c r="G48" i="118"/>
  <c r="G50" i="118"/>
  <c r="G51" i="118"/>
  <c r="G53" i="118"/>
  <c r="G54" i="118"/>
  <c r="G55" i="118"/>
  <c r="G64" i="118"/>
  <c r="G65" i="118"/>
  <c r="G67" i="118"/>
  <c r="G68" i="118"/>
  <c r="G69" i="118"/>
  <c r="G70" i="118"/>
  <c r="G73" i="118"/>
  <c r="G74" i="118"/>
  <c r="G75" i="118"/>
  <c r="G76" i="118"/>
  <c r="G77" i="118"/>
  <c r="G78" i="118"/>
  <c r="G79" i="118"/>
  <c r="G82" i="118"/>
  <c r="G83" i="118"/>
  <c r="G84" i="118"/>
  <c r="G85" i="118"/>
  <c r="G86" i="118"/>
  <c r="G87" i="118"/>
  <c r="G88" i="118"/>
  <c r="G89" i="118"/>
  <c r="G90" i="118"/>
  <c r="G91" i="118"/>
  <c r="G92" i="118"/>
  <c r="G93" i="118"/>
  <c r="G94" i="118"/>
  <c r="G95" i="118"/>
  <c r="G96" i="118"/>
  <c r="G97" i="118"/>
  <c r="G98" i="118"/>
  <c r="G99" i="118"/>
  <c r="G100" i="118"/>
  <c r="G101" i="118"/>
  <c r="G102" i="118"/>
  <c r="G103" i="118"/>
  <c r="G104" i="118"/>
  <c r="G108" i="118"/>
  <c r="G109" i="118"/>
  <c r="G110" i="118"/>
  <c r="G111" i="118"/>
  <c r="G17" i="122"/>
  <c r="G24" i="122"/>
  <c r="G27" i="122"/>
  <c r="G38" i="122"/>
  <c r="G45" i="122"/>
  <c r="G46" i="122"/>
  <c r="G48" i="122"/>
  <c r="G50" i="122"/>
  <c r="G51" i="122"/>
  <c r="G53" i="122"/>
  <c r="G54" i="122"/>
  <c r="G55" i="122"/>
  <c r="G65" i="122"/>
  <c r="G66" i="122"/>
  <c r="G68" i="122"/>
  <c r="G69" i="122"/>
  <c r="G70" i="122"/>
  <c r="G71" i="122"/>
  <c r="G74" i="122"/>
  <c r="G75" i="122"/>
  <c r="G76" i="122"/>
  <c r="G77" i="122"/>
  <c r="G78" i="122"/>
  <c r="G79" i="122"/>
  <c r="G80" i="122"/>
  <c r="G83" i="122"/>
  <c r="G84" i="122"/>
  <c r="G85" i="122"/>
  <c r="G86" i="122"/>
  <c r="G87" i="122"/>
  <c r="G88" i="122"/>
  <c r="G89" i="122"/>
  <c r="G90" i="122"/>
  <c r="G91" i="122"/>
  <c r="G92" i="122"/>
  <c r="G93" i="122"/>
  <c r="G94" i="122"/>
  <c r="G95" i="122"/>
  <c r="G96" i="122"/>
  <c r="G97" i="122"/>
  <c r="G98" i="122"/>
  <c r="G99" i="122"/>
  <c r="G100" i="122"/>
  <c r="G101" i="122"/>
  <c r="G102" i="122"/>
  <c r="G103" i="122"/>
  <c r="G104" i="122"/>
  <c r="G105" i="122"/>
  <c r="G109" i="122"/>
  <c r="G110" i="122"/>
  <c r="G111" i="122"/>
  <c r="G112" i="122"/>
  <c r="G113" i="122"/>
  <c r="G17" i="123"/>
  <c r="G24" i="123"/>
  <c r="G27" i="123"/>
  <c r="G38" i="123"/>
  <c r="G45" i="123"/>
  <c r="G46" i="123"/>
  <c r="G48" i="123"/>
  <c r="G50" i="123"/>
  <c r="G51" i="123"/>
  <c r="G53" i="123"/>
  <c r="G54" i="123"/>
  <c r="G55" i="123"/>
  <c r="G65" i="123"/>
  <c r="G66" i="123"/>
  <c r="G68" i="123"/>
  <c r="G69" i="123"/>
  <c r="G70" i="123"/>
  <c r="G71" i="123"/>
  <c r="G74" i="123"/>
  <c r="G75" i="123"/>
  <c r="G76" i="123"/>
  <c r="G77" i="123"/>
  <c r="G78" i="123"/>
  <c r="G79" i="123"/>
  <c r="G80" i="123"/>
  <c r="G83" i="123"/>
  <c r="G84" i="123"/>
  <c r="G85" i="123"/>
  <c r="G86" i="123"/>
  <c r="G87" i="123"/>
  <c r="G88" i="123"/>
  <c r="G89" i="123"/>
  <c r="G90" i="123"/>
  <c r="G91" i="123"/>
  <c r="G92" i="123"/>
  <c r="G93" i="123"/>
  <c r="G94" i="123"/>
  <c r="G95" i="123"/>
  <c r="G96" i="123"/>
  <c r="G97" i="123"/>
  <c r="G98" i="123"/>
  <c r="G99" i="123"/>
  <c r="G100" i="123"/>
  <c r="G101" i="123"/>
  <c r="G102" i="123"/>
  <c r="G103" i="123"/>
  <c r="G104" i="123"/>
  <c r="G105" i="123"/>
  <c r="G109" i="123"/>
  <c r="G110" i="123"/>
  <c r="G111" i="123"/>
  <c r="G112" i="123"/>
  <c r="G113" i="123"/>
  <c r="G17" i="124"/>
  <c r="G24" i="124"/>
  <c r="G27" i="124"/>
  <c r="G38" i="124"/>
  <c r="G45" i="124"/>
  <c r="G46" i="124"/>
  <c r="G48" i="124"/>
  <c r="G50" i="124"/>
  <c r="G51" i="124"/>
  <c r="G53" i="124"/>
  <c r="G54" i="124"/>
  <c r="G55" i="124"/>
  <c r="G65" i="124"/>
  <c r="G66" i="124"/>
  <c r="G68" i="124"/>
  <c r="G69" i="124"/>
  <c r="G70" i="124"/>
  <c r="G71" i="124"/>
  <c r="G74" i="124"/>
  <c r="G75" i="124"/>
  <c r="G76" i="124"/>
  <c r="G77" i="124"/>
  <c r="G78" i="124"/>
  <c r="G79" i="124"/>
  <c r="G80" i="124"/>
  <c r="G83" i="124"/>
  <c r="G84" i="124"/>
  <c r="G85" i="124"/>
  <c r="G86" i="124"/>
  <c r="G87" i="124"/>
  <c r="G88" i="124"/>
  <c r="G89" i="124"/>
  <c r="G90" i="124"/>
  <c r="G91" i="124"/>
  <c r="G92" i="124"/>
  <c r="G93" i="124"/>
  <c r="G94" i="124"/>
  <c r="G95" i="124"/>
  <c r="G96" i="124"/>
  <c r="G97" i="124"/>
  <c r="G98" i="124"/>
  <c r="G99" i="124"/>
  <c r="G100" i="124"/>
  <c r="G101" i="124"/>
  <c r="G102" i="124"/>
  <c r="G103" i="124"/>
  <c r="G104" i="124"/>
  <c r="G105" i="124"/>
  <c r="G109" i="124"/>
  <c r="G110" i="124"/>
  <c r="G111" i="124"/>
  <c r="G112" i="124"/>
  <c r="G113" i="124"/>
  <c r="G114" i="124"/>
  <c r="G17" i="125"/>
  <c r="G24" i="125"/>
  <c r="G27" i="125"/>
  <c r="G38" i="125"/>
  <c r="G45" i="125"/>
  <c r="G46" i="125"/>
  <c r="G48" i="125"/>
  <c r="G50" i="125"/>
  <c r="G51" i="125"/>
  <c r="G53" i="125"/>
  <c r="G54" i="125"/>
  <c r="G55" i="125"/>
  <c r="G65" i="125"/>
  <c r="G66" i="125"/>
  <c r="G68" i="125"/>
  <c r="G69" i="125"/>
  <c r="G70" i="125"/>
  <c r="G71" i="125"/>
  <c r="G74" i="125"/>
  <c r="G75" i="125"/>
  <c r="G76" i="125"/>
  <c r="G77" i="125"/>
  <c r="G78" i="125"/>
  <c r="G79" i="125"/>
  <c r="G80" i="125"/>
  <c r="G83" i="125"/>
  <c r="G84" i="125"/>
  <c r="G85" i="125"/>
  <c r="G86" i="125"/>
  <c r="G87" i="125"/>
  <c r="G88" i="125"/>
  <c r="G89" i="125"/>
  <c r="G90" i="125"/>
  <c r="G91" i="125"/>
  <c r="G92" i="125"/>
  <c r="G93" i="125"/>
  <c r="G94" i="125"/>
  <c r="G95" i="125"/>
  <c r="G96" i="125"/>
  <c r="G97" i="125"/>
  <c r="G98" i="125"/>
  <c r="G99" i="125"/>
  <c r="G100" i="125"/>
  <c r="G101" i="125"/>
  <c r="G102" i="125"/>
  <c r="G103" i="125"/>
  <c r="G104" i="125"/>
  <c r="G105" i="125"/>
  <c r="G109" i="125"/>
  <c r="G110" i="125"/>
  <c r="G111" i="125"/>
  <c r="G112" i="125"/>
  <c r="G113" i="125"/>
  <c r="G114" i="125"/>
  <c r="G115" i="125"/>
  <c r="G18" i="126"/>
  <c r="G25" i="126"/>
  <c r="G28" i="126"/>
  <c r="G39" i="126"/>
  <c r="G46" i="126"/>
  <c r="G47" i="126"/>
  <c r="G49" i="126"/>
  <c r="G51" i="126"/>
  <c r="G52" i="126"/>
  <c r="G54" i="126"/>
  <c r="G55" i="126"/>
  <c r="G56" i="126"/>
  <c r="G66" i="126"/>
  <c r="G67" i="126"/>
  <c r="G69" i="126"/>
  <c r="G70" i="126"/>
  <c r="G71" i="126"/>
  <c r="G72" i="126"/>
  <c r="G75" i="126"/>
  <c r="G76" i="126"/>
  <c r="G77" i="126"/>
  <c r="G78" i="126"/>
  <c r="G79" i="126"/>
  <c r="G80" i="126"/>
  <c r="G81" i="126"/>
  <c r="G84" i="126"/>
  <c r="G85" i="126"/>
  <c r="G86" i="126"/>
  <c r="G87" i="126"/>
  <c r="G88" i="126"/>
  <c r="G89" i="126"/>
  <c r="G90" i="126"/>
  <c r="G91" i="126"/>
  <c r="G92" i="126"/>
  <c r="G93" i="126"/>
  <c r="G94" i="126"/>
  <c r="G95" i="126"/>
  <c r="G96" i="126"/>
  <c r="G97" i="126"/>
  <c r="G98" i="126"/>
  <c r="G99" i="126"/>
  <c r="G100" i="126"/>
  <c r="G101" i="126"/>
  <c r="G102" i="126"/>
  <c r="G103" i="126"/>
  <c r="G104" i="126"/>
  <c r="G105" i="126"/>
  <c r="G106" i="126"/>
  <c r="G110" i="126"/>
  <c r="G111" i="126"/>
  <c r="G112" i="126"/>
  <c r="G113" i="126"/>
  <c r="G114" i="126"/>
  <c r="G115" i="126"/>
  <c r="G116" i="126"/>
  <c r="G18" i="127"/>
  <c r="G25" i="127"/>
  <c r="G28" i="127"/>
  <c r="G39" i="127"/>
  <c r="G46" i="127"/>
  <c r="G47" i="127"/>
  <c r="G49" i="127"/>
  <c r="G51" i="127"/>
  <c r="G52" i="127"/>
  <c r="G54" i="127"/>
  <c r="G55" i="127"/>
  <c r="G56" i="127"/>
  <c r="G66" i="127"/>
  <c r="G67" i="127"/>
  <c r="G69" i="127"/>
  <c r="G70" i="127"/>
  <c r="G71" i="127"/>
  <c r="G72" i="127"/>
  <c r="G75" i="127"/>
  <c r="G76" i="127"/>
  <c r="G77" i="127"/>
  <c r="G78" i="127"/>
  <c r="G79" i="127"/>
  <c r="G80" i="127"/>
  <c r="G81" i="127"/>
  <c r="G84" i="127"/>
  <c r="G85" i="127"/>
  <c r="G86" i="127"/>
  <c r="G87" i="127"/>
  <c r="G88" i="127"/>
  <c r="G89" i="127"/>
  <c r="G90" i="127"/>
  <c r="G91" i="127"/>
  <c r="G92" i="127"/>
  <c r="G93" i="127"/>
  <c r="G94" i="127"/>
  <c r="G95" i="127"/>
  <c r="G96" i="127"/>
  <c r="G97" i="127"/>
  <c r="G98" i="127"/>
  <c r="G99" i="127"/>
  <c r="G100" i="127"/>
  <c r="G101" i="127"/>
  <c r="G102" i="127"/>
  <c r="G103" i="127"/>
  <c r="G104" i="127"/>
  <c r="G105" i="127"/>
  <c r="G106" i="127"/>
  <c r="G110" i="127"/>
  <c r="G111" i="127"/>
  <c r="G112" i="127"/>
  <c r="G113" i="127"/>
  <c r="G114" i="127"/>
  <c r="G115" i="127"/>
  <c r="G116" i="127"/>
  <c r="G18" i="131"/>
  <c r="G25" i="131"/>
  <c r="G28" i="131"/>
  <c r="G39" i="131"/>
  <c r="G46" i="131"/>
  <c r="G47" i="131"/>
  <c r="G49" i="131"/>
  <c r="G51" i="131"/>
  <c r="G52" i="131"/>
  <c r="G54" i="131"/>
  <c r="G55" i="131"/>
  <c r="G56" i="131"/>
  <c r="G66" i="131"/>
  <c r="G67" i="131"/>
  <c r="G69" i="131"/>
  <c r="G70" i="131"/>
  <c r="G71" i="131"/>
  <c r="G72" i="131"/>
  <c r="G75" i="131"/>
  <c r="G76" i="131"/>
  <c r="G77" i="131"/>
  <c r="G78" i="131"/>
  <c r="G79" i="131"/>
  <c r="G80" i="131"/>
  <c r="G81" i="131"/>
  <c r="G84" i="131"/>
  <c r="G85" i="131"/>
  <c r="G86" i="131"/>
  <c r="G87" i="131"/>
  <c r="G88" i="131"/>
  <c r="G89" i="131"/>
  <c r="G90" i="131"/>
  <c r="G91" i="131"/>
  <c r="G92" i="131"/>
  <c r="G93" i="131"/>
  <c r="G94" i="131"/>
  <c r="G95" i="131"/>
  <c r="G96" i="131"/>
  <c r="G97" i="131"/>
  <c r="G98" i="131"/>
  <c r="G99" i="131"/>
  <c r="G100" i="131"/>
  <c r="G101" i="131"/>
  <c r="G102" i="131"/>
  <c r="G103" i="131"/>
  <c r="G104" i="131"/>
  <c r="G105" i="131"/>
  <c r="G106" i="131"/>
  <c r="G110" i="131"/>
  <c r="G111" i="131"/>
  <c r="G112" i="131"/>
  <c r="G113" i="131"/>
  <c r="G114" i="131"/>
  <c r="G115" i="131"/>
  <c r="G116" i="131"/>
  <c r="G117" i="131"/>
  <c r="G118" i="131"/>
  <c r="G119" i="131"/>
  <c r="G120" i="131"/>
  <c r="G18" i="132"/>
  <c r="G25" i="132"/>
  <c r="G28" i="132"/>
  <c r="G39" i="132"/>
  <c r="G46" i="132"/>
  <c r="G47" i="132"/>
  <c r="G49" i="132"/>
  <c r="G51" i="132"/>
  <c r="G52" i="132"/>
  <c r="G54" i="132"/>
  <c r="G55" i="132"/>
  <c r="G56" i="132"/>
  <c r="G66" i="132"/>
  <c r="G67" i="132"/>
  <c r="G69" i="132"/>
  <c r="G70" i="132"/>
  <c r="G71" i="132"/>
  <c r="G72" i="132"/>
  <c r="G75" i="132"/>
  <c r="G76" i="132"/>
  <c r="G77" i="132"/>
  <c r="G78" i="132"/>
  <c r="G79" i="132"/>
  <c r="G80" i="132"/>
  <c r="G81" i="132"/>
  <c r="G84" i="132"/>
  <c r="G85" i="132"/>
  <c r="G86" i="132"/>
  <c r="G87" i="132"/>
  <c r="G88" i="132"/>
  <c r="G89" i="132"/>
  <c r="G90" i="132"/>
  <c r="G91" i="132"/>
  <c r="G92" i="132"/>
  <c r="G93" i="132"/>
  <c r="G94" i="132"/>
  <c r="G95" i="132"/>
  <c r="G96" i="132"/>
  <c r="G97" i="132"/>
  <c r="G98" i="132"/>
  <c r="G99" i="132"/>
  <c r="G100" i="132"/>
  <c r="G101" i="132"/>
  <c r="G102" i="132"/>
  <c r="G103" i="132"/>
  <c r="G104" i="132"/>
  <c r="G105" i="132"/>
  <c r="G106" i="132"/>
  <c r="G110" i="132"/>
  <c r="G111" i="132"/>
  <c r="G112" i="132"/>
  <c r="G113" i="132"/>
  <c r="G114" i="132"/>
  <c r="G115" i="132"/>
  <c r="G116" i="132"/>
  <c r="G117" i="132"/>
  <c r="G118" i="132"/>
  <c r="G119" i="132"/>
  <c r="G120" i="132"/>
  <c r="G121" i="132"/>
  <c r="G18" i="133"/>
  <c r="G26" i="133"/>
  <c r="G29" i="133"/>
  <c r="G40" i="133"/>
  <c r="G47" i="133"/>
  <c r="G48" i="133"/>
  <c r="G50" i="133"/>
  <c r="G52" i="133"/>
  <c r="G53" i="133"/>
  <c r="G55" i="133"/>
  <c r="G56" i="133"/>
  <c r="G57" i="133"/>
  <c r="G67" i="133"/>
  <c r="G68" i="133"/>
  <c r="G70" i="133"/>
  <c r="G71" i="133"/>
  <c r="G72" i="133"/>
  <c r="G73" i="133"/>
  <c r="G76" i="133"/>
  <c r="G77" i="133"/>
  <c r="G78" i="133"/>
  <c r="G79" i="133"/>
  <c r="G80" i="133"/>
  <c r="G81" i="133"/>
  <c r="G82" i="133"/>
  <c r="G85" i="133"/>
  <c r="G86" i="133"/>
  <c r="G87" i="133"/>
  <c r="G88" i="133"/>
  <c r="G89" i="133"/>
  <c r="G90" i="133"/>
  <c r="G91" i="133"/>
  <c r="G92" i="133"/>
  <c r="G93" i="133"/>
  <c r="G94" i="133"/>
  <c r="G95" i="133"/>
  <c r="G96" i="133"/>
  <c r="G97" i="133"/>
  <c r="G98" i="133"/>
  <c r="G99" i="133"/>
  <c r="G100" i="133"/>
  <c r="G101" i="133"/>
  <c r="G102" i="133"/>
  <c r="G103" i="133"/>
  <c r="G104" i="133"/>
  <c r="G105" i="133"/>
  <c r="G106" i="133"/>
  <c r="G107" i="133"/>
  <c r="G111" i="133"/>
  <c r="G112" i="133"/>
  <c r="G113" i="133"/>
  <c r="G114" i="133"/>
  <c r="G115" i="133"/>
  <c r="G116" i="133"/>
  <c r="G117" i="133"/>
  <c r="G118" i="133"/>
  <c r="G119" i="133"/>
  <c r="G120" i="133"/>
  <c r="G121" i="133"/>
  <c r="G122" i="133"/>
  <c r="G123" i="133"/>
  <c r="G18" i="136"/>
  <c r="G26" i="136"/>
  <c r="G29" i="136"/>
  <c r="G40" i="136"/>
  <c r="G47" i="136"/>
  <c r="G48" i="136"/>
  <c r="G50" i="136"/>
  <c r="G52" i="136"/>
  <c r="G53" i="136"/>
  <c r="G55" i="136"/>
  <c r="G56" i="136"/>
  <c r="G57" i="136"/>
  <c r="G67" i="136"/>
  <c r="G68" i="136"/>
  <c r="G70" i="136"/>
  <c r="G71" i="136"/>
  <c r="G72" i="136"/>
  <c r="G73" i="136"/>
  <c r="G76" i="136"/>
  <c r="G77" i="136"/>
  <c r="G78" i="136"/>
  <c r="G79" i="136"/>
  <c r="G80" i="136"/>
  <c r="G81" i="136"/>
  <c r="G82" i="136"/>
  <c r="G85" i="136"/>
  <c r="G86" i="136"/>
  <c r="G87" i="136"/>
  <c r="G88" i="136"/>
  <c r="G89" i="136"/>
  <c r="G90" i="136"/>
  <c r="G91" i="136"/>
  <c r="G92" i="136"/>
  <c r="G93" i="136"/>
  <c r="G94" i="136"/>
  <c r="G95" i="136"/>
  <c r="G96" i="136"/>
  <c r="G97" i="136"/>
  <c r="G98" i="136"/>
  <c r="G99" i="136"/>
  <c r="G100" i="136"/>
  <c r="G101" i="136"/>
  <c r="G102" i="136"/>
  <c r="G103" i="136"/>
  <c r="G104" i="136"/>
  <c r="G105" i="136"/>
  <c r="G106" i="136"/>
  <c r="G107" i="136"/>
  <c r="G111" i="136"/>
  <c r="G112" i="136"/>
  <c r="G113" i="136"/>
  <c r="G114" i="136"/>
  <c r="G115" i="136"/>
  <c r="G116" i="136"/>
  <c r="G117" i="136"/>
  <c r="G118" i="136"/>
  <c r="G119" i="136"/>
  <c r="G120" i="136"/>
  <c r="G121" i="136"/>
  <c r="G122" i="136"/>
  <c r="G123" i="136"/>
  <c r="G124" i="136"/>
  <c r="G125" i="136"/>
  <c r="G18" i="137"/>
  <c r="G27" i="137"/>
  <c r="G30" i="137"/>
  <c r="G41" i="137"/>
  <c r="G48" i="137"/>
  <c r="G49" i="137"/>
  <c r="G51" i="137"/>
  <c r="G53" i="137"/>
  <c r="G54" i="137"/>
  <c r="G56" i="137"/>
  <c r="G57" i="137"/>
  <c r="G58" i="137"/>
  <c r="G69" i="137"/>
  <c r="G70" i="137"/>
  <c r="G72" i="137"/>
  <c r="G73" i="137"/>
  <c r="G74" i="137"/>
  <c r="G75" i="137"/>
  <c r="G79" i="137"/>
  <c r="G80" i="137"/>
  <c r="G81" i="137"/>
  <c r="G82" i="137"/>
  <c r="G83" i="137"/>
  <c r="G84" i="137"/>
  <c r="G85" i="137"/>
  <c r="G88" i="137"/>
  <c r="G89" i="137"/>
  <c r="G90" i="137"/>
  <c r="G91" i="137"/>
  <c r="G92" i="137"/>
  <c r="G93" i="137"/>
  <c r="G94" i="137"/>
  <c r="G95" i="137"/>
  <c r="G96" i="137"/>
  <c r="G97" i="137"/>
  <c r="G98" i="137"/>
  <c r="G99" i="137"/>
  <c r="G100" i="137"/>
  <c r="G101" i="137"/>
  <c r="G102" i="137"/>
  <c r="G103" i="137"/>
  <c r="G104" i="137"/>
  <c r="G105" i="137"/>
  <c r="G106" i="137"/>
  <c r="G107" i="137"/>
  <c r="G108" i="137"/>
  <c r="G109" i="137"/>
  <c r="G110" i="137"/>
  <c r="G111" i="137"/>
  <c r="G115" i="137"/>
  <c r="G116" i="137"/>
  <c r="G117" i="137"/>
  <c r="G118" i="137"/>
  <c r="G119" i="137"/>
  <c r="G120" i="137"/>
  <c r="G121" i="137"/>
  <c r="G122" i="137"/>
  <c r="G123" i="137"/>
  <c r="G124" i="137"/>
  <c r="G125" i="137"/>
  <c r="G126" i="137"/>
  <c r="G127" i="137"/>
  <c r="G128" i="137"/>
  <c r="G129" i="137"/>
  <c r="G130" i="137"/>
  <c r="G131" i="137"/>
  <c r="G18" i="138"/>
  <c r="G27" i="138"/>
  <c r="G30" i="138"/>
  <c r="G41" i="138"/>
  <c r="G48" i="138"/>
  <c r="G49" i="138"/>
  <c r="G51" i="138"/>
  <c r="G53" i="138"/>
  <c r="G54" i="138"/>
  <c r="G56" i="138"/>
  <c r="G57" i="138"/>
  <c r="G58" i="138"/>
  <c r="G69" i="138"/>
  <c r="G70" i="138"/>
  <c r="G72" i="138"/>
  <c r="G73" i="138"/>
  <c r="G74" i="138"/>
  <c r="G75" i="138"/>
  <c r="G79" i="138"/>
  <c r="G80" i="138"/>
  <c r="G81" i="138"/>
  <c r="G82" i="138"/>
  <c r="G83" i="138"/>
  <c r="G84" i="138"/>
  <c r="G85" i="138"/>
  <c r="G88" i="138"/>
  <c r="G89" i="138"/>
  <c r="G90" i="138"/>
  <c r="G91" i="138"/>
  <c r="G92" i="138"/>
  <c r="G93" i="138"/>
  <c r="G94" i="138"/>
  <c r="G95" i="138"/>
  <c r="G96" i="138"/>
  <c r="G97" i="138"/>
  <c r="G98" i="138"/>
  <c r="G99" i="138"/>
  <c r="G100" i="138"/>
  <c r="G101" i="138"/>
  <c r="G102" i="138"/>
  <c r="G103" i="138"/>
  <c r="G104" i="138"/>
  <c r="G105" i="138"/>
  <c r="G106" i="138"/>
  <c r="G107" i="138"/>
  <c r="G108" i="138"/>
  <c r="G109" i="138"/>
  <c r="G110" i="138"/>
  <c r="G111" i="138"/>
  <c r="G115" i="138"/>
  <c r="G116" i="138"/>
  <c r="G117" i="138"/>
  <c r="G118" i="138"/>
  <c r="G119" i="138"/>
  <c r="G120" i="138"/>
  <c r="G121" i="138"/>
  <c r="G122" i="138"/>
  <c r="G123" i="138"/>
  <c r="G124" i="138"/>
  <c r="G125" i="138"/>
  <c r="G126" i="138"/>
  <c r="G127" i="138"/>
  <c r="G128" i="138"/>
  <c r="G129" i="138"/>
  <c r="G130" i="138"/>
  <c r="G131" i="138"/>
  <c r="G132" i="138"/>
  <c r="G133" i="138"/>
  <c r="C34" i="15"/>
  <c r="C92" i="15"/>
  <c r="C93" i="15"/>
  <c r="I17" i="48"/>
  <c r="I35" i="48"/>
  <c r="I42" i="48"/>
  <c r="I60" i="48"/>
  <c r="I61" i="48"/>
  <c r="I43" i="48"/>
  <c r="I45" i="48"/>
  <c r="I47" i="48"/>
  <c r="I48" i="48"/>
  <c r="I50" i="48"/>
  <c r="I51" i="48"/>
  <c r="I52" i="48"/>
  <c r="I63" i="48"/>
  <c r="I64" i="48"/>
  <c r="I65" i="48"/>
  <c r="I66" i="48"/>
  <c r="I68" i="48"/>
  <c r="I69" i="48"/>
  <c r="I70" i="48"/>
  <c r="I71" i="48"/>
  <c r="I72" i="48"/>
  <c r="I73" i="48"/>
  <c r="I74" i="48"/>
  <c r="I75" i="48"/>
  <c r="I77" i="48"/>
  <c r="I78" i="48"/>
  <c r="I17" i="49"/>
  <c r="I35" i="49"/>
  <c r="I42" i="49"/>
  <c r="I60" i="49"/>
  <c r="I61" i="49"/>
  <c r="I43" i="49"/>
  <c r="I45" i="49"/>
  <c r="I47" i="49"/>
  <c r="I48" i="49"/>
  <c r="I50" i="49"/>
  <c r="I51" i="49"/>
  <c r="I52" i="49"/>
  <c r="I63" i="49"/>
  <c r="I64" i="49"/>
  <c r="I65" i="49"/>
  <c r="I66" i="49"/>
  <c r="I68" i="49"/>
  <c r="I69" i="49"/>
  <c r="I70" i="49"/>
  <c r="I71" i="49"/>
  <c r="I72" i="49"/>
  <c r="I73" i="49"/>
  <c r="I74" i="49"/>
  <c r="I75" i="49"/>
  <c r="I78" i="49"/>
  <c r="I79" i="49"/>
  <c r="I17" i="50"/>
  <c r="I35" i="50"/>
  <c r="I42" i="50"/>
  <c r="I60" i="50"/>
  <c r="I61" i="50"/>
  <c r="I43" i="50"/>
  <c r="I45" i="50"/>
  <c r="I47" i="50"/>
  <c r="I48" i="50"/>
  <c r="I50" i="50"/>
  <c r="I51" i="50"/>
  <c r="I52" i="50"/>
  <c r="I63" i="50"/>
  <c r="I64" i="50"/>
  <c r="I65" i="50"/>
  <c r="I66" i="50"/>
  <c r="I68" i="50"/>
  <c r="I69" i="50"/>
  <c r="I70" i="50"/>
  <c r="I71" i="50"/>
  <c r="I72" i="50"/>
  <c r="I73" i="50"/>
  <c r="I74" i="50"/>
  <c r="I75" i="50"/>
  <c r="I78" i="50"/>
  <c r="I79" i="50"/>
  <c r="I17" i="51"/>
  <c r="I35" i="51"/>
  <c r="I42" i="51"/>
  <c r="I60" i="51"/>
  <c r="I61" i="51"/>
  <c r="I43" i="51"/>
  <c r="I45" i="51"/>
  <c r="I47" i="51"/>
  <c r="I48" i="51"/>
  <c r="I50" i="51"/>
  <c r="I51" i="51"/>
  <c r="I52" i="51"/>
  <c r="I63" i="51"/>
  <c r="I64" i="51"/>
  <c r="I65" i="51"/>
  <c r="I66" i="51"/>
  <c r="I68" i="51"/>
  <c r="I69" i="51"/>
  <c r="I70" i="51"/>
  <c r="I71" i="51"/>
  <c r="I72" i="51"/>
  <c r="I73" i="51"/>
  <c r="I74" i="51"/>
  <c r="I75" i="51"/>
  <c r="I78" i="51"/>
  <c r="I79" i="51"/>
  <c r="I17" i="54"/>
  <c r="I35" i="54"/>
  <c r="I42" i="54"/>
  <c r="I60" i="54"/>
  <c r="I61" i="54"/>
  <c r="I23" i="54"/>
  <c r="I43" i="54"/>
  <c r="I45" i="54"/>
  <c r="I47" i="54"/>
  <c r="I48" i="54"/>
  <c r="I50" i="54"/>
  <c r="I51" i="54"/>
  <c r="I52" i="54"/>
  <c r="I63" i="54"/>
  <c r="I64" i="54"/>
  <c r="I65" i="54"/>
  <c r="I66" i="54"/>
  <c r="I68" i="54"/>
  <c r="I69" i="54"/>
  <c r="I70" i="54"/>
  <c r="I71" i="54"/>
  <c r="I72" i="54"/>
  <c r="I73" i="54"/>
  <c r="I74" i="54"/>
  <c r="I75" i="54"/>
  <c r="I78" i="54"/>
  <c r="I79" i="54"/>
  <c r="I80" i="54"/>
  <c r="I17" i="55"/>
  <c r="I35" i="55"/>
  <c r="I42" i="55"/>
  <c r="I60" i="55"/>
  <c r="I61" i="55"/>
  <c r="I23" i="55"/>
  <c r="I43" i="55"/>
  <c r="I45" i="55"/>
  <c r="I47" i="55"/>
  <c r="I48" i="55"/>
  <c r="I50" i="55"/>
  <c r="I51" i="55"/>
  <c r="I52" i="55"/>
  <c r="I63" i="55"/>
  <c r="I64" i="55"/>
  <c r="I65" i="55"/>
  <c r="I66" i="55"/>
  <c r="I68" i="55"/>
  <c r="I69" i="55"/>
  <c r="I70" i="55"/>
  <c r="I71" i="55"/>
  <c r="I72" i="55"/>
  <c r="I73" i="55"/>
  <c r="I74" i="55"/>
  <c r="I75" i="55"/>
  <c r="I78" i="55"/>
  <c r="I79" i="55"/>
  <c r="I80" i="55"/>
  <c r="I81" i="55"/>
  <c r="I17" i="56"/>
  <c r="I35" i="56"/>
  <c r="I42" i="56"/>
  <c r="I60" i="56"/>
  <c r="I61" i="56"/>
  <c r="I23" i="56"/>
  <c r="I43" i="56"/>
  <c r="I45" i="56"/>
  <c r="I47" i="56"/>
  <c r="I48" i="56"/>
  <c r="I50" i="56"/>
  <c r="I51" i="56"/>
  <c r="I52" i="56"/>
  <c r="I63" i="56"/>
  <c r="I64" i="56"/>
  <c r="I65" i="56"/>
  <c r="I66" i="56"/>
  <c r="I68" i="56"/>
  <c r="I69" i="56"/>
  <c r="I70" i="56"/>
  <c r="I71" i="56"/>
  <c r="I72" i="56"/>
  <c r="I73" i="56"/>
  <c r="I74" i="56"/>
  <c r="I75" i="56"/>
  <c r="I78" i="56"/>
  <c r="I79" i="56"/>
  <c r="I80" i="56"/>
  <c r="I81" i="56"/>
  <c r="I17" i="57"/>
  <c r="I23" i="57"/>
  <c r="I35" i="57"/>
  <c r="I42" i="57"/>
  <c r="I43" i="57"/>
  <c r="I45" i="57"/>
  <c r="I47" i="57"/>
  <c r="I48" i="57"/>
  <c r="I50" i="57"/>
  <c r="I51" i="57"/>
  <c r="I52" i="57"/>
  <c r="I60" i="57"/>
  <c r="I61" i="57"/>
  <c r="I63" i="57"/>
  <c r="I64" i="57"/>
  <c r="I65" i="57"/>
  <c r="I66" i="57"/>
  <c r="I68" i="57"/>
  <c r="I69" i="57"/>
  <c r="I70" i="57"/>
  <c r="I71" i="57"/>
  <c r="I72" i="57"/>
  <c r="I73" i="57"/>
  <c r="I74" i="57"/>
  <c r="I75" i="57"/>
  <c r="I78" i="57"/>
  <c r="I79" i="57"/>
  <c r="I80" i="57"/>
  <c r="I81" i="57"/>
  <c r="I82" i="57"/>
  <c r="I83" i="57"/>
  <c r="I84" i="57"/>
  <c r="I17" i="58"/>
  <c r="I23" i="58"/>
  <c r="I34" i="58"/>
  <c r="I41" i="58"/>
  <c r="I42" i="58"/>
  <c r="I44" i="58"/>
  <c r="I46" i="58"/>
  <c r="I47" i="58"/>
  <c r="I49" i="58"/>
  <c r="I50" i="58"/>
  <c r="I51" i="58"/>
  <c r="I59" i="58"/>
  <c r="I60" i="58"/>
  <c r="I62" i="58"/>
  <c r="I63" i="58"/>
  <c r="I64" i="58"/>
  <c r="I65" i="58"/>
  <c r="I67" i="58"/>
  <c r="I68" i="58"/>
  <c r="I69" i="58"/>
  <c r="I70" i="58"/>
  <c r="I71" i="58"/>
  <c r="I72" i="58"/>
  <c r="I73" i="58"/>
  <c r="I74" i="58"/>
  <c r="I77" i="58"/>
  <c r="I78" i="58"/>
  <c r="I79" i="58"/>
  <c r="I80" i="58"/>
  <c r="I81" i="58"/>
  <c r="I82" i="58"/>
  <c r="I83" i="58"/>
  <c r="I17" i="59"/>
  <c r="I23" i="59"/>
  <c r="I34" i="59"/>
  <c r="I41" i="59"/>
  <c r="I42" i="59"/>
  <c r="I44" i="59"/>
  <c r="I46" i="59"/>
  <c r="I47" i="59"/>
  <c r="I49" i="59"/>
  <c r="I50" i="59"/>
  <c r="I51" i="59"/>
  <c r="I59" i="59"/>
  <c r="I60" i="59"/>
  <c r="I62" i="59"/>
  <c r="I63" i="59"/>
  <c r="I64" i="59"/>
  <c r="I65" i="59"/>
  <c r="I67" i="59"/>
  <c r="I68" i="59"/>
  <c r="I69" i="59"/>
  <c r="I70" i="59"/>
  <c r="I71" i="59"/>
  <c r="I72" i="59"/>
  <c r="I73" i="59"/>
  <c r="I74" i="59"/>
  <c r="I77" i="59"/>
  <c r="I78" i="59"/>
  <c r="I79" i="59"/>
  <c r="I80" i="59"/>
  <c r="I81" i="59"/>
  <c r="I82" i="59"/>
  <c r="I83" i="59"/>
  <c r="I84" i="59"/>
  <c r="I17" i="60"/>
  <c r="I23" i="60"/>
  <c r="I34" i="60"/>
  <c r="I41" i="60"/>
  <c r="I42" i="60"/>
  <c r="I44" i="60"/>
  <c r="I46" i="60"/>
  <c r="I47" i="60"/>
  <c r="I49" i="60"/>
  <c r="I50" i="60"/>
  <c r="I51" i="60"/>
  <c r="I59" i="60"/>
  <c r="I60" i="60"/>
  <c r="I62" i="60"/>
  <c r="I63" i="60"/>
  <c r="I64" i="60"/>
  <c r="I65" i="60"/>
  <c r="I67" i="60"/>
  <c r="I68" i="60"/>
  <c r="I69" i="60"/>
  <c r="I70" i="60"/>
  <c r="I71" i="60"/>
  <c r="I72" i="60"/>
  <c r="I73" i="60"/>
  <c r="I74" i="60"/>
  <c r="I77" i="60"/>
  <c r="I78" i="60"/>
  <c r="I79" i="60"/>
  <c r="I80" i="60"/>
  <c r="I81" i="60"/>
  <c r="I82" i="60"/>
  <c r="I83" i="60"/>
  <c r="I84" i="60"/>
  <c r="I17" i="61"/>
  <c r="I23" i="61"/>
  <c r="I34" i="61"/>
  <c r="I41" i="61"/>
  <c r="I42" i="61"/>
  <c r="I44" i="61"/>
  <c r="I46" i="61"/>
  <c r="I47" i="61"/>
  <c r="I49" i="61"/>
  <c r="I50" i="61"/>
  <c r="I51" i="61"/>
  <c r="I59" i="61"/>
  <c r="I60" i="61"/>
  <c r="I62" i="61"/>
  <c r="I63" i="61"/>
  <c r="I64" i="61"/>
  <c r="I65" i="61"/>
  <c r="I67" i="61"/>
  <c r="I68" i="61"/>
  <c r="I69" i="61"/>
  <c r="I70" i="61"/>
  <c r="I71" i="61"/>
  <c r="I72" i="61"/>
  <c r="I73" i="61"/>
  <c r="I74" i="61"/>
  <c r="I77" i="61"/>
  <c r="I78" i="61"/>
  <c r="I79" i="61"/>
  <c r="I80" i="61"/>
  <c r="I81" i="61"/>
  <c r="I82" i="61"/>
  <c r="I83" i="61"/>
  <c r="I84" i="61"/>
  <c r="I17" i="62"/>
  <c r="I23" i="62"/>
  <c r="I34" i="62"/>
  <c r="I41" i="62"/>
  <c r="I42" i="62"/>
  <c r="I44" i="62"/>
  <c r="I46" i="62"/>
  <c r="I47" i="62"/>
  <c r="I49" i="62"/>
  <c r="I50" i="62"/>
  <c r="I51" i="62"/>
  <c r="I59" i="62"/>
  <c r="I60" i="62"/>
  <c r="I62" i="62"/>
  <c r="I63" i="62"/>
  <c r="I64" i="62"/>
  <c r="I65" i="62"/>
  <c r="I67" i="62"/>
  <c r="I68" i="62"/>
  <c r="I69" i="62"/>
  <c r="I70" i="62"/>
  <c r="I71" i="62"/>
  <c r="I72" i="62"/>
  <c r="I73" i="62"/>
  <c r="I74" i="62"/>
  <c r="I77" i="62"/>
  <c r="I78" i="62"/>
  <c r="I79" i="62"/>
  <c r="I80" i="62"/>
  <c r="I81" i="62"/>
  <c r="I82" i="62"/>
  <c r="I83" i="62"/>
  <c r="I84" i="62"/>
  <c r="I17" i="63"/>
  <c r="I23" i="63"/>
  <c r="I34" i="63"/>
  <c r="I41" i="63"/>
  <c r="I42" i="63"/>
  <c r="I44" i="63"/>
  <c r="I46" i="63"/>
  <c r="I47" i="63"/>
  <c r="I49" i="63"/>
  <c r="I50" i="63"/>
  <c r="I51" i="63"/>
  <c r="I59" i="63"/>
  <c r="I60" i="63"/>
  <c r="I62" i="63"/>
  <c r="I63" i="63"/>
  <c r="I64" i="63"/>
  <c r="I65" i="63"/>
  <c r="I67" i="63"/>
  <c r="I68" i="63"/>
  <c r="I69" i="63"/>
  <c r="I70" i="63"/>
  <c r="I71" i="63"/>
  <c r="I72" i="63"/>
  <c r="I73" i="63"/>
  <c r="I74" i="63"/>
  <c r="I77" i="63"/>
  <c r="I78" i="63"/>
  <c r="I79" i="63"/>
  <c r="I80" i="63"/>
  <c r="I81" i="63"/>
  <c r="I82" i="63"/>
  <c r="I83" i="63"/>
  <c r="I84" i="63"/>
  <c r="I85" i="63"/>
  <c r="I17" i="64"/>
  <c r="I23" i="64"/>
  <c r="I34" i="64"/>
  <c r="I41" i="64"/>
  <c r="I42" i="64"/>
  <c r="I44" i="64"/>
  <c r="I46" i="64"/>
  <c r="I47" i="64"/>
  <c r="I49" i="64"/>
  <c r="I50" i="64"/>
  <c r="I51" i="64"/>
  <c r="I59" i="64"/>
  <c r="I60" i="64"/>
  <c r="I62" i="64"/>
  <c r="I63" i="64"/>
  <c r="I64" i="64"/>
  <c r="I65" i="64"/>
  <c r="I67" i="64"/>
  <c r="I68" i="64"/>
  <c r="I69" i="64"/>
  <c r="I70" i="64"/>
  <c r="I71" i="64"/>
  <c r="I72" i="64"/>
  <c r="I73" i="64"/>
  <c r="I74" i="64"/>
  <c r="I77" i="64"/>
  <c r="I78" i="64"/>
  <c r="I79" i="64"/>
  <c r="I80" i="64"/>
  <c r="I81" i="64"/>
  <c r="I82" i="64"/>
  <c r="I83" i="64"/>
  <c r="I84" i="64"/>
  <c r="I85" i="64"/>
  <c r="I17" i="65"/>
  <c r="I23" i="65"/>
  <c r="I34" i="65"/>
  <c r="I41" i="65"/>
  <c r="I42" i="65"/>
  <c r="I44" i="65"/>
  <c r="I46" i="65"/>
  <c r="I47" i="65"/>
  <c r="I49" i="65"/>
  <c r="I50" i="65"/>
  <c r="I51" i="65"/>
  <c r="I59" i="65"/>
  <c r="I60" i="65"/>
  <c r="I62" i="65"/>
  <c r="I63" i="65"/>
  <c r="I64" i="65"/>
  <c r="I65" i="65"/>
  <c r="I67" i="65"/>
  <c r="I68" i="65"/>
  <c r="I69" i="65"/>
  <c r="I70" i="65"/>
  <c r="I71" i="65"/>
  <c r="I72" i="65"/>
  <c r="I73" i="65"/>
  <c r="I74" i="65"/>
  <c r="I77" i="65"/>
  <c r="I78" i="65"/>
  <c r="I79" i="65"/>
  <c r="I80" i="65"/>
  <c r="I81" i="65"/>
  <c r="I82" i="65"/>
  <c r="I83" i="65"/>
  <c r="I84" i="65"/>
  <c r="I85" i="65"/>
  <c r="I86" i="65"/>
  <c r="I87" i="65"/>
  <c r="I88" i="65"/>
  <c r="I89" i="65"/>
  <c r="I17" i="66"/>
  <c r="I23" i="66"/>
  <c r="I34" i="66"/>
  <c r="I41" i="66"/>
  <c r="I42" i="66"/>
  <c r="I44" i="66"/>
  <c r="I46" i="66"/>
  <c r="I47" i="66"/>
  <c r="I49" i="66"/>
  <c r="I50" i="66"/>
  <c r="I51" i="66"/>
  <c r="I59" i="66"/>
  <c r="I60" i="66"/>
  <c r="I62" i="66"/>
  <c r="I63" i="66"/>
  <c r="I64" i="66"/>
  <c r="I65" i="66"/>
  <c r="I67" i="66"/>
  <c r="I68" i="66"/>
  <c r="I69" i="66"/>
  <c r="I70" i="66"/>
  <c r="I71" i="66"/>
  <c r="I72" i="66"/>
  <c r="I73" i="66"/>
  <c r="I74" i="66"/>
  <c r="I77" i="66"/>
  <c r="I78" i="66"/>
  <c r="I79" i="66"/>
  <c r="I80" i="66"/>
  <c r="I81" i="66"/>
  <c r="I82" i="66"/>
  <c r="I83" i="66"/>
  <c r="I84" i="66"/>
  <c r="I85" i="66"/>
  <c r="I86" i="66"/>
  <c r="I87" i="66"/>
  <c r="I88" i="66"/>
  <c r="I17" i="67"/>
  <c r="I23" i="67"/>
  <c r="I34" i="67"/>
  <c r="I41" i="67"/>
  <c r="I42" i="67"/>
  <c r="I44" i="67"/>
  <c r="I46" i="67"/>
  <c r="I47" i="67"/>
  <c r="I49" i="67"/>
  <c r="I50" i="67"/>
  <c r="I51" i="67"/>
  <c r="I59" i="67"/>
  <c r="I60" i="67"/>
  <c r="I62" i="67"/>
  <c r="I63" i="67"/>
  <c r="I64" i="67"/>
  <c r="I65" i="67"/>
  <c r="I67" i="67"/>
  <c r="I68" i="67"/>
  <c r="I69" i="67"/>
  <c r="I70" i="67"/>
  <c r="I71" i="67"/>
  <c r="I72" i="67"/>
  <c r="I73" i="67"/>
  <c r="I74" i="67"/>
  <c r="I77" i="67"/>
  <c r="I78" i="67"/>
  <c r="I79" i="67"/>
  <c r="I80" i="67"/>
  <c r="I81" i="67"/>
  <c r="I82" i="67"/>
  <c r="I83" i="67"/>
  <c r="I84" i="67"/>
  <c r="I85" i="67"/>
  <c r="I86" i="67"/>
  <c r="I87" i="67"/>
  <c r="I88" i="67"/>
  <c r="I89" i="67"/>
  <c r="I17" i="68"/>
  <c r="I23" i="68"/>
  <c r="I34" i="68"/>
  <c r="I41" i="68"/>
  <c r="I42" i="68"/>
  <c r="I44" i="68"/>
  <c r="I46" i="68"/>
  <c r="I47" i="68"/>
  <c r="I49" i="68"/>
  <c r="I50" i="68"/>
  <c r="I51" i="68"/>
  <c r="I59" i="68"/>
  <c r="I60" i="68"/>
  <c r="I62" i="68"/>
  <c r="I63" i="68"/>
  <c r="I64" i="68"/>
  <c r="I65" i="68"/>
  <c r="I67" i="68"/>
  <c r="I68" i="68"/>
  <c r="I69" i="68"/>
  <c r="I70" i="68"/>
  <c r="I71" i="68"/>
  <c r="I72" i="68"/>
  <c r="I73" i="68"/>
  <c r="I74" i="68"/>
  <c r="I77" i="68"/>
  <c r="I78" i="68"/>
  <c r="I79" i="68"/>
  <c r="I80" i="68"/>
  <c r="I81" i="68"/>
  <c r="I82" i="68"/>
  <c r="I83" i="68"/>
  <c r="I84" i="68"/>
  <c r="I85" i="68"/>
  <c r="I86" i="68"/>
  <c r="I87" i="68"/>
  <c r="I88" i="68"/>
  <c r="I89" i="68"/>
  <c r="I17" i="69"/>
  <c r="I23" i="69"/>
  <c r="I34" i="69"/>
  <c r="I41" i="69"/>
  <c r="I42" i="69"/>
  <c r="I44" i="69"/>
  <c r="I46" i="69"/>
  <c r="I47" i="69"/>
  <c r="I49" i="69"/>
  <c r="I50" i="69"/>
  <c r="I51" i="69"/>
  <c r="I59" i="69"/>
  <c r="I60" i="69"/>
  <c r="I62" i="69"/>
  <c r="I63" i="69"/>
  <c r="I64" i="69"/>
  <c r="I65" i="69"/>
  <c r="I67" i="69"/>
  <c r="I68" i="69"/>
  <c r="I69" i="69"/>
  <c r="I70" i="69"/>
  <c r="I71" i="69"/>
  <c r="I72" i="69"/>
  <c r="I73" i="69"/>
  <c r="I74" i="69"/>
  <c r="I77" i="69"/>
  <c r="I78" i="69"/>
  <c r="I79" i="69"/>
  <c r="I80" i="69"/>
  <c r="I81" i="69"/>
  <c r="I82" i="69"/>
  <c r="I83" i="69"/>
  <c r="I84" i="69"/>
  <c r="I85" i="69"/>
  <c r="I86" i="69"/>
  <c r="I87" i="69"/>
  <c r="I88" i="69"/>
  <c r="I89" i="69"/>
  <c r="I90" i="69"/>
  <c r="I17" i="70"/>
  <c r="I23" i="70"/>
  <c r="I34" i="70"/>
  <c r="I41" i="70"/>
  <c r="I42" i="70"/>
  <c r="I44" i="70"/>
  <c r="I46" i="70"/>
  <c r="I47" i="70"/>
  <c r="I49" i="70"/>
  <c r="I50" i="70"/>
  <c r="I51" i="70"/>
  <c r="I59" i="70"/>
  <c r="I60" i="70"/>
  <c r="I62" i="70"/>
  <c r="I63" i="70"/>
  <c r="I64" i="70"/>
  <c r="I65" i="70"/>
  <c r="I67" i="70"/>
  <c r="I68" i="70"/>
  <c r="I69" i="70"/>
  <c r="I70" i="70"/>
  <c r="I71" i="70"/>
  <c r="I72" i="70"/>
  <c r="I73" i="70"/>
  <c r="I74" i="70"/>
  <c r="I77" i="70"/>
  <c r="I78" i="70"/>
  <c r="I79" i="70"/>
  <c r="I80" i="70"/>
  <c r="I81" i="70"/>
  <c r="I82" i="70"/>
  <c r="I83" i="70"/>
  <c r="I84" i="70"/>
  <c r="I85" i="70"/>
  <c r="I86" i="70"/>
  <c r="I87" i="70"/>
  <c r="I88" i="70"/>
  <c r="I89" i="70"/>
  <c r="I90" i="70"/>
  <c r="C12" i="71"/>
  <c r="C11" i="71"/>
  <c r="D11" i="71"/>
  <c r="D17" i="71"/>
  <c r="I17" i="71"/>
  <c r="D23" i="71"/>
  <c r="I23" i="71"/>
  <c r="D34" i="71"/>
  <c r="I34" i="71"/>
  <c r="D41" i="71"/>
  <c r="I41" i="71"/>
  <c r="D42" i="71"/>
  <c r="I42" i="71"/>
  <c r="D44" i="71"/>
  <c r="I44" i="71"/>
  <c r="D46" i="71"/>
  <c r="I46" i="71"/>
  <c r="D47" i="71"/>
  <c r="I47" i="71"/>
  <c r="D49" i="71"/>
  <c r="I49" i="71"/>
  <c r="D50" i="71"/>
  <c r="I50" i="71"/>
  <c r="D51" i="71"/>
  <c r="I51" i="71"/>
  <c r="D59" i="71"/>
  <c r="I59" i="71"/>
  <c r="D60" i="71"/>
  <c r="I60" i="71"/>
  <c r="D62" i="71"/>
  <c r="I62" i="71"/>
  <c r="D63" i="71"/>
  <c r="I63" i="71"/>
  <c r="D64" i="71"/>
  <c r="I64" i="71"/>
  <c r="D65" i="71"/>
  <c r="I65" i="71"/>
  <c r="D67" i="71"/>
  <c r="I67" i="71"/>
  <c r="D68" i="71"/>
  <c r="I68" i="71"/>
  <c r="D69" i="71"/>
  <c r="I69" i="71"/>
  <c r="D70" i="71"/>
  <c r="I70" i="71"/>
  <c r="D71" i="71"/>
  <c r="I71" i="71"/>
  <c r="D72" i="71"/>
  <c r="I72" i="71"/>
  <c r="D73" i="71"/>
  <c r="I73" i="71"/>
  <c r="D74" i="71"/>
  <c r="I74" i="71"/>
  <c r="D77" i="71"/>
  <c r="I77" i="71"/>
  <c r="D78" i="71"/>
  <c r="I78" i="71"/>
  <c r="D79" i="71"/>
  <c r="I79" i="71"/>
  <c r="D80" i="71"/>
  <c r="I80" i="71"/>
  <c r="D81" i="71"/>
  <c r="I81" i="71"/>
  <c r="D82" i="71"/>
  <c r="I82" i="71"/>
  <c r="D83" i="71"/>
  <c r="I83" i="71"/>
  <c r="D84" i="71"/>
  <c r="I84" i="71"/>
  <c r="I85" i="71"/>
  <c r="I86" i="71"/>
  <c r="I87" i="71"/>
  <c r="I88" i="71"/>
  <c r="I89" i="71"/>
  <c r="I90" i="71"/>
  <c r="I91" i="71"/>
  <c r="I17" i="72"/>
  <c r="I23" i="72"/>
  <c r="I34" i="72"/>
  <c r="I41" i="72"/>
  <c r="I42" i="72"/>
  <c r="I44" i="72"/>
  <c r="I46" i="72"/>
  <c r="I47" i="72"/>
  <c r="I49" i="72"/>
  <c r="I50" i="72"/>
  <c r="I51" i="72"/>
  <c r="I59" i="72"/>
  <c r="I60" i="72"/>
  <c r="I62" i="72"/>
  <c r="I63" i="72"/>
  <c r="I64" i="72"/>
  <c r="I65" i="72"/>
  <c r="I67" i="72"/>
  <c r="I68" i="72"/>
  <c r="I69" i="72"/>
  <c r="I70" i="72"/>
  <c r="I71" i="72"/>
  <c r="I72" i="72"/>
  <c r="I73" i="72"/>
  <c r="I74" i="72"/>
  <c r="I77" i="72"/>
  <c r="I78" i="72"/>
  <c r="I79" i="72"/>
  <c r="I80" i="72"/>
  <c r="I81" i="72"/>
  <c r="I82" i="72"/>
  <c r="I83" i="72"/>
  <c r="I84" i="72"/>
  <c r="I85" i="72"/>
  <c r="I86" i="72"/>
  <c r="I87" i="72"/>
  <c r="I88" i="72"/>
  <c r="I89" i="72"/>
  <c r="I90" i="72"/>
  <c r="I91" i="72"/>
  <c r="I92" i="72"/>
  <c r="I17" i="73"/>
  <c r="I23" i="73"/>
  <c r="I34" i="73"/>
  <c r="I41" i="73"/>
  <c r="I42" i="73"/>
  <c r="I44" i="73"/>
  <c r="I46" i="73"/>
  <c r="I47" i="73"/>
  <c r="I49" i="73"/>
  <c r="I50" i="73"/>
  <c r="I51" i="73"/>
  <c r="I59" i="73"/>
  <c r="I60" i="73"/>
  <c r="I62" i="73"/>
  <c r="I63" i="73"/>
  <c r="I64" i="73"/>
  <c r="I65" i="73"/>
  <c r="I67" i="73"/>
  <c r="I68" i="73"/>
  <c r="I69" i="73"/>
  <c r="I70" i="73"/>
  <c r="I71" i="73"/>
  <c r="I72" i="73"/>
  <c r="I73" i="73"/>
  <c r="I74" i="73"/>
  <c r="I77" i="73"/>
  <c r="I78" i="73"/>
  <c r="I79" i="73"/>
  <c r="I80" i="73"/>
  <c r="I81" i="73"/>
  <c r="I82" i="73"/>
  <c r="I83" i="73"/>
  <c r="I84" i="73"/>
  <c r="I85" i="73"/>
  <c r="I86" i="73"/>
  <c r="I87" i="73"/>
  <c r="I88" i="73"/>
  <c r="I89" i="73"/>
  <c r="I90" i="73"/>
  <c r="I91" i="73"/>
  <c r="I92" i="73"/>
  <c r="I17" i="74"/>
  <c r="I23" i="74"/>
  <c r="I34" i="74"/>
  <c r="I41" i="74"/>
  <c r="I42" i="74"/>
  <c r="I44" i="74"/>
  <c r="I46" i="74"/>
  <c r="I47" i="74"/>
  <c r="I49" i="74"/>
  <c r="I50" i="74"/>
  <c r="I51" i="74"/>
  <c r="I59" i="74"/>
  <c r="I60" i="74"/>
  <c r="I62" i="74"/>
  <c r="I63" i="74"/>
  <c r="I64" i="74"/>
  <c r="I65" i="74"/>
  <c r="I67" i="74"/>
  <c r="I68" i="74"/>
  <c r="I69" i="74"/>
  <c r="I70" i="74"/>
  <c r="I71" i="74"/>
  <c r="I72" i="74"/>
  <c r="I73" i="74"/>
  <c r="I74" i="74"/>
  <c r="I77" i="74"/>
  <c r="I78" i="74"/>
  <c r="I79" i="74"/>
  <c r="I80" i="74"/>
  <c r="I81" i="74"/>
  <c r="I82" i="74"/>
  <c r="I83" i="74"/>
  <c r="I84" i="74"/>
  <c r="I85" i="74"/>
  <c r="I86" i="74"/>
  <c r="I87" i="74"/>
  <c r="I88" i="74"/>
  <c r="I89" i="74"/>
  <c r="I90" i="74"/>
  <c r="I91" i="74"/>
  <c r="I92" i="74"/>
  <c r="I17" i="75"/>
  <c r="I23" i="75"/>
  <c r="I34" i="75"/>
  <c r="I41" i="75"/>
  <c r="I42" i="75"/>
  <c r="I44" i="75"/>
  <c r="I46" i="75"/>
  <c r="I47" i="75"/>
  <c r="I49" i="75"/>
  <c r="I50" i="75"/>
  <c r="I51" i="75"/>
  <c r="I59" i="75"/>
  <c r="I60" i="75"/>
  <c r="I62" i="75"/>
  <c r="I63" i="75"/>
  <c r="I64" i="75"/>
  <c r="I65" i="75"/>
  <c r="I67" i="75"/>
  <c r="I68" i="75"/>
  <c r="I69" i="75"/>
  <c r="I70" i="75"/>
  <c r="I71" i="75"/>
  <c r="I72" i="75"/>
  <c r="I73" i="75"/>
  <c r="I74" i="75"/>
  <c r="I77" i="75"/>
  <c r="I78" i="75"/>
  <c r="I79" i="75"/>
  <c r="I80" i="75"/>
  <c r="I81" i="75"/>
  <c r="I82" i="75"/>
  <c r="I83" i="75"/>
  <c r="I84" i="75"/>
  <c r="I85" i="75"/>
  <c r="I86" i="75"/>
  <c r="I87" i="75"/>
  <c r="I88" i="75"/>
  <c r="I89" i="75"/>
  <c r="I90" i="75"/>
  <c r="I91" i="75"/>
  <c r="I92" i="75"/>
  <c r="I17" i="76"/>
  <c r="I23" i="76"/>
  <c r="I34" i="76"/>
  <c r="I41" i="76"/>
  <c r="I42" i="76"/>
  <c r="I44" i="76"/>
  <c r="I46" i="76"/>
  <c r="I47" i="76"/>
  <c r="I49" i="76"/>
  <c r="I50" i="76"/>
  <c r="I51" i="76"/>
  <c r="I59" i="76"/>
  <c r="I60" i="76"/>
  <c r="I62" i="76"/>
  <c r="I63" i="76"/>
  <c r="I64" i="76"/>
  <c r="I65" i="76"/>
  <c r="I67" i="76"/>
  <c r="I68" i="76"/>
  <c r="I69" i="76"/>
  <c r="I70" i="76"/>
  <c r="I71" i="76"/>
  <c r="I72" i="76"/>
  <c r="I73" i="76"/>
  <c r="I74" i="76"/>
  <c r="I77" i="76"/>
  <c r="I78" i="76"/>
  <c r="I79" i="76"/>
  <c r="I80" i="76"/>
  <c r="I81" i="76"/>
  <c r="I82" i="76"/>
  <c r="I83" i="76"/>
  <c r="I84" i="76"/>
  <c r="I85" i="76"/>
  <c r="I86" i="76"/>
  <c r="I87" i="76"/>
  <c r="I88" i="76"/>
  <c r="I89" i="76"/>
  <c r="I90" i="76"/>
  <c r="I91" i="76"/>
  <c r="I92" i="76"/>
  <c r="I93" i="76"/>
  <c r="I17" i="77"/>
  <c r="I23" i="77"/>
  <c r="I34" i="77"/>
  <c r="I41" i="77"/>
  <c r="I42" i="77"/>
  <c r="I44" i="77"/>
  <c r="I46" i="77"/>
  <c r="I47" i="77"/>
  <c r="I49" i="77"/>
  <c r="I50" i="77"/>
  <c r="I51" i="77"/>
  <c r="I59" i="77"/>
  <c r="I60" i="77"/>
  <c r="I62" i="77"/>
  <c r="I63" i="77"/>
  <c r="I64" i="77"/>
  <c r="I65" i="77"/>
  <c r="I67" i="77"/>
  <c r="I68" i="77"/>
  <c r="I69" i="77"/>
  <c r="I70" i="77"/>
  <c r="I71" i="77"/>
  <c r="I72" i="77"/>
  <c r="I73" i="77"/>
  <c r="I74" i="77"/>
  <c r="I77" i="77"/>
  <c r="I78" i="77"/>
  <c r="I79" i="77"/>
  <c r="I80" i="77"/>
  <c r="I81" i="77"/>
  <c r="I82" i="77"/>
  <c r="I83" i="77"/>
  <c r="I84" i="77"/>
  <c r="I85" i="77"/>
  <c r="I86" i="77"/>
  <c r="I87" i="77"/>
  <c r="I88" i="77"/>
  <c r="I89" i="77"/>
  <c r="I90" i="77"/>
  <c r="I91" i="77"/>
  <c r="I92" i="77"/>
  <c r="I93" i="77"/>
  <c r="I17" i="78"/>
  <c r="I23" i="78"/>
  <c r="I34" i="78"/>
  <c r="I41" i="78"/>
  <c r="I42" i="78"/>
  <c r="I44" i="78"/>
  <c r="I46" i="78"/>
  <c r="I47" i="78"/>
  <c r="I49" i="78"/>
  <c r="I50" i="78"/>
  <c r="I51" i="78"/>
  <c r="I59" i="78"/>
  <c r="I60" i="78"/>
  <c r="I62" i="78"/>
  <c r="I63" i="78"/>
  <c r="I64" i="78"/>
  <c r="I65" i="78"/>
  <c r="I67" i="78"/>
  <c r="I68" i="78"/>
  <c r="I69" i="78"/>
  <c r="I70" i="78"/>
  <c r="I71" i="78"/>
  <c r="I72" i="78"/>
  <c r="I73" i="78"/>
  <c r="I74" i="78"/>
  <c r="I77" i="78"/>
  <c r="I78" i="78"/>
  <c r="I79" i="78"/>
  <c r="I80" i="78"/>
  <c r="I81" i="78"/>
  <c r="I82" i="78"/>
  <c r="I83" i="78"/>
  <c r="I84" i="78"/>
  <c r="I85" i="78"/>
  <c r="I86" i="78"/>
  <c r="I87" i="78"/>
  <c r="I88" i="78"/>
  <c r="I89" i="78"/>
  <c r="I90" i="78"/>
  <c r="I91" i="78"/>
  <c r="I92" i="78"/>
  <c r="I93" i="78"/>
  <c r="I17" i="80"/>
  <c r="I23" i="80"/>
  <c r="I34" i="80"/>
  <c r="I41" i="80"/>
  <c r="I42" i="80"/>
  <c r="I44" i="80"/>
  <c r="I46" i="80"/>
  <c r="I47" i="80"/>
  <c r="I49" i="80"/>
  <c r="I50" i="80"/>
  <c r="I51" i="80"/>
  <c r="I59" i="80"/>
  <c r="I60" i="80"/>
  <c r="I62" i="80"/>
  <c r="I63" i="80"/>
  <c r="I64" i="80"/>
  <c r="I65" i="80"/>
  <c r="I67" i="80"/>
  <c r="I68" i="80"/>
  <c r="I69" i="80"/>
  <c r="I70" i="80"/>
  <c r="I71" i="80"/>
  <c r="I72" i="80"/>
  <c r="I73" i="80"/>
  <c r="I74" i="80"/>
  <c r="I77" i="80"/>
  <c r="I78" i="80"/>
  <c r="I79" i="80"/>
  <c r="I80" i="80"/>
  <c r="I81" i="80"/>
  <c r="I82" i="80"/>
  <c r="I83" i="80"/>
  <c r="I84" i="80"/>
  <c r="I85" i="80"/>
  <c r="I86" i="80"/>
  <c r="I87" i="80"/>
  <c r="I88" i="80"/>
  <c r="I89" i="80"/>
  <c r="I90" i="80"/>
  <c r="I91" i="80"/>
  <c r="I92" i="80"/>
  <c r="I93" i="80"/>
  <c r="I17" i="81"/>
  <c r="I23" i="81"/>
  <c r="I34" i="81"/>
  <c r="I41" i="81"/>
  <c r="I42" i="81"/>
  <c r="I44" i="81"/>
  <c r="I46" i="81"/>
  <c r="I47" i="81"/>
  <c r="I49" i="81"/>
  <c r="I50" i="81"/>
  <c r="I51" i="81"/>
  <c r="I59" i="81"/>
  <c r="I60" i="81"/>
  <c r="I62" i="81"/>
  <c r="I63" i="81"/>
  <c r="I64" i="81"/>
  <c r="I65" i="81"/>
  <c r="I67" i="81"/>
  <c r="I68" i="81"/>
  <c r="I69" i="81"/>
  <c r="I70" i="81"/>
  <c r="I71" i="81"/>
  <c r="I72" i="81"/>
  <c r="I73" i="81"/>
  <c r="I74" i="81"/>
  <c r="I77" i="81"/>
  <c r="I78" i="81"/>
  <c r="I79" i="81"/>
  <c r="I80" i="81"/>
  <c r="I81" i="81"/>
  <c r="I82" i="81"/>
  <c r="I83" i="81"/>
  <c r="I84" i="81"/>
  <c r="I85" i="81"/>
  <c r="I86" i="81"/>
  <c r="I87" i="81"/>
  <c r="I88" i="81"/>
  <c r="I89" i="81"/>
  <c r="I90" i="81"/>
  <c r="I91" i="81"/>
  <c r="I92" i="81"/>
  <c r="I93" i="81"/>
  <c r="I17" i="82"/>
  <c r="I23" i="82"/>
  <c r="I34" i="82"/>
  <c r="I41" i="82"/>
  <c r="I42" i="82"/>
  <c r="I44" i="82"/>
  <c r="I46" i="82"/>
  <c r="I47" i="82"/>
  <c r="I49" i="82"/>
  <c r="I50" i="82"/>
  <c r="I51" i="82"/>
  <c r="I59" i="82"/>
  <c r="I60" i="82"/>
  <c r="I62" i="82"/>
  <c r="I63" i="82"/>
  <c r="I64" i="82"/>
  <c r="I65" i="82"/>
  <c r="I67" i="82"/>
  <c r="I68" i="82"/>
  <c r="I69" i="82"/>
  <c r="I70" i="82"/>
  <c r="I71" i="82"/>
  <c r="I72" i="82"/>
  <c r="I73" i="82"/>
  <c r="I74" i="82"/>
  <c r="I77" i="82"/>
  <c r="I78" i="82"/>
  <c r="I79" i="82"/>
  <c r="I80" i="82"/>
  <c r="I81" i="82"/>
  <c r="I82" i="82"/>
  <c r="I83" i="82"/>
  <c r="I84" i="82"/>
  <c r="I85" i="82"/>
  <c r="I86" i="82"/>
  <c r="I87" i="82"/>
  <c r="I88" i="82"/>
  <c r="I89" i="82"/>
  <c r="I90" i="82"/>
  <c r="I91" i="82"/>
  <c r="I92" i="82"/>
  <c r="I93" i="82"/>
  <c r="I17" i="84"/>
  <c r="I23" i="84"/>
  <c r="I34" i="84"/>
  <c r="I41" i="84"/>
  <c r="I42" i="84"/>
  <c r="I44" i="84"/>
  <c r="I46" i="84"/>
  <c r="I47" i="84"/>
  <c r="I49" i="84"/>
  <c r="I50" i="84"/>
  <c r="I51" i="84"/>
  <c r="I59" i="84"/>
  <c r="I60" i="84"/>
  <c r="I62" i="84"/>
  <c r="I63" i="84"/>
  <c r="I64" i="84"/>
  <c r="I65" i="84"/>
  <c r="I67" i="84"/>
  <c r="I68" i="84"/>
  <c r="I69" i="84"/>
  <c r="I70" i="84"/>
  <c r="I71" i="84"/>
  <c r="I72" i="84"/>
  <c r="I73" i="84"/>
  <c r="I74" i="84"/>
  <c r="I77" i="84"/>
  <c r="I78" i="84"/>
  <c r="I79" i="84"/>
  <c r="I80" i="84"/>
  <c r="I81" i="84"/>
  <c r="I82" i="84"/>
  <c r="I83" i="84"/>
  <c r="I84" i="84"/>
  <c r="I85" i="84"/>
  <c r="I86" i="84"/>
  <c r="I87" i="84"/>
  <c r="I88" i="84"/>
  <c r="I89" i="84"/>
  <c r="I90" i="84"/>
  <c r="I91" i="84"/>
  <c r="I92" i="84"/>
  <c r="I93" i="84"/>
  <c r="I94" i="84"/>
  <c r="I17" i="83"/>
  <c r="I23" i="83"/>
  <c r="I34" i="83"/>
  <c r="I41" i="83"/>
  <c r="I42" i="83"/>
  <c r="I44" i="83"/>
  <c r="I46" i="83"/>
  <c r="I47" i="83"/>
  <c r="I49" i="83"/>
  <c r="I50" i="83"/>
  <c r="I51" i="83"/>
  <c r="I59" i="83"/>
  <c r="I60" i="83"/>
  <c r="I62" i="83"/>
  <c r="I63" i="83"/>
  <c r="I64" i="83"/>
  <c r="I65" i="83"/>
  <c r="I67" i="83"/>
  <c r="I68" i="83"/>
  <c r="I69" i="83"/>
  <c r="I70" i="83"/>
  <c r="I71" i="83"/>
  <c r="I72" i="83"/>
  <c r="I73" i="83"/>
  <c r="I74" i="83"/>
  <c r="I77" i="83"/>
  <c r="I78" i="83"/>
  <c r="I79" i="83"/>
  <c r="I80" i="83"/>
  <c r="I81" i="83"/>
  <c r="I82" i="83"/>
  <c r="I83" i="83"/>
  <c r="I84" i="83"/>
  <c r="I85" i="83"/>
  <c r="I86" i="83"/>
  <c r="I87" i="83"/>
  <c r="I88" i="83"/>
  <c r="I89" i="83"/>
  <c r="I90" i="83"/>
  <c r="I91" i="83"/>
  <c r="I92" i="83"/>
  <c r="I93" i="83"/>
  <c r="I17" i="85"/>
  <c r="I23" i="85"/>
  <c r="I34" i="85"/>
  <c r="I41" i="85"/>
  <c r="I42" i="85"/>
  <c r="I44" i="85"/>
  <c r="I46" i="85"/>
  <c r="I47" i="85"/>
  <c r="I49" i="85"/>
  <c r="I50" i="85"/>
  <c r="I51" i="85"/>
  <c r="I59" i="85"/>
  <c r="I60" i="85"/>
  <c r="I62" i="85"/>
  <c r="I63" i="85"/>
  <c r="I64" i="85"/>
  <c r="I65" i="85"/>
  <c r="I67" i="85"/>
  <c r="I68" i="85"/>
  <c r="I69" i="85"/>
  <c r="I70" i="85"/>
  <c r="I71" i="85"/>
  <c r="I72" i="85"/>
  <c r="I73" i="85"/>
  <c r="I74" i="85"/>
  <c r="I77" i="85"/>
  <c r="I78" i="85"/>
  <c r="I79" i="85"/>
  <c r="I80" i="85"/>
  <c r="I81" i="85"/>
  <c r="I82" i="85"/>
  <c r="I83" i="85"/>
  <c r="I84" i="85"/>
  <c r="I85" i="85"/>
  <c r="I86" i="85"/>
  <c r="I87" i="85"/>
  <c r="I88" i="85"/>
  <c r="I89" i="85"/>
  <c r="I90" i="85"/>
  <c r="I91" i="85"/>
  <c r="I92" i="85"/>
  <c r="I93" i="85"/>
  <c r="I17" i="87"/>
  <c r="I23" i="87"/>
  <c r="I34" i="87"/>
  <c r="I41" i="87"/>
  <c r="I42" i="87"/>
  <c r="I44" i="87"/>
  <c r="I46" i="87"/>
  <c r="I47" i="87"/>
  <c r="I49" i="87"/>
  <c r="I50" i="87"/>
  <c r="I51" i="87"/>
  <c r="I59" i="87"/>
  <c r="I60" i="87"/>
  <c r="I62" i="87"/>
  <c r="I63" i="87"/>
  <c r="I64" i="87"/>
  <c r="I65" i="87"/>
  <c r="I67" i="87"/>
  <c r="I68" i="87"/>
  <c r="I69" i="87"/>
  <c r="I70" i="87"/>
  <c r="I71" i="87"/>
  <c r="I72" i="87"/>
  <c r="I73" i="87"/>
  <c r="I74" i="87"/>
  <c r="I77" i="87"/>
  <c r="I78" i="87"/>
  <c r="I79" i="87"/>
  <c r="I80" i="87"/>
  <c r="I81" i="87"/>
  <c r="I82" i="87"/>
  <c r="I83" i="87"/>
  <c r="I84" i="87"/>
  <c r="I85" i="87"/>
  <c r="I86" i="87"/>
  <c r="I87" i="87"/>
  <c r="I88" i="87"/>
  <c r="I89" i="87"/>
  <c r="I90" i="87"/>
  <c r="I91" i="87"/>
  <c r="I92" i="87"/>
  <c r="I93" i="87"/>
  <c r="I17" i="89"/>
  <c r="I23" i="89"/>
  <c r="I34" i="89"/>
  <c r="I41" i="89"/>
  <c r="I42" i="89"/>
  <c r="I44" i="89"/>
  <c r="I46" i="89"/>
  <c r="I47" i="89"/>
  <c r="I49" i="89"/>
  <c r="I50" i="89"/>
  <c r="I51" i="89"/>
  <c r="I59" i="89"/>
  <c r="I60" i="89"/>
  <c r="I62" i="89"/>
  <c r="I63" i="89"/>
  <c r="I64" i="89"/>
  <c r="I65" i="89"/>
  <c r="I67" i="89"/>
  <c r="I68" i="89"/>
  <c r="I69" i="89"/>
  <c r="I70" i="89"/>
  <c r="I71" i="89"/>
  <c r="I72" i="89"/>
  <c r="I73" i="89"/>
  <c r="I74" i="89"/>
  <c r="I77" i="89"/>
  <c r="I78" i="89"/>
  <c r="I79" i="89"/>
  <c r="I80" i="89"/>
  <c r="I81" i="89"/>
  <c r="I82" i="89"/>
  <c r="I83" i="89"/>
  <c r="I84" i="89"/>
  <c r="I85" i="89"/>
  <c r="I86" i="89"/>
  <c r="I87" i="89"/>
  <c r="I88" i="89"/>
  <c r="I89" i="89"/>
  <c r="I90" i="89"/>
  <c r="I91" i="89"/>
  <c r="I92" i="89"/>
  <c r="I93" i="89"/>
  <c r="I17" i="90"/>
  <c r="I23" i="90"/>
  <c r="I34" i="90"/>
  <c r="I41" i="90"/>
  <c r="I42" i="90"/>
  <c r="I44" i="90"/>
  <c r="I46" i="90"/>
  <c r="I47" i="90"/>
  <c r="I49" i="90"/>
  <c r="I50" i="90"/>
  <c r="I51" i="90"/>
  <c r="I59" i="90"/>
  <c r="I60" i="90"/>
  <c r="I62" i="90"/>
  <c r="I63" i="90"/>
  <c r="I64" i="90"/>
  <c r="I65" i="90"/>
  <c r="I67" i="90"/>
  <c r="I68" i="90"/>
  <c r="I69" i="90"/>
  <c r="I70" i="90"/>
  <c r="I71" i="90"/>
  <c r="I72" i="90"/>
  <c r="I73" i="90"/>
  <c r="I74" i="90"/>
  <c r="I77" i="90"/>
  <c r="I78" i="90"/>
  <c r="I79" i="90"/>
  <c r="I80" i="90"/>
  <c r="I81" i="90"/>
  <c r="I82" i="90"/>
  <c r="I83" i="90"/>
  <c r="I84" i="90"/>
  <c r="I85" i="90"/>
  <c r="I86" i="90"/>
  <c r="I87" i="90"/>
  <c r="I88" i="90"/>
  <c r="I89" i="90"/>
  <c r="I90" i="90"/>
  <c r="I91" i="90"/>
  <c r="I92" i="90"/>
  <c r="I93" i="90"/>
  <c r="I17" i="91"/>
  <c r="I23" i="91"/>
  <c r="I34" i="91"/>
  <c r="I41" i="91"/>
  <c r="I42" i="91"/>
  <c r="I44" i="91"/>
  <c r="I46" i="91"/>
  <c r="I47" i="91"/>
  <c r="I49" i="91"/>
  <c r="I50" i="91"/>
  <c r="I51" i="91"/>
  <c r="I59" i="91"/>
  <c r="I60" i="91"/>
  <c r="I62" i="91"/>
  <c r="I63" i="91"/>
  <c r="I64" i="91"/>
  <c r="I65" i="91"/>
  <c r="I67" i="91"/>
  <c r="I68" i="91"/>
  <c r="I69" i="91"/>
  <c r="I70" i="91"/>
  <c r="I71" i="91"/>
  <c r="I72" i="91"/>
  <c r="I73" i="91"/>
  <c r="I74" i="91"/>
  <c r="I77" i="91"/>
  <c r="I78" i="91"/>
  <c r="I79" i="91"/>
  <c r="I80" i="91"/>
  <c r="I81" i="91"/>
  <c r="I82" i="91"/>
  <c r="I83" i="91"/>
  <c r="I84" i="91"/>
  <c r="I85" i="91"/>
  <c r="I86" i="91"/>
  <c r="I87" i="91"/>
  <c r="I88" i="91"/>
  <c r="I89" i="91"/>
  <c r="I90" i="91"/>
  <c r="I91" i="91"/>
  <c r="I92" i="91"/>
  <c r="I93" i="91"/>
  <c r="I17" i="92"/>
  <c r="I23" i="92"/>
  <c r="I34" i="92"/>
  <c r="I41" i="92"/>
  <c r="I42" i="92"/>
  <c r="I44" i="92"/>
  <c r="I46" i="92"/>
  <c r="I47" i="92"/>
  <c r="I49" i="92"/>
  <c r="I50" i="92"/>
  <c r="I51" i="92"/>
  <c r="I59" i="92"/>
  <c r="I60" i="92"/>
  <c r="I62" i="92"/>
  <c r="I63" i="92"/>
  <c r="I64" i="92"/>
  <c r="I65" i="92"/>
  <c r="I67" i="92"/>
  <c r="I68" i="92"/>
  <c r="I69" i="92"/>
  <c r="I70" i="92"/>
  <c r="I71" i="92"/>
  <c r="I72" i="92"/>
  <c r="I73" i="92"/>
  <c r="I74" i="92"/>
  <c r="I77" i="92"/>
  <c r="I78" i="92"/>
  <c r="I79" i="92"/>
  <c r="I80" i="92"/>
  <c r="I81" i="92"/>
  <c r="I82" i="92"/>
  <c r="I83" i="92"/>
  <c r="I84" i="92"/>
  <c r="I85" i="92"/>
  <c r="I86" i="92"/>
  <c r="I87" i="92"/>
  <c r="I88" i="92"/>
  <c r="I89" i="92"/>
  <c r="I90" i="92"/>
  <c r="I91" i="92"/>
  <c r="I92" i="92"/>
  <c r="I93" i="92"/>
  <c r="I94" i="92"/>
  <c r="I17" i="93"/>
  <c r="I23" i="93"/>
  <c r="I34" i="93"/>
  <c r="I41" i="93"/>
  <c r="I42" i="93"/>
  <c r="I44" i="93"/>
  <c r="I46" i="93"/>
  <c r="I47" i="93"/>
  <c r="I49" i="93"/>
  <c r="I50" i="93"/>
  <c r="I51" i="93"/>
  <c r="I59" i="93"/>
  <c r="I60" i="93"/>
  <c r="I62" i="93"/>
  <c r="I63" i="93"/>
  <c r="I64" i="93"/>
  <c r="I65" i="93"/>
  <c r="I67" i="93"/>
  <c r="I68" i="93"/>
  <c r="I69" i="93"/>
  <c r="I70" i="93"/>
  <c r="I71" i="93"/>
  <c r="I72" i="93"/>
  <c r="I73" i="93"/>
  <c r="I74" i="93"/>
  <c r="I77" i="93"/>
  <c r="I78" i="93"/>
  <c r="I79" i="93"/>
  <c r="I80" i="93"/>
  <c r="I81" i="93"/>
  <c r="I82" i="93"/>
  <c r="I83" i="93"/>
  <c r="I84" i="93"/>
  <c r="I85" i="93"/>
  <c r="I86" i="93"/>
  <c r="I87" i="93"/>
  <c r="I88" i="93"/>
  <c r="I89" i="93"/>
  <c r="I90" i="93"/>
  <c r="I91" i="93"/>
  <c r="I92" i="93"/>
  <c r="I93" i="93"/>
  <c r="I94" i="93"/>
  <c r="I17" i="94"/>
  <c r="I23" i="94"/>
  <c r="I34" i="94"/>
  <c r="I41" i="94"/>
  <c r="I42" i="94"/>
  <c r="I44" i="94"/>
  <c r="I46" i="94"/>
  <c r="I47" i="94"/>
  <c r="I49" i="94"/>
  <c r="I50" i="94"/>
  <c r="I51" i="94"/>
  <c r="I59" i="94"/>
  <c r="I60" i="94"/>
  <c r="I62" i="94"/>
  <c r="I63" i="94"/>
  <c r="I64" i="94"/>
  <c r="I65" i="94"/>
  <c r="I67" i="94"/>
  <c r="I68" i="94"/>
  <c r="I69" i="94"/>
  <c r="I70" i="94"/>
  <c r="I71" i="94"/>
  <c r="I72" i="94"/>
  <c r="I73" i="94"/>
  <c r="I74" i="94"/>
  <c r="I77" i="94"/>
  <c r="I78" i="94"/>
  <c r="I79" i="94"/>
  <c r="I80" i="94"/>
  <c r="I81" i="94"/>
  <c r="I82" i="94"/>
  <c r="I83" i="94"/>
  <c r="I84" i="94"/>
  <c r="I85" i="94"/>
  <c r="I86" i="94"/>
  <c r="I87" i="94"/>
  <c r="I88" i="94"/>
  <c r="I89" i="94"/>
  <c r="I90" i="94"/>
  <c r="I91" i="94"/>
  <c r="I92" i="94"/>
  <c r="I93" i="94"/>
  <c r="I94" i="94"/>
  <c r="I17" i="95"/>
  <c r="I23" i="95"/>
  <c r="I34" i="95"/>
  <c r="I41" i="95"/>
  <c r="I42" i="95"/>
  <c r="I44" i="95"/>
  <c r="I46" i="95"/>
  <c r="I47" i="95"/>
  <c r="I49" i="95"/>
  <c r="I50" i="95"/>
  <c r="I51" i="95"/>
  <c r="I59" i="95"/>
  <c r="I60" i="95"/>
  <c r="I62" i="95"/>
  <c r="I63" i="95"/>
  <c r="I64" i="95"/>
  <c r="I65" i="95"/>
  <c r="I67" i="95"/>
  <c r="I68" i="95"/>
  <c r="I69" i="95"/>
  <c r="I70" i="95"/>
  <c r="I71" i="95"/>
  <c r="I72" i="95"/>
  <c r="I73" i="95"/>
  <c r="I74" i="95"/>
  <c r="I77" i="95"/>
  <c r="I78" i="95"/>
  <c r="I79" i="95"/>
  <c r="I80" i="95"/>
  <c r="I81" i="95"/>
  <c r="I82" i="95"/>
  <c r="I83" i="95"/>
  <c r="I84" i="95"/>
  <c r="I85" i="95"/>
  <c r="I86" i="95"/>
  <c r="I87" i="95"/>
  <c r="I88" i="95"/>
  <c r="I89" i="95"/>
  <c r="I90" i="95"/>
  <c r="I91" i="95"/>
  <c r="I92" i="95"/>
  <c r="I93" i="95"/>
  <c r="I94" i="95"/>
  <c r="I17" i="96"/>
  <c r="I23" i="96"/>
  <c r="I34" i="96"/>
  <c r="I41" i="96"/>
  <c r="I42" i="96"/>
  <c r="I44" i="96"/>
  <c r="I46" i="96"/>
  <c r="I47" i="96"/>
  <c r="I49" i="96"/>
  <c r="I50" i="96"/>
  <c r="I51" i="96"/>
  <c r="I59" i="96"/>
  <c r="I60" i="96"/>
  <c r="I62" i="96"/>
  <c r="I63" i="96"/>
  <c r="I64" i="96"/>
  <c r="I65" i="96"/>
  <c r="I67" i="96"/>
  <c r="I68" i="96"/>
  <c r="I69" i="96"/>
  <c r="I70" i="96"/>
  <c r="I71" i="96"/>
  <c r="I72" i="96"/>
  <c r="I73" i="96"/>
  <c r="I74" i="96"/>
  <c r="I77" i="96"/>
  <c r="I78" i="96"/>
  <c r="I79" i="96"/>
  <c r="I80" i="96"/>
  <c r="I81" i="96"/>
  <c r="I82" i="96"/>
  <c r="I83" i="96"/>
  <c r="I84" i="96"/>
  <c r="I85" i="96"/>
  <c r="I86" i="96"/>
  <c r="I87" i="96"/>
  <c r="I88" i="96"/>
  <c r="I89" i="96"/>
  <c r="I90" i="96"/>
  <c r="I91" i="96"/>
  <c r="I92" i="96"/>
  <c r="I93" i="96"/>
  <c r="I94" i="96"/>
  <c r="I17" i="105"/>
  <c r="I24" i="105"/>
  <c r="I37" i="105"/>
  <c r="I44" i="105"/>
  <c r="I45" i="105"/>
  <c r="I47" i="105"/>
  <c r="I49" i="105"/>
  <c r="I50" i="105"/>
  <c r="I52" i="105"/>
  <c r="I53" i="105"/>
  <c r="I54" i="105"/>
  <c r="I62" i="105"/>
  <c r="I63" i="105"/>
  <c r="I65" i="105"/>
  <c r="I66" i="105"/>
  <c r="I67" i="105"/>
  <c r="I68" i="105"/>
  <c r="I71" i="105"/>
  <c r="I72" i="105"/>
  <c r="I73" i="105"/>
  <c r="I74" i="105"/>
  <c r="I75" i="105"/>
  <c r="I76" i="105"/>
  <c r="I77" i="105"/>
  <c r="I80" i="105"/>
  <c r="I81" i="105"/>
  <c r="I82" i="105"/>
  <c r="I83" i="105"/>
  <c r="I84" i="105"/>
  <c r="I85" i="105"/>
  <c r="I86" i="105"/>
  <c r="I87" i="105"/>
  <c r="I88" i="105"/>
  <c r="I89" i="105"/>
  <c r="I90" i="105"/>
  <c r="I91" i="105"/>
  <c r="I92" i="105"/>
  <c r="I93" i="105"/>
  <c r="I94" i="105"/>
  <c r="I95" i="105"/>
  <c r="I96" i="105"/>
  <c r="I97" i="105"/>
  <c r="I17" i="106"/>
  <c r="I24" i="106"/>
  <c r="I37" i="106"/>
  <c r="I44" i="106"/>
  <c r="I45" i="106"/>
  <c r="I47" i="106"/>
  <c r="I49" i="106"/>
  <c r="I50" i="106"/>
  <c r="I52" i="106"/>
  <c r="I53" i="106"/>
  <c r="I54" i="106"/>
  <c r="I62" i="106"/>
  <c r="I63" i="106"/>
  <c r="I65" i="106"/>
  <c r="I66" i="106"/>
  <c r="I67" i="106"/>
  <c r="I68" i="106"/>
  <c r="I71" i="106"/>
  <c r="I72" i="106"/>
  <c r="I73" i="106"/>
  <c r="I74" i="106"/>
  <c r="I75" i="106"/>
  <c r="I76" i="106"/>
  <c r="I77" i="106"/>
  <c r="I80" i="106"/>
  <c r="I81" i="106"/>
  <c r="I82" i="106"/>
  <c r="I83" i="106"/>
  <c r="I84" i="106"/>
  <c r="I85" i="106"/>
  <c r="I86" i="106"/>
  <c r="I87" i="106"/>
  <c r="I88" i="106"/>
  <c r="I89" i="106"/>
  <c r="I90" i="106"/>
  <c r="I91" i="106"/>
  <c r="I92" i="106"/>
  <c r="I93" i="106"/>
  <c r="I94" i="106"/>
  <c r="I95" i="106"/>
  <c r="I96" i="106"/>
  <c r="I97" i="106"/>
  <c r="I17" i="115"/>
  <c r="I24" i="115"/>
  <c r="I27" i="115"/>
  <c r="I38" i="115"/>
  <c r="I45" i="115"/>
  <c r="I46" i="115"/>
  <c r="I48" i="115"/>
  <c r="I50" i="115"/>
  <c r="I51" i="115"/>
  <c r="I53" i="115"/>
  <c r="I54" i="115"/>
  <c r="I55" i="115"/>
  <c r="I64" i="115"/>
  <c r="I65" i="115"/>
  <c r="I67" i="115"/>
  <c r="I68" i="115"/>
  <c r="I69" i="115"/>
  <c r="I70" i="115"/>
  <c r="I73" i="115"/>
  <c r="I74" i="115"/>
  <c r="I75" i="115"/>
  <c r="I76" i="115"/>
  <c r="I77" i="115"/>
  <c r="I78" i="115"/>
  <c r="I79" i="115"/>
  <c r="I82" i="115"/>
  <c r="I83" i="115"/>
  <c r="I84" i="115"/>
  <c r="I85" i="115"/>
  <c r="I86" i="115"/>
  <c r="I87" i="115"/>
  <c r="I88" i="115"/>
  <c r="I89" i="115"/>
  <c r="I90" i="115"/>
  <c r="I91" i="115"/>
  <c r="I92" i="115"/>
  <c r="I93" i="115"/>
  <c r="I94" i="115"/>
  <c r="I95" i="115"/>
  <c r="I96" i="115"/>
  <c r="I97" i="115"/>
  <c r="I98" i="115"/>
  <c r="I99" i="115"/>
  <c r="I100" i="115"/>
  <c r="I101" i="115"/>
  <c r="I102" i="115"/>
  <c r="I103" i="115"/>
  <c r="I107" i="115"/>
  <c r="I17" i="116"/>
  <c r="I24" i="116"/>
  <c r="I27" i="116"/>
  <c r="I38" i="116"/>
  <c r="I45" i="116"/>
  <c r="I46" i="116"/>
  <c r="I48" i="116"/>
  <c r="I50" i="116"/>
  <c r="I51" i="116"/>
  <c r="I53" i="116"/>
  <c r="I54" i="116"/>
  <c r="I55" i="116"/>
  <c r="I64" i="116"/>
  <c r="I65" i="116"/>
  <c r="I67" i="116"/>
  <c r="I68" i="116"/>
  <c r="I69" i="116"/>
  <c r="I70" i="116"/>
  <c r="I73" i="116"/>
  <c r="I74" i="116"/>
  <c r="I75" i="116"/>
  <c r="I76" i="116"/>
  <c r="I77" i="116"/>
  <c r="I78" i="116"/>
  <c r="I79" i="116"/>
  <c r="I82" i="116"/>
  <c r="I83" i="116"/>
  <c r="I84" i="116"/>
  <c r="I85" i="116"/>
  <c r="I86" i="116"/>
  <c r="I87" i="116"/>
  <c r="I88" i="116"/>
  <c r="I89" i="116"/>
  <c r="I90" i="116"/>
  <c r="I91" i="116"/>
  <c r="I92" i="116"/>
  <c r="I93" i="116"/>
  <c r="I94" i="116"/>
  <c r="I95" i="116"/>
  <c r="I96" i="116"/>
  <c r="I97" i="116"/>
  <c r="I98" i="116"/>
  <c r="I99" i="116"/>
  <c r="I100" i="116"/>
  <c r="I101" i="116"/>
  <c r="I102" i="116"/>
  <c r="I103" i="116"/>
  <c r="I107" i="116"/>
  <c r="G17" i="117"/>
  <c r="G24" i="117"/>
  <c r="G27" i="117"/>
  <c r="G38" i="117"/>
  <c r="G45" i="117"/>
  <c r="G46" i="117"/>
  <c r="G48" i="117"/>
  <c r="G50" i="117"/>
  <c r="G51" i="117"/>
  <c r="G53" i="117"/>
  <c r="G54" i="117"/>
  <c r="G55" i="117"/>
  <c r="G64" i="117"/>
  <c r="G65" i="117"/>
  <c r="G67" i="117"/>
  <c r="G68" i="117"/>
  <c r="G69" i="117"/>
  <c r="G70" i="117"/>
  <c r="G73" i="117"/>
  <c r="G74" i="117"/>
  <c r="G75" i="117"/>
  <c r="G76" i="117"/>
  <c r="G77" i="117"/>
  <c r="G78" i="117"/>
  <c r="G79" i="117"/>
  <c r="G82" i="117"/>
  <c r="G83" i="117"/>
  <c r="G84" i="117"/>
  <c r="G85" i="117"/>
  <c r="G86" i="117"/>
  <c r="G87" i="117"/>
  <c r="G88" i="117"/>
  <c r="G89" i="117"/>
  <c r="G90" i="117"/>
  <c r="G91" i="117"/>
  <c r="G92" i="117"/>
  <c r="G93" i="117"/>
  <c r="G94" i="117"/>
  <c r="G95" i="117"/>
  <c r="G96" i="117"/>
  <c r="G97" i="117"/>
  <c r="G98" i="117"/>
  <c r="G99" i="117"/>
  <c r="G100" i="117"/>
  <c r="G101" i="117"/>
  <c r="G102" i="117"/>
  <c r="G103" i="117"/>
  <c r="G107" i="117"/>
  <c r="I17" i="118"/>
  <c r="I24" i="118"/>
  <c r="I27" i="118"/>
  <c r="I38" i="118"/>
  <c r="I45" i="118"/>
  <c r="I46" i="118"/>
  <c r="I48" i="118"/>
  <c r="I50" i="118"/>
  <c r="I51" i="118"/>
  <c r="I53" i="118"/>
  <c r="I54" i="118"/>
  <c r="I55" i="118"/>
  <c r="I64" i="118"/>
  <c r="I65" i="118"/>
  <c r="I67" i="118"/>
  <c r="I68" i="118"/>
  <c r="I69" i="118"/>
  <c r="I70" i="118"/>
  <c r="I73" i="118"/>
  <c r="I74" i="118"/>
  <c r="I75" i="118"/>
  <c r="I76" i="118"/>
  <c r="I77" i="118"/>
  <c r="I78" i="118"/>
  <c r="I79" i="118"/>
  <c r="I82" i="118"/>
  <c r="I83" i="118"/>
  <c r="I84" i="118"/>
  <c r="I85" i="118"/>
  <c r="I86" i="118"/>
  <c r="I87" i="118"/>
  <c r="I88" i="118"/>
  <c r="I89" i="118"/>
  <c r="I90" i="118"/>
  <c r="I91" i="118"/>
  <c r="I92" i="118"/>
  <c r="I93" i="118"/>
  <c r="I94" i="118"/>
  <c r="I95" i="118"/>
  <c r="I96" i="118"/>
  <c r="I97" i="118"/>
  <c r="I98" i="118"/>
  <c r="I99" i="118"/>
  <c r="I100" i="118"/>
  <c r="I101" i="118"/>
  <c r="I102" i="118"/>
  <c r="I103" i="118"/>
  <c r="I104" i="118"/>
  <c r="I108" i="118"/>
  <c r="I109" i="118"/>
  <c r="I110" i="118"/>
  <c r="I111" i="118"/>
  <c r="I17" i="122"/>
  <c r="I24" i="122"/>
  <c r="I27" i="122"/>
  <c r="I38" i="122"/>
  <c r="I45" i="122"/>
  <c r="I46" i="122"/>
  <c r="I48" i="122"/>
  <c r="I50" i="122"/>
  <c r="I51" i="122"/>
  <c r="I53" i="122"/>
  <c r="I54" i="122"/>
  <c r="I55" i="122"/>
  <c r="I65" i="122"/>
  <c r="I66" i="122"/>
  <c r="I68" i="122"/>
  <c r="I69" i="122"/>
  <c r="I70" i="122"/>
  <c r="I71" i="122"/>
  <c r="I74" i="122"/>
  <c r="I75" i="122"/>
  <c r="I76" i="122"/>
  <c r="I77" i="122"/>
  <c r="I78" i="122"/>
  <c r="I79" i="122"/>
  <c r="I80" i="122"/>
  <c r="I83" i="122"/>
  <c r="I84" i="122"/>
  <c r="I85" i="122"/>
  <c r="I86" i="122"/>
  <c r="I87" i="122"/>
  <c r="I88" i="122"/>
  <c r="I89" i="122"/>
  <c r="I90" i="122"/>
  <c r="I91" i="122"/>
  <c r="I92" i="122"/>
  <c r="I93" i="122"/>
  <c r="I94" i="122"/>
  <c r="I95" i="122"/>
  <c r="I96" i="122"/>
  <c r="I97" i="122"/>
  <c r="I98" i="122"/>
  <c r="I99" i="122"/>
  <c r="I100" i="122"/>
  <c r="I101" i="122"/>
  <c r="I102" i="122"/>
  <c r="I103" i="122"/>
  <c r="I104" i="122"/>
  <c r="I105" i="122"/>
  <c r="I109" i="122"/>
  <c r="I110" i="122"/>
  <c r="I111" i="122"/>
  <c r="I112" i="122"/>
  <c r="I113" i="122"/>
  <c r="I17" i="123"/>
  <c r="I24" i="123"/>
  <c r="I27" i="123"/>
  <c r="I38" i="123"/>
  <c r="I45" i="123"/>
  <c r="I46" i="123"/>
  <c r="I48" i="123"/>
  <c r="I50" i="123"/>
  <c r="I51" i="123"/>
  <c r="I53" i="123"/>
  <c r="I54" i="123"/>
  <c r="I55" i="123"/>
  <c r="I65" i="123"/>
  <c r="I66" i="123"/>
  <c r="I68" i="123"/>
  <c r="I69" i="123"/>
  <c r="I70" i="123"/>
  <c r="I71" i="123"/>
  <c r="I74" i="123"/>
  <c r="I75" i="123"/>
  <c r="I76" i="123"/>
  <c r="I77" i="123"/>
  <c r="I78" i="123"/>
  <c r="I79" i="123"/>
  <c r="I80" i="123"/>
  <c r="I83" i="123"/>
  <c r="I84" i="123"/>
  <c r="I85" i="123"/>
  <c r="I86" i="123"/>
  <c r="I87" i="123"/>
  <c r="I88" i="123"/>
  <c r="I89" i="123"/>
  <c r="I90" i="123"/>
  <c r="I91" i="123"/>
  <c r="I92" i="123"/>
  <c r="I93" i="123"/>
  <c r="I94" i="123"/>
  <c r="I95" i="123"/>
  <c r="I96" i="123"/>
  <c r="I97" i="123"/>
  <c r="I98" i="123"/>
  <c r="I99" i="123"/>
  <c r="I100" i="123"/>
  <c r="I101" i="123"/>
  <c r="I102" i="123"/>
  <c r="I103" i="123"/>
  <c r="I104" i="123"/>
  <c r="I105" i="123"/>
  <c r="I109" i="123"/>
  <c r="I110" i="123"/>
  <c r="I111" i="123"/>
  <c r="I112" i="123"/>
  <c r="I113" i="123"/>
  <c r="I17" i="125"/>
  <c r="I24" i="125"/>
  <c r="I27" i="125"/>
  <c r="I38" i="125"/>
  <c r="I45" i="125"/>
  <c r="I46" i="125"/>
  <c r="I48" i="125"/>
  <c r="I50" i="125"/>
  <c r="I51" i="125"/>
  <c r="I53" i="125"/>
  <c r="I54" i="125"/>
  <c r="I55" i="125"/>
  <c r="I65" i="125"/>
  <c r="I66" i="125"/>
  <c r="I68" i="125"/>
  <c r="I69" i="125"/>
  <c r="I70" i="125"/>
  <c r="I71" i="125"/>
  <c r="I74" i="125"/>
  <c r="I75" i="125"/>
  <c r="I76" i="125"/>
  <c r="I77" i="125"/>
  <c r="I78" i="125"/>
  <c r="I79" i="125"/>
  <c r="I80" i="125"/>
  <c r="I83" i="125"/>
  <c r="I84" i="125"/>
  <c r="I85" i="125"/>
  <c r="I86" i="125"/>
  <c r="I87" i="125"/>
  <c r="I88" i="125"/>
  <c r="I89" i="125"/>
  <c r="I90" i="125"/>
  <c r="I91" i="125"/>
  <c r="I92" i="125"/>
  <c r="I93" i="125"/>
  <c r="I94" i="125"/>
  <c r="I95" i="125"/>
  <c r="I96" i="125"/>
  <c r="I97" i="125"/>
  <c r="I98" i="125"/>
  <c r="I99" i="125"/>
  <c r="I100" i="125"/>
  <c r="I101" i="125"/>
  <c r="I102" i="125"/>
  <c r="I103" i="125"/>
  <c r="I104" i="125"/>
  <c r="I105" i="125"/>
  <c r="I109" i="125"/>
  <c r="I110" i="125"/>
  <c r="I111" i="125"/>
  <c r="I112" i="125"/>
  <c r="I113" i="125"/>
  <c r="I114" i="125"/>
  <c r="I115" i="125"/>
  <c r="I18" i="127"/>
  <c r="I25" i="127"/>
  <c r="I28" i="127"/>
  <c r="I39" i="127"/>
  <c r="I46" i="127"/>
  <c r="I47" i="127"/>
  <c r="I49" i="127"/>
  <c r="I51" i="127"/>
  <c r="I52" i="127"/>
  <c r="I54" i="127"/>
  <c r="I55" i="127"/>
  <c r="I56" i="127"/>
  <c r="I66" i="127"/>
  <c r="I67" i="127"/>
  <c r="I69" i="127"/>
  <c r="I70" i="127"/>
  <c r="I71" i="127"/>
  <c r="I72" i="127"/>
  <c r="I75" i="127"/>
  <c r="I76" i="127"/>
  <c r="I77" i="127"/>
  <c r="I78" i="127"/>
  <c r="I79" i="127"/>
  <c r="I80" i="127"/>
  <c r="I81" i="127"/>
  <c r="I84" i="127"/>
  <c r="I85" i="127"/>
  <c r="I86" i="127"/>
  <c r="I87" i="127"/>
  <c r="I88" i="127"/>
  <c r="I89" i="127"/>
  <c r="I90" i="127"/>
  <c r="I91" i="127"/>
  <c r="I92" i="127"/>
  <c r="I93" i="127"/>
  <c r="I94" i="127"/>
  <c r="I95" i="127"/>
  <c r="I96" i="127"/>
  <c r="I97" i="127"/>
  <c r="I98" i="127"/>
  <c r="I99" i="127"/>
  <c r="I100" i="127"/>
  <c r="I101" i="127"/>
  <c r="I102" i="127"/>
  <c r="I103" i="127"/>
  <c r="I104" i="127"/>
  <c r="I105" i="127"/>
  <c r="I106" i="127"/>
  <c r="I110" i="127"/>
  <c r="I111" i="127"/>
  <c r="I112" i="127"/>
  <c r="I113" i="127"/>
  <c r="I114" i="127"/>
  <c r="I115" i="127"/>
  <c r="I116" i="127"/>
  <c r="I18" i="131"/>
  <c r="I25" i="131"/>
  <c r="I28" i="131"/>
  <c r="I39" i="131"/>
  <c r="I46" i="131"/>
  <c r="I47" i="131"/>
  <c r="I49" i="131"/>
  <c r="I51" i="131"/>
  <c r="I52" i="131"/>
  <c r="I54" i="131"/>
  <c r="I55" i="131"/>
  <c r="I56" i="131"/>
  <c r="I66" i="131"/>
  <c r="I67" i="131"/>
  <c r="I69" i="131"/>
  <c r="I70" i="131"/>
  <c r="I71" i="131"/>
  <c r="I72" i="131"/>
  <c r="I75" i="131"/>
  <c r="I76" i="131"/>
  <c r="I77" i="131"/>
  <c r="I78" i="131"/>
  <c r="I79" i="131"/>
  <c r="I80" i="131"/>
  <c r="I81" i="131"/>
  <c r="I84" i="131"/>
  <c r="I85" i="131"/>
  <c r="I86" i="131"/>
  <c r="I87" i="131"/>
  <c r="I88" i="131"/>
  <c r="I89" i="131"/>
  <c r="I90" i="131"/>
  <c r="I91" i="131"/>
  <c r="I92" i="131"/>
  <c r="I93" i="131"/>
  <c r="I94" i="131"/>
  <c r="I95" i="131"/>
  <c r="I96" i="131"/>
  <c r="I97" i="131"/>
  <c r="I98" i="131"/>
  <c r="I99" i="131"/>
  <c r="I100" i="131"/>
  <c r="I101" i="131"/>
  <c r="I102" i="131"/>
  <c r="I103" i="131"/>
  <c r="I104" i="131"/>
  <c r="I105" i="131"/>
  <c r="I106" i="131"/>
  <c r="I110" i="131"/>
  <c r="I111" i="131"/>
  <c r="I112" i="131"/>
  <c r="I113" i="131"/>
  <c r="I114" i="131"/>
  <c r="I115" i="131"/>
  <c r="I116" i="131"/>
  <c r="I117" i="131"/>
  <c r="I118" i="131"/>
  <c r="I119" i="131"/>
  <c r="I120" i="131"/>
  <c r="I18" i="132"/>
  <c r="I25" i="132"/>
  <c r="I28" i="132"/>
  <c r="I39" i="132"/>
  <c r="I46" i="132"/>
  <c r="I47" i="132"/>
  <c r="I49" i="132"/>
  <c r="I51" i="132"/>
  <c r="I52" i="132"/>
  <c r="I54" i="132"/>
  <c r="I55" i="132"/>
  <c r="I56" i="132"/>
  <c r="I66" i="132"/>
  <c r="I67" i="132"/>
  <c r="I69" i="132"/>
  <c r="I70" i="132"/>
  <c r="I71" i="132"/>
  <c r="I72" i="132"/>
  <c r="I75" i="132"/>
  <c r="I76" i="132"/>
  <c r="I77" i="132"/>
  <c r="I78" i="132"/>
  <c r="I79" i="132"/>
  <c r="I80" i="132"/>
  <c r="I81" i="132"/>
  <c r="I84" i="132"/>
  <c r="I85" i="132"/>
  <c r="I86" i="132"/>
  <c r="I87" i="132"/>
  <c r="I88" i="132"/>
  <c r="I89" i="132"/>
  <c r="I90" i="132"/>
  <c r="I91" i="132"/>
  <c r="I92" i="132"/>
  <c r="I93" i="132"/>
  <c r="I94" i="132"/>
  <c r="I95" i="132"/>
  <c r="I96" i="132"/>
  <c r="I97" i="132"/>
  <c r="I98" i="132"/>
  <c r="I99" i="132"/>
  <c r="I100" i="132"/>
  <c r="I101" i="132"/>
  <c r="I102" i="132"/>
  <c r="I103" i="132"/>
  <c r="I104" i="132"/>
  <c r="I105" i="132"/>
  <c r="I106" i="132"/>
  <c r="I110" i="132"/>
  <c r="I111" i="132"/>
  <c r="I112" i="132"/>
  <c r="I113" i="132"/>
  <c r="I114" i="132"/>
  <c r="I115" i="132"/>
  <c r="I116" i="132"/>
  <c r="I117" i="132"/>
  <c r="I118" i="132"/>
  <c r="I119" i="132"/>
  <c r="I120" i="132"/>
  <c r="I121" i="132"/>
  <c r="I18" i="134"/>
  <c r="I26" i="134"/>
  <c r="I29" i="134"/>
  <c r="I40" i="134"/>
  <c r="I47" i="134"/>
  <c r="I48" i="134"/>
  <c r="I50" i="134"/>
  <c r="I52" i="134"/>
  <c r="I53" i="134"/>
  <c r="I55" i="134"/>
  <c r="I56" i="134"/>
  <c r="I57" i="134"/>
  <c r="I67" i="134"/>
  <c r="I68" i="134"/>
  <c r="I70" i="134"/>
  <c r="I71" i="134"/>
  <c r="I72" i="134"/>
  <c r="I73" i="134"/>
  <c r="I76" i="134"/>
  <c r="I77" i="134"/>
  <c r="I78" i="134"/>
  <c r="I79" i="134"/>
  <c r="I80" i="134"/>
  <c r="I81" i="134"/>
  <c r="I82" i="134"/>
  <c r="I85" i="134"/>
  <c r="I86" i="134"/>
  <c r="I87" i="134"/>
  <c r="I88" i="134"/>
  <c r="I89" i="134"/>
  <c r="I90" i="134"/>
  <c r="I91" i="134"/>
  <c r="I92" i="134"/>
  <c r="I93" i="134"/>
  <c r="I94" i="134"/>
  <c r="I95" i="134"/>
  <c r="I96" i="134"/>
  <c r="I97" i="134"/>
  <c r="I98" i="134"/>
  <c r="I99" i="134"/>
  <c r="I100" i="134"/>
  <c r="I101" i="134"/>
  <c r="I102" i="134"/>
  <c r="I103" i="134"/>
  <c r="I104" i="134"/>
  <c r="I105" i="134"/>
  <c r="I106" i="134"/>
  <c r="I107" i="134"/>
  <c r="I111" i="134"/>
  <c r="I112" i="134"/>
  <c r="I113" i="134"/>
  <c r="I114" i="134"/>
  <c r="I115" i="134"/>
  <c r="I116" i="134"/>
  <c r="I117" i="134"/>
  <c r="I118" i="134"/>
  <c r="I119" i="134"/>
  <c r="I120" i="134"/>
  <c r="I121" i="134"/>
  <c r="I122" i="134"/>
  <c r="I123" i="134"/>
  <c r="I124" i="134"/>
  <c r="I18" i="135"/>
  <c r="I26" i="135"/>
  <c r="I29" i="135"/>
  <c r="I40" i="135"/>
  <c r="I47" i="135"/>
  <c r="I48" i="135"/>
  <c r="I50" i="135"/>
  <c r="I52" i="135"/>
  <c r="I53" i="135"/>
  <c r="I55" i="135"/>
  <c r="I56" i="135"/>
  <c r="I57" i="135"/>
  <c r="I67" i="135"/>
  <c r="I68" i="135"/>
  <c r="I70" i="135"/>
  <c r="I71" i="135"/>
  <c r="I72" i="135"/>
  <c r="I73" i="135"/>
  <c r="I76" i="135"/>
  <c r="I77" i="135"/>
  <c r="I78" i="135"/>
  <c r="I79" i="135"/>
  <c r="I80" i="135"/>
  <c r="I81" i="135"/>
  <c r="I82" i="135"/>
  <c r="I85" i="135"/>
  <c r="I86" i="135"/>
  <c r="I87" i="135"/>
  <c r="I88" i="135"/>
  <c r="I89" i="135"/>
  <c r="I90" i="135"/>
  <c r="I91" i="135"/>
  <c r="I92" i="135"/>
  <c r="I93" i="135"/>
  <c r="I94" i="135"/>
  <c r="I95" i="135"/>
  <c r="I96" i="135"/>
  <c r="I97" i="135"/>
  <c r="I98" i="135"/>
  <c r="I99" i="135"/>
  <c r="I100" i="135"/>
  <c r="I101" i="135"/>
  <c r="I102" i="135"/>
  <c r="I103" i="135"/>
  <c r="I104" i="135"/>
  <c r="I105" i="135"/>
  <c r="I106" i="135"/>
  <c r="I107" i="135"/>
  <c r="I111" i="135"/>
  <c r="I112" i="135"/>
  <c r="I113" i="135"/>
  <c r="I114" i="135"/>
  <c r="I115" i="135"/>
  <c r="I116" i="135"/>
  <c r="I117" i="135"/>
  <c r="I118" i="135"/>
  <c r="I119" i="135"/>
  <c r="I120" i="135"/>
  <c r="I121" i="135"/>
  <c r="I122" i="135"/>
  <c r="I123" i="135"/>
  <c r="I124" i="135"/>
  <c r="I125" i="135"/>
  <c r="I18" i="136"/>
  <c r="I26" i="136"/>
  <c r="I29" i="136"/>
  <c r="I40" i="136"/>
  <c r="I47" i="136"/>
  <c r="I48" i="136"/>
  <c r="I50" i="136"/>
  <c r="I52" i="136"/>
  <c r="I53" i="136"/>
  <c r="I55" i="136"/>
  <c r="I56" i="136"/>
  <c r="I57" i="136"/>
  <c r="I67" i="136"/>
  <c r="I68" i="136"/>
  <c r="I70" i="136"/>
  <c r="I71" i="136"/>
  <c r="I72" i="136"/>
  <c r="I73" i="136"/>
  <c r="I76" i="136"/>
  <c r="I77" i="136"/>
  <c r="I78" i="136"/>
  <c r="I79" i="136"/>
  <c r="I80" i="136"/>
  <c r="I81" i="136"/>
  <c r="I82" i="136"/>
  <c r="I85" i="136"/>
  <c r="I86" i="136"/>
  <c r="I87" i="136"/>
  <c r="I88" i="136"/>
  <c r="I89" i="136"/>
  <c r="I90" i="136"/>
  <c r="I91" i="136"/>
  <c r="I92" i="136"/>
  <c r="I93" i="136"/>
  <c r="I94" i="136"/>
  <c r="I95" i="136"/>
  <c r="I96" i="136"/>
  <c r="I97" i="136"/>
  <c r="I98" i="136"/>
  <c r="I99" i="136"/>
  <c r="I100" i="136"/>
  <c r="I101" i="136"/>
  <c r="I102" i="136"/>
  <c r="I103" i="136"/>
  <c r="I104" i="136"/>
  <c r="I105" i="136"/>
  <c r="I106" i="136"/>
  <c r="I107" i="136"/>
  <c r="I111" i="136"/>
  <c r="I112" i="136"/>
  <c r="I113" i="136"/>
  <c r="I114" i="136"/>
  <c r="I115" i="136"/>
  <c r="I116" i="136"/>
  <c r="I117" i="136"/>
  <c r="I118" i="136"/>
  <c r="I119" i="136"/>
  <c r="I120" i="136"/>
  <c r="I121" i="136"/>
  <c r="I122" i="136"/>
  <c r="I123" i="136"/>
  <c r="I124" i="136"/>
  <c r="I125" i="136"/>
  <c r="I18" i="137"/>
  <c r="I27" i="137"/>
  <c r="I30" i="137"/>
  <c r="I41" i="137"/>
  <c r="I48" i="137"/>
  <c r="I49" i="137"/>
  <c r="I51" i="137"/>
  <c r="I53" i="137"/>
  <c r="I54" i="137"/>
  <c r="I56" i="137"/>
  <c r="I57" i="137"/>
  <c r="I58" i="137"/>
  <c r="I69" i="137"/>
  <c r="I70" i="137"/>
  <c r="I72" i="137"/>
  <c r="I73" i="137"/>
  <c r="I74" i="137"/>
  <c r="I75" i="137"/>
  <c r="I79" i="137"/>
  <c r="I80" i="137"/>
  <c r="I81" i="137"/>
  <c r="I82" i="137"/>
  <c r="I83" i="137"/>
  <c r="I84" i="137"/>
  <c r="I85" i="137"/>
  <c r="I88" i="137"/>
  <c r="I89" i="137"/>
  <c r="I90" i="137"/>
  <c r="I91" i="137"/>
  <c r="I92" i="137"/>
  <c r="I93" i="137"/>
  <c r="I94" i="137"/>
  <c r="I95" i="137"/>
  <c r="I96" i="137"/>
  <c r="I97" i="137"/>
  <c r="I98" i="137"/>
  <c r="I99" i="137"/>
  <c r="I100" i="137"/>
  <c r="I101" i="137"/>
  <c r="I102" i="137"/>
  <c r="I103" i="137"/>
  <c r="I104" i="137"/>
  <c r="I105" i="137"/>
  <c r="I106" i="137"/>
  <c r="I107" i="137"/>
  <c r="I108" i="137"/>
  <c r="I109" i="137"/>
  <c r="I110" i="137"/>
  <c r="I111" i="137"/>
  <c r="I115" i="137"/>
  <c r="I116" i="137"/>
  <c r="I117" i="137"/>
  <c r="I118" i="137"/>
  <c r="I119" i="137"/>
  <c r="I120" i="137"/>
  <c r="I121" i="137"/>
  <c r="I122" i="137"/>
  <c r="I123" i="137"/>
  <c r="I124" i="137"/>
  <c r="I125" i="137"/>
  <c r="I126" i="137"/>
  <c r="I127" i="137"/>
  <c r="I128" i="137"/>
  <c r="I129" i="137"/>
  <c r="I130" i="137"/>
  <c r="I131" i="137"/>
  <c r="I18" i="138"/>
  <c r="I27" i="138"/>
  <c r="I30" i="138"/>
  <c r="I41" i="138"/>
  <c r="I48" i="138"/>
  <c r="I49" i="138"/>
  <c r="I51" i="138"/>
  <c r="I53" i="138"/>
  <c r="I54" i="138"/>
  <c r="I56" i="138"/>
  <c r="I57" i="138"/>
  <c r="I58" i="138"/>
  <c r="I69" i="138"/>
  <c r="I70" i="138"/>
  <c r="I72" i="138"/>
  <c r="I73" i="138"/>
  <c r="I74" i="138"/>
  <c r="I75" i="138"/>
  <c r="I79" i="138"/>
  <c r="I80" i="138"/>
  <c r="I81" i="138"/>
  <c r="I82" i="138"/>
  <c r="I83" i="138"/>
  <c r="I84" i="138"/>
  <c r="I85" i="138"/>
  <c r="I88" i="138"/>
  <c r="I89" i="138"/>
  <c r="I90" i="138"/>
  <c r="I91" i="138"/>
  <c r="I92" i="138"/>
  <c r="I93" i="138"/>
  <c r="I94" i="138"/>
  <c r="I95" i="138"/>
  <c r="I96" i="138"/>
  <c r="I97" i="138"/>
  <c r="I98" i="138"/>
  <c r="I99" i="138"/>
  <c r="I100" i="138"/>
  <c r="I101" i="138"/>
  <c r="I102" i="138"/>
  <c r="I103" i="138"/>
  <c r="I104" i="138"/>
  <c r="I105" i="138"/>
  <c r="I106" i="138"/>
  <c r="I107" i="138"/>
  <c r="I108" i="138"/>
  <c r="I109" i="138"/>
  <c r="I110" i="138"/>
  <c r="I111" i="138"/>
  <c r="I115" i="138"/>
  <c r="I116" i="138"/>
  <c r="I117" i="138"/>
  <c r="I118" i="138"/>
  <c r="I119" i="138"/>
  <c r="I120" i="138"/>
  <c r="I121" i="138"/>
  <c r="I122" i="138"/>
  <c r="I123" i="138"/>
  <c r="I124" i="138"/>
  <c r="I125" i="138"/>
  <c r="I126" i="138"/>
  <c r="I127" i="138"/>
  <c r="I128" i="138"/>
  <c r="I129" i="138"/>
  <c r="I130" i="138"/>
  <c r="I131" i="138"/>
  <c r="I132" i="138"/>
  <c r="I133" i="138"/>
  <c r="E42" i="15"/>
  <c r="E49" i="15"/>
  <c r="K17" i="64"/>
  <c r="K23" i="64"/>
  <c r="K34" i="64"/>
  <c r="K41" i="64"/>
  <c r="K42" i="64"/>
  <c r="K44" i="64"/>
  <c r="K46" i="64"/>
  <c r="K47" i="64"/>
  <c r="K49" i="64"/>
  <c r="K50" i="64"/>
  <c r="K51" i="64"/>
  <c r="K59" i="64"/>
  <c r="K60" i="64"/>
  <c r="K62" i="64"/>
  <c r="K63" i="64"/>
  <c r="K64" i="64"/>
  <c r="K65" i="64"/>
  <c r="K67" i="64"/>
  <c r="K68" i="64"/>
  <c r="K69" i="64"/>
  <c r="K70" i="64"/>
  <c r="K71" i="64"/>
  <c r="K72" i="64"/>
  <c r="K73" i="64"/>
  <c r="K74" i="64"/>
  <c r="K77" i="64"/>
  <c r="K78" i="64"/>
  <c r="K79" i="64"/>
  <c r="K80" i="64"/>
  <c r="K81" i="64"/>
  <c r="K82" i="64"/>
  <c r="K83" i="64"/>
  <c r="K84" i="64"/>
  <c r="K85" i="64"/>
  <c r="K17" i="65"/>
  <c r="K23" i="65"/>
  <c r="K34" i="65"/>
  <c r="K41" i="65"/>
  <c r="K42" i="65"/>
  <c r="K44" i="65"/>
  <c r="K46" i="65"/>
  <c r="K47" i="65"/>
  <c r="K49" i="65"/>
  <c r="K50" i="65"/>
  <c r="K51" i="65"/>
  <c r="K59" i="65"/>
  <c r="K60" i="65"/>
  <c r="K62" i="65"/>
  <c r="K63" i="65"/>
  <c r="K64" i="65"/>
  <c r="K65" i="65"/>
  <c r="K67" i="65"/>
  <c r="K68" i="65"/>
  <c r="K69" i="65"/>
  <c r="K70" i="65"/>
  <c r="K71" i="65"/>
  <c r="K72" i="65"/>
  <c r="K73" i="65"/>
  <c r="K74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17" i="66"/>
  <c r="K23" i="66"/>
  <c r="K34" i="66"/>
  <c r="K41" i="66"/>
  <c r="K42" i="66"/>
  <c r="K44" i="66"/>
  <c r="K46" i="66"/>
  <c r="K47" i="66"/>
  <c r="K49" i="66"/>
  <c r="K50" i="66"/>
  <c r="K51" i="66"/>
  <c r="K59" i="66"/>
  <c r="K60" i="66"/>
  <c r="K62" i="66"/>
  <c r="K63" i="66"/>
  <c r="K64" i="66"/>
  <c r="K65" i="66"/>
  <c r="K67" i="66"/>
  <c r="K68" i="66"/>
  <c r="K69" i="66"/>
  <c r="K70" i="66"/>
  <c r="K71" i="66"/>
  <c r="K72" i="66"/>
  <c r="K73" i="66"/>
  <c r="K74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17" i="67"/>
  <c r="K23" i="67"/>
  <c r="K34" i="67"/>
  <c r="K41" i="67"/>
  <c r="K42" i="67"/>
  <c r="K44" i="67"/>
  <c r="K46" i="67"/>
  <c r="K47" i="67"/>
  <c r="K49" i="67"/>
  <c r="K50" i="67"/>
  <c r="K51" i="67"/>
  <c r="K59" i="67"/>
  <c r="K60" i="67"/>
  <c r="K62" i="67"/>
  <c r="K63" i="67"/>
  <c r="K64" i="67"/>
  <c r="K65" i="67"/>
  <c r="K67" i="67"/>
  <c r="K68" i="67"/>
  <c r="K69" i="67"/>
  <c r="K70" i="67"/>
  <c r="K71" i="67"/>
  <c r="K72" i="67"/>
  <c r="K73" i="67"/>
  <c r="K74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17" i="68"/>
  <c r="K23" i="68"/>
  <c r="K34" i="68"/>
  <c r="K41" i="68"/>
  <c r="K42" i="68"/>
  <c r="K44" i="68"/>
  <c r="K46" i="68"/>
  <c r="K47" i="68"/>
  <c r="K49" i="68"/>
  <c r="K50" i="68"/>
  <c r="K51" i="68"/>
  <c r="K59" i="68"/>
  <c r="K60" i="68"/>
  <c r="K62" i="68"/>
  <c r="K63" i="68"/>
  <c r="K64" i="68"/>
  <c r="K65" i="68"/>
  <c r="K67" i="68"/>
  <c r="K68" i="68"/>
  <c r="K69" i="68"/>
  <c r="K70" i="68"/>
  <c r="K71" i="68"/>
  <c r="K72" i="68"/>
  <c r="K73" i="68"/>
  <c r="K74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17" i="69"/>
  <c r="K23" i="69"/>
  <c r="K34" i="69"/>
  <c r="K41" i="69"/>
  <c r="K42" i="69"/>
  <c r="K44" i="69"/>
  <c r="K46" i="69"/>
  <c r="K47" i="69"/>
  <c r="K49" i="69"/>
  <c r="K50" i="69"/>
  <c r="K51" i="69"/>
  <c r="K59" i="69"/>
  <c r="K60" i="69"/>
  <c r="K62" i="69"/>
  <c r="K63" i="69"/>
  <c r="K64" i="69"/>
  <c r="K65" i="69"/>
  <c r="K67" i="69"/>
  <c r="K68" i="69"/>
  <c r="K69" i="69"/>
  <c r="K70" i="69"/>
  <c r="K71" i="69"/>
  <c r="K72" i="69"/>
  <c r="K73" i="69"/>
  <c r="K74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17" i="70"/>
  <c r="K23" i="70"/>
  <c r="K34" i="70"/>
  <c r="K41" i="70"/>
  <c r="K42" i="70"/>
  <c r="K44" i="70"/>
  <c r="K46" i="70"/>
  <c r="K47" i="70"/>
  <c r="K49" i="70"/>
  <c r="K50" i="70"/>
  <c r="K51" i="70"/>
  <c r="K59" i="70"/>
  <c r="K60" i="70"/>
  <c r="K62" i="70"/>
  <c r="K63" i="70"/>
  <c r="K64" i="70"/>
  <c r="K65" i="70"/>
  <c r="K67" i="70"/>
  <c r="K68" i="70"/>
  <c r="K69" i="70"/>
  <c r="K70" i="70"/>
  <c r="K71" i="70"/>
  <c r="K72" i="70"/>
  <c r="K73" i="70"/>
  <c r="K74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17" i="71"/>
  <c r="K23" i="71"/>
  <c r="K34" i="71"/>
  <c r="K41" i="71"/>
  <c r="K42" i="71"/>
  <c r="K44" i="71"/>
  <c r="K46" i="71"/>
  <c r="K47" i="71"/>
  <c r="K49" i="71"/>
  <c r="K50" i="71"/>
  <c r="K51" i="71"/>
  <c r="K59" i="71"/>
  <c r="K60" i="71"/>
  <c r="K62" i="71"/>
  <c r="K63" i="71"/>
  <c r="K64" i="71"/>
  <c r="K65" i="71"/>
  <c r="K67" i="71"/>
  <c r="K68" i="71"/>
  <c r="K69" i="71"/>
  <c r="K70" i="71"/>
  <c r="K71" i="71"/>
  <c r="K72" i="71"/>
  <c r="K73" i="71"/>
  <c r="K74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17" i="72"/>
  <c r="K23" i="72"/>
  <c r="K34" i="72"/>
  <c r="K41" i="72"/>
  <c r="K42" i="72"/>
  <c r="K44" i="72"/>
  <c r="K46" i="72"/>
  <c r="K47" i="72"/>
  <c r="K49" i="72"/>
  <c r="K50" i="72"/>
  <c r="K51" i="72"/>
  <c r="K59" i="72"/>
  <c r="K60" i="72"/>
  <c r="K62" i="72"/>
  <c r="K63" i="72"/>
  <c r="K64" i="72"/>
  <c r="K65" i="72"/>
  <c r="K67" i="72"/>
  <c r="K68" i="72"/>
  <c r="K69" i="72"/>
  <c r="K70" i="72"/>
  <c r="K71" i="72"/>
  <c r="K72" i="72"/>
  <c r="K73" i="72"/>
  <c r="K74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17" i="73"/>
  <c r="K23" i="73"/>
  <c r="K34" i="73"/>
  <c r="K41" i="73"/>
  <c r="K42" i="73"/>
  <c r="K44" i="73"/>
  <c r="K46" i="73"/>
  <c r="K47" i="73"/>
  <c r="K49" i="73"/>
  <c r="K50" i="73"/>
  <c r="K51" i="73"/>
  <c r="K59" i="73"/>
  <c r="K60" i="73"/>
  <c r="K62" i="73"/>
  <c r="K63" i="73"/>
  <c r="K64" i="73"/>
  <c r="K65" i="73"/>
  <c r="K67" i="73"/>
  <c r="K68" i="73"/>
  <c r="K69" i="73"/>
  <c r="K70" i="73"/>
  <c r="K71" i="73"/>
  <c r="K72" i="73"/>
  <c r="K73" i="73"/>
  <c r="K74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17" i="74"/>
  <c r="K23" i="74"/>
  <c r="K34" i="74"/>
  <c r="K41" i="74"/>
  <c r="K42" i="74"/>
  <c r="K44" i="74"/>
  <c r="K46" i="74"/>
  <c r="K47" i="74"/>
  <c r="K49" i="74"/>
  <c r="K50" i="74"/>
  <c r="K51" i="74"/>
  <c r="K59" i="74"/>
  <c r="K60" i="74"/>
  <c r="K62" i="74"/>
  <c r="K63" i="74"/>
  <c r="K64" i="74"/>
  <c r="K65" i="74"/>
  <c r="K67" i="74"/>
  <c r="K68" i="74"/>
  <c r="K69" i="74"/>
  <c r="K70" i="74"/>
  <c r="K71" i="74"/>
  <c r="K72" i="74"/>
  <c r="K73" i="74"/>
  <c r="K74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17" i="75"/>
  <c r="K23" i="75"/>
  <c r="K34" i="75"/>
  <c r="K41" i="75"/>
  <c r="K42" i="75"/>
  <c r="K44" i="75"/>
  <c r="K46" i="75"/>
  <c r="K47" i="75"/>
  <c r="K49" i="75"/>
  <c r="K50" i="75"/>
  <c r="K51" i="75"/>
  <c r="K59" i="75"/>
  <c r="K60" i="75"/>
  <c r="K62" i="75"/>
  <c r="K63" i="75"/>
  <c r="K64" i="75"/>
  <c r="K65" i="75"/>
  <c r="K67" i="75"/>
  <c r="K68" i="75"/>
  <c r="K69" i="75"/>
  <c r="K70" i="75"/>
  <c r="K71" i="75"/>
  <c r="K72" i="75"/>
  <c r="K73" i="75"/>
  <c r="K74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17" i="76"/>
  <c r="K23" i="76"/>
  <c r="K34" i="76"/>
  <c r="K41" i="76"/>
  <c r="K42" i="76"/>
  <c r="K44" i="76"/>
  <c r="K46" i="76"/>
  <c r="K47" i="76"/>
  <c r="K49" i="76"/>
  <c r="K50" i="76"/>
  <c r="K51" i="76"/>
  <c r="K59" i="76"/>
  <c r="K60" i="76"/>
  <c r="K62" i="76"/>
  <c r="K63" i="76"/>
  <c r="K64" i="76"/>
  <c r="K65" i="76"/>
  <c r="K67" i="76"/>
  <c r="K68" i="76"/>
  <c r="K69" i="76"/>
  <c r="K70" i="76"/>
  <c r="K71" i="76"/>
  <c r="K72" i="76"/>
  <c r="K73" i="76"/>
  <c r="K74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17" i="77"/>
  <c r="K23" i="77"/>
  <c r="K34" i="77"/>
  <c r="K41" i="77"/>
  <c r="K42" i="77"/>
  <c r="K44" i="77"/>
  <c r="K46" i="77"/>
  <c r="K47" i="77"/>
  <c r="K49" i="77"/>
  <c r="K50" i="77"/>
  <c r="K51" i="77"/>
  <c r="K59" i="77"/>
  <c r="K60" i="77"/>
  <c r="K62" i="77"/>
  <c r="K63" i="77"/>
  <c r="K64" i="77"/>
  <c r="K65" i="77"/>
  <c r="K67" i="77"/>
  <c r="K68" i="77"/>
  <c r="K69" i="77"/>
  <c r="K70" i="77"/>
  <c r="K71" i="77"/>
  <c r="K72" i="77"/>
  <c r="K73" i="77"/>
  <c r="K74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17" i="78"/>
  <c r="K23" i="78"/>
  <c r="K34" i="78"/>
  <c r="K41" i="78"/>
  <c r="K42" i="78"/>
  <c r="K44" i="78"/>
  <c r="K46" i="78"/>
  <c r="K47" i="78"/>
  <c r="K49" i="78"/>
  <c r="K50" i="78"/>
  <c r="K51" i="78"/>
  <c r="K59" i="78"/>
  <c r="K60" i="78"/>
  <c r="K62" i="78"/>
  <c r="K63" i="78"/>
  <c r="K64" i="78"/>
  <c r="K65" i="78"/>
  <c r="K67" i="78"/>
  <c r="K68" i="78"/>
  <c r="K69" i="78"/>
  <c r="K70" i="78"/>
  <c r="K71" i="78"/>
  <c r="K72" i="78"/>
  <c r="K73" i="78"/>
  <c r="K74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17" i="79"/>
  <c r="K23" i="79"/>
  <c r="K34" i="79"/>
  <c r="K41" i="79"/>
  <c r="K42" i="79"/>
  <c r="K44" i="79"/>
  <c r="K46" i="79"/>
  <c r="K47" i="79"/>
  <c r="K49" i="79"/>
  <c r="K50" i="79"/>
  <c r="K51" i="79"/>
  <c r="K59" i="79"/>
  <c r="K60" i="79"/>
  <c r="K62" i="79"/>
  <c r="K63" i="79"/>
  <c r="K64" i="79"/>
  <c r="K65" i="79"/>
  <c r="K67" i="79"/>
  <c r="K68" i="79"/>
  <c r="K69" i="79"/>
  <c r="K70" i="79"/>
  <c r="K71" i="79"/>
  <c r="K72" i="79"/>
  <c r="K73" i="79"/>
  <c r="K74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17" i="80"/>
  <c r="K23" i="80"/>
  <c r="K34" i="80"/>
  <c r="K41" i="80"/>
  <c r="K42" i="80"/>
  <c r="K44" i="80"/>
  <c r="K46" i="80"/>
  <c r="K47" i="80"/>
  <c r="K49" i="80"/>
  <c r="K50" i="80"/>
  <c r="K51" i="80"/>
  <c r="K59" i="80"/>
  <c r="K60" i="80"/>
  <c r="K62" i="80"/>
  <c r="K63" i="80"/>
  <c r="K64" i="80"/>
  <c r="K65" i="80"/>
  <c r="K67" i="80"/>
  <c r="K68" i="80"/>
  <c r="K69" i="80"/>
  <c r="K70" i="80"/>
  <c r="K71" i="80"/>
  <c r="K72" i="80"/>
  <c r="K73" i="80"/>
  <c r="K74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17" i="81"/>
  <c r="K23" i="81"/>
  <c r="K34" i="81"/>
  <c r="K41" i="81"/>
  <c r="K42" i="81"/>
  <c r="K44" i="81"/>
  <c r="K46" i="81"/>
  <c r="K47" i="81"/>
  <c r="K49" i="81"/>
  <c r="K50" i="81"/>
  <c r="K51" i="81"/>
  <c r="K59" i="81"/>
  <c r="K60" i="81"/>
  <c r="K62" i="81"/>
  <c r="K63" i="81"/>
  <c r="K64" i="81"/>
  <c r="K65" i="81"/>
  <c r="K67" i="81"/>
  <c r="K68" i="81"/>
  <c r="K69" i="81"/>
  <c r="K70" i="81"/>
  <c r="K71" i="81"/>
  <c r="K72" i="81"/>
  <c r="K73" i="81"/>
  <c r="K74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17" i="82"/>
  <c r="K23" i="82"/>
  <c r="K34" i="82"/>
  <c r="K41" i="82"/>
  <c r="K42" i="82"/>
  <c r="K44" i="82"/>
  <c r="K46" i="82"/>
  <c r="K47" i="82"/>
  <c r="K49" i="82"/>
  <c r="K50" i="82"/>
  <c r="K51" i="82"/>
  <c r="K59" i="82"/>
  <c r="K60" i="82"/>
  <c r="K62" i="82"/>
  <c r="K63" i="82"/>
  <c r="K64" i="82"/>
  <c r="K65" i="82"/>
  <c r="K67" i="82"/>
  <c r="K68" i="82"/>
  <c r="K69" i="82"/>
  <c r="K70" i="82"/>
  <c r="K71" i="82"/>
  <c r="K72" i="82"/>
  <c r="K73" i="82"/>
  <c r="K74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17" i="84"/>
  <c r="K23" i="84"/>
  <c r="K34" i="84"/>
  <c r="K41" i="84"/>
  <c r="K42" i="84"/>
  <c r="K44" i="84"/>
  <c r="K46" i="84"/>
  <c r="K47" i="84"/>
  <c r="K49" i="84"/>
  <c r="K50" i="84"/>
  <c r="K51" i="84"/>
  <c r="K59" i="84"/>
  <c r="K60" i="84"/>
  <c r="K62" i="84"/>
  <c r="K63" i="84"/>
  <c r="K64" i="84"/>
  <c r="K65" i="84"/>
  <c r="K67" i="84"/>
  <c r="K68" i="84"/>
  <c r="K69" i="84"/>
  <c r="K70" i="84"/>
  <c r="K71" i="84"/>
  <c r="K72" i="84"/>
  <c r="K73" i="84"/>
  <c r="K74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17" i="83"/>
  <c r="K23" i="83"/>
  <c r="K34" i="83"/>
  <c r="K41" i="83"/>
  <c r="K42" i="83"/>
  <c r="K44" i="83"/>
  <c r="K46" i="83"/>
  <c r="K47" i="83"/>
  <c r="K49" i="83"/>
  <c r="K50" i="83"/>
  <c r="K51" i="83"/>
  <c r="K59" i="83"/>
  <c r="K60" i="83"/>
  <c r="K62" i="83"/>
  <c r="K63" i="83"/>
  <c r="K64" i="83"/>
  <c r="K65" i="83"/>
  <c r="K67" i="83"/>
  <c r="K68" i="83"/>
  <c r="K69" i="83"/>
  <c r="K70" i="83"/>
  <c r="K71" i="83"/>
  <c r="K72" i="83"/>
  <c r="K73" i="83"/>
  <c r="K74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17" i="85"/>
  <c r="K23" i="85"/>
  <c r="K34" i="85"/>
  <c r="K41" i="85"/>
  <c r="K42" i="85"/>
  <c r="K44" i="85"/>
  <c r="K46" i="85"/>
  <c r="K47" i="85"/>
  <c r="K49" i="85"/>
  <c r="K50" i="85"/>
  <c r="K51" i="85"/>
  <c r="K59" i="85"/>
  <c r="K60" i="85"/>
  <c r="K62" i="85"/>
  <c r="K63" i="85"/>
  <c r="K64" i="85"/>
  <c r="K65" i="85"/>
  <c r="K67" i="85"/>
  <c r="K68" i="85"/>
  <c r="K69" i="85"/>
  <c r="K70" i="85"/>
  <c r="K71" i="85"/>
  <c r="K72" i="85"/>
  <c r="K73" i="85"/>
  <c r="K74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17" i="86"/>
  <c r="K23" i="86"/>
  <c r="K34" i="86"/>
  <c r="K41" i="86"/>
  <c r="K42" i="86"/>
  <c r="K44" i="86"/>
  <c r="K46" i="86"/>
  <c r="K47" i="86"/>
  <c r="K49" i="86"/>
  <c r="K50" i="86"/>
  <c r="K51" i="86"/>
  <c r="K59" i="86"/>
  <c r="K60" i="86"/>
  <c r="K62" i="86"/>
  <c r="K63" i="86"/>
  <c r="K64" i="86"/>
  <c r="K65" i="86"/>
  <c r="K67" i="86"/>
  <c r="K68" i="86"/>
  <c r="K69" i="86"/>
  <c r="K70" i="86"/>
  <c r="K71" i="86"/>
  <c r="K72" i="86"/>
  <c r="K73" i="86"/>
  <c r="K74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17" i="87"/>
  <c r="K23" i="87"/>
  <c r="K34" i="87"/>
  <c r="K41" i="87"/>
  <c r="K42" i="87"/>
  <c r="K44" i="87"/>
  <c r="K46" i="87"/>
  <c r="K47" i="87"/>
  <c r="K49" i="87"/>
  <c r="K50" i="87"/>
  <c r="K51" i="87"/>
  <c r="K59" i="87"/>
  <c r="K60" i="87"/>
  <c r="K62" i="87"/>
  <c r="K63" i="87"/>
  <c r="K64" i="87"/>
  <c r="K65" i="87"/>
  <c r="K67" i="87"/>
  <c r="K68" i="87"/>
  <c r="K69" i="87"/>
  <c r="K70" i="87"/>
  <c r="K71" i="87"/>
  <c r="K72" i="87"/>
  <c r="K73" i="87"/>
  <c r="K74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17" i="89"/>
  <c r="K23" i="89"/>
  <c r="K34" i="89"/>
  <c r="K41" i="89"/>
  <c r="K42" i="89"/>
  <c r="K44" i="89"/>
  <c r="K46" i="89"/>
  <c r="K47" i="89"/>
  <c r="K49" i="89"/>
  <c r="K50" i="89"/>
  <c r="K51" i="89"/>
  <c r="K59" i="89"/>
  <c r="K60" i="89"/>
  <c r="K62" i="89"/>
  <c r="K63" i="89"/>
  <c r="K64" i="89"/>
  <c r="K65" i="89"/>
  <c r="K67" i="89"/>
  <c r="K68" i="89"/>
  <c r="K69" i="89"/>
  <c r="K70" i="89"/>
  <c r="K71" i="89"/>
  <c r="K72" i="89"/>
  <c r="K73" i="89"/>
  <c r="K74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17" i="90"/>
  <c r="K23" i="90"/>
  <c r="K34" i="90"/>
  <c r="K41" i="90"/>
  <c r="K42" i="90"/>
  <c r="K44" i="90"/>
  <c r="K46" i="90"/>
  <c r="K47" i="90"/>
  <c r="K49" i="90"/>
  <c r="K50" i="90"/>
  <c r="K51" i="90"/>
  <c r="K59" i="90"/>
  <c r="K60" i="90"/>
  <c r="K62" i="90"/>
  <c r="K63" i="90"/>
  <c r="K64" i="90"/>
  <c r="K65" i="90"/>
  <c r="K67" i="90"/>
  <c r="K68" i="90"/>
  <c r="K69" i="90"/>
  <c r="K70" i="90"/>
  <c r="K71" i="90"/>
  <c r="K72" i="90"/>
  <c r="K73" i="90"/>
  <c r="K74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17" i="91"/>
  <c r="K23" i="91"/>
  <c r="K34" i="91"/>
  <c r="K41" i="91"/>
  <c r="K42" i="91"/>
  <c r="K44" i="91"/>
  <c r="K46" i="91"/>
  <c r="K47" i="91"/>
  <c r="K49" i="91"/>
  <c r="K50" i="91"/>
  <c r="K51" i="91"/>
  <c r="K59" i="91"/>
  <c r="K60" i="91"/>
  <c r="K62" i="91"/>
  <c r="K63" i="91"/>
  <c r="K64" i="91"/>
  <c r="K65" i="91"/>
  <c r="K67" i="91"/>
  <c r="K68" i="91"/>
  <c r="K69" i="91"/>
  <c r="K70" i="91"/>
  <c r="K71" i="91"/>
  <c r="K72" i="91"/>
  <c r="K73" i="91"/>
  <c r="K74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17" i="92"/>
  <c r="K23" i="92"/>
  <c r="K34" i="92"/>
  <c r="K41" i="92"/>
  <c r="K42" i="92"/>
  <c r="K44" i="92"/>
  <c r="K46" i="92"/>
  <c r="K47" i="92"/>
  <c r="K49" i="92"/>
  <c r="K50" i="92"/>
  <c r="K51" i="92"/>
  <c r="K59" i="92"/>
  <c r="K60" i="92"/>
  <c r="K62" i="92"/>
  <c r="K63" i="92"/>
  <c r="K64" i="92"/>
  <c r="K65" i="92"/>
  <c r="K67" i="92"/>
  <c r="K68" i="92"/>
  <c r="K69" i="92"/>
  <c r="K70" i="92"/>
  <c r="K71" i="92"/>
  <c r="K72" i="92"/>
  <c r="K73" i="92"/>
  <c r="K74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17" i="93"/>
  <c r="K23" i="93"/>
  <c r="K34" i="93"/>
  <c r="K41" i="93"/>
  <c r="K42" i="93"/>
  <c r="K44" i="93"/>
  <c r="K46" i="93"/>
  <c r="K47" i="93"/>
  <c r="K49" i="93"/>
  <c r="K50" i="93"/>
  <c r="K51" i="93"/>
  <c r="K59" i="93"/>
  <c r="K60" i="93"/>
  <c r="K62" i="93"/>
  <c r="K63" i="93"/>
  <c r="K64" i="93"/>
  <c r="K65" i="93"/>
  <c r="K67" i="93"/>
  <c r="K68" i="93"/>
  <c r="K69" i="93"/>
  <c r="K70" i="93"/>
  <c r="K71" i="93"/>
  <c r="K72" i="93"/>
  <c r="K73" i="93"/>
  <c r="K74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17" i="94"/>
  <c r="K23" i="94"/>
  <c r="K34" i="94"/>
  <c r="K41" i="94"/>
  <c r="K42" i="94"/>
  <c r="K44" i="94"/>
  <c r="K46" i="94"/>
  <c r="K47" i="94"/>
  <c r="K49" i="94"/>
  <c r="K50" i="94"/>
  <c r="K51" i="94"/>
  <c r="K59" i="94"/>
  <c r="K60" i="94"/>
  <c r="K62" i="94"/>
  <c r="K63" i="94"/>
  <c r="K64" i="94"/>
  <c r="K65" i="94"/>
  <c r="K67" i="94"/>
  <c r="K68" i="94"/>
  <c r="K69" i="94"/>
  <c r="K70" i="94"/>
  <c r="K71" i="94"/>
  <c r="K72" i="94"/>
  <c r="K73" i="94"/>
  <c r="K74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17" i="95"/>
  <c r="K23" i="95"/>
  <c r="K34" i="95"/>
  <c r="K41" i="95"/>
  <c r="K42" i="95"/>
  <c r="K44" i="95"/>
  <c r="K46" i="95"/>
  <c r="K47" i="95"/>
  <c r="K49" i="95"/>
  <c r="K50" i="95"/>
  <c r="K51" i="95"/>
  <c r="K59" i="95"/>
  <c r="K60" i="95"/>
  <c r="K62" i="95"/>
  <c r="K63" i="95"/>
  <c r="K64" i="95"/>
  <c r="K65" i="95"/>
  <c r="K67" i="95"/>
  <c r="K68" i="95"/>
  <c r="K69" i="95"/>
  <c r="K70" i="95"/>
  <c r="K71" i="95"/>
  <c r="K72" i="95"/>
  <c r="K73" i="95"/>
  <c r="K74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17" i="96"/>
  <c r="K23" i="96"/>
  <c r="K34" i="96"/>
  <c r="K41" i="96"/>
  <c r="K42" i="96"/>
  <c r="K44" i="96"/>
  <c r="K46" i="96"/>
  <c r="K47" i="96"/>
  <c r="K49" i="96"/>
  <c r="K50" i="96"/>
  <c r="K51" i="96"/>
  <c r="K59" i="96"/>
  <c r="K60" i="96"/>
  <c r="K62" i="96"/>
  <c r="K63" i="96"/>
  <c r="K64" i="96"/>
  <c r="K65" i="96"/>
  <c r="K67" i="96"/>
  <c r="K68" i="96"/>
  <c r="K69" i="96"/>
  <c r="K70" i="96"/>
  <c r="K71" i="96"/>
  <c r="K72" i="96"/>
  <c r="K73" i="96"/>
  <c r="K74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C12" i="97"/>
  <c r="C11" i="97"/>
  <c r="D11" i="97"/>
  <c r="D17" i="97"/>
  <c r="K17" i="97"/>
  <c r="D24" i="97"/>
  <c r="K24" i="97"/>
  <c r="D36" i="97"/>
  <c r="K36" i="97"/>
  <c r="D43" i="97"/>
  <c r="K43" i="97"/>
  <c r="D44" i="97"/>
  <c r="K44" i="97"/>
  <c r="D46" i="97"/>
  <c r="K46" i="97"/>
  <c r="D48" i="97"/>
  <c r="K48" i="97"/>
  <c r="D49" i="97"/>
  <c r="K49" i="97"/>
  <c r="D51" i="97"/>
  <c r="K51" i="97"/>
  <c r="D52" i="97"/>
  <c r="K52" i="97"/>
  <c r="D53" i="97"/>
  <c r="K53" i="97"/>
  <c r="D61" i="97"/>
  <c r="K61" i="97"/>
  <c r="D62" i="97"/>
  <c r="K62" i="97"/>
  <c r="D64" i="97"/>
  <c r="K64" i="97"/>
  <c r="D65" i="97"/>
  <c r="K65" i="97"/>
  <c r="D66" i="97"/>
  <c r="K66" i="97"/>
  <c r="D67" i="97"/>
  <c r="K67" i="97"/>
  <c r="D70" i="97"/>
  <c r="K70" i="97"/>
  <c r="D71" i="97"/>
  <c r="K71" i="97"/>
  <c r="D72" i="97"/>
  <c r="K72" i="97"/>
  <c r="D73" i="97"/>
  <c r="K73" i="97"/>
  <c r="D74" i="97"/>
  <c r="K74" i="97"/>
  <c r="D75" i="97"/>
  <c r="K75" i="97"/>
  <c r="D76" i="97"/>
  <c r="K76" i="97"/>
  <c r="D79" i="97"/>
  <c r="K79" i="97"/>
  <c r="D80" i="97"/>
  <c r="K80" i="97"/>
  <c r="D81" i="97"/>
  <c r="K81" i="97"/>
  <c r="D82" i="97"/>
  <c r="K82" i="97"/>
  <c r="D83" i="97"/>
  <c r="K83" i="97"/>
  <c r="D84" i="97"/>
  <c r="K84" i="97"/>
  <c r="D85" i="97"/>
  <c r="K85" i="97"/>
  <c r="D86" i="97"/>
  <c r="K86" i="97"/>
  <c r="K87" i="97"/>
  <c r="K88" i="97"/>
  <c r="K89" i="97"/>
  <c r="K90" i="97"/>
  <c r="K91" i="97"/>
  <c r="K92" i="97"/>
  <c r="K93" i="97"/>
  <c r="K94" i="97"/>
  <c r="K95" i="97"/>
  <c r="K96" i="97"/>
  <c r="C12" i="98"/>
  <c r="C11" i="98"/>
  <c r="D11" i="98"/>
  <c r="D17" i="98"/>
  <c r="K17" i="98"/>
  <c r="D24" i="98"/>
  <c r="K24" i="98"/>
  <c r="D37" i="98"/>
  <c r="K37" i="98"/>
  <c r="D44" i="98"/>
  <c r="K44" i="98"/>
  <c r="D45" i="98"/>
  <c r="K45" i="98"/>
  <c r="D47" i="98"/>
  <c r="K47" i="98"/>
  <c r="D49" i="98"/>
  <c r="K49" i="98"/>
  <c r="D50" i="98"/>
  <c r="K50" i="98"/>
  <c r="D52" i="98"/>
  <c r="K52" i="98"/>
  <c r="D53" i="98"/>
  <c r="K53" i="98"/>
  <c r="D54" i="98"/>
  <c r="K54" i="98"/>
  <c r="D62" i="98"/>
  <c r="K62" i="98"/>
  <c r="D63" i="98"/>
  <c r="K63" i="98"/>
  <c r="D65" i="98"/>
  <c r="K65" i="98"/>
  <c r="D66" i="98"/>
  <c r="K66" i="98"/>
  <c r="D67" i="98"/>
  <c r="K67" i="98"/>
  <c r="D68" i="98"/>
  <c r="K68" i="98"/>
  <c r="D71" i="98"/>
  <c r="K71" i="98"/>
  <c r="D72" i="98"/>
  <c r="K72" i="98"/>
  <c r="D73" i="98"/>
  <c r="K73" i="98"/>
  <c r="D74" i="98"/>
  <c r="K74" i="98"/>
  <c r="D75" i="98"/>
  <c r="K75" i="98"/>
  <c r="D76" i="98"/>
  <c r="K76" i="98"/>
  <c r="D77" i="98"/>
  <c r="K77" i="98"/>
  <c r="D80" i="98"/>
  <c r="K80" i="98"/>
  <c r="D81" i="98"/>
  <c r="K81" i="98"/>
  <c r="D82" i="98"/>
  <c r="K82" i="98"/>
  <c r="D83" i="98"/>
  <c r="K83" i="98"/>
  <c r="D84" i="98"/>
  <c r="K84" i="98"/>
  <c r="D85" i="98"/>
  <c r="K85" i="98"/>
  <c r="D86" i="98"/>
  <c r="K86" i="98"/>
  <c r="D87" i="98"/>
  <c r="K87" i="98"/>
  <c r="K88" i="98"/>
  <c r="K89" i="98"/>
  <c r="K90" i="98"/>
  <c r="K91" i="98"/>
  <c r="K92" i="98"/>
  <c r="K93" i="98"/>
  <c r="K94" i="98"/>
  <c r="K95" i="98"/>
  <c r="K96" i="98"/>
  <c r="K97" i="98"/>
  <c r="C12" i="99"/>
  <c r="C11" i="99"/>
  <c r="D11" i="99"/>
  <c r="D17" i="99"/>
  <c r="K17" i="99"/>
  <c r="D24" i="99"/>
  <c r="K24" i="99"/>
  <c r="D37" i="99"/>
  <c r="K37" i="99"/>
  <c r="D44" i="99"/>
  <c r="K44" i="99"/>
  <c r="D45" i="99"/>
  <c r="K45" i="99"/>
  <c r="D47" i="99"/>
  <c r="K47" i="99"/>
  <c r="D49" i="99"/>
  <c r="K49" i="99"/>
  <c r="D50" i="99"/>
  <c r="K50" i="99"/>
  <c r="D52" i="99"/>
  <c r="K52" i="99"/>
  <c r="D53" i="99"/>
  <c r="K53" i="99"/>
  <c r="D54" i="99"/>
  <c r="K54" i="99"/>
  <c r="D62" i="99"/>
  <c r="K62" i="99"/>
  <c r="D63" i="99"/>
  <c r="K63" i="99"/>
  <c r="D65" i="99"/>
  <c r="K65" i="99"/>
  <c r="D66" i="99"/>
  <c r="K66" i="99"/>
  <c r="D67" i="99"/>
  <c r="K67" i="99"/>
  <c r="D68" i="99"/>
  <c r="K68" i="99"/>
  <c r="D71" i="99"/>
  <c r="K71" i="99"/>
  <c r="D72" i="99"/>
  <c r="K72" i="99"/>
  <c r="D73" i="99"/>
  <c r="K73" i="99"/>
  <c r="D74" i="99"/>
  <c r="K74" i="99"/>
  <c r="D75" i="99"/>
  <c r="K75" i="99"/>
  <c r="D76" i="99"/>
  <c r="K76" i="99"/>
  <c r="D77" i="99"/>
  <c r="K77" i="99"/>
  <c r="D80" i="99"/>
  <c r="K80" i="99"/>
  <c r="D81" i="99"/>
  <c r="K81" i="99"/>
  <c r="D82" i="99"/>
  <c r="K82" i="99"/>
  <c r="D83" i="99"/>
  <c r="K83" i="99"/>
  <c r="D84" i="99"/>
  <c r="K84" i="99"/>
  <c r="D85" i="99"/>
  <c r="K85" i="99"/>
  <c r="D86" i="99"/>
  <c r="K86" i="99"/>
  <c r="D87" i="99"/>
  <c r="K87" i="99"/>
  <c r="K88" i="99"/>
  <c r="K89" i="99"/>
  <c r="K90" i="99"/>
  <c r="K91" i="99"/>
  <c r="K92" i="99"/>
  <c r="K93" i="99"/>
  <c r="K94" i="99"/>
  <c r="K95" i="99"/>
  <c r="K96" i="99"/>
  <c r="K97" i="99"/>
  <c r="C12" i="100"/>
  <c r="C11" i="100"/>
  <c r="D11" i="100"/>
  <c r="D17" i="100"/>
  <c r="K17" i="100"/>
  <c r="D24" i="100"/>
  <c r="K24" i="100"/>
  <c r="D37" i="100"/>
  <c r="K37" i="100"/>
  <c r="D44" i="100"/>
  <c r="K44" i="100"/>
  <c r="D45" i="100"/>
  <c r="K45" i="100"/>
  <c r="D47" i="100"/>
  <c r="K47" i="100"/>
  <c r="D49" i="100"/>
  <c r="K49" i="100"/>
  <c r="D50" i="100"/>
  <c r="K50" i="100"/>
  <c r="D52" i="100"/>
  <c r="K52" i="100"/>
  <c r="D53" i="100"/>
  <c r="K53" i="100"/>
  <c r="D54" i="100"/>
  <c r="K54" i="100"/>
  <c r="D62" i="100"/>
  <c r="K62" i="100"/>
  <c r="D63" i="100"/>
  <c r="K63" i="100"/>
  <c r="D65" i="100"/>
  <c r="K65" i="100"/>
  <c r="D66" i="100"/>
  <c r="K66" i="100"/>
  <c r="D67" i="100"/>
  <c r="K67" i="100"/>
  <c r="D68" i="100"/>
  <c r="K68" i="100"/>
  <c r="D71" i="100"/>
  <c r="K71" i="100"/>
  <c r="D72" i="100"/>
  <c r="K72" i="100"/>
  <c r="D73" i="100"/>
  <c r="K73" i="100"/>
  <c r="D74" i="100"/>
  <c r="K74" i="100"/>
  <c r="D75" i="100"/>
  <c r="K75" i="100"/>
  <c r="D76" i="100"/>
  <c r="K76" i="100"/>
  <c r="D77" i="100"/>
  <c r="K77" i="100"/>
  <c r="D80" i="100"/>
  <c r="K80" i="100"/>
  <c r="D81" i="100"/>
  <c r="K81" i="100"/>
  <c r="D82" i="100"/>
  <c r="K82" i="100"/>
  <c r="D83" i="100"/>
  <c r="K83" i="100"/>
  <c r="D84" i="100"/>
  <c r="K84" i="100"/>
  <c r="D85" i="100"/>
  <c r="K85" i="100"/>
  <c r="D86" i="100"/>
  <c r="K86" i="100"/>
  <c r="D87" i="100"/>
  <c r="K87" i="100"/>
  <c r="K88" i="100"/>
  <c r="K89" i="100"/>
  <c r="K90" i="100"/>
  <c r="K91" i="100"/>
  <c r="K92" i="100"/>
  <c r="K93" i="100"/>
  <c r="K94" i="100"/>
  <c r="K95" i="100"/>
  <c r="K96" i="100"/>
  <c r="K97" i="100"/>
  <c r="C12" i="101"/>
  <c r="C11" i="101"/>
  <c r="D11" i="101"/>
  <c r="D17" i="101"/>
  <c r="K17" i="101"/>
  <c r="D24" i="101"/>
  <c r="K24" i="101"/>
  <c r="D37" i="101"/>
  <c r="K37" i="101"/>
  <c r="D44" i="101"/>
  <c r="K44" i="101"/>
  <c r="D45" i="101"/>
  <c r="K45" i="101"/>
  <c r="D47" i="101"/>
  <c r="K47" i="101"/>
  <c r="D49" i="101"/>
  <c r="K49" i="101"/>
  <c r="D50" i="101"/>
  <c r="K50" i="101"/>
  <c r="D52" i="101"/>
  <c r="K52" i="101"/>
  <c r="D53" i="101"/>
  <c r="K53" i="101"/>
  <c r="D54" i="101"/>
  <c r="K54" i="101"/>
  <c r="D62" i="101"/>
  <c r="K62" i="101"/>
  <c r="D63" i="101"/>
  <c r="K63" i="101"/>
  <c r="D65" i="101"/>
  <c r="K65" i="101"/>
  <c r="D66" i="101"/>
  <c r="K66" i="101"/>
  <c r="D67" i="101"/>
  <c r="K67" i="101"/>
  <c r="D68" i="101"/>
  <c r="K68" i="101"/>
  <c r="D71" i="101"/>
  <c r="K71" i="101"/>
  <c r="D72" i="101"/>
  <c r="K72" i="101"/>
  <c r="D73" i="101"/>
  <c r="K73" i="101"/>
  <c r="D74" i="101"/>
  <c r="K74" i="101"/>
  <c r="D75" i="101"/>
  <c r="K75" i="101"/>
  <c r="D76" i="101"/>
  <c r="K76" i="101"/>
  <c r="D77" i="101"/>
  <c r="K77" i="101"/>
  <c r="D80" i="101"/>
  <c r="K80" i="101"/>
  <c r="D81" i="101"/>
  <c r="K81" i="101"/>
  <c r="D82" i="101"/>
  <c r="K82" i="101"/>
  <c r="D83" i="101"/>
  <c r="K83" i="101"/>
  <c r="D84" i="101"/>
  <c r="K84" i="101"/>
  <c r="D85" i="101"/>
  <c r="K85" i="101"/>
  <c r="D86" i="101"/>
  <c r="K86" i="101"/>
  <c r="D87" i="101"/>
  <c r="K87" i="101"/>
  <c r="K88" i="101"/>
  <c r="K89" i="101"/>
  <c r="K90" i="101"/>
  <c r="K91" i="101"/>
  <c r="K92" i="101"/>
  <c r="K93" i="101"/>
  <c r="K94" i="101"/>
  <c r="K95" i="101"/>
  <c r="K96" i="101"/>
  <c r="K97" i="101"/>
  <c r="C12" i="102"/>
  <c r="C11" i="102"/>
  <c r="D11" i="102"/>
  <c r="D17" i="102"/>
  <c r="K17" i="102"/>
  <c r="D24" i="102"/>
  <c r="K24" i="102"/>
  <c r="D37" i="102"/>
  <c r="K37" i="102"/>
  <c r="D44" i="102"/>
  <c r="K44" i="102"/>
  <c r="D45" i="102"/>
  <c r="K45" i="102"/>
  <c r="D47" i="102"/>
  <c r="K47" i="102"/>
  <c r="D49" i="102"/>
  <c r="K49" i="102"/>
  <c r="D50" i="102"/>
  <c r="K50" i="102"/>
  <c r="D52" i="102"/>
  <c r="K52" i="102"/>
  <c r="D53" i="102"/>
  <c r="K53" i="102"/>
  <c r="D54" i="102"/>
  <c r="K54" i="102"/>
  <c r="D62" i="102"/>
  <c r="K62" i="102"/>
  <c r="D63" i="102"/>
  <c r="K63" i="102"/>
  <c r="D65" i="102"/>
  <c r="K65" i="102"/>
  <c r="D66" i="102"/>
  <c r="K66" i="102"/>
  <c r="D67" i="102"/>
  <c r="K67" i="102"/>
  <c r="D68" i="102"/>
  <c r="K68" i="102"/>
  <c r="D71" i="102"/>
  <c r="K71" i="102"/>
  <c r="D72" i="102"/>
  <c r="K72" i="102"/>
  <c r="D73" i="102"/>
  <c r="K73" i="102"/>
  <c r="D74" i="102"/>
  <c r="K74" i="102"/>
  <c r="D75" i="102"/>
  <c r="K75" i="102"/>
  <c r="D76" i="102"/>
  <c r="K76" i="102"/>
  <c r="D77" i="102"/>
  <c r="K77" i="102"/>
  <c r="D80" i="102"/>
  <c r="K80" i="102"/>
  <c r="D81" i="102"/>
  <c r="K81" i="102"/>
  <c r="D82" i="102"/>
  <c r="K82" i="102"/>
  <c r="D83" i="102"/>
  <c r="K83" i="102"/>
  <c r="D84" i="102"/>
  <c r="K84" i="102"/>
  <c r="D85" i="102"/>
  <c r="K85" i="102"/>
  <c r="D86" i="102"/>
  <c r="K86" i="102"/>
  <c r="D87" i="102"/>
  <c r="K87" i="102"/>
  <c r="K88" i="102"/>
  <c r="K89" i="102"/>
  <c r="K90" i="102"/>
  <c r="K91" i="102"/>
  <c r="K92" i="102"/>
  <c r="K93" i="102"/>
  <c r="K94" i="102"/>
  <c r="K95" i="102"/>
  <c r="K96" i="102"/>
  <c r="K97" i="102"/>
  <c r="C12" i="103"/>
  <c r="C11" i="103"/>
  <c r="D11" i="103"/>
  <c r="D17" i="103"/>
  <c r="K17" i="103"/>
  <c r="D24" i="103"/>
  <c r="K24" i="103"/>
  <c r="D37" i="103"/>
  <c r="K37" i="103"/>
  <c r="D44" i="103"/>
  <c r="K44" i="103"/>
  <c r="D45" i="103"/>
  <c r="K45" i="103"/>
  <c r="D47" i="103"/>
  <c r="K47" i="103"/>
  <c r="D49" i="103"/>
  <c r="K49" i="103"/>
  <c r="D50" i="103"/>
  <c r="K50" i="103"/>
  <c r="D52" i="103"/>
  <c r="K52" i="103"/>
  <c r="D53" i="103"/>
  <c r="K53" i="103"/>
  <c r="D54" i="103"/>
  <c r="K54" i="103"/>
  <c r="D62" i="103"/>
  <c r="K62" i="103"/>
  <c r="D63" i="103"/>
  <c r="K63" i="103"/>
  <c r="D65" i="103"/>
  <c r="K65" i="103"/>
  <c r="D66" i="103"/>
  <c r="K66" i="103"/>
  <c r="D67" i="103"/>
  <c r="K67" i="103"/>
  <c r="D68" i="103"/>
  <c r="K68" i="103"/>
  <c r="D71" i="103"/>
  <c r="K71" i="103"/>
  <c r="D72" i="103"/>
  <c r="K72" i="103"/>
  <c r="D73" i="103"/>
  <c r="K73" i="103"/>
  <c r="D74" i="103"/>
  <c r="K74" i="103"/>
  <c r="D75" i="103"/>
  <c r="K75" i="103"/>
  <c r="D76" i="103"/>
  <c r="K76" i="103"/>
  <c r="D77" i="103"/>
  <c r="K77" i="103"/>
  <c r="D80" i="103"/>
  <c r="K80" i="103"/>
  <c r="D81" i="103"/>
  <c r="K81" i="103"/>
  <c r="D82" i="103"/>
  <c r="K82" i="103"/>
  <c r="D83" i="103"/>
  <c r="K83" i="103"/>
  <c r="D84" i="103"/>
  <c r="K84" i="103"/>
  <c r="D85" i="103"/>
  <c r="K85" i="103"/>
  <c r="D86" i="103"/>
  <c r="K86" i="103"/>
  <c r="D87" i="103"/>
  <c r="K87" i="103"/>
  <c r="K88" i="103"/>
  <c r="K89" i="103"/>
  <c r="K90" i="103"/>
  <c r="K91" i="103"/>
  <c r="K92" i="103"/>
  <c r="K93" i="103"/>
  <c r="K94" i="103"/>
  <c r="K95" i="103"/>
  <c r="K96" i="103"/>
  <c r="K97" i="103"/>
  <c r="C12" i="104"/>
  <c r="C11" i="104"/>
  <c r="D11" i="104"/>
  <c r="D17" i="104"/>
  <c r="K17" i="104"/>
  <c r="D24" i="104"/>
  <c r="K24" i="104"/>
  <c r="D37" i="104"/>
  <c r="K37" i="104"/>
  <c r="D44" i="104"/>
  <c r="K44" i="104"/>
  <c r="D45" i="104"/>
  <c r="K45" i="104"/>
  <c r="D47" i="104"/>
  <c r="K47" i="104"/>
  <c r="D49" i="104"/>
  <c r="K49" i="104"/>
  <c r="D50" i="104"/>
  <c r="K50" i="104"/>
  <c r="D52" i="104"/>
  <c r="K52" i="104"/>
  <c r="D53" i="104"/>
  <c r="K53" i="104"/>
  <c r="D54" i="104"/>
  <c r="K54" i="104"/>
  <c r="D62" i="104"/>
  <c r="K62" i="104"/>
  <c r="D63" i="104"/>
  <c r="K63" i="104"/>
  <c r="D65" i="104"/>
  <c r="K65" i="104"/>
  <c r="D66" i="104"/>
  <c r="K66" i="104"/>
  <c r="D67" i="104"/>
  <c r="K67" i="104"/>
  <c r="D68" i="104"/>
  <c r="K68" i="104"/>
  <c r="D71" i="104"/>
  <c r="K71" i="104"/>
  <c r="D72" i="104"/>
  <c r="K72" i="104"/>
  <c r="D73" i="104"/>
  <c r="K73" i="104"/>
  <c r="D74" i="104"/>
  <c r="K74" i="104"/>
  <c r="D75" i="104"/>
  <c r="K75" i="104"/>
  <c r="D76" i="104"/>
  <c r="K76" i="104"/>
  <c r="D77" i="104"/>
  <c r="K77" i="104"/>
  <c r="D80" i="104"/>
  <c r="K80" i="104"/>
  <c r="D81" i="104"/>
  <c r="K81" i="104"/>
  <c r="D82" i="104"/>
  <c r="K82" i="104"/>
  <c r="D83" i="104"/>
  <c r="K83" i="104"/>
  <c r="D84" i="104"/>
  <c r="K84" i="104"/>
  <c r="D85" i="104"/>
  <c r="K85" i="104"/>
  <c r="D86" i="104"/>
  <c r="K86" i="104"/>
  <c r="D87" i="104"/>
  <c r="K87" i="104"/>
  <c r="K88" i="104"/>
  <c r="K89" i="104"/>
  <c r="K90" i="104"/>
  <c r="K91" i="104"/>
  <c r="K92" i="104"/>
  <c r="K93" i="104"/>
  <c r="K94" i="104"/>
  <c r="K95" i="104"/>
  <c r="K96" i="104"/>
  <c r="K97" i="104"/>
  <c r="K17" i="105"/>
  <c r="K24" i="105"/>
  <c r="K37" i="105"/>
  <c r="K44" i="105"/>
  <c r="K45" i="105"/>
  <c r="K47" i="105"/>
  <c r="K49" i="105"/>
  <c r="K50" i="105"/>
  <c r="K52" i="105"/>
  <c r="K53" i="105"/>
  <c r="K54" i="105"/>
  <c r="K62" i="105"/>
  <c r="K63" i="105"/>
  <c r="K65" i="105"/>
  <c r="K66" i="105"/>
  <c r="K67" i="105"/>
  <c r="K68" i="105"/>
  <c r="K71" i="105"/>
  <c r="K72" i="105"/>
  <c r="K73" i="105"/>
  <c r="K74" i="105"/>
  <c r="K75" i="105"/>
  <c r="K76" i="105"/>
  <c r="K77" i="105"/>
  <c r="K80" i="105"/>
  <c r="K81" i="105"/>
  <c r="K82" i="105"/>
  <c r="K83" i="105"/>
  <c r="K84" i="105"/>
  <c r="K85" i="105"/>
  <c r="K86" i="105"/>
  <c r="K87" i="105"/>
  <c r="K88" i="105"/>
  <c r="K89" i="105"/>
  <c r="K90" i="105"/>
  <c r="K91" i="105"/>
  <c r="K92" i="105"/>
  <c r="K93" i="105"/>
  <c r="K94" i="105"/>
  <c r="K95" i="105"/>
  <c r="K96" i="105"/>
  <c r="K97" i="105"/>
  <c r="K17" i="106"/>
  <c r="K24" i="106"/>
  <c r="K37" i="106"/>
  <c r="K44" i="106"/>
  <c r="K45" i="106"/>
  <c r="K47" i="106"/>
  <c r="K49" i="106"/>
  <c r="K50" i="106"/>
  <c r="K52" i="106"/>
  <c r="K53" i="106"/>
  <c r="K54" i="106"/>
  <c r="K62" i="106"/>
  <c r="K63" i="106"/>
  <c r="K65" i="106"/>
  <c r="K66" i="106"/>
  <c r="K67" i="106"/>
  <c r="K68" i="106"/>
  <c r="K71" i="106"/>
  <c r="K72" i="106"/>
  <c r="K73" i="106"/>
  <c r="K74" i="106"/>
  <c r="K75" i="106"/>
  <c r="K76" i="106"/>
  <c r="K77" i="106"/>
  <c r="K80" i="106"/>
  <c r="K81" i="106"/>
  <c r="K82" i="106"/>
  <c r="K83" i="106"/>
  <c r="K84" i="106"/>
  <c r="K85" i="106"/>
  <c r="K86" i="106"/>
  <c r="K87" i="106"/>
  <c r="K88" i="106"/>
  <c r="K89" i="106"/>
  <c r="K90" i="106"/>
  <c r="K91" i="106"/>
  <c r="K92" i="106"/>
  <c r="K93" i="106"/>
  <c r="K94" i="106"/>
  <c r="K95" i="106"/>
  <c r="K96" i="106"/>
  <c r="K97" i="106"/>
  <c r="C12" i="107"/>
  <c r="C11" i="107"/>
  <c r="D11" i="107"/>
  <c r="D17" i="107"/>
  <c r="K17" i="107"/>
  <c r="D24" i="107"/>
  <c r="K24" i="107"/>
  <c r="D37" i="107"/>
  <c r="K37" i="107"/>
  <c r="D44" i="107"/>
  <c r="K44" i="107"/>
  <c r="D45" i="107"/>
  <c r="K45" i="107"/>
  <c r="D47" i="107"/>
  <c r="K47" i="107"/>
  <c r="D49" i="107"/>
  <c r="K49" i="107"/>
  <c r="D50" i="107"/>
  <c r="K50" i="107"/>
  <c r="D52" i="107"/>
  <c r="K52" i="107"/>
  <c r="D53" i="107"/>
  <c r="K53" i="107"/>
  <c r="D54" i="107"/>
  <c r="K54" i="107"/>
  <c r="D62" i="107"/>
  <c r="K62" i="107"/>
  <c r="D63" i="107"/>
  <c r="K63" i="107"/>
  <c r="D65" i="107"/>
  <c r="K65" i="107"/>
  <c r="D66" i="107"/>
  <c r="K66" i="107"/>
  <c r="D67" i="107"/>
  <c r="K67" i="107"/>
  <c r="D68" i="107"/>
  <c r="K68" i="107"/>
  <c r="D71" i="107"/>
  <c r="K71" i="107"/>
  <c r="D72" i="107"/>
  <c r="K72" i="107"/>
  <c r="D73" i="107"/>
  <c r="K73" i="107"/>
  <c r="D74" i="107"/>
  <c r="K74" i="107"/>
  <c r="D75" i="107"/>
  <c r="K75" i="107"/>
  <c r="D76" i="107"/>
  <c r="K76" i="107"/>
  <c r="D77" i="107"/>
  <c r="K77" i="107"/>
  <c r="D80" i="107"/>
  <c r="K80" i="107"/>
  <c r="D81" i="107"/>
  <c r="K81" i="107"/>
  <c r="D82" i="107"/>
  <c r="K82" i="107"/>
  <c r="D83" i="107"/>
  <c r="K83" i="107"/>
  <c r="D84" i="107"/>
  <c r="K84" i="107"/>
  <c r="D85" i="107"/>
  <c r="K85" i="107"/>
  <c r="D86" i="107"/>
  <c r="K86" i="107"/>
  <c r="D87" i="107"/>
  <c r="K87" i="107"/>
  <c r="K88" i="107"/>
  <c r="K89" i="107"/>
  <c r="K90" i="107"/>
  <c r="K91" i="107"/>
  <c r="K92" i="107"/>
  <c r="K93" i="107"/>
  <c r="K94" i="107"/>
  <c r="K95" i="107"/>
  <c r="K96" i="107"/>
  <c r="K97" i="107"/>
  <c r="C12" i="108"/>
  <c r="C11" i="108"/>
  <c r="D11" i="108"/>
  <c r="D17" i="108"/>
  <c r="K17" i="108"/>
  <c r="D24" i="108"/>
  <c r="K24" i="108"/>
  <c r="D37" i="108"/>
  <c r="K37" i="108"/>
  <c r="D44" i="108"/>
  <c r="K44" i="108"/>
  <c r="D45" i="108"/>
  <c r="K45" i="108"/>
  <c r="D47" i="108"/>
  <c r="K47" i="108"/>
  <c r="D49" i="108"/>
  <c r="K49" i="108"/>
  <c r="D50" i="108"/>
  <c r="K50" i="108"/>
  <c r="D52" i="108"/>
  <c r="K52" i="108"/>
  <c r="D53" i="108"/>
  <c r="K53" i="108"/>
  <c r="D54" i="108"/>
  <c r="K54" i="108"/>
  <c r="D62" i="108"/>
  <c r="K62" i="108"/>
  <c r="D63" i="108"/>
  <c r="K63" i="108"/>
  <c r="D65" i="108"/>
  <c r="K65" i="108"/>
  <c r="D66" i="108"/>
  <c r="K66" i="108"/>
  <c r="D67" i="108"/>
  <c r="K67" i="108"/>
  <c r="D68" i="108"/>
  <c r="K68" i="108"/>
  <c r="D71" i="108"/>
  <c r="K71" i="108"/>
  <c r="D72" i="108"/>
  <c r="K72" i="108"/>
  <c r="D73" i="108"/>
  <c r="K73" i="108"/>
  <c r="D74" i="108"/>
  <c r="K74" i="108"/>
  <c r="D75" i="108"/>
  <c r="K75" i="108"/>
  <c r="D76" i="108"/>
  <c r="K76" i="108"/>
  <c r="D77" i="108"/>
  <c r="K77" i="108"/>
  <c r="D80" i="108"/>
  <c r="K80" i="108"/>
  <c r="D81" i="108"/>
  <c r="K81" i="108"/>
  <c r="D82" i="108"/>
  <c r="K82" i="108"/>
  <c r="D83" i="108"/>
  <c r="K83" i="108"/>
  <c r="D84" i="108"/>
  <c r="K84" i="108"/>
  <c r="D85" i="108"/>
  <c r="K85" i="108"/>
  <c r="D86" i="108"/>
  <c r="K86" i="108"/>
  <c r="D87" i="108"/>
  <c r="K87" i="108"/>
  <c r="K88" i="108"/>
  <c r="K89" i="108"/>
  <c r="K90" i="108"/>
  <c r="K91" i="108"/>
  <c r="K92" i="108"/>
  <c r="K93" i="108"/>
  <c r="K94" i="108"/>
  <c r="K95" i="108"/>
  <c r="K96" i="108"/>
  <c r="K97" i="108"/>
  <c r="K17" i="115"/>
  <c r="K24" i="115"/>
  <c r="K27" i="115"/>
  <c r="K38" i="115"/>
  <c r="K45" i="115"/>
  <c r="K46" i="115"/>
  <c r="K48" i="115"/>
  <c r="K50" i="115"/>
  <c r="K51" i="115"/>
  <c r="K53" i="115"/>
  <c r="K54" i="115"/>
  <c r="K55" i="115"/>
  <c r="K64" i="115"/>
  <c r="K65" i="115"/>
  <c r="K67" i="115"/>
  <c r="K68" i="115"/>
  <c r="K69" i="115"/>
  <c r="K70" i="115"/>
  <c r="K73" i="115"/>
  <c r="K74" i="115"/>
  <c r="K75" i="115"/>
  <c r="K76" i="115"/>
  <c r="K77" i="115"/>
  <c r="K78" i="115"/>
  <c r="K79" i="115"/>
  <c r="K82" i="115"/>
  <c r="K83" i="115"/>
  <c r="K84" i="115"/>
  <c r="K85" i="115"/>
  <c r="K86" i="115"/>
  <c r="K87" i="115"/>
  <c r="K88" i="115"/>
  <c r="K89" i="115"/>
  <c r="K90" i="115"/>
  <c r="K91" i="115"/>
  <c r="K92" i="115"/>
  <c r="K93" i="115"/>
  <c r="K94" i="115"/>
  <c r="K95" i="115"/>
  <c r="K96" i="115"/>
  <c r="K97" i="115"/>
  <c r="K98" i="115"/>
  <c r="K99" i="115"/>
  <c r="K100" i="115"/>
  <c r="K101" i="115"/>
  <c r="K102" i="115"/>
  <c r="K103" i="115"/>
  <c r="K107" i="115"/>
  <c r="K17" i="122"/>
  <c r="K24" i="122"/>
  <c r="K27" i="122"/>
  <c r="K38" i="122"/>
  <c r="K45" i="122"/>
  <c r="K46" i="122"/>
  <c r="K48" i="122"/>
  <c r="K50" i="122"/>
  <c r="K51" i="122"/>
  <c r="K53" i="122"/>
  <c r="K54" i="122"/>
  <c r="K55" i="122"/>
  <c r="K65" i="122"/>
  <c r="K66" i="122"/>
  <c r="K68" i="122"/>
  <c r="K69" i="122"/>
  <c r="K70" i="122"/>
  <c r="K71" i="122"/>
  <c r="K74" i="122"/>
  <c r="K75" i="122"/>
  <c r="K76" i="122"/>
  <c r="K77" i="122"/>
  <c r="K78" i="122"/>
  <c r="K79" i="122"/>
  <c r="K80" i="122"/>
  <c r="K83" i="122"/>
  <c r="K84" i="122"/>
  <c r="K85" i="122"/>
  <c r="K86" i="122"/>
  <c r="K87" i="122"/>
  <c r="K88" i="122"/>
  <c r="K89" i="122"/>
  <c r="K90" i="122"/>
  <c r="K91" i="122"/>
  <c r="K92" i="122"/>
  <c r="K93" i="122"/>
  <c r="K94" i="122"/>
  <c r="K95" i="122"/>
  <c r="K96" i="122"/>
  <c r="K97" i="122"/>
  <c r="K98" i="122"/>
  <c r="K99" i="122"/>
  <c r="K100" i="122"/>
  <c r="K101" i="122"/>
  <c r="K102" i="122"/>
  <c r="K103" i="122"/>
  <c r="K104" i="122"/>
  <c r="K105" i="122"/>
  <c r="K109" i="122"/>
  <c r="K110" i="122"/>
  <c r="K111" i="122"/>
  <c r="K112" i="122"/>
  <c r="K113" i="122"/>
  <c r="K18" i="127"/>
  <c r="K25" i="127"/>
  <c r="K28" i="127"/>
  <c r="K39" i="127"/>
  <c r="K46" i="127"/>
  <c r="K47" i="127"/>
  <c r="K49" i="127"/>
  <c r="K51" i="127"/>
  <c r="K52" i="127"/>
  <c r="K54" i="127"/>
  <c r="K55" i="127"/>
  <c r="K56" i="127"/>
  <c r="K66" i="127"/>
  <c r="K67" i="127"/>
  <c r="K69" i="127"/>
  <c r="K70" i="127"/>
  <c r="K71" i="127"/>
  <c r="K72" i="127"/>
  <c r="K75" i="127"/>
  <c r="K76" i="127"/>
  <c r="K77" i="127"/>
  <c r="K78" i="127"/>
  <c r="K79" i="127"/>
  <c r="K80" i="127"/>
  <c r="K81" i="127"/>
  <c r="K84" i="127"/>
  <c r="K85" i="127"/>
  <c r="K86" i="127"/>
  <c r="K87" i="127"/>
  <c r="K88" i="127"/>
  <c r="K89" i="127"/>
  <c r="K90" i="127"/>
  <c r="K91" i="127"/>
  <c r="K92" i="127"/>
  <c r="K93" i="127"/>
  <c r="K94" i="127"/>
  <c r="K95" i="127"/>
  <c r="K96" i="127"/>
  <c r="K97" i="127"/>
  <c r="K98" i="127"/>
  <c r="K99" i="127"/>
  <c r="K100" i="127"/>
  <c r="K101" i="127"/>
  <c r="K102" i="127"/>
  <c r="K103" i="127"/>
  <c r="K104" i="127"/>
  <c r="K105" i="127"/>
  <c r="K106" i="127"/>
  <c r="K110" i="127"/>
  <c r="K111" i="127"/>
  <c r="K112" i="127"/>
  <c r="K113" i="127"/>
  <c r="K114" i="127"/>
  <c r="K115" i="127"/>
  <c r="K116" i="127"/>
  <c r="K18" i="131"/>
  <c r="K25" i="131"/>
  <c r="K28" i="131"/>
  <c r="K39" i="131"/>
  <c r="K46" i="131"/>
  <c r="K47" i="131"/>
  <c r="K49" i="131"/>
  <c r="K51" i="131"/>
  <c r="K52" i="131"/>
  <c r="K54" i="131"/>
  <c r="K55" i="131"/>
  <c r="K56" i="131"/>
  <c r="K66" i="131"/>
  <c r="K67" i="131"/>
  <c r="K69" i="131"/>
  <c r="K70" i="131"/>
  <c r="K71" i="131"/>
  <c r="K72" i="131"/>
  <c r="K75" i="131"/>
  <c r="K76" i="131"/>
  <c r="K77" i="131"/>
  <c r="K78" i="131"/>
  <c r="K79" i="131"/>
  <c r="K80" i="131"/>
  <c r="K81" i="131"/>
  <c r="K84" i="131"/>
  <c r="K85" i="131"/>
  <c r="K86" i="131"/>
  <c r="K87" i="131"/>
  <c r="K88" i="131"/>
  <c r="K89" i="131"/>
  <c r="K90" i="131"/>
  <c r="K91" i="131"/>
  <c r="K92" i="131"/>
  <c r="K93" i="131"/>
  <c r="K94" i="131"/>
  <c r="K95" i="131"/>
  <c r="K96" i="131"/>
  <c r="K97" i="131"/>
  <c r="K98" i="131"/>
  <c r="K99" i="131"/>
  <c r="K100" i="131"/>
  <c r="K101" i="131"/>
  <c r="K102" i="131"/>
  <c r="K103" i="131"/>
  <c r="K104" i="131"/>
  <c r="K105" i="131"/>
  <c r="K106" i="131"/>
  <c r="K110" i="131"/>
  <c r="K111" i="131"/>
  <c r="K112" i="131"/>
  <c r="K113" i="131"/>
  <c r="K114" i="131"/>
  <c r="K115" i="131"/>
  <c r="K116" i="131"/>
  <c r="K117" i="131"/>
  <c r="K118" i="131"/>
  <c r="K119" i="131"/>
  <c r="K120" i="131"/>
  <c r="K18" i="132"/>
  <c r="K25" i="132"/>
  <c r="K28" i="132"/>
  <c r="K39" i="132"/>
  <c r="K46" i="132"/>
  <c r="K47" i="132"/>
  <c r="K49" i="132"/>
  <c r="K51" i="132"/>
  <c r="K52" i="132"/>
  <c r="K54" i="132"/>
  <c r="K55" i="132"/>
  <c r="K56" i="132"/>
  <c r="K66" i="132"/>
  <c r="K67" i="132"/>
  <c r="K69" i="132"/>
  <c r="K70" i="132"/>
  <c r="K71" i="132"/>
  <c r="K72" i="132"/>
  <c r="K75" i="132"/>
  <c r="K76" i="132"/>
  <c r="K77" i="132"/>
  <c r="K78" i="132"/>
  <c r="K79" i="132"/>
  <c r="K80" i="132"/>
  <c r="K81" i="132"/>
  <c r="K84" i="132"/>
  <c r="K85" i="132"/>
  <c r="K86" i="132"/>
  <c r="K87" i="132"/>
  <c r="K88" i="132"/>
  <c r="K89" i="132"/>
  <c r="K90" i="132"/>
  <c r="K91" i="132"/>
  <c r="K92" i="132"/>
  <c r="K93" i="132"/>
  <c r="K94" i="132"/>
  <c r="K95" i="132"/>
  <c r="K96" i="132"/>
  <c r="K97" i="132"/>
  <c r="K98" i="132"/>
  <c r="K99" i="132"/>
  <c r="K100" i="132"/>
  <c r="K101" i="132"/>
  <c r="K102" i="132"/>
  <c r="K103" i="132"/>
  <c r="K104" i="132"/>
  <c r="K105" i="132"/>
  <c r="K106" i="132"/>
  <c r="K110" i="132"/>
  <c r="K111" i="132"/>
  <c r="K112" i="132"/>
  <c r="K113" i="132"/>
  <c r="K114" i="132"/>
  <c r="K115" i="132"/>
  <c r="K116" i="132"/>
  <c r="K117" i="132"/>
  <c r="K118" i="132"/>
  <c r="K119" i="132"/>
  <c r="K120" i="132"/>
  <c r="K121" i="132"/>
  <c r="G18" i="135"/>
  <c r="G26" i="135"/>
  <c r="G29" i="135"/>
  <c r="G40" i="135"/>
  <c r="G47" i="135"/>
  <c r="G48" i="135"/>
  <c r="G50" i="135"/>
  <c r="G52" i="135"/>
  <c r="G53" i="135"/>
  <c r="G55" i="135"/>
  <c r="G56" i="135"/>
  <c r="G57" i="135"/>
  <c r="G67" i="135"/>
  <c r="G68" i="135"/>
  <c r="G70" i="135"/>
  <c r="G71" i="135"/>
  <c r="G72" i="135"/>
  <c r="G73" i="135"/>
  <c r="G76" i="135"/>
  <c r="G77" i="135"/>
  <c r="G78" i="135"/>
  <c r="G79" i="135"/>
  <c r="G80" i="135"/>
  <c r="G81" i="135"/>
  <c r="G82" i="135"/>
  <c r="G85" i="135"/>
  <c r="G86" i="135"/>
  <c r="G87" i="135"/>
  <c r="G88" i="135"/>
  <c r="G89" i="135"/>
  <c r="G90" i="135"/>
  <c r="G91" i="135"/>
  <c r="G92" i="135"/>
  <c r="G93" i="135"/>
  <c r="G94" i="135"/>
  <c r="G95" i="135"/>
  <c r="G96" i="135"/>
  <c r="G97" i="135"/>
  <c r="G98" i="135"/>
  <c r="G99" i="135"/>
  <c r="G100" i="135"/>
  <c r="G101" i="135"/>
  <c r="G102" i="135"/>
  <c r="G103" i="135"/>
  <c r="G104" i="135"/>
  <c r="G105" i="135"/>
  <c r="G106" i="135"/>
  <c r="G107" i="135"/>
  <c r="G111" i="135"/>
  <c r="G112" i="135"/>
  <c r="G113" i="135"/>
  <c r="G114" i="135"/>
  <c r="G115" i="135"/>
  <c r="G116" i="135"/>
  <c r="G117" i="135"/>
  <c r="G118" i="135"/>
  <c r="G119" i="135"/>
  <c r="G120" i="135"/>
  <c r="G121" i="135"/>
  <c r="G122" i="135"/>
  <c r="G123" i="135"/>
  <c r="G124" i="135"/>
  <c r="G125" i="135"/>
  <c r="K18" i="136"/>
  <c r="K26" i="136"/>
  <c r="K29" i="136"/>
  <c r="K40" i="136"/>
  <c r="K47" i="136"/>
  <c r="K48" i="136"/>
  <c r="K50" i="136"/>
  <c r="K52" i="136"/>
  <c r="K53" i="136"/>
  <c r="K55" i="136"/>
  <c r="K56" i="136"/>
  <c r="K57" i="136"/>
  <c r="K67" i="136"/>
  <c r="K68" i="136"/>
  <c r="K70" i="136"/>
  <c r="K71" i="136"/>
  <c r="K72" i="136"/>
  <c r="K73" i="136"/>
  <c r="K76" i="136"/>
  <c r="K77" i="136"/>
  <c r="K78" i="136"/>
  <c r="K79" i="136"/>
  <c r="K80" i="136"/>
  <c r="K81" i="136"/>
  <c r="K82" i="136"/>
  <c r="K85" i="136"/>
  <c r="K86" i="136"/>
  <c r="K87" i="136"/>
  <c r="K88" i="136"/>
  <c r="K89" i="136"/>
  <c r="K90" i="136"/>
  <c r="K91" i="136"/>
  <c r="K92" i="136"/>
  <c r="K93" i="136"/>
  <c r="K94" i="136"/>
  <c r="K95" i="136"/>
  <c r="K96" i="136"/>
  <c r="K97" i="136"/>
  <c r="K98" i="136"/>
  <c r="K99" i="136"/>
  <c r="K100" i="136"/>
  <c r="K101" i="136"/>
  <c r="K102" i="136"/>
  <c r="K103" i="136"/>
  <c r="K104" i="136"/>
  <c r="K105" i="136"/>
  <c r="K106" i="136"/>
  <c r="K107" i="136"/>
  <c r="K111" i="136"/>
  <c r="K112" i="136"/>
  <c r="K113" i="136"/>
  <c r="K114" i="136"/>
  <c r="K115" i="136"/>
  <c r="K116" i="136"/>
  <c r="K117" i="136"/>
  <c r="K118" i="136"/>
  <c r="K119" i="136"/>
  <c r="K120" i="136"/>
  <c r="K121" i="136"/>
  <c r="K122" i="136"/>
  <c r="K123" i="136"/>
  <c r="K124" i="136"/>
  <c r="K125" i="136"/>
  <c r="K18" i="137"/>
  <c r="K27" i="137"/>
  <c r="K30" i="137"/>
  <c r="K41" i="137"/>
  <c r="K48" i="137"/>
  <c r="K49" i="137"/>
  <c r="K51" i="137"/>
  <c r="K53" i="137"/>
  <c r="K54" i="137"/>
  <c r="K56" i="137"/>
  <c r="K57" i="137"/>
  <c r="K58" i="137"/>
  <c r="K69" i="137"/>
  <c r="K70" i="137"/>
  <c r="K72" i="137"/>
  <c r="K73" i="137"/>
  <c r="K74" i="137"/>
  <c r="K75" i="137"/>
  <c r="K79" i="137"/>
  <c r="K80" i="137"/>
  <c r="K81" i="137"/>
  <c r="K82" i="137"/>
  <c r="K83" i="137"/>
  <c r="K84" i="137"/>
  <c r="K85" i="137"/>
  <c r="K88" i="137"/>
  <c r="K89" i="137"/>
  <c r="K90" i="137"/>
  <c r="K91" i="137"/>
  <c r="K92" i="137"/>
  <c r="K93" i="137"/>
  <c r="K94" i="137"/>
  <c r="K95" i="137"/>
  <c r="K96" i="137"/>
  <c r="K97" i="137"/>
  <c r="K98" i="137"/>
  <c r="K99" i="137"/>
  <c r="K100" i="137"/>
  <c r="K101" i="137"/>
  <c r="K102" i="137"/>
  <c r="K103" i="137"/>
  <c r="K104" i="137"/>
  <c r="K105" i="137"/>
  <c r="K106" i="137"/>
  <c r="K107" i="137"/>
  <c r="K108" i="137"/>
  <c r="K109" i="137"/>
  <c r="K110" i="137"/>
  <c r="K111" i="137"/>
  <c r="K115" i="137"/>
  <c r="K116" i="137"/>
  <c r="K117" i="137"/>
  <c r="K118" i="137"/>
  <c r="K119" i="137"/>
  <c r="K120" i="137"/>
  <c r="K121" i="137"/>
  <c r="K122" i="137"/>
  <c r="K123" i="137"/>
  <c r="K124" i="137"/>
  <c r="K125" i="137"/>
  <c r="K126" i="137"/>
  <c r="K127" i="137"/>
  <c r="K128" i="137"/>
  <c r="K129" i="137"/>
  <c r="K130" i="137"/>
  <c r="K131" i="137"/>
  <c r="K18" i="138"/>
  <c r="K27" i="138"/>
  <c r="K30" i="138"/>
  <c r="K41" i="138"/>
  <c r="K48" i="138"/>
  <c r="K49" i="138"/>
  <c r="K51" i="138"/>
  <c r="K53" i="138"/>
  <c r="K54" i="138"/>
  <c r="K56" i="138"/>
  <c r="K57" i="138"/>
  <c r="K58" i="138"/>
  <c r="K69" i="138"/>
  <c r="K70" i="138"/>
  <c r="K72" i="138"/>
  <c r="K73" i="138"/>
  <c r="K74" i="138"/>
  <c r="K75" i="138"/>
  <c r="K79" i="138"/>
  <c r="K80" i="138"/>
  <c r="K81" i="138"/>
  <c r="K82" i="138"/>
  <c r="K83" i="138"/>
  <c r="K84" i="138"/>
  <c r="K85" i="138"/>
  <c r="K88" i="138"/>
  <c r="K89" i="138"/>
  <c r="K90" i="138"/>
  <c r="K91" i="138"/>
  <c r="K92" i="138"/>
  <c r="K93" i="138"/>
  <c r="K94" i="138"/>
  <c r="K95" i="138"/>
  <c r="K96" i="138"/>
  <c r="K97" i="138"/>
  <c r="K98" i="138"/>
  <c r="K99" i="138"/>
  <c r="K100" i="138"/>
  <c r="K101" i="138"/>
  <c r="K102" i="138"/>
  <c r="K103" i="138"/>
  <c r="K104" i="138"/>
  <c r="K105" i="138"/>
  <c r="K106" i="138"/>
  <c r="K107" i="138"/>
  <c r="K108" i="138"/>
  <c r="K109" i="138"/>
  <c r="K110" i="138"/>
  <c r="K111" i="138"/>
  <c r="K115" i="138"/>
  <c r="K116" i="138"/>
  <c r="K117" i="138"/>
  <c r="K118" i="138"/>
  <c r="K119" i="138"/>
  <c r="K120" i="138"/>
  <c r="K121" i="138"/>
  <c r="K122" i="138"/>
  <c r="K123" i="138"/>
  <c r="K124" i="138"/>
  <c r="K125" i="138"/>
  <c r="K126" i="138"/>
  <c r="K127" i="138"/>
  <c r="K128" i="138"/>
  <c r="K129" i="138"/>
  <c r="K130" i="138"/>
  <c r="K131" i="138"/>
  <c r="K132" i="138"/>
  <c r="K133" i="138"/>
  <c r="G79" i="15"/>
  <c r="C12" i="109"/>
  <c r="C11" i="109"/>
  <c r="D11" i="109"/>
  <c r="D17" i="109"/>
  <c r="M17" i="109"/>
  <c r="D24" i="109"/>
  <c r="M24" i="109"/>
  <c r="D27" i="109"/>
  <c r="M27" i="109"/>
  <c r="D38" i="109"/>
  <c r="M38" i="109"/>
  <c r="D45" i="109"/>
  <c r="M45" i="109"/>
  <c r="D46" i="109"/>
  <c r="M46" i="109"/>
  <c r="D48" i="109"/>
  <c r="M48" i="109"/>
  <c r="D50" i="109"/>
  <c r="M50" i="109"/>
  <c r="D51" i="109"/>
  <c r="M51" i="109"/>
  <c r="D53" i="109"/>
  <c r="M53" i="109"/>
  <c r="D54" i="109"/>
  <c r="M54" i="109"/>
  <c r="D55" i="109"/>
  <c r="M55" i="109"/>
  <c r="D63" i="109"/>
  <c r="M63" i="109"/>
  <c r="D64" i="109"/>
  <c r="M64" i="109"/>
  <c r="D66" i="109"/>
  <c r="M66" i="109"/>
  <c r="D67" i="109"/>
  <c r="M67" i="109"/>
  <c r="D68" i="109"/>
  <c r="M68" i="109"/>
  <c r="D69" i="109"/>
  <c r="M69" i="109"/>
  <c r="D72" i="109"/>
  <c r="M72" i="109"/>
  <c r="D73" i="109"/>
  <c r="M73" i="109"/>
  <c r="D74" i="109"/>
  <c r="M74" i="109"/>
  <c r="D75" i="109"/>
  <c r="M75" i="109"/>
  <c r="D76" i="109"/>
  <c r="M76" i="109"/>
  <c r="D77" i="109"/>
  <c r="M77" i="109"/>
  <c r="D78" i="109"/>
  <c r="M78" i="109"/>
  <c r="D81" i="109"/>
  <c r="M81" i="109"/>
  <c r="D82" i="109"/>
  <c r="M82" i="109"/>
  <c r="D83" i="109"/>
  <c r="M83" i="109"/>
  <c r="D84" i="109"/>
  <c r="M84" i="109"/>
  <c r="D85" i="109"/>
  <c r="M85" i="109"/>
  <c r="D86" i="109"/>
  <c r="M86" i="109"/>
  <c r="D87" i="109"/>
  <c r="M87" i="109"/>
  <c r="D88" i="109"/>
  <c r="M88" i="109"/>
  <c r="M89" i="109"/>
  <c r="M90" i="109"/>
  <c r="M91" i="109"/>
  <c r="M92" i="109"/>
  <c r="M93" i="109"/>
  <c r="M94" i="109"/>
  <c r="M95" i="109"/>
  <c r="M96" i="109"/>
  <c r="M97" i="109"/>
  <c r="M98" i="109"/>
  <c r="M99" i="109"/>
  <c r="M100" i="109"/>
  <c r="M101" i="109"/>
  <c r="M102" i="109"/>
  <c r="C12" i="110"/>
  <c r="C11" i="110"/>
  <c r="D11" i="110"/>
  <c r="D17" i="110"/>
  <c r="M17" i="110"/>
  <c r="D24" i="110"/>
  <c r="M24" i="110"/>
  <c r="D27" i="110"/>
  <c r="M27" i="110"/>
  <c r="D38" i="110"/>
  <c r="M38" i="110"/>
  <c r="D45" i="110"/>
  <c r="M45" i="110"/>
  <c r="D46" i="110"/>
  <c r="M46" i="110"/>
  <c r="D48" i="110"/>
  <c r="M48" i="110"/>
  <c r="D50" i="110"/>
  <c r="M50" i="110"/>
  <c r="D51" i="110"/>
  <c r="M51" i="110"/>
  <c r="D53" i="110"/>
  <c r="M53" i="110"/>
  <c r="D54" i="110"/>
  <c r="M54" i="110"/>
  <c r="D55" i="110"/>
  <c r="M55" i="110"/>
  <c r="D63" i="110"/>
  <c r="M63" i="110"/>
  <c r="D64" i="110"/>
  <c r="M64" i="110"/>
  <c r="D66" i="110"/>
  <c r="M66" i="110"/>
  <c r="D67" i="110"/>
  <c r="M67" i="110"/>
  <c r="D68" i="110"/>
  <c r="M68" i="110"/>
  <c r="D69" i="110"/>
  <c r="M69" i="110"/>
  <c r="D72" i="110"/>
  <c r="M72" i="110"/>
  <c r="D73" i="110"/>
  <c r="M73" i="110"/>
  <c r="D74" i="110"/>
  <c r="M74" i="110"/>
  <c r="D75" i="110"/>
  <c r="M75" i="110"/>
  <c r="D76" i="110"/>
  <c r="M76" i="110"/>
  <c r="D77" i="110"/>
  <c r="M77" i="110"/>
  <c r="D78" i="110"/>
  <c r="M78" i="110"/>
  <c r="D81" i="110"/>
  <c r="M81" i="110"/>
  <c r="D82" i="110"/>
  <c r="M82" i="110"/>
  <c r="D83" i="110"/>
  <c r="M83" i="110"/>
  <c r="D84" i="110"/>
  <c r="M84" i="110"/>
  <c r="D85" i="110"/>
  <c r="M85" i="110"/>
  <c r="D86" i="110"/>
  <c r="M86" i="110"/>
  <c r="D87" i="110"/>
  <c r="M87" i="110"/>
  <c r="D88" i="110"/>
  <c r="M88" i="110"/>
  <c r="M89" i="110"/>
  <c r="M90" i="110"/>
  <c r="M91" i="110"/>
  <c r="M92" i="110"/>
  <c r="M93" i="110"/>
  <c r="M94" i="110"/>
  <c r="M95" i="110"/>
  <c r="M96" i="110"/>
  <c r="M97" i="110"/>
  <c r="M98" i="110"/>
  <c r="M99" i="110"/>
  <c r="M100" i="110"/>
  <c r="M101" i="110"/>
  <c r="M102" i="110"/>
  <c r="C12" i="111"/>
  <c r="C11" i="111"/>
  <c r="D11" i="111"/>
  <c r="D17" i="111"/>
  <c r="M17" i="111"/>
  <c r="D24" i="111"/>
  <c r="M24" i="111"/>
  <c r="D27" i="111"/>
  <c r="M27" i="111"/>
  <c r="D38" i="111"/>
  <c r="M38" i="111"/>
  <c r="D45" i="111"/>
  <c r="M45" i="111"/>
  <c r="D46" i="111"/>
  <c r="M46" i="111"/>
  <c r="D48" i="111"/>
  <c r="M48" i="111"/>
  <c r="D50" i="111"/>
  <c r="M50" i="111"/>
  <c r="D51" i="111"/>
  <c r="M51" i="111"/>
  <c r="D53" i="111"/>
  <c r="M53" i="111"/>
  <c r="D54" i="111"/>
  <c r="M54" i="111"/>
  <c r="D55" i="111"/>
  <c r="M55" i="111"/>
  <c r="D63" i="111"/>
  <c r="M63" i="111"/>
  <c r="D64" i="111"/>
  <c r="M64" i="111"/>
  <c r="D66" i="111"/>
  <c r="M66" i="111"/>
  <c r="D67" i="111"/>
  <c r="M67" i="111"/>
  <c r="D68" i="111"/>
  <c r="M68" i="111"/>
  <c r="D69" i="111"/>
  <c r="M69" i="111"/>
  <c r="D72" i="111"/>
  <c r="M72" i="111"/>
  <c r="D73" i="111"/>
  <c r="M73" i="111"/>
  <c r="D74" i="111"/>
  <c r="M74" i="111"/>
  <c r="D75" i="111"/>
  <c r="M75" i="111"/>
  <c r="D76" i="111"/>
  <c r="M76" i="111"/>
  <c r="D77" i="111"/>
  <c r="M77" i="111"/>
  <c r="D78" i="111"/>
  <c r="M78" i="111"/>
  <c r="D81" i="111"/>
  <c r="M81" i="111"/>
  <c r="D82" i="111"/>
  <c r="M82" i="111"/>
  <c r="D83" i="111"/>
  <c r="M83" i="111"/>
  <c r="D84" i="111"/>
  <c r="M84" i="111"/>
  <c r="D85" i="111"/>
  <c r="M85" i="111"/>
  <c r="D86" i="111"/>
  <c r="M86" i="111"/>
  <c r="D87" i="111"/>
  <c r="M87" i="111"/>
  <c r="D88" i="111"/>
  <c r="M88" i="111"/>
  <c r="M89" i="111"/>
  <c r="M90" i="111"/>
  <c r="M91" i="111"/>
  <c r="M92" i="111"/>
  <c r="M93" i="111"/>
  <c r="M94" i="111"/>
  <c r="M95" i="111"/>
  <c r="M96" i="111"/>
  <c r="M97" i="111"/>
  <c r="M98" i="111"/>
  <c r="M99" i="111"/>
  <c r="M100" i="111"/>
  <c r="M101" i="111"/>
  <c r="M102" i="111"/>
  <c r="C12" i="112"/>
  <c r="C11" i="112"/>
  <c r="D11" i="112"/>
  <c r="D17" i="112"/>
  <c r="M17" i="112"/>
  <c r="D24" i="112"/>
  <c r="M24" i="112"/>
  <c r="D27" i="112"/>
  <c r="M27" i="112"/>
  <c r="D38" i="112"/>
  <c r="M38" i="112"/>
  <c r="D45" i="112"/>
  <c r="M45" i="112"/>
  <c r="D46" i="112"/>
  <c r="M46" i="112"/>
  <c r="D48" i="112"/>
  <c r="M48" i="112"/>
  <c r="D50" i="112"/>
  <c r="M50" i="112"/>
  <c r="D51" i="112"/>
  <c r="M51" i="112"/>
  <c r="D53" i="112"/>
  <c r="M53" i="112"/>
  <c r="D54" i="112"/>
  <c r="M54" i="112"/>
  <c r="D55" i="112"/>
  <c r="M55" i="112"/>
  <c r="D63" i="112"/>
  <c r="M63" i="112"/>
  <c r="D64" i="112"/>
  <c r="M64" i="112"/>
  <c r="D66" i="112"/>
  <c r="M66" i="112"/>
  <c r="D67" i="112"/>
  <c r="M67" i="112"/>
  <c r="D68" i="112"/>
  <c r="M68" i="112"/>
  <c r="D69" i="112"/>
  <c r="M69" i="112"/>
  <c r="D72" i="112"/>
  <c r="M72" i="112"/>
  <c r="D73" i="112"/>
  <c r="M73" i="112"/>
  <c r="D74" i="112"/>
  <c r="M74" i="112"/>
  <c r="D75" i="112"/>
  <c r="M75" i="112"/>
  <c r="D76" i="112"/>
  <c r="M76" i="112"/>
  <c r="D77" i="112"/>
  <c r="M77" i="112"/>
  <c r="D78" i="112"/>
  <c r="M78" i="112"/>
  <c r="D81" i="112"/>
  <c r="M81" i="112"/>
  <c r="D82" i="112"/>
  <c r="M82" i="112"/>
  <c r="D83" i="112"/>
  <c r="M83" i="112"/>
  <c r="D84" i="112"/>
  <c r="M84" i="112"/>
  <c r="D85" i="112"/>
  <c r="M85" i="112"/>
  <c r="D86" i="112"/>
  <c r="M86" i="112"/>
  <c r="D87" i="112"/>
  <c r="M87" i="112"/>
  <c r="D88" i="112"/>
  <c r="M88" i="112"/>
  <c r="M89" i="112"/>
  <c r="M90" i="112"/>
  <c r="M91" i="112"/>
  <c r="M92" i="112"/>
  <c r="M93" i="112"/>
  <c r="M94" i="112"/>
  <c r="M95" i="112"/>
  <c r="M96" i="112"/>
  <c r="M97" i="112"/>
  <c r="M98" i="112"/>
  <c r="M99" i="112"/>
  <c r="M100" i="112"/>
  <c r="M101" i="112"/>
  <c r="M102" i="112"/>
  <c r="M17" i="115"/>
  <c r="M24" i="115"/>
  <c r="M27" i="115"/>
  <c r="M38" i="115"/>
  <c r="M45" i="115"/>
  <c r="M46" i="115"/>
  <c r="M48" i="115"/>
  <c r="M50" i="115"/>
  <c r="M51" i="115"/>
  <c r="M53" i="115"/>
  <c r="M54" i="115"/>
  <c r="M55" i="115"/>
  <c r="M64" i="115"/>
  <c r="M65" i="115"/>
  <c r="M67" i="115"/>
  <c r="M68" i="115"/>
  <c r="M69" i="115"/>
  <c r="M70" i="115"/>
  <c r="M73" i="115"/>
  <c r="M74" i="115"/>
  <c r="M75" i="115"/>
  <c r="M76" i="115"/>
  <c r="M77" i="115"/>
  <c r="M78" i="115"/>
  <c r="M79" i="115"/>
  <c r="M82" i="115"/>
  <c r="M83" i="115"/>
  <c r="M84" i="115"/>
  <c r="M85" i="115"/>
  <c r="M86" i="115"/>
  <c r="M87" i="115"/>
  <c r="M88" i="115"/>
  <c r="M89" i="115"/>
  <c r="M90" i="115"/>
  <c r="M91" i="115"/>
  <c r="M92" i="115"/>
  <c r="M93" i="115"/>
  <c r="M94" i="115"/>
  <c r="M95" i="115"/>
  <c r="M96" i="115"/>
  <c r="M97" i="115"/>
  <c r="M98" i="115"/>
  <c r="M99" i="115"/>
  <c r="M100" i="115"/>
  <c r="M101" i="115"/>
  <c r="M102" i="115"/>
  <c r="M103" i="115"/>
  <c r="M107" i="115"/>
  <c r="M17" i="116"/>
  <c r="M24" i="116"/>
  <c r="M27" i="116"/>
  <c r="M38" i="116"/>
  <c r="M45" i="116"/>
  <c r="M46" i="116"/>
  <c r="M48" i="116"/>
  <c r="M50" i="116"/>
  <c r="M51" i="116"/>
  <c r="M53" i="116"/>
  <c r="M54" i="116"/>
  <c r="M55" i="116"/>
  <c r="M64" i="116"/>
  <c r="M65" i="116"/>
  <c r="M67" i="116"/>
  <c r="M68" i="116"/>
  <c r="M69" i="116"/>
  <c r="M70" i="116"/>
  <c r="M73" i="116"/>
  <c r="M74" i="116"/>
  <c r="M75" i="116"/>
  <c r="M76" i="116"/>
  <c r="M77" i="116"/>
  <c r="M78" i="116"/>
  <c r="M79" i="116"/>
  <c r="M82" i="116"/>
  <c r="M83" i="116"/>
  <c r="M84" i="116"/>
  <c r="M85" i="116"/>
  <c r="M86" i="116"/>
  <c r="M87" i="116"/>
  <c r="M88" i="116"/>
  <c r="M89" i="116"/>
  <c r="M90" i="116"/>
  <c r="M91" i="116"/>
  <c r="M92" i="116"/>
  <c r="M93" i="116"/>
  <c r="M94" i="116"/>
  <c r="M95" i="116"/>
  <c r="M96" i="116"/>
  <c r="M97" i="116"/>
  <c r="M98" i="116"/>
  <c r="M99" i="116"/>
  <c r="M100" i="116"/>
  <c r="M101" i="116"/>
  <c r="M102" i="116"/>
  <c r="M103" i="116"/>
  <c r="M107" i="116"/>
  <c r="M17" i="117"/>
  <c r="M24" i="117"/>
  <c r="M27" i="117"/>
  <c r="M38" i="117"/>
  <c r="M45" i="117"/>
  <c r="M46" i="117"/>
  <c r="M48" i="117"/>
  <c r="M50" i="117"/>
  <c r="M51" i="117"/>
  <c r="M53" i="117"/>
  <c r="M54" i="117"/>
  <c r="M55" i="117"/>
  <c r="M64" i="117"/>
  <c r="M65" i="117"/>
  <c r="M67" i="117"/>
  <c r="M68" i="117"/>
  <c r="M69" i="117"/>
  <c r="M70" i="117"/>
  <c r="M73" i="117"/>
  <c r="M74" i="117"/>
  <c r="M75" i="117"/>
  <c r="M76" i="117"/>
  <c r="M77" i="117"/>
  <c r="M78" i="117"/>
  <c r="M79" i="117"/>
  <c r="M82" i="117"/>
  <c r="M83" i="117"/>
  <c r="M84" i="117"/>
  <c r="M85" i="117"/>
  <c r="M86" i="117"/>
  <c r="M87" i="117"/>
  <c r="M88" i="117"/>
  <c r="M89" i="117"/>
  <c r="M90" i="117"/>
  <c r="M91" i="117"/>
  <c r="M92" i="117"/>
  <c r="M93" i="117"/>
  <c r="M94" i="117"/>
  <c r="M95" i="117"/>
  <c r="M96" i="117"/>
  <c r="M97" i="117"/>
  <c r="M98" i="117"/>
  <c r="M99" i="117"/>
  <c r="M100" i="117"/>
  <c r="M101" i="117"/>
  <c r="M102" i="117"/>
  <c r="M103" i="117"/>
  <c r="M107" i="117"/>
  <c r="M17" i="118"/>
  <c r="M24" i="118"/>
  <c r="M27" i="118"/>
  <c r="M38" i="118"/>
  <c r="M45" i="118"/>
  <c r="M46" i="118"/>
  <c r="M48" i="118"/>
  <c r="M50" i="118"/>
  <c r="M51" i="118"/>
  <c r="M53" i="118"/>
  <c r="M54" i="118"/>
  <c r="M55" i="118"/>
  <c r="M64" i="118"/>
  <c r="M65" i="118"/>
  <c r="M67" i="118"/>
  <c r="M68" i="118"/>
  <c r="M69" i="118"/>
  <c r="M70" i="118"/>
  <c r="M73" i="118"/>
  <c r="M74" i="118"/>
  <c r="M75" i="118"/>
  <c r="M76" i="118"/>
  <c r="M77" i="118"/>
  <c r="M78" i="118"/>
  <c r="M79" i="118"/>
  <c r="M82" i="118"/>
  <c r="M83" i="118"/>
  <c r="M84" i="118"/>
  <c r="M85" i="118"/>
  <c r="M86" i="118"/>
  <c r="M87" i="118"/>
  <c r="M88" i="118"/>
  <c r="M89" i="118"/>
  <c r="M90" i="118"/>
  <c r="M91" i="118"/>
  <c r="M92" i="118"/>
  <c r="M93" i="118"/>
  <c r="M94" i="118"/>
  <c r="M95" i="118"/>
  <c r="M96" i="118"/>
  <c r="M97" i="118"/>
  <c r="M98" i="118"/>
  <c r="M99" i="118"/>
  <c r="M100" i="118"/>
  <c r="M101" i="118"/>
  <c r="M102" i="118"/>
  <c r="M103" i="118"/>
  <c r="M104" i="118"/>
  <c r="M108" i="118"/>
  <c r="M109" i="118"/>
  <c r="M110" i="118"/>
  <c r="M111" i="118"/>
  <c r="M17" i="122"/>
  <c r="M24" i="122"/>
  <c r="M27" i="122"/>
  <c r="M38" i="122"/>
  <c r="M45" i="122"/>
  <c r="M46" i="122"/>
  <c r="M48" i="122"/>
  <c r="M50" i="122"/>
  <c r="M51" i="122"/>
  <c r="M53" i="122"/>
  <c r="M54" i="122"/>
  <c r="M55" i="122"/>
  <c r="M65" i="122"/>
  <c r="M66" i="122"/>
  <c r="M68" i="122"/>
  <c r="M69" i="122"/>
  <c r="M70" i="122"/>
  <c r="M71" i="122"/>
  <c r="M74" i="122"/>
  <c r="M75" i="122"/>
  <c r="M76" i="122"/>
  <c r="M77" i="122"/>
  <c r="M78" i="122"/>
  <c r="M79" i="122"/>
  <c r="M80" i="122"/>
  <c r="M83" i="122"/>
  <c r="M84" i="122"/>
  <c r="M85" i="122"/>
  <c r="M86" i="122"/>
  <c r="M87" i="122"/>
  <c r="M88" i="122"/>
  <c r="M89" i="122"/>
  <c r="M90" i="122"/>
  <c r="M91" i="122"/>
  <c r="M92" i="122"/>
  <c r="M93" i="122"/>
  <c r="M94" i="122"/>
  <c r="M95" i="122"/>
  <c r="M96" i="122"/>
  <c r="M97" i="122"/>
  <c r="M98" i="122"/>
  <c r="M99" i="122"/>
  <c r="M100" i="122"/>
  <c r="M101" i="122"/>
  <c r="M102" i="122"/>
  <c r="M103" i="122"/>
  <c r="M104" i="122"/>
  <c r="M105" i="122"/>
  <c r="M109" i="122"/>
  <c r="M110" i="122"/>
  <c r="M111" i="122"/>
  <c r="M112" i="122"/>
  <c r="M113" i="122"/>
  <c r="M17" i="123"/>
  <c r="M24" i="123"/>
  <c r="M27" i="123"/>
  <c r="M38" i="123"/>
  <c r="M45" i="123"/>
  <c r="M46" i="123"/>
  <c r="M48" i="123"/>
  <c r="M50" i="123"/>
  <c r="M51" i="123"/>
  <c r="M53" i="123"/>
  <c r="M54" i="123"/>
  <c r="M55" i="123"/>
  <c r="M65" i="123"/>
  <c r="M66" i="123"/>
  <c r="M68" i="123"/>
  <c r="M69" i="123"/>
  <c r="M70" i="123"/>
  <c r="M71" i="123"/>
  <c r="M74" i="123"/>
  <c r="M75" i="123"/>
  <c r="M76" i="123"/>
  <c r="M77" i="123"/>
  <c r="M78" i="123"/>
  <c r="M79" i="123"/>
  <c r="M80" i="123"/>
  <c r="M83" i="123"/>
  <c r="M84" i="123"/>
  <c r="M85" i="123"/>
  <c r="M86" i="123"/>
  <c r="M87" i="123"/>
  <c r="M88" i="123"/>
  <c r="M89" i="123"/>
  <c r="M90" i="123"/>
  <c r="M91" i="123"/>
  <c r="M92" i="123"/>
  <c r="M93" i="123"/>
  <c r="M94" i="123"/>
  <c r="M95" i="123"/>
  <c r="M96" i="123"/>
  <c r="M97" i="123"/>
  <c r="M98" i="123"/>
  <c r="M99" i="123"/>
  <c r="M100" i="123"/>
  <c r="M101" i="123"/>
  <c r="M102" i="123"/>
  <c r="M103" i="123"/>
  <c r="M104" i="123"/>
  <c r="M105" i="123"/>
  <c r="M109" i="123"/>
  <c r="M110" i="123"/>
  <c r="M111" i="123"/>
  <c r="M112" i="123"/>
  <c r="M113" i="123"/>
  <c r="M17" i="124"/>
  <c r="M24" i="124"/>
  <c r="M27" i="124"/>
  <c r="M38" i="124"/>
  <c r="M45" i="124"/>
  <c r="M46" i="124"/>
  <c r="M48" i="124"/>
  <c r="M50" i="124"/>
  <c r="M51" i="124"/>
  <c r="M53" i="124"/>
  <c r="M54" i="124"/>
  <c r="M55" i="124"/>
  <c r="M65" i="124"/>
  <c r="M66" i="124"/>
  <c r="M68" i="124"/>
  <c r="M69" i="124"/>
  <c r="M70" i="124"/>
  <c r="M71" i="124"/>
  <c r="M74" i="124"/>
  <c r="M75" i="124"/>
  <c r="M76" i="124"/>
  <c r="M77" i="124"/>
  <c r="M78" i="124"/>
  <c r="M79" i="124"/>
  <c r="M80" i="124"/>
  <c r="M83" i="124"/>
  <c r="M84" i="124"/>
  <c r="M85" i="124"/>
  <c r="M86" i="124"/>
  <c r="M87" i="124"/>
  <c r="M88" i="124"/>
  <c r="M89" i="124"/>
  <c r="M90" i="124"/>
  <c r="M91" i="124"/>
  <c r="M92" i="124"/>
  <c r="M93" i="124"/>
  <c r="M94" i="124"/>
  <c r="M95" i="124"/>
  <c r="M96" i="124"/>
  <c r="M97" i="124"/>
  <c r="M98" i="124"/>
  <c r="M99" i="124"/>
  <c r="M100" i="124"/>
  <c r="M101" i="124"/>
  <c r="M102" i="124"/>
  <c r="M103" i="124"/>
  <c r="M104" i="124"/>
  <c r="M105" i="124"/>
  <c r="M109" i="124"/>
  <c r="M110" i="124"/>
  <c r="M111" i="124"/>
  <c r="M112" i="124"/>
  <c r="M113" i="124"/>
  <c r="M114" i="124"/>
  <c r="M17" i="125"/>
  <c r="M24" i="125"/>
  <c r="M27" i="125"/>
  <c r="M38" i="125"/>
  <c r="M45" i="125"/>
  <c r="M46" i="125"/>
  <c r="M48" i="125"/>
  <c r="M50" i="125"/>
  <c r="M51" i="125"/>
  <c r="M53" i="125"/>
  <c r="M54" i="125"/>
  <c r="M55" i="125"/>
  <c r="M65" i="125"/>
  <c r="M66" i="125"/>
  <c r="M68" i="125"/>
  <c r="M69" i="125"/>
  <c r="M70" i="125"/>
  <c r="M71" i="125"/>
  <c r="M74" i="125"/>
  <c r="M75" i="125"/>
  <c r="M76" i="125"/>
  <c r="M77" i="125"/>
  <c r="M78" i="125"/>
  <c r="M79" i="125"/>
  <c r="M80" i="125"/>
  <c r="M83" i="125"/>
  <c r="M84" i="125"/>
  <c r="M85" i="125"/>
  <c r="M86" i="125"/>
  <c r="M87" i="125"/>
  <c r="M88" i="125"/>
  <c r="M89" i="125"/>
  <c r="M90" i="125"/>
  <c r="M91" i="125"/>
  <c r="M92" i="125"/>
  <c r="M93" i="125"/>
  <c r="M94" i="125"/>
  <c r="M95" i="125"/>
  <c r="M96" i="125"/>
  <c r="M97" i="125"/>
  <c r="M98" i="125"/>
  <c r="M99" i="125"/>
  <c r="M100" i="125"/>
  <c r="M101" i="125"/>
  <c r="M102" i="125"/>
  <c r="M103" i="125"/>
  <c r="M104" i="125"/>
  <c r="M105" i="125"/>
  <c r="M109" i="125"/>
  <c r="M110" i="125"/>
  <c r="M111" i="125"/>
  <c r="M112" i="125"/>
  <c r="M113" i="125"/>
  <c r="M114" i="125"/>
  <c r="M115" i="125"/>
  <c r="M18" i="126"/>
  <c r="M25" i="126"/>
  <c r="M28" i="126"/>
  <c r="M39" i="126"/>
  <c r="M46" i="126"/>
  <c r="M47" i="126"/>
  <c r="M49" i="126"/>
  <c r="M51" i="126"/>
  <c r="M52" i="126"/>
  <c r="M54" i="126"/>
  <c r="M55" i="126"/>
  <c r="M56" i="126"/>
  <c r="M66" i="126"/>
  <c r="M67" i="126"/>
  <c r="M69" i="126"/>
  <c r="M70" i="126"/>
  <c r="M71" i="126"/>
  <c r="M72" i="126"/>
  <c r="M75" i="126"/>
  <c r="M76" i="126"/>
  <c r="M77" i="126"/>
  <c r="M78" i="126"/>
  <c r="M79" i="126"/>
  <c r="M80" i="126"/>
  <c r="M81" i="126"/>
  <c r="M84" i="126"/>
  <c r="M85" i="126"/>
  <c r="M86" i="126"/>
  <c r="M87" i="126"/>
  <c r="M88" i="126"/>
  <c r="M89" i="126"/>
  <c r="M90" i="126"/>
  <c r="M91" i="126"/>
  <c r="M92" i="126"/>
  <c r="M93" i="126"/>
  <c r="M94" i="126"/>
  <c r="M95" i="126"/>
  <c r="M96" i="126"/>
  <c r="M97" i="126"/>
  <c r="M98" i="126"/>
  <c r="M99" i="126"/>
  <c r="M100" i="126"/>
  <c r="M101" i="126"/>
  <c r="M102" i="126"/>
  <c r="M103" i="126"/>
  <c r="M104" i="126"/>
  <c r="M105" i="126"/>
  <c r="M106" i="126"/>
  <c r="M110" i="126"/>
  <c r="M111" i="126"/>
  <c r="M112" i="126"/>
  <c r="M113" i="126"/>
  <c r="M114" i="126"/>
  <c r="M115" i="126"/>
  <c r="M116" i="126"/>
  <c r="M18" i="127"/>
  <c r="M25" i="127"/>
  <c r="M28" i="127"/>
  <c r="M39" i="127"/>
  <c r="M46" i="127"/>
  <c r="M47" i="127"/>
  <c r="M49" i="127"/>
  <c r="M51" i="127"/>
  <c r="M52" i="127"/>
  <c r="M54" i="127"/>
  <c r="M55" i="127"/>
  <c r="M56" i="127"/>
  <c r="M66" i="127"/>
  <c r="M67" i="127"/>
  <c r="M69" i="127"/>
  <c r="M70" i="127"/>
  <c r="M71" i="127"/>
  <c r="M72" i="127"/>
  <c r="M75" i="127"/>
  <c r="M76" i="127"/>
  <c r="M77" i="127"/>
  <c r="M78" i="127"/>
  <c r="M79" i="127"/>
  <c r="M80" i="127"/>
  <c r="M81" i="127"/>
  <c r="M84" i="127"/>
  <c r="M85" i="127"/>
  <c r="M86" i="127"/>
  <c r="M87" i="127"/>
  <c r="M88" i="127"/>
  <c r="M89" i="127"/>
  <c r="M90" i="127"/>
  <c r="M91" i="127"/>
  <c r="M92" i="127"/>
  <c r="M93" i="127"/>
  <c r="M94" i="127"/>
  <c r="M95" i="127"/>
  <c r="M96" i="127"/>
  <c r="M97" i="127"/>
  <c r="M98" i="127"/>
  <c r="M99" i="127"/>
  <c r="M100" i="127"/>
  <c r="M101" i="127"/>
  <c r="M102" i="127"/>
  <c r="M103" i="127"/>
  <c r="M104" i="127"/>
  <c r="M105" i="127"/>
  <c r="M106" i="127"/>
  <c r="M110" i="127"/>
  <c r="M111" i="127"/>
  <c r="M112" i="127"/>
  <c r="M113" i="127"/>
  <c r="M114" i="127"/>
  <c r="M115" i="127"/>
  <c r="M116" i="127"/>
  <c r="C12" i="128"/>
  <c r="C11" i="128"/>
  <c r="D11" i="128"/>
  <c r="D18" i="128"/>
  <c r="M18" i="128"/>
  <c r="D25" i="128"/>
  <c r="M25" i="128"/>
  <c r="D28" i="128"/>
  <c r="M28" i="128"/>
  <c r="D39" i="128"/>
  <c r="M39" i="128"/>
  <c r="D46" i="128"/>
  <c r="M46" i="128"/>
  <c r="D47" i="128"/>
  <c r="M47" i="128"/>
  <c r="D49" i="128"/>
  <c r="M49" i="128"/>
  <c r="D51" i="128"/>
  <c r="M51" i="128"/>
  <c r="D52" i="128"/>
  <c r="M52" i="128"/>
  <c r="D54" i="128"/>
  <c r="M54" i="128"/>
  <c r="D55" i="128"/>
  <c r="M55" i="128"/>
  <c r="D56" i="128"/>
  <c r="M56" i="128"/>
  <c r="D66" i="128"/>
  <c r="M66" i="128"/>
  <c r="D67" i="128"/>
  <c r="M67" i="128"/>
  <c r="D69" i="128"/>
  <c r="M69" i="128"/>
  <c r="D70" i="128"/>
  <c r="M70" i="128"/>
  <c r="D71" i="128"/>
  <c r="M71" i="128"/>
  <c r="D72" i="128"/>
  <c r="M72" i="128"/>
  <c r="D75" i="128"/>
  <c r="M75" i="128"/>
  <c r="D76" i="128"/>
  <c r="M76" i="128"/>
  <c r="D77" i="128"/>
  <c r="M77" i="128"/>
  <c r="D78" i="128"/>
  <c r="M78" i="128"/>
  <c r="D79" i="128"/>
  <c r="M79" i="128"/>
  <c r="D80" i="128"/>
  <c r="M80" i="128"/>
  <c r="D81" i="128"/>
  <c r="M81" i="128"/>
  <c r="D84" i="128"/>
  <c r="M84" i="128"/>
  <c r="D85" i="128"/>
  <c r="M85" i="128"/>
  <c r="D86" i="128"/>
  <c r="M86" i="128"/>
  <c r="D87" i="128"/>
  <c r="M87" i="128"/>
  <c r="D88" i="128"/>
  <c r="M88" i="128"/>
  <c r="D89" i="128"/>
  <c r="M89" i="128"/>
  <c r="D90" i="128"/>
  <c r="M90" i="128"/>
  <c r="D91" i="128"/>
  <c r="M91" i="128"/>
  <c r="D92" i="128"/>
  <c r="M92" i="128"/>
  <c r="M93" i="128"/>
  <c r="M94" i="128"/>
  <c r="M95" i="128"/>
  <c r="M96" i="128"/>
  <c r="M97" i="128"/>
  <c r="M98" i="128"/>
  <c r="M99" i="128"/>
  <c r="M100" i="128"/>
  <c r="M101" i="128"/>
  <c r="M102" i="128"/>
  <c r="M103" i="128"/>
  <c r="M104" i="128"/>
  <c r="M105" i="128"/>
  <c r="M106" i="128"/>
  <c r="M110" i="128"/>
  <c r="M111" i="128"/>
  <c r="M112" i="128"/>
  <c r="M113" i="128"/>
  <c r="M114" i="128"/>
  <c r="M115" i="128"/>
  <c r="M116" i="128"/>
  <c r="M117" i="128"/>
  <c r="C12" i="129"/>
  <c r="C11" i="129"/>
  <c r="D11" i="129"/>
  <c r="D18" i="129"/>
  <c r="M18" i="129"/>
  <c r="D25" i="129"/>
  <c r="M25" i="129"/>
  <c r="D28" i="129"/>
  <c r="M28" i="129"/>
  <c r="D39" i="129"/>
  <c r="M39" i="129"/>
  <c r="D46" i="129"/>
  <c r="M46" i="129"/>
  <c r="D47" i="129"/>
  <c r="M47" i="129"/>
  <c r="D49" i="129"/>
  <c r="M49" i="129"/>
  <c r="D51" i="129"/>
  <c r="M51" i="129"/>
  <c r="D52" i="129"/>
  <c r="M52" i="129"/>
  <c r="D54" i="129"/>
  <c r="M54" i="129"/>
  <c r="D55" i="129"/>
  <c r="M55" i="129"/>
  <c r="D56" i="129"/>
  <c r="M56" i="129"/>
  <c r="D66" i="129"/>
  <c r="M66" i="129"/>
  <c r="D67" i="129"/>
  <c r="M67" i="129"/>
  <c r="D69" i="129"/>
  <c r="M69" i="129"/>
  <c r="D70" i="129"/>
  <c r="M70" i="129"/>
  <c r="D71" i="129"/>
  <c r="M71" i="129"/>
  <c r="D72" i="129"/>
  <c r="M72" i="129"/>
  <c r="D75" i="129"/>
  <c r="M75" i="129"/>
  <c r="D76" i="129"/>
  <c r="M76" i="129"/>
  <c r="D77" i="129"/>
  <c r="M77" i="129"/>
  <c r="D78" i="129"/>
  <c r="M78" i="129"/>
  <c r="D79" i="129"/>
  <c r="M79" i="129"/>
  <c r="D80" i="129"/>
  <c r="M80" i="129"/>
  <c r="D81" i="129"/>
  <c r="M81" i="129"/>
  <c r="D84" i="129"/>
  <c r="M84" i="129"/>
  <c r="D85" i="129"/>
  <c r="M85" i="129"/>
  <c r="D86" i="129"/>
  <c r="M86" i="129"/>
  <c r="D87" i="129"/>
  <c r="M87" i="129"/>
  <c r="D88" i="129"/>
  <c r="M88" i="129"/>
  <c r="D89" i="129"/>
  <c r="M89" i="129"/>
  <c r="D90" i="129"/>
  <c r="M90" i="129"/>
  <c r="D91" i="129"/>
  <c r="M91" i="129"/>
  <c r="D92" i="129"/>
  <c r="M92" i="129"/>
  <c r="M93" i="129"/>
  <c r="M94" i="129"/>
  <c r="M95" i="129"/>
  <c r="M96" i="129"/>
  <c r="M97" i="129"/>
  <c r="M98" i="129"/>
  <c r="M99" i="129"/>
  <c r="M100" i="129"/>
  <c r="M101" i="129"/>
  <c r="M102" i="129"/>
  <c r="M103" i="129"/>
  <c r="M104" i="129"/>
  <c r="M105" i="129"/>
  <c r="M106" i="129"/>
  <c r="M110" i="129"/>
  <c r="M111" i="129"/>
  <c r="M112" i="129"/>
  <c r="M113" i="129"/>
  <c r="M114" i="129"/>
  <c r="M115" i="129"/>
  <c r="M116" i="129"/>
  <c r="M117" i="129"/>
  <c r="M18" i="130"/>
  <c r="M25" i="130"/>
  <c r="M28" i="130"/>
  <c r="M39" i="130"/>
  <c r="M46" i="130"/>
  <c r="M47" i="130"/>
  <c r="M49" i="130"/>
  <c r="M51" i="130"/>
  <c r="M52" i="130"/>
  <c r="M54" i="130"/>
  <c r="M55" i="130"/>
  <c r="M56" i="130"/>
  <c r="M66" i="130"/>
  <c r="M67" i="130"/>
  <c r="M69" i="130"/>
  <c r="M70" i="130"/>
  <c r="M71" i="130"/>
  <c r="M72" i="130"/>
  <c r="M75" i="130"/>
  <c r="M76" i="130"/>
  <c r="M77" i="130"/>
  <c r="M78" i="130"/>
  <c r="M79" i="130"/>
  <c r="M80" i="130"/>
  <c r="M81" i="130"/>
  <c r="M84" i="130"/>
  <c r="M85" i="130"/>
  <c r="M86" i="130"/>
  <c r="M87" i="130"/>
  <c r="M88" i="130"/>
  <c r="M89" i="130"/>
  <c r="M90" i="130"/>
  <c r="M91" i="130"/>
  <c r="M92" i="130"/>
  <c r="M93" i="130"/>
  <c r="M94" i="130"/>
  <c r="M95" i="130"/>
  <c r="M96" i="130"/>
  <c r="M97" i="130"/>
  <c r="M98" i="130"/>
  <c r="M99" i="130"/>
  <c r="M100" i="130"/>
  <c r="M101" i="130"/>
  <c r="M102" i="130"/>
  <c r="M103" i="130"/>
  <c r="M104" i="130"/>
  <c r="M105" i="130"/>
  <c r="M106" i="130"/>
  <c r="M110" i="130"/>
  <c r="M111" i="130"/>
  <c r="M112" i="130"/>
  <c r="M113" i="130"/>
  <c r="M114" i="130"/>
  <c r="M115" i="130"/>
  <c r="M116" i="130"/>
  <c r="M117" i="130"/>
  <c r="M118" i="130"/>
  <c r="M119" i="130"/>
  <c r="M120" i="130"/>
  <c r="M18" i="131"/>
  <c r="M25" i="131"/>
  <c r="M28" i="131"/>
  <c r="M39" i="131"/>
  <c r="M46" i="131"/>
  <c r="M47" i="131"/>
  <c r="M49" i="131"/>
  <c r="M51" i="131"/>
  <c r="M52" i="131"/>
  <c r="M54" i="131"/>
  <c r="M55" i="131"/>
  <c r="M56" i="131"/>
  <c r="M66" i="131"/>
  <c r="M67" i="131"/>
  <c r="M69" i="131"/>
  <c r="M70" i="131"/>
  <c r="M71" i="131"/>
  <c r="M72" i="131"/>
  <c r="M75" i="131"/>
  <c r="M76" i="131"/>
  <c r="M77" i="131"/>
  <c r="M78" i="131"/>
  <c r="M79" i="131"/>
  <c r="M80" i="131"/>
  <c r="M81" i="131"/>
  <c r="M84" i="131"/>
  <c r="M85" i="131"/>
  <c r="M86" i="131"/>
  <c r="M87" i="131"/>
  <c r="M88" i="131"/>
  <c r="M89" i="131"/>
  <c r="M90" i="131"/>
  <c r="M91" i="131"/>
  <c r="M92" i="131"/>
  <c r="M93" i="131"/>
  <c r="M94" i="131"/>
  <c r="M95" i="131"/>
  <c r="M96" i="131"/>
  <c r="M97" i="131"/>
  <c r="M98" i="131"/>
  <c r="M99" i="131"/>
  <c r="M100" i="131"/>
  <c r="M101" i="131"/>
  <c r="M102" i="131"/>
  <c r="M103" i="131"/>
  <c r="M104" i="131"/>
  <c r="M105" i="131"/>
  <c r="M106" i="131"/>
  <c r="M110" i="131"/>
  <c r="M111" i="131"/>
  <c r="M112" i="131"/>
  <c r="M113" i="131"/>
  <c r="M114" i="131"/>
  <c r="M115" i="131"/>
  <c r="M116" i="131"/>
  <c r="M117" i="131"/>
  <c r="M118" i="131"/>
  <c r="M119" i="131"/>
  <c r="M120" i="131"/>
  <c r="M18" i="132"/>
  <c r="M25" i="132"/>
  <c r="M28" i="132"/>
  <c r="M39" i="132"/>
  <c r="M46" i="132"/>
  <c r="M47" i="132"/>
  <c r="M49" i="132"/>
  <c r="M51" i="132"/>
  <c r="M52" i="132"/>
  <c r="M54" i="132"/>
  <c r="M55" i="132"/>
  <c r="M56" i="132"/>
  <c r="M66" i="132"/>
  <c r="M67" i="132"/>
  <c r="M69" i="132"/>
  <c r="M70" i="132"/>
  <c r="M71" i="132"/>
  <c r="M72" i="132"/>
  <c r="M75" i="132"/>
  <c r="M76" i="132"/>
  <c r="M77" i="132"/>
  <c r="M78" i="132"/>
  <c r="M79" i="132"/>
  <c r="M80" i="132"/>
  <c r="M81" i="132"/>
  <c r="M84" i="132"/>
  <c r="M85" i="132"/>
  <c r="M86" i="132"/>
  <c r="M87" i="132"/>
  <c r="M88" i="132"/>
  <c r="M89" i="132"/>
  <c r="M90" i="132"/>
  <c r="M91" i="132"/>
  <c r="M92" i="132"/>
  <c r="M93" i="132"/>
  <c r="M94" i="132"/>
  <c r="M95" i="132"/>
  <c r="M96" i="132"/>
  <c r="M97" i="132"/>
  <c r="M98" i="132"/>
  <c r="M99" i="132"/>
  <c r="M100" i="132"/>
  <c r="M101" i="132"/>
  <c r="M102" i="132"/>
  <c r="M103" i="132"/>
  <c r="M104" i="132"/>
  <c r="M105" i="132"/>
  <c r="M106" i="132"/>
  <c r="M110" i="132"/>
  <c r="M111" i="132"/>
  <c r="M112" i="132"/>
  <c r="M113" i="132"/>
  <c r="M114" i="132"/>
  <c r="M115" i="132"/>
  <c r="M116" i="132"/>
  <c r="M117" i="132"/>
  <c r="M118" i="132"/>
  <c r="M119" i="132"/>
  <c r="M120" i="132"/>
  <c r="M121" i="132"/>
  <c r="M18" i="133"/>
  <c r="M26" i="133"/>
  <c r="M29" i="133"/>
  <c r="M40" i="133"/>
  <c r="M47" i="133"/>
  <c r="M48" i="133"/>
  <c r="M50" i="133"/>
  <c r="M52" i="133"/>
  <c r="M53" i="133"/>
  <c r="M55" i="133"/>
  <c r="M56" i="133"/>
  <c r="M57" i="133"/>
  <c r="M67" i="133"/>
  <c r="M68" i="133"/>
  <c r="M70" i="133"/>
  <c r="M71" i="133"/>
  <c r="M72" i="133"/>
  <c r="M73" i="133"/>
  <c r="M76" i="133"/>
  <c r="M77" i="133"/>
  <c r="M78" i="133"/>
  <c r="M79" i="133"/>
  <c r="M80" i="133"/>
  <c r="M81" i="133"/>
  <c r="M82" i="133"/>
  <c r="M85" i="133"/>
  <c r="M86" i="133"/>
  <c r="M87" i="133"/>
  <c r="M88" i="133"/>
  <c r="M89" i="133"/>
  <c r="M90" i="133"/>
  <c r="M91" i="133"/>
  <c r="M92" i="133"/>
  <c r="M93" i="133"/>
  <c r="M94" i="133"/>
  <c r="M95" i="133"/>
  <c r="M96" i="133"/>
  <c r="M97" i="133"/>
  <c r="M98" i="133"/>
  <c r="M99" i="133"/>
  <c r="M100" i="133"/>
  <c r="M101" i="133"/>
  <c r="M102" i="133"/>
  <c r="M103" i="133"/>
  <c r="M104" i="133"/>
  <c r="M105" i="133"/>
  <c r="M106" i="133"/>
  <c r="M107" i="133"/>
  <c r="M111" i="133"/>
  <c r="M112" i="133"/>
  <c r="M113" i="133"/>
  <c r="M114" i="133"/>
  <c r="M115" i="133"/>
  <c r="M116" i="133"/>
  <c r="M117" i="133"/>
  <c r="M118" i="133"/>
  <c r="M119" i="133"/>
  <c r="M120" i="133"/>
  <c r="M121" i="133"/>
  <c r="M122" i="133"/>
  <c r="M123" i="133"/>
  <c r="M18" i="134"/>
  <c r="M26" i="134"/>
  <c r="M29" i="134"/>
  <c r="M40" i="134"/>
  <c r="M47" i="134"/>
  <c r="M48" i="134"/>
  <c r="M50" i="134"/>
  <c r="M52" i="134"/>
  <c r="M53" i="134"/>
  <c r="M55" i="134"/>
  <c r="M56" i="134"/>
  <c r="M57" i="134"/>
  <c r="M67" i="134"/>
  <c r="M68" i="134"/>
  <c r="M70" i="134"/>
  <c r="M71" i="134"/>
  <c r="M72" i="134"/>
  <c r="M73" i="134"/>
  <c r="M76" i="134"/>
  <c r="M77" i="134"/>
  <c r="M78" i="134"/>
  <c r="M79" i="134"/>
  <c r="M80" i="134"/>
  <c r="M81" i="134"/>
  <c r="M82" i="134"/>
  <c r="M85" i="134"/>
  <c r="M86" i="134"/>
  <c r="M87" i="134"/>
  <c r="M88" i="134"/>
  <c r="M89" i="134"/>
  <c r="M90" i="134"/>
  <c r="M91" i="134"/>
  <c r="M92" i="134"/>
  <c r="M93" i="134"/>
  <c r="M94" i="134"/>
  <c r="M95" i="134"/>
  <c r="M96" i="134"/>
  <c r="M97" i="134"/>
  <c r="M98" i="134"/>
  <c r="M99" i="134"/>
  <c r="M100" i="134"/>
  <c r="M101" i="134"/>
  <c r="M102" i="134"/>
  <c r="M103" i="134"/>
  <c r="M104" i="134"/>
  <c r="M105" i="134"/>
  <c r="M106" i="134"/>
  <c r="M107" i="134"/>
  <c r="M111" i="134"/>
  <c r="M112" i="134"/>
  <c r="M113" i="134"/>
  <c r="M114" i="134"/>
  <c r="M115" i="134"/>
  <c r="M116" i="134"/>
  <c r="M117" i="134"/>
  <c r="M118" i="134"/>
  <c r="M119" i="134"/>
  <c r="M120" i="134"/>
  <c r="M121" i="134"/>
  <c r="M122" i="134"/>
  <c r="M123" i="134"/>
  <c r="M124" i="134"/>
  <c r="M18" i="135"/>
  <c r="M26" i="135"/>
  <c r="M29" i="135"/>
  <c r="M40" i="135"/>
  <c r="M47" i="135"/>
  <c r="M48" i="135"/>
  <c r="M50" i="135"/>
  <c r="M52" i="135"/>
  <c r="M53" i="135"/>
  <c r="M55" i="135"/>
  <c r="M56" i="135"/>
  <c r="M57" i="135"/>
  <c r="M67" i="135"/>
  <c r="M68" i="135"/>
  <c r="M70" i="135"/>
  <c r="M71" i="135"/>
  <c r="M72" i="135"/>
  <c r="M73" i="135"/>
  <c r="M76" i="135"/>
  <c r="M77" i="135"/>
  <c r="M78" i="135"/>
  <c r="M79" i="135"/>
  <c r="M80" i="135"/>
  <c r="M81" i="135"/>
  <c r="M82" i="135"/>
  <c r="M85" i="135"/>
  <c r="M86" i="135"/>
  <c r="M87" i="135"/>
  <c r="M88" i="135"/>
  <c r="M89" i="135"/>
  <c r="M90" i="135"/>
  <c r="M91" i="135"/>
  <c r="M92" i="135"/>
  <c r="M93" i="135"/>
  <c r="M94" i="135"/>
  <c r="M95" i="135"/>
  <c r="M96" i="135"/>
  <c r="M97" i="135"/>
  <c r="M98" i="135"/>
  <c r="M99" i="135"/>
  <c r="M100" i="135"/>
  <c r="M101" i="135"/>
  <c r="M102" i="135"/>
  <c r="M103" i="135"/>
  <c r="M104" i="135"/>
  <c r="M105" i="135"/>
  <c r="M106" i="135"/>
  <c r="M107" i="135"/>
  <c r="M111" i="135"/>
  <c r="M112" i="135"/>
  <c r="M113" i="135"/>
  <c r="M114" i="135"/>
  <c r="M115" i="135"/>
  <c r="M116" i="135"/>
  <c r="M117" i="135"/>
  <c r="M118" i="135"/>
  <c r="M119" i="135"/>
  <c r="M120" i="135"/>
  <c r="M121" i="135"/>
  <c r="M122" i="135"/>
  <c r="M123" i="135"/>
  <c r="M124" i="135"/>
  <c r="M125" i="135"/>
  <c r="M18" i="136"/>
  <c r="M26" i="136"/>
  <c r="M29" i="136"/>
  <c r="M40" i="136"/>
  <c r="M47" i="136"/>
  <c r="M48" i="136"/>
  <c r="M50" i="136"/>
  <c r="M52" i="136"/>
  <c r="M53" i="136"/>
  <c r="M55" i="136"/>
  <c r="M56" i="136"/>
  <c r="M57" i="136"/>
  <c r="M67" i="136"/>
  <c r="M68" i="136"/>
  <c r="M70" i="136"/>
  <c r="M71" i="136"/>
  <c r="M72" i="136"/>
  <c r="M73" i="136"/>
  <c r="M76" i="136"/>
  <c r="M77" i="136"/>
  <c r="M78" i="136"/>
  <c r="M79" i="136"/>
  <c r="M80" i="136"/>
  <c r="M81" i="136"/>
  <c r="M82" i="136"/>
  <c r="M85" i="136"/>
  <c r="M86" i="136"/>
  <c r="M87" i="136"/>
  <c r="M88" i="136"/>
  <c r="M89" i="136"/>
  <c r="M90" i="136"/>
  <c r="M91" i="136"/>
  <c r="M92" i="136"/>
  <c r="M93" i="136"/>
  <c r="M94" i="136"/>
  <c r="M95" i="136"/>
  <c r="M96" i="136"/>
  <c r="M97" i="136"/>
  <c r="M98" i="136"/>
  <c r="M99" i="136"/>
  <c r="M100" i="136"/>
  <c r="M101" i="136"/>
  <c r="M102" i="136"/>
  <c r="M103" i="136"/>
  <c r="M104" i="136"/>
  <c r="M105" i="136"/>
  <c r="M106" i="136"/>
  <c r="M107" i="136"/>
  <c r="M111" i="136"/>
  <c r="M112" i="136"/>
  <c r="M113" i="136"/>
  <c r="M114" i="136"/>
  <c r="M115" i="136"/>
  <c r="M116" i="136"/>
  <c r="M117" i="136"/>
  <c r="M118" i="136"/>
  <c r="M119" i="136"/>
  <c r="M120" i="136"/>
  <c r="M121" i="136"/>
  <c r="M122" i="136"/>
  <c r="M123" i="136"/>
  <c r="M124" i="136"/>
  <c r="M125" i="136"/>
  <c r="M18" i="137"/>
  <c r="M27" i="137"/>
  <c r="M30" i="137"/>
  <c r="M41" i="137"/>
  <c r="M48" i="137"/>
  <c r="M49" i="137"/>
  <c r="M51" i="137"/>
  <c r="M53" i="137"/>
  <c r="M54" i="137"/>
  <c r="M56" i="137"/>
  <c r="M57" i="137"/>
  <c r="M58" i="137"/>
  <c r="M69" i="137"/>
  <c r="M70" i="137"/>
  <c r="M72" i="137"/>
  <c r="M73" i="137"/>
  <c r="M74" i="137"/>
  <c r="M75" i="137"/>
  <c r="M79" i="137"/>
  <c r="M80" i="137"/>
  <c r="M81" i="137"/>
  <c r="M82" i="137"/>
  <c r="M83" i="137"/>
  <c r="M84" i="137"/>
  <c r="M85" i="137"/>
  <c r="M88" i="137"/>
  <c r="M89" i="137"/>
  <c r="M90" i="137"/>
  <c r="M91" i="137"/>
  <c r="M92" i="137"/>
  <c r="M93" i="137"/>
  <c r="M94" i="137"/>
  <c r="M95" i="137"/>
  <c r="M96" i="137"/>
  <c r="M97" i="137"/>
  <c r="M98" i="137"/>
  <c r="M99" i="137"/>
  <c r="M100" i="137"/>
  <c r="M101" i="137"/>
  <c r="M102" i="137"/>
  <c r="M103" i="137"/>
  <c r="M104" i="137"/>
  <c r="M105" i="137"/>
  <c r="M106" i="137"/>
  <c r="M107" i="137"/>
  <c r="M108" i="137"/>
  <c r="M109" i="137"/>
  <c r="M110" i="137"/>
  <c r="M111" i="137"/>
  <c r="M115" i="137"/>
  <c r="M116" i="137"/>
  <c r="M117" i="137"/>
  <c r="M118" i="137"/>
  <c r="M119" i="137"/>
  <c r="M120" i="137"/>
  <c r="M121" i="137"/>
  <c r="M122" i="137"/>
  <c r="M123" i="137"/>
  <c r="M124" i="137"/>
  <c r="M125" i="137"/>
  <c r="M126" i="137"/>
  <c r="M127" i="137"/>
  <c r="M128" i="137"/>
  <c r="M129" i="137"/>
  <c r="M130" i="137"/>
  <c r="M131" i="137"/>
  <c r="M18" i="138"/>
  <c r="M27" i="138"/>
  <c r="M30" i="138"/>
  <c r="M41" i="138"/>
  <c r="M48" i="138"/>
  <c r="M49" i="138"/>
  <c r="M51" i="138"/>
  <c r="M53" i="138"/>
  <c r="M54" i="138"/>
  <c r="M56" i="138"/>
  <c r="M57" i="138"/>
  <c r="M58" i="138"/>
  <c r="M69" i="138"/>
  <c r="M70" i="138"/>
  <c r="M72" i="138"/>
  <c r="M73" i="138"/>
  <c r="M74" i="138"/>
  <c r="M75" i="138"/>
  <c r="M79" i="138"/>
  <c r="M80" i="138"/>
  <c r="M81" i="138"/>
  <c r="M82" i="138"/>
  <c r="M83" i="138"/>
  <c r="M84" i="138"/>
  <c r="M85" i="138"/>
  <c r="M88" i="138"/>
  <c r="M89" i="138"/>
  <c r="M90" i="138"/>
  <c r="M91" i="138"/>
  <c r="M92" i="138"/>
  <c r="M93" i="138"/>
  <c r="M94" i="138"/>
  <c r="M95" i="138"/>
  <c r="M96" i="138"/>
  <c r="M97" i="138"/>
  <c r="M98" i="138"/>
  <c r="M99" i="138"/>
  <c r="M100" i="138"/>
  <c r="M101" i="138"/>
  <c r="M102" i="138"/>
  <c r="M103" i="138"/>
  <c r="M104" i="138"/>
  <c r="M105" i="138"/>
  <c r="M106" i="138"/>
  <c r="M107" i="138"/>
  <c r="M108" i="138"/>
  <c r="M109" i="138"/>
  <c r="M110" i="138"/>
  <c r="M111" i="138"/>
  <c r="M115" i="138"/>
  <c r="M116" i="138"/>
  <c r="M117" i="138"/>
  <c r="M118" i="138"/>
  <c r="M119" i="138"/>
  <c r="M120" i="138"/>
  <c r="M121" i="138"/>
  <c r="M122" i="138"/>
  <c r="M123" i="138"/>
  <c r="M124" i="138"/>
  <c r="M125" i="138"/>
  <c r="M126" i="138"/>
  <c r="M127" i="138"/>
  <c r="M128" i="138"/>
  <c r="M129" i="138"/>
  <c r="M130" i="138"/>
  <c r="M131" i="138"/>
  <c r="M132" i="138"/>
  <c r="M133" i="138"/>
  <c r="I75" i="15"/>
  <c r="O17" i="113"/>
  <c r="O24" i="113"/>
  <c r="O27" i="113"/>
  <c r="O38" i="113"/>
  <c r="O45" i="113"/>
  <c r="O46" i="113"/>
  <c r="O48" i="113"/>
  <c r="O50" i="113"/>
  <c r="O51" i="113"/>
  <c r="O53" i="113"/>
  <c r="O54" i="113"/>
  <c r="O55" i="113"/>
  <c r="O64" i="113"/>
  <c r="O65" i="113"/>
  <c r="O67" i="113"/>
  <c r="O68" i="113"/>
  <c r="O69" i="113"/>
  <c r="O70" i="113"/>
  <c r="O73" i="113"/>
  <c r="O74" i="113"/>
  <c r="O75" i="113"/>
  <c r="O76" i="113"/>
  <c r="O77" i="113"/>
  <c r="O78" i="113"/>
  <c r="O79" i="113"/>
  <c r="O82" i="113"/>
  <c r="O83" i="113"/>
  <c r="O84" i="113"/>
  <c r="O85" i="113"/>
  <c r="O86" i="113"/>
  <c r="O87" i="113"/>
  <c r="O88" i="113"/>
  <c r="O89" i="113"/>
  <c r="O90" i="113"/>
  <c r="O91" i="113"/>
  <c r="O92" i="113"/>
  <c r="O93" i="113"/>
  <c r="O94" i="113"/>
  <c r="O95" i="113"/>
  <c r="O96" i="113"/>
  <c r="O97" i="113"/>
  <c r="O98" i="113"/>
  <c r="O99" i="113"/>
  <c r="O100" i="113"/>
  <c r="O101" i="113"/>
  <c r="O102" i="113"/>
  <c r="O103" i="113"/>
  <c r="O17" i="115"/>
  <c r="O24" i="115"/>
  <c r="O27" i="115"/>
  <c r="O38" i="115"/>
  <c r="O45" i="115"/>
  <c r="O46" i="115"/>
  <c r="O48" i="115"/>
  <c r="O50" i="115"/>
  <c r="O51" i="115"/>
  <c r="O53" i="115"/>
  <c r="O54" i="115"/>
  <c r="O55" i="115"/>
  <c r="O64" i="115"/>
  <c r="O65" i="115"/>
  <c r="O67" i="115"/>
  <c r="O68" i="115"/>
  <c r="O69" i="115"/>
  <c r="O70" i="115"/>
  <c r="O73" i="115"/>
  <c r="O74" i="115"/>
  <c r="O75" i="115"/>
  <c r="O76" i="115"/>
  <c r="O77" i="115"/>
  <c r="O78" i="115"/>
  <c r="O79" i="115"/>
  <c r="O82" i="115"/>
  <c r="O83" i="115"/>
  <c r="O84" i="115"/>
  <c r="O85" i="115"/>
  <c r="O86" i="115"/>
  <c r="O87" i="115"/>
  <c r="O88" i="115"/>
  <c r="O89" i="115"/>
  <c r="O90" i="115"/>
  <c r="O91" i="115"/>
  <c r="O92" i="115"/>
  <c r="O93" i="115"/>
  <c r="O94" i="115"/>
  <c r="O95" i="115"/>
  <c r="O96" i="115"/>
  <c r="O97" i="115"/>
  <c r="O98" i="115"/>
  <c r="O99" i="115"/>
  <c r="O100" i="115"/>
  <c r="O101" i="115"/>
  <c r="O102" i="115"/>
  <c r="O103" i="115"/>
  <c r="O107" i="115"/>
  <c r="O17" i="116"/>
  <c r="O24" i="116"/>
  <c r="O27" i="116"/>
  <c r="O38" i="116"/>
  <c r="O45" i="116"/>
  <c r="O46" i="116"/>
  <c r="O48" i="116"/>
  <c r="O50" i="116"/>
  <c r="O51" i="116"/>
  <c r="O53" i="116"/>
  <c r="O54" i="116"/>
  <c r="O55" i="116"/>
  <c r="O64" i="116"/>
  <c r="O65" i="116"/>
  <c r="O67" i="116"/>
  <c r="O68" i="116"/>
  <c r="O69" i="116"/>
  <c r="O70" i="116"/>
  <c r="O73" i="116"/>
  <c r="O74" i="116"/>
  <c r="O75" i="116"/>
  <c r="O76" i="116"/>
  <c r="O77" i="116"/>
  <c r="O78" i="116"/>
  <c r="O79" i="116"/>
  <c r="O82" i="116"/>
  <c r="O83" i="116"/>
  <c r="O84" i="116"/>
  <c r="O85" i="116"/>
  <c r="O86" i="116"/>
  <c r="O87" i="116"/>
  <c r="O88" i="116"/>
  <c r="O89" i="116"/>
  <c r="O90" i="116"/>
  <c r="O91" i="116"/>
  <c r="O92" i="116"/>
  <c r="O93" i="116"/>
  <c r="O94" i="116"/>
  <c r="O95" i="116"/>
  <c r="O96" i="116"/>
  <c r="O97" i="116"/>
  <c r="O98" i="116"/>
  <c r="O99" i="116"/>
  <c r="O100" i="116"/>
  <c r="O101" i="116"/>
  <c r="O102" i="116"/>
  <c r="O103" i="116"/>
  <c r="O107" i="116"/>
  <c r="O17" i="117"/>
  <c r="O24" i="117"/>
  <c r="O27" i="117"/>
  <c r="O38" i="117"/>
  <c r="O45" i="117"/>
  <c r="O46" i="117"/>
  <c r="O48" i="117"/>
  <c r="O50" i="117"/>
  <c r="O51" i="117"/>
  <c r="O53" i="117"/>
  <c r="O54" i="117"/>
  <c r="O55" i="117"/>
  <c r="O64" i="117"/>
  <c r="O65" i="117"/>
  <c r="O67" i="117"/>
  <c r="O68" i="117"/>
  <c r="O69" i="117"/>
  <c r="O70" i="117"/>
  <c r="O73" i="117"/>
  <c r="O74" i="117"/>
  <c r="O75" i="117"/>
  <c r="O76" i="117"/>
  <c r="O77" i="117"/>
  <c r="O78" i="117"/>
  <c r="O79" i="117"/>
  <c r="O82" i="117"/>
  <c r="O83" i="117"/>
  <c r="O84" i="117"/>
  <c r="O85" i="117"/>
  <c r="O86" i="117"/>
  <c r="O87" i="117"/>
  <c r="O88" i="117"/>
  <c r="O89" i="117"/>
  <c r="O90" i="117"/>
  <c r="O91" i="117"/>
  <c r="O92" i="117"/>
  <c r="O93" i="117"/>
  <c r="O94" i="117"/>
  <c r="O95" i="117"/>
  <c r="O96" i="117"/>
  <c r="O97" i="117"/>
  <c r="O98" i="117"/>
  <c r="O99" i="117"/>
  <c r="O100" i="117"/>
  <c r="O101" i="117"/>
  <c r="O102" i="117"/>
  <c r="O103" i="117"/>
  <c r="O107" i="117"/>
  <c r="O17" i="118"/>
  <c r="O24" i="118"/>
  <c r="O27" i="118"/>
  <c r="O38" i="118"/>
  <c r="O45" i="118"/>
  <c r="O46" i="118"/>
  <c r="O48" i="118"/>
  <c r="O50" i="118"/>
  <c r="O51" i="118"/>
  <c r="O53" i="118"/>
  <c r="O54" i="118"/>
  <c r="O55" i="118"/>
  <c r="O64" i="118"/>
  <c r="O65" i="118"/>
  <c r="O67" i="118"/>
  <c r="O68" i="118"/>
  <c r="O69" i="118"/>
  <c r="O70" i="118"/>
  <c r="O73" i="118"/>
  <c r="O74" i="118"/>
  <c r="O75" i="118"/>
  <c r="O76" i="118"/>
  <c r="O77" i="118"/>
  <c r="O78" i="118"/>
  <c r="O79" i="118"/>
  <c r="O82" i="118"/>
  <c r="O83" i="118"/>
  <c r="O84" i="118"/>
  <c r="O85" i="118"/>
  <c r="O86" i="118"/>
  <c r="O87" i="118"/>
  <c r="O88" i="118"/>
  <c r="O89" i="118"/>
  <c r="O90" i="118"/>
  <c r="O91" i="118"/>
  <c r="O92" i="118"/>
  <c r="O93" i="118"/>
  <c r="O94" i="118"/>
  <c r="O95" i="118"/>
  <c r="O96" i="118"/>
  <c r="O97" i="118"/>
  <c r="O98" i="118"/>
  <c r="O99" i="118"/>
  <c r="O100" i="118"/>
  <c r="O101" i="118"/>
  <c r="O102" i="118"/>
  <c r="O103" i="118"/>
  <c r="O104" i="118"/>
  <c r="O108" i="118"/>
  <c r="O109" i="118"/>
  <c r="O110" i="118"/>
  <c r="O111" i="118"/>
  <c r="O17" i="122"/>
  <c r="O24" i="122"/>
  <c r="O27" i="122"/>
  <c r="O38" i="122"/>
  <c r="O45" i="122"/>
  <c r="O46" i="122"/>
  <c r="O48" i="122"/>
  <c r="O50" i="122"/>
  <c r="O51" i="122"/>
  <c r="O53" i="122"/>
  <c r="O54" i="122"/>
  <c r="O55" i="122"/>
  <c r="O65" i="122"/>
  <c r="O66" i="122"/>
  <c r="O68" i="122"/>
  <c r="O69" i="122"/>
  <c r="O70" i="122"/>
  <c r="O71" i="122"/>
  <c r="O74" i="122"/>
  <c r="O75" i="122"/>
  <c r="O76" i="122"/>
  <c r="O77" i="122"/>
  <c r="O78" i="122"/>
  <c r="O79" i="122"/>
  <c r="O80" i="122"/>
  <c r="O83" i="122"/>
  <c r="O84" i="122"/>
  <c r="O85" i="122"/>
  <c r="O86" i="122"/>
  <c r="O87" i="122"/>
  <c r="O88" i="122"/>
  <c r="O89" i="122"/>
  <c r="O90" i="122"/>
  <c r="O91" i="122"/>
  <c r="O92" i="122"/>
  <c r="O93" i="122"/>
  <c r="O94" i="122"/>
  <c r="O95" i="122"/>
  <c r="O96" i="122"/>
  <c r="O97" i="122"/>
  <c r="O98" i="122"/>
  <c r="O99" i="122"/>
  <c r="O100" i="122"/>
  <c r="O101" i="122"/>
  <c r="O102" i="122"/>
  <c r="O103" i="122"/>
  <c r="O104" i="122"/>
  <c r="O105" i="122"/>
  <c r="O109" i="122"/>
  <c r="O110" i="122"/>
  <c r="O111" i="122"/>
  <c r="O112" i="122"/>
  <c r="O113" i="122"/>
  <c r="O17" i="123"/>
  <c r="O24" i="123"/>
  <c r="O27" i="123"/>
  <c r="O38" i="123"/>
  <c r="O45" i="123"/>
  <c r="O46" i="123"/>
  <c r="O48" i="123"/>
  <c r="O50" i="123"/>
  <c r="O51" i="123"/>
  <c r="O53" i="123"/>
  <c r="O54" i="123"/>
  <c r="O55" i="123"/>
  <c r="O65" i="123"/>
  <c r="O66" i="123"/>
  <c r="O68" i="123"/>
  <c r="O69" i="123"/>
  <c r="O70" i="123"/>
  <c r="O71" i="123"/>
  <c r="O74" i="123"/>
  <c r="O75" i="123"/>
  <c r="O76" i="123"/>
  <c r="O77" i="123"/>
  <c r="O78" i="123"/>
  <c r="O79" i="123"/>
  <c r="O80" i="123"/>
  <c r="O83" i="123"/>
  <c r="O84" i="123"/>
  <c r="O85" i="123"/>
  <c r="O86" i="123"/>
  <c r="O87" i="123"/>
  <c r="O88" i="123"/>
  <c r="O89" i="123"/>
  <c r="O90" i="123"/>
  <c r="O91" i="123"/>
  <c r="O92" i="123"/>
  <c r="O93" i="123"/>
  <c r="O94" i="123"/>
  <c r="O95" i="123"/>
  <c r="O96" i="123"/>
  <c r="O97" i="123"/>
  <c r="O98" i="123"/>
  <c r="O99" i="123"/>
  <c r="O100" i="123"/>
  <c r="O101" i="123"/>
  <c r="O102" i="123"/>
  <c r="O103" i="123"/>
  <c r="O104" i="123"/>
  <c r="O105" i="123"/>
  <c r="O109" i="123"/>
  <c r="O110" i="123"/>
  <c r="O111" i="123"/>
  <c r="O112" i="123"/>
  <c r="O113" i="123"/>
  <c r="O17" i="124"/>
  <c r="O24" i="124"/>
  <c r="O27" i="124"/>
  <c r="O38" i="124"/>
  <c r="O45" i="124"/>
  <c r="O46" i="124"/>
  <c r="O48" i="124"/>
  <c r="O50" i="124"/>
  <c r="O51" i="124"/>
  <c r="O53" i="124"/>
  <c r="O54" i="124"/>
  <c r="O55" i="124"/>
  <c r="O65" i="124"/>
  <c r="O66" i="124"/>
  <c r="O68" i="124"/>
  <c r="O69" i="124"/>
  <c r="O70" i="124"/>
  <c r="O71" i="124"/>
  <c r="O74" i="124"/>
  <c r="O75" i="124"/>
  <c r="O76" i="124"/>
  <c r="O77" i="124"/>
  <c r="O78" i="124"/>
  <c r="O79" i="124"/>
  <c r="O80" i="124"/>
  <c r="O83" i="124"/>
  <c r="O84" i="124"/>
  <c r="O85" i="124"/>
  <c r="O86" i="124"/>
  <c r="O87" i="124"/>
  <c r="O88" i="124"/>
  <c r="O89" i="124"/>
  <c r="O90" i="124"/>
  <c r="O91" i="124"/>
  <c r="O92" i="124"/>
  <c r="O93" i="124"/>
  <c r="O94" i="124"/>
  <c r="O95" i="124"/>
  <c r="O96" i="124"/>
  <c r="O97" i="124"/>
  <c r="O98" i="124"/>
  <c r="O99" i="124"/>
  <c r="O100" i="124"/>
  <c r="O101" i="124"/>
  <c r="O102" i="124"/>
  <c r="O103" i="124"/>
  <c r="O104" i="124"/>
  <c r="O105" i="124"/>
  <c r="O109" i="124"/>
  <c r="O110" i="124"/>
  <c r="O111" i="124"/>
  <c r="O112" i="124"/>
  <c r="O113" i="124"/>
  <c r="O114" i="124"/>
  <c r="O17" i="125"/>
  <c r="O24" i="125"/>
  <c r="O27" i="125"/>
  <c r="O38" i="125"/>
  <c r="O45" i="125"/>
  <c r="O46" i="125"/>
  <c r="O48" i="125"/>
  <c r="O50" i="125"/>
  <c r="O51" i="125"/>
  <c r="O53" i="125"/>
  <c r="O54" i="125"/>
  <c r="O55" i="125"/>
  <c r="O65" i="125"/>
  <c r="O66" i="125"/>
  <c r="O68" i="125"/>
  <c r="O69" i="125"/>
  <c r="O70" i="125"/>
  <c r="O71" i="125"/>
  <c r="O74" i="125"/>
  <c r="O75" i="125"/>
  <c r="O76" i="125"/>
  <c r="O77" i="125"/>
  <c r="O78" i="125"/>
  <c r="O79" i="125"/>
  <c r="O80" i="125"/>
  <c r="O83" i="125"/>
  <c r="O84" i="125"/>
  <c r="O85" i="125"/>
  <c r="O86" i="125"/>
  <c r="O87" i="125"/>
  <c r="O88" i="125"/>
  <c r="O89" i="125"/>
  <c r="O90" i="125"/>
  <c r="O91" i="125"/>
  <c r="O92" i="125"/>
  <c r="O93" i="125"/>
  <c r="O94" i="125"/>
  <c r="O95" i="125"/>
  <c r="O96" i="125"/>
  <c r="O97" i="125"/>
  <c r="O98" i="125"/>
  <c r="O99" i="125"/>
  <c r="O100" i="125"/>
  <c r="O101" i="125"/>
  <c r="O102" i="125"/>
  <c r="O103" i="125"/>
  <c r="O104" i="125"/>
  <c r="O105" i="125"/>
  <c r="O109" i="125"/>
  <c r="O110" i="125"/>
  <c r="O111" i="125"/>
  <c r="O112" i="125"/>
  <c r="O113" i="125"/>
  <c r="O114" i="125"/>
  <c r="O115" i="125"/>
  <c r="O18" i="126"/>
  <c r="O25" i="126"/>
  <c r="O28" i="126"/>
  <c r="O39" i="126"/>
  <c r="O46" i="126"/>
  <c r="O47" i="126"/>
  <c r="O49" i="126"/>
  <c r="O51" i="126"/>
  <c r="O52" i="126"/>
  <c r="O54" i="126"/>
  <c r="O55" i="126"/>
  <c r="O56" i="126"/>
  <c r="O66" i="126"/>
  <c r="O67" i="126"/>
  <c r="O69" i="126"/>
  <c r="O70" i="126"/>
  <c r="O71" i="126"/>
  <c r="O72" i="126"/>
  <c r="O75" i="126"/>
  <c r="O76" i="126"/>
  <c r="O77" i="126"/>
  <c r="O78" i="126"/>
  <c r="O79" i="126"/>
  <c r="O80" i="126"/>
  <c r="O81" i="126"/>
  <c r="O84" i="126"/>
  <c r="O85" i="126"/>
  <c r="O86" i="126"/>
  <c r="O87" i="126"/>
  <c r="O88" i="126"/>
  <c r="O89" i="126"/>
  <c r="O90" i="126"/>
  <c r="O91" i="126"/>
  <c r="O92" i="126"/>
  <c r="O93" i="126"/>
  <c r="O94" i="126"/>
  <c r="O95" i="126"/>
  <c r="O96" i="126"/>
  <c r="O97" i="126"/>
  <c r="O98" i="126"/>
  <c r="O99" i="126"/>
  <c r="O100" i="126"/>
  <c r="O101" i="126"/>
  <c r="O102" i="126"/>
  <c r="O103" i="126"/>
  <c r="O104" i="126"/>
  <c r="O105" i="126"/>
  <c r="O106" i="126"/>
  <c r="O110" i="126"/>
  <c r="O111" i="126"/>
  <c r="O112" i="126"/>
  <c r="O113" i="126"/>
  <c r="O114" i="126"/>
  <c r="O115" i="126"/>
  <c r="O116" i="126"/>
  <c r="O18" i="127"/>
  <c r="O25" i="127"/>
  <c r="O28" i="127"/>
  <c r="O39" i="127"/>
  <c r="O46" i="127"/>
  <c r="O47" i="127"/>
  <c r="O49" i="127"/>
  <c r="O51" i="127"/>
  <c r="O52" i="127"/>
  <c r="O54" i="127"/>
  <c r="O55" i="127"/>
  <c r="O56" i="127"/>
  <c r="O66" i="127"/>
  <c r="O67" i="127"/>
  <c r="O69" i="127"/>
  <c r="O70" i="127"/>
  <c r="O71" i="127"/>
  <c r="O72" i="127"/>
  <c r="O75" i="127"/>
  <c r="O76" i="127"/>
  <c r="O77" i="127"/>
  <c r="O78" i="127"/>
  <c r="O79" i="127"/>
  <c r="O80" i="127"/>
  <c r="O81" i="127"/>
  <c r="O84" i="127"/>
  <c r="O85" i="127"/>
  <c r="O86" i="127"/>
  <c r="O87" i="127"/>
  <c r="O88" i="127"/>
  <c r="O89" i="127"/>
  <c r="O90" i="127"/>
  <c r="O91" i="127"/>
  <c r="O92" i="127"/>
  <c r="O93" i="127"/>
  <c r="O94" i="127"/>
  <c r="O95" i="127"/>
  <c r="O96" i="127"/>
  <c r="O97" i="127"/>
  <c r="O98" i="127"/>
  <c r="O99" i="127"/>
  <c r="O100" i="127"/>
  <c r="O101" i="127"/>
  <c r="O102" i="127"/>
  <c r="O103" i="127"/>
  <c r="O104" i="127"/>
  <c r="O105" i="127"/>
  <c r="O106" i="127"/>
  <c r="O110" i="127"/>
  <c r="O111" i="127"/>
  <c r="O112" i="127"/>
  <c r="O113" i="127"/>
  <c r="O114" i="127"/>
  <c r="O115" i="127"/>
  <c r="O116" i="127"/>
  <c r="O18" i="128"/>
  <c r="O25" i="128"/>
  <c r="O28" i="128"/>
  <c r="O39" i="128"/>
  <c r="O46" i="128"/>
  <c r="O47" i="128"/>
  <c r="O49" i="128"/>
  <c r="O51" i="128"/>
  <c r="O52" i="128"/>
  <c r="O54" i="128"/>
  <c r="O55" i="128"/>
  <c r="O56" i="128"/>
  <c r="O66" i="128"/>
  <c r="O67" i="128"/>
  <c r="O69" i="128"/>
  <c r="O70" i="128"/>
  <c r="O71" i="128"/>
  <c r="O72" i="128"/>
  <c r="O75" i="128"/>
  <c r="O76" i="128"/>
  <c r="O77" i="128"/>
  <c r="O78" i="128"/>
  <c r="O79" i="128"/>
  <c r="O80" i="128"/>
  <c r="O81" i="128"/>
  <c r="O84" i="128"/>
  <c r="O85" i="128"/>
  <c r="O86" i="128"/>
  <c r="O87" i="128"/>
  <c r="O88" i="128"/>
  <c r="O89" i="128"/>
  <c r="O90" i="128"/>
  <c r="O91" i="128"/>
  <c r="O92" i="128"/>
  <c r="O93" i="128"/>
  <c r="O94" i="128"/>
  <c r="O95" i="128"/>
  <c r="O96" i="128"/>
  <c r="O97" i="128"/>
  <c r="O98" i="128"/>
  <c r="O99" i="128"/>
  <c r="O100" i="128"/>
  <c r="O101" i="128"/>
  <c r="O102" i="128"/>
  <c r="O103" i="128"/>
  <c r="O104" i="128"/>
  <c r="O105" i="128"/>
  <c r="O106" i="128"/>
  <c r="O110" i="128"/>
  <c r="O111" i="128"/>
  <c r="O112" i="128"/>
  <c r="O113" i="128"/>
  <c r="O114" i="128"/>
  <c r="O115" i="128"/>
  <c r="O116" i="128"/>
  <c r="O117" i="128"/>
  <c r="O18" i="129"/>
  <c r="O25" i="129"/>
  <c r="O28" i="129"/>
  <c r="O39" i="129"/>
  <c r="O46" i="129"/>
  <c r="O47" i="129"/>
  <c r="O49" i="129"/>
  <c r="O51" i="129"/>
  <c r="O52" i="129"/>
  <c r="O54" i="129"/>
  <c r="O55" i="129"/>
  <c r="O56" i="129"/>
  <c r="O66" i="129"/>
  <c r="O67" i="129"/>
  <c r="O69" i="129"/>
  <c r="O70" i="129"/>
  <c r="O71" i="129"/>
  <c r="O72" i="129"/>
  <c r="O75" i="129"/>
  <c r="O76" i="129"/>
  <c r="O77" i="129"/>
  <c r="O78" i="129"/>
  <c r="O79" i="129"/>
  <c r="O80" i="129"/>
  <c r="O81" i="129"/>
  <c r="O84" i="129"/>
  <c r="O85" i="129"/>
  <c r="O86" i="129"/>
  <c r="O87" i="129"/>
  <c r="O88" i="129"/>
  <c r="O89" i="129"/>
  <c r="O90" i="129"/>
  <c r="O91" i="129"/>
  <c r="O92" i="129"/>
  <c r="O93" i="129"/>
  <c r="O94" i="129"/>
  <c r="O95" i="129"/>
  <c r="O96" i="129"/>
  <c r="O97" i="129"/>
  <c r="O98" i="129"/>
  <c r="O99" i="129"/>
  <c r="O100" i="129"/>
  <c r="O101" i="129"/>
  <c r="O102" i="129"/>
  <c r="O103" i="129"/>
  <c r="O104" i="129"/>
  <c r="O105" i="129"/>
  <c r="O106" i="129"/>
  <c r="O110" i="129"/>
  <c r="O111" i="129"/>
  <c r="O112" i="129"/>
  <c r="O113" i="129"/>
  <c r="O114" i="129"/>
  <c r="O115" i="129"/>
  <c r="O116" i="129"/>
  <c r="O117" i="129"/>
  <c r="O18" i="130"/>
  <c r="O25" i="130"/>
  <c r="O28" i="130"/>
  <c r="O39" i="130"/>
  <c r="O46" i="130"/>
  <c r="O47" i="130"/>
  <c r="O49" i="130"/>
  <c r="O51" i="130"/>
  <c r="O52" i="130"/>
  <c r="O54" i="130"/>
  <c r="O55" i="130"/>
  <c r="O56" i="130"/>
  <c r="O66" i="130"/>
  <c r="O67" i="130"/>
  <c r="O69" i="130"/>
  <c r="O70" i="130"/>
  <c r="O71" i="130"/>
  <c r="O72" i="130"/>
  <c r="O75" i="130"/>
  <c r="O76" i="130"/>
  <c r="O77" i="130"/>
  <c r="O78" i="130"/>
  <c r="O79" i="130"/>
  <c r="O80" i="130"/>
  <c r="O81" i="130"/>
  <c r="O84" i="130"/>
  <c r="O85" i="130"/>
  <c r="O86" i="130"/>
  <c r="O87" i="130"/>
  <c r="O88" i="130"/>
  <c r="O89" i="130"/>
  <c r="O90" i="130"/>
  <c r="O91" i="130"/>
  <c r="O92" i="130"/>
  <c r="O93" i="130"/>
  <c r="O94" i="130"/>
  <c r="O95" i="130"/>
  <c r="O96" i="130"/>
  <c r="O97" i="130"/>
  <c r="O98" i="130"/>
  <c r="O99" i="130"/>
  <c r="O100" i="130"/>
  <c r="O101" i="130"/>
  <c r="O102" i="130"/>
  <c r="O103" i="130"/>
  <c r="O104" i="130"/>
  <c r="O105" i="130"/>
  <c r="O106" i="130"/>
  <c r="O110" i="130"/>
  <c r="O111" i="130"/>
  <c r="O112" i="130"/>
  <c r="O113" i="130"/>
  <c r="O114" i="130"/>
  <c r="O115" i="130"/>
  <c r="O116" i="130"/>
  <c r="O117" i="130"/>
  <c r="O118" i="130"/>
  <c r="O119" i="130"/>
  <c r="O120" i="130"/>
  <c r="O18" i="131"/>
  <c r="O25" i="131"/>
  <c r="O28" i="131"/>
  <c r="O39" i="131"/>
  <c r="O46" i="131"/>
  <c r="O47" i="131"/>
  <c r="O49" i="131"/>
  <c r="O51" i="131"/>
  <c r="O52" i="131"/>
  <c r="O54" i="131"/>
  <c r="O55" i="131"/>
  <c r="O56" i="131"/>
  <c r="O66" i="131"/>
  <c r="O67" i="131"/>
  <c r="O69" i="131"/>
  <c r="O70" i="131"/>
  <c r="O71" i="131"/>
  <c r="O72" i="131"/>
  <c r="O75" i="131"/>
  <c r="O76" i="131"/>
  <c r="O77" i="131"/>
  <c r="O78" i="131"/>
  <c r="O79" i="131"/>
  <c r="O80" i="131"/>
  <c r="O81" i="131"/>
  <c r="O84" i="131"/>
  <c r="O85" i="131"/>
  <c r="O86" i="131"/>
  <c r="O87" i="131"/>
  <c r="O88" i="131"/>
  <c r="O89" i="131"/>
  <c r="O90" i="131"/>
  <c r="O91" i="131"/>
  <c r="O92" i="131"/>
  <c r="O93" i="131"/>
  <c r="O94" i="131"/>
  <c r="O95" i="131"/>
  <c r="O96" i="131"/>
  <c r="O97" i="131"/>
  <c r="O98" i="131"/>
  <c r="O99" i="131"/>
  <c r="O100" i="131"/>
  <c r="O101" i="131"/>
  <c r="O102" i="131"/>
  <c r="O103" i="131"/>
  <c r="O104" i="131"/>
  <c r="O105" i="131"/>
  <c r="O106" i="131"/>
  <c r="O110" i="131"/>
  <c r="O111" i="131"/>
  <c r="O112" i="131"/>
  <c r="O113" i="131"/>
  <c r="O114" i="131"/>
  <c r="O115" i="131"/>
  <c r="O116" i="131"/>
  <c r="O117" i="131"/>
  <c r="O118" i="131"/>
  <c r="O119" i="131"/>
  <c r="O120" i="131"/>
  <c r="O18" i="132"/>
  <c r="O25" i="132"/>
  <c r="O28" i="132"/>
  <c r="O39" i="132"/>
  <c r="O46" i="132"/>
  <c r="O47" i="132"/>
  <c r="O49" i="132"/>
  <c r="O51" i="132"/>
  <c r="O52" i="132"/>
  <c r="O54" i="132"/>
  <c r="O55" i="132"/>
  <c r="O56" i="132"/>
  <c r="O66" i="132"/>
  <c r="O67" i="132"/>
  <c r="O69" i="132"/>
  <c r="O70" i="132"/>
  <c r="O71" i="132"/>
  <c r="O72" i="132"/>
  <c r="O75" i="132"/>
  <c r="O76" i="132"/>
  <c r="O77" i="132"/>
  <c r="O78" i="132"/>
  <c r="O79" i="132"/>
  <c r="O80" i="132"/>
  <c r="O81" i="132"/>
  <c r="O84" i="132"/>
  <c r="O85" i="132"/>
  <c r="O86" i="132"/>
  <c r="O87" i="132"/>
  <c r="O88" i="132"/>
  <c r="O89" i="132"/>
  <c r="O90" i="132"/>
  <c r="O91" i="132"/>
  <c r="O92" i="132"/>
  <c r="O93" i="132"/>
  <c r="O94" i="132"/>
  <c r="O95" i="132"/>
  <c r="O96" i="132"/>
  <c r="O97" i="132"/>
  <c r="O98" i="132"/>
  <c r="O99" i="132"/>
  <c r="O100" i="132"/>
  <c r="O101" i="132"/>
  <c r="O102" i="132"/>
  <c r="O103" i="132"/>
  <c r="O104" i="132"/>
  <c r="O105" i="132"/>
  <c r="O106" i="132"/>
  <c r="O110" i="132"/>
  <c r="O111" i="132"/>
  <c r="O112" i="132"/>
  <c r="O113" i="132"/>
  <c r="O114" i="132"/>
  <c r="O115" i="132"/>
  <c r="O116" i="132"/>
  <c r="O117" i="132"/>
  <c r="O118" i="132"/>
  <c r="O119" i="132"/>
  <c r="O120" i="132"/>
  <c r="O121" i="132"/>
  <c r="O18" i="133"/>
  <c r="O26" i="133"/>
  <c r="O29" i="133"/>
  <c r="O40" i="133"/>
  <c r="O47" i="133"/>
  <c r="O48" i="133"/>
  <c r="O50" i="133"/>
  <c r="O52" i="133"/>
  <c r="O53" i="133"/>
  <c r="O55" i="133"/>
  <c r="O56" i="133"/>
  <c r="O57" i="133"/>
  <c r="O67" i="133"/>
  <c r="O68" i="133"/>
  <c r="O70" i="133"/>
  <c r="O71" i="133"/>
  <c r="O72" i="133"/>
  <c r="O73" i="133"/>
  <c r="O76" i="133"/>
  <c r="O77" i="133"/>
  <c r="O78" i="133"/>
  <c r="O79" i="133"/>
  <c r="O80" i="133"/>
  <c r="O81" i="133"/>
  <c r="O82" i="133"/>
  <c r="O85" i="133"/>
  <c r="O86" i="133"/>
  <c r="O87" i="133"/>
  <c r="O88" i="133"/>
  <c r="O89" i="133"/>
  <c r="O90" i="133"/>
  <c r="O91" i="133"/>
  <c r="O92" i="133"/>
  <c r="O93" i="133"/>
  <c r="O94" i="133"/>
  <c r="O95" i="133"/>
  <c r="O96" i="133"/>
  <c r="O97" i="133"/>
  <c r="O98" i="133"/>
  <c r="O99" i="133"/>
  <c r="O100" i="133"/>
  <c r="O101" i="133"/>
  <c r="O102" i="133"/>
  <c r="O103" i="133"/>
  <c r="O104" i="133"/>
  <c r="O105" i="133"/>
  <c r="O106" i="133"/>
  <c r="O107" i="133"/>
  <c r="O111" i="133"/>
  <c r="O112" i="133"/>
  <c r="O113" i="133"/>
  <c r="O114" i="133"/>
  <c r="O115" i="133"/>
  <c r="O116" i="133"/>
  <c r="O117" i="133"/>
  <c r="O118" i="133"/>
  <c r="O119" i="133"/>
  <c r="O120" i="133"/>
  <c r="O121" i="133"/>
  <c r="O122" i="133"/>
  <c r="O123" i="133"/>
  <c r="O18" i="134"/>
  <c r="O26" i="134"/>
  <c r="O29" i="134"/>
  <c r="O40" i="134"/>
  <c r="O47" i="134"/>
  <c r="O48" i="134"/>
  <c r="O50" i="134"/>
  <c r="O52" i="134"/>
  <c r="O53" i="134"/>
  <c r="O55" i="134"/>
  <c r="O56" i="134"/>
  <c r="O57" i="134"/>
  <c r="O67" i="134"/>
  <c r="O68" i="134"/>
  <c r="O70" i="134"/>
  <c r="O71" i="134"/>
  <c r="O72" i="134"/>
  <c r="O73" i="134"/>
  <c r="O76" i="134"/>
  <c r="O77" i="134"/>
  <c r="O78" i="134"/>
  <c r="O79" i="134"/>
  <c r="O80" i="134"/>
  <c r="O81" i="134"/>
  <c r="O82" i="134"/>
  <c r="O85" i="134"/>
  <c r="O86" i="134"/>
  <c r="O87" i="134"/>
  <c r="O88" i="134"/>
  <c r="O89" i="134"/>
  <c r="O90" i="134"/>
  <c r="O91" i="134"/>
  <c r="O92" i="134"/>
  <c r="O93" i="134"/>
  <c r="O94" i="134"/>
  <c r="O95" i="134"/>
  <c r="O96" i="134"/>
  <c r="O97" i="134"/>
  <c r="O98" i="134"/>
  <c r="O99" i="134"/>
  <c r="O100" i="134"/>
  <c r="O101" i="134"/>
  <c r="O102" i="134"/>
  <c r="O103" i="134"/>
  <c r="O104" i="134"/>
  <c r="O105" i="134"/>
  <c r="O106" i="134"/>
  <c r="O107" i="134"/>
  <c r="O111" i="134"/>
  <c r="O112" i="134"/>
  <c r="O113" i="134"/>
  <c r="O114" i="134"/>
  <c r="O115" i="134"/>
  <c r="O116" i="134"/>
  <c r="O117" i="134"/>
  <c r="O118" i="134"/>
  <c r="O119" i="134"/>
  <c r="O120" i="134"/>
  <c r="O121" i="134"/>
  <c r="O122" i="134"/>
  <c r="O123" i="134"/>
  <c r="O124" i="134"/>
  <c r="O18" i="135"/>
  <c r="O26" i="135"/>
  <c r="O29" i="135"/>
  <c r="O40" i="135"/>
  <c r="O47" i="135"/>
  <c r="O48" i="135"/>
  <c r="O50" i="135"/>
  <c r="O52" i="135"/>
  <c r="O53" i="135"/>
  <c r="O55" i="135"/>
  <c r="O56" i="135"/>
  <c r="O57" i="135"/>
  <c r="O67" i="135"/>
  <c r="O68" i="135"/>
  <c r="O70" i="135"/>
  <c r="O71" i="135"/>
  <c r="O72" i="135"/>
  <c r="O73" i="135"/>
  <c r="O76" i="135"/>
  <c r="O77" i="135"/>
  <c r="O78" i="135"/>
  <c r="O79" i="135"/>
  <c r="O80" i="135"/>
  <c r="O81" i="135"/>
  <c r="O82" i="135"/>
  <c r="O85" i="135"/>
  <c r="O86" i="135"/>
  <c r="O87" i="135"/>
  <c r="O88" i="135"/>
  <c r="O89" i="135"/>
  <c r="O90" i="135"/>
  <c r="O91" i="135"/>
  <c r="O92" i="135"/>
  <c r="O93" i="135"/>
  <c r="O94" i="135"/>
  <c r="O95" i="135"/>
  <c r="O96" i="135"/>
  <c r="O97" i="135"/>
  <c r="O98" i="135"/>
  <c r="O99" i="135"/>
  <c r="O100" i="135"/>
  <c r="O101" i="135"/>
  <c r="O102" i="135"/>
  <c r="O103" i="135"/>
  <c r="O104" i="135"/>
  <c r="O105" i="135"/>
  <c r="O106" i="135"/>
  <c r="O107" i="135"/>
  <c r="O111" i="135"/>
  <c r="O112" i="135"/>
  <c r="O113" i="135"/>
  <c r="O114" i="135"/>
  <c r="O115" i="135"/>
  <c r="O116" i="135"/>
  <c r="O117" i="135"/>
  <c r="O118" i="135"/>
  <c r="O119" i="135"/>
  <c r="O120" i="135"/>
  <c r="O121" i="135"/>
  <c r="O122" i="135"/>
  <c r="O123" i="135"/>
  <c r="O124" i="135"/>
  <c r="O125" i="135"/>
  <c r="O18" i="136"/>
  <c r="O26" i="136"/>
  <c r="O29" i="136"/>
  <c r="O40" i="136"/>
  <c r="O47" i="136"/>
  <c r="O48" i="136"/>
  <c r="O50" i="136"/>
  <c r="O52" i="136"/>
  <c r="O53" i="136"/>
  <c r="O55" i="136"/>
  <c r="O56" i="136"/>
  <c r="O57" i="136"/>
  <c r="O67" i="136"/>
  <c r="O68" i="136"/>
  <c r="O70" i="136"/>
  <c r="O71" i="136"/>
  <c r="O72" i="136"/>
  <c r="O73" i="136"/>
  <c r="O76" i="136"/>
  <c r="O77" i="136"/>
  <c r="O78" i="136"/>
  <c r="O79" i="136"/>
  <c r="O80" i="136"/>
  <c r="O81" i="136"/>
  <c r="O82" i="136"/>
  <c r="O85" i="136"/>
  <c r="O86" i="136"/>
  <c r="O87" i="136"/>
  <c r="O88" i="136"/>
  <c r="O89" i="136"/>
  <c r="O90" i="136"/>
  <c r="O91" i="136"/>
  <c r="O92" i="136"/>
  <c r="O93" i="136"/>
  <c r="O94" i="136"/>
  <c r="O95" i="136"/>
  <c r="O96" i="136"/>
  <c r="O97" i="136"/>
  <c r="O98" i="136"/>
  <c r="O99" i="136"/>
  <c r="O100" i="136"/>
  <c r="O101" i="136"/>
  <c r="O102" i="136"/>
  <c r="O103" i="136"/>
  <c r="O104" i="136"/>
  <c r="O105" i="136"/>
  <c r="O106" i="136"/>
  <c r="O107" i="136"/>
  <c r="O111" i="136"/>
  <c r="O112" i="136"/>
  <c r="O113" i="136"/>
  <c r="O114" i="136"/>
  <c r="O115" i="136"/>
  <c r="O116" i="136"/>
  <c r="O117" i="136"/>
  <c r="O118" i="136"/>
  <c r="O119" i="136"/>
  <c r="O120" i="136"/>
  <c r="O121" i="136"/>
  <c r="O122" i="136"/>
  <c r="O123" i="136"/>
  <c r="O124" i="136"/>
  <c r="O125" i="136"/>
  <c r="O18" i="137"/>
  <c r="O27" i="137"/>
  <c r="O30" i="137"/>
  <c r="O41" i="137"/>
  <c r="O48" i="137"/>
  <c r="O49" i="137"/>
  <c r="O51" i="137"/>
  <c r="O53" i="137"/>
  <c r="O54" i="137"/>
  <c r="O56" i="137"/>
  <c r="O57" i="137"/>
  <c r="O58" i="137"/>
  <c r="O69" i="137"/>
  <c r="O70" i="137"/>
  <c r="O72" i="137"/>
  <c r="O73" i="137"/>
  <c r="O74" i="137"/>
  <c r="O75" i="137"/>
  <c r="O79" i="137"/>
  <c r="O80" i="137"/>
  <c r="O81" i="137"/>
  <c r="O82" i="137"/>
  <c r="O83" i="137"/>
  <c r="O84" i="137"/>
  <c r="O85" i="137"/>
  <c r="O88" i="137"/>
  <c r="O89" i="137"/>
  <c r="O90" i="137"/>
  <c r="O91" i="137"/>
  <c r="O92" i="137"/>
  <c r="O93" i="137"/>
  <c r="O94" i="137"/>
  <c r="O95" i="137"/>
  <c r="O96" i="137"/>
  <c r="O97" i="137"/>
  <c r="O98" i="137"/>
  <c r="O99" i="137"/>
  <c r="O100" i="137"/>
  <c r="O101" i="137"/>
  <c r="O102" i="137"/>
  <c r="O103" i="137"/>
  <c r="O104" i="137"/>
  <c r="O105" i="137"/>
  <c r="O106" i="137"/>
  <c r="O107" i="137"/>
  <c r="O108" i="137"/>
  <c r="O109" i="137"/>
  <c r="O110" i="137"/>
  <c r="O111" i="137"/>
  <c r="O115" i="137"/>
  <c r="O116" i="137"/>
  <c r="O117" i="137"/>
  <c r="O118" i="137"/>
  <c r="O119" i="137"/>
  <c r="O120" i="137"/>
  <c r="O121" i="137"/>
  <c r="O122" i="137"/>
  <c r="O123" i="137"/>
  <c r="O124" i="137"/>
  <c r="O125" i="137"/>
  <c r="O126" i="137"/>
  <c r="O127" i="137"/>
  <c r="O128" i="137"/>
  <c r="O129" i="137"/>
  <c r="O130" i="137"/>
  <c r="O131" i="137"/>
  <c r="O18" i="138"/>
  <c r="O27" i="138"/>
  <c r="O30" i="138"/>
  <c r="O41" i="138"/>
  <c r="O48" i="138"/>
  <c r="O49" i="138"/>
  <c r="O51" i="138"/>
  <c r="O53" i="138"/>
  <c r="O54" i="138"/>
  <c r="O56" i="138"/>
  <c r="O57" i="138"/>
  <c r="O58" i="138"/>
  <c r="O69" i="138"/>
  <c r="O70" i="138"/>
  <c r="O72" i="138"/>
  <c r="O73" i="138"/>
  <c r="O74" i="138"/>
  <c r="O75" i="138"/>
  <c r="O79" i="138"/>
  <c r="O80" i="138"/>
  <c r="O81" i="138"/>
  <c r="O82" i="138"/>
  <c r="O83" i="138"/>
  <c r="O84" i="138"/>
  <c r="O85" i="138"/>
  <c r="O88" i="138"/>
  <c r="O89" i="138"/>
  <c r="O90" i="138"/>
  <c r="O91" i="138"/>
  <c r="O92" i="138"/>
  <c r="O93" i="138"/>
  <c r="O94" i="138"/>
  <c r="O95" i="138"/>
  <c r="O96" i="138"/>
  <c r="O97" i="138"/>
  <c r="O98" i="138"/>
  <c r="O99" i="138"/>
  <c r="O100" i="138"/>
  <c r="O101" i="138"/>
  <c r="O102" i="138"/>
  <c r="O103" i="138"/>
  <c r="O104" i="138"/>
  <c r="O105" i="138"/>
  <c r="O106" i="138"/>
  <c r="O107" i="138"/>
  <c r="O108" i="138"/>
  <c r="O109" i="138"/>
  <c r="O110" i="138"/>
  <c r="O111" i="138"/>
  <c r="O115" i="138"/>
  <c r="O116" i="138"/>
  <c r="O117" i="138"/>
  <c r="O118" i="138"/>
  <c r="O119" i="138"/>
  <c r="O120" i="138"/>
  <c r="O121" i="138"/>
  <c r="O122" i="138"/>
  <c r="O123" i="138"/>
  <c r="O124" i="138"/>
  <c r="O125" i="138"/>
  <c r="O126" i="138"/>
  <c r="O127" i="138"/>
  <c r="O128" i="138"/>
  <c r="O129" i="138"/>
  <c r="O130" i="138"/>
  <c r="O131" i="138"/>
  <c r="O132" i="138"/>
  <c r="O133" i="138"/>
  <c r="K17" i="48"/>
  <c r="K35" i="48"/>
  <c r="K42" i="48"/>
  <c r="K60" i="48"/>
  <c r="K61" i="48"/>
  <c r="K43" i="48"/>
  <c r="K45" i="48"/>
  <c r="K47" i="48"/>
  <c r="K48" i="48"/>
  <c r="K50" i="48"/>
  <c r="K51" i="48"/>
  <c r="K52" i="48"/>
  <c r="K63" i="48"/>
  <c r="K64" i="48"/>
  <c r="K65" i="48"/>
  <c r="K66" i="48"/>
  <c r="K68" i="48"/>
  <c r="K69" i="48"/>
  <c r="K70" i="48"/>
  <c r="K71" i="48"/>
  <c r="K72" i="48"/>
  <c r="K73" i="48"/>
  <c r="K74" i="48"/>
  <c r="K75" i="48"/>
  <c r="K77" i="48"/>
  <c r="K78" i="48"/>
  <c r="K17" i="49"/>
  <c r="K35" i="49"/>
  <c r="K42" i="49"/>
  <c r="K60" i="49"/>
  <c r="K61" i="49"/>
  <c r="K43" i="49"/>
  <c r="K45" i="49"/>
  <c r="K47" i="49"/>
  <c r="K48" i="49"/>
  <c r="K50" i="49"/>
  <c r="K51" i="49"/>
  <c r="K52" i="49"/>
  <c r="K63" i="49"/>
  <c r="K64" i="49"/>
  <c r="K65" i="49"/>
  <c r="K66" i="49"/>
  <c r="K68" i="49"/>
  <c r="K69" i="49"/>
  <c r="K70" i="49"/>
  <c r="K71" i="49"/>
  <c r="K72" i="49"/>
  <c r="K73" i="49"/>
  <c r="K74" i="49"/>
  <c r="K75" i="49"/>
  <c r="K78" i="49"/>
  <c r="K79" i="49"/>
  <c r="K17" i="50"/>
  <c r="K35" i="50"/>
  <c r="K42" i="50"/>
  <c r="K60" i="50"/>
  <c r="K61" i="50"/>
  <c r="K43" i="50"/>
  <c r="K45" i="50"/>
  <c r="K47" i="50"/>
  <c r="K48" i="50"/>
  <c r="K50" i="50"/>
  <c r="K51" i="50"/>
  <c r="K52" i="50"/>
  <c r="K63" i="50"/>
  <c r="K64" i="50"/>
  <c r="K65" i="50"/>
  <c r="K66" i="50"/>
  <c r="K68" i="50"/>
  <c r="K69" i="50"/>
  <c r="K70" i="50"/>
  <c r="K71" i="50"/>
  <c r="K72" i="50"/>
  <c r="K73" i="50"/>
  <c r="K74" i="50"/>
  <c r="K75" i="50"/>
  <c r="K78" i="50"/>
  <c r="K79" i="50"/>
  <c r="K17" i="51"/>
  <c r="K35" i="51"/>
  <c r="K42" i="51"/>
  <c r="K60" i="51"/>
  <c r="K61" i="51"/>
  <c r="K43" i="51"/>
  <c r="K45" i="51"/>
  <c r="K47" i="51"/>
  <c r="K48" i="51"/>
  <c r="K50" i="51"/>
  <c r="K51" i="51"/>
  <c r="K52" i="51"/>
  <c r="K63" i="51"/>
  <c r="K64" i="51"/>
  <c r="K65" i="51"/>
  <c r="K66" i="51"/>
  <c r="K68" i="51"/>
  <c r="K69" i="51"/>
  <c r="K70" i="51"/>
  <c r="K71" i="51"/>
  <c r="K72" i="51"/>
  <c r="K73" i="51"/>
  <c r="K74" i="51"/>
  <c r="K75" i="51"/>
  <c r="K78" i="51"/>
  <c r="K79" i="51"/>
  <c r="K17" i="54"/>
  <c r="K35" i="54"/>
  <c r="K42" i="54"/>
  <c r="K60" i="54"/>
  <c r="K61" i="54"/>
  <c r="K23" i="54"/>
  <c r="K43" i="54"/>
  <c r="K45" i="54"/>
  <c r="K47" i="54"/>
  <c r="K48" i="54"/>
  <c r="K50" i="54"/>
  <c r="K51" i="54"/>
  <c r="K52" i="54"/>
  <c r="K63" i="54"/>
  <c r="K64" i="54"/>
  <c r="K65" i="54"/>
  <c r="K66" i="54"/>
  <c r="K68" i="54"/>
  <c r="K69" i="54"/>
  <c r="K70" i="54"/>
  <c r="K71" i="54"/>
  <c r="K72" i="54"/>
  <c r="K73" i="54"/>
  <c r="K74" i="54"/>
  <c r="K75" i="54"/>
  <c r="K78" i="54"/>
  <c r="K79" i="54"/>
  <c r="K80" i="54"/>
  <c r="K17" i="55"/>
  <c r="K35" i="55"/>
  <c r="K42" i="55"/>
  <c r="K60" i="55"/>
  <c r="K61" i="55"/>
  <c r="K23" i="55"/>
  <c r="K43" i="55"/>
  <c r="K45" i="55"/>
  <c r="K47" i="55"/>
  <c r="K48" i="55"/>
  <c r="K50" i="55"/>
  <c r="K51" i="55"/>
  <c r="K52" i="55"/>
  <c r="K63" i="55"/>
  <c r="K64" i="55"/>
  <c r="K65" i="55"/>
  <c r="K66" i="55"/>
  <c r="K68" i="55"/>
  <c r="K69" i="55"/>
  <c r="K70" i="55"/>
  <c r="K71" i="55"/>
  <c r="K72" i="55"/>
  <c r="K73" i="55"/>
  <c r="K74" i="55"/>
  <c r="K75" i="55"/>
  <c r="K78" i="55"/>
  <c r="K79" i="55"/>
  <c r="K80" i="55"/>
  <c r="K81" i="55"/>
  <c r="K17" i="57"/>
  <c r="K23" i="57"/>
  <c r="K35" i="57"/>
  <c r="K42" i="57"/>
  <c r="K43" i="57"/>
  <c r="K45" i="57"/>
  <c r="K47" i="57"/>
  <c r="K48" i="57"/>
  <c r="K50" i="57"/>
  <c r="K51" i="57"/>
  <c r="K52" i="57"/>
  <c r="K60" i="57"/>
  <c r="K61" i="57"/>
  <c r="K63" i="57"/>
  <c r="K64" i="57"/>
  <c r="K65" i="57"/>
  <c r="K66" i="57"/>
  <c r="K68" i="57"/>
  <c r="K69" i="57"/>
  <c r="K70" i="57"/>
  <c r="K71" i="57"/>
  <c r="K72" i="57"/>
  <c r="K73" i="57"/>
  <c r="K74" i="57"/>
  <c r="K75" i="57"/>
  <c r="K78" i="57"/>
  <c r="K79" i="57"/>
  <c r="K80" i="57"/>
  <c r="K81" i="57"/>
  <c r="K82" i="57"/>
  <c r="K83" i="57"/>
  <c r="K84" i="57"/>
  <c r="K17" i="58"/>
  <c r="K23" i="58"/>
  <c r="K34" i="58"/>
  <c r="K41" i="58"/>
  <c r="K42" i="58"/>
  <c r="K44" i="58"/>
  <c r="K46" i="58"/>
  <c r="K47" i="58"/>
  <c r="K49" i="58"/>
  <c r="K50" i="58"/>
  <c r="K51" i="58"/>
  <c r="K59" i="58"/>
  <c r="K60" i="58"/>
  <c r="K62" i="58"/>
  <c r="K63" i="58"/>
  <c r="K64" i="58"/>
  <c r="K65" i="58"/>
  <c r="K67" i="58"/>
  <c r="K68" i="58"/>
  <c r="K69" i="58"/>
  <c r="K70" i="58"/>
  <c r="K71" i="58"/>
  <c r="K72" i="58"/>
  <c r="K73" i="58"/>
  <c r="K74" i="58"/>
  <c r="K77" i="58"/>
  <c r="K78" i="58"/>
  <c r="K79" i="58"/>
  <c r="K80" i="58"/>
  <c r="K81" i="58"/>
  <c r="K82" i="58"/>
  <c r="K83" i="58"/>
  <c r="K17" i="59"/>
  <c r="K23" i="59"/>
  <c r="K34" i="59"/>
  <c r="K41" i="59"/>
  <c r="K42" i="59"/>
  <c r="K44" i="59"/>
  <c r="K46" i="59"/>
  <c r="K47" i="59"/>
  <c r="K49" i="59"/>
  <c r="K50" i="59"/>
  <c r="K51" i="59"/>
  <c r="K59" i="59"/>
  <c r="K60" i="59"/>
  <c r="K62" i="59"/>
  <c r="K63" i="59"/>
  <c r="K64" i="59"/>
  <c r="K65" i="59"/>
  <c r="K67" i="59"/>
  <c r="K68" i="59"/>
  <c r="K69" i="59"/>
  <c r="K70" i="59"/>
  <c r="K71" i="59"/>
  <c r="K72" i="59"/>
  <c r="K73" i="59"/>
  <c r="K74" i="59"/>
  <c r="K77" i="59"/>
  <c r="K78" i="59"/>
  <c r="K79" i="59"/>
  <c r="K80" i="59"/>
  <c r="K81" i="59"/>
  <c r="K82" i="59"/>
  <c r="K83" i="59"/>
  <c r="K84" i="59"/>
  <c r="K17" i="60"/>
  <c r="K23" i="60"/>
  <c r="K34" i="60"/>
  <c r="K41" i="60"/>
  <c r="K42" i="60"/>
  <c r="K44" i="60"/>
  <c r="K46" i="60"/>
  <c r="K47" i="60"/>
  <c r="K49" i="60"/>
  <c r="K50" i="60"/>
  <c r="K51" i="60"/>
  <c r="K59" i="60"/>
  <c r="K60" i="60"/>
  <c r="K62" i="60"/>
  <c r="K63" i="60"/>
  <c r="K64" i="60"/>
  <c r="K65" i="60"/>
  <c r="K67" i="60"/>
  <c r="K68" i="60"/>
  <c r="K69" i="60"/>
  <c r="K70" i="60"/>
  <c r="K71" i="60"/>
  <c r="K72" i="60"/>
  <c r="K73" i="60"/>
  <c r="K74" i="60"/>
  <c r="K77" i="60"/>
  <c r="K78" i="60"/>
  <c r="K79" i="60"/>
  <c r="K80" i="60"/>
  <c r="K81" i="60"/>
  <c r="K82" i="60"/>
  <c r="K83" i="60"/>
  <c r="K84" i="60"/>
  <c r="K17" i="61"/>
  <c r="K23" i="61"/>
  <c r="K34" i="61"/>
  <c r="K41" i="61"/>
  <c r="K42" i="61"/>
  <c r="K44" i="61"/>
  <c r="K46" i="61"/>
  <c r="K47" i="61"/>
  <c r="K49" i="61"/>
  <c r="K50" i="61"/>
  <c r="K51" i="61"/>
  <c r="K59" i="61"/>
  <c r="K60" i="61"/>
  <c r="K62" i="61"/>
  <c r="K63" i="61"/>
  <c r="K64" i="61"/>
  <c r="K65" i="61"/>
  <c r="K67" i="61"/>
  <c r="K68" i="61"/>
  <c r="K69" i="61"/>
  <c r="K70" i="61"/>
  <c r="K71" i="61"/>
  <c r="K72" i="61"/>
  <c r="K73" i="61"/>
  <c r="K74" i="61"/>
  <c r="K77" i="61"/>
  <c r="K78" i="61"/>
  <c r="K79" i="61"/>
  <c r="K80" i="61"/>
  <c r="K81" i="61"/>
  <c r="K82" i="61"/>
  <c r="K83" i="61"/>
  <c r="K84" i="61"/>
  <c r="K17" i="62"/>
  <c r="K23" i="62"/>
  <c r="K34" i="62"/>
  <c r="K41" i="62"/>
  <c r="K42" i="62"/>
  <c r="K44" i="62"/>
  <c r="K46" i="62"/>
  <c r="K47" i="62"/>
  <c r="K49" i="62"/>
  <c r="K50" i="62"/>
  <c r="K51" i="62"/>
  <c r="K59" i="62"/>
  <c r="K60" i="62"/>
  <c r="K62" i="62"/>
  <c r="K63" i="62"/>
  <c r="K64" i="62"/>
  <c r="K65" i="62"/>
  <c r="K67" i="62"/>
  <c r="K68" i="62"/>
  <c r="K69" i="62"/>
  <c r="K70" i="62"/>
  <c r="K71" i="62"/>
  <c r="K72" i="62"/>
  <c r="K73" i="62"/>
  <c r="K74" i="62"/>
  <c r="K77" i="62"/>
  <c r="K78" i="62"/>
  <c r="K79" i="62"/>
  <c r="K80" i="62"/>
  <c r="K81" i="62"/>
  <c r="K82" i="62"/>
  <c r="K83" i="62"/>
  <c r="K84" i="62"/>
  <c r="M17" i="64"/>
  <c r="M23" i="64"/>
  <c r="M34" i="64"/>
  <c r="M41" i="64"/>
  <c r="M42" i="64"/>
  <c r="M44" i="64"/>
  <c r="M46" i="64"/>
  <c r="M47" i="64"/>
  <c r="M49" i="64"/>
  <c r="M50" i="64"/>
  <c r="M51" i="64"/>
  <c r="M59" i="64"/>
  <c r="M60" i="64"/>
  <c r="M62" i="64"/>
  <c r="M63" i="64"/>
  <c r="M64" i="64"/>
  <c r="M65" i="64"/>
  <c r="M67" i="64"/>
  <c r="M68" i="64"/>
  <c r="M69" i="64"/>
  <c r="M70" i="64"/>
  <c r="M71" i="64"/>
  <c r="M72" i="64"/>
  <c r="M73" i="64"/>
  <c r="M74" i="64"/>
  <c r="M77" i="64"/>
  <c r="M78" i="64"/>
  <c r="M79" i="64"/>
  <c r="M80" i="64"/>
  <c r="M81" i="64"/>
  <c r="M82" i="64"/>
  <c r="M83" i="64"/>
  <c r="M84" i="64"/>
  <c r="M85" i="64"/>
  <c r="M17" i="65"/>
  <c r="M23" i="65"/>
  <c r="M34" i="65"/>
  <c r="M41" i="65"/>
  <c r="M42" i="65"/>
  <c r="M44" i="65"/>
  <c r="M46" i="65"/>
  <c r="M47" i="65"/>
  <c r="M49" i="65"/>
  <c r="M50" i="65"/>
  <c r="M51" i="65"/>
  <c r="M59" i="65"/>
  <c r="M60" i="65"/>
  <c r="M62" i="65"/>
  <c r="M63" i="65"/>
  <c r="M64" i="65"/>
  <c r="M65" i="65"/>
  <c r="M67" i="65"/>
  <c r="M68" i="65"/>
  <c r="M69" i="65"/>
  <c r="M70" i="65"/>
  <c r="M71" i="65"/>
  <c r="M72" i="65"/>
  <c r="M73" i="65"/>
  <c r="M74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17" i="66"/>
  <c r="M23" i="66"/>
  <c r="M34" i="66"/>
  <c r="M41" i="66"/>
  <c r="M42" i="66"/>
  <c r="M44" i="66"/>
  <c r="M46" i="66"/>
  <c r="M47" i="66"/>
  <c r="M49" i="66"/>
  <c r="M50" i="66"/>
  <c r="M51" i="66"/>
  <c r="M59" i="66"/>
  <c r="M60" i="66"/>
  <c r="M62" i="66"/>
  <c r="M63" i="66"/>
  <c r="M64" i="66"/>
  <c r="M65" i="66"/>
  <c r="M67" i="66"/>
  <c r="M68" i="66"/>
  <c r="M69" i="66"/>
  <c r="M70" i="66"/>
  <c r="M71" i="66"/>
  <c r="M72" i="66"/>
  <c r="M73" i="66"/>
  <c r="M74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17" i="67"/>
  <c r="M23" i="67"/>
  <c r="M34" i="67"/>
  <c r="M41" i="67"/>
  <c r="M42" i="67"/>
  <c r="M44" i="67"/>
  <c r="M46" i="67"/>
  <c r="M47" i="67"/>
  <c r="M49" i="67"/>
  <c r="M50" i="67"/>
  <c r="M51" i="67"/>
  <c r="M59" i="67"/>
  <c r="M60" i="67"/>
  <c r="M62" i="67"/>
  <c r="M63" i="67"/>
  <c r="M64" i="67"/>
  <c r="M65" i="67"/>
  <c r="M67" i="67"/>
  <c r="M68" i="67"/>
  <c r="M69" i="67"/>
  <c r="M70" i="67"/>
  <c r="M71" i="67"/>
  <c r="M72" i="67"/>
  <c r="M73" i="67"/>
  <c r="M74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17" i="69"/>
  <c r="M23" i="69"/>
  <c r="M34" i="69"/>
  <c r="M41" i="69"/>
  <c r="M42" i="69"/>
  <c r="M44" i="69"/>
  <c r="M46" i="69"/>
  <c r="M47" i="69"/>
  <c r="M49" i="69"/>
  <c r="M50" i="69"/>
  <c r="M51" i="69"/>
  <c r="M59" i="69"/>
  <c r="M60" i="69"/>
  <c r="M62" i="69"/>
  <c r="M63" i="69"/>
  <c r="M64" i="69"/>
  <c r="M65" i="69"/>
  <c r="M67" i="69"/>
  <c r="M68" i="69"/>
  <c r="M69" i="69"/>
  <c r="M70" i="69"/>
  <c r="M71" i="69"/>
  <c r="M72" i="69"/>
  <c r="M73" i="69"/>
  <c r="M74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17" i="70"/>
  <c r="M23" i="70"/>
  <c r="M34" i="70"/>
  <c r="M41" i="70"/>
  <c r="M42" i="70"/>
  <c r="M44" i="70"/>
  <c r="M46" i="70"/>
  <c r="M47" i="70"/>
  <c r="M49" i="70"/>
  <c r="M50" i="70"/>
  <c r="M51" i="70"/>
  <c r="M59" i="70"/>
  <c r="M60" i="70"/>
  <c r="M62" i="70"/>
  <c r="M63" i="70"/>
  <c r="M64" i="70"/>
  <c r="M65" i="70"/>
  <c r="M67" i="70"/>
  <c r="M68" i="70"/>
  <c r="M69" i="70"/>
  <c r="M70" i="70"/>
  <c r="M71" i="70"/>
  <c r="M72" i="70"/>
  <c r="M73" i="70"/>
  <c r="M74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17" i="71"/>
  <c r="M23" i="71"/>
  <c r="M34" i="71"/>
  <c r="M41" i="71"/>
  <c r="M42" i="71"/>
  <c r="M44" i="71"/>
  <c r="M46" i="71"/>
  <c r="M47" i="71"/>
  <c r="M49" i="71"/>
  <c r="M50" i="71"/>
  <c r="M51" i="71"/>
  <c r="M59" i="71"/>
  <c r="M60" i="71"/>
  <c r="M62" i="71"/>
  <c r="M63" i="71"/>
  <c r="M64" i="71"/>
  <c r="M65" i="71"/>
  <c r="M67" i="71"/>
  <c r="M68" i="71"/>
  <c r="M69" i="71"/>
  <c r="M70" i="71"/>
  <c r="M71" i="71"/>
  <c r="M72" i="71"/>
  <c r="M73" i="71"/>
  <c r="M74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17" i="72"/>
  <c r="M23" i="72"/>
  <c r="M34" i="72"/>
  <c r="M41" i="72"/>
  <c r="M42" i="72"/>
  <c r="M44" i="72"/>
  <c r="M46" i="72"/>
  <c r="M47" i="72"/>
  <c r="M49" i="72"/>
  <c r="M50" i="72"/>
  <c r="M51" i="72"/>
  <c r="M59" i="72"/>
  <c r="M60" i="72"/>
  <c r="M62" i="72"/>
  <c r="M63" i="72"/>
  <c r="M64" i="72"/>
  <c r="M65" i="72"/>
  <c r="M67" i="72"/>
  <c r="M68" i="72"/>
  <c r="M69" i="72"/>
  <c r="M70" i="72"/>
  <c r="M71" i="72"/>
  <c r="M72" i="72"/>
  <c r="M73" i="72"/>
  <c r="M74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17" i="73"/>
  <c r="M23" i="73"/>
  <c r="M34" i="73"/>
  <c r="M41" i="73"/>
  <c r="M42" i="73"/>
  <c r="M44" i="73"/>
  <c r="M46" i="73"/>
  <c r="M47" i="73"/>
  <c r="M49" i="73"/>
  <c r="M50" i="73"/>
  <c r="M51" i="73"/>
  <c r="M59" i="73"/>
  <c r="M60" i="73"/>
  <c r="M62" i="73"/>
  <c r="M63" i="73"/>
  <c r="M64" i="73"/>
  <c r="M65" i="73"/>
  <c r="M67" i="73"/>
  <c r="M68" i="73"/>
  <c r="M69" i="73"/>
  <c r="M70" i="73"/>
  <c r="M71" i="73"/>
  <c r="M72" i="73"/>
  <c r="M73" i="73"/>
  <c r="M74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17" i="74"/>
  <c r="M23" i="74"/>
  <c r="M34" i="74"/>
  <c r="M41" i="74"/>
  <c r="M42" i="74"/>
  <c r="M44" i="74"/>
  <c r="M46" i="74"/>
  <c r="M47" i="74"/>
  <c r="M49" i="74"/>
  <c r="M50" i="74"/>
  <c r="M51" i="74"/>
  <c r="M59" i="74"/>
  <c r="M60" i="74"/>
  <c r="M62" i="74"/>
  <c r="M63" i="74"/>
  <c r="M64" i="74"/>
  <c r="M65" i="74"/>
  <c r="M67" i="74"/>
  <c r="M68" i="74"/>
  <c r="M69" i="74"/>
  <c r="M70" i="74"/>
  <c r="M71" i="74"/>
  <c r="M72" i="74"/>
  <c r="M73" i="74"/>
  <c r="M74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17" i="75"/>
  <c r="M23" i="75"/>
  <c r="M34" i="75"/>
  <c r="M41" i="75"/>
  <c r="M42" i="75"/>
  <c r="M44" i="75"/>
  <c r="M46" i="75"/>
  <c r="M47" i="75"/>
  <c r="M49" i="75"/>
  <c r="M50" i="75"/>
  <c r="M51" i="75"/>
  <c r="M59" i="75"/>
  <c r="M60" i="75"/>
  <c r="M62" i="75"/>
  <c r="M63" i="75"/>
  <c r="M64" i="75"/>
  <c r="M65" i="75"/>
  <c r="M67" i="75"/>
  <c r="M68" i="75"/>
  <c r="M69" i="75"/>
  <c r="M70" i="75"/>
  <c r="M71" i="75"/>
  <c r="M72" i="75"/>
  <c r="M73" i="75"/>
  <c r="M74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17" i="76"/>
  <c r="M23" i="76"/>
  <c r="M34" i="76"/>
  <c r="M41" i="76"/>
  <c r="M42" i="76"/>
  <c r="M44" i="76"/>
  <c r="M46" i="76"/>
  <c r="M47" i="76"/>
  <c r="M49" i="76"/>
  <c r="M50" i="76"/>
  <c r="M51" i="76"/>
  <c r="M59" i="76"/>
  <c r="M60" i="76"/>
  <c r="M62" i="76"/>
  <c r="M63" i="76"/>
  <c r="M64" i="76"/>
  <c r="M65" i="76"/>
  <c r="M67" i="76"/>
  <c r="M68" i="76"/>
  <c r="M69" i="76"/>
  <c r="M70" i="76"/>
  <c r="M71" i="76"/>
  <c r="M72" i="76"/>
  <c r="M73" i="76"/>
  <c r="M74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17" i="77"/>
  <c r="M23" i="77"/>
  <c r="M34" i="77"/>
  <c r="M41" i="77"/>
  <c r="M42" i="77"/>
  <c r="M44" i="77"/>
  <c r="M46" i="77"/>
  <c r="M47" i="77"/>
  <c r="M49" i="77"/>
  <c r="M50" i="77"/>
  <c r="M51" i="77"/>
  <c r="M59" i="77"/>
  <c r="M60" i="77"/>
  <c r="M62" i="77"/>
  <c r="M63" i="77"/>
  <c r="M64" i="77"/>
  <c r="M65" i="77"/>
  <c r="M67" i="77"/>
  <c r="M68" i="77"/>
  <c r="M69" i="77"/>
  <c r="M70" i="77"/>
  <c r="M71" i="77"/>
  <c r="M72" i="77"/>
  <c r="M73" i="77"/>
  <c r="M74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17" i="78"/>
  <c r="M23" i="78"/>
  <c r="M34" i="78"/>
  <c r="M41" i="78"/>
  <c r="M42" i="78"/>
  <c r="M44" i="78"/>
  <c r="M46" i="78"/>
  <c r="M47" i="78"/>
  <c r="M49" i="78"/>
  <c r="M50" i="78"/>
  <c r="M51" i="78"/>
  <c r="M59" i="78"/>
  <c r="M60" i="78"/>
  <c r="M62" i="78"/>
  <c r="M63" i="78"/>
  <c r="M64" i="78"/>
  <c r="M65" i="78"/>
  <c r="M67" i="78"/>
  <c r="M68" i="78"/>
  <c r="M69" i="78"/>
  <c r="M70" i="78"/>
  <c r="M71" i="78"/>
  <c r="M72" i="78"/>
  <c r="M73" i="78"/>
  <c r="M74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17" i="79"/>
  <c r="M23" i="79"/>
  <c r="M34" i="79"/>
  <c r="M41" i="79"/>
  <c r="M42" i="79"/>
  <c r="M44" i="79"/>
  <c r="M46" i="79"/>
  <c r="M47" i="79"/>
  <c r="M49" i="79"/>
  <c r="M50" i="79"/>
  <c r="M51" i="79"/>
  <c r="M59" i="79"/>
  <c r="M60" i="79"/>
  <c r="M62" i="79"/>
  <c r="M63" i="79"/>
  <c r="M64" i="79"/>
  <c r="M65" i="79"/>
  <c r="M67" i="79"/>
  <c r="M68" i="79"/>
  <c r="M69" i="79"/>
  <c r="M70" i="79"/>
  <c r="M71" i="79"/>
  <c r="M72" i="79"/>
  <c r="M73" i="79"/>
  <c r="M74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17" i="80"/>
  <c r="M23" i="80"/>
  <c r="M34" i="80"/>
  <c r="M41" i="80"/>
  <c r="M42" i="80"/>
  <c r="M44" i="80"/>
  <c r="M46" i="80"/>
  <c r="M47" i="80"/>
  <c r="M49" i="80"/>
  <c r="M50" i="80"/>
  <c r="M51" i="80"/>
  <c r="M59" i="80"/>
  <c r="M60" i="80"/>
  <c r="M62" i="80"/>
  <c r="M63" i="80"/>
  <c r="M64" i="80"/>
  <c r="M65" i="80"/>
  <c r="M67" i="80"/>
  <c r="M68" i="80"/>
  <c r="M69" i="80"/>
  <c r="M70" i="80"/>
  <c r="M71" i="80"/>
  <c r="M72" i="80"/>
  <c r="M73" i="80"/>
  <c r="M74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17" i="81"/>
  <c r="M23" i="81"/>
  <c r="M34" i="81"/>
  <c r="M41" i="81"/>
  <c r="M42" i="81"/>
  <c r="M44" i="81"/>
  <c r="M46" i="81"/>
  <c r="M47" i="81"/>
  <c r="M49" i="81"/>
  <c r="M50" i="81"/>
  <c r="M51" i="81"/>
  <c r="M59" i="81"/>
  <c r="M60" i="81"/>
  <c r="M62" i="81"/>
  <c r="M63" i="81"/>
  <c r="M64" i="81"/>
  <c r="M65" i="81"/>
  <c r="M67" i="81"/>
  <c r="M68" i="81"/>
  <c r="M69" i="81"/>
  <c r="M70" i="81"/>
  <c r="M71" i="81"/>
  <c r="M72" i="81"/>
  <c r="M73" i="81"/>
  <c r="M74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17" i="82"/>
  <c r="M23" i="82"/>
  <c r="M34" i="82"/>
  <c r="M41" i="82"/>
  <c r="M42" i="82"/>
  <c r="M44" i="82"/>
  <c r="M46" i="82"/>
  <c r="M47" i="82"/>
  <c r="M49" i="82"/>
  <c r="M50" i="82"/>
  <c r="M51" i="82"/>
  <c r="M59" i="82"/>
  <c r="M60" i="82"/>
  <c r="M62" i="82"/>
  <c r="M63" i="82"/>
  <c r="M64" i="82"/>
  <c r="M65" i="82"/>
  <c r="M67" i="82"/>
  <c r="M68" i="82"/>
  <c r="M69" i="82"/>
  <c r="M70" i="82"/>
  <c r="M71" i="82"/>
  <c r="M72" i="82"/>
  <c r="M73" i="82"/>
  <c r="M74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17" i="84"/>
  <c r="M23" i="84"/>
  <c r="M34" i="84"/>
  <c r="M41" i="84"/>
  <c r="M42" i="84"/>
  <c r="M44" i="84"/>
  <c r="M46" i="84"/>
  <c r="M47" i="84"/>
  <c r="M49" i="84"/>
  <c r="M50" i="84"/>
  <c r="M51" i="84"/>
  <c r="M59" i="84"/>
  <c r="M60" i="84"/>
  <c r="M62" i="84"/>
  <c r="M63" i="84"/>
  <c r="M64" i="84"/>
  <c r="M65" i="84"/>
  <c r="M67" i="84"/>
  <c r="M68" i="84"/>
  <c r="M69" i="84"/>
  <c r="M70" i="84"/>
  <c r="M71" i="84"/>
  <c r="M72" i="84"/>
  <c r="M73" i="84"/>
  <c r="M74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17" i="83"/>
  <c r="M23" i="83"/>
  <c r="M34" i="83"/>
  <c r="M41" i="83"/>
  <c r="M42" i="83"/>
  <c r="M44" i="83"/>
  <c r="M46" i="83"/>
  <c r="M47" i="83"/>
  <c r="M49" i="83"/>
  <c r="M50" i="83"/>
  <c r="M51" i="83"/>
  <c r="M59" i="83"/>
  <c r="M60" i="83"/>
  <c r="M62" i="83"/>
  <c r="M63" i="83"/>
  <c r="M64" i="83"/>
  <c r="M65" i="83"/>
  <c r="M67" i="83"/>
  <c r="M68" i="83"/>
  <c r="M69" i="83"/>
  <c r="M70" i="83"/>
  <c r="M71" i="83"/>
  <c r="M72" i="83"/>
  <c r="M73" i="83"/>
  <c r="M74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17" i="85"/>
  <c r="M23" i="85"/>
  <c r="M34" i="85"/>
  <c r="M41" i="85"/>
  <c r="M42" i="85"/>
  <c r="M44" i="85"/>
  <c r="M46" i="85"/>
  <c r="M47" i="85"/>
  <c r="M49" i="85"/>
  <c r="M50" i="85"/>
  <c r="M51" i="85"/>
  <c r="M59" i="85"/>
  <c r="M60" i="85"/>
  <c r="M62" i="85"/>
  <c r="M63" i="85"/>
  <c r="M64" i="85"/>
  <c r="M65" i="85"/>
  <c r="M67" i="85"/>
  <c r="M68" i="85"/>
  <c r="M69" i="85"/>
  <c r="M70" i="85"/>
  <c r="M71" i="85"/>
  <c r="M72" i="85"/>
  <c r="M73" i="85"/>
  <c r="M74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17" i="87"/>
  <c r="M23" i="87"/>
  <c r="M34" i="87"/>
  <c r="M41" i="87"/>
  <c r="M42" i="87"/>
  <c r="M44" i="87"/>
  <c r="M46" i="87"/>
  <c r="M47" i="87"/>
  <c r="M49" i="87"/>
  <c r="M50" i="87"/>
  <c r="M51" i="87"/>
  <c r="M59" i="87"/>
  <c r="M60" i="87"/>
  <c r="M62" i="87"/>
  <c r="M63" i="87"/>
  <c r="M64" i="87"/>
  <c r="M65" i="87"/>
  <c r="M67" i="87"/>
  <c r="M68" i="87"/>
  <c r="M69" i="87"/>
  <c r="M70" i="87"/>
  <c r="M71" i="87"/>
  <c r="M72" i="87"/>
  <c r="M73" i="87"/>
  <c r="M74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17" i="89"/>
  <c r="M23" i="89"/>
  <c r="M34" i="89"/>
  <c r="M41" i="89"/>
  <c r="M42" i="89"/>
  <c r="M44" i="89"/>
  <c r="M46" i="89"/>
  <c r="M47" i="89"/>
  <c r="M49" i="89"/>
  <c r="M50" i="89"/>
  <c r="M51" i="89"/>
  <c r="M59" i="89"/>
  <c r="M60" i="89"/>
  <c r="M62" i="89"/>
  <c r="M63" i="89"/>
  <c r="M64" i="89"/>
  <c r="M65" i="89"/>
  <c r="M67" i="89"/>
  <c r="M68" i="89"/>
  <c r="M69" i="89"/>
  <c r="M70" i="89"/>
  <c r="M71" i="89"/>
  <c r="M72" i="89"/>
  <c r="M73" i="89"/>
  <c r="M74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17" i="90"/>
  <c r="M23" i="90"/>
  <c r="M34" i="90"/>
  <c r="M41" i="90"/>
  <c r="M42" i="90"/>
  <c r="M44" i="90"/>
  <c r="M46" i="90"/>
  <c r="M47" i="90"/>
  <c r="M49" i="90"/>
  <c r="M50" i="90"/>
  <c r="M51" i="90"/>
  <c r="M59" i="90"/>
  <c r="M60" i="90"/>
  <c r="M62" i="90"/>
  <c r="M63" i="90"/>
  <c r="M64" i="90"/>
  <c r="M65" i="90"/>
  <c r="M67" i="90"/>
  <c r="M68" i="90"/>
  <c r="M69" i="90"/>
  <c r="M70" i="90"/>
  <c r="M71" i="90"/>
  <c r="M72" i="90"/>
  <c r="M73" i="90"/>
  <c r="M74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17" i="91"/>
  <c r="M23" i="91"/>
  <c r="M34" i="91"/>
  <c r="M41" i="91"/>
  <c r="M42" i="91"/>
  <c r="M44" i="91"/>
  <c r="M46" i="91"/>
  <c r="M47" i="91"/>
  <c r="M49" i="91"/>
  <c r="M50" i="91"/>
  <c r="M51" i="91"/>
  <c r="M59" i="91"/>
  <c r="M60" i="91"/>
  <c r="M62" i="91"/>
  <c r="M63" i="91"/>
  <c r="M64" i="91"/>
  <c r="M65" i="91"/>
  <c r="M67" i="91"/>
  <c r="M68" i="91"/>
  <c r="M69" i="91"/>
  <c r="M70" i="91"/>
  <c r="M71" i="91"/>
  <c r="M72" i="91"/>
  <c r="M73" i="91"/>
  <c r="M74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17" i="92"/>
  <c r="M23" i="92"/>
  <c r="M34" i="92"/>
  <c r="M41" i="92"/>
  <c r="M42" i="92"/>
  <c r="M44" i="92"/>
  <c r="M46" i="92"/>
  <c r="M47" i="92"/>
  <c r="M49" i="92"/>
  <c r="M50" i="92"/>
  <c r="M51" i="92"/>
  <c r="M59" i="92"/>
  <c r="M60" i="92"/>
  <c r="M62" i="92"/>
  <c r="M63" i="92"/>
  <c r="M64" i="92"/>
  <c r="M65" i="92"/>
  <c r="M67" i="92"/>
  <c r="M68" i="92"/>
  <c r="M69" i="92"/>
  <c r="M70" i="92"/>
  <c r="M71" i="92"/>
  <c r="M72" i="92"/>
  <c r="M73" i="92"/>
  <c r="M74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17" i="93"/>
  <c r="M23" i="93"/>
  <c r="M34" i="93"/>
  <c r="M41" i="93"/>
  <c r="M42" i="93"/>
  <c r="M44" i="93"/>
  <c r="M46" i="93"/>
  <c r="M47" i="93"/>
  <c r="M49" i="93"/>
  <c r="M50" i="93"/>
  <c r="M51" i="93"/>
  <c r="M59" i="93"/>
  <c r="M60" i="93"/>
  <c r="M62" i="93"/>
  <c r="M63" i="93"/>
  <c r="M64" i="93"/>
  <c r="M65" i="93"/>
  <c r="M67" i="93"/>
  <c r="M68" i="93"/>
  <c r="M69" i="93"/>
  <c r="M70" i="93"/>
  <c r="M71" i="93"/>
  <c r="M72" i="93"/>
  <c r="M73" i="93"/>
  <c r="M74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17" i="94"/>
  <c r="M23" i="94"/>
  <c r="M34" i="94"/>
  <c r="M41" i="94"/>
  <c r="M42" i="94"/>
  <c r="M44" i="94"/>
  <c r="M46" i="94"/>
  <c r="M47" i="94"/>
  <c r="M49" i="94"/>
  <c r="M50" i="94"/>
  <c r="M51" i="94"/>
  <c r="M59" i="94"/>
  <c r="M60" i="94"/>
  <c r="M62" i="94"/>
  <c r="M63" i="94"/>
  <c r="M64" i="94"/>
  <c r="M65" i="94"/>
  <c r="M67" i="94"/>
  <c r="M68" i="94"/>
  <c r="M69" i="94"/>
  <c r="M70" i="94"/>
  <c r="M71" i="94"/>
  <c r="M72" i="94"/>
  <c r="M73" i="94"/>
  <c r="M74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17" i="95"/>
  <c r="M23" i="95"/>
  <c r="M34" i="95"/>
  <c r="M41" i="95"/>
  <c r="M42" i="95"/>
  <c r="M44" i="95"/>
  <c r="M46" i="95"/>
  <c r="M47" i="95"/>
  <c r="M49" i="95"/>
  <c r="M50" i="95"/>
  <c r="M51" i="95"/>
  <c r="M59" i="95"/>
  <c r="M60" i="95"/>
  <c r="M62" i="95"/>
  <c r="M63" i="95"/>
  <c r="M64" i="95"/>
  <c r="M65" i="95"/>
  <c r="M67" i="95"/>
  <c r="M68" i="95"/>
  <c r="M69" i="95"/>
  <c r="M70" i="95"/>
  <c r="M71" i="95"/>
  <c r="M72" i="95"/>
  <c r="M73" i="95"/>
  <c r="M74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17" i="96"/>
  <c r="M23" i="96"/>
  <c r="M34" i="96"/>
  <c r="M41" i="96"/>
  <c r="M42" i="96"/>
  <c r="M44" i="96"/>
  <c r="M46" i="96"/>
  <c r="M47" i="96"/>
  <c r="M49" i="96"/>
  <c r="M50" i="96"/>
  <c r="M51" i="96"/>
  <c r="M59" i="96"/>
  <c r="M60" i="96"/>
  <c r="M62" i="96"/>
  <c r="M63" i="96"/>
  <c r="M64" i="96"/>
  <c r="M65" i="96"/>
  <c r="M67" i="96"/>
  <c r="M68" i="96"/>
  <c r="M69" i="96"/>
  <c r="M70" i="96"/>
  <c r="M71" i="96"/>
  <c r="M72" i="96"/>
  <c r="M73" i="96"/>
  <c r="M74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17" i="105"/>
  <c r="M24" i="105"/>
  <c r="M37" i="105"/>
  <c r="M44" i="105"/>
  <c r="M45" i="105"/>
  <c r="M47" i="105"/>
  <c r="M49" i="105"/>
  <c r="M50" i="105"/>
  <c r="M52" i="105"/>
  <c r="M53" i="105"/>
  <c r="M54" i="105"/>
  <c r="M62" i="105"/>
  <c r="M63" i="105"/>
  <c r="M65" i="105"/>
  <c r="M66" i="105"/>
  <c r="M67" i="105"/>
  <c r="M68" i="105"/>
  <c r="M71" i="105"/>
  <c r="M72" i="105"/>
  <c r="M73" i="105"/>
  <c r="M74" i="105"/>
  <c r="M75" i="105"/>
  <c r="M76" i="105"/>
  <c r="M77" i="105"/>
  <c r="M80" i="105"/>
  <c r="M81" i="105"/>
  <c r="M82" i="105"/>
  <c r="M83" i="105"/>
  <c r="M84" i="105"/>
  <c r="M85" i="105"/>
  <c r="M86" i="105"/>
  <c r="M87" i="105"/>
  <c r="M88" i="105"/>
  <c r="M89" i="105"/>
  <c r="M90" i="105"/>
  <c r="M91" i="105"/>
  <c r="M92" i="105"/>
  <c r="M93" i="105"/>
  <c r="M94" i="105"/>
  <c r="M95" i="105"/>
  <c r="M96" i="105"/>
  <c r="M97" i="105"/>
  <c r="M17" i="106"/>
  <c r="M24" i="106"/>
  <c r="M37" i="106"/>
  <c r="M44" i="106"/>
  <c r="M45" i="106"/>
  <c r="M47" i="106"/>
  <c r="M49" i="106"/>
  <c r="M50" i="106"/>
  <c r="M52" i="106"/>
  <c r="M53" i="106"/>
  <c r="M54" i="106"/>
  <c r="M62" i="106"/>
  <c r="M63" i="106"/>
  <c r="M65" i="106"/>
  <c r="M66" i="106"/>
  <c r="M67" i="106"/>
  <c r="M68" i="106"/>
  <c r="M71" i="106"/>
  <c r="M72" i="106"/>
  <c r="M73" i="106"/>
  <c r="M74" i="106"/>
  <c r="M75" i="106"/>
  <c r="M76" i="106"/>
  <c r="M77" i="106"/>
  <c r="M80" i="106"/>
  <c r="M81" i="106"/>
  <c r="M82" i="106"/>
  <c r="M83" i="106"/>
  <c r="M84" i="106"/>
  <c r="M85" i="106"/>
  <c r="M86" i="106"/>
  <c r="M87" i="106"/>
  <c r="M88" i="106"/>
  <c r="M89" i="106"/>
  <c r="M90" i="106"/>
  <c r="M91" i="106"/>
  <c r="M92" i="106"/>
  <c r="M93" i="106"/>
  <c r="M94" i="106"/>
  <c r="M95" i="106"/>
  <c r="M96" i="106"/>
  <c r="M97" i="106"/>
  <c r="Q17" i="116"/>
  <c r="Q24" i="116"/>
  <c r="Q27" i="116"/>
  <c r="Q38" i="116"/>
  <c r="Q45" i="116"/>
  <c r="Q46" i="116"/>
  <c r="Q48" i="116"/>
  <c r="Q50" i="116"/>
  <c r="Q51" i="116"/>
  <c r="Q53" i="116"/>
  <c r="Q54" i="116"/>
  <c r="Q55" i="116"/>
  <c r="Q64" i="116"/>
  <c r="Q65" i="116"/>
  <c r="Q67" i="116"/>
  <c r="Q68" i="116"/>
  <c r="Q69" i="116"/>
  <c r="Q70" i="116"/>
  <c r="Q73" i="116"/>
  <c r="Q74" i="116"/>
  <c r="Q75" i="116"/>
  <c r="Q76" i="116"/>
  <c r="Q77" i="116"/>
  <c r="Q78" i="116"/>
  <c r="Q79" i="116"/>
  <c r="Q82" i="116"/>
  <c r="Q83" i="116"/>
  <c r="Q84" i="116"/>
  <c r="Q85" i="116"/>
  <c r="Q86" i="116"/>
  <c r="Q87" i="116"/>
  <c r="Q88" i="116"/>
  <c r="Q89" i="116"/>
  <c r="Q90" i="116"/>
  <c r="Q91" i="116"/>
  <c r="Q92" i="116"/>
  <c r="Q93" i="116"/>
  <c r="Q94" i="116"/>
  <c r="Q95" i="116"/>
  <c r="Q96" i="116"/>
  <c r="Q97" i="116"/>
  <c r="Q98" i="116"/>
  <c r="Q99" i="116"/>
  <c r="Q100" i="116"/>
  <c r="Q101" i="116"/>
  <c r="Q102" i="116"/>
  <c r="Q103" i="116"/>
  <c r="Q107" i="116"/>
  <c r="Q18" i="127"/>
  <c r="Q25" i="127"/>
  <c r="Q28" i="127"/>
  <c r="Q39" i="127"/>
  <c r="Q46" i="127"/>
  <c r="Q47" i="127"/>
  <c r="Q49" i="127"/>
  <c r="Q51" i="127"/>
  <c r="Q52" i="127"/>
  <c r="Q54" i="127"/>
  <c r="Q55" i="127"/>
  <c r="Q56" i="127"/>
  <c r="Q66" i="127"/>
  <c r="Q67" i="127"/>
  <c r="Q69" i="127"/>
  <c r="Q70" i="127"/>
  <c r="Q71" i="127"/>
  <c r="Q72" i="127"/>
  <c r="Q75" i="127"/>
  <c r="Q76" i="127"/>
  <c r="Q77" i="127"/>
  <c r="Q78" i="127"/>
  <c r="Q79" i="127"/>
  <c r="Q80" i="127"/>
  <c r="Q81" i="127"/>
  <c r="Q84" i="127"/>
  <c r="Q85" i="127"/>
  <c r="Q86" i="127"/>
  <c r="Q87" i="127"/>
  <c r="Q88" i="127"/>
  <c r="Q89" i="127"/>
  <c r="Q90" i="127"/>
  <c r="Q91" i="127"/>
  <c r="Q92" i="127"/>
  <c r="Q93" i="127"/>
  <c r="Q94" i="127"/>
  <c r="Q95" i="127"/>
  <c r="Q96" i="127"/>
  <c r="Q97" i="127"/>
  <c r="Q98" i="127"/>
  <c r="Q99" i="127"/>
  <c r="Q100" i="127"/>
  <c r="Q101" i="127"/>
  <c r="Q102" i="127"/>
  <c r="Q103" i="127"/>
  <c r="Q104" i="127"/>
  <c r="Q105" i="127"/>
  <c r="Q106" i="127"/>
  <c r="Q110" i="127"/>
  <c r="Q111" i="127"/>
  <c r="Q112" i="127"/>
  <c r="Q113" i="127"/>
  <c r="Q114" i="127"/>
  <c r="Q115" i="127"/>
  <c r="Q116" i="127"/>
  <c r="Q18" i="131"/>
  <c r="Q25" i="131"/>
  <c r="Q28" i="131"/>
  <c r="Q39" i="131"/>
  <c r="Q46" i="131"/>
  <c r="Q47" i="131"/>
  <c r="Q49" i="131"/>
  <c r="Q51" i="131"/>
  <c r="Q52" i="131"/>
  <c r="Q54" i="131"/>
  <c r="Q55" i="131"/>
  <c r="Q56" i="131"/>
  <c r="Q66" i="131"/>
  <c r="Q67" i="131"/>
  <c r="Q69" i="131"/>
  <c r="Q70" i="131"/>
  <c r="Q71" i="131"/>
  <c r="Q72" i="131"/>
  <c r="Q75" i="131"/>
  <c r="Q76" i="131"/>
  <c r="Q77" i="131"/>
  <c r="Q78" i="131"/>
  <c r="Q79" i="131"/>
  <c r="Q80" i="131"/>
  <c r="Q81" i="131"/>
  <c r="Q84" i="131"/>
  <c r="Q85" i="131"/>
  <c r="Q86" i="131"/>
  <c r="Q87" i="131"/>
  <c r="Q88" i="131"/>
  <c r="Q89" i="131"/>
  <c r="Q90" i="131"/>
  <c r="Q91" i="131"/>
  <c r="Q92" i="131"/>
  <c r="Q93" i="131"/>
  <c r="Q94" i="131"/>
  <c r="Q95" i="131"/>
  <c r="Q96" i="131"/>
  <c r="Q97" i="131"/>
  <c r="Q98" i="131"/>
  <c r="Q99" i="131"/>
  <c r="Q100" i="131"/>
  <c r="Q101" i="131"/>
  <c r="Q102" i="131"/>
  <c r="Q103" i="131"/>
  <c r="Q104" i="131"/>
  <c r="Q105" i="131"/>
  <c r="Q106" i="131"/>
  <c r="Q110" i="131"/>
  <c r="Q111" i="131"/>
  <c r="Q112" i="131"/>
  <c r="Q113" i="131"/>
  <c r="Q114" i="131"/>
  <c r="Q115" i="131"/>
  <c r="Q116" i="131"/>
  <c r="Q117" i="131"/>
  <c r="Q118" i="131"/>
  <c r="Q119" i="131"/>
  <c r="Q120" i="131"/>
  <c r="Q18" i="132"/>
  <c r="Q25" i="132"/>
  <c r="Q28" i="132"/>
  <c r="Q39" i="132"/>
  <c r="Q46" i="132"/>
  <c r="Q47" i="132"/>
  <c r="Q49" i="132"/>
  <c r="Q51" i="132"/>
  <c r="Q52" i="132"/>
  <c r="Q54" i="132"/>
  <c r="Q55" i="132"/>
  <c r="Q56" i="132"/>
  <c r="Q66" i="132"/>
  <c r="Q67" i="132"/>
  <c r="Q69" i="132"/>
  <c r="Q70" i="132"/>
  <c r="Q71" i="132"/>
  <c r="Q72" i="132"/>
  <c r="Q75" i="132"/>
  <c r="Q76" i="132"/>
  <c r="Q77" i="132"/>
  <c r="Q78" i="132"/>
  <c r="Q79" i="132"/>
  <c r="Q80" i="132"/>
  <c r="Q81" i="132"/>
  <c r="Q84" i="132"/>
  <c r="Q85" i="132"/>
  <c r="Q86" i="132"/>
  <c r="Q87" i="132"/>
  <c r="Q88" i="132"/>
  <c r="Q89" i="132"/>
  <c r="Q90" i="132"/>
  <c r="Q91" i="132"/>
  <c r="Q92" i="132"/>
  <c r="Q93" i="132"/>
  <c r="Q94" i="132"/>
  <c r="Q95" i="132"/>
  <c r="Q96" i="132"/>
  <c r="Q97" i="132"/>
  <c r="Q98" i="132"/>
  <c r="Q99" i="132"/>
  <c r="Q100" i="132"/>
  <c r="Q101" i="132"/>
  <c r="Q102" i="132"/>
  <c r="Q103" i="132"/>
  <c r="Q104" i="132"/>
  <c r="Q105" i="132"/>
  <c r="Q106" i="132"/>
  <c r="Q110" i="132"/>
  <c r="Q111" i="132"/>
  <c r="Q112" i="132"/>
  <c r="Q113" i="132"/>
  <c r="Q114" i="132"/>
  <c r="Q115" i="132"/>
  <c r="Q116" i="132"/>
  <c r="Q117" i="132"/>
  <c r="Q118" i="132"/>
  <c r="Q119" i="132"/>
  <c r="Q120" i="132"/>
  <c r="Q121" i="132"/>
  <c r="Q18" i="136"/>
  <c r="Q26" i="136"/>
  <c r="Q29" i="136"/>
  <c r="Q40" i="136"/>
  <c r="Q47" i="136"/>
  <c r="Q48" i="136"/>
  <c r="Q50" i="136"/>
  <c r="Q52" i="136"/>
  <c r="Q53" i="136"/>
  <c r="Q55" i="136"/>
  <c r="Q56" i="136"/>
  <c r="Q57" i="136"/>
  <c r="Q67" i="136"/>
  <c r="Q68" i="136"/>
  <c r="Q70" i="136"/>
  <c r="Q71" i="136"/>
  <c r="Q72" i="136"/>
  <c r="Q73" i="136"/>
  <c r="Q76" i="136"/>
  <c r="Q77" i="136"/>
  <c r="Q78" i="136"/>
  <c r="Q79" i="136"/>
  <c r="Q80" i="136"/>
  <c r="Q81" i="136"/>
  <c r="Q82" i="136"/>
  <c r="Q85" i="136"/>
  <c r="Q86" i="136"/>
  <c r="Q87" i="136"/>
  <c r="Q88" i="136"/>
  <c r="Q89" i="136"/>
  <c r="Q90" i="136"/>
  <c r="Q91" i="136"/>
  <c r="Q92" i="136"/>
  <c r="Q93" i="136"/>
  <c r="Q94" i="136"/>
  <c r="Q95" i="136"/>
  <c r="Q96" i="136"/>
  <c r="Q97" i="136"/>
  <c r="Q98" i="136"/>
  <c r="Q99" i="136"/>
  <c r="Q100" i="136"/>
  <c r="Q101" i="136"/>
  <c r="Q102" i="136"/>
  <c r="Q103" i="136"/>
  <c r="Q104" i="136"/>
  <c r="Q105" i="136"/>
  <c r="Q106" i="136"/>
  <c r="Q107" i="136"/>
  <c r="Q111" i="136"/>
  <c r="Q112" i="136"/>
  <c r="Q113" i="136"/>
  <c r="Q114" i="136"/>
  <c r="Q115" i="136"/>
  <c r="Q116" i="136"/>
  <c r="Q117" i="136"/>
  <c r="Q118" i="136"/>
  <c r="Q119" i="136"/>
  <c r="Q120" i="136"/>
  <c r="Q121" i="136"/>
  <c r="Q122" i="136"/>
  <c r="Q123" i="136"/>
  <c r="Q124" i="136"/>
  <c r="Q125" i="136"/>
  <c r="Q18" i="137"/>
  <c r="Q27" i="137"/>
  <c r="Q30" i="137"/>
  <c r="Q41" i="137"/>
  <c r="Q48" i="137"/>
  <c r="Q49" i="137"/>
  <c r="Q51" i="137"/>
  <c r="Q53" i="137"/>
  <c r="Q54" i="137"/>
  <c r="Q56" i="137"/>
  <c r="Q57" i="137"/>
  <c r="Q58" i="137"/>
  <c r="Q69" i="137"/>
  <c r="Q70" i="137"/>
  <c r="Q72" i="137"/>
  <c r="Q73" i="137"/>
  <c r="Q74" i="137"/>
  <c r="Q75" i="137"/>
  <c r="Q79" i="137"/>
  <c r="Q80" i="137"/>
  <c r="Q81" i="137"/>
  <c r="Q82" i="137"/>
  <c r="Q83" i="137"/>
  <c r="Q84" i="137"/>
  <c r="Q85" i="137"/>
  <c r="Q88" i="137"/>
  <c r="Q89" i="137"/>
  <c r="Q90" i="137"/>
  <c r="Q91" i="137"/>
  <c r="Q92" i="137"/>
  <c r="Q93" i="137"/>
  <c r="Q94" i="137"/>
  <c r="Q95" i="137"/>
  <c r="Q96" i="137"/>
  <c r="Q97" i="137"/>
  <c r="Q98" i="137"/>
  <c r="Q99" i="137"/>
  <c r="Q100" i="137"/>
  <c r="Q101" i="137"/>
  <c r="Q102" i="137"/>
  <c r="Q103" i="137"/>
  <c r="Q104" i="137"/>
  <c r="Q105" i="137"/>
  <c r="Q106" i="137"/>
  <c r="Q107" i="137"/>
  <c r="Q108" i="137"/>
  <c r="Q109" i="137"/>
  <c r="Q110" i="137"/>
  <c r="Q111" i="137"/>
  <c r="Q115" i="137"/>
  <c r="Q116" i="137"/>
  <c r="Q117" i="137"/>
  <c r="Q118" i="137"/>
  <c r="Q119" i="137"/>
  <c r="Q120" i="137"/>
  <c r="Q121" i="137"/>
  <c r="Q122" i="137"/>
  <c r="Q123" i="137"/>
  <c r="Q124" i="137"/>
  <c r="Q125" i="137"/>
  <c r="Q126" i="137"/>
  <c r="Q127" i="137"/>
  <c r="Q128" i="137"/>
  <c r="Q129" i="137"/>
  <c r="Q130" i="137"/>
  <c r="Q131" i="137"/>
  <c r="Q18" i="138"/>
  <c r="Q27" i="138"/>
  <c r="Q30" i="138"/>
  <c r="Q41" i="138"/>
  <c r="Q48" i="138"/>
  <c r="Q49" i="138"/>
  <c r="Q51" i="138"/>
  <c r="Q53" i="138"/>
  <c r="Q54" i="138"/>
  <c r="Q56" i="138"/>
  <c r="Q57" i="138"/>
  <c r="Q58" i="138"/>
  <c r="Q69" i="138"/>
  <c r="Q70" i="138"/>
  <c r="Q72" i="138"/>
  <c r="Q73" i="138"/>
  <c r="Q74" i="138"/>
  <c r="Q75" i="138"/>
  <c r="Q79" i="138"/>
  <c r="Q80" i="138"/>
  <c r="Q81" i="138"/>
  <c r="Q82" i="138"/>
  <c r="Q83" i="138"/>
  <c r="Q84" i="138"/>
  <c r="Q85" i="138"/>
  <c r="Q88" i="138"/>
  <c r="Q89" i="138"/>
  <c r="Q90" i="138"/>
  <c r="Q91" i="138"/>
  <c r="Q92" i="138"/>
  <c r="Q93" i="138"/>
  <c r="Q94" i="138"/>
  <c r="Q95" i="138"/>
  <c r="Q96" i="138"/>
  <c r="Q97" i="138"/>
  <c r="Q98" i="138"/>
  <c r="Q99" i="138"/>
  <c r="Q100" i="138"/>
  <c r="Q101" i="138"/>
  <c r="Q102" i="138"/>
  <c r="Q103" i="138"/>
  <c r="Q104" i="138"/>
  <c r="Q105" i="138"/>
  <c r="Q106" i="138"/>
  <c r="Q107" i="138"/>
  <c r="Q108" i="138"/>
  <c r="Q109" i="138"/>
  <c r="Q110" i="138"/>
  <c r="Q111" i="138"/>
  <c r="Q115" i="138"/>
  <c r="Q116" i="138"/>
  <c r="Q117" i="138"/>
  <c r="Q118" i="138"/>
  <c r="Q119" i="138"/>
  <c r="Q120" i="138"/>
  <c r="Q121" i="138"/>
  <c r="Q122" i="138"/>
  <c r="Q123" i="138"/>
  <c r="Q124" i="138"/>
  <c r="Q125" i="138"/>
  <c r="Q126" i="138"/>
  <c r="Q127" i="138"/>
  <c r="Q128" i="138"/>
  <c r="Q129" i="138"/>
  <c r="Q130" i="138"/>
  <c r="Q131" i="138"/>
  <c r="Q132" i="138"/>
  <c r="Q133" i="138"/>
  <c r="M26" i="15"/>
  <c r="M49" i="15"/>
  <c r="M17" i="48"/>
  <c r="M35" i="48"/>
  <c r="M42" i="48"/>
  <c r="M60" i="48"/>
  <c r="M61" i="48"/>
  <c r="M43" i="48"/>
  <c r="M45" i="48"/>
  <c r="M47" i="48"/>
  <c r="M48" i="48"/>
  <c r="M50" i="48"/>
  <c r="M51" i="48"/>
  <c r="M52" i="48"/>
  <c r="M63" i="48"/>
  <c r="M64" i="48"/>
  <c r="M65" i="48"/>
  <c r="M66" i="48"/>
  <c r="M68" i="48"/>
  <c r="M69" i="48"/>
  <c r="M70" i="48"/>
  <c r="M71" i="48"/>
  <c r="M72" i="48"/>
  <c r="M73" i="48"/>
  <c r="M74" i="48"/>
  <c r="M75" i="48"/>
  <c r="M77" i="48"/>
  <c r="M78" i="48"/>
  <c r="M17" i="49"/>
  <c r="M35" i="49"/>
  <c r="M42" i="49"/>
  <c r="M60" i="49"/>
  <c r="M61" i="49"/>
  <c r="M43" i="49"/>
  <c r="M45" i="49"/>
  <c r="M47" i="49"/>
  <c r="M48" i="49"/>
  <c r="M50" i="49"/>
  <c r="M51" i="49"/>
  <c r="M52" i="49"/>
  <c r="M63" i="49"/>
  <c r="M64" i="49"/>
  <c r="M65" i="49"/>
  <c r="M66" i="49"/>
  <c r="M68" i="49"/>
  <c r="M69" i="49"/>
  <c r="M70" i="49"/>
  <c r="M71" i="49"/>
  <c r="M72" i="49"/>
  <c r="M73" i="49"/>
  <c r="M74" i="49"/>
  <c r="M75" i="49"/>
  <c r="M78" i="49"/>
  <c r="M79" i="49"/>
  <c r="M17" i="50"/>
  <c r="M35" i="50"/>
  <c r="M42" i="50"/>
  <c r="M60" i="50"/>
  <c r="M61" i="50"/>
  <c r="M43" i="50"/>
  <c r="M45" i="50"/>
  <c r="M47" i="50"/>
  <c r="M48" i="50"/>
  <c r="M50" i="50"/>
  <c r="M51" i="50"/>
  <c r="M52" i="50"/>
  <c r="M63" i="50"/>
  <c r="M64" i="50"/>
  <c r="M65" i="50"/>
  <c r="M66" i="50"/>
  <c r="M68" i="50"/>
  <c r="M69" i="50"/>
  <c r="M70" i="50"/>
  <c r="M71" i="50"/>
  <c r="M72" i="50"/>
  <c r="M73" i="50"/>
  <c r="M74" i="50"/>
  <c r="M75" i="50"/>
  <c r="M78" i="50"/>
  <c r="M79" i="50"/>
  <c r="M17" i="51"/>
  <c r="M35" i="51"/>
  <c r="M42" i="51"/>
  <c r="M60" i="51"/>
  <c r="M61" i="51"/>
  <c r="M43" i="51"/>
  <c r="M45" i="51"/>
  <c r="M47" i="51"/>
  <c r="M48" i="51"/>
  <c r="M50" i="51"/>
  <c r="M51" i="51"/>
  <c r="M52" i="51"/>
  <c r="M63" i="51"/>
  <c r="M64" i="51"/>
  <c r="M65" i="51"/>
  <c r="M66" i="51"/>
  <c r="M68" i="51"/>
  <c r="M69" i="51"/>
  <c r="M70" i="51"/>
  <c r="M71" i="51"/>
  <c r="M72" i="51"/>
  <c r="M73" i="51"/>
  <c r="M74" i="51"/>
  <c r="M75" i="51"/>
  <c r="M78" i="51"/>
  <c r="M79" i="51"/>
  <c r="M17" i="54"/>
  <c r="M35" i="54"/>
  <c r="M42" i="54"/>
  <c r="M60" i="54"/>
  <c r="M61" i="54"/>
  <c r="M23" i="54"/>
  <c r="M43" i="54"/>
  <c r="M45" i="54"/>
  <c r="M47" i="54"/>
  <c r="M48" i="54"/>
  <c r="M50" i="54"/>
  <c r="M51" i="54"/>
  <c r="M52" i="54"/>
  <c r="M63" i="54"/>
  <c r="M64" i="54"/>
  <c r="M65" i="54"/>
  <c r="M66" i="54"/>
  <c r="M68" i="54"/>
  <c r="M69" i="54"/>
  <c r="M70" i="54"/>
  <c r="M71" i="54"/>
  <c r="M72" i="54"/>
  <c r="M73" i="54"/>
  <c r="M74" i="54"/>
  <c r="M75" i="54"/>
  <c r="M78" i="54"/>
  <c r="M79" i="54"/>
  <c r="M80" i="54"/>
  <c r="M17" i="55"/>
  <c r="M35" i="55"/>
  <c r="M42" i="55"/>
  <c r="M60" i="55"/>
  <c r="M61" i="55"/>
  <c r="M23" i="55"/>
  <c r="M43" i="55"/>
  <c r="M45" i="55"/>
  <c r="M47" i="55"/>
  <c r="M48" i="55"/>
  <c r="M50" i="55"/>
  <c r="M51" i="55"/>
  <c r="M52" i="55"/>
  <c r="M63" i="55"/>
  <c r="M64" i="55"/>
  <c r="M65" i="55"/>
  <c r="M66" i="55"/>
  <c r="M68" i="55"/>
  <c r="M69" i="55"/>
  <c r="M70" i="55"/>
  <c r="M71" i="55"/>
  <c r="M72" i="55"/>
  <c r="M73" i="55"/>
  <c r="M74" i="55"/>
  <c r="M75" i="55"/>
  <c r="M78" i="55"/>
  <c r="M79" i="55"/>
  <c r="M80" i="55"/>
  <c r="M81" i="55"/>
  <c r="M17" i="56"/>
  <c r="M35" i="56"/>
  <c r="M42" i="56"/>
  <c r="M60" i="56"/>
  <c r="M61" i="56"/>
  <c r="M23" i="56"/>
  <c r="M43" i="56"/>
  <c r="M45" i="56"/>
  <c r="M47" i="56"/>
  <c r="M48" i="56"/>
  <c r="M50" i="56"/>
  <c r="M51" i="56"/>
  <c r="M52" i="56"/>
  <c r="M63" i="56"/>
  <c r="M64" i="56"/>
  <c r="M65" i="56"/>
  <c r="M66" i="56"/>
  <c r="M68" i="56"/>
  <c r="M69" i="56"/>
  <c r="M70" i="56"/>
  <c r="M71" i="56"/>
  <c r="M72" i="56"/>
  <c r="M73" i="56"/>
  <c r="M74" i="56"/>
  <c r="M75" i="56"/>
  <c r="M78" i="56"/>
  <c r="M79" i="56"/>
  <c r="M80" i="56"/>
  <c r="M81" i="56"/>
  <c r="M17" i="57"/>
  <c r="M23" i="57"/>
  <c r="M35" i="57"/>
  <c r="M42" i="57"/>
  <c r="M43" i="57"/>
  <c r="M45" i="57"/>
  <c r="M47" i="57"/>
  <c r="M48" i="57"/>
  <c r="M50" i="57"/>
  <c r="M51" i="57"/>
  <c r="M52" i="57"/>
  <c r="M60" i="57"/>
  <c r="M61" i="57"/>
  <c r="M63" i="57"/>
  <c r="M64" i="57"/>
  <c r="M65" i="57"/>
  <c r="M66" i="57"/>
  <c r="M68" i="57"/>
  <c r="M69" i="57"/>
  <c r="M70" i="57"/>
  <c r="M71" i="57"/>
  <c r="M72" i="57"/>
  <c r="M73" i="57"/>
  <c r="M74" i="57"/>
  <c r="M75" i="57"/>
  <c r="M78" i="57"/>
  <c r="M79" i="57"/>
  <c r="M80" i="57"/>
  <c r="M81" i="57"/>
  <c r="M82" i="57"/>
  <c r="M83" i="57"/>
  <c r="M84" i="57"/>
  <c r="M17" i="58"/>
  <c r="M23" i="58"/>
  <c r="M34" i="58"/>
  <c r="M41" i="58"/>
  <c r="M42" i="58"/>
  <c r="M44" i="58"/>
  <c r="M46" i="58"/>
  <c r="M47" i="58"/>
  <c r="M49" i="58"/>
  <c r="M50" i="58"/>
  <c r="M51" i="58"/>
  <c r="M59" i="58"/>
  <c r="M60" i="58"/>
  <c r="M62" i="58"/>
  <c r="M63" i="58"/>
  <c r="M64" i="58"/>
  <c r="M65" i="58"/>
  <c r="M67" i="58"/>
  <c r="M68" i="58"/>
  <c r="M69" i="58"/>
  <c r="M70" i="58"/>
  <c r="M71" i="58"/>
  <c r="M72" i="58"/>
  <c r="M73" i="58"/>
  <c r="M74" i="58"/>
  <c r="M77" i="58"/>
  <c r="M78" i="58"/>
  <c r="M79" i="58"/>
  <c r="M80" i="58"/>
  <c r="M81" i="58"/>
  <c r="M82" i="58"/>
  <c r="M83" i="58"/>
  <c r="M17" i="59"/>
  <c r="M23" i="59"/>
  <c r="M34" i="59"/>
  <c r="M41" i="59"/>
  <c r="M42" i="59"/>
  <c r="M44" i="59"/>
  <c r="M46" i="59"/>
  <c r="M47" i="59"/>
  <c r="M49" i="59"/>
  <c r="M50" i="59"/>
  <c r="M51" i="59"/>
  <c r="M59" i="59"/>
  <c r="M60" i="59"/>
  <c r="M62" i="59"/>
  <c r="M63" i="59"/>
  <c r="M64" i="59"/>
  <c r="M65" i="59"/>
  <c r="M67" i="59"/>
  <c r="M68" i="59"/>
  <c r="M69" i="59"/>
  <c r="M70" i="59"/>
  <c r="M71" i="59"/>
  <c r="M72" i="59"/>
  <c r="M73" i="59"/>
  <c r="M74" i="59"/>
  <c r="M77" i="59"/>
  <c r="M78" i="59"/>
  <c r="M79" i="59"/>
  <c r="M80" i="59"/>
  <c r="M81" i="59"/>
  <c r="M82" i="59"/>
  <c r="M83" i="59"/>
  <c r="M84" i="59"/>
  <c r="M17" i="60"/>
  <c r="M23" i="60"/>
  <c r="M34" i="60"/>
  <c r="M41" i="60"/>
  <c r="M42" i="60"/>
  <c r="M44" i="60"/>
  <c r="M46" i="60"/>
  <c r="M47" i="60"/>
  <c r="M49" i="60"/>
  <c r="M50" i="60"/>
  <c r="M51" i="60"/>
  <c r="M59" i="60"/>
  <c r="M60" i="60"/>
  <c r="M62" i="60"/>
  <c r="M63" i="60"/>
  <c r="M64" i="60"/>
  <c r="M65" i="60"/>
  <c r="M67" i="60"/>
  <c r="M68" i="60"/>
  <c r="M69" i="60"/>
  <c r="M70" i="60"/>
  <c r="M71" i="60"/>
  <c r="M72" i="60"/>
  <c r="M73" i="60"/>
  <c r="M74" i="60"/>
  <c r="M77" i="60"/>
  <c r="M78" i="60"/>
  <c r="M79" i="60"/>
  <c r="M80" i="60"/>
  <c r="M81" i="60"/>
  <c r="M82" i="60"/>
  <c r="M83" i="60"/>
  <c r="M84" i="60"/>
  <c r="M17" i="61"/>
  <c r="M23" i="61"/>
  <c r="M34" i="61"/>
  <c r="M41" i="61"/>
  <c r="M42" i="61"/>
  <c r="M44" i="61"/>
  <c r="M46" i="61"/>
  <c r="M47" i="61"/>
  <c r="M49" i="61"/>
  <c r="M50" i="61"/>
  <c r="M51" i="61"/>
  <c r="M59" i="61"/>
  <c r="M60" i="61"/>
  <c r="M62" i="61"/>
  <c r="M63" i="61"/>
  <c r="M64" i="61"/>
  <c r="M65" i="61"/>
  <c r="M67" i="61"/>
  <c r="M68" i="61"/>
  <c r="M69" i="61"/>
  <c r="M70" i="61"/>
  <c r="M71" i="61"/>
  <c r="M72" i="61"/>
  <c r="M73" i="61"/>
  <c r="M74" i="61"/>
  <c r="M77" i="61"/>
  <c r="M78" i="61"/>
  <c r="M79" i="61"/>
  <c r="M80" i="61"/>
  <c r="M81" i="61"/>
  <c r="M82" i="61"/>
  <c r="M83" i="61"/>
  <c r="M84" i="61"/>
  <c r="M17" i="62"/>
  <c r="M23" i="62"/>
  <c r="M34" i="62"/>
  <c r="M41" i="62"/>
  <c r="M42" i="62"/>
  <c r="M44" i="62"/>
  <c r="M46" i="62"/>
  <c r="M47" i="62"/>
  <c r="M49" i="62"/>
  <c r="M50" i="62"/>
  <c r="M51" i="62"/>
  <c r="M59" i="62"/>
  <c r="M60" i="62"/>
  <c r="M62" i="62"/>
  <c r="M63" i="62"/>
  <c r="M64" i="62"/>
  <c r="M65" i="62"/>
  <c r="M67" i="62"/>
  <c r="M68" i="62"/>
  <c r="M69" i="62"/>
  <c r="M70" i="62"/>
  <c r="M71" i="62"/>
  <c r="M72" i="62"/>
  <c r="M73" i="62"/>
  <c r="M74" i="62"/>
  <c r="M77" i="62"/>
  <c r="M78" i="62"/>
  <c r="M79" i="62"/>
  <c r="M80" i="62"/>
  <c r="M81" i="62"/>
  <c r="M82" i="62"/>
  <c r="M83" i="62"/>
  <c r="M84" i="62"/>
  <c r="M17" i="63"/>
  <c r="M23" i="63"/>
  <c r="M34" i="63"/>
  <c r="M41" i="63"/>
  <c r="M42" i="63"/>
  <c r="M44" i="63"/>
  <c r="M46" i="63"/>
  <c r="M47" i="63"/>
  <c r="M49" i="63"/>
  <c r="M50" i="63"/>
  <c r="M51" i="63"/>
  <c r="M59" i="63"/>
  <c r="M60" i="63"/>
  <c r="M62" i="63"/>
  <c r="M63" i="63"/>
  <c r="M64" i="63"/>
  <c r="M65" i="63"/>
  <c r="M67" i="63"/>
  <c r="M68" i="63"/>
  <c r="M69" i="63"/>
  <c r="M70" i="63"/>
  <c r="M71" i="63"/>
  <c r="M72" i="63"/>
  <c r="M73" i="63"/>
  <c r="M74" i="63"/>
  <c r="M77" i="63"/>
  <c r="M78" i="63"/>
  <c r="M79" i="63"/>
  <c r="M80" i="63"/>
  <c r="M81" i="63"/>
  <c r="M82" i="63"/>
  <c r="M83" i="63"/>
  <c r="M84" i="63"/>
  <c r="M85" i="63"/>
  <c r="O17" i="64"/>
  <c r="O23" i="64"/>
  <c r="O34" i="64"/>
  <c r="O41" i="64"/>
  <c r="O42" i="64"/>
  <c r="O44" i="64"/>
  <c r="O46" i="64"/>
  <c r="O47" i="64"/>
  <c r="O49" i="64"/>
  <c r="O50" i="64"/>
  <c r="O51" i="64"/>
  <c r="O59" i="64"/>
  <c r="O60" i="64"/>
  <c r="O62" i="64"/>
  <c r="O63" i="64"/>
  <c r="O64" i="64"/>
  <c r="O65" i="64"/>
  <c r="O67" i="64"/>
  <c r="O68" i="64"/>
  <c r="O69" i="64"/>
  <c r="O70" i="64"/>
  <c r="O71" i="64"/>
  <c r="O72" i="64"/>
  <c r="O73" i="64"/>
  <c r="O74" i="64"/>
  <c r="O77" i="64"/>
  <c r="O78" i="64"/>
  <c r="O79" i="64"/>
  <c r="O80" i="64"/>
  <c r="O81" i="64"/>
  <c r="O82" i="64"/>
  <c r="O83" i="64"/>
  <c r="O84" i="64"/>
  <c r="O85" i="64"/>
  <c r="O17" i="65"/>
  <c r="O23" i="65"/>
  <c r="O34" i="65"/>
  <c r="O41" i="65"/>
  <c r="O42" i="65"/>
  <c r="O44" i="65"/>
  <c r="O46" i="65"/>
  <c r="O47" i="65"/>
  <c r="O49" i="65"/>
  <c r="O50" i="65"/>
  <c r="O51" i="65"/>
  <c r="O59" i="65"/>
  <c r="O60" i="65"/>
  <c r="O62" i="65"/>
  <c r="O63" i="65"/>
  <c r="O64" i="65"/>
  <c r="O65" i="65"/>
  <c r="O67" i="65"/>
  <c r="O68" i="65"/>
  <c r="O69" i="65"/>
  <c r="O70" i="65"/>
  <c r="O71" i="65"/>
  <c r="O72" i="65"/>
  <c r="O73" i="65"/>
  <c r="O74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17" i="66"/>
  <c r="O23" i="66"/>
  <c r="O34" i="66"/>
  <c r="O41" i="66"/>
  <c r="O42" i="66"/>
  <c r="O44" i="66"/>
  <c r="O46" i="66"/>
  <c r="O47" i="66"/>
  <c r="O49" i="66"/>
  <c r="O50" i="66"/>
  <c r="O51" i="66"/>
  <c r="O59" i="66"/>
  <c r="O60" i="66"/>
  <c r="O62" i="66"/>
  <c r="O63" i="66"/>
  <c r="O64" i="66"/>
  <c r="O65" i="66"/>
  <c r="O67" i="66"/>
  <c r="O68" i="66"/>
  <c r="O69" i="66"/>
  <c r="O70" i="66"/>
  <c r="O71" i="66"/>
  <c r="O72" i="66"/>
  <c r="O73" i="66"/>
  <c r="O74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17" i="67"/>
  <c r="O23" i="67"/>
  <c r="O34" i="67"/>
  <c r="O41" i="67"/>
  <c r="O42" i="67"/>
  <c r="O44" i="67"/>
  <c r="O46" i="67"/>
  <c r="O47" i="67"/>
  <c r="O49" i="67"/>
  <c r="O50" i="67"/>
  <c r="O51" i="67"/>
  <c r="O59" i="67"/>
  <c r="O60" i="67"/>
  <c r="O62" i="67"/>
  <c r="O63" i="67"/>
  <c r="O64" i="67"/>
  <c r="O65" i="67"/>
  <c r="O67" i="67"/>
  <c r="O68" i="67"/>
  <c r="O69" i="67"/>
  <c r="O70" i="67"/>
  <c r="O71" i="67"/>
  <c r="O72" i="67"/>
  <c r="O73" i="67"/>
  <c r="O74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17" i="69"/>
  <c r="O23" i="69"/>
  <c r="O34" i="69"/>
  <c r="O41" i="69"/>
  <c r="O42" i="69"/>
  <c r="O44" i="69"/>
  <c r="O46" i="69"/>
  <c r="O47" i="69"/>
  <c r="O49" i="69"/>
  <c r="O50" i="69"/>
  <c r="O51" i="69"/>
  <c r="O59" i="69"/>
  <c r="O60" i="69"/>
  <c r="O62" i="69"/>
  <c r="O63" i="69"/>
  <c r="O64" i="69"/>
  <c r="O65" i="69"/>
  <c r="O67" i="69"/>
  <c r="O68" i="69"/>
  <c r="O69" i="69"/>
  <c r="O70" i="69"/>
  <c r="O71" i="69"/>
  <c r="O72" i="69"/>
  <c r="O73" i="69"/>
  <c r="O74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17" i="70"/>
  <c r="O23" i="70"/>
  <c r="O34" i="70"/>
  <c r="O41" i="70"/>
  <c r="O42" i="70"/>
  <c r="O44" i="70"/>
  <c r="O46" i="70"/>
  <c r="O47" i="70"/>
  <c r="O49" i="70"/>
  <c r="O50" i="70"/>
  <c r="O51" i="70"/>
  <c r="O59" i="70"/>
  <c r="O60" i="70"/>
  <c r="O62" i="70"/>
  <c r="O63" i="70"/>
  <c r="O64" i="70"/>
  <c r="O65" i="70"/>
  <c r="O67" i="70"/>
  <c r="O68" i="70"/>
  <c r="O69" i="70"/>
  <c r="O70" i="70"/>
  <c r="O71" i="70"/>
  <c r="O72" i="70"/>
  <c r="O73" i="70"/>
  <c r="O74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17" i="71"/>
  <c r="O23" i="71"/>
  <c r="O34" i="71"/>
  <c r="O41" i="71"/>
  <c r="O42" i="71"/>
  <c r="O44" i="71"/>
  <c r="O46" i="71"/>
  <c r="O47" i="71"/>
  <c r="O49" i="71"/>
  <c r="O50" i="71"/>
  <c r="O51" i="71"/>
  <c r="O59" i="71"/>
  <c r="O60" i="71"/>
  <c r="O62" i="71"/>
  <c r="O63" i="71"/>
  <c r="O64" i="71"/>
  <c r="O65" i="71"/>
  <c r="O67" i="71"/>
  <c r="O68" i="71"/>
  <c r="O69" i="71"/>
  <c r="O70" i="71"/>
  <c r="O71" i="71"/>
  <c r="O72" i="71"/>
  <c r="O73" i="71"/>
  <c r="O74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17" i="72"/>
  <c r="O23" i="72"/>
  <c r="O34" i="72"/>
  <c r="O41" i="72"/>
  <c r="O42" i="72"/>
  <c r="O44" i="72"/>
  <c r="O46" i="72"/>
  <c r="O47" i="72"/>
  <c r="O49" i="72"/>
  <c r="O50" i="72"/>
  <c r="O51" i="72"/>
  <c r="O59" i="72"/>
  <c r="O60" i="72"/>
  <c r="O62" i="72"/>
  <c r="O63" i="72"/>
  <c r="O64" i="72"/>
  <c r="O65" i="72"/>
  <c r="O67" i="72"/>
  <c r="O68" i="72"/>
  <c r="O69" i="72"/>
  <c r="O70" i="72"/>
  <c r="O71" i="72"/>
  <c r="O72" i="72"/>
  <c r="O73" i="72"/>
  <c r="O74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17" i="73"/>
  <c r="O23" i="73"/>
  <c r="O34" i="73"/>
  <c r="O41" i="73"/>
  <c r="O42" i="73"/>
  <c r="O44" i="73"/>
  <c r="O46" i="73"/>
  <c r="O47" i="73"/>
  <c r="O49" i="73"/>
  <c r="O50" i="73"/>
  <c r="O51" i="73"/>
  <c r="O59" i="73"/>
  <c r="O60" i="73"/>
  <c r="O62" i="73"/>
  <c r="O63" i="73"/>
  <c r="O64" i="73"/>
  <c r="O65" i="73"/>
  <c r="O67" i="73"/>
  <c r="O68" i="73"/>
  <c r="O69" i="73"/>
  <c r="O70" i="73"/>
  <c r="O71" i="73"/>
  <c r="O72" i="73"/>
  <c r="O73" i="73"/>
  <c r="O74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17" i="74"/>
  <c r="O23" i="74"/>
  <c r="O34" i="74"/>
  <c r="O41" i="74"/>
  <c r="O42" i="74"/>
  <c r="O44" i="74"/>
  <c r="O46" i="74"/>
  <c r="O47" i="74"/>
  <c r="O49" i="74"/>
  <c r="O50" i="74"/>
  <c r="O51" i="74"/>
  <c r="O59" i="74"/>
  <c r="O60" i="74"/>
  <c r="O62" i="74"/>
  <c r="O63" i="74"/>
  <c r="O64" i="74"/>
  <c r="O65" i="74"/>
  <c r="O67" i="74"/>
  <c r="O68" i="74"/>
  <c r="O69" i="74"/>
  <c r="O70" i="74"/>
  <c r="O71" i="74"/>
  <c r="O72" i="74"/>
  <c r="O73" i="74"/>
  <c r="O74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17" i="75"/>
  <c r="O23" i="75"/>
  <c r="O34" i="75"/>
  <c r="O41" i="75"/>
  <c r="O42" i="75"/>
  <c r="O44" i="75"/>
  <c r="O46" i="75"/>
  <c r="O47" i="75"/>
  <c r="O49" i="75"/>
  <c r="O50" i="75"/>
  <c r="O51" i="75"/>
  <c r="O59" i="75"/>
  <c r="O60" i="75"/>
  <c r="O62" i="75"/>
  <c r="O63" i="75"/>
  <c r="O64" i="75"/>
  <c r="O65" i="75"/>
  <c r="O67" i="75"/>
  <c r="O68" i="75"/>
  <c r="O69" i="75"/>
  <c r="O70" i="75"/>
  <c r="O71" i="75"/>
  <c r="O72" i="75"/>
  <c r="O73" i="75"/>
  <c r="O74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17" i="76"/>
  <c r="O23" i="76"/>
  <c r="O34" i="76"/>
  <c r="O41" i="76"/>
  <c r="O42" i="76"/>
  <c r="O44" i="76"/>
  <c r="O46" i="76"/>
  <c r="O47" i="76"/>
  <c r="O49" i="76"/>
  <c r="O50" i="76"/>
  <c r="O51" i="76"/>
  <c r="O59" i="76"/>
  <c r="O60" i="76"/>
  <c r="O62" i="76"/>
  <c r="O63" i="76"/>
  <c r="O64" i="76"/>
  <c r="O65" i="76"/>
  <c r="O67" i="76"/>
  <c r="O68" i="76"/>
  <c r="O69" i="76"/>
  <c r="O70" i="76"/>
  <c r="O71" i="76"/>
  <c r="O72" i="76"/>
  <c r="O73" i="76"/>
  <c r="O74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17" i="77"/>
  <c r="O23" i="77"/>
  <c r="O34" i="77"/>
  <c r="O41" i="77"/>
  <c r="O42" i="77"/>
  <c r="O44" i="77"/>
  <c r="O46" i="77"/>
  <c r="O47" i="77"/>
  <c r="O49" i="77"/>
  <c r="O50" i="77"/>
  <c r="O51" i="77"/>
  <c r="O59" i="77"/>
  <c r="O60" i="77"/>
  <c r="O62" i="77"/>
  <c r="O63" i="77"/>
  <c r="O64" i="77"/>
  <c r="O65" i="77"/>
  <c r="O67" i="77"/>
  <c r="O68" i="77"/>
  <c r="O69" i="77"/>
  <c r="O70" i="77"/>
  <c r="O71" i="77"/>
  <c r="O72" i="77"/>
  <c r="O73" i="77"/>
  <c r="O74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17" i="78"/>
  <c r="O23" i="78"/>
  <c r="O34" i="78"/>
  <c r="O41" i="78"/>
  <c r="O42" i="78"/>
  <c r="O44" i="78"/>
  <c r="O46" i="78"/>
  <c r="O47" i="78"/>
  <c r="O49" i="78"/>
  <c r="O50" i="78"/>
  <c r="O51" i="78"/>
  <c r="O59" i="78"/>
  <c r="O60" i="78"/>
  <c r="O62" i="78"/>
  <c r="O63" i="78"/>
  <c r="O64" i="78"/>
  <c r="O65" i="78"/>
  <c r="O67" i="78"/>
  <c r="O68" i="78"/>
  <c r="O69" i="78"/>
  <c r="O70" i="78"/>
  <c r="O71" i="78"/>
  <c r="O72" i="78"/>
  <c r="O73" i="78"/>
  <c r="O74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17" i="80"/>
  <c r="O23" i="80"/>
  <c r="O34" i="80"/>
  <c r="O41" i="80"/>
  <c r="O42" i="80"/>
  <c r="O44" i="80"/>
  <c r="O46" i="80"/>
  <c r="O47" i="80"/>
  <c r="O49" i="80"/>
  <c r="O50" i="80"/>
  <c r="O51" i="80"/>
  <c r="O59" i="80"/>
  <c r="O60" i="80"/>
  <c r="O62" i="80"/>
  <c r="O63" i="80"/>
  <c r="O64" i="80"/>
  <c r="O65" i="80"/>
  <c r="O67" i="80"/>
  <c r="O68" i="80"/>
  <c r="O69" i="80"/>
  <c r="O70" i="80"/>
  <c r="O71" i="80"/>
  <c r="O72" i="80"/>
  <c r="O73" i="80"/>
  <c r="O74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17" i="81"/>
  <c r="O23" i="81"/>
  <c r="O34" i="81"/>
  <c r="O41" i="81"/>
  <c r="O42" i="81"/>
  <c r="O44" i="81"/>
  <c r="O46" i="81"/>
  <c r="O47" i="81"/>
  <c r="O49" i="81"/>
  <c r="O50" i="81"/>
  <c r="O51" i="81"/>
  <c r="O59" i="81"/>
  <c r="O60" i="81"/>
  <c r="O62" i="81"/>
  <c r="O63" i="81"/>
  <c r="O64" i="81"/>
  <c r="O65" i="81"/>
  <c r="O67" i="81"/>
  <c r="O68" i="81"/>
  <c r="O69" i="81"/>
  <c r="O70" i="81"/>
  <c r="O71" i="81"/>
  <c r="O72" i="81"/>
  <c r="O73" i="81"/>
  <c r="O74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17" i="82"/>
  <c r="O23" i="82"/>
  <c r="O34" i="82"/>
  <c r="O41" i="82"/>
  <c r="O42" i="82"/>
  <c r="O44" i="82"/>
  <c r="O46" i="82"/>
  <c r="O47" i="82"/>
  <c r="O49" i="82"/>
  <c r="O50" i="82"/>
  <c r="O51" i="82"/>
  <c r="O59" i="82"/>
  <c r="O60" i="82"/>
  <c r="O62" i="82"/>
  <c r="O63" i="82"/>
  <c r="O64" i="82"/>
  <c r="O65" i="82"/>
  <c r="O67" i="82"/>
  <c r="O68" i="82"/>
  <c r="O69" i="82"/>
  <c r="O70" i="82"/>
  <c r="O71" i="82"/>
  <c r="O72" i="82"/>
  <c r="O73" i="82"/>
  <c r="O74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17" i="84"/>
  <c r="O23" i="84"/>
  <c r="O34" i="84"/>
  <c r="O41" i="84"/>
  <c r="O42" i="84"/>
  <c r="O44" i="84"/>
  <c r="O46" i="84"/>
  <c r="O47" i="84"/>
  <c r="O49" i="84"/>
  <c r="O50" i="84"/>
  <c r="O51" i="84"/>
  <c r="O59" i="84"/>
  <c r="O60" i="84"/>
  <c r="O62" i="84"/>
  <c r="O63" i="84"/>
  <c r="O64" i="84"/>
  <c r="O65" i="84"/>
  <c r="O67" i="84"/>
  <c r="O68" i="84"/>
  <c r="O69" i="84"/>
  <c r="O70" i="84"/>
  <c r="O71" i="84"/>
  <c r="O72" i="84"/>
  <c r="O73" i="84"/>
  <c r="O74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17" i="83"/>
  <c r="O23" i="83"/>
  <c r="O34" i="83"/>
  <c r="O41" i="83"/>
  <c r="O42" i="83"/>
  <c r="O44" i="83"/>
  <c r="O46" i="83"/>
  <c r="O47" i="83"/>
  <c r="O49" i="83"/>
  <c r="O50" i="83"/>
  <c r="O51" i="83"/>
  <c r="O59" i="83"/>
  <c r="O60" i="83"/>
  <c r="O62" i="83"/>
  <c r="O63" i="83"/>
  <c r="O64" i="83"/>
  <c r="O65" i="83"/>
  <c r="O67" i="83"/>
  <c r="O68" i="83"/>
  <c r="O69" i="83"/>
  <c r="O70" i="83"/>
  <c r="O71" i="83"/>
  <c r="O72" i="83"/>
  <c r="O73" i="83"/>
  <c r="O74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17" i="85"/>
  <c r="O23" i="85"/>
  <c r="O34" i="85"/>
  <c r="O41" i="85"/>
  <c r="O42" i="85"/>
  <c r="O44" i="85"/>
  <c r="O46" i="85"/>
  <c r="O47" i="85"/>
  <c r="O49" i="85"/>
  <c r="O50" i="85"/>
  <c r="O51" i="85"/>
  <c r="O59" i="85"/>
  <c r="O60" i="85"/>
  <c r="O62" i="85"/>
  <c r="O63" i="85"/>
  <c r="O64" i="85"/>
  <c r="O65" i="85"/>
  <c r="O67" i="85"/>
  <c r="O68" i="85"/>
  <c r="O69" i="85"/>
  <c r="O70" i="85"/>
  <c r="O71" i="85"/>
  <c r="O72" i="85"/>
  <c r="O73" i="85"/>
  <c r="O74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17" i="87"/>
  <c r="O23" i="87"/>
  <c r="O34" i="87"/>
  <c r="O41" i="87"/>
  <c r="O42" i="87"/>
  <c r="O44" i="87"/>
  <c r="O46" i="87"/>
  <c r="O47" i="87"/>
  <c r="O49" i="87"/>
  <c r="O50" i="87"/>
  <c r="O51" i="87"/>
  <c r="O59" i="87"/>
  <c r="O60" i="87"/>
  <c r="O62" i="87"/>
  <c r="O63" i="87"/>
  <c r="O64" i="87"/>
  <c r="O65" i="87"/>
  <c r="O67" i="87"/>
  <c r="O68" i="87"/>
  <c r="O69" i="87"/>
  <c r="O70" i="87"/>
  <c r="O71" i="87"/>
  <c r="O72" i="87"/>
  <c r="O73" i="87"/>
  <c r="O74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17" i="89"/>
  <c r="O23" i="89"/>
  <c r="O34" i="89"/>
  <c r="O41" i="89"/>
  <c r="O42" i="89"/>
  <c r="O44" i="89"/>
  <c r="O46" i="89"/>
  <c r="O47" i="89"/>
  <c r="O49" i="89"/>
  <c r="O50" i="89"/>
  <c r="O51" i="89"/>
  <c r="O59" i="89"/>
  <c r="O60" i="89"/>
  <c r="O62" i="89"/>
  <c r="O63" i="89"/>
  <c r="O64" i="89"/>
  <c r="O65" i="89"/>
  <c r="O67" i="89"/>
  <c r="O68" i="89"/>
  <c r="O69" i="89"/>
  <c r="O70" i="89"/>
  <c r="O71" i="89"/>
  <c r="O72" i="89"/>
  <c r="O73" i="89"/>
  <c r="O74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17" i="90"/>
  <c r="O23" i="90"/>
  <c r="O34" i="90"/>
  <c r="O41" i="90"/>
  <c r="O42" i="90"/>
  <c r="O44" i="90"/>
  <c r="O46" i="90"/>
  <c r="O47" i="90"/>
  <c r="O49" i="90"/>
  <c r="O50" i="90"/>
  <c r="O51" i="90"/>
  <c r="O59" i="90"/>
  <c r="O60" i="90"/>
  <c r="O62" i="90"/>
  <c r="O63" i="90"/>
  <c r="O64" i="90"/>
  <c r="O65" i="90"/>
  <c r="O67" i="90"/>
  <c r="O68" i="90"/>
  <c r="O69" i="90"/>
  <c r="O70" i="90"/>
  <c r="O71" i="90"/>
  <c r="O72" i="90"/>
  <c r="O73" i="90"/>
  <c r="O74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17" i="91"/>
  <c r="O23" i="91"/>
  <c r="O34" i="91"/>
  <c r="O41" i="91"/>
  <c r="O42" i="91"/>
  <c r="O44" i="91"/>
  <c r="O46" i="91"/>
  <c r="O47" i="91"/>
  <c r="O49" i="91"/>
  <c r="O50" i="91"/>
  <c r="O51" i="91"/>
  <c r="O59" i="91"/>
  <c r="O60" i="91"/>
  <c r="O62" i="91"/>
  <c r="O63" i="91"/>
  <c r="O64" i="91"/>
  <c r="O65" i="91"/>
  <c r="O67" i="91"/>
  <c r="O68" i="91"/>
  <c r="O69" i="91"/>
  <c r="O70" i="91"/>
  <c r="O71" i="91"/>
  <c r="O72" i="91"/>
  <c r="O73" i="91"/>
  <c r="O74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17" i="92"/>
  <c r="O23" i="92"/>
  <c r="O34" i="92"/>
  <c r="O41" i="92"/>
  <c r="O42" i="92"/>
  <c r="O44" i="92"/>
  <c r="O46" i="92"/>
  <c r="O47" i="92"/>
  <c r="O49" i="92"/>
  <c r="O50" i="92"/>
  <c r="O51" i="92"/>
  <c r="O59" i="92"/>
  <c r="O60" i="92"/>
  <c r="O62" i="92"/>
  <c r="O63" i="92"/>
  <c r="O64" i="92"/>
  <c r="O65" i="92"/>
  <c r="O67" i="92"/>
  <c r="O68" i="92"/>
  <c r="O69" i="92"/>
  <c r="O70" i="92"/>
  <c r="O71" i="92"/>
  <c r="O72" i="92"/>
  <c r="O73" i="92"/>
  <c r="O74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17" i="93"/>
  <c r="O23" i="93"/>
  <c r="O34" i="93"/>
  <c r="O41" i="93"/>
  <c r="O42" i="93"/>
  <c r="O44" i="93"/>
  <c r="O46" i="93"/>
  <c r="O47" i="93"/>
  <c r="O49" i="93"/>
  <c r="O50" i="93"/>
  <c r="O51" i="93"/>
  <c r="O59" i="93"/>
  <c r="O60" i="93"/>
  <c r="O62" i="93"/>
  <c r="O63" i="93"/>
  <c r="O64" i="93"/>
  <c r="O65" i="93"/>
  <c r="O67" i="93"/>
  <c r="O68" i="93"/>
  <c r="O69" i="93"/>
  <c r="O70" i="93"/>
  <c r="O71" i="93"/>
  <c r="O72" i="93"/>
  <c r="O73" i="93"/>
  <c r="O74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17" i="94"/>
  <c r="O23" i="94"/>
  <c r="O34" i="94"/>
  <c r="O41" i="94"/>
  <c r="O42" i="94"/>
  <c r="O44" i="94"/>
  <c r="O46" i="94"/>
  <c r="O47" i="94"/>
  <c r="O49" i="94"/>
  <c r="O50" i="94"/>
  <c r="O51" i="94"/>
  <c r="O59" i="94"/>
  <c r="O60" i="94"/>
  <c r="O62" i="94"/>
  <c r="O63" i="94"/>
  <c r="O64" i="94"/>
  <c r="O65" i="94"/>
  <c r="O67" i="94"/>
  <c r="O68" i="94"/>
  <c r="O69" i="94"/>
  <c r="O70" i="94"/>
  <c r="O71" i="94"/>
  <c r="O72" i="94"/>
  <c r="O73" i="94"/>
  <c r="O74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17" i="95"/>
  <c r="O23" i="95"/>
  <c r="O34" i="95"/>
  <c r="O41" i="95"/>
  <c r="O42" i="95"/>
  <c r="O44" i="95"/>
  <c r="O46" i="95"/>
  <c r="O47" i="95"/>
  <c r="O49" i="95"/>
  <c r="O50" i="95"/>
  <c r="O51" i="95"/>
  <c r="O59" i="95"/>
  <c r="O60" i="95"/>
  <c r="O62" i="95"/>
  <c r="O63" i="95"/>
  <c r="O64" i="95"/>
  <c r="O65" i="95"/>
  <c r="O67" i="95"/>
  <c r="O68" i="95"/>
  <c r="O69" i="95"/>
  <c r="O70" i="95"/>
  <c r="O71" i="95"/>
  <c r="O72" i="95"/>
  <c r="O73" i="95"/>
  <c r="O74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17" i="96"/>
  <c r="O23" i="96"/>
  <c r="O34" i="96"/>
  <c r="O41" i="96"/>
  <c r="O42" i="96"/>
  <c r="O44" i="96"/>
  <c r="O46" i="96"/>
  <c r="O47" i="96"/>
  <c r="O49" i="96"/>
  <c r="O50" i="96"/>
  <c r="O51" i="96"/>
  <c r="O59" i="96"/>
  <c r="O60" i="96"/>
  <c r="O62" i="96"/>
  <c r="O63" i="96"/>
  <c r="O64" i="96"/>
  <c r="O65" i="96"/>
  <c r="O67" i="96"/>
  <c r="O68" i="96"/>
  <c r="O69" i="96"/>
  <c r="O70" i="96"/>
  <c r="O71" i="96"/>
  <c r="O72" i="96"/>
  <c r="O73" i="96"/>
  <c r="O74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17" i="105"/>
  <c r="O24" i="105"/>
  <c r="O37" i="105"/>
  <c r="O44" i="105"/>
  <c r="O45" i="105"/>
  <c r="O47" i="105"/>
  <c r="O49" i="105"/>
  <c r="O50" i="105"/>
  <c r="O52" i="105"/>
  <c r="O53" i="105"/>
  <c r="O54" i="105"/>
  <c r="O62" i="105"/>
  <c r="O63" i="105"/>
  <c r="O65" i="105"/>
  <c r="O66" i="105"/>
  <c r="O67" i="105"/>
  <c r="O68" i="105"/>
  <c r="O71" i="105"/>
  <c r="O72" i="105"/>
  <c r="O73" i="105"/>
  <c r="O74" i="105"/>
  <c r="O75" i="105"/>
  <c r="O76" i="105"/>
  <c r="O77" i="105"/>
  <c r="O80" i="105"/>
  <c r="O81" i="105"/>
  <c r="O82" i="105"/>
  <c r="O83" i="105"/>
  <c r="O84" i="105"/>
  <c r="O85" i="105"/>
  <c r="O86" i="105"/>
  <c r="O87" i="105"/>
  <c r="O88" i="105"/>
  <c r="O89" i="105"/>
  <c r="O90" i="105"/>
  <c r="O91" i="105"/>
  <c r="O92" i="105"/>
  <c r="O93" i="105"/>
  <c r="O94" i="105"/>
  <c r="O95" i="105"/>
  <c r="O96" i="105"/>
  <c r="O97" i="105"/>
  <c r="O17" i="106"/>
  <c r="O24" i="106"/>
  <c r="O37" i="106"/>
  <c r="O44" i="106"/>
  <c r="O45" i="106"/>
  <c r="O47" i="106"/>
  <c r="O49" i="106"/>
  <c r="O50" i="106"/>
  <c r="O52" i="106"/>
  <c r="O53" i="106"/>
  <c r="O54" i="106"/>
  <c r="O62" i="106"/>
  <c r="O63" i="106"/>
  <c r="O65" i="106"/>
  <c r="O66" i="106"/>
  <c r="O67" i="106"/>
  <c r="O68" i="106"/>
  <c r="O71" i="106"/>
  <c r="O72" i="106"/>
  <c r="O73" i="106"/>
  <c r="O74" i="106"/>
  <c r="O75" i="106"/>
  <c r="O76" i="106"/>
  <c r="O77" i="106"/>
  <c r="O80" i="106"/>
  <c r="O81" i="106"/>
  <c r="O82" i="106"/>
  <c r="O83" i="106"/>
  <c r="O84" i="106"/>
  <c r="O85" i="106"/>
  <c r="O86" i="106"/>
  <c r="O87" i="106"/>
  <c r="O88" i="106"/>
  <c r="O89" i="106"/>
  <c r="O90" i="106"/>
  <c r="O91" i="106"/>
  <c r="O92" i="106"/>
  <c r="O93" i="106"/>
  <c r="O94" i="106"/>
  <c r="O95" i="106"/>
  <c r="O96" i="106"/>
  <c r="O97" i="106"/>
  <c r="S17" i="116"/>
  <c r="S24" i="116"/>
  <c r="S27" i="116"/>
  <c r="S38" i="116"/>
  <c r="S45" i="116"/>
  <c r="S46" i="116"/>
  <c r="S48" i="116"/>
  <c r="S50" i="116"/>
  <c r="S51" i="116"/>
  <c r="S53" i="116"/>
  <c r="S54" i="116"/>
  <c r="S55" i="116"/>
  <c r="S64" i="116"/>
  <c r="S65" i="116"/>
  <c r="S67" i="116"/>
  <c r="S68" i="116"/>
  <c r="S69" i="116"/>
  <c r="S70" i="116"/>
  <c r="S73" i="116"/>
  <c r="S74" i="116"/>
  <c r="S75" i="116"/>
  <c r="S76" i="116"/>
  <c r="S77" i="116"/>
  <c r="S78" i="116"/>
  <c r="S79" i="116"/>
  <c r="S82" i="116"/>
  <c r="S83" i="116"/>
  <c r="S84" i="116"/>
  <c r="S85" i="116"/>
  <c r="S86" i="116"/>
  <c r="S87" i="116"/>
  <c r="S88" i="116"/>
  <c r="S89" i="116"/>
  <c r="S90" i="116"/>
  <c r="S91" i="116"/>
  <c r="S92" i="116"/>
  <c r="S93" i="116"/>
  <c r="S94" i="116"/>
  <c r="S95" i="116"/>
  <c r="S96" i="116"/>
  <c r="S97" i="116"/>
  <c r="S98" i="116"/>
  <c r="S99" i="116"/>
  <c r="S100" i="116"/>
  <c r="S101" i="116"/>
  <c r="S102" i="116"/>
  <c r="S103" i="116"/>
  <c r="S107" i="116"/>
  <c r="S18" i="127"/>
  <c r="S25" i="127"/>
  <c r="S28" i="127"/>
  <c r="S39" i="127"/>
  <c r="S46" i="127"/>
  <c r="S47" i="127"/>
  <c r="S49" i="127"/>
  <c r="S51" i="127"/>
  <c r="S52" i="127"/>
  <c r="S54" i="127"/>
  <c r="S55" i="127"/>
  <c r="S56" i="127"/>
  <c r="S66" i="127"/>
  <c r="S67" i="127"/>
  <c r="S69" i="127"/>
  <c r="S70" i="127"/>
  <c r="S71" i="127"/>
  <c r="S72" i="127"/>
  <c r="S75" i="127"/>
  <c r="S76" i="127"/>
  <c r="S77" i="127"/>
  <c r="S78" i="127"/>
  <c r="S79" i="127"/>
  <c r="S80" i="127"/>
  <c r="S81" i="127"/>
  <c r="S84" i="127"/>
  <c r="S85" i="127"/>
  <c r="S86" i="127"/>
  <c r="S87" i="127"/>
  <c r="S88" i="127"/>
  <c r="S89" i="127"/>
  <c r="S90" i="127"/>
  <c r="S91" i="127"/>
  <c r="S92" i="127"/>
  <c r="S93" i="127"/>
  <c r="S94" i="127"/>
  <c r="S95" i="127"/>
  <c r="S96" i="127"/>
  <c r="S97" i="127"/>
  <c r="S98" i="127"/>
  <c r="S99" i="127"/>
  <c r="S100" i="127"/>
  <c r="S101" i="127"/>
  <c r="S102" i="127"/>
  <c r="S103" i="127"/>
  <c r="S104" i="127"/>
  <c r="S105" i="127"/>
  <c r="S106" i="127"/>
  <c r="S110" i="127"/>
  <c r="S111" i="127"/>
  <c r="S112" i="127"/>
  <c r="S113" i="127"/>
  <c r="S114" i="127"/>
  <c r="S115" i="127"/>
  <c r="S116" i="127"/>
  <c r="S18" i="131"/>
  <c r="S25" i="131"/>
  <c r="S28" i="131"/>
  <c r="S39" i="131"/>
  <c r="S46" i="131"/>
  <c r="S47" i="131"/>
  <c r="S49" i="131"/>
  <c r="S51" i="131"/>
  <c r="S52" i="131"/>
  <c r="S54" i="131"/>
  <c r="S55" i="131"/>
  <c r="S56" i="131"/>
  <c r="S66" i="131"/>
  <c r="S67" i="131"/>
  <c r="S69" i="131"/>
  <c r="S70" i="131"/>
  <c r="S71" i="131"/>
  <c r="S72" i="131"/>
  <c r="S75" i="131"/>
  <c r="S76" i="131"/>
  <c r="S77" i="131"/>
  <c r="S78" i="131"/>
  <c r="S79" i="131"/>
  <c r="S80" i="131"/>
  <c r="S81" i="131"/>
  <c r="S84" i="131"/>
  <c r="S85" i="131"/>
  <c r="S86" i="131"/>
  <c r="S87" i="131"/>
  <c r="S88" i="131"/>
  <c r="S89" i="131"/>
  <c r="S90" i="131"/>
  <c r="S91" i="131"/>
  <c r="S92" i="131"/>
  <c r="S93" i="131"/>
  <c r="S94" i="131"/>
  <c r="S95" i="131"/>
  <c r="S96" i="131"/>
  <c r="S97" i="131"/>
  <c r="S98" i="131"/>
  <c r="S99" i="131"/>
  <c r="S100" i="131"/>
  <c r="S101" i="131"/>
  <c r="S102" i="131"/>
  <c r="S103" i="131"/>
  <c r="S104" i="131"/>
  <c r="S105" i="131"/>
  <c r="S106" i="131"/>
  <c r="S110" i="131"/>
  <c r="S111" i="131"/>
  <c r="S112" i="131"/>
  <c r="S113" i="131"/>
  <c r="S114" i="131"/>
  <c r="S115" i="131"/>
  <c r="S116" i="131"/>
  <c r="S117" i="131"/>
  <c r="S118" i="131"/>
  <c r="S119" i="131"/>
  <c r="S120" i="131"/>
  <c r="S18" i="132"/>
  <c r="S25" i="132"/>
  <c r="S28" i="132"/>
  <c r="S39" i="132"/>
  <c r="S46" i="132"/>
  <c r="S47" i="132"/>
  <c r="S49" i="132"/>
  <c r="S51" i="132"/>
  <c r="S52" i="132"/>
  <c r="S54" i="132"/>
  <c r="S55" i="132"/>
  <c r="S56" i="132"/>
  <c r="S66" i="132"/>
  <c r="S67" i="132"/>
  <c r="S69" i="132"/>
  <c r="S70" i="132"/>
  <c r="S71" i="132"/>
  <c r="S72" i="132"/>
  <c r="S75" i="132"/>
  <c r="S76" i="132"/>
  <c r="S77" i="132"/>
  <c r="S78" i="132"/>
  <c r="S79" i="132"/>
  <c r="S80" i="132"/>
  <c r="S81" i="132"/>
  <c r="S84" i="132"/>
  <c r="S85" i="132"/>
  <c r="S86" i="132"/>
  <c r="S87" i="132"/>
  <c r="S88" i="132"/>
  <c r="S89" i="132"/>
  <c r="S90" i="132"/>
  <c r="S91" i="132"/>
  <c r="S92" i="132"/>
  <c r="S93" i="132"/>
  <c r="S94" i="132"/>
  <c r="S95" i="132"/>
  <c r="S96" i="132"/>
  <c r="S97" i="132"/>
  <c r="S98" i="132"/>
  <c r="S99" i="132"/>
  <c r="S100" i="132"/>
  <c r="S101" i="132"/>
  <c r="S102" i="132"/>
  <c r="S103" i="132"/>
  <c r="S104" i="132"/>
  <c r="S105" i="132"/>
  <c r="S106" i="132"/>
  <c r="S110" i="132"/>
  <c r="S111" i="132"/>
  <c r="S112" i="132"/>
  <c r="S113" i="132"/>
  <c r="S114" i="132"/>
  <c r="S115" i="132"/>
  <c r="S116" i="132"/>
  <c r="S117" i="132"/>
  <c r="S118" i="132"/>
  <c r="S119" i="132"/>
  <c r="S120" i="132"/>
  <c r="S121" i="132"/>
  <c r="S18" i="136"/>
  <c r="S26" i="136"/>
  <c r="S29" i="136"/>
  <c r="S40" i="136"/>
  <c r="S47" i="136"/>
  <c r="S48" i="136"/>
  <c r="S50" i="136"/>
  <c r="S52" i="136"/>
  <c r="S53" i="136"/>
  <c r="S55" i="136"/>
  <c r="S56" i="136"/>
  <c r="S57" i="136"/>
  <c r="S67" i="136"/>
  <c r="S68" i="136"/>
  <c r="S70" i="136"/>
  <c r="S71" i="136"/>
  <c r="S72" i="136"/>
  <c r="S73" i="136"/>
  <c r="S76" i="136"/>
  <c r="S77" i="136"/>
  <c r="S78" i="136"/>
  <c r="S79" i="136"/>
  <c r="S80" i="136"/>
  <c r="S81" i="136"/>
  <c r="S82" i="136"/>
  <c r="S85" i="136"/>
  <c r="S86" i="136"/>
  <c r="S87" i="136"/>
  <c r="S88" i="136"/>
  <c r="S89" i="136"/>
  <c r="S90" i="136"/>
  <c r="S91" i="136"/>
  <c r="S92" i="136"/>
  <c r="S93" i="136"/>
  <c r="S94" i="136"/>
  <c r="S95" i="136"/>
  <c r="S96" i="136"/>
  <c r="S97" i="136"/>
  <c r="S98" i="136"/>
  <c r="S99" i="136"/>
  <c r="S100" i="136"/>
  <c r="S101" i="136"/>
  <c r="S102" i="136"/>
  <c r="S103" i="136"/>
  <c r="S104" i="136"/>
  <c r="S105" i="136"/>
  <c r="S106" i="136"/>
  <c r="S107" i="136"/>
  <c r="S111" i="136"/>
  <c r="S112" i="136"/>
  <c r="S113" i="136"/>
  <c r="S114" i="136"/>
  <c r="S115" i="136"/>
  <c r="S116" i="136"/>
  <c r="S117" i="136"/>
  <c r="S118" i="136"/>
  <c r="S119" i="136"/>
  <c r="S120" i="136"/>
  <c r="S121" i="136"/>
  <c r="S122" i="136"/>
  <c r="S123" i="136"/>
  <c r="S124" i="136"/>
  <c r="S125" i="136"/>
  <c r="S18" i="137"/>
  <c r="S27" i="137"/>
  <c r="S30" i="137"/>
  <c r="S41" i="137"/>
  <c r="S48" i="137"/>
  <c r="S49" i="137"/>
  <c r="S51" i="137"/>
  <c r="S53" i="137"/>
  <c r="S54" i="137"/>
  <c r="S56" i="137"/>
  <c r="S57" i="137"/>
  <c r="S58" i="137"/>
  <c r="S69" i="137"/>
  <c r="S70" i="137"/>
  <c r="S72" i="137"/>
  <c r="S73" i="137"/>
  <c r="S74" i="137"/>
  <c r="S75" i="137"/>
  <c r="S79" i="137"/>
  <c r="S80" i="137"/>
  <c r="S81" i="137"/>
  <c r="S82" i="137"/>
  <c r="S83" i="137"/>
  <c r="S84" i="137"/>
  <c r="S85" i="137"/>
  <c r="S88" i="137"/>
  <c r="S89" i="137"/>
  <c r="S90" i="137"/>
  <c r="S91" i="137"/>
  <c r="S92" i="137"/>
  <c r="S93" i="137"/>
  <c r="S94" i="137"/>
  <c r="S95" i="137"/>
  <c r="S96" i="137"/>
  <c r="S97" i="137"/>
  <c r="S98" i="137"/>
  <c r="S99" i="137"/>
  <c r="S100" i="137"/>
  <c r="S101" i="137"/>
  <c r="S102" i="137"/>
  <c r="S103" i="137"/>
  <c r="S104" i="137"/>
  <c r="S105" i="137"/>
  <c r="S106" i="137"/>
  <c r="S107" i="137"/>
  <c r="S108" i="137"/>
  <c r="S109" i="137"/>
  <c r="S110" i="137"/>
  <c r="S111" i="137"/>
  <c r="S115" i="137"/>
  <c r="S116" i="137"/>
  <c r="S117" i="137"/>
  <c r="S118" i="137"/>
  <c r="S119" i="137"/>
  <c r="S120" i="137"/>
  <c r="S121" i="137"/>
  <c r="S122" i="137"/>
  <c r="S123" i="137"/>
  <c r="S124" i="137"/>
  <c r="S125" i="137"/>
  <c r="S126" i="137"/>
  <c r="S127" i="137"/>
  <c r="S128" i="137"/>
  <c r="S129" i="137"/>
  <c r="S130" i="137"/>
  <c r="S131" i="137"/>
  <c r="S18" i="138"/>
  <c r="S27" i="138"/>
  <c r="S30" i="138"/>
  <c r="S41" i="138"/>
  <c r="S48" i="138"/>
  <c r="S49" i="138"/>
  <c r="S51" i="138"/>
  <c r="S53" i="138"/>
  <c r="S54" i="138"/>
  <c r="S56" i="138"/>
  <c r="S57" i="138"/>
  <c r="S58" i="138"/>
  <c r="S69" i="138"/>
  <c r="S70" i="138"/>
  <c r="S72" i="138"/>
  <c r="S73" i="138"/>
  <c r="S74" i="138"/>
  <c r="S75" i="138"/>
  <c r="S79" i="138"/>
  <c r="S80" i="138"/>
  <c r="S81" i="138"/>
  <c r="S82" i="138"/>
  <c r="S83" i="138"/>
  <c r="S84" i="138"/>
  <c r="S85" i="138"/>
  <c r="S88" i="138"/>
  <c r="S89" i="138"/>
  <c r="S90" i="138"/>
  <c r="S91" i="138"/>
  <c r="S92" i="138"/>
  <c r="S93" i="138"/>
  <c r="S94" i="138"/>
  <c r="S95" i="138"/>
  <c r="S96" i="138"/>
  <c r="S97" i="138"/>
  <c r="S98" i="138"/>
  <c r="S99" i="138"/>
  <c r="S100" i="138"/>
  <c r="S101" i="138"/>
  <c r="S102" i="138"/>
  <c r="S103" i="138"/>
  <c r="S104" i="138"/>
  <c r="S105" i="138"/>
  <c r="S106" i="138"/>
  <c r="S107" i="138"/>
  <c r="S108" i="138"/>
  <c r="S109" i="138"/>
  <c r="S110" i="138"/>
  <c r="S111" i="138"/>
  <c r="S115" i="138"/>
  <c r="S116" i="138"/>
  <c r="S117" i="138"/>
  <c r="S118" i="138"/>
  <c r="S119" i="138"/>
  <c r="S120" i="138"/>
  <c r="S121" i="138"/>
  <c r="S122" i="138"/>
  <c r="S123" i="138"/>
  <c r="S124" i="138"/>
  <c r="S125" i="138"/>
  <c r="S126" i="138"/>
  <c r="S127" i="138"/>
  <c r="S128" i="138"/>
  <c r="S129" i="138"/>
  <c r="S130" i="138"/>
  <c r="S131" i="138"/>
  <c r="S132" i="138"/>
  <c r="S133" i="138"/>
  <c r="O31" i="15"/>
  <c r="O42" i="15"/>
  <c r="O49" i="15"/>
  <c r="Q17" i="65"/>
  <c r="Q23" i="65"/>
  <c r="Q34" i="65"/>
  <c r="Q41" i="65"/>
  <c r="Q42" i="65"/>
  <c r="Q44" i="65"/>
  <c r="Q46" i="65"/>
  <c r="Q47" i="65"/>
  <c r="Q49" i="65"/>
  <c r="Q50" i="65"/>
  <c r="Q51" i="65"/>
  <c r="Q59" i="65"/>
  <c r="Q60" i="65"/>
  <c r="Q62" i="65"/>
  <c r="Q63" i="65"/>
  <c r="Q64" i="65"/>
  <c r="Q65" i="65"/>
  <c r="Q67" i="65"/>
  <c r="Q68" i="65"/>
  <c r="Q69" i="65"/>
  <c r="Q70" i="65"/>
  <c r="Q71" i="65"/>
  <c r="Q72" i="65"/>
  <c r="Q73" i="65"/>
  <c r="Q74" i="65"/>
  <c r="Q77" i="65"/>
  <c r="Q78" i="65"/>
  <c r="Q79" i="65"/>
  <c r="Q80" i="65"/>
  <c r="Q81" i="65"/>
  <c r="Q82" i="65"/>
  <c r="Q83" i="65"/>
  <c r="Q84" i="65"/>
  <c r="Q85" i="65"/>
  <c r="Q86" i="65"/>
  <c r="Q87" i="65"/>
  <c r="Q88" i="65"/>
  <c r="Q89" i="65"/>
  <c r="Q17" i="66"/>
  <c r="Q23" i="66"/>
  <c r="Q34" i="66"/>
  <c r="Q41" i="66"/>
  <c r="Q42" i="66"/>
  <c r="Q44" i="66"/>
  <c r="Q46" i="66"/>
  <c r="Q47" i="66"/>
  <c r="Q49" i="66"/>
  <c r="Q50" i="66"/>
  <c r="Q51" i="66"/>
  <c r="Q59" i="66"/>
  <c r="Q60" i="66"/>
  <c r="Q62" i="66"/>
  <c r="Q63" i="66"/>
  <c r="Q64" i="66"/>
  <c r="Q65" i="66"/>
  <c r="Q67" i="66"/>
  <c r="Q68" i="66"/>
  <c r="Q69" i="66"/>
  <c r="Q70" i="66"/>
  <c r="Q71" i="66"/>
  <c r="Q72" i="66"/>
  <c r="Q73" i="66"/>
  <c r="Q74" i="66"/>
  <c r="Q77" i="66"/>
  <c r="Q78" i="66"/>
  <c r="Q79" i="66"/>
  <c r="Q80" i="66"/>
  <c r="Q81" i="66"/>
  <c r="Q82" i="66"/>
  <c r="Q83" i="66"/>
  <c r="Q84" i="66"/>
  <c r="Q85" i="66"/>
  <c r="Q86" i="66"/>
  <c r="Q87" i="66"/>
  <c r="Q88" i="66"/>
  <c r="Q17" i="67"/>
  <c r="Q23" i="67"/>
  <c r="Q34" i="67"/>
  <c r="Q41" i="67"/>
  <c r="Q42" i="67"/>
  <c r="Q44" i="67"/>
  <c r="Q46" i="67"/>
  <c r="Q47" i="67"/>
  <c r="Q49" i="67"/>
  <c r="Q50" i="67"/>
  <c r="Q51" i="67"/>
  <c r="Q59" i="67"/>
  <c r="Q60" i="67"/>
  <c r="Q62" i="67"/>
  <c r="Q63" i="67"/>
  <c r="Q64" i="67"/>
  <c r="Q65" i="67"/>
  <c r="Q67" i="67"/>
  <c r="Q68" i="67"/>
  <c r="Q69" i="67"/>
  <c r="Q70" i="67"/>
  <c r="Q71" i="67"/>
  <c r="Q72" i="67"/>
  <c r="Q73" i="67"/>
  <c r="Q74" i="67"/>
  <c r="Q77" i="67"/>
  <c r="Q78" i="67"/>
  <c r="Q79" i="67"/>
  <c r="Q80" i="67"/>
  <c r="Q81" i="67"/>
  <c r="Q82" i="67"/>
  <c r="Q83" i="67"/>
  <c r="Q84" i="67"/>
  <c r="Q85" i="67"/>
  <c r="Q86" i="67"/>
  <c r="Q87" i="67"/>
  <c r="Q88" i="67"/>
  <c r="Q89" i="67"/>
  <c r="Q17" i="68"/>
  <c r="Q23" i="68"/>
  <c r="Q34" i="68"/>
  <c r="Q41" i="68"/>
  <c r="Q42" i="68"/>
  <c r="Q44" i="68"/>
  <c r="Q46" i="68"/>
  <c r="Q47" i="68"/>
  <c r="Q49" i="68"/>
  <c r="Q50" i="68"/>
  <c r="Q51" i="68"/>
  <c r="Q59" i="68"/>
  <c r="Q60" i="68"/>
  <c r="Q62" i="68"/>
  <c r="Q63" i="68"/>
  <c r="Q64" i="68"/>
  <c r="Q65" i="68"/>
  <c r="Q67" i="68"/>
  <c r="Q68" i="68"/>
  <c r="Q69" i="68"/>
  <c r="Q70" i="68"/>
  <c r="Q71" i="68"/>
  <c r="Q72" i="68"/>
  <c r="Q73" i="68"/>
  <c r="Q74" i="68"/>
  <c r="Q77" i="68"/>
  <c r="Q78" i="68"/>
  <c r="Q79" i="68"/>
  <c r="Q80" i="68"/>
  <c r="Q81" i="68"/>
  <c r="Q82" i="68"/>
  <c r="Q83" i="68"/>
  <c r="Q84" i="68"/>
  <c r="Q85" i="68"/>
  <c r="Q86" i="68"/>
  <c r="Q87" i="68"/>
  <c r="Q88" i="68"/>
  <c r="Q89" i="68"/>
  <c r="Q17" i="69"/>
  <c r="Q23" i="69"/>
  <c r="Q34" i="69"/>
  <c r="Q41" i="69"/>
  <c r="Q42" i="69"/>
  <c r="Q44" i="69"/>
  <c r="Q46" i="69"/>
  <c r="Q47" i="69"/>
  <c r="Q49" i="69"/>
  <c r="Q50" i="69"/>
  <c r="Q51" i="69"/>
  <c r="Q59" i="69"/>
  <c r="Q60" i="69"/>
  <c r="Q62" i="69"/>
  <c r="Q63" i="69"/>
  <c r="Q64" i="69"/>
  <c r="Q65" i="69"/>
  <c r="Q67" i="69"/>
  <c r="Q68" i="69"/>
  <c r="Q69" i="69"/>
  <c r="Q70" i="69"/>
  <c r="Q71" i="69"/>
  <c r="Q72" i="69"/>
  <c r="Q73" i="69"/>
  <c r="Q74" i="69"/>
  <c r="Q77" i="69"/>
  <c r="Q78" i="69"/>
  <c r="Q79" i="69"/>
  <c r="Q80" i="69"/>
  <c r="Q81" i="69"/>
  <c r="Q82" i="69"/>
  <c r="Q83" i="69"/>
  <c r="Q84" i="69"/>
  <c r="Q85" i="69"/>
  <c r="Q86" i="69"/>
  <c r="Q87" i="69"/>
  <c r="Q88" i="69"/>
  <c r="Q89" i="69"/>
  <c r="Q90" i="69"/>
  <c r="Q17" i="70"/>
  <c r="Q23" i="70"/>
  <c r="Q34" i="70"/>
  <c r="Q41" i="70"/>
  <c r="Q42" i="70"/>
  <c r="Q44" i="70"/>
  <c r="Q46" i="70"/>
  <c r="Q47" i="70"/>
  <c r="Q49" i="70"/>
  <c r="Q50" i="70"/>
  <c r="Q51" i="70"/>
  <c r="Q59" i="70"/>
  <c r="Q60" i="70"/>
  <c r="Q62" i="70"/>
  <c r="Q63" i="70"/>
  <c r="Q64" i="70"/>
  <c r="Q65" i="70"/>
  <c r="Q67" i="70"/>
  <c r="Q68" i="70"/>
  <c r="Q69" i="70"/>
  <c r="Q70" i="70"/>
  <c r="Q71" i="70"/>
  <c r="Q72" i="70"/>
  <c r="Q73" i="70"/>
  <c r="Q74" i="70"/>
  <c r="Q77" i="70"/>
  <c r="Q78" i="70"/>
  <c r="Q79" i="70"/>
  <c r="Q80" i="70"/>
  <c r="Q81" i="70"/>
  <c r="Q82" i="70"/>
  <c r="Q83" i="70"/>
  <c r="Q84" i="70"/>
  <c r="Q85" i="70"/>
  <c r="Q86" i="70"/>
  <c r="Q87" i="70"/>
  <c r="Q88" i="70"/>
  <c r="Q89" i="70"/>
  <c r="Q90" i="70"/>
  <c r="Q17" i="71"/>
  <c r="Q23" i="71"/>
  <c r="Q34" i="71"/>
  <c r="Q41" i="71"/>
  <c r="Q42" i="71"/>
  <c r="Q44" i="71"/>
  <c r="Q46" i="71"/>
  <c r="Q47" i="71"/>
  <c r="Q49" i="71"/>
  <c r="Q50" i="71"/>
  <c r="Q51" i="71"/>
  <c r="Q59" i="71"/>
  <c r="Q60" i="71"/>
  <c r="Q62" i="71"/>
  <c r="Q63" i="71"/>
  <c r="Q64" i="71"/>
  <c r="Q65" i="71"/>
  <c r="Q67" i="71"/>
  <c r="Q68" i="71"/>
  <c r="Q69" i="71"/>
  <c r="Q70" i="71"/>
  <c r="Q71" i="71"/>
  <c r="Q72" i="71"/>
  <c r="Q73" i="71"/>
  <c r="Q74" i="71"/>
  <c r="Q77" i="71"/>
  <c r="Q78" i="71"/>
  <c r="Q79" i="71"/>
  <c r="Q80" i="71"/>
  <c r="Q81" i="71"/>
  <c r="Q82" i="71"/>
  <c r="Q83" i="71"/>
  <c r="Q84" i="71"/>
  <c r="Q85" i="71"/>
  <c r="Q86" i="71"/>
  <c r="Q87" i="71"/>
  <c r="Q88" i="71"/>
  <c r="Q89" i="71"/>
  <c r="Q90" i="71"/>
  <c r="Q91" i="71"/>
  <c r="Q17" i="72"/>
  <c r="Q23" i="72"/>
  <c r="Q34" i="72"/>
  <c r="Q41" i="72"/>
  <c r="Q42" i="72"/>
  <c r="Q44" i="72"/>
  <c r="Q46" i="72"/>
  <c r="Q47" i="72"/>
  <c r="Q49" i="72"/>
  <c r="Q50" i="72"/>
  <c r="Q51" i="72"/>
  <c r="Q59" i="72"/>
  <c r="Q60" i="72"/>
  <c r="Q62" i="72"/>
  <c r="Q63" i="72"/>
  <c r="Q64" i="72"/>
  <c r="Q65" i="72"/>
  <c r="Q67" i="72"/>
  <c r="Q68" i="72"/>
  <c r="Q69" i="72"/>
  <c r="Q70" i="72"/>
  <c r="Q71" i="72"/>
  <c r="Q72" i="72"/>
  <c r="Q73" i="72"/>
  <c r="Q74" i="72"/>
  <c r="Q77" i="72"/>
  <c r="Q78" i="72"/>
  <c r="Q79" i="72"/>
  <c r="Q80" i="72"/>
  <c r="Q81" i="72"/>
  <c r="Q82" i="72"/>
  <c r="Q83" i="72"/>
  <c r="Q84" i="72"/>
  <c r="Q85" i="72"/>
  <c r="Q86" i="72"/>
  <c r="Q87" i="72"/>
  <c r="Q88" i="72"/>
  <c r="Q89" i="72"/>
  <c r="Q90" i="72"/>
  <c r="Q91" i="72"/>
  <c r="Q92" i="72"/>
  <c r="Q17" i="73"/>
  <c r="Q23" i="73"/>
  <c r="Q34" i="73"/>
  <c r="Q41" i="73"/>
  <c r="Q42" i="73"/>
  <c r="Q44" i="73"/>
  <c r="Q46" i="73"/>
  <c r="Q47" i="73"/>
  <c r="Q49" i="73"/>
  <c r="Q50" i="73"/>
  <c r="Q51" i="73"/>
  <c r="Q59" i="73"/>
  <c r="Q60" i="73"/>
  <c r="Q62" i="73"/>
  <c r="Q63" i="73"/>
  <c r="Q64" i="73"/>
  <c r="Q65" i="73"/>
  <c r="Q67" i="73"/>
  <c r="Q68" i="73"/>
  <c r="Q69" i="73"/>
  <c r="Q70" i="73"/>
  <c r="Q71" i="73"/>
  <c r="Q72" i="73"/>
  <c r="Q73" i="73"/>
  <c r="Q74" i="73"/>
  <c r="Q77" i="73"/>
  <c r="Q78" i="73"/>
  <c r="Q79" i="73"/>
  <c r="Q80" i="73"/>
  <c r="Q81" i="73"/>
  <c r="Q82" i="73"/>
  <c r="Q83" i="73"/>
  <c r="Q84" i="73"/>
  <c r="Q85" i="73"/>
  <c r="Q86" i="73"/>
  <c r="Q87" i="73"/>
  <c r="Q88" i="73"/>
  <c r="Q89" i="73"/>
  <c r="Q90" i="73"/>
  <c r="Q91" i="73"/>
  <c r="Q92" i="73"/>
  <c r="Q17" i="74"/>
  <c r="Q23" i="74"/>
  <c r="Q34" i="74"/>
  <c r="Q41" i="74"/>
  <c r="Q42" i="74"/>
  <c r="Q44" i="74"/>
  <c r="Q46" i="74"/>
  <c r="Q47" i="74"/>
  <c r="Q49" i="74"/>
  <c r="Q50" i="74"/>
  <c r="Q51" i="74"/>
  <c r="Q59" i="74"/>
  <c r="Q60" i="74"/>
  <c r="Q62" i="74"/>
  <c r="Q63" i="74"/>
  <c r="Q64" i="74"/>
  <c r="Q65" i="74"/>
  <c r="Q67" i="74"/>
  <c r="Q68" i="74"/>
  <c r="Q69" i="74"/>
  <c r="Q70" i="74"/>
  <c r="Q71" i="74"/>
  <c r="Q72" i="74"/>
  <c r="Q73" i="74"/>
  <c r="Q74" i="74"/>
  <c r="Q77" i="74"/>
  <c r="Q78" i="74"/>
  <c r="Q79" i="74"/>
  <c r="Q80" i="74"/>
  <c r="Q81" i="74"/>
  <c r="Q82" i="74"/>
  <c r="Q83" i="74"/>
  <c r="Q84" i="74"/>
  <c r="Q85" i="74"/>
  <c r="Q86" i="74"/>
  <c r="Q87" i="74"/>
  <c r="Q88" i="74"/>
  <c r="Q89" i="74"/>
  <c r="Q90" i="74"/>
  <c r="Q91" i="74"/>
  <c r="Q92" i="74"/>
  <c r="Q17" i="75"/>
  <c r="Q23" i="75"/>
  <c r="Q34" i="75"/>
  <c r="Q41" i="75"/>
  <c r="Q42" i="75"/>
  <c r="Q44" i="75"/>
  <c r="Q46" i="75"/>
  <c r="Q47" i="75"/>
  <c r="Q49" i="75"/>
  <c r="Q50" i="75"/>
  <c r="Q51" i="75"/>
  <c r="Q59" i="75"/>
  <c r="Q60" i="75"/>
  <c r="Q62" i="75"/>
  <c r="Q63" i="75"/>
  <c r="Q64" i="75"/>
  <c r="Q65" i="75"/>
  <c r="Q67" i="75"/>
  <c r="Q68" i="75"/>
  <c r="Q69" i="75"/>
  <c r="Q70" i="75"/>
  <c r="Q71" i="75"/>
  <c r="Q72" i="75"/>
  <c r="Q73" i="75"/>
  <c r="Q74" i="75"/>
  <c r="Q77" i="75"/>
  <c r="Q78" i="75"/>
  <c r="Q79" i="75"/>
  <c r="Q80" i="75"/>
  <c r="Q81" i="75"/>
  <c r="Q82" i="75"/>
  <c r="Q83" i="75"/>
  <c r="Q84" i="75"/>
  <c r="Q85" i="75"/>
  <c r="Q86" i="75"/>
  <c r="Q87" i="75"/>
  <c r="Q88" i="75"/>
  <c r="Q89" i="75"/>
  <c r="Q90" i="75"/>
  <c r="Q91" i="75"/>
  <c r="Q92" i="75"/>
  <c r="Q17" i="76"/>
  <c r="Q23" i="76"/>
  <c r="Q34" i="76"/>
  <c r="Q41" i="76"/>
  <c r="Q42" i="76"/>
  <c r="Q44" i="76"/>
  <c r="Q46" i="76"/>
  <c r="Q47" i="76"/>
  <c r="Q49" i="76"/>
  <c r="Q50" i="76"/>
  <c r="Q51" i="76"/>
  <c r="Q59" i="76"/>
  <c r="Q60" i="76"/>
  <c r="Q62" i="76"/>
  <c r="Q63" i="76"/>
  <c r="Q64" i="76"/>
  <c r="Q65" i="76"/>
  <c r="Q67" i="76"/>
  <c r="Q68" i="76"/>
  <c r="Q69" i="76"/>
  <c r="Q70" i="76"/>
  <c r="Q71" i="76"/>
  <c r="Q72" i="76"/>
  <c r="Q73" i="76"/>
  <c r="Q74" i="76"/>
  <c r="Q77" i="76"/>
  <c r="Q78" i="76"/>
  <c r="Q79" i="76"/>
  <c r="Q80" i="76"/>
  <c r="Q81" i="76"/>
  <c r="Q82" i="76"/>
  <c r="Q83" i="76"/>
  <c r="Q84" i="76"/>
  <c r="Q85" i="76"/>
  <c r="Q86" i="76"/>
  <c r="Q87" i="76"/>
  <c r="Q88" i="76"/>
  <c r="Q89" i="76"/>
  <c r="Q90" i="76"/>
  <c r="Q91" i="76"/>
  <c r="Q92" i="76"/>
  <c r="Q93" i="76"/>
  <c r="Q17" i="77"/>
  <c r="Q23" i="77"/>
  <c r="Q34" i="77"/>
  <c r="Q41" i="77"/>
  <c r="Q42" i="77"/>
  <c r="Q44" i="77"/>
  <c r="Q46" i="77"/>
  <c r="Q47" i="77"/>
  <c r="Q49" i="77"/>
  <c r="Q50" i="77"/>
  <c r="Q51" i="77"/>
  <c r="Q59" i="77"/>
  <c r="Q60" i="77"/>
  <c r="Q62" i="77"/>
  <c r="Q63" i="77"/>
  <c r="Q64" i="77"/>
  <c r="Q65" i="77"/>
  <c r="Q67" i="77"/>
  <c r="Q68" i="77"/>
  <c r="Q69" i="77"/>
  <c r="Q70" i="77"/>
  <c r="Q71" i="77"/>
  <c r="Q72" i="77"/>
  <c r="Q73" i="77"/>
  <c r="Q74" i="77"/>
  <c r="Q77" i="77"/>
  <c r="Q78" i="77"/>
  <c r="Q79" i="77"/>
  <c r="Q80" i="77"/>
  <c r="Q81" i="77"/>
  <c r="Q82" i="77"/>
  <c r="Q83" i="77"/>
  <c r="Q84" i="77"/>
  <c r="Q85" i="77"/>
  <c r="Q86" i="77"/>
  <c r="Q87" i="77"/>
  <c r="Q88" i="77"/>
  <c r="Q89" i="77"/>
  <c r="Q90" i="77"/>
  <c r="Q91" i="77"/>
  <c r="Q92" i="77"/>
  <c r="Q93" i="77"/>
  <c r="Q17" i="78"/>
  <c r="Q23" i="78"/>
  <c r="Q34" i="78"/>
  <c r="Q41" i="78"/>
  <c r="Q42" i="78"/>
  <c r="Q44" i="78"/>
  <c r="Q46" i="78"/>
  <c r="Q47" i="78"/>
  <c r="Q49" i="78"/>
  <c r="Q50" i="78"/>
  <c r="Q51" i="78"/>
  <c r="Q59" i="78"/>
  <c r="Q60" i="78"/>
  <c r="Q62" i="78"/>
  <c r="Q63" i="78"/>
  <c r="Q64" i="78"/>
  <c r="Q65" i="78"/>
  <c r="Q67" i="78"/>
  <c r="Q68" i="78"/>
  <c r="Q69" i="78"/>
  <c r="Q70" i="78"/>
  <c r="Q71" i="78"/>
  <c r="Q72" i="78"/>
  <c r="Q73" i="78"/>
  <c r="Q74" i="78"/>
  <c r="Q77" i="78"/>
  <c r="Q78" i="78"/>
  <c r="Q79" i="78"/>
  <c r="Q80" i="78"/>
  <c r="Q81" i="78"/>
  <c r="Q82" i="78"/>
  <c r="Q83" i="78"/>
  <c r="Q84" i="78"/>
  <c r="Q85" i="78"/>
  <c r="Q86" i="78"/>
  <c r="Q87" i="78"/>
  <c r="Q88" i="78"/>
  <c r="Q89" i="78"/>
  <c r="Q90" i="78"/>
  <c r="Q91" i="78"/>
  <c r="Q92" i="78"/>
  <c r="Q93" i="78"/>
  <c r="Q17" i="79"/>
  <c r="Q23" i="79"/>
  <c r="Q34" i="79"/>
  <c r="Q41" i="79"/>
  <c r="Q42" i="79"/>
  <c r="Q44" i="79"/>
  <c r="Q46" i="79"/>
  <c r="Q47" i="79"/>
  <c r="Q49" i="79"/>
  <c r="Q50" i="79"/>
  <c r="Q51" i="79"/>
  <c r="Q59" i="79"/>
  <c r="Q60" i="79"/>
  <c r="Q62" i="79"/>
  <c r="Q63" i="79"/>
  <c r="Q64" i="79"/>
  <c r="Q65" i="79"/>
  <c r="Q67" i="79"/>
  <c r="Q68" i="79"/>
  <c r="Q69" i="79"/>
  <c r="Q70" i="79"/>
  <c r="Q71" i="79"/>
  <c r="Q72" i="79"/>
  <c r="Q73" i="79"/>
  <c r="Q74" i="79"/>
  <c r="Q77" i="79"/>
  <c r="Q78" i="79"/>
  <c r="Q79" i="79"/>
  <c r="Q80" i="79"/>
  <c r="Q81" i="79"/>
  <c r="Q82" i="79"/>
  <c r="Q83" i="79"/>
  <c r="Q84" i="79"/>
  <c r="Q85" i="79"/>
  <c r="Q86" i="79"/>
  <c r="Q87" i="79"/>
  <c r="Q88" i="79"/>
  <c r="Q89" i="79"/>
  <c r="Q90" i="79"/>
  <c r="Q91" i="79"/>
  <c r="Q92" i="79"/>
  <c r="Q93" i="79"/>
  <c r="Q17" i="80"/>
  <c r="Q23" i="80"/>
  <c r="Q34" i="80"/>
  <c r="Q41" i="80"/>
  <c r="Q42" i="80"/>
  <c r="Q44" i="80"/>
  <c r="Q46" i="80"/>
  <c r="Q47" i="80"/>
  <c r="Q49" i="80"/>
  <c r="Q50" i="80"/>
  <c r="Q51" i="80"/>
  <c r="Q59" i="80"/>
  <c r="Q60" i="80"/>
  <c r="Q62" i="80"/>
  <c r="Q63" i="80"/>
  <c r="Q64" i="80"/>
  <c r="Q65" i="80"/>
  <c r="Q67" i="80"/>
  <c r="Q68" i="80"/>
  <c r="Q69" i="80"/>
  <c r="Q70" i="80"/>
  <c r="Q71" i="80"/>
  <c r="Q72" i="80"/>
  <c r="Q73" i="80"/>
  <c r="Q74" i="80"/>
  <c r="Q77" i="80"/>
  <c r="Q78" i="80"/>
  <c r="Q79" i="80"/>
  <c r="Q80" i="80"/>
  <c r="Q81" i="80"/>
  <c r="Q82" i="80"/>
  <c r="Q83" i="80"/>
  <c r="Q84" i="80"/>
  <c r="Q85" i="80"/>
  <c r="Q86" i="80"/>
  <c r="Q87" i="80"/>
  <c r="Q88" i="80"/>
  <c r="Q89" i="80"/>
  <c r="Q90" i="80"/>
  <c r="Q91" i="80"/>
  <c r="Q92" i="80"/>
  <c r="Q93" i="80"/>
  <c r="Q17" i="81"/>
  <c r="Q23" i="81"/>
  <c r="Q34" i="81"/>
  <c r="Q41" i="81"/>
  <c r="Q42" i="81"/>
  <c r="Q44" i="81"/>
  <c r="Q46" i="81"/>
  <c r="Q47" i="81"/>
  <c r="Q49" i="81"/>
  <c r="Q50" i="81"/>
  <c r="Q51" i="81"/>
  <c r="Q59" i="81"/>
  <c r="Q60" i="81"/>
  <c r="Q62" i="81"/>
  <c r="Q63" i="81"/>
  <c r="Q64" i="81"/>
  <c r="Q65" i="81"/>
  <c r="Q67" i="81"/>
  <c r="Q68" i="81"/>
  <c r="Q69" i="81"/>
  <c r="Q70" i="81"/>
  <c r="Q71" i="81"/>
  <c r="Q72" i="81"/>
  <c r="Q73" i="81"/>
  <c r="Q74" i="81"/>
  <c r="Q77" i="81"/>
  <c r="Q78" i="81"/>
  <c r="Q79" i="81"/>
  <c r="Q80" i="81"/>
  <c r="Q81" i="81"/>
  <c r="Q82" i="81"/>
  <c r="Q83" i="81"/>
  <c r="Q84" i="81"/>
  <c r="Q85" i="81"/>
  <c r="Q86" i="81"/>
  <c r="Q87" i="81"/>
  <c r="Q88" i="81"/>
  <c r="Q89" i="81"/>
  <c r="Q90" i="81"/>
  <c r="Q91" i="81"/>
  <c r="Q92" i="81"/>
  <c r="Q93" i="81"/>
  <c r="Q17" i="82"/>
  <c r="Q23" i="82"/>
  <c r="Q34" i="82"/>
  <c r="Q41" i="82"/>
  <c r="Q42" i="82"/>
  <c r="Q44" i="82"/>
  <c r="Q46" i="82"/>
  <c r="Q47" i="82"/>
  <c r="Q49" i="82"/>
  <c r="Q50" i="82"/>
  <c r="Q51" i="82"/>
  <c r="Q59" i="82"/>
  <c r="Q60" i="82"/>
  <c r="Q62" i="82"/>
  <c r="Q63" i="82"/>
  <c r="Q64" i="82"/>
  <c r="Q65" i="82"/>
  <c r="Q67" i="82"/>
  <c r="Q68" i="82"/>
  <c r="Q69" i="82"/>
  <c r="Q70" i="82"/>
  <c r="Q71" i="82"/>
  <c r="Q72" i="82"/>
  <c r="Q73" i="82"/>
  <c r="Q74" i="82"/>
  <c r="Q77" i="82"/>
  <c r="Q78" i="82"/>
  <c r="Q79" i="82"/>
  <c r="Q80" i="82"/>
  <c r="Q81" i="82"/>
  <c r="Q82" i="82"/>
  <c r="Q83" i="82"/>
  <c r="Q84" i="82"/>
  <c r="Q85" i="82"/>
  <c r="Q86" i="82"/>
  <c r="Q87" i="82"/>
  <c r="Q88" i="82"/>
  <c r="Q89" i="82"/>
  <c r="Q90" i="82"/>
  <c r="Q91" i="82"/>
  <c r="Q92" i="82"/>
  <c r="Q93" i="82"/>
  <c r="Q17" i="84"/>
  <c r="Q23" i="84"/>
  <c r="Q34" i="84"/>
  <c r="Q41" i="84"/>
  <c r="Q42" i="84"/>
  <c r="Q44" i="84"/>
  <c r="Q46" i="84"/>
  <c r="Q47" i="84"/>
  <c r="Q49" i="84"/>
  <c r="Q50" i="84"/>
  <c r="Q51" i="84"/>
  <c r="Q59" i="84"/>
  <c r="Q60" i="84"/>
  <c r="Q62" i="84"/>
  <c r="Q63" i="84"/>
  <c r="Q64" i="84"/>
  <c r="Q65" i="84"/>
  <c r="Q67" i="84"/>
  <c r="Q68" i="84"/>
  <c r="Q69" i="84"/>
  <c r="Q70" i="84"/>
  <c r="Q71" i="84"/>
  <c r="Q72" i="84"/>
  <c r="Q73" i="84"/>
  <c r="Q74" i="84"/>
  <c r="Q77" i="84"/>
  <c r="Q78" i="84"/>
  <c r="Q79" i="84"/>
  <c r="Q80" i="84"/>
  <c r="Q81" i="84"/>
  <c r="Q82" i="84"/>
  <c r="Q83" i="84"/>
  <c r="Q84" i="84"/>
  <c r="Q85" i="84"/>
  <c r="Q86" i="84"/>
  <c r="Q87" i="84"/>
  <c r="Q88" i="84"/>
  <c r="Q89" i="84"/>
  <c r="Q90" i="84"/>
  <c r="Q91" i="84"/>
  <c r="Q92" i="84"/>
  <c r="Q93" i="84"/>
  <c r="Q94" i="84"/>
  <c r="Q17" i="83"/>
  <c r="Q23" i="83"/>
  <c r="Q34" i="83"/>
  <c r="Q41" i="83"/>
  <c r="Q42" i="83"/>
  <c r="Q44" i="83"/>
  <c r="Q46" i="83"/>
  <c r="Q47" i="83"/>
  <c r="Q49" i="83"/>
  <c r="Q50" i="83"/>
  <c r="Q51" i="83"/>
  <c r="Q59" i="83"/>
  <c r="Q60" i="83"/>
  <c r="Q62" i="83"/>
  <c r="Q63" i="83"/>
  <c r="Q64" i="83"/>
  <c r="Q65" i="83"/>
  <c r="Q67" i="83"/>
  <c r="Q68" i="83"/>
  <c r="Q69" i="83"/>
  <c r="Q70" i="83"/>
  <c r="Q71" i="83"/>
  <c r="Q72" i="83"/>
  <c r="Q73" i="83"/>
  <c r="Q74" i="83"/>
  <c r="Q77" i="83"/>
  <c r="Q78" i="83"/>
  <c r="Q79" i="83"/>
  <c r="Q80" i="83"/>
  <c r="Q81" i="83"/>
  <c r="Q82" i="83"/>
  <c r="Q83" i="83"/>
  <c r="Q84" i="83"/>
  <c r="Q85" i="83"/>
  <c r="Q86" i="83"/>
  <c r="Q87" i="83"/>
  <c r="Q88" i="83"/>
  <c r="Q89" i="83"/>
  <c r="Q90" i="83"/>
  <c r="Q91" i="83"/>
  <c r="Q92" i="83"/>
  <c r="Q93" i="83"/>
  <c r="Q17" i="85"/>
  <c r="Q23" i="85"/>
  <c r="Q34" i="85"/>
  <c r="Q41" i="85"/>
  <c r="Q42" i="85"/>
  <c r="Q44" i="85"/>
  <c r="Q46" i="85"/>
  <c r="Q47" i="85"/>
  <c r="Q49" i="85"/>
  <c r="Q50" i="85"/>
  <c r="Q51" i="85"/>
  <c r="Q59" i="85"/>
  <c r="Q60" i="85"/>
  <c r="Q62" i="85"/>
  <c r="Q63" i="85"/>
  <c r="Q64" i="85"/>
  <c r="Q65" i="85"/>
  <c r="Q67" i="85"/>
  <c r="Q68" i="85"/>
  <c r="Q69" i="85"/>
  <c r="Q70" i="85"/>
  <c r="Q71" i="85"/>
  <c r="Q72" i="85"/>
  <c r="Q73" i="85"/>
  <c r="Q74" i="85"/>
  <c r="Q77" i="85"/>
  <c r="Q78" i="85"/>
  <c r="Q79" i="85"/>
  <c r="Q80" i="85"/>
  <c r="Q81" i="85"/>
  <c r="Q82" i="85"/>
  <c r="Q83" i="85"/>
  <c r="Q84" i="85"/>
  <c r="Q85" i="85"/>
  <c r="Q86" i="85"/>
  <c r="Q87" i="85"/>
  <c r="Q88" i="85"/>
  <c r="Q89" i="85"/>
  <c r="Q90" i="85"/>
  <c r="Q91" i="85"/>
  <c r="Q92" i="85"/>
  <c r="Q93" i="85"/>
  <c r="O17" i="86"/>
  <c r="O23" i="86"/>
  <c r="O34" i="86"/>
  <c r="O41" i="86"/>
  <c r="O42" i="86"/>
  <c r="O44" i="86"/>
  <c r="O46" i="86"/>
  <c r="O47" i="86"/>
  <c r="O49" i="86"/>
  <c r="O50" i="86"/>
  <c r="O51" i="86"/>
  <c r="O59" i="86"/>
  <c r="O60" i="86"/>
  <c r="O62" i="86"/>
  <c r="O63" i="86"/>
  <c r="O64" i="86"/>
  <c r="O65" i="86"/>
  <c r="O67" i="86"/>
  <c r="O68" i="86"/>
  <c r="O69" i="86"/>
  <c r="O70" i="86"/>
  <c r="O71" i="86"/>
  <c r="O72" i="86"/>
  <c r="O73" i="86"/>
  <c r="O74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Q17" i="87"/>
  <c r="Q23" i="87"/>
  <c r="Q34" i="87"/>
  <c r="Q41" i="87"/>
  <c r="Q42" i="87"/>
  <c r="Q44" i="87"/>
  <c r="Q46" i="87"/>
  <c r="Q47" i="87"/>
  <c r="Q49" i="87"/>
  <c r="Q50" i="87"/>
  <c r="Q51" i="87"/>
  <c r="Q59" i="87"/>
  <c r="Q60" i="87"/>
  <c r="Q62" i="87"/>
  <c r="Q63" i="87"/>
  <c r="Q64" i="87"/>
  <c r="Q65" i="87"/>
  <c r="Q67" i="87"/>
  <c r="Q68" i="87"/>
  <c r="Q69" i="87"/>
  <c r="Q70" i="87"/>
  <c r="Q71" i="87"/>
  <c r="Q72" i="87"/>
  <c r="Q73" i="87"/>
  <c r="Q74" i="87"/>
  <c r="Q77" i="87"/>
  <c r="Q78" i="87"/>
  <c r="Q79" i="87"/>
  <c r="Q80" i="87"/>
  <c r="Q81" i="87"/>
  <c r="Q82" i="87"/>
  <c r="Q83" i="87"/>
  <c r="Q84" i="87"/>
  <c r="Q85" i="87"/>
  <c r="Q86" i="87"/>
  <c r="Q87" i="87"/>
  <c r="Q88" i="87"/>
  <c r="Q89" i="87"/>
  <c r="Q90" i="87"/>
  <c r="Q91" i="87"/>
  <c r="Q92" i="87"/>
  <c r="Q93" i="87"/>
  <c r="Q17" i="89"/>
  <c r="Q23" i="89"/>
  <c r="Q34" i="89"/>
  <c r="Q41" i="89"/>
  <c r="Q42" i="89"/>
  <c r="Q44" i="89"/>
  <c r="Q46" i="89"/>
  <c r="Q47" i="89"/>
  <c r="Q49" i="89"/>
  <c r="Q50" i="89"/>
  <c r="Q51" i="89"/>
  <c r="Q59" i="89"/>
  <c r="Q60" i="89"/>
  <c r="Q62" i="89"/>
  <c r="Q63" i="89"/>
  <c r="Q64" i="89"/>
  <c r="Q65" i="89"/>
  <c r="Q67" i="89"/>
  <c r="Q68" i="89"/>
  <c r="Q69" i="89"/>
  <c r="Q70" i="89"/>
  <c r="Q71" i="89"/>
  <c r="Q72" i="89"/>
  <c r="Q73" i="89"/>
  <c r="Q74" i="89"/>
  <c r="Q77" i="89"/>
  <c r="Q78" i="89"/>
  <c r="Q79" i="89"/>
  <c r="Q80" i="89"/>
  <c r="Q81" i="89"/>
  <c r="Q82" i="89"/>
  <c r="Q83" i="89"/>
  <c r="Q84" i="89"/>
  <c r="Q85" i="89"/>
  <c r="Q86" i="89"/>
  <c r="Q87" i="89"/>
  <c r="Q88" i="89"/>
  <c r="Q89" i="89"/>
  <c r="Q90" i="89"/>
  <c r="Q91" i="89"/>
  <c r="Q92" i="89"/>
  <c r="Q93" i="89"/>
  <c r="Q17" i="90"/>
  <c r="Q23" i="90"/>
  <c r="Q34" i="90"/>
  <c r="Q41" i="90"/>
  <c r="Q42" i="90"/>
  <c r="Q44" i="90"/>
  <c r="Q46" i="90"/>
  <c r="Q47" i="90"/>
  <c r="Q49" i="90"/>
  <c r="Q50" i="90"/>
  <c r="Q51" i="90"/>
  <c r="Q59" i="90"/>
  <c r="Q60" i="90"/>
  <c r="Q62" i="90"/>
  <c r="Q63" i="90"/>
  <c r="Q64" i="90"/>
  <c r="Q65" i="90"/>
  <c r="Q67" i="90"/>
  <c r="Q68" i="90"/>
  <c r="Q69" i="90"/>
  <c r="Q70" i="90"/>
  <c r="Q71" i="90"/>
  <c r="Q72" i="90"/>
  <c r="Q73" i="90"/>
  <c r="Q74" i="90"/>
  <c r="Q77" i="90"/>
  <c r="Q78" i="90"/>
  <c r="Q79" i="90"/>
  <c r="Q80" i="90"/>
  <c r="Q81" i="90"/>
  <c r="Q82" i="90"/>
  <c r="Q83" i="90"/>
  <c r="Q84" i="90"/>
  <c r="Q85" i="90"/>
  <c r="Q86" i="90"/>
  <c r="Q87" i="90"/>
  <c r="Q88" i="90"/>
  <c r="Q89" i="90"/>
  <c r="Q90" i="90"/>
  <c r="Q91" i="90"/>
  <c r="Q92" i="90"/>
  <c r="Q93" i="90"/>
  <c r="Q17" i="91"/>
  <c r="Q23" i="91"/>
  <c r="Q34" i="91"/>
  <c r="Q41" i="91"/>
  <c r="Q42" i="91"/>
  <c r="Q44" i="91"/>
  <c r="Q46" i="91"/>
  <c r="Q47" i="91"/>
  <c r="Q49" i="91"/>
  <c r="Q50" i="91"/>
  <c r="Q51" i="91"/>
  <c r="Q59" i="91"/>
  <c r="Q60" i="91"/>
  <c r="Q62" i="91"/>
  <c r="Q63" i="91"/>
  <c r="Q64" i="91"/>
  <c r="Q65" i="91"/>
  <c r="Q67" i="91"/>
  <c r="Q68" i="91"/>
  <c r="Q69" i="91"/>
  <c r="Q70" i="91"/>
  <c r="Q71" i="91"/>
  <c r="Q72" i="91"/>
  <c r="Q73" i="91"/>
  <c r="Q74" i="91"/>
  <c r="Q77" i="91"/>
  <c r="Q78" i="91"/>
  <c r="Q79" i="91"/>
  <c r="Q80" i="91"/>
  <c r="Q81" i="91"/>
  <c r="Q82" i="91"/>
  <c r="Q83" i="91"/>
  <c r="Q84" i="91"/>
  <c r="Q85" i="91"/>
  <c r="Q86" i="91"/>
  <c r="Q87" i="91"/>
  <c r="Q88" i="91"/>
  <c r="Q89" i="91"/>
  <c r="Q90" i="91"/>
  <c r="Q91" i="91"/>
  <c r="Q92" i="91"/>
  <c r="Q93" i="91"/>
  <c r="Q17" i="92"/>
  <c r="Q23" i="92"/>
  <c r="Q34" i="92"/>
  <c r="Q41" i="92"/>
  <c r="Q42" i="92"/>
  <c r="Q44" i="92"/>
  <c r="Q46" i="92"/>
  <c r="Q47" i="92"/>
  <c r="Q49" i="92"/>
  <c r="Q50" i="92"/>
  <c r="Q51" i="92"/>
  <c r="Q59" i="92"/>
  <c r="Q60" i="92"/>
  <c r="Q62" i="92"/>
  <c r="Q63" i="92"/>
  <c r="Q64" i="92"/>
  <c r="Q65" i="92"/>
  <c r="Q67" i="92"/>
  <c r="Q68" i="92"/>
  <c r="Q69" i="92"/>
  <c r="Q70" i="92"/>
  <c r="Q71" i="92"/>
  <c r="Q72" i="92"/>
  <c r="Q73" i="92"/>
  <c r="Q74" i="92"/>
  <c r="Q77" i="92"/>
  <c r="Q78" i="92"/>
  <c r="Q79" i="92"/>
  <c r="Q80" i="92"/>
  <c r="Q81" i="92"/>
  <c r="Q82" i="92"/>
  <c r="Q83" i="92"/>
  <c r="Q84" i="92"/>
  <c r="Q85" i="92"/>
  <c r="Q86" i="92"/>
  <c r="Q87" i="92"/>
  <c r="Q88" i="92"/>
  <c r="Q89" i="92"/>
  <c r="Q90" i="92"/>
  <c r="Q91" i="92"/>
  <c r="Q92" i="92"/>
  <c r="Q93" i="92"/>
  <c r="Q94" i="92"/>
  <c r="Q17" i="93"/>
  <c r="Q23" i="93"/>
  <c r="Q34" i="93"/>
  <c r="Q41" i="93"/>
  <c r="Q42" i="93"/>
  <c r="Q44" i="93"/>
  <c r="Q46" i="93"/>
  <c r="Q47" i="93"/>
  <c r="Q49" i="93"/>
  <c r="Q50" i="93"/>
  <c r="Q51" i="93"/>
  <c r="Q59" i="93"/>
  <c r="Q60" i="93"/>
  <c r="Q62" i="93"/>
  <c r="Q63" i="93"/>
  <c r="Q64" i="93"/>
  <c r="Q65" i="93"/>
  <c r="Q67" i="93"/>
  <c r="Q68" i="93"/>
  <c r="Q69" i="93"/>
  <c r="Q70" i="93"/>
  <c r="Q71" i="93"/>
  <c r="Q72" i="93"/>
  <c r="Q73" i="93"/>
  <c r="Q74" i="93"/>
  <c r="Q77" i="93"/>
  <c r="Q78" i="93"/>
  <c r="Q79" i="93"/>
  <c r="Q80" i="93"/>
  <c r="Q81" i="93"/>
  <c r="Q82" i="93"/>
  <c r="Q83" i="93"/>
  <c r="Q84" i="93"/>
  <c r="Q85" i="93"/>
  <c r="Q86" i="93"/>
  <c r="Q87" i="93"/>
  <c r="Q88" i="93"/>
  <c r="Q89" i="93"/>
  <c r="Q90" i="93"/>
  <c r="Q91" i="93"/>
  <c r="Q92" i="93"/>
  <c r="Q93" i="93"/>
  <c r="Q94" i="93"/>
  <c r="Q17" i="94"/>
  <c r="Q23" i="94"/>
  <c r="Q34" i="94"/>
  <c r="Q41" i="94"/>
  <c r="Q42" i="94"/>
  <c r="Q44" i="94"/>
  <c r="Q46" i="94"/>
  <c r="Q47" i="94"/>
  <c r="Q49" i="94"/>
  <c r="Q50" i="94"/>
  <c r="Q51" i="94"/>
  <c r="Q59" i="94"/>
  <c r="Q60" i="94"/>
  <c r="Q62" i="94"/>
  <c r="Q63" i="94"/>
  <c r="Q64" i="94"/>
  <c r="Q65" i="94"/>
  <c r="Q67" i="94"/>
  <c r="Q68" i="94"/>
  <c r="Q69" i="94"/>
  <c r="Q70" i="94"/>
  <c r="Q71" i="94"/>
  <c r="Q72" i="94"/>
  <c r="Q73" i="94"/>
  <c r="Q74" i="94"/>
  <c r="Q77" i="94"/>
  <c r="Q78" i="94"/>
  <c r="Q79" i="94"/>
  <c r="Q80" i="94"/>
  <c r="Q81" i="94"/>
  <c r="Q82" i="94"/>
  <c r="Q83" i="94"/>
  <c r="Q84" i="94"/>
  <c r="Q85" i="94"/>
  <c r="Q86" i="94"/>
  <c r="Q87" i="94"/>
  <c r="Q88" i="94"/>
  <c r="Q89" i="94"/>
  <c r="Q90" i="94"/>
  <c r="Q91" i="94"/>
  <c r="Q92" i="94"/>
  <c r="Q93" i="94"/>
  <c r="Q94" i="94"/>
  <c r="Q17" i="95"/>
  <c r="Q23" i="95"/>
  <c r="Q34" i="95"/>
  <c r="Q41" i="95"/>
  <c r="Q42" i="95"/>
  <c r="Q44" i="95"/>
  <c r="Q46" i="95"/>
  <c r="Q47" i="95"/>
  <c r="Q49" i="95"/>
  <c r="Q50" i="95"/>
  <c r="Q51" i="95"/>
  <c r="Q59" i="95"/>
  <c r="Q60" i="95"/>
  <c r="Q62" i="95"/>
  <c r="Q63" i="95"/>
  <c r="Q64" i="95"/>
  <c r="Q65" i="95"/>
  <c r="Q67" i="95"/>
  <c r="Q68" i="95"/>
  <c r="Q69" i="95"/>
  <c r="Q70" i="95"/>
  <c r="Q71" i="95"/>
  <c r="Q72" i="95"/>
  <c r="Q73" i="95"/>
  <c r="Q74" i="95"/>
  <c r="Q77" i="95"/>
  <c r="Q78" i="95"/>
  <c r="Q79" i="95"/>
  <c r="Q80" i="95"/>
  <c r="Q81" i="95"/>
  <c r="Q82" i="95"/>
  <c r="Q83" i="95"/>
  <c r="Q84" i="95"/>
  <c r="Q85" i="95"/>
  <c r="Q86" i="95"/>
  <c r="Q87" i="95"/>
  <c r="Q88" i="95"/>
  <c r="Q89" i="95"/>
  <c r="Q90" i="95"/>
  <c r="Q91" i="95"/>
  <c r="Q92" i="95"/>
  <c r="Q93" i="95"/>
  <c r="Q94" i="95"/>
  <c r="Q17" i="96"/>
  <c r="Q23" i="96"/>
  <c r="Q34" i="96"/>
  <c r="Q41" i="96"/>
  <c r="Q42" i="96"/>
  <c r="Q44" i="96"/>
  <c r="Q46" i="96"/>
  <c r="Q47" i="96"/>
  <c r="Q49" i="96"/>
  <c r="Q50" i="96"/>
  <c r="Q51" i="96"/>
  <c r="Q59" i="96"/>
  <c r="Q60" i="96"/>
  <c r="Q62" i="96"/>
  <c r="Q63" i="96"/>
  <c r="Q64" i="96"/>
  <c r="Q65" i="96"/>
  <c r="Q67" i="96"/>
  <c r="Q68" i="96"/>
  <c r="Q69" i="96"/>
  <c r="Q70" i="96"/>
  <c r="Q71" i="96"/>
  <c r="Q72" i="96"/>
  <c r="Q73" i="96"/>
  <c r="Q74" i="96"/>
  <c r="Q77" i="96"/>
  <c r="Q78" i="96"/>
  <c r="Q79" i="96"/>
  <c r="Q80" i="96"/>
  <c r="Q81" i="96"/>
  <c r="Q82" i="96"/>
  <c r="Q83" i="96"/>
  <c r="Q84" i="96"/>
  <c r="Q85" i="96"/>
  <c r="Q86" i="96"/>
  <c r="Q87" i="96"/>
  <c r="Q88" i="96"/>
  <c r="Q89" i="96"/>
  <c r="Q90" i="96"/>
  <c r="Q91" i="96"/>
  <c r="Q92" i="96"/>
  <c r="Q93" i="96"/>
  <c r="Q94" i="96"/>
  <c r="Q17" i="97"/>
  <c r="Q24" i="97"/>
  <c r="Q36" i="97"/>
  <c r="Q43" i="97"/>
  <c r="Q44" i="97"/>
  <c r="Q46" i="97"/>
  <c r="Q48" i="97"/>
  <c r="Q49" i="97"/>
  <c r="Q51" i="97"/>
  <c r="Q52" i="97"/>
  <c r="Q53" i="97"/>
  <c r="Q61" i="97"/>
  <c r="Q62" i="97"/>
  <c r="Q64" i="97"/>
  <c r="Q65" i="97"/>
  <c r="Q66" i="97"/>
  <c r="Q67" i="97"/>
  <c r="Q70" i="97"/>
  <c r="Q71" i="97"/>
  <c r="Q72" i="97"/>
  <c r="Q73" i="97"/>
  <c r="Q74" i="97"/>
  <c r="Q75" i="97"/>
  <c r="Q76" i="97"/>
  <c r="Q79" i="97"/>
  <c r="Q80" i="97"/>
  <c r="Q81" i="97"/>
  <c r="Q82" i="97"/>
  <c r="Q83" i="97"/>
  <c r="Q84" i="97"/>
  <c r="Q85" i="97"/>
  <c r="Q86" i="97"/>
  <c r="Q87" i="97"/>
  <c r="Q88" i="97"/>
  <c r="Q89" i="97"/>
  <c r="Q90" i="97"/>
  <c r="Q91" i="97"/>
  <c r="Q92" i="97"/>
  <c r="Q93" i="97"/>
  <c r="Q94" i="97"/>
  <c r="Q95" i="97"/>
  <c r="Q96" i="97"/>
  <c r="Q17" i="98"/>
  <c r="Q24" i="98"/>
  <c r="Q37" i="98"/>
  <c r="Q44" i="98"/>
  <c r="Q45" i="98"/>
  <c r="Q47" i="98"/>
  <c r="Q49" i="98"/>
  <c r="Q50" i="98"/>
  <c r="Q52" i="98"/>
  <c r="Q53" i="98"/>
  <c r="Q54" i="98"/>
  <c r="Q62" i="98"/>
  <c r="Q63" i="98"/>
  <c r="Q65" i="98"/>
  <c r="Q66" i="98"/>
  <c r="Q67" i="98"/>
  <c r="Q68" i="98"/>
  <c r="Q71" i="98"/>
  <c r="Q72" i="98"/>
  <c r="Q73" i="98"/>
  <c r="Q74" i="98"/>
  <c r="Q75" i="98"/>
  <c r="Q76" i="98"/>
  <c r="Q77" i="98"/>
  <c r="Q80" i="98"/>
  <c r="Q81" i="98"/>
  <c r="Q82" i="98"/>
  <c r="Q83" i="98"/>
  <c r="Q84" i="98"/>
  <c r="Q85" i="98"/>
  <c r="Q86" i="98"/>
  <c r="Q87" i="98"/>
  <c r="Q88" i="98"/>
  <c r="Q89" i="98"/>
  <c r="Q90" i="98"/>
  <c r="Q91" i="98"/>
  <c r="Q92" i="98"/>
  <c r="Q93" i="98"/>
  <c r="Q94" i="98"/>
  <c r="Q95" i="98"/>
  <c r="Q96" i="98"/>
  <c r="Q97" i="98"/>
  <c r="Q17" i="99"/>
  <c r="Q24" i="99"/>
  <c r="Q37" i="99"/>
  <c r="Q44" i="99"/>
  <c r="Q45" i="99"/>
  <c r="Q47" i="99"/>
  <c r="Q49" i="99"/>
  <c r="Q50" i="99"/>
  <c r="Q52" i="99"/>
  <c r="Q53" i="99"/>
  <c r="Q54" i="99"/>
  <c r="Q62" i="99"/>
  <c r="Q63" i="99"/>
  <c r="Q65" i="99"/>
  <c r="Q66" i="99"/>
  <c r="Q67" i="99"/>
  <c r="Q68" i="99"/>
  <c r="Q71" i="99"/>
  <c r="Q72" i="99"/>
  <c r="Q73" i="99"/>
  <c r="Q74" i="99"/>
  <c r="Q75" i="99"/>
  <c r="Q76" i="99"/>
  <c r="Q77" i="99"/>
  <c r="Q80" i="99"/>
  <c r="Q81" i="99"/>
  <c r="Q82" i="99"/>
  <c r="Q83" i="99"/>
  <c r="Q84" i="99"/>
  <c r="Q85" i="99"/>
  <c r="Q86" i="99"/>
  <c r="Q87" i="99"/>
  <c r="Q88" i="99"/>
  <c r="Q89" i="99"/>
  <c r="Q90" i="99"/>
  <c r="Q91" i="99"/>
  <c r="Q92" i="99"/>
  <c r="Q93" i="99"/>
  <c r="Q94" i="99"/>
  <c r="Q95" i="99"/>
  <c r="Q96" i="99"/>
  <c r="Q97" i="99"/>
  <c r="Q17" i="100"/>
  <c r="Q24" i="100"/>
  <c r="Q37" i="100"/>
  <c r="Q44" i="100"/>
  <c r="Q45" i="100"/>
  <c r="Q47" i="100"/>
  <c r="Q49" i="100"/>
  <c r="Q50" i="100"/>
  <c r="Q52" i="100"/>
  <c r="Q53" i="100"/>
  <c r="Q54" i="100"/>
  <c r="Q62" i="100"/>
  <c r="Q63" i="100"/>
  <c r="Q65" i="100"/>
  <c r="Q66" i="100"/>
  <c r="Q67" i="100"/>
  <c r="Q68" i="100"/>
  <c r="Q71" i="100"/>
  <c r="Q72" i="100"/>
  <c r="Q73" i="100"/>
  <c r="Q74" i="100"/>
  <c r="Q75" i="100"/>
  <c r="Q76" i="100"/>
  <c r="Q77" i="100"/>
  <c r="Q80" i="100"/>
  <c r="Q81" i="100"/>
  <c r="Q82" i="100"/>
  <c r="Q83" i="100"/>
  <c r="Q84" i="100"/>
  <c r="Q85" i="100"/>
  <c r="Q86" i="100"/>
  <c r="Q87" i="100"/>
  <c r="Q88" i="100"/>
  <c r="Q89" i="100"/>
  <c r="Q90" i="100"/>
  <c r="Q91" i="100"/>
  <c r="Q92" i="100"/>
  <c r="Q93" i="100"/>
  <c r="Q94" i="100"/>
  <c r="Q95" i="100"/>
  <c r="Q96" i="100"/>
  <c r="Q97" i="100"/>
  <c r="Q17" i="101"/>
  <c r="Q24" i="101"/>
  <c r="Q37" i="101"/>
  <c r="Q44" i="101"/>
  <c r="Q45" i="101"/>
  <c r="Q47" i="101"/>
  <c r="Q49" i="101"/>
  <c r="Q50" i="101"/>
  <c r="Q52" i="101"/>
  <c r="Q53" i="101"/>
  <c r="Q54" i="101"/>
  <c r="Q62" i="101"/>
  <c r="Q63" i="101"/>
  <c r="Q65" i="101"/>
  <c r="Q66" i="101"/>
  <c r="Q67" i="101"/>
  <c r="Q68" i="101"/>
  <c r="Q71" i="101"/>
  <c r="Q72" i="101"/>
  <c r="Q73" i="101"/>
  <c r="Q74" i="101"/>
  <c r="Q75" i="101"/>
  <c r="Q76" i="101"/>
  <c r="Q77" i="101"/>
  <c r="Q80" i="101"/>
  <c r="Q81" i="101"/>
  <c r="Q82" i="101"/>
  <c r="Q83" i="101"/>
  <c r="Q84" i="101"/>
  <c r="Q85" i="101"/>
  <c r="Q86" i="101"/>
  <c r="Q87" i="101"/>
  <c r="Q88" i="101"/>
  <c r="Q89" i="101"/>
  <c r="Q90" i="101"/>
  <c r="Q91" i="101"/>
  <c r="Q92" i="101"/>
  <c r="Q93" i="101"/>
  <c r="Q94" i="101"/>
  <c r="Q95" i="101"/>
  <c r="Q96" i="101"/>
  <c r="Q97" i="101"/>
  <c r="Q17" i="102"/>
  <c r="Q24" i="102"/>
  <c r="Q37" i="102"/>
  <c r="Q44" i="102"/>
  <c r="Q45" i="102"/>
  <c r="Q47" i="102"/>
  <c r="Q49" i="102"/>
  <c r="Q50" i="102"/>
  <c r="Q52" i="102"/>
  <c r="Q53" i="102"/>
  <c r="Q54" i="102"/>
  <c r="Q62" i="102"/>
  <c r="Q63" i="102"/>
  <c r="Q65" i="102"/>
  <c r="Q66" i="102"/>
  <c r="Q67" i="102"/>
  <c r="Q68" i="102"/>
  <c r="Q71" i="102"/>
  <c r="Q72" i="102"/>
  <c r="Q73" i="102"/>
  <c r="Q74" i="102"/>
  <c r="Q75" i="102"/>
  <c r="Q76" i="102"/>
  <c r="Q77" i="102"/>
  <c r="Q80" i="102"/>
  <c r="Q81" i="102"/>
  <c r="Q82" i="102"/>
  <c r="Q83" i="102"/>
  <c r="Q84" i="102"/>
  <c r="Q85" i="102"/>
  <c r="Q86" i="102"/>
  <c r="Q87" i="102"/>
  <c r="Q88" i="102"/>
  <c r="Q89" i="102"/>
  <c r="Q90" i="102"/>
  <c r="Q91" i="102"/>
  <c r="Q92" i="102"/>
  <c r="Q93" i="102"/>
  <c r="Q94" i="102"/>
  <c r="Q95" i="102"/>
  <c r="Q96" i="102"/>
  <c r="Q97" i="102"/>
  <c r="Q17" i="103"/>
  <c r="Q24" i="103"/>
  <c r="Q37" i="103"/>
  <c r="Q44" i="103"/>
  <c r="Q45" i="103"/>
  <c r="Q47" i="103"/>
  <c r="Q49" i="103"/>
  <c r="Q50" i="103"/>
  <c r="Q52" i="103"/>
  <c r="Q53" i="103"/>
  <c r="Q54" i="103"/>
  <c r="Q62" i="103"/>
  <c r="Q63" i="103"/>
  <c r="Q65" i="103"/>
  <c r="Q66" i="103"/>
  <c r="Q67" i="103"/>
  <c r="Q68" i="103"/>
  <c r="Q71" i="103"/>
  <c r="Q72" i="103"/>
  <c r="Q73" i="103"/>
  <c r="Q74" i="103"/>
  <c r="Q75" i="103"/>
  <c r="Q76" i="103"/>
  <c r="Q77" i="103"/>
  <c r="Q80" i="103"/>
  <c r="Q81" i="103"/>
  <c r="Q82" i="103"/>
  <c r="Q83" i="103"/>
  <c r="Q84" i="103"/>
  <c r="Q85" i="103"/>
  <c r="Q86" i="103"/>
  <c r="Q87" i="103"/>
  <c r="Q88" i="103"/>
  <c r="Q89" i="103"/>
  <c r="Q90" i="103"/>
  <c r="Q91" i="103"/>
  <c r="Q92" i="103"/>
  <c r="Q93" i="103"/>
  <c r="Q94" i="103"/>
  <c r="Q95" i="103"/>
  <c r="Q96" i="103"/>
  <c r="Q97" i="103"/>
  <c r="Q17" i="104"/>
  <c r="Q24" i="104"/>
  <c r="Q37" i="104"/>
  <c r="Q44" i="104"/>
  <c r="Q45" i="104"/>
  <c r="Q47" i="104"/>
  <c r="Q49" i="104"/>
  <c r="Q50" i="104"/>
  <c r="Q52" i="104"/>
  <c r="Q53" i="104"/>
  <c r="Q54" i="104"/>
  <c r="Q62" i="104"/>
  <c r="Q63" i="104"/>
  <c r="Q65" i="104"/>
  <c r="Q66" i="104"/>
  <c r="Q67" i="104"/>
  <c r="Q68" i="104"/>
  <c r="Q71" i="104"/>
  <c r="Q72" i="104"/>
  <c r="Q73" i="104"/>
  <c r="Q74" i="104"/>
  <c r="Q75" i="104"/>
  <c r="Q76" i="104"/>
  <c r="Q77" i="104"/>
  <c r="Q80" i="104"/>
  <c r="Q81" i="104"/>
  <c r="Q82" i="104"/>
  <c r="Q83" i="104"/>
  <c r="Q84" i="104"/>
  <c r="Q85" i="104"/>
  <c r="Q86" i="104"/>
  <c r="Q87" i="104"/>
  <c r="Q88" i="104"/>
  <c r="Q89" i="104"/>
  <c r="Q90" i="104"/>
  <c r="Q91" i="104"/>
  <c r="Q92" i="104"/>
  <c r="Q93" i="104"/>
  <c r="Q94" i="104"/>
  <c r="Q95" i="104"/>
  <c r="Q96" i="104"/>
  <c r="Q97" i="104"/>
  <c r="Q17" i="105"/>
  <c r="Q24" i="105"/>
  <c r="Q37" i="105"/>
  <c r="Q44" i="105"/>
  <c r="Q45" i="105"/>
  <c r="Q47" i="105"/>
  <c r="Q49" i="105"/>
  <c r="Q50" i="105"/>
  <c r="Q52" i="105"/>
  <c r="Q53" i="105"/>
  <c r="Q54" i="105"/>
  <c r="Q62" i="105"/>
  <c r="Q63" i="105"/>
  <c r="Q65" i="105"/>
  <c r="Q66" i="105"/>
  <c r="Q67" i="105"/>
  <c r="Q68" i="105"/>
  <c r="Q71" i="105"/>
  <c r="Q72" i="105"/>
  <c r="Q73" i="105"/>
  <c r="Q74" i="105"/>
  <c r="Q75" i="105"/>
  <c r="Q76" i="105"/>
  <c r="Q77" i="105"/>
  <c r="Q80" i="105"/>
  <c r="Q81" i="105"/>
  <c r="Q82" i="105"/>
  <c r="Q83" i="105"/>
  <c r="Q84" i="105"/>
  <c r="Q85" i="105"/>
  <c r="Q86" i="105"/>
  <c r="Q87" i="105"/>
  <c r="Q88" i="105"/>
  <c r="Q89" i="105"/>
  <c r="Q90" i="105"/>
  <c r="Q91" i="105"/>
  <c r="Q92" i="105"/>
  <c r="Q93" i="105"/>
  <c r="Q94" i="105"/>
  <c r="Q95" i="105"/>
  <c r="Q96" i="105"/>
  <c r="Q97" i="105"/>
  <c r="Q17" i="106"/>
  <c r="Q24" i="106"/>
  <c r="Q37" i="106"/>
  <c r="Q44" i="106"/>
  <c r="Q45" i="106"/>
  <c r="Q47" i="106"/>
  <c r="Q49" i="106"/>
  <c r="Q50" i="106"/>
  <c r="Q52" i="106"/>
  <c r="Q53" i="106"/>
  <c r="Q54" i="106"/>
  <c r="Q62" i="106"/>
  <c r="Q63" i="106"/>
  <c r="Q65" i="106"/>
  <c r="Q66" i="106"/>
  <c r="Q67" i="106"/>
  <c r="Q68" i="106"/>
  <c r="Q71" i="106"/>
  <c r="Q72" i="106"/>
  <c r="Q73" i="106"/>
  <c r="Q74" i="106"/>
  <c r="Q75" i="106"/>
  <c r="Q76" i="106"/>
  <c r="Q77" i="106"/>
  <c r="Q80" i="106"/>
  <c r="Q81" i="106"/>
  <c r="Q82" i="106"/>
  <c r="Q83" i="106"/>
  <c r="Q84" i="106"/>
  <c r="Q85" i="106"/>
  <c r="Q86" i="106"/>
  <c r="Q87" i="106"/>
  <c r="Q88" i="106"/>
  <c r="Q89" i="106"/>
  <c r="Q90" i="106"/>
  <c r="Q91" i="106"/>
  <c r="Q92" i="106"/>
  <c r="Q93" i="106"/>
  <c r="Q94" i="106"/>
  <c r="Q95" i="106"/>
  <c r="Q96" i="106"/>
  <c r="Q97" i="106"/>
  <c r="Q17" i="107"/>
  <c r="Q24" i="107"/>
  <c r="Q37" i="107"/>
  <c r="Q44" i="107"/>
  <c r="Q45" i="107"/>
  <c r="Q47" i="107"/>
  <c r="Q49" i="107"/>
  <c r="Q50" i="107"/>
  <c r="Q52" i="107"/>
  <c r="Q53" i="107"/>
  <c r="Q54" i="107"/>
  <c r="Q62" i="107"/>
  <c r="Q63" i="107"/>
  <c r="Q65" i="107"/>
  <c r="Q66" i="107"/>
  <c r="Q67" i="107"/>
  <c r="Q68" i="107"/>
  <c r="Q71" i="107"/>
  <c r="Q72" i="107"/>
  <c r="Q73" i="107"/>
  <c r="Q74" i="107"/>
  <c r="Q75" i="107"/>
  <c r="Q76" i="107"/>
  <c r="Q77" i="107"/>
  <c r="Q80" i="107"/>
  <c r="Q81" i="107"/>
  <c r="Q82" i="107"/>
  <c r="Q83" i="107"/>
  <c r="Q84" i="107"/>
  <c r="Q85" i="107"/>
  <c r="Q86" i="107"/>
  <c r="Q87" i="107"/>
  <c r="Q88" i="107"/>
  <c r="Q89" i="107"/>
  <c r="Q90" i="107"/>
  <c r="Q91" i="107"/>
  <c r="Q92" i="107"/>
  <c r="Q93" i="107"/>
  <c r="Q94" i="107"/>
  <c r="Q95" i="107"/>
  <c r="Q96" i="107"/>
  <c r="Q97" i="107"/>
  <c r="Q17" i="108"/>
  <c r="Q24" i="108"/>
  <c r="Q37" i="108"/>
  <c r="Q44" i="108"/>
  <c r="Q45" i="108"/>
  <c r="Q47" i="108"/>
  <c r="Q49" i="108"/>
  <c r="Q50" i="108"/>
  <c r="Q52" i="108"/>
  <c r="Q53" i="108"/>
  <c r="Q54" i="108"/>
  <c r="Q62" i="108"/>
  <c r="Q63" i="108"/>
  <c r="Q65" i="108"/>
  <c r="Q66" i="108"/>
  <c r="Q67" i="108"/>
  <c r="Q68" i="108"/>
  <c r="Q71" i="108"/>
  <c r="Q72" i="108"/>
  <c r="Q73" i="108"/>
  <c r="Q74" i="108"/>
  <c r="Q75" i="108"/>
  <c r="Q76" i="108"/>
  <c r="Q77" i="108"/>
  <c r="Q80" i="108"/>
  <c r="Q81" i="108"/>
  <c r="Q82" i="108"/>
  <c r="Q83" i="108"/>
  <c r="Q84" i="108"/>
  <c r="Q85" i="108"/>
  <c r="Q86" i="108"/>
  <c r="Q87" i="108"/>
  <c r="Q88" i="108"/>
  <c r="Q89" i="108"/>
  <c r="Q90" i="108"/>
  <c r="Q91" i="108"/>
  <c r="Q92" i="108"/>
  <c r="Q93" i="108"/>
  <c r="Q94" i="108"/>
  <c r="Q95" i="108"/>
  <c r="Q96" i="108"/>
  <c r="Q97" i="108"/>
  <c r="U18" i="127"/>
  <c r="U25" i="127"/>
  <c r="U28" i="127"/>
  <c r="U39" i="127"/>
  <c r="U46" i="127"/>
  <c r="U47" i="127"/>
  <c r="U49" i="127"/>
  <c r="U51" i="127"/>
  <c r="U52" i="127"/>
  <c r="U54" i="127"/>
  <c r="U55" i="127"/>
  <c r="U56" i="127"/>
  <c r="U66" i="127"/>
  <c r="U67" i="127"/>
  <c r="U69" i="127"/>
  <c r="U70" i="127"/>
  <c r="U71" i="127"/>
  <c r="U72" i="127"/>
  <c r="U75" i="127"/>
  <c r="U76" i="127"/>
  <c r="U77" i="127"/>
  <c r="U78" i="127"/>
  <c r="U79" i="127"/>
  <c r="U80" i="127"/>
  <c r="U81" i="127"/>
  <c r="U84" i="127"/>
  <c r="U85" i="127"/>
  <c r="U86" i="127"/>
  <c r="U87" i="127"/>
  <c r="U88" i="127"/>
  <c r="U89" i="127"/>
  <c r="U90" i="127"/>
  <c r="U91" i="127"/>
  <c r="U92" i="127"/>
  <c r="U93" i="127"/>
  <c r="U94" i="127"/>
  <c r="U95" i="127"/>
  <c r="U96" i="127"/>
  <c r="U97" i="127"/>
  <c r="U98" i="127"/>
  <c r="U99" i="127"/>
  <c r="U100" i="127"/>
  <c r="U101" i="127"/>
  <c r="U102" i="127"/>
  <c r="U103" i="127"/>
  <c r="U104" i="127"/>
  <c r="U105" i="127"/>
  <c r="U106" i="127"/>
  <c r="U110" i="127"/>
  <c r="U111" i="127"/>
  <c r="U112" i="127"/>
  <c r="U113" i="127"/>
  <c r="U114" i="127"/>
  <c r="U115" i="127"/>
  <c r="U116" i="127"/>
  <c r="U18" i="131"/>
  <c r="U25" i="131"/>
  <c r="U28" i="131"/>
  <c r="U39" i="131"/>
  <c r="U46" i="131"/>
  <c r="U47" i="131"/>
  <c r="U49" i="131"/>
  <c r="U51" i="131"/>
  <c r="U52" i="131"/>
  <c r="U54" i="131"/>
  <c r="U55" i="131"/>
  <c r="U56" i="131"/>
  <c r="U66" i="131"/>
  <c r="U67" i="131"/>
  <c r="U69" i="131"/>
  <c r="U70" i="131"/>
  <c r="U71" i="131"/>
  <c r="U72" i="131"/>
  <c r="U75" i="131"/>
  <c r="U76" i="131"/>
  <c r="U77" i="131"/>
  <c r="U78" i="131"/>
  <c r="U79" i="131"/>
  <c r="U80" i="131"/>
  <c r="U81" i="131"/>
  <c r="U84" i="131"/>
  <c r="U85" i="131"/>
  <c r="U86" i="131"/>
  <c r="U87" i="131"/>
  <c r="U88" i="131"/>
  <c r="U89" i="131"/>
  <c r="U90" i="131"/>
  <c r="U91" i="131"/>
  <c r="U92" i="131"/>
  <c r="U93" i="131"/>
  <c r="U94" i="131"/>
  <c r="U95" i="131"/>
  <c r="U96" i="131"/>
  <c r="U97" i="131"/>
  <c r="U98" i="131"/>
  <c r="U99" i="131"/>
  <c r="U100" i="131"/>
  <c r="U101" i="131"/>
  <c r="U102" i="131"/>
  <c r="U103" i="131"/>
  <c r="U104" i="131"/>
  <c r="U105" i="131"/>
  <c r="U106" i="131"/>
  <c r="U110" i="131"/>
  <c r="U111" i="131"/>
  <c r="U112" i="131"/>
  <c r="U113" i="131"/>
  <c r="U114" i="131"/>
  <c r="U115" i="131"/>
  <c r="U116" i="131"/>
  <c r="U117" i="131"/>
  <c r="U118" i="131"/>
  <c r="U119" i="131"/>
  <c r="U120" i="131"/>
  <c r="U18" i="132"/>
  <c r="U25" i="132"/>
  <c r="U28" i="132"/>
  <c r="U39" i="132"/>
  <c r="U46" i="132"/>
  <c r="U47" i="132"/>
  <c r="U49" i="132"/>
  <c r="U51" i="132"/>
  <c r="U52" i="132"/>
  <c r="U54" i="132"/>
  <c r="U55" i="132"/>
  <c r="U56" i="132"/>
  <c r="U66" i="132"/>
  <c r="U67" i="132"/>
  <c r="U69" i="132"/>
  <c r="U70" i="132"/>
  <c r="U71" i="132"/>
  <c r="U72" i="132"/>
  <c r="U75" i="132"/>
  <c r="U76" i="132"/>
  <c r="U77" i="132"/>
  <c r="U78" i="132"/>
  <c r="U79" i="132"/>
  <c r="U80" i="132"/>
  <c r="U81" i="132"/>
  <c r="U84" i="132"/>
  <c r="U85" i="132"/>
  <c r="U86" i="132"/>
  <c r="U87" i="132"/>
  <c r="U88" i="132"/>
  <c r="U89" i="132"/>
  <c r="U90" i="132"/>
  <c r="U91" i="132"/>
  <c r="U92" i="132"/>
  <c r="U93" i="132"/>
  <c r="U94" i="132"/>
  <c r="U95" i="132"/>
  <c r="U96" i="132"/>
  <c r="U97" i="132"/>
  <c r="U98" i="132"/>
  <c r="U99" i="132"/>
  <c r="U100" i="132"/>
  <c r="U101" i="132"/>
  <c r="U102" i="132"/>
  <c r="U103" i="132"/>
  <c r="U104" i="132"/>
  <c r="U105" i="132"/>
  <c r="U106" i="132"/>
  <c r="U110" i="132"/>
  <c r="U111" i="132"/>
  <c r="U112" i="132"/>
  <c r="U113" i="132"/>
  <c r="U114" i="132"/>
  <c r="U115" i="132"/>
  <c r="U116" i="132"/>
  <c r="U117" i="132"/>
  <c r="U118" i="132"/>
  <c r="U119" i="132"/>
  <c r="U120" i="132"/>
  <c r="U121" i="132"/>
  <c r="U18" i="136"/>
  <c r="U26" i="136"/>
  <c r="U29" i="136"/>
  <c r="U40" i="136"/>
  <c r="U47" i="136"/>
  <c r="U48" i="136"/>
  <c r="U50" i="136"/>
  <c r="U52" i="136"/>
  <c r="U53" i="136"/>
  <c r="U55" i="136"/>
  <c r="U56" i="136"/>
  <c r="U57" i="136"/>
  <c r="U67" i="136"/>
  <c r="U68" i="136"/>
  <c r="U70" i="136"/>
  <c r="U71" i="136"/>
  <c r="U72" i="136"/>
  <c r="U73" i="136"/>
  <c r="U76" i="136"/>
  <c r="U77" i="136"/>
  <c r="U78" i="136"/>
  <c r="U79" i="136"/>
  <c r="U80" i="136"/>
  <c r="U81" i="136"/>
  <c r="U82" i="136"/>
  <c r="U85" i="136"/>
  <c r="U86" i="136"/>
  <c r="U87" i="136"/>
  <c r="U88" i="136"/>
  <c r="U89" i="136"/>
  <c r="U90" i="136"/>
  <c r="U91" i="136"/>
  <c r="U92" i="136"/>
  <c r="U93" i="136"/>
  <c r="U94" i="136"/>
  <c r="U95" i="136"/>
  <c r="U96" i="136"/>
  <c r="U97" i="136"/>
  <c r="U98" i="136"/>
  <c r="U99" i="136"/>
  <c r="U100" i="136"/>
  <c r="U101" i="136"/>
  <c r="U102" i="136"/>
  <c r="U103" i="136"/>
  <c r="U104" i="136"/>
  <c r="U105" i="136"/>
  <c r="U106" i="136"/>
  <c r="U107" i="136"/>
  <c r="U111" i="136"/>
  <c r="U112" i="136"/>
  <c r="U113" i="136"/>
  <c r="U114" i="136"/>
  <c r="U115" i="136"/>
  <c r="U116" i="136"/>
  <c r="U117" i="136"/>
  <c r="U118" i="136"/>
  <c r="U119" i="136"/>
  <c r="U120" i="136"/>
  <c r="U121" i="136"/>
  <c r="U122" i="136"/>
  <c r="U123" i="136"/>
  <c r="U124" i="136"/>
  <c r="U125" i="136"/>
  <c r="U18" i="137"/>
  <c r="U27" i="137"/>
  <c r="U30" i="137"/>
  <c r="U41" i="137"/>
  <c r="U48" i="137"/>
  <c r="U49" i="137"/>
  <c r="U51" i="137"/>
  <c r="U53" i="137"/>
  <c r="U54" i="137"/>
  <c r="U56" i="137"/>
  <c r="U57" i="137"/>
  <c r="U58" i="137"/>
  <c r="U69" i="137"/>
  <c r="U70" i="137"/>
  <c r="U72" i="137"/>
  <c r="U73" i="137"/>
  <c r="U74" i="137"/>
  <c r="U75" i="137"/>
  <c r="U79" i="137"/>
  <c r="U80" i="137"/>
  <c r="U81" i="137"/>
  <c r="U82" i="137"/>
  <c r="U83" i="137"/>
  <c r="U84" i="137"/>
  <c r="U85" i="137"/>
  <c r="U88" i="137"/>
  <c r="U89" i="137"/>
  <c r="U90" i="137"/>
  <c r="U91" i="137"/>
  <c r="U92" i="137"/>
  <c r="U93" i="137"/>
  <c r="U94" i="137"/>
  <c r="U95" i="137"/>
  <c r="U96" i="137"/>
  <c r="U97" i="137"/>
  <c r="U98" i="137"/>
  <c r="U99" i="137"/>
  <c r="U100" i="137"/>
  <c r="U101" i="137"/>
  <c r="U102" i="137"/>
  <c r="U103" i="137"/>
  <c r="U104" i="137"/>
  <c r="U105" i="137"/>
  <c r="U106" i="137"/>
  <c r="U107" i="137"/>
  <c r="U108" i="137"/>
  <c r="U109" i="137"/>
  <c r="U110" i="137"/>
  <c r="U111" i="137"/>
  <c r="U115" i="137"/>
  <c r="U116" i="137"/>
  <c r="U117" i="137"/>
  <c r="U118" i="137"/>
  <c r="U119" i="137"/>
  <c r="U120" i="137"/>
  <c r="U121" i="137"/>
  <c r="U122" i="137"/>
  <c r="U123" i="137"/>
  <c r="U124" i="137"/>
  <c r="U125" i="137"/>
  <c r="U126" i="137"/>
  <c r="U127" i="137"/>
  <c r="U128" i="137"/>
  <c r="U129" i="137"/>
  <c r="U130" i="137"/>
  <c r="U131" i="137"/>
  <c r="U18" i="138"/>
  <c r="U27" i="138"/>
  <c r="U30" i="138"/>
  <c r="U41" i="138"/>
  <c r="U48" i="138"/>
  <c r="U49" i="138"/>
  <c r="U51" i="138"/>
  <c r="U53" i="138"/>
  <c r="U54" i="138"/>
  <c r="U56" i="138"/>
  <c r="U57" i="138"/>
  <c r="U58" i="138"/>
  <c r="U69" i="138"/>
  <c r="U70" i="138"/>
  <c r="U72" i="138"/>
  <c r="U73" i="138"/>
  <c r="U74" i="138"/>
  <c r="U75" i="138"/>
  <c r="U79" i="138"/>
  <c r="U80" i="138"/>
  <c r="U81" i="138"/>
  <c r="U82" i="138"/>
  <c r="U83" i="138"/>
  <c r="U84" i="138"/>
  <c r="U85" i="138"/>
  <c r="U88" i="138"/>
  <c r="U89" i="138"/>
  <c r="U90" i="138"/>
  <c r="U91" i="138"/>
  <c r="U92" i="138"/>
  <c r="U93" i="138"/>
  <c r="U94" i="138"/>
  <c r="U95" i="138"/>
  <c r="U96" i="138"/>
  <c r="U97" i="138"/>
  <c r="U98" i="138"/>
  <c r="U99" i="138"/>
  <c r="U100" i="138"/>
  <c r="U101" i="138"/>
  <c r="U102" i="138"/>
  <c r="U103" i="138"/>
  <c r="U104" i="138"/>
  <c r="U105" i="138"/>
  <c r="U106" i="138"/>
  <c r="U107" i="138"/>
  <c r="U108" i="138"/>
  <c r="U109" i="138"/>
  <c r="U110" i="138"/>
  <c r="U111" i="138"/>
  <c r="U115" i="138"/>
  <c r="U116" i="138"/>
  <c r="U117" i="138"/>
  <c r="U118" i="138"/>
  <c r="U119" i="138"/>
  <c r="U120" i="138"/>
  <c r="U121" i="138"/>
  <c r="U122" i="138"/>
  <c r="U123" i="138"/>
  <c r="U124" i="138"/>
  <c r="U125" i="138"/>
  <c r="U126" i="138"/>
  <c r="U127" i="138"/>
  <c r="U128" i="138"/>
  <c r="U129" i="138"/>
  <c r="U130" i="138"/>
  <c r="U131" i="138"/>
  <c r="U132" i="138"/>
  <c r="U133" i="138"/>
  <c r="S17" i="108"/>
  <c r="S24" i="108"/>
  <c r="S37" i="108"/>
  <c r="S44" i="108"/>
  <c r="S45" i="108"/>
  <c r="S47" i="108"/>
  <c r="S49" i="108"/>
  <c r="S50" i="108"/>
  <c r="S52" i="108"/>
  <c r="S53" i="108"/>
  <c r="S54" i="108"/>
  <c r="S62" i="108"/>
  <c r="S63" i="108"/>
  <c r="S65" i="108"/>
  <c r="S66" i="108"/>
  <c r="S67" i="108"/>
  <c r="S68" i="108"/>
  <c r="S71" i="108"/>
  <c r="S72" i="108"/>
  <c r="S73" i="108"/>
  <c r="S74" i="108"/>
  <c r="S75" i="108"/>
  <c r="S76" i="108"/>
  <c r="S77" i="108"/>
  <c r="S80" i="108"/>
  <c r="S81" i="108"/>
  <c r="S82" i="108"/>
  <c r="S83" i="108"/>
  <c r="S84" i="108"/>
  <c r="S85" i="108"/>
  <c r="S86" i="108"/>
  <c r="S87" i="108"/>
  <c r="S88" i="108"/>
  <c r="S89" i="108"/>
  <c r="S90" i="108"/>
  <c r="S91" i="108"/>
  <c r="S92" i="108"/>
  <c r="S93" i="108"/>
  <c r="S94" i="108"/>
  <c r="S95" i="108"/>
  <c r="S96" i="108"/>
  <c r="S97" i="108"/>
  <c r="U17" i="109"/>
  <c r="U24" i="109"/>
  <c r="U27" i="109"/>
  <c r="U38" i="109"/>
  <c r="U45" i="109"/>
  <c r="U46" i="109"/>
  <c r="U48" i="109"/>
  <c r="U50" i="109"/>
  <c r="U51" i="109"/>
  <c r="U53" i="109"/>
  <c r="U54" i="109"/>
  <c r="U55" i="109"/>
  <c r="U63" i="109"/>
  <c r="U64" i="109"/>
  <c r="U66" i="109"/>
  <c r="U67" i="109"/>
  <c r="U68" i="109"/>
  <c r="U69" i="109"/>
  <c r="U72" i="109"/>
  <c r="U73" i="109"/>
  <c r="U74" i="109"/>
  <c r="U75" i="109"/>
  <c r="U76" i="109"/>
  <c r="U77" i="109"/>
  <c r="U78" i="109"/>
  <c r="U81" i="109"/>
  <c r="U82" i="109"/>
  <c r="U83" i="109"/>
  <c r="U84" i="109"/>
  <c r="U85" i="109"/>
  <c r="U86" i="109"/>
  <c r="U87" i="109"/>
  <c r="U88" i="109"/>
  <c r="U89" i="109"/>
  <c r="U90" i="109"/>
  <c r="U91" i="109"/>
  <c r="U92" i="109"/>
  <c r="U93" i="109"/>
  <c r="U94" i="109"/>
  <c r="U95" i="109"/>
  <c r="U96" i="109"/>
  <c r="U97" i="109"/>
  <c r="U98" i="109"/>
  <c r="U99" i="109"/>
  <c r="U100" i="109"/>
  <c r="U101" i="109"/>
  <c r="U102" i="109"/>
  <c r="U17" i="110"/>
  <c r="U24" i="110"/>
  <c r="U27" i="110"/>
  <c r="U38" i="110"/>
  <c r="U45" i="110"/>
  <c r="U46" i="110"/>
  <c r="U48" i="110"/>
  <c r="U50" i="110"/>
  <c r="U51" i="110"/>
  <c r="U53" i="110"/>
  <c r="U54" i="110"/>
  <c r="U55" i="110"/>
  <c r="U63" i="110"/>
  <c r="U64" i="110"/>
  <c r="U66" i="110"/>
  <c r="U67" i="110"/>
  <c r="U68" i="110"/>
  <c r="U69" i="110"/>
  <c r="U72" i="110"/>
  <c r="U73" i="110"/>
  <c r="U74" i="110"/>
  <c r="U75" i="110"/>
  <c r="U76" i="110"/>
  <c r="U77" i="110"/>
  <c r="U78" i="110"/>
  <c r="U81" i="110"/>
  <c r="U82" i="110"/>
  <c r="U83" i="110"/>
  <c r="U84" i="110"/>
  <c r="U85" i="110"/>
  <c r="U86" i="110"/>
  <c r="U87" i="110"/>
  <c r="U88" i="110"/>
  <c r="U89" i="110"/>
  <c r="U90" i="110"/>
  <c r="U91" i="110"/>
  <c r="U92" i="110"/>
  <c r="U93" i="110"/>
  <c r="U94" i="110"/>
  <c r="U95" i="110"/>
  <c r="U96" i="110"/>
  <c r="U97" i="110"/>
  <c r="U98" i="110"/>
  <c r="U99" i="110"/>
  <c r="U100" i="110"/>
  <c r="U101" i="110"/>
  <c r="U102" i="110"/>
  <c r="U17" i="111"/>
  <c r="U24" i="111"/>
  <c r="U27" i="111"/>
  <c r="U38" i="111"/>
  <c r="U45" i="111"/>
  <c r="U46" i="111"/>
  <c r="U48" i="111"/>
  <c r="U50" i="111"/>
  <c r="U51" i="111"/>
  <c r="U53" i="111"/>
  <c r="U54" i="111"/>
  <c r="U55" i="111"/>
  <c r="U63" i="111"/>
  <c r="U64" i="111"/>
  <c r="U66" i="111"/>
  <c r="U67" i="111"/>
  <c r="U68" i="111"/>
  <c r="U69" i="111"/>
  <c r="U72" i="111"/>
  <c r="U73" i="111"/>
  <c r="U74" i="111"/>
  <c r="U75" i="111"/>
  <c r="U76" i="111"/>
  <c r="U77" i="111"/>
  <c r="U78" i="111"/>
  <c r="U81" i="111"/>
  <c r="U82" i="111"/>
  <c r="U83" i="111"/>
  <c r="U84" i="111"/>
  <c r="U85" i="111"/>
  <c r="U86" i="111"/>
  <c r="U87" i="111"/>
  <c r="U88" i="111"/>
  <c r="U89" i="111"/>
  <c r="U90" i="111"/>
  <c r="U91" i="111"/>
  <c r="U92" i="111"/>
  <c r="U93" i="111"/>
  <c r="U94" i="111"/>
  <c r="U95" i="111"/>
  <c r="U96" i="111"/>
  <c r="U97" i="111"/>
  <c r="U98" i="111"/>
  <c r="U99" i="111"/>
  <c r="U100" i="111"/>
  <c r="U101" i="111"/>
  <c r="U102" i="111"/>
  <c r="U17" i="112"/>
  <c r="U24" i="112"/>
  <c r="U27" i="112"/>
  <c r="U38" i="112"/>
  <c r="U45" i="112"/>
  <c r="U46" i="112"/>
  <c r="U48" i="112"/>
  <c r="U50" i="112"/>
  <c r="U51" i="112"/>
  <c r="U53" i="112"/>
  <c r="U54" i="112"/>
  <c r="U55" i="112"/>
  <c r="U63" i="112"/>
  <c r="U64" i="112"/>
  <c r="U66" i="112"/>
  <c r="U67" i="112"/>
  <c r="U68" i="112"/>
  <c r="U69" i="112"/>
  <c r="U72" i="112"/>
  <c r="U73" i="112"/>
  <c r="U74" i="112"/>
  <c r="U75" i="112"/>
  <c r="U76" i="112"/>
  <c r="U77" i="112"/>
  <c r="U78" i="112"/>
  <c r="U81" i="112"/>
  <c r="U82" i="112"/>
  <c r="U83" i="112"/>
  <c r="U84" i="112"/>
  <c r="U85" i="112"/>
  <c r="U86" i="112"/>
  <c r="U87" i="112"/>
  <c r="U88" i="112"/>
  <c r="U89" i="112"/>
  <c r="U90" i="112"/>
  <c r="U91" i="112"/>
  <c r="U92" i="112"/>
  <c r="U93" i="112"/>
  <c r="U94" i="112"/>
  <c r="U95" i="112"/>
  <c r="U96" i="112"/>
  <c r="U97" i="112"/>
  <c r="U98" i="112"/>
  <c r="U99" i="112"/>
  <c r="U100" i="112"/>
  <c r="U101" i="112"/>
  <c r="U102" i="112"/>
  <c r="W17" i="113"/>
  <c r="W24" i="113"/>
  <c r="W27" i="113"/>
  <c r="W38" i="113"/>
  <c r="W45" i="113"/>
  <c r="W46" i="113"/>
  <c r="W48" i="113"/>
  <c r="W50" i="113"/>
  <c r="W51" i="113"/>
  <c r="W53" i="113"/>
  <c r="W54" i="113"/>
  <c r="W55" i="113"/>
  <c r="W64" i="113"/>
  <c r="W65" i="113"/>
  <c r="W67" i="113"/>
  <c r="W68" i="113"/>
  <c r="W69" i="113"/>
  <c r="W70" i="113"/>
  <c r="W73" i="113"/>
  <c r="W74" i="113"/>
  <c r="W75" i="113"/>
  <c r="W76" i="113"/>
  <c r="W77" i="113"/>
  <c r="W78" i="113"/>
  <c r="W79" i="113"/>
  <c r="W82" i="113"/>
  <c r="W83" i="113"/>
  <c r="W84" i="113"/>
  <c r="W85" i="113"/>
  <c r="W86" i="113"/>
  <c r="W87" i="113"/>
  <c r="W88" i="113"/>
  <c r="W89" i="113"/>
  <c r="W90" i="113"/>
  <c r="W91" i="113"/>
  <c r="W92" i="113"/>
  <c r="W93" i="113"/>
  <c r="W94" i="113"/>
  <c r="W95" i="113"/>
  <c r="W96" i="113"/>
  <c r="W97" i="113"/>
  <c r="W98" i="113"/>
  <c r="W99" i="113"/>
  <c r="W100" i="113"/>
  <c r="W101" i="113"/>
  <c r="W102" i="113"/>
  <c r="W103" i="113"/>
  <c r="W17" i="117"/>
  <c r="W24" i="117"/>
  <c r="W27" i="117"/>
  <c r="W38" i="117"/>
  <c r="W45" i="117"/>
  <c r="W46" i="117"/>
  <c r="W48" i="117"/>
  <c r="W50" i="117"/>
  <c r="W51" i="117"/>
  <c r="W53" i="117"/>
  <c r="W54" i="117"/>
  <c r="W55" i="117"/>
  <c r="W64" i="117"/>
  <c r="W65" i="117"/>
  <c r="W67" i="117"/>
  <c r="W68" i="117"/>
  <c r="W69" i="117"/>
  <c r="W70" i="117"/>
  <c r="W73" i="117"/>
  <c r="W74" i="117"/>
  <c r="W75" i="117"/>
  <c r="W76" i="117"/>
  <c r="W77" i="117"/>
  <c r="W78" i="117"/>
  <c r="W79" i="117"/>
  <c r="W82" i="117"/>
  <c r="W83" i="117"/>
  <c r="W84" i="117"/>
  <c r="W85" i="117"/>
  <c r="W86" i="117"/>
  <c r="W87" i="117"/>
  <c r="W88" i="117"/>
  <c r="W89" i="117"/>
  <c r="W90" i="117"/>
  <c r="W91" i="117"/>
  <c r="W92" i="117"/>
  <c r="W93" i="117"/>
  <c r="W94" i="117"/>
  <c r="W95" i="117"/>
  <c r="W96" i="117"/>
  <c r="W97" i="117"/>
  <c r="W98" i="117"/>
  <c r="W99" i="117"/>
  <c r="W100" i="117"/>
  <c r="W101" i="117"/>
  <c r="W102" i="117"/>
  <c r="W103" i="117"/>
  <c r="W107" i="117"/>
  <c r="W17" i="118"/>
  <c r="W24" i="118"/>
  <c r="W27" i="118"/>
  <c r="W38" i="118"/>
  <c r="W45" i="118"/>
  <c r="W46" i="118"/>
  <c r="W48" i="118"/>
  <c r="W50" i="118"/>
  <c r="W51" i="118"/>
  <c r="W53" i="118"/>
  <c r="W54" i="118"/>
  <c r="W55" i="118"/>
  <c r="W64" i="118"/>
  <c r="W65" i="118"/>
  <c r="W67" i="118"/>
  <c r="W68" i="118"/>
  <c r="W69" i="118"/>
  <c r="W70" i="118"/>
  <c r="W73" i="118"/>
  <c r="W74" i="118"/>
  <c r="W75" i="118"/>
  <c r="W76" i="118"/>
  <c r="W77" i="118"/>
  <c r="W78" i="118"/>
  <c r="W79" i="118"/>
  <c r="W82" i="118"/>
  <c r="W83" i="118"/>
  <c r="W84" i="118"/>
  <c r="W85" i="118"/>
  <c r="W86" i="118"/>
  <c r="W87" i="118"/>
  <c r="W88" i="118"/>
  <c r="W89" i="118"/>
  <c r="W90" i="118"/>
  <c r="W91" i="118"/>
  <c r="W92" i="118"/>
  <c r="W93" i="118"/>
  <c r="W94" i="118"/>
  <c r="W95" i="118"/>
  <c r="W96" i="118"/>
  <c r="W97" i="118"/>
  <c r="W98" i="118"/>
  <c r="W99" i="118"/>
  <c r="W100" i="118"/>
  <c r="W101" i="118"/>
  <c r="W102" i="118"/>
  <c r="W103" i="118"/>
  <c r="W104" i="118"/>
  <c r="W108" i="118"/>
  <c r="W109" i="118"/>
  <c r="W110" i="118"/>
  <c r="W111" i="118"/>
  <c r="W17" i="122"/>
  <c r="W24" i="122"/>
  <c r="W27" i="122"/>
  <c r="W38" i="122"/>
  <c r="W45" i="122"/>
  <c r="W46" i="122"/>
  <c r="W48" i="122"/>
  <c r="W50" i="122"/>
  <c r="W51" i="122"/>
  <c r="W53" i="122"/>
  <c r="W54" i="122"/>
  <c r="W55" i="122"/>
  <c r="W65" i="122"/>
  <c r="W66" i="122"/>
  <c r="W68" i="122"/>
  <c r="W69" i="122"/>
  <c r="W70" i="122"/>
  <c r="W71" i="122"/>
  <c r="W74" i="122"/>
  <c r="W75" i="122"/>
  <c r="W76" i="122"/>
  <c r="W77" i="122"/>
  <c r="W78" i="122"/>
  <c r="W79" i="122"/>
  <c r="W80" i="122"/>
  <c r="W83" i="122"/>
  <c r="W84" i="122"/>
  <c r="W85" i="122"/>
  <c r="W86" i="122"/>
  <c r="W87" i="122"/>
  <c r="W88" i="122"/>
  <c r="W89" i="122"/>
  <c r="W90" i="122"/>
  <c r="W91" i="122"/>
  <c r="W92" i="122"/>
  <c r="W93" i="122"/>
  <c r="W94" i="122"/>
  <c r="W95" i="122"/>
  <c r="W96" i="122"/>
  <c r="W97" i="122"/>
  <c r="W98" i="122"/>
  <c r="W99" i="122"/>
  <c r="W100" i="122"/>
  <c r="W101" i="122"/>
  <c r="W102" i="122"/>
  <c r="W103" i="122"/>
  <c r="W104" i="122"/>
  <c r="W105" i="122"/>
  <c r="W109" i="122"/>
  <c r="W110" i="122"/>
  <c r="W111" i="122"/>
  <c r="W112" i="122"/>
  <c r="W113" i="122"/>
  <c r="W17" i="123"/>
  <c r="W24" i="123"/>
  <c r="W27" i="123"/>
  <c r="W38" i="123"/>
  <c r="W45" i="123"/>
  <c r="W46" i="123"/>
  <c r="W48" i="123"/>
  <c r="W50" i="123"/>
  <c r="W51" i="123"/>
  <c r="W53" i="123"/>
  <c r="W54" i="123"/>
  <c r="W55" i="123"/>
  <c r="W65" i="123"/>
  <c r="W66" i="123"/>
  <c r="W68" i="123"/>
  <c r="W69" i="123"/>
  <c r="W70" i="123"/>
  <c r="W71" i="123"/>
  <c r="W74" i="123"/>
  <c r="W75" i="123"/>
  <c r="W76" i="123"/>
  <c r="W77" i="123"/>
  <c r="W78" i="123"/>
  <c r="W79" i="123"/>
  <c r="W80" i="123"/>
  <c r="W83" i="123"/>
  <c r="W84" i="123"/>
  <c r="W85" i="123"/>
  <c r="W86" i="123"/>
  <c r="W87" i="123"/>
  <c r="W88" i="123"/>
  <c r="W89" i="123"/>
  <c r="W90" i="123"/>
  <c r="W91" i="123"/>
  <c r="W92" i="123"/>
  <c r="W93" i="123"/>
  <c r="W94" i="123"/>
  <c r="W95" i="123"/>
  <c r="W96" i="123"/>
  <c r="W97" i="123"/>
  <c r="W98" i="123"/>
  <c r="W99" i="123"/>
  <c r="W100" i="123"/>
  <c r="W101" i="123"/>
  <c r="W102" i="123"/>
  <c r="W103" i="123"/>
  <c r="W104" i="123"/>
  <c r="W105" i="123"/>
  <c r="W109" i="123"/>
  <c r="W110" i="123"/>
  <c r="W111" i="123"/>
  <c r="W112" i="123"/>
  <c r="W113" i="123"/>
  <c r="W17" i="124"/>
  <c r="W24" i="124"/>
  <c r="W27" i="124"/>
  <c r="W38" i="124"/>
  <c r="W45" i="124"/>
  <c r="W46" i="124"/>
  <c r="W48" i="124"/>
  <c r="W50" i="124"/>
  <c r="W51" i="124"/>
  <c r="W53" i="124"/>
  <c r="W54" i="124"/>
  <c r="W55" i="124"/>
  <c r="W65" i="124"/>
  <c r="W66" i="124"/>
  <c r="W68" i="124"/>
  <c r="W69" i="124"/>
  <c r="W70" i="124"/>
  <c r="W71" i="124"/>
  <c r="W74" i="124"/>
  <c r="W75" i="124"/>
  <c r="W76" i="124"/>
  <c r="W77" i="124"/>
  <c r="W78" i="124"/>
  <c r="W79" i="124"/>
  <c r="W80" i="124"/>
  <c r="W83" i="124"/>
  <c r="W84" i="124"/>
  <c r="W85" i="124"/>
  <c r="W86" i="124"/>
  <c r="W87" i="124"/>
  <c r="W88" i="124"/>
  <c r="W89" i="124"/>
  <c r="W90" i="124"/>
  <c r="W91" i="124"/>
  <c r="W92" i="124"/>
  <c r="W93" i="124"/>
  <c r="W94" i="124"/>
  <c r="W95" i="124"/>
  <c r="W96" i="124"/>
  <c r="W97" i="124"/>
  <c r="W98" i="124"/>
  <c r="W99" i="124"/>
  <c r="W100" i="124"/>
  <c r="W101" i="124"/>
  <c r="W102" i="124"/>
  <c r="W103" i="124"/>
  <c r="W104" i="124"/>
  <c r="W105" i="124"/>
  <c r="W109" i="124"/>
  <c r="W110" i="124"/>
  <c r="W111" i="124"/>
  <c r="W112" i="124"/>
  <c r="W113" i="124"/>
  <c r="W114" i="124"/>
  <c r="W17" i="125"/>
  <c r="W24" i="125"/>
  <c r="W27" i="125"/>
  <c r="W38" i="125"/>
  <c r="W45" i="125"/>
  <c r="W46" i="125"/>
  <c r="W48" i="125"/>
  <c r="W50" i="125"/>
  <c r="W51" i="125"/>
  <c r="W53" i="125"/>
  <c r="W54" i="125"/>
  <c r="W55" i="125"/>
  <c r="W65" i="125"/>
  <c r="W66" i="125"/>
  <c r="W68" i="125"/>
  <c r="W69" i="125"/>
  <c r="W70" i="125"/>
  <c r="W71" i="125"/>
  <c r="W74" i="125"/>
  <c r="W75" i="125"/>
  <c r="W76" i="125"/>
  <c r="W77" i="125"/>
  <c r="W78" i="125"/>
  <c r="W79" i="125"/>
  <c r="W80" i="125"/>
  <c r="W83" i="125"/>
  <c r="W84" i="125"/>
  <c r="W85" i="125"/>
  <c r="W86" i="125"/>
  <c r="W87" i="125"/>
  <c r="W88" i="125"/>
  <c r="W89" i="125"/>
  <c r="W90" i="125"/>
  <c r="W91" i="125"/>
  <c r="W92" i="125"/>
  <c r="W93" i="125"/>
  <c r="W94" i="125"/>
  <c r="W95" i="125"/>
  <c r="W96" i="125"/>
  <c r="W97" i="125"/>
  <c r="W98" i="125"/>
  <c r="W99" i="125"/>
  <c r="W100" i="125"/>
  <c r="W101" i="125"/>
  <c r="W102" i="125"/>
  <c r="W103" i="125"/>
  <c r="W104" i="125"/>
  <c r="W105" i="125"/>
  <c r="W109" i="125"/>
  <c r="W110" i="125"/>
  <c r="W111" i="125"/>
  <c r="W112" i="125"/>
  <c r="W113" i="125"/>
  <c r="W114" i="125"/>
  <c r="W115" i="125"/>
  <c r="W18" i="126"/>
  <c r="W25" i="126"/>
  <c r="W28" i="126"/>
  <c r="W39" i="126"/>
  <c r="W46" i="126"/>
  <c r="W47" i="126"/>
  <c r="W49" i="126"/>
  <c r="W51" i="126"/>
  <c r="W52" i="126"/>
  <c r="W54" i="126"/>
  <c r="W55" i="126"/>
  <c r="W56" i="126"/>
  <c r="W66" i="126"/>
  <c r="W67" i="126"/>
  <c r="W69" i="126"/>
  <c r="W70" i="126"/>
  <c r="W71" i="126"/>
  <c r="W72" i="126"/>
  <c r="W75" i="126"/>
  <c r="W76" i="126"/>
  <c r="W77" i="126"/>
  <c r="W78" i="126"/>
  <c r="W79" i="126"/>
  <c r="W80" i="126"/>
  <c r="W81" i="126"/>
  <c r="W84" i="126"/>
  <c r="W85" i="126"/>
  <c r="W86" i="126"/>
  <c r="W87" i="126"/>
  <c r="W88" i="126"/>
  <c r="W89" i="126"/>
  <c r="W90" i="126"/>
  <c r="W91" i="126"/>
  <c r="W92" i="126"/>
  <c r="W93" i="126"/>
  <c r="W94" i="126"/>
  <c r="W95" i="126"/>
  <c r="W96" i="126"/>
  <c r="W97" i="126"/>
  <c r="W98" i="126"/>
  <c r="W99" i="126"/>
  <c r="W100" i="126"/>
  <c r="W101" i="126"/>
  <c r="W102" i="126"/>
  <c r="W103" i="126"/>
  <c r="W104" i="126"/>
  <c r="W105" i="126"/>
  <c r="W106" i="126"/>
  <c r="W110" i="126"/>
  <c r="W111" i="126"/>
  <c r="W112" i="126"/>
  <c r="W113" i="126"/>
  <c r="W114" i="126"/>
  <c r="W115" i="126"/>
  <c r="W116" i="126"/>
  <c r="W18" i="127"/>
  <c r="W25" i="127"/>
  <c r="W28" i="127"/>
  <c r="W39" i="127"/>
  <c r="W46" i="127"/>
  <c r="W47" i="127"/>
  <c r="W49" i="127"/>
  <c r="W51" i="127"/>
  <c r="W52" i="127"/>
  <c r="W54" i="127"/>
  <c r="W55" i="127"/>
  <c r="W56" i="127"/>
  <c r="W66" i="127"/>
  <c r="W67" i="127"/>
  <c r="W69" i="127"/>
  <c r="W70" i="127"/>
  <c r="W71" i="127"/>
  <c r="W72" i="127"/>
  <c r="W75" i="127"/>
  <c r="W76" i="127"/>
  <c r="W77" i="127"/>
  <c r="W78" i="127"/>
  <c r="W79" i="127"/>
  <c r="W80" i="127"/>
  <c r="W81" i="127"/>
  <c r="W84" i="127"/>
  <c r="W85" i="127"/>
  <c r="W86" i="127"/>
  <c r="W87" i="127"/>
  <c r="W88" i="127"/>
  <c r="W89" i="127"/>
  <c r="W90" i="127"/>
  <c r="W91" i="127"/>
  <c r="W92" i="127"/>
  <c r="W93" i="127"/>
  <c r="W94" i="127"/>
  <c r="W95" i="127"/>
  <c r="W96" i="127"/>
  <c r="W97" i="127"/>
  <c r="W98" i="127"/>
  <c r="W99" i="127"/>
  <c r="W100" i="127"/>
  <c r="W101" i="127"/>
  <c r="W102" i="127"/>
  <c r="W103" i="127"/>
  <c r="W104" i="127"/>
  <c r="W105" i="127"/>
  <c r="W106" i="127"/>
  <c r="W110" i="127"/>
  <c r="W111" i="127"/>
  <c r="W112" i="127"/>
  <c r="W113" i="127"/>
  <c r="W114" i="127"/>
  <c r="W115" i="127"/>
  <c r="W116" i="127"/>
  <c r="W18" i="129"/>
  <c r="W25" i="129"/>
  <c r="W28" i="129"/>
  <c r="W39" i="129"/>
  <c r="W46" i="129"/>
  <c r="W47" i="129"/>
  <c r="W49" i="129"/>
  <c r="W51" i="129"/>
  <c r="W52" i="129"/>
  <c r="W54" i="129"/>
  <c r="W55" i="129"/>
  <c r="W56" i="129"/>
  <c r="W66" i="129"/>
  <c r="W67" i="129"/>
  <c r="W69" i="129"/>
  <c r="W70" i="129"/>
  <c r="W71" i="129"/>
  <c r="W72" i="129"/>
  <c r="W75" i="129"/>
  <c r="W76" i="129"/>
  <c r="W77" i="129"/>
  <c r="W78" i="129"/>
  <c r="W79" i="129"/>
  <c r="W80" i="129"/>
  <c r="W81" i="129"/>
  <c r="W84" i="129"/>
  <c r="W85" i="129"/>
  <c r="W86" i="129"/>
  <c r="W87" i="129"/>
  <c r="W88" i="129"/>
  <c r="W89" i="129"/>
  <c r="W90" i="129"/>
  <c r="W91" i="129"/>
  <c r="W92" i="129"/>
  <c r="W93" i="129"/>
  <c r="W94" i="129"/>
  <c r="W95" i="129"/>
  <c r="W96" i="129"/>
  <c r="W97" i="129"/>
  <c r="W98" i="129"/>
  <c r="W99" i="129"/>
  <c r="W100" i="129"/>
  <c r="W101" i="129"/>
  <c r="W102" i="129"/>
  <c r="W103" i="129"/>
  <c r="W104" i="129"/>
  <c r="W105" i="129"/>
  <c r="W106" i="129"/>
  <c r="W110" i="129"/>
  <c r="W111" i="129"/>
  <c r="W112" i="129"/>
  <c r="W113" i="129"/>
  <c r="W114" i="129"/>
  <c r="W115" i="129"/>
  <c r="W116" i="129"/>
  <c r="W117" i="129"/>
  <c r="W18" i="130"/>
  <c r="W25" i="130"/>
  <c r="W28" i="130"/>
  <c r="W39" i="130"/>
  <c r="W46" i="130"/>
  <c r="W47" i="130"/>
  <c r="W49" i="130"/>
  <c r="W51" i="130"/>
  <c r="W52" i="130"/>
  <c r="W54" i="130"/>
  <c r="W55" i="130"/>
  <c r="W56" i="130"/>
  <c r="W66" i="130"/>
  <c r="W67" i="130"/>
  <c r="W69" i="130"/>
  <c r="W70" i="130"/>
  <c r="W71" i="130"/>
  <c r="W72" i="130"/>
  <c r="W75" i="130"/>
  <c r="W76" i="130"/>
  <c r="W77" i="130"/>
  <c r="W78" i="130"/>
  <c r="W79" i="130"/>
  <c r="W80" i="130"/>
  <c r="W81" i="130"/>
  <c r="W84" i="130"/>
  <c r="W85" i="130"/>
  <c r="W86" i="130"/>
  <c r="W87" i="130"/>
  <c r="W88" i="130"/>
  <c r="W89" i="130"/>
  <c r="W90" i="130"/>
  <c r="W91" i="130"/>
  <c r="W92" i="130"/>
  <c r="W93" i="130"/>
  <c r="W94" i="130"/>
  <c r="W95" i="130"/>
  <c r="W96" i="130"/>
  <c r="W97" i="130"/>
  <c r="W98" i="130"/>
  <c r="W99" i="130"/>
  <c r="W100" i="130"/>
  <c r="W101" i="130"/>
  <c r="W102" i="130"/>
  <c r="W103" i="130"/>
  <c r="W104" i="130"/>
  <c r="W105" i="130"/>
  <c r="W106" i="130"/>
  <c r="W110" i="130"/>
  <c r="W111" i="130"/>
  <c r="W112" i="130"/>
  <c r="W113" i="130"/>
  <c r="W114" i="130"/>
  <c r="W115" i="130"/>
  <c r="W116" i="130"/>
  <c r="W117" i="130"/>
  <c r="W118" i="130"/>
  <c r="W119" i="130"/>
  <c r="W120" i="130"/>
  <c r="W18" i="131"/>
  <c r="W25" i="131"/>
  <c r="W28" i="131"/>
  <c r="W39" i="131"/>
  <c r="W46" i="131"/>
  <c r="W47" i="131"/>
  <c r="W49" i="131"/>
  <c r="W51" i="131"/>
  <c r="W52" i="131"/>
  <c r="W54" i="131"/>
  <c r="W55" i="131"/>
  <c r="W56" i="131"/>
  <c r="W66" i="131"/>
  <c r="W67" i="131"/>
  <c r="W69" i="131"/>
  <c r="W70" i="131"/>
  <c r="W71" i="131"/>
  <c r="W72" i="131"/>
  <c r="W75" i="131"/>
  <c r="W76" i="131"/>
  <c r="W77" i="131"/>
  <c r="W78" i="131"/>
  <c r="W79" i="131"/>
  <c r="W80" i="131"/>
  <c r="W81" i="131"/>
  <c r="W84" i="131"/>
  <c r="W85" i="131"/>
  <c r="W86" i="131"/>
  <c r="W87" i="131"/>
  <c r="W88" i="131"/>
  <c r="W89" i="131"/>
  <c r="W90" i="131"/>
  <c r="W91" i="131"/>
  <c r="W92" i="131"/>
  <c r="W93" i="131"/>
  <c r="W94" i="131"/>
  <c r="W95" i="131"/>
  <c r="W96" i="131"/>
  <c r="W97" i="131"/>
  <c r="W98" i="131"/>
  <c r="W99" i="131"/>
  <c r="W100" i="131"/>
  <c r="W101" i="131"/>
  <c r="W102" i="131"/>
  <c r="W103" i="131"/>
  <c r="W104" i="131"/>
  <c r="W105" i="131"/>
  <c r="W106" i="131"/>
  <c r="W110" i="131"/>
  <c r="W111" i="131"/>
  <c r="W112" i="131"/>
  <c r="W113" i="131"/>
  <c r="W114" i="131"/>
  <c r="W115" i="131"/>
  <c r="W116" i="131"/>
  <c r="W117" i="131"/>
  <c r="W118" i="131"/>
  <c r="W119" i="131"/>
  <c r="W120" i="131"/>
  <c r="W18" i="132"/>
  <c r="W25" i="132"/>
  <c r="W28" i="132"/>
  <c r="W39" i="132"/>
  <c r="W46" i="132"/>
  <c r="W47" i="132"/>
  <c r="W49" i="132"/>
  <c r="W51" i="132"/>
  <c r="W52" i="132"/>
  <c r="W54" i="132"/>
  <c r="W55" i="132"/>
  <c r="W56" i="132"/>
  <c r="W66" i="132"/>
  <c r="W67" i="132"/>
  <c r="W69" i="132"/>
  <c r="W70" i="132"/>
  <c r="W71" i="132"/>
  <c r="W72" i="132"/>
  <c r="W75" i="132"/>
  <c r="W76" i="132"/>
  <c r="W77" i="132"/>
  <c r="W78" i="132"/>
  <c r="W79" i="132"/>
  <c r="W80" i="132"/>
  <c r="W81" i="132"/>
  <c r="W84" i="132"/>
  <c r="W85" i="132"/>
  <c r="W86" i="132"/>
  <c r="W87" i="132"/>
  <c r="W88" i="132"/>
  <c r="W89" i="132"/>
  <c r="W90" i="132"/>
  <c r="W91" i="132"/>
  <c r="W92" i="132"/>
  <c r="W93" i="132"/>
  <c r="W94" i="132"/>
  <c r="W95" i="132"/>
  <c r="W96" i="132"/>
  <c r="W97" i="132"/>
  <c r="W98" i="132"/>
  <c r="W99" i="132"/>
  <c r="W100" i="132"/>
  <c r="W101" i="132"/>
  <c r="W102" i="132"/>
  <c r="W103" i="132"/>
  <c r="W104" i="132"/>
  <c r="W105" i="132"/>
  <c r="W106" i="132"/>
  <c r="W110" i="132"/>
  <c r="W111" i="132"/>
  <c r="W112" i="132"/>
  <c r="W113" i="132"/>
  <c r="W114" i="132"/>
  <c r="W115" i="132"/>
  <c r="W116" i="132"/>
  <c r="W117" i="132"/>
  <c r="W118" i="132"/>
  <c r="W119" i="132"/>
  <c r="W120" i="132"/>
  <c r="W121" i="132"/>
  <c r="W18" i="133"/>
  <c r="W26" i="133"/>
  <c r="W29" i="133"/>
  <c r="W40" i="133"/>
  <c r="W47" i="133"/>
  <c r="W48" i="133"/>
  <c r="W50" i="133"/>
  <c r="W52" i="133"/>
  <c r="W53" i="133"/>
  <c r="W55" i="133"/>
  <c r="W56" i="133"/>
  <c r="W57" i="133"/>
  <c r="W67" i="133"/>
  <c r="W68" i="133"/>
  <c r="W70" i="133"/>
  <c r="W71" i="133"/>
  <c r="W72" i="133"/>
  <c r="W73" i="133"/>
  <c r="W76" i="133"/>
  <c r="W77" i="133"/>
  <c r="W78" i="133"/>
  <c r="W79" i="133"/>
  <c r="W80" i="133"/>
  <c r="W81" i="133"/>
  <c r="W82" i="133"/>
  <c r="W85" i="133"/>
  <c r="W86" i="133"/>
  <c r="W87" i="133"/>
  <c r="W88" i="133"/>
  <c r="W89" i="133"/>
  <c r="W90" i="133"/>
  <c r="W91" i="133"/>
  <c r="W92" i="133"/>
  <c r="W93" i="133"/>
  <c r="W94" i="133"/>
  <c r="W95" i="133"/>
  <c r="W96" i="133"/>
  <c r="W97" i="133"/>
  <c r="W98" i="133"/>
  <c r="W99" i="133"/>
  <c r="W100" i="133"/>
  <c r="W101" i="133"/>
  <c r="W102" i="133"/>
  <c r="W103" i="133"/>
  <c r="W104" i="133"/>
  <c r="W105" i="133"/>
  <c r="W106" i="133"/>
  <c r="W107" i="133"/>
  <c r="W111" i="133"/>
  <c r="W112" i="133"/>
  <c r="W113" i="133"/>
  <c r="W114" i="133"/>
  <c r="W115" i="133"/>
  <c r="W116" i="133"/>
  <c r="W117" i="133"/>
  <c r="W118" i="133"/>
  <c r="W119" i="133"/>
  <c r="W120" i="133"/>
  <c r="W121" i="133"/>
  <c r="W122" i="133"/>
  <c r="W123" i="133"/>
  <c r="W18" i="134"/>
  <c r="W26" i="134"/>
  <c r="W29" i="134"/>
  <c r="W40" i="134"/>
  <c r="W47" i="134"/>
  <c r="W48" i="134"/>
  <c r="W50" i="134"/>
  <c r="W52" i="134"/>
  <c r="W53" i="134"/>
  <c r="W55" i="134"/>
  <c r="W56" i="134"/>
  <c r="W57" i="134"/>
  <c r="W67" i="134"/>
  <c r="W68" i="134"/>
  <c r="W70" i="134"/>
  <c r="W71" i="134"/>
  <c r="W72" i="134"/>
  <c r="W73" i="134"/>
  <c r="W76" i="134"/>
  <c r="W77" i="134"/>
  <c r="W78" i="134"/>
  <c r="W79" i="134"/>
  <c r="W80" i="134"/>
  <c r="W81" i="134"/>
  <c r="W82" i="134"/>
  <c r="W85" i="134"/>
  <c r="W86" i="134"/>
  <c r="W87" i="134"/>
  <c r="W88" i="134"/>
  <c r="W89" i="134"/>
  <c r="W90" i="134"/>
  <c r="W91" i="134"/>
  <c r="W92" i="134"/>
  <c r="W93" i="134"/>
  <c r="W94" i="134"/>
  <c r="W95" i="134"/>
  <c r="W96" i="134"/>
  <c r="W97" i="134"/>
  <c r="W98" i="134"/>
  <c r="W99" i="134"/>
  <c r="W100" i="134"/>
  <c r="W101" i="134"/>
  <c r="W102" i="134"/>
  <c r="W103" i="134"/>
  <c r="W104" i="134"/>
  <c r="W105" i="134"/>
  <c r="W106" i="134"/>
  <c r="W107" i="134"/>
  <c r="W111" i="134"/>
  <c r="W112" i="134"/>
  <c r="W113" i="134"/>
  <c r="W114" i="134"/>
  <c r="W115" i="134"/>
  <c r="W116" i="134"/>
  <c r="W117" i="134"/>
  <c r="W118" i="134"/>
  <c r="W119" i="134"/>
  <c r="W120" i="134"/>
  <c r="W121" i="134"/>
  <c r="W122" i="134"/>
  <c r="W123" i="134"/>
  <c r="W124" i="134"/>
  <c r="W18" i="135"/>
  <c r="W26" i="135"/>
  <c r="W29" i="135"/>
  <c r="W40" i="135"/>
  <c r="W47" i="135"/>
  <c r="W48" i="135"/>
  <c r="W50" i="135"/>
  <c r="W52" i="135"/>
  <c r="W53" i="135"/>
  <c r="W55" i="135"/>
  <c r="W56" i="135"/>
  <c r="W57" i="135"/>
  <c r="W67" i="135"/>
  <c r="W68" i="135"/>
  <c r="W70" i="135"/>
  <c r="W71" i="135"/>
  <c r="W72" i="135"/>
  <c r="W73" i="135"/>
  <c r="W76" i="135"/>
  <c r="W77" i="135"/>
  <c r="W78" i="135"/>
  <c r="W79" i="135"/>
  <c r="W80" i="135"/>
  <c r="W81" i="135"/>
  <c r="W82" i="135"/>
  <c r="W85" i="135"/>
  <c r="W86" i="135"/>
  <c r="W87" i="135"/>
  <c r="W88" i="135"/>
  <c r="W89" i="135"/>
  <c r="W90" i="135"/>
  <c r="W91" i="135"/>
  <c r="W92" i="135"/>
  <c r="W93" i="135"/>
  <c r="W94" i="135"/>
  <c r="W95" i="135"/>
  <c r="W96" i="135"/>
  <c r="W97" i="135"/>
  <c r="W98" i="135"/>
  <c r="W99" i="135"/>
  <c r="W100" i="135"/>
  <c r="W101" i="135"/>
  <c r="W102" i="135"/>
  <c r="W103" i="135"/>
  <c r="W104" i="135"/>
  <c r="W105" i="135"/>
  <c r="W106" i="135"/>
  <c r="W107" i="135"/>
  <c r="W111" i="135"/>
  <c r="W112" i="135"/>
  <c r="W113" i="135"/>
  <c r="W114" i="135"/>
  <c r="W115" i="135"/>
  <c r="W116" i="135"/>
  <c r="W117" i="135"/>
  <c r="W118" i="135"/>
  <c r="W119" i="135"/>
  <c r="W120" i="135"/>
  <c r="W121" i="135"/>
  <c r="W122" i="135"/>
  <c r="W123" i="135"/>
  <c r="W124" i="135"/>
  <c r="W125" i="135"/>
  <c r="W18" i="136"/>
  <c r="W26" i="136"/>
  <c r="W29" i="136"/>
  <c r="W40" i="136"/>
  <c r="W47" i="136"/>
  <c r="W48" i="136"/>
  <c r="W50" i="136"/>
  <c r="W52" i="136"/>
  <c r="W53" i="136"/>
  <c r="W55" i="136"/>
  <c r="W56" i="136"/>
  <c r="W57" i="136"/>
  <c r="W67" i="136"/>
  <c r="W68" i="136"/>
  <c r="W70" i="136"/>
  <c r="W71" i="136"/>
  <c r="W72" i="136"/>
  <c r="W73" i="136"/>
  <c r="W76" i="136"/>
  <c r="W77" i="136"/>
  <c r="W78" i="136"/>
  <c r="W79" i="136"/>
  <c r="W80" i="136"/>
  <c r="W81" i="136"/>
  <c r="W82" i="136"/>
  <c r="W85" i="136"/>
  <c r="W86" i="136"/>
  <c r="W87" i="136"/>
  <c r="W88" i="136"/>
  <c r="W89" i="136"/>
  <c r="W90" i="136"/>
  <c r="W91" i="136"/>
  <c r="W92" i="136"/>
  <c r="W93" i="136"/>
  <c r="W94" i="136"/>
  <c r="W95" i="136"/>
  <c r="W96" i="136"/>
  <c r="W97" i="136"/>
  <c r="W98" i="136"/>
  <c r="W99" i="136"/>
  <c r="W100" i="136"/>
  <c r="W101" i="136"/>
  <c r="W102" i="136"/>
  <c r="W103" i="136"/>
  <c r="W104" i="136"/>
  <c r="W105" i="136"/>
  <c r="W106" i="136"/>
  <c r="W107" i="136"/>
  <c r="W111" i="136"/>
  <c r="W112" i="136"/>
  <c r="W113" i="136"/>
  <c r="W114" i="136"/>
  <c r="W115" i="136"/>
  <c r="W116" i="136"/>
  <c r="W117" i="136"/>
  <c r="W118" i="136"/>
  <c r="W119" i="136"/>
  <c r="W120" i="136"/>
  <c r="W121" i="136"/>
  <c r="W122" i="136"/>
  <c r="W123" i="136"/>
  <c r="W124" i="136"/>
  <c r="W125" i="136"/>
  <c r="W18" i="137"/>
  <c r="W27" i="137"/>
  <c r="W30" i="137"/>
  <c r="W41" i="137"/>
  <c r="W48" i="137"/>
  <c r="W49" i="137"/>
  <c r="W51" i="137"/>
  <c r="W53" i="137"/>
  <c r="W54" i="137"/>
  <c r="W56" i="137"/>
  <c r="W57" i="137"/>
  <c r="W58" i="137"/>
  <c r="W69" i="137"/>
  <c r="W70" i="137"/>
  <c r="W72" i="137"/>
  <c r="W73" i="137"/>
  <c r="W74" i="137"/>
  <c r="W75" i="137"/>
  <c r="W79" i="137"/>
  <c r="W80" i="137"/>
  <c r="W81" i="137"/>
  <c r="W82" i="137"/>
  <c r="W83" i="137"/>
  <c r="W84" i="137"/>
  <c r="W85" i="137"/>
  <c r="W88" i="137"/>
  <c r="W89" i="137"/>
  <c r="W90" i="137"/>
  <c r="W91" i="137"/>
  <c r="W92" i="137"/>
  <c r="W93" i="137"/>
  <c r="W94" i="137"/>
  <c r="W95" i="137"/>
  <c r="W96" i="137"/>
  <c r="W97" i="137"/>
  <c r="W98" i="137"/>
  <c r="W99" i="137"/>
  <c r="W100" i="137"/>
  <c r="W101" i="137"/>
  <c r="W102" i="137"/>
  <c r="W103" i="137"/>
  <c r="W104" i="137"/>
  <c r="W105" i="137"/>
  <c r="W106" i="137"/>
  <c r="W107" i="137"/>
  <c r="W108" i="137"/>
  <c r="W109" i="137"/>
  <c r="W110" i="137"/>
  <c r="W111" i="137"/>
  <c r="W115" i="137"/>
  <c r="W116" i="137"/>
  <c r="W117" i="137"/>
  <c r="W118" i="137"/>
  <c r="W119" i="137"/>
  <c r="W120" i="137"/>
  <c r="W121" i="137"/>
  <c r="W122" i="137"/>
  <c r="W123" i="137"/>
  <c r="W124" i="137"/>
  <c r="W125" i="137"/>
  <c r="W126" i="137"/>
  <c r="W127" i="137"/>
  <c r="W128" i="137"/>
  <c r="W129" i="137"/>
  <c r="W130" i="137"/>
  <c r="W131" i="137"/>
  <c r="W18" i="138"/>
  <c r="W27" i="138"/>
  <c r="W30" i="138"/>
  <c r="W41" i="138"/>
  <c r="W48" i="138"/>
  <c r="W49" i="138"/>
  <c r="W51" i="138"/>
  <c r="W53" i="138"/>
  <c r="W54" i="138"/>
  <c r="W56" i="138"/>
  <c r="W57" i="138"/>
  <c r="W58" i="138"/>
  <c r="W69" i="138"/>
  <c r="W70" i="138"/>
  <c r="W72" i="138"/>
  <c r="W73" i="138"/>
  <c r="W74" i="138"/>
  <c r="W75" i="138"/>
  <c r="W79" i="138"/>
  <c r="W80" i="138"/>
  <c r="W81" i="138"/>
  <c r="W82" i="138"/>
  <c r="W83" i="138"/>
  <c r="W84" i="138"/>
  <c r="W85" i="138"/>
  <c r="W88" i="138"/>
  <c r="W89" i="138"/>
  <c r="W90" i="138"/>
  <c r="W91" i="138"/>
  <c r="W92" i="138"/>
  <c r="W93" i="138"/>
  <c r="W94" i="138"/>
  <c r="W95" i="138"/>
  <c r="W96" i="138"/>
  <c r="W97" i="138"/>
  <c r="W98" i="138"/>
  <c r="W99" i="138"/>
  <c r="W100" i="138"/>
  <c r="W101" i="138"/>
  <c r="W102" i="138"/>
  <c r="W103" i="138"/>
  <c r="W104" i="138"/>
  <c r="W105" i="138"/>
  <c r="W106" i="138"/>
  <c r="W107" i="138"/>
  <c r="W108" i="138"/>
  <c r="W109" i="138"/>
  <c r="W110" i="138"/>
  <c r="W111" i="138"/>
  <c r="W115" i="138"/>
  <c r="W116" i="138"/>
  <c r="W117" i="138"/>
  <c r="W118" i="138"/>
  <c r="W119" i="138"/>
  <c r="W120" i="138"/>
  <c r="W121" i="138"/>
  <c r="W122" i="138"/>
  <c r="W123" i="138"/>
  <c r="W124" i="138"/>
  <c r="W125" i="138"/>
  <c r="W126" i="138"/>
  <c r="W127" i="138"/>
  <c r="W128" i="138"/>
  <c r="W129" i="138"/>
  <c r="W130" i="138"/>
  <c r="W131" i="138"/>
  <c r="W132" i="138"/>
  <c r="W133" i="138"/>
  <c r="Y17" i="118"/>
  <c r="Y24" i="118"/>
  <c r="Y27" i="118"/>
  <c r="Y38" i="118"/>
  <c r="Y45" i="118"/>
  <c r="Y46" i="118"/>
  <c r="Y48" i="118"/>
  <c r="Y50" i="118"/>
  <c r="Y51" i="118"/>
  <c r="Y53" i="118"/>
  <c r="Y54" i="118"/>
  <c r="Y55" i="118"/>
  <c r="Y64" i="118"/>
  <c r="Y65" i="118"/>
  <c r="Y67" i="118"/>
  <c r="Y68" i="118"/>
  <c r="Y69" i="118"/>
  <c r="Y70" i="118"/>
  <c r="Y73" i="118"/>
  <c r="Y74" i="118"/>
  <c r="Y75" i="118"/>
  <c r="Y76" i="118"/>
  <c r="Y77" i="118"/>
  <c r="Y78" i="118"/>
  <c r="Y79" i="118"/>
  <c r="Y82" i="118"/>
  <c r="Y83" i="118"/>
  <c r="Y84" i="118"/>
  <c r="Y85" i="118"/>
  <c r="Y86" i="118"/>
  <c r="Y87" i="118"/>
  <c r="Y88" i="118"/>
  <c r="Y89" i="118"/>
  <c r="Y90" i="118"/>
  <c r="Y91" i="118"/>
  <c r="Y92" i="118"/>
  <c r="Y93" i="118"/>
  <c r="Y94" i="118"/>
  <c r="Y95" i="118"/>
  <c r="Y96" i="118"/>
  <c r="Y97" i="118"/>
  <c r="Y98" i="118"/>
  <c r="Y99" i="118"/>
  <c r="Y100" i="118"/>
  <c r="Y101" i="118"/>
  <c r="Y102" i="118"/>
  <c r="Y103" i="118"/>
  <c r="Y104" i="118"/>
  <c r="Y108" i="118"/>
  <c r="Y109" i="118"/>
  <c r="Y110" i="118"/>
  <c r="Y111" i="118"/>
  <c r="Y17" i="122"/>
  <c r="Y24" i="122"/>
  <c r="Y27" i="122"/>
  <c r="Y38" i="122"/>
  <c r="Y45" i="122"/>
  <c r="Y46" i="122"/>
  <c r="Y48" i="122"/>
  <c r="Y50" i="122"/>
  <c r="Y51" i="122"/>
  <c r="Y53" i="122"/>
  <c r="Y54" i="122"/>
  <c r="Y55" i="122"/>
  <c r="Y65" i="122"/>
  <c r="Y66" i="122"/>
  <c r="Y68" i="122"/>
  <c r="Y69" i="122"/>
  <c r="Y70" i="122"/>
  <c r="Y71" i="122"/>
  <c r="Y74" i="122"/>
  <c r="Y75" i="122"/>
  <c r="Y76" i="122"/>
  <c r="Y77" i="122"/>
  <c r="Y78" i="122"/>
  <c r="Y79" i="122"/>
  <c r="Y80" i="122"/>
  <c r="Y83" i="122"/>
  <c r="Y84" i="122"/>
  <c r="Y85" i="122"/>
  <c r="Y86" i="122"/>
  <c r="Y87" i="122"/>
  <c r="Y88" i="122"/>
  <c r="Y89" i="122"/>
  <c r="Y90" i="122"/>
  <c r="Y91" i="122"/>
  <c r="Y92" i="122"/>
  <c r="Y93" i="122"/>
  <c r="Y94" i="122"/>
  <c r="Y95" i="122"/>
  <c r="Y96" i="122"/>
  <c r="Y97" i="122"/>
  <c r="Y98" i="122"/>
  <c r="Y99" i="122"/>
  <c r="Y100" i="122"/>
  <c r="Y101" i="122"/>
  <c r="Y102" i="122"/>
  <c r="Y103" i="122"/>
  <c r="Y104" i="122"/>
  <c r="Y105" i="122"/>
  <c r="Y109" i="122"/>
  <c r="Y110" i="122"/>
  <c r="Y111" i="122"/>
  <c r="Y112" i="122"/>
  <c r="Y113" i="122"/>
  <c r="Y17" i="123"/>
  <c r="Y24" i="123"/>
  <c r="Y27" i="123"/>
  <c r="Y38" i="123"/>
  <c r="Y45" i="123"/>
  <c r="Y46" i="123"/>
  <c r="Y48" i="123"/>
  <c r="Y50" i="123"/>
  <c r="Y51" i="123"/>
  <c r="Y53" i="123"/>
  <c r="Y54" i="123"/>
  <c r="Y55" i="123"/>
  <c r="Y65" i="123"/>
  <c r="Y66" i="123"/>
  <c r="Y68" i="123"/>
  <c r="Y69" i="123"/>
  <c r="Y70" i="123"/>
  <c r="Y71" i="123"/>
  <c r="Y74" i="123"/>
  <c r="Y75" i="123"/>
  <c r="Y76" i="123"/>
  <c r="Y77" i="123"/>
  <c r="Y78" i="123"/>
  <c r="Y79" i="123"/>
  <c r="Y80" i="123"/>
  <c r="Y83" i="123"/>
  <c r="Y84" i="123"/>
  <c r="Y85" i="123"/>
  <c r="Y86" i="123"/>
  <c r="Y87" i="123"/>
  <c r="Y88" i="123"/>
  <c r="Y89" i="123"/>
  <c r="Y90" i="123"/>
  <c r="Y91" i="123"/>
  <c r="Y92" i="123"/>
  <c r="Y93" i="123"/>
  <c r="Y94" i="123"/>
  <c r="Y95" i="123"/>
  <c r="Y96" i="123"/>
  <c r="Y97" i="123"/>
  <c r="Y98" i="123"/>
  <c r="Y99" i="123"/>
  <c r="Y100" i="123"/>
  <c r="Y101" i="123"/>
  <c r="Y102" i="123"/>
  <c r="Y103" i="123"/>
  <c r="Y104" i="123"/>
  <c r="Y105" i="123"/>
  <c r="Y109" i="123"/>
  <c r="Y110" i="123"/>
  <c r="Y111" i="123"/>
  <c r="Y112" i="123"/>
  <c r="Y113" i="123"/>
  <c r="Y17" i="124"/>
  <c r="Y24" i="124"/>
  <c r="Y27" i="124"/>
  <c r="Y38" i="124"/>
  <c r="Y45" i="124"/>
  <c r="Y46" i="124"/>
  <c r="Y48" i="124"/>
  <c r="Y50" i="124"/>
  <c r="Y51" i="124"/>
  <c r="Y53" i="124"/>
  <c r="Y54" i="124"/>
  <c r="Y55" i="124"/>
  <c r="Y65" i="124"/>
  <c r="Y66" i="124"/>
  <c r="Y68" i="124"/>
  <c r="Y69" i="124"/>
  <c r="Y70" i="124"/>
  <c r="Y71" i="124"/>
  <c r="Y74" i="124"/>
  <c r="Y75" i="124"/>
  <c r="Y76" i="124"/>
  <c r="Y77" i="124"/>
  <c r="Y78" i="124"/>
  <c r="Y79" i="124"/>
  <c r="Y80" i="124"/>
  <c r="Y83" i="124"/>
  <c r="Y84" i="124"/>
  <c r="Y85" i="124"/>
  <c r="Y86" i="124"/>
  <c r="Y87" i="124"/>
  <c r="Y88" i="124"/>
  <c r="Y89" i="124"/>
  <c r="Y90" i="124"/>
  <c r="Y91" i="124"/>
  <c r="Y92" i="124"/>
  <c r="Y93" i="124"/>
  <c r="Y94" i="124"/>
  <c r="Y95" i="124"/>
  <c r="Y96" i="124"/>
  <c r="Y97" i="124"/>
  <c r="Y98" i="124"/>
  <c r="Y99" i="124"/>
  <c r="Y100" i="124"/>
  <c r="Y101" i="124"/>
  <c r="Y102" i="124"/>
  <c r="Y103" i="124"/>
  <c r="Y104" i="124"/>
  <c r="Y105" i="124"/>
  <c r="Y109" i="124"/>
  <c r="Y110" i="124"/>
  <c r="Y111" i="124"/>
  <c r="Y112" i="124"/>
  <c r="Y113" i="124"/>
  <c r="Y114" i="124"/>
  <c r="Y17" i="125"/>
  <c r="Y24" i="125"/>
  <c r="Y27" i="125"/>
  <c r="Y38" i="125"/>
  <c r="Y45" i="125"/>
  <c r="Y46" i="125"/>
  <c r="Y48" i="125"/>
  <c r="Y50" i="125"/>
  <c r="Y51" i="125"/>
  <c r="Y53" i="125"/>
  <c r="Y54" i="125"/>
  <c r="Y55" i="125"/>
  <c r="Y65" i="125"/>
  <c r="Y66" i="125"/>
  <c r="Y68" i="125"/>
  <c r="Y69" i="125"/>
  <c r="Y70" i="125"/>
  <c r="Y71" i="125"/>
  <c r="Y74" i="125"/>
  <c r="Y75" i="125"/>
  <c r="Y76" i="125"/>
  <c r="Y77" i="125"/>
  <c r="Y78" i="125"/>
  <c r="Y79" i="125"/>
  <c r="Y80" i="125"/>
  <c r="Y83" i="125"/>
  <c r="Y84" i="125"/>
  <c r="Y85" i="125"/>
  <c r="Y86" i="125"/>
  <c r="Y87" i="125"/>
  <c r="Y88" i="125"/>
  <c r="Y89" i="125"/>
  <c r="Y90" i="125"/>
  <c r="Y91" i="125"/>
  <c r="Y92" i="125"/>
  <c r="Y93" i="125"/>
  <c r="Y94" i="125"/>
  <c r="Y95" i="125"/>
  <c r="Y96" i="125"/>
  <c r="Y97" i="125"/>
  <c r="Y98" i="125"/>
  <c r="Y99" i="125"/>
  <c r="Y100" i="125"/>
  <c r="Y101" i="125"/>
  <c r="Y102" i="125"/>
  <c r="Y103" i="125"/>
  <c r="Y104" i="125"/>
  <c r="Y105" i="125"/>
  <c r="Y109" i="125"/>
  <c r="Y110" i="125"/>
  <c r="Y111" i="125"/>
  <c r="Y112" i="125"/>
  <c r="Y113" i="125"/>
  <c r="Y114" i="125"/>
  <c r="Y115" i="125"/>
  <c r="Y18" i="126"/>
  <c r="Y25" i="126"/>
  <c r="Y28" i="126"/>
  <c r="Y39" i="126"/>
  <c r="Y46" i="126"/>
  <c r="Y47" i="126"/>
  <c r="Y49" i="126"/>
  <c r="Y51" i="126"/>
  <c r="Y52" i="126"/>
  <c r="Y54" i="126"/>
  <c r="Y55" i="126"/>
  <c r="Y56" i="126"/>
  <c r="Y66" i="126"/>
  <c r="Y67" i="126"/>
  <c r="Y69" i="126"/>
  <c r="Y70" i="126"/>
  <c r="Y71" i="126"/>
  <c r="Y72" i="126"/>
  <c r="Y75" i="126"/>
  <c r="Y76" i="126"/>
  <c r="Y77" i="126"/>
  <c r="Y78" i="126"/>
  <c r="Y79" i="126"/>
  <c r="Y80" i="126"/>
  <c r="Y81" i="126"/>
  <c r="Y84" i="126"/>
  <c r="Y85" i="126"/>
  <c r="Y86" i="126"/>
  <c r="Y87" i="126"/>
  <c r="Y88" i="126"/>
  <c r="Y89" i="126"/>
  <c r="Y90" i="126"/>
  <c r="Y91" i="126"/>
  <c r="Y92" i="126"/>
  <c r="Y93" i="126"/>
  <c r="Y94" i="126"/>
  <c r="Y95" i="126"/>
  <c r="Y96" i="126"/>
  <c r="Y97" i="126"/>
  <c r="Y98" i="126"/>
  <c r="Y99" i="126"/>
  <c r="Y100" i="126"/>
  <c r="Y101" i="126"/>
  <c r="Y102" i="126"/>
  <c r="Y103" i="126"/>
  <c r="Y104" i="126"/>
  <c r="Y105" i="126"/>
  <c r="Y106" i="126"/>
  <c r="Y110" i="126"/>
  <c r="Y111" i="126"/>
  <c r="Y112" i="126"/>
  <c r="Y113" i="126"/>
  <c r="Y114" i="126"/>
  <c r="Y115" i="126"/>
  <c r="Y116" i="126"/>
  <c r="Y18" i="127"/>
  <c r="Y25" i="127"/>
  <c r="Y28" i="127"/>
  <c r="Y39" i="127"/>
  <c r="Y46" i="127"/>
  <c r="Y47" i="127"/>
  <c r="Y49" i="127"/>
  <c r="Y51" i="127"/>
  <c r="Y52" i="127"/>
  <c r="Y54" i="127"/>
  <c r="Y55" i="127"/>
  <c r="Y56" i="127"/>
  <c r="Y66" i="127"/>
  <c r="Y67" i="127"/>
  <c r="Y69" i="127"/>
  <c r="Y70" i="127"/>
  <c r="Y71" i="127"/>
  <c r="Y72" i="127"/>
  <c r="Y75" i="127"/>
  <c r="Y76" i="127"/>
  <c r="Y77" i="127"/>
  <c r="Y78" i="127"/>
  <c r="Y79" i="127"/>
  <c r="Y80" i="127"/>
  <c r="Y81" i="127"/>
  <c r="Y84" i="127"/>
  <c r="Y85" i="127"/>
  <c r="Y86" i="127"/>
  <c r="Y87" i="127"/>
  <c r="Y88" i="127"/>
  <c r="Y89" i="127"/>
  <c r="Y90" i="127"/>
  <c r="Y91" i="127"/>
  <c r="Y92" i="127"/>
  <c r="Y93" i="127"/>
  <c r="Y94" i="127"/>
  <c r="Y95" i="127"/>
  <c r="Y96" i="127"/>
  <c r="Y97" i="127"/>
  <c r="Y98" i="127"/>
  <c r="Y99" i="127"/>
  <c r="Y100" i="127"/>
  <c r="Y101" i="127"/>
  <c r="Y102" i="127"/>
  <c r="Y103" i="127"/>
  <c r="Y104" i="127"/>
  <c r="Y105" i="127"/>
  <c r="Y106" i="127"/>
  <c r="Y110" i="127"/>
  <c r="Y111" i="127"/>
  <c r="Y112" i="127"/>
  <c r="Y113" i="127"/>
  <c r="Y114" i="127"/>
  <c r="Y115" i="127"/>
  <c r="Y116" i="127"/>
  <c r="Y18" i="130"/>
  <c r="Y25" i="130"/>
  <c r="Y28" i="130"/>
  <c r="Y39" i="130"/>
  <c r="Y46" i="130"/>
  <c r="Y47" i="130"/>
  <c r="Y49" i="130"/>
  <c r="Y51" i="130"/>
  <c r="Y52" i="130"/>
  <c r="Y54" i="130"/>
  <c r="Y55" i="130"/>
  <c r="Y56" i="130"/>
  <c r="Y66" i="130"/>
  <c r="Y67" i="130"/>
  <c r="Y69" i="130"/>
  <c r="Y70" i="130"/>
  <c r="Y71" i="130"/>
  <c r="Y72" i="130"/>
  <c r="Y75" i="130"/>
  <c r="Y76" i="130"/>
  <c r="Y77" i="130"/>
  <c r="Y78" i="130"/>
  <c r="Y79" i="130"/>
  <c r="Y80" i="130"/>
  <c r="Y81" i="130"/>
  <c r="Y84" i="130"/>
  <c r="Y85" i="130"/>
  <c r="Y86" i="130"/>
  <c r="Y87" i="130"/>
  <c r="Y88" i="130"/>
  <c r="Y89" i="130"/>
  <c r="Y90" i="130"/>
  <c r="Y91" i="130"/>
  <c r="Y92" i="130"/>
  <c r="Y93" i="130"/>
  <c r="Y94" i="130"/>
  <c r="Y95" i="130"/>
  <c r="Y96" i="130"/>
  <c r="Y97" i="130"/>
  <c r="Y98" i="130"/>
  <c r="Y99" i="130"/>
  <c r="Y100" i="130"/>
  <c r="Y101" i="130"/>
  <c r="Y102" i="130"/>
  <c r="Y103" i="130"/>
  <c r="Y104" i="130"/>
  <c r="Y105" i="130"/>
  <c r="Y106" i="130"/>
  <c r="Y110" i="130"/>
  <c r="Y111" i="130"/>
  <c r="Y112" i="130"/>
  <c r="Y113" i="130"/>
  <c r="Y114" i="130"/>
  <c r="Y115" i="130"/>
  <c r="Y116" i="130"/>
  <c r="Y117" i="130"/>
  <c r="Y118" i="130"/>
  <c r="Y119" i="130"/>
  <c r="Y120" i="130"/>
  <c r="Y18" i="131"/>
  <c r="Y25" i="131"/>
  <c r="Y28" i="131"/>
  <c r="Y39" i="131"/>
  <c r="Y46" i="131"/>
  <c r="Y47" i="131"/>
  <c r="Y49" i="131"/>
  <c r="Y51" i="131"/>
  <c r="Y52" i="131"/>
  <c r="Y54" i="131"/>
  <c r="Y55" i="131"/>
  <c r="Y56" i="131"/>
  <c r="Y66" i="131"/>
  <c r="Y67" i="131"/>
  <c r="Y69" i="131"/>
  <c r="Y70" i="131"/>
  <c r="Y71" i="131"/>
  <c r="Y72" i="131"/>
  <c r="Y75" i="131"/>
  <c r="Y76" i="131"/>
  <c r="Y77" i="131"/>
  <c r="Y78" i="131"/>
  <c r="Y79" i="131"/>
  <c r="Y80" i="131"/>
  <c r="Y81" i="131"/>
  <c r="Y84" i="131"/>
  <c r="Y85" i="131"/>
  <c r="Y86" i="131"/>
  <c r="Y87" i="131"/>
  <c r="Y88" i="131"/>
  <c r="Y89" i="131"/>
  <c r="Y90" i="131"/>
  <c r="Y91" i="131"/>
  <c r="Y92" i="131"/>
  <c r="Y93" i="131"/>
  <c r="Y94" i="131"/>
  <c r="Y95" i="131"/>
  <c r="Y96" i="131"/>
  <c r="Y97" i="131"/>
  <c r="Y98" i="131"/>
  <c r="Y99" i="131"/>
  <c r="Y100" i="131"/>
  <c r="Y101" i="131"/>
  <c r="Y102" i="131"/>
  <c r="Y103" i="131"/>
  <c r="Y104" i="131"/>
  <c r="Y105" i="131"/>
  <c r="Y106" i="131"/>
  <c r="Y110" i="131"/>
  <c r="Y111" i="131"/>
  <c r="Y112" i="131"/>
  <c r="Y113" i="131"/>
  <c r="Y114" i="131"/>
  <c r="Y115" i="131"/>
  <c r="Y116" i="131"/>
  <c r="Y117" i="131"/>
  <c r="Y118" i="131"/>
  <c r="Y119" i="131"/>
  <c r="Y120" i="131"/>
  <c r="Y18" i="132"/>
  <c r="Y25" i="132"/>
  <c r="Y28" i="132"/>
  <c r="Y39" i="132"/>
  <c r="Y46" i="132"/>
  <c r="Y47" i="132"/>
  <c r="Y49" i="132"/>
  <c r="Y51" i="132"/>
  <c r="Y52" i="132"/>
  <c r="Y54" i="132"/>
  <c r="Y55" i="132"/>
  <c r="Y56" i="132"/>
  <c r="Y66" i="132"/>
  <c r="Y67" i="132"/>
  <c r="Y69" i="132"/>
  <c r="Y70" i="132"/>
  <c r="Y71" i="132"/>
  <c r="Y72" i="132"/>
  <c r="Y75" i="132"/>
  <c r="Y76" i="132"/>
  <c r="Y77" i="132"/>
  <c r="Y78" i="132"/>
  <c r="Y79" i="132"/>
  <c r="Y80" i="132"/>
  <c r="Y81" i="132"/>
  <c r="Y84" i="132"/>
  <c r="Y85" i="132"/>
  <c r="Y86" i="132"/>
  <c r="Y87" i="132"/>
  <c r="Y88" i="132"/>
  <c r="Y89" i="132"/>
  <c r="Y90" i="132"/>
  <c r="Y91" i="132"/>
  <c r="Y92" i="132"/>
  <c r="Y93" i="132"/>
  <c r="Y94" i="132"/>
  <c r="Y95" i="132"/>
  <c r="Y96" i="132"/>
  <c r="Y97" i="132"/>
  <c r="Y98" i="132"/>
  <c r="Y99" i="132"/>
  <c r="Y100" i="132"/>
  <c r="Y101" i="132"/>
  <c r="Y102" i="132"/>
  <c r="Y103" i="132"/>
  <c r="Y104" i="132"/>
  <c r="Y105" i="132"/>
  <c r="Y106" i="132"/>
  <c r="Y110" i="132"/>
  <c r="Y111" i="132"/>
  <c r="Y112" i="132"/>
  <c r="Y113" i="132"/>
  <c r="Y114" i="132"/>
  <c r="Y115" i="132"/>
  <c r="Y116" i="132"/>
  <c r="Y117" i="132"/>
  <c r="Y118" i="132"/>
  <c r="Y119" i="132"/>
  <c r="Y120" i="132"/>
  <c r="Y121" i="132"/>
  <c r="Y18" i="133"/>
  <c r="Y26" i="133"/>
  <c r="Y29" i="133"/>
  <c r="Y40" i="133"/>
  <c r="Y47" i="133"/>
  <c r="Y48" i="133"/>
  <c r="Y50" i="133"/>
  <c r="Y52" i="133"/>
  <c r="Y53" i="133"/>
  <c r="Y55" i="133"/>
  <c r="Y56" i="133"/>
  <c r="Y57" i="133"/>
  <c r="Y67" i="133"/>
  <c r="Y68" i="133"/>
  <c r="Y70" i="133"/>
  <c r="Y71" i="133"/>
  <c r="Y72" i="133"/>
  <c r="Y73" i="133"/>
  <c r="Y76" i="133"/>
  <c r="Y77" i="133"/>
  <c r="Y78" i="133"/>
  <c r="Y79" i="133"/>
  <c r="Y80" i="133"/>
  <c r="Y81" i="133"/>
  <c r="Y82" i="133"/>
  <c r="Y85" i="133"/>
  <c r="Y86" i="133"/>
  <c r="Y87" i="133"/>
  <c r="Y88" i="133"/>
  <c r="Y89" i="133"/>
  <c r="Y90" i="133"/>
  <c r="Y91" i="133"/>
  <c r="Y92" i="133"/>
  <c r="Y93" i="133"/>
  <c r="Y94" i="133"/>
  <c r="Y95" i="133"/>
  <c r="Y96" i="133"/>
  <c r="Y97" i="133"/>
  <c r="Y98" i="133"/>
  <c r="Y99" i="133"/>
  <c r="Y100" i="133"/>
  <c r="Y101" i="133"/>
  <c r="Y102" i="133"/>
  <c r="Y103" i="133"/>
  <c r="Y104" i="133"/>
  <c r="Y105" i="133"/>
  <c r="Y106" i="133"/>
  <c r="Y107" i="133"/>
  <c r="Y111" i="133"/>
  <c r="Y112" i="133"/>
  <c r="Y113" i="133"/>
  <c r="Y114" i="133"/>
  <c r="Y115" i="133"/>
  <c r="Y116" i="133"/>
  <c r="Y117" i="133"/>
  <c r="Y118" i="133"/>
  <c r="Y119" i="133"/>
  <c r="Y120" i="133"/>
  <c r="Y121" i="133"/>
  <c r="Y122" i="133"/>
  <c r="Y123" i="133"/>
  <c r="Y18" i="134"/>
  <c r="Y26" i="134"/>
  <c r="Y29" i="134"/>
  <c r="Y40" i="134"/>
  <c r="Y47" i="134"/>
  <c r="Y48" i="134"/>
  <c r="Y50" i="134"/>
  <c r="Y52" i="134"/>
  <c r="Y53" i="134"/>
  <c r="Y55" i="134"/>
  <c r="Y56" i="134"/>
  <c r="Y57" i="134"/>
  <c r="Y67" i="134"/>
  <c r="Y68" i="134"/>
  <c r="Y70" i="134"/>
  <c r="Y71" i="134"/>
  <c r="Y72" i="134"/>
  <c r="Y73" i="134"/>
  <c r="Y76" i="134"/>
  <c r="Y77" i="134"/>
  <c r="Y78" i="134"/>
  <c r="Y79" i="134"/>
  <c r="Y80" i="134"/>
  <c r="Y81" i="134"/>
  <c r="Y82" i="134"/>
  <c r="Y85" i="134"/>
  <c r="Y86" i="134"/>
  <c r="Y87" i="134"/>
  <c r="Y88" i="134"/>
  <c r="Y89" i="134"/>
  <c r="Y90" i="134"/>
  <c r="Y91" i="134"/>
  <c r="Y92" i="134"/>
  <c r="Y93" i="134"/>
  <c r="Y94" i="134"/>
  <c r="Y95" i="134"/>
  <c r="Y96" i="134"/>
  <c r="Y97" i="134"/>
  <c r="Y98" i="134"/>
  <c r="Y99" i="134"/>
  <c r="Y100" i="134"/>
  <c r="Y101" i="134"/>
  <c r="Y102" i="134"/>
  <c r="Y103" i="134"/>
  <c r="Y104" i="134"/>
  <c r="Y105" i="134"/>
  <c r="Y106" i="134"/>
  <c r="Y107" i="134"/>
  <c r="Y111" i="134"/>
  <c r="Y112" i="134"/>
  <c r="Y113" i="134"/>
  <c r="Y114" i="134"/>
  <c r="Y115" i="134"/>
  <c r="Y116" i="134"/>
  <c r="Y117" i="134"/>
  <c r="Y118" i="134"/>
  <c r="Y119" i="134"/>
  <c r="Y120" i="134"/>
  <c r="Y121" i="134"/>
  <c r="Y122" i="134"/>
  <c r="Y123" i="134"/>
  <c r="Y124" i="134"/>
  <c r="Y18" i="135"/>
  <c r="Y26" i="135"/>
  <c r="Y29" i="135"/>
  <c r="Y40" i="135"/>
  <c r="Y47" i="135"/>
  <c r="Y48" i="135"/>
  <c r="Y50" i="135"/>
  <c r="Y52" i="135"/>
  <c r="Y53" i="135"/>
  <c r="Y55" i="135"/>
  <c r="Y56" i="135"/>
  <c r="Y57" i="135"/>
  <c r="Y67" i="135"/>
  <c r="Y68" i="135"/>
  <c r="Y70" i="135"/>
  <c r="Y71" i="135"/>
  <c r="Y72" i="135"/>
  <c r="Y73" i="135"/>
  <c r="Y76" i="135"/>
  <c r="Y77" i="135"/>
  <c r="Y78" i="135"/>
  <c r="Y79" i="135"/>
  <c r="Y80" i="135"/>
  <c r="Y81" i="135"/>
  <c r="Y82" i="135"/>
  <c r="Y85" i="135"/>
  <c r="Y86" i="135"/>
  <c r="Y87" i="135"/>
  <c r="Y88" i="135"/>
  <c r="Y89" i="135"/>
  <c r="Y90" i="135"/>
  <c r="Y91" i="135"/>
  <c r="Y92" i="135"/>
  <c r="Y93" i="135"/>
  <c r="Y94" i="135"/>
  <c r="Y95" i="135"/>
  <c r="Y96" i="135"/>
  <c r="Y97" i="135"/>
  <c r="Y98" i="135"/>
  <c r="Y99" i="135"/>
  <c r="Y100" i="135"/>
  <c r="Y101" i="135"/>
  <c r="Y102" i="135"/>
  <c r="Y103" i="135"/>
  <c r="Y104" i="135"/>
  <c r="Y105" i="135"/>
  <c r="Y106" i="135"/>
  <c r="Y107" i="135"/>
  <c r="Y111" i="135"/>
  <c r="Y112" i="135"/>
  <c r="Y113" i="135"/>
  <c r="Y114" i="135"/>
  <c r="Y115" i="135"/>
  <c r="Y116" i="135"/>
  <c r="Y117" i="135"/>
  <c r="Y118" i="135"/>
  <c r="Y119" i="135"/>
  <c r="Y120" i="135"/>
  <c r="Y121" i="135"/>
  <c r="Y122" i="135"/>
  <c r="Y123" i="135"/>
  <c r="Y124" i="135"/>
  <c r="Y125" i="135"/>
  <c r="Y18" i="136"/>
  <c r="Y26" i="136"/>
  <c r="Y29" i="136"/>
  <c r="Y40" i="136"/>
  <c r="Y47" i="136"/>
  <c r="Y48" i="136"/>
  <c r="Y50" i="136"/>
  <c r="Y52" i="136"/>
  <c r="Y53" i="136"/>
  <c r="Y55" i="136"/>
  <c r="Y56" i="136"/>
  <c r="Y57" i="136"/>
  <c r="Y67" i="136"/>
  <c r="Y68" i="136"/>
  <c r="Y70" i="136"/>
  <c r="Y71" i="136"/>
  <c r="Y72" i="136"/>
  <c r="Y73" i="136"/>
  <c r="Y76" i="136"/>
  <c r="Y77" i="136"/>
  <c r="Y78" i="136"/>
  <c r="Y79" i="136"/>
  <c r="Y80" i="136"/>
  <c r="Y81" i="136"/>
  <c r="Y82" i="136"/>
  <c r="Y85" i="136"/>
  <c r="Y86" i="136"/>
  <c r="Y87" i="136"/>
  <c r="Y88" i="136"/>
  <c r="Y89" i="136"/>
  <c r="Y90" i="136"/>
  <c r="Y91" i="136"/>
  <c r="Y92" i="136"/>
  <c r="Y93" i="136"/>
  <c r="Y94" i="136"/>
  <c r="Y95" i="136"/>
  <c r="Y96" i="136"/>
  <c r="Y97" i="136"/>
  <c r="Y98" i="136"/>
  <c r="Y99" i="136"/>
  <c r="Y100" i="136"/>
  <c r="Y101" i="136"/>
  <c r="Y102" i="136"/>
  <c r="Y103" i="136"/>
  <c r="Y104" i="136"/>
  <c r="Y105" i="136"/>
  <c r="Y106" i="136"/>
  <c r="Y107" i="136"/>
  <c r="Y111" i="136"/>
  <c r="Y112" i="136"/>
  <c r="Y113" i="136"/>
  <c r="Y114" i="136"/>
  <c r="Y115" i="136"/>
  <c r="Y116" i="136"/>
  <c r="Y117" i="136"/>
  <c r="Y118" i="136"/>
  <c r="Y119" i="136"/>
  <c r="Y120" i="136"/>
  <c r="Y121" i="136"/>
  <c r="Y122" i="136"/>
  <c r="Y123" i="136"/>
  <c r="Y124" i="136"/>
  <c r="Y125" i="136"/>
  <c r="Y18" i="137"/>
  <c r="Y27" i="137"/>
  <c r="Y30" i="137"/>
  <c r="Y41" i="137"/>
  <c r="Y48" i="137"/>
  <c r="Y49" i="137"/>
  <c r="Y51" i="137"/>
  <c r="Y53" i="137"/>
  <c r="Y54" i="137"/>
  <c r="Y56" i="137"/>
  <c r="Y57" i="137"/>
  <c r="Y58" i="137"/>
  <c r="Y69" i="137"/>
  <c r="Y70" i="137"/>
  <c r="Y72" i="137"/>
  <c r="Y73" i="137"/>
  <c r="Y74" i="137"/>
  <c r="Y75" i="137"/>
  <c r="Y79" i="137"/>
  <c r="Y80" i="137"/>
  <c r="Y81" i="137"/>
  <c r="Y82" i="137"/>
  <c r="Y83" i="137"/>
  <c r="Y84" i="137"/>
  <c r="Y85" i="137"/>
  <c r="Y88" i="137"/>
  <c r="Y89" i="137"/>
  <c r="Y90" i="137"/>
  <c r="Y91" i="137"/>
  <c r="Y92" i="137"/>
  <c r="Y93" i="137"/>
  <c r="Y94" i="137"/>
  <c r="Y95" i="137"/>
  <c r="Y96" i="137"/>
  <c r="Y97" i="137"/>
  <c r="Y98" i="137"/>
  <c r="Y99" i="137"/>
  <c r="Y100" i="137"/>
  <c r="Y101" i="137"/>
  <c r="Y102" i="137"/>
  <c r="Y103" i="137"/>
  <c r="Y104" i="137"/>
  <c r="Y105" i="137"/>
  <c r="Y106" i="137"/>
  <c r="Y107" i="137"/>
  <c r="Y108" i="137"/>
  <c r="Y109" i="137"/>
  <c r="Y110" i="137"/>
  <c r="Y111" i="137"/>
  <c r="Y115" i="137"/>
  <c r="Y116" i="137"/>
  <c r="Y117" i="137"/>
  <c r="Y118" i="137"/>
  <c r="Y119" i="137"/>
  <c r="Y120" i="137"/>
  <c r="Y121" i="137"/>
  <c r="Y122" i="137"/>
  <c r="Y123" i="137"/>
  <c r="Y124" i="137"/>
  <c r="Y125" i="137"/>
  <c r="Y126" i="137"/>
  <c r="Y127" i="137"/>
  <c r="Y128" i="137"/>
  <c r="Y129" i="137"/>
  <c r="Y130" i="137"/>
  <c r="Y131" i="137"/>
  <c r="Y18" i="138"/>
  <c r="Y27" i="138"/>
  <c r="Y30" i="138"/>
  <c r="Y41" i="138"/>
  <c r="Y48" i="138"/>
  <c r="Y49" i="138"/>
  <c r="Y51" i="138"/>
  <c r="Y53" i="138"/>
  <c r="Y54" i="138"/>
  <c r="Y56" i="138"/>
  <c r="Y57" i="138"/>
  <c r="Y58" i="138"/>
  <c r="Y69" i="138"/>
  <c r="Y70" i="138"/>
  <c r="Y72" i="138"/>
  <c r="Y73" i="138"/>
  <c r="Y74" i="138"/>
  <c r="Y75" i="138"/>
  <c r="Y79" i="138"/>
  <c r="Y80" i="138"/>
  <c r="Y81" i="138"/>
  <c r="Y82" i="138"/>
  <c r="Y83" i="138"/>
  <c r="Y84" i="138"/>
  <c r="Y85" i="138"/>
  <c r="Y88" i="138"/>
  <c r="Y89" i="138"/>
  <c r="Y90" i="138"/>
  <c r="Y91" i="138"/>
  <c r="Y92" i="138"/>
  <c r="Y93" i="138"/>
  <c r="Y94" i="138"/>
  <c r="Y95" i="138"/>
  <c r="Y96" i="138"/>
  <c r="Y97" i="138"/>
  <c r="Y98" i="138"/>
  <c r="Y99" i="138"/>
  <c r="Y100" i="138"/>
  <c r="Y101" i="138"/>
  <c r="Y102" i="138"/>
  <c r="Y103" i="138"/>
  <c r="Y104" i="138"/>
  <c r="Y105" i="138"/>
  <c r="Y106" i="138"/>
  <c r="Y107" i="138"/>
  <c r="Y108" i="138"/>
  <c r="Y109" i="138"/>
  <c r="Y110" i="138"/>
  <c r="Y111" i="138"/>
  <c r="Y115" i="138"/>
  <c r="Y116" i="138"/>
  <c r="Y117" i="138"/>
  <c r="Y118" i="138"/>
  <c r="Y119" i="138"/>
  <c r="Y120" i="138"/>
  <c r="Y121" i="138"/>
  <c r="Y122" i="138"/>
  <c r="Y123" i="138"/>
  <c r="Y124" i="138"/>
  <c r="Y125" i="138"/>
  <c r="Y126" i="138"/>
  <c r="Y127" i="138"/>
  <c r="Y128" i="138"/>
  <c r="Y129" i="138"/>
  <c r="Y130" i="138"/>
  <c r="Y131" i="138"/>
  <c r="Y132" i="138"/>
  <c r="Y133" i="138"/>
  <c r="Y17" i="113"/>
  <c r="Y24" i="113"/>
  <c r="Y27" i="113"/>
  <c r="Y38" i="113"/>
  <c r="Y45" i="113"/>
  <c r="Y46" i="113"/>
  <c r="Y48" i="113"/>
  <c r="Y50" i="113"/>
  <c r="Y51" i="113"/>
  <c r="Y53" i="113"/>
  <c r="Y54" i="113"/>
  <c r="Y55" i="113"/>
  <c r="Y64" i="113"/>
  <c r="Y65" i="113"/>
  <c r="Y67" i="113"/>
  <c r="Y68" i="113"/>
  <c r="Y69" i="113"/>
  <c r="Y70" i="113"/>
  <c r="Y73" i="113"/>
  <c r="Y74" i="113"/>
  <c r="Y75" i="113"/>
  <c r="Y76" i="113"/>
  <c r="Y77" i="113"/>
  <c r="Y78" i="113"/>
  <c r="Y79" i="113"/>
  <c r="Y82" i="113"/>
  <c r="Y83" i="113"/>
  <c r="Y84" i="113"/>
  <c r="Y85" i="113"/>
  <c r="Y86" i="113"/>
  <c r="Y87" i="113"/>
  <c r="Y88" i="113"/>
  <c r="Y89" i="113"/>
  <c r="Y90" i="113"/>
  <c r="Y91" i="113"/>
  <c r="Y92" i="113"/>
  <c r="Y93" i="113"/>
  <c r="Y94" i="113"/>
  <c r="Y95" i="113"/>
  <c r="Y96" i="113"/>
  <c r="Y97" i="113"/>
  <c r="Y98" i="113"/>
  <c r="Y99" i="113"/>
  <c r="Y100" i="113"/>
  <c r="Y101" i="113"/>
  <c r="Y102" i="113"/>
  <c r="Y103" i="113"/>
  <c r="Y17" i="115"/>
  <c r="Y24" i="115"/>
  <c r="Y27" i="115"/>
  <c r="Y38" i="115"/>
  <c r="Y45" i="115"/>
  <c r="Y46" i="115"/>
  <c r="Y48" i="115"/>
  <c r="Y50" i="115"/>
  <c r="Y51" i="115"/>
  <c r="Y53" i="115"/>
  <c r="Y54" i="115"/>
  <c r="Y55" i="115"/>
  <c r="Y64" i="115"/>
  <c r="Y65" i="115"/>
  <c r="Y67" i="115"/>
  <c r="Y68" i="115"/>
  <c r="Y69" i="115"/>
  <c r="Y70" i="115"/>
  <c r="Y73" i="115"/>
  <c r="Y74" i="115"/>
  <c r="Y75" i="115"/>
  <c r="Y76" i="115"/>
  <c r="Y77" i="115"/>
  <c r="Y78" i="115"/>
  <c r="Y79" i="115"/>
  <c r="Y82" i="115"/>
  <c r="Y83" i="115"/>
  <c r="Y84" i="115"/>
  <c r="Y85" i="115"/>
  <c r="Y86" i="115"/>
  <c r="Y87" i="115"/>
  <c r="Y88" i="115"/>
  <c r="Y89" i="115"/>
  <c r="Y90" i="115"/>
  <c r="Y91" i="115"/>
  <c r="Y92" i="115"/>
  <c r="Y93" i="115"/>
  <c r="Y94" i="115"/>
  <c r="Y95" i="115"/>
  <c r="Y96" i="115"/>
  <c r="Y97" i="115"/>
  <c r="Y98" i="115"/>
  <c r="Y99" i="115"/>
  <c r="Y100" i="115"/>
  <c r="Y101" i="115"/>
  <c r="Y102" i="115"/>
  <c r="Y103" i="115"/>
  <c r="Y107" i="115"/>
  <c r="Y17" i="116"/>
  <c r="Y24" i="116"/>
  <c r="Y27" i="116"/>
  <c r="Y38" i="116"/>
  <c r="Y45" i="116"/>
  <c r="Y46" i="116"/>
  <c r="Y48" i="116"/>
  <c r="Y50" i="116"/>
  <c r="Y51" i="116"/>
  <c r="Y53" i="116"/>
  <c r="Y54" i="116"/>
  <c r="Y55" i="116"/>
  <c r="Y64" i="116"/>
  <c r="Y65" i="116"/>
  <c r="Y67" i="116"/>
  <c r="Y68" i="116"/>
  <c r="Y69" i="116"/>
  <c r="Y70" i="116"/>
  <c r="Y73" i="116"/>
  <c r="Y74" i="116"/>
  <c r="Y75" i="116"/>
  <c r="Y76" i="116"/>
  <c r="Y77" i="116"/>
  <c r="Y78" i="116"/>
  <c r="Y79" i="116"/>
  <c r="Y82" i="116"/>
  <c r="Y83" i="116"/>
  <c r="Y84" i="116"/>
  <c r="Y85" i="116"/>
  <c r="Y86" i="116"/>
  <c r="Y87" i="116"/>
  <c r="Y88" i="116"/>
  <c r="Y89" i="116"/>
  <c r="Y90" i="116"/>
  <c r="Y91" i="116"/>
  <c r="Y92" i="116"/>
  <c r="Y93" i="116"/>
  <c r="Y94" i="116"/>
  <c r="Y95" i="116"/>
  <c r="Y96" i="116"/>
  <c r="Y97" i="116"/>
  <c r="Y98" i="116"/>
  <c r="Y99" i="116"/>
  <c r="Y100" i="116"/>
  <c r="Y101" i="116"/>
  <c r="Y102" i="116"/>
  <c r="Y103" i="116"/>
  <c r="Y107" i="116"/>
  <c r="Y17" i="117"/>
  <c r="Y24" i="117"/>
  <c r="Y27" i="117"/>
  <c r="Y38" i="117"/>
  <c r="Y45" i="117"/>
  <c r="Y46" i="117"/>
  <c r="Y48" i="117"/>
  <c r="Y50" i="117"/>
  <c r="Y51" i="117"/>
  <c r="Y53" i="117"/>
  <c r="Y54" i="117"/>
  <c r="Y55" i="117"/>
  <c r="Y64" i="117"/>
  <c r="Y65" i="117"/>
  <c r="Y67" i="117"/>
  <c r="Y68" i="117"/>
  <c r="Y69" i="117"/>
  <c r="Y70" i="117"/>
  <c r="Y73" i="117"/>
  <c r="Y74" i="117"/>
  <c r="Y75" i="117"/>
  <c r="Y76" i="117"/>
  <c r="Y77" i="117"/>
  <c r="Y78" i="117"/>
  <c r="Y79" i="117"/>
  <c r="Y82" i="117"/>
  <c r="Y83" i="117"/>
  <c r="Y84" i="117"/>
  <c r="Y85" i="117"/>
  <c r="Y86" i="117"/>
  <c r="Y87" i="117"/>
  <c r="Y88" i="117"/>
  <c r="Y89" i="117"/>
  <c r="Y90" i="117"/>
  <c r="Y91" i="117"/>
  <c r="Y92" i="117"/>
  <c r="Y93" i="117"/>
  <c r="Y94" i="117"/>
  <c r="Y95" i="117"/>
  <c r="Y96" i="117"/>
  <c r="Y97" i="117"/>
  <c r="Y98" i="117"/>
  <c r="Y99" i="117"/>
  <c r="Y100" i="117"/>
  <c r="Y101" i="117"/>
  <c r="Y102" i="117"/>
  <c r="Y103" i="117"/>
  <c r="Y107" i="117"/>
  <c r="AA17" i="118"/>
  <c r="AA24" i="118"/>
  <c r="AA27" i="118"/>
  <c r="AA38" i="118"/>
  <c r="AA45" i="118"/>
  <c r="AA46" i="118"/>
  <c r="AA48" i="118"/>
  <c r="AA50" i="118"/>
  <c r="AA51" i="118"/>
  <c r="AA53" i="118"/>
  <c r="AA54" i="118"/>
  <c r="AA55" i="118"/>
  <c r="AA64" i="118"/>
  <c r="AA65" i="118"/>
  <c r="AA67" i="118"/>
  <c r="AA68" i="118"/>
  <c r="AA69" i="118"/>
  <c r="AA70" i="118"/>
  <c r="AA73" i="118"/>
  <c r="AA74" i="118"/>
  <c r="AA75" i="118"/>
  <c r="AA76" i="118"/>
  <c r="AA77" i="118"/>
  <c r="AA78" i="118"/>
  <c r="AA79" i="118"/>
  <c r="AA82" i="118"/>
  <c r="AA83" i="118"/>
  <c r="AA84" i="118"/>
  <c r="AA85" i="118"/>
  <c r="AA86" i="118"/>
  <c r="AA87" i="118"/>
  <c r="AA88" i="118"/>
  <c r="AA89" i="118"/>
  <c r="AA90" i="118"/>
  <c r="AA91" i="118"/>
  <c r="AA92" i="118"/>
  <c r="AA93" i="118"/>
  <c r="AA94" i="118"/>
  <c r="AA95" i="118"/>
  <c r="AA96" i="118"/>
  <c r="AA97" i="118"/>
  <c r="AA98" i="118"/>
  <c r="AA99" i="118"/>
  <c r="AA100" i="118"/>
  <c r="AA101" i="118"/>
  <c r="AA102" i="118"/>
  <c r="AA103" i="118"/>
  <c r="AA104" i="118"/>
  <c r="AA108" i="118"/>
  <c r="AA109" i="118"/>
  <c r="AA110" i="118"/>
  <c r="AA111" i="118"/>
  <c r="AA17" i="122"/>
  <c r="AA24" i="122"/>
  <c r="AA27" i="122"/>
  <c r="AA38" i="122"/>
  <c r="AA45" i="122"/>
  <c r="AA46" i="122"/>
  <c r="AA48" i="122"/>
  <c r="AA50" i="122"/>
  <c r="AA51" i="122"/>
  <c r="AA53" i="122"/>
  <c r="AA54" i="122"/>
  <c r="AA55" i="122"/>
  <c r="AA65" i="122"/>
  <c r="AA66" i="122"/>
  <c r="AA68" i="122"/>
  <c r="AA69" i="122"/>
  <c r="AA70" i="122"/>
  <c r="AA71" i="122"/>
  <c r="AA74" i="122"/>
  <c r="AA75" i="122"/>
  <c r="AA76" i="122"/>
  <c r="AA77" i="122"/>
  <c r="AA78" i="122"/>
  <c r="AA79" i="122"/>
  <c r="AA80" i="122"/>
  <c r="AA83" i="122"/>
  <c r="AA84" i="122"/>
  <c r="AA85" i="122"/>
  <c r="AA86" i="122"/>
  <c r="AA87" i="122"/>
  <c r="AA88" i="122"/>
  <c r="AA89" i="122"/>
  <c r="AA90" i="122"/>
  <c r="AA91" i="122"/>
  <c r="AA92" i="122"/>
  <c r="AA93" i="122"/>
  <c r="AA94" i="122"/>
  <c r="AA95" i="122"/>
  <c r="AA96" i="122"/>
  <c r="AA97" i="122"/>
  <c r="AA98" i="122"/>
  <c r="AA99" i="122"/>
  <c r="AA100" i="122"/>
  <c r="AA101" i="122"/>
  <c r="AA102" i="122"/>
  <c r="AA103" i="122"/>
  <c r="AA104" i="122"/>
  <c r="AA105" i="122"/>
  <c r="AA109" i="122"/>
  <c r="AA110" i="122"/>
  <c r="AA111" i="122"/>
  <c r="AA112" i="122"/>
  <c r="AA113" i="122"/>
  <c r="AA17" i="123"/>
  <c r="AA24" i="123"/>
  <c r="AA27" i="123"/>
  <c r="AA38" i="123"/>
  <c r="AA45" i="123"/>
  <c r="AA46" i="123"/>
  <c r="AA48" i="123"/>
  <c r="AA50" i="123"/>
  <c r="AA51" i="123"/>
  <c r="AA53" i="123"/>
  <c r="AA54" i="123"/>
  <c r="AA55" i="123"/>
  <c r="AA65" i="123"/>
  <c r="AA66" i="123"/>
  <c r="AA68" i="123"/>
  <c r="AA69" i="123"/>
  <c r="AA70" i="123"/>
  <c r="AA71" i="123"/>
  <c r="AA74" i="123"/>
  <c r="AA75" i="123"/>
  <c r="AA76" i="123"/>
  <c r="AA77" i="123"/>
  <c r="AA78" i="123"/>
  <c r="AA79" i="123"/>
  <c r="AA80" i="123"/>
  <c r="AA83" i="123"/>
  <c r="AA84" i="123"/>
  <c r="AA85" i="123"/>
  <c r="AA86" i="123"/>
  <c r="AA87" i="123"/>
  <c r="AA88" i="123"/>
  <c r="AA89" i="123"/>
  <c r="AA90" i="123"/>
  <c r="AA91" i="123"/>
  <c r="AA92" i="123"/>
  <c r="AA93" i="123"/>
  <c r="AA94" i="123"/>
  <c r="AA95" i="123"/>
  <c r="AA96" i="123"/>
  <c r="AA97" i="123"/>
  <c r="AA98" i="123"/>
  <c r="AA99" i="123"/>
  <c r="AA100" i="123"/>
  <c r="AA101" i="123"/>
  <c r="AA102" i="123"/>
  <c r="AA103" i="123"/>
  <c r="AA104" i="123"/>
  <c r="AA105" i="123"/>
  <c r="AA109" i="123"/>
  <c r="AA110" i="123"/>
  <c r="AA111" i="123"/>
  <c r="AA112" i="123"/>
  <c r="AA113" i="123"/>
  <c r="AA17" i="124"/>
  <c r="AA24" i="124"/>
  <c r="AA27" i="124"/>
  <c r="AA38" i="124"/>
  <c r="AA45" i="124"/>
  <c r="AA46" i="124"/>
  <c r="AA48" i="124"/>
  <c r="AA50" i="124"/>
  <c r="AA51" i="124"/>
  <c r="AA53" i="124"/>
  <c r="AA54" i="124"/>
  <c r="AA55" i="124"/>
  <c r="AA65" i="124"/>
  <c r="AA66" i="124"/>
  <c r="AA68" i="124"/>
  <c r="AA69" i="124"/>
  <c r="AA70" i="124"/>
  <c r="AA71" i="124"/>
  <c r="AA74" i="124"/>
  <c r="AA75" i="124"/>
  <c r="AA76" i="124"/>
  <c r="AA77" i="124"/>
  <c r="AA78" i="124"/>
  <c r="AA79" i="124"/>
  <c r="AA80" i="124"/>
  <c r="AA83" i="124"/>
  <c r="AA84" i="124"/>
  <c r="AA85" i="124"/>
  <c r="AA86" i="124"/>
  <c r="AA87" i="124"/>
  <c r="AA88" i="124"/>
  <c r="AA89" i="124"/>
  <c r="AA90" i="124"/>
  <c r="AA91" i="124"/>
  <c r="AA92" i="124"/>
  <c r="AA93" i="124"/>
  <c r="AA94" i="124"/>
  <c r="AA95" i="124"/>
  <c r="AA96" i="124"/>
  <c r="AA97" i="124"/>
  <c r="AA98" i="124"/>
  <c r="AA99" i="124"/>
  <c r="AA100" i="124"/>
  <c r="AA101" i="124"/>
  <c r="AA102" i="124"/>
  <c r="AA103" i="124"/>
  <c r="AA104" i="124"/>
  <c r="AA105" i="124"/>
  <c r="AA109" i="124"/>
  <c r="AA110" i="124"/>
  <c r="AA111" i="124"/>
  <c r="AA112" i="124"/>
  <c r="AA113" i="124"/>
  <c r="AA114" i="124"/>
  <c r="AA17" i="125"/>
  <c r="AA24" i="125"/>
  <c r="AA27" i="125"/>
  <c r="AA38" i="125"/>
  <c r="AA45" i="125"/>
  <c r="AA46" i="125"/>
  <c r="AA48" i="125"/>
  <c r="AA50" i="125"/>
  <c r="AA51" i="125"/>
  <c r="AA53" i="125"/>
  <c r="AA54" i="125"/>
  <c r="AA55" i="125"/>
  <c r="AA65" i="125"/>
  <c r="AA66" i="125"/>
  <c r="AA68" i="125"/>
  <c r="AA69" i="125"/>
  <c r="AA70" i="125"/>
  <c r="AA71" i="125"/>
  <c r="AA74" i="125"/>
  <c r="AA75" i="125"/>
  <c r="AA76" i="125"/>
  <c r="AA77" i="125"/>
  <c r="AA78" i="125"/>
  <c r="AA79" i="125"/>
  <c r="AA80" i="125"/>
  <c r="AA83" i="125"/>
  <c r="AA84" i="125"/>
  <c r="AA85" i="125"/>
  <c r="AA86" i="125"/>
  <c r="AA87" i="125"/>
  <c r="AA88" i="125"/>
  <c r="AA89" i="125"/>
  <c r="AA90" i="125"/>
  <c r="AA91" i="125"/>
  <c r="AA92" i="125"/>
  <c r="AA93" i="125"/>
  <c r="AA94" i="125"/>
  <c r="AA95" i="125"/>
  <c r="AA96" i="125"/>
  <c r="AA97" i="125"/>
  <c r="AA98" i="125"/>
  <c r="AA99" i="125"/>
  <c r="AA100" i="125"/>
  <c r="AA101" i="125"/>
  <c r="AA102" i="125"/>
  <c r="AA103" i="125"/>
  <c r="AA104" i="125"/>
  <c r="AA105" i="125"/>
  <c r="AA109" i="125"/>
  <c r="AA110" i="125"/>
  <c r="AA111" i="125"/>
  <c r="AA112" i="125"/>
  <c r="AA113" i="125"/>
  <c r="AA114" i="125"/>
  <c r="AA115" i="125"/>
  <c r="AA18" i="126"/>
  <c r="AA25" i="126"/>
  <c r="AA28" i="126"/>
  <c r="AA39" i="126"/>
  <c r="AA46" i="126"/>
  <c r="AA47" i="126"/>
  <c r="AA49" i="126"/>
  <c r="AA51" i="126"/>
  <c r="AA52" i="126"/>
  <c r="AA54" i="126"/>
  <c r="AA55" i="126"/>
  <c r="AA56" i="126"/>
  <c r="AA66" i="126"/>
  <c r="AA67" i="126"/>
  <c r="AA69" i="126"/>
  <c r="AA70" i="126"/>
  <c r="AA71" i="126"/>
  <c r="AA72" i="126"/>
  <c r="AA75" i="126"/>
  <c r="AA76" i="126"/>
  <c r="AA77" i="126"/>
  <c r="AA78" i="126"/>
  <c r="AA79" i="126"/>
  <c r="AA80" i="126"/>
  <c r="AA81" i="126"/>
  <c r="AA84" i="126"/>
  <c r="AA85" i="126"/>
  <c r="AA86" i="126"/>
  <c r="AA87" i="126"/>
  <c r="AA88" i="126"/>
  <c r="AA89" i="126"/>
  <c r="AA90" i="126"/>
  <c r="AA91" i="126"/>
  <c r="AA92" i="126"/>
  <c r="AA93" i="126"/>
  <c r="AA94" i="126"/>
  <c r="AA95" i="126"/>
  <c r="AA96" i="126"/>
  <c r="AA97" i="126"/>
  <c r="AA98" i="126"/>
  <c r="AA99" i="126"/>
  <c r="AA100" i="126"/>
  <c r="AA101" i="126"/>
  <c r="AA102" i="126"/>
  <c r="AA103" i="126"/>
  <c r="AA104" i="126"/>
  <c r="AA105" i="126"/>
  <c r="AA106" i="126"/>
  <c r="AA110" i="126"/>
  <c r="AA111" i="126"/>
  <c r="AA112" i="126"/>
  <c r="AA113" i="126"/>
  <c r="AA114" i="126"/>
  <c r="AA115" i="126"/>
  <c r="AA116" i="126"/>
  <c r="AA18" i="127"/>
  <c r="AA25" i="127"/>
  <c r="AA28" i="127"/>
  <c r="AA39" i="127"/>
  <c r="AA46" i="127"/>
  <c r="AA47" i="127"/>
  <c r="AA49" i="127"/>
  <c r="AA51" i="127"/>
  <c r="AA52" i="127"/>
  <c r="AA54" i="127"/>
  <c r="AA55" i="127"/>
  <c r="AA56" i="127"/>
  <c r="AA66" i="127"/>
  <c r="AA67" i="127"/>
  <c r="AA69" i="127"/>
  <c r="AA70" i="127"/>
  <c r="AA71" i="127"/>
  <c r="AA72" i="127"/>
  <c r="AA75" i="127"/>
  <c r="AA76" i="127"/>
  <c r="AA77" i="127"/>
  <c r="AA78" i="127"/>
  <c r="AA79" i="127"/>
  <c r="AA80" i="127"/>
  <c r="AA81" i="127"/>
  <c r="AA84" i="127"/>
  <c r="AA85" i="127"/>
  <c r="AA86" i="127"/>
  <c r="AA87" i="127"/>
  <c r="AA88" i="127"/>
  <c r="AA89" i="127"/>
  <c r="AA90" i="127"/>
  <c r="AA91" i="127"/>
  <c r="AA92" i="127"/>
  <c r="AA93" i="127"/>
  <c r="AA94" i="127"/>
  <c r="AA95" i="127"/>
  <c r="AA96" i="127"/>
  <c r="AA97" i="127"/>
  <c r="AA98" i="127"/>
  <c r="AA99" i="127"/>
  <c r="AA100" i="127"/>
  <c r="AA101" i="127"/>
  <c r="AA102" i="127"/>
  <c r="AA103" i="127"/>
  <c r="AA104" i="127"/>
  <c r="AA105" i="127"/>
  <c r="AA106" i="127"/>
  <c r="AA110" i="127"/>
  <c r="AA111" i="127"/>
  <c r="AA112" i="127"/>
  <c r="AA113" i="127"/>
  <c r="AA114" i="127"/>
  <c r="AA115" i="127"/>
  <c r="AA116" i="127"/>
  <c r="AA18" i="130"/>
  <c r="AA25" i="130"/>
  <c r="AA28" i="130"/>
  <c r="AA39" i="130"/>
  <c r="AA46" i="130"/>
  <c r="AA47" i="130"/>
  <c r="AA49" i="130"/>
  <c r="AA51" i="130"/>
  <c r="AA52" i="130"/>
  <c r="AA54" i="130"/>
  <c r="AA55" i="130"/>
  <c r="AA56" i="130"/>
  <c r="AA66" i="130"/>
  <c r="AA67" i="130"/>
  <c r="AA69" i="130"/>
  <c r="AA70" i="130"/>
  <c r="AA71" i="130"/>
  <c r="AA72" i="130"/>
  <c r="AA75" i="130"/>
  <c r="AA76" i="130"/>
  <c r="AA77" i="130"/>
  <c r="AA78" i="130"/>
  <c r="AA79" i="130"/>
  <c r="AA80" i="130"/>
  <c r="AA81" i="130"/>
  <c r="AA84" i="130"/>
  <c r="AA85" i="130"/>
  <c r="AA86" i="130"/>
  <c r="AA87" i="130"/>
  <c r="AA88" i="130"/>
  <c r="AA89" i="130"/>
  <c r="AA90" i="130"/>
  <c r="AA91" i="130"/>
  <c r="AA92" i="130"/>
  <c r="AA93" i="130"/>
  <c r="AA94" i="130"/>
  <c r="AA95" i="130"/>
  <c r="AA96" i="130"/>
  <c r="AA97" i="130"/>
  <c r="AA98" i="130"/>
  <c r="AA99" i="130"/>
  <c r="AA100" i="130"/>
  <c r="AA101" i="130"/>
  <c r="AA102" i="130"/>
  <c r="AA103" i="130"/>
  <c r="AA104" i="130"/>
  <c r="AA105" i="130"/>
  <c r="AA106" i="130"/>
  <c r="AA110" i="130"/>
  <c r="AA111" i="130"/>
  <c r="AA112" i="130"/>
  <c r="AA113" i="130"/>
  <c r="AA114" i="130"/>
  <c r="AA115" i="130"/>
  <c r="AA116" i="130"/>
  <c r="AA117" i="130"/>
  <c r="AA118" i="130"/>
  <c r="AA119" i="130"/>
  <c r="AA120" i="130"/>
  <c r="AA18" i="132"/>
  <c r="AA25" i="132"/>
  <c r="AA28" i="132"/>
  <c r="AA39" i="132"/>
  <c r="AA46" i="132"/>
  <c r="AA47" i="132"/>
  <c r="AA49" i="132"/>
  <c r="AA51" i="132"/>
  <c r="AA52" i="132"/>
  <c r="AA54" i="132"/>
  <c r="AA55" i="132"/>
  <c r="AA56" i="132"/>
  <c r="AA66" i="132"/>
  <c r="AA67" i="132"/>
  <c r="AA69" i="132"/>
  <c r="AA70" i="132"/>
  <c r="AA71" i="132"/>
  <c r="AA72" i="132"/>
  <c r="AA75" i="132"/>
  <c r="AA76" i="132"/>
  <c r="AA77" i="132"/>
  <c r="AA78" i="132"/>
  <c r="AA79" i="132"/>
  <c r="AA80" i="132"/>
  <c r="AA81" i="132"/>
  <c r="AA84" i="132"/>
  <c r="AA85" i="132"/>
  <c r="AA86" i="132"/>
  <c r="AA87" i="132"/>
  <c r="AA88" i="132"/>
  <c r="AA89" i="132"/>
  <c r="AA90" i="132"/>
  <c r="AA91" i="132"/>
  <c r="AA92" i="132"/>
  <c r="AA93" i="132"/>
  <c r="AA94" i="132"/>
  <c r="AA95" i="132"/>
  <c r="AA96" i="132"/>
  <c r="AA97" i="132"/>
  <c r="AA98" i="132"/>
  <c r="AA99" i="132"/>
  <c r="AA100" i="132"/>
  <c r="AA101" i="132"/>
  <c r="AA102" i="132"/>
  <c r="AA103" i="132"/>
  <c r="AA104" i="132"/>
  <c r="AA105" i="132"/>
  <c r="AA106" i="132"/>
  <c r="AA110" i="132"/>
  <c r="AA111" i="132"/>
  <c r="AA112" i="132"/>
  <c r="AA113" i="132"/>
  <c r="AA114" i="132"/>
  <c r="AA115" i="132"/>
  <c r="AA116" i="132"/>
  <c r="AA117" i="132"/>
  <c r="AA118" i="132"/>
  <c r="AA119" i="132"/>
  <c r="AA120" i="132"/>
  <c r="AA121" i="132"/>
  <c r="AA18" i="133"/>
  <c r="AA26" i="133"/>
  <c r="AA29" i="133"/>
  <c r="AA40" i="133"/>
  <c r="AA47" i="133"/>
  <c r="AA48" i="133"/>
  <c r="AA50" i="133"/>
  <c r="AA52" i="133"/>
  <c r="AA53" i="133"/>
  <c r="AA55" i="133"/>
  <c r="AA56" i="133"/>
  <c r="AA57" i="133"/>
  <c r="AA67" i="133"/>
  <c r="AA68" i="133"/>
  <c r="AA70" i="133"/>
  <c r="AA71" i="133"/>
  <c r="AA72" i="133"/>
  <c r="AA73" i="133"/>
  <c r="AA76" i="133"/>
  <c r="AA77" i="133"/>
  <c r="AA78" i="133"/>
  <c r="AA79" i="133"/>
  <c r="AA80" i="133"/>
  <c r="AA81" i="133"/>
  <c r="AA82" i="133"/>
  <c r="AA85" i="133"/>
  <c r="AA86" i="133"/>
  <c r="AA87" i="133"/>
  <c r="AA88" i="133"/>
  <c r="AA89" i="133"/>
  <c r="AA90" i="133"/>
  <c r="AA91" i="133"/>
  <c r="AA92" i="133"/>
  <c r="AA93" i="133"/>
  <c r="AA94" i="133"/>
  <c r="AA95" i="133"/>
  <c r="AA96" i="133"/>
  <c r="AA97" i="133"/>
  <c r="AA98" i="133"/>
  <c r="AA99" i="133"/>
  <c r="AA100" i="133"/>
  <c r="AA101" i="133"/>
  <c r="AA102" i="133"/>
  <c r="AA103" i="133"/>
  <c r="AA104" i="133"/>
  <c r="AA105" i="133"/>
  <c r="AA106" i="133"/>
  <c r="AA107" i="133"/>
  <c r="AA111" i="133"/>
  <c r="AA112" i="133"/>
  <c r="AA113" i="133"/>
  <c r="AA114" i="133"/>
  <c r="AA115" i="133"/>
  <c r="AA116" i="133"/>
  <c r="AA117" i="133"/>
  <c r="AA118" i="133"/>
  <c r="AA119" i="133"/>
  <c r="AA120" i="133"/>
  <c r="AA121" i="133"/>
  <c r="AA122" i="133"/>
  <c r="AA123" i="133"/>
  <c r="AA18" i="134"/>
  <c r="AA26" i="134"/>
  <c r="AA29" i="134"/>
  <c r="AA40" i="134"/>
  <c r="AA47" i="134"/>
  <c r="AA48" i="134"/>
  <c r="AA50" i="134"/>
  <c r="AA52" i="134"/>
  <c r="AA53" i="134"/>
  <c r="AA55" i="134"/>
  <c r="AA56" i="134"/>
  <c r="AA57" i="134"/>
  <c r="AA67" i="134"/>
  <c r="AA68" i="134"/>
  <c r="AA70" i="134"/>
  <c r="AA71" i="134"/>
  <c r="AA72" i="134"/>
  <c r="AA73" i="134"/>
  <c r="AA76" i="134"/>
  <c r="AA77" i="134"/>
  <c r="AA78" i="134"/>
  <c r="AA79" i="134"/>
  <c r="AA80" i="134"/>
  <c r="AA81" i="134"/>
  <c r="AA82" i="134"/>
  <c r="AA85" i="134"/>
  <c r="AA86" i="134"/>
  <c r="AA87" i="134"/>
  <c r="AA88" i="134"/>
  <c r="AA89" i="134"/>
  <c r="AA90" i="134"/>
  <c r="AA91" i="134"/>
  <c r="AA92" i="134"/>
  <c r="AA93" i="134"/>
  <c r="AA94" i="134"/>
  <c r="AA95" i="134"/>
  <c r="AA96" i="134"/>
  <c r="AA97" i="134"/>
  <c r="AA98" i="134"/>
  <c r="AA99" i="134"/>
  <c r="AA100" i="134"/>
  <c r="AA101" i="134"/>
  <c r="AA102" i="134"/>
  <c r="AA103" i="134"/>
  <c r="AA104" i="134"/>
  <c r="AA105" i="134"/>
  <c r="AA106" i="134"/>
  <c r="AA107" i="134"/>
  <c r="AA111" i="134"/>
  <c r="AA112" i="134"/>
  <c r="AA113" i="134"/>
  <c r="AA114" i="134"/>
  <c r="AA115" i="134"/>
  <c r="AA116" i="134"/>
  <c r="AA117" i="134"/>
  <c r="AA118" i="134"/>
  <c r="AA119" i="134"/>
  <c r="AA120" i="134"/>
  <c r="AA121" i="134"/>
  <c r="AA122" i="134"/>
  <c r="AA123" i="134"/>
  <c r="AA124" i="134"/>
  <c r="AA18" i="135"/>
  <c r="AA26" i="135"/>
  <c r="AA29" i="135"/>
  <c r="AA40" i="135"/>
  <c r="AA47" i="135"/>
  <c r="AA48" i="135"/>
  <c r="AA50" i="135"/>
  <c r="AA52" i="135"/>
  <c r="AA53" i="135"/>
  <c r="AA55" i="135"/>
  <c r="AA56" i="135"/>
  <c r="AA57" i="135"/>
  <c r="AA67" i="135"/>
  <c r="AA68" i="135"/>
  <c r="AA70" i="135"/>
  <c r="AA71" i="135"/>
  <c r="AA72" i="135"/>
  <c r="AA73" i="135"/>
  <c r="AA76" i="135"/>
  <c r="AA77" i="135"/>
  <c r="AA78" i="135"/>
  <c r="AA79" i="135"/>
  <c r="AA80" i="135"/>
  <c r="AA81" i="135"/>
  <c r="AA82" i="135"/>
  <c r="AA85" i="135"/>
  <c r="AA86" i="135"/>
  <c r="AA87" i="135"/>
  <c r="AA88" i="135"/>
  <c r="AA89" i="135"/>
  <c r="AA90" i="135"/>
  <c r="AA91" i="135"/>
  <c r="AA92" i="135"/>
  <c r="AA93" i="135"/>
  <c r="AA94" i="135"/>
  <c r="AA95" i="135"/>
  <c r="AA96" i="135"/>
  <c r="AA97" i="135"/>
  <c r="AA98" i="135"/>
  <c r="AA99" i="135"/>
  <c r="AA100" i="135"/>
  <c r="AA101" i="135"/>
  <c r="AA102" i="135"/>
  <c r="AA103" i="135"/>
  <c r="AA104" i="135"/>
  <c r="AA105" i="135"/>
  <c r="AA106" i="135"/>
  <c r="AA107" i="135"/>
  <c r="AA111" i="135"/>
  <c r="AA112" i="135"/>
  <c r="AA113" i="135"/>
  <c r="AA114" i="135"/>
  <c r="AA115" i="135"/>
  <c r="AA116" i="135"/>
  <c r="AA117" i="135"/>
  <c r="AA118" i="135"/>
  <c r="AA119" i="135"/>
  <c r="AA120" i="135"/>
  <c r="AA121" i="135"/>
  <c r="AA122" i="135"/>
  <c r="AA123" i="135"/>
  <c r="AA124" i="135"/>
  <c r="AA125" i="135"/>
  <c r="AA18" i="136"/>
  <c r="AA26" i="136"/>
  <c r="AA29" i="136"/>
  <c r="AA40" i="136"/>
  <c r="AA47" i="136"/>
  <c r="AA48" i="136"/>
  <c r="AA50" i="136"/>
  <c r="AA52" i="136"/>
  <c r="AA53" i="136"/>
  <c r="AA55" i="136"/>
  <c r="AA56" i="136"/>
  <c r="AA57" i="136"/>
  <c r="AA67" i="136"/>
  <c r="AA68" i="136"/>
  <c r="AA70" i="136"/>
  <c r="AA71" i="136"/>
  <c r="AA72" i="136"/>
  <c r="AA73" i="136"/>
  <c r="AA76" i="136"/>
  <c r="AA77" i="136"/>
  <c r="AA78" i="136"/>
  <c r="AA79" i="136"/>
  <c r="AA80" i="136"/>
  <c r="AA81" i="136"/>
  <c r="AA82" i="136"/>
  <c r="AA85" i="136"/>
  <c r="AA86" i="136"/>
  <c r="AA87" i="136"/>
  <c r="AA88" i="136"/>
  <c r="AA89" i="136"/>
  <c r="AA90" i="136"/>
  <c r="AA91" i="136"/>
  <c r="AA92" i="136"/>
  <c r="AA93" i="136"/>
  <c r="AA94" i="136"/>
  <c r="AA95" i="136"/>
  <c r="AA96" i="136"/>
  <c r="AA97" i="136"/>
  <c r="AA98" i="136"/>
  <c r="AA99" i="136"/>
  <c r="AA100" i="136"/>
  <c r="AA101" i="136"/>
  <c r="AA102" i="136"/>
  <c r="AA103" i="136"/>
  <c r="AA104" i="136"/>
  <c r="AA105" i="136"/>
  <c r="AA106" i="136"/>
  <c r="AA107" i="136"/>
  <c r="AA111" i="136"/>
  <c r="AA112" i="136"/>
  <c r="AA113" i="136"/>
  <c r="AA114" i="136"/>
  <c r="AA115" i="136"/>
  <c r="AA116" i="136"/>
  <c r="AA117" i="136"/>
  <c r="AA118" i="136"/>
  <c r="AA119" i="136"/>
  <c r="AA120" i="136"/>
  <c r="AA121" i="136"/>
  <c r="AA122" i="136"/>
  <c r="AA123" i="136"/>
  <c r="AA124" i="136"/>
  <c r="AA125" i="136"/>
  <c r="AA18" i="137"/>
  <c r="AA27" i="137"/>
  <c r="AA30" i="137"/>
  <c r="AA41" i="137"/>
  <c r="AA48" i="137"/>
  <c r="AA49" i="137"/>
  <c r="AA51" i="137"/>
  <c r="AA53" i="137"/>
  <c r="AA54" i="137"/>
  <c r="AA56" i="137"/>
  <c r="AA57" i="137"/>
  <c r="AA58" i="137"/>
  <c r="AA69" i="137"/>
  <c r="AA70" i="137"/>
  <c r="AA72" i="137"/>
  <c r="AA73" i="137"/>
  <c r="AA74" i="137"/>
  <c r="AA75" i="137"/>
  <c r="AA79" i="137"/>
  <c r="AA80" i="137"/>
  <c r="AA81" i="137"/>
  <c r="AA82" i="137"/>
  <c r="AA83" i="137"/>
  <c r="AA84" i="137"/>
  <c r="AA85" i="137"/>
  <c r="AA88" i="137"/>
  <c r="AA89" i="137"/>
  <c r="AA90" i="137"/>
  <c r="AA91" i="137"/>
  <c r="AA92" i="137"/>
  <c r="AA93" i="137"/>
  <c r="AA94" i="137"/>
  <c r="AA95" i="137"/>
  <c r="AA96" i="137"/>
  <c r="AA97" i="137"/>
  <c r="AA98" i="137"/>
  <c r="AA99" i="137"/>
  <c r="AA100" i="137"/>
  <c r="AA101" i="137"/>
  <c r="AA102" i="137"/>
  <c r="AA103" i="137"/>
  <c r="AA104" i="137"/>
  <c r="AA105" i="137"/>
  <c r="AA106" i="137"/>
  <c r="AA107" i="137"/>
  <c r="AA108" i="137"/>
  <c r="AA109" i="137"/>
  <c r="AA110" i="137"/>
  <c r="AA111" i="137"/>
  <c r="AA115" i="137"/>
  <c r="AA116" i="137"/>
  <c r="AA117" i="137"/>
  <c r="AA118" i="137"/>
  <c r="AA119" i="137"/>
  <c r="AA120" i="137"/>
  <c r="AA121" i="137"/>
  <c r="AA122" i="137"/>
  <c r="AA123" i="137"/>
  <c r="AA124" i="137"/>
  <c r="AA125" i="137"/>
  <c r="AA126" i="137"/>
  <c r="AA127" i="137"/>
  <c r="AA128" i="137"/>
  <c r="AA129" i="137"/>
  <c r="AA130" i="137"/>
  <c r="AA131" i="137"/>
  <c r="AA18" i="138"/>
  <c r="AA27" i="138"/>
  <c r="AA30" i="138"/>
  <c r="AA41" i="138"/>
  <c r="AA48" i="138"/>
  <c r="AA49" i="138"/>
  <c r="AA51" i="138"/>
  <c r="AA53" i="138"/>
  <c r="AA54" i="138"/>
  <c r="AA56" i="138"/>
  <c r="AA57" i="138"/>
  <c r="AA58" i="138"/>
  <c r="AA69" i="138"/>
  <c r="AA70" i="138"/>
  <c r="AA72" i="138"/>
  <c r="AA73" i="138"/>
  <c r="AA74" i="138"/>
  <c r="AA75" i="138"/>
  <c r="AA79" i="138"/>
  <c r="AA80" i="138"/>
  <c r="AA81" i="138"/>
  <c r="AA82" i="138"/>
  <c r="AA83" i="138"/>
  <c r="AA84" i="138"/>
  <c r="AA85" i="138"/>
  <c r="AA88" i="138"/>
  <c r="AA89" i="138"/>
  <c r="AA90" i="138"/>
  <c r="AA91" i="138"/>
  <c r="AA92" i="138"/>
  <c r="AA93" i="138"/>
  <c r="AA94" i="138"/>
  <c r="AA95" i="138"/>
  <c r="AA96" i="138"/>
  <c r="AA97" i="138"/>
  <c r="AA98" i="138"/>
  <c r="AA99" i="138"/>
  <c r="AA100" i="138"/>
  <c r="AA101" i="138"/>
  <c r="AA102" i="138"/>
  <c r="AA103" i="138"/>
  <c r="AA104" i="138"/>
  <c r="AA105" i="138"/>
  <c r="AA106" i="138"/>
  <c r="AA107" i="138"/>
  <c r="AA108" i="138"/>
  <c r="AA109" i="138"/>
  <c r="AA110" i="138"/>
  <c r="AA111" i="138"/>
  <c r="AA115" i="138"/>
  <c r="AA116" i="138"/>
  <c r="AA117" i="138"/>
  <c r="AA118" i="138"/>
  <c r="AA119" i="138"/>
  <c r="AA120" i="138"/>
  <c r="AA121" i="138"/>
  <c r="AA122" i="138"/>
  <c r="AA123" i="138"/>
  <c r="AA124" i="138"/>
  <c r="AA125" i="138"/>
  <c r="AA126" i="138"/>
  <c r="AA127" i="138"/>
  <c r="AA128" i="138"/>
  <c r="AA129" i="138"/>
  <c r="AA130" i="138"/>
  <c r="AA131" i="138"/>
  <c r="AA132" i="138"/>
  <c r="AA133" i="138"/>
  <c r="W89" i="15"/>
  <c r="N79" i="48"/>
  <c r="X13" i="15"/>
  <c r="N80" i="49"/>
  <c r="X14" i="15"/>
  <c r="N80" i="50"/>
  <c r="X15" i="15"/>
  <c r="N80" i="51"/>
  <c r="X16" i="15"/>
  <c r="N81" i="54"/>
  <c r="X17" i="15"/>
  <c r="N82" i="55"/>
  <c r="X18" i="15"/>
  <c r="N82" i="56"/>
  <c r="X19" i="15"/>
  <c r="N85" i="57"/>
  <c r="X20" i="15"/>
  <c r="N85" i="58"/>
  <c r="X21" i="15"/>
  <c r="N86" i="59"/>
  <c r="X22" i="15"/>
  <c r="N86" i="60"/>
  <c r="X23" i="15"/>
  <c r="N86" i="61"/>
  <c r="X24" i="15"/>
  <c r="N86" i="62"/>
  <c r="X25" i="15"/>
  <c r="N87" i="63"/>
  <c r="X26" i="15"/>
  <c r="P87" i="64"/>
  <c r="X27" i="15"/>
  <c r="R91" i="65"/>
  <c r="X28" i="15"/>
  <c r="R90" i="66"/>
  <c r="X29" i="15"/>
  <c r="R91" i="67"/>
  <c r="X30" i="15"/>
  <c r="R91" i="68"/>
  <c r="X31" i="15"/>
  <c r="R92" i="69"/>
  <c r="X32" i="15"/>
  <c r="R91" i="70"/>
  <c r="X33" i="15"/>
  <c r="R93" i="71"/>
  <c r="X34" i="15"/>
  <c r="R94" i="72"/>
  <c r="X35" i="15"/>
  <c r="R94" i="73"/>
  <c r="X36" i="15"/>
  <c r="R94" i="74"/>
  <c r="X37" i="15"/>
  <c r="R94" i="75"/>
  <c r="X38" i="15"/>
  <c r="R95" i="76"/>
  <c r="X39" i="15"/>
  <c r="X40" i="15"/>
  <c r="R95" i="78"/>
  <c r="X41" i="15"/>
  <c r="R95" i="79"/>
  <c r="X42" i="15"/>
  <c r="R95" i="80"/>
  <c r="X43" i="15"/>
  <c r="R95" i="81"/>
  <c r="X44" i="15"/>
  <c r="R95" i="82"/>
  <c r="X45" i="15"/>
  <c r="R96" i="84"/>
  <c r="X46" i="15"/>
  <c r="R95" i="83"/>
  <c r="X47" i="15"/>
  <c r="R95" i="85"/>
  <c r="X48" i="15"/>
  <c r="R95" i="86"/>
  <c r="X49" i="15"/>
  <c r="R95" i="87"/>
  <c r="X50" i="15"/>
  <c r="R95" i="89"/>
  <c r="X51" i="15"/>
  <c r="R95" i="90"/>
  <c r="X52" i="15"/>
  <c r="R95" i="91"/>
  <c r="X53" i="15"/>
  <c r="R96" i="92"/>
  <c r="X54" i="15"/>
  <c r="R96" i="93"/>
  <c r="X55" i="15"/>
  <c r="R96" i="94"/>
  <c r="X56" i="15"/>
  <c r="R96" i="95"/>
  <c r="X57" i="15"/>
  <c r="R96" i="96"/>
  <c r="X58" i="15"/>
  <c r="X59" i="15"/>
  <c r="X60" i="15"/>
  <c r="X61" i="15"/>
  <c r="X62" i="15"/>
  <c r="X63" i="15"/>
  <c r="X64" i="15"/>
  <c r="X65" i="15"/>
  <c r="X66" i="15"/>
  <c r="R102" i="105"/>
  <c r="X67" i="15"/>
  <c r="R102" i="106"/>
  <c r="X68" i="15"/>
  <c r="X69" i="15"/>
  <c r="X70" i="15"/>
  <c r="X71" i="15"/>
  <c r="X72" i="15"/>
  <c r="X73" i="15"/>
  <c r="X74" i="15"/>
  <c r="X75" i="15"/>
  <c r="X76" i="15"/>
  <c r="Z110" i="116"/>
  <c r="X77" i="15"/>
  <c r="X78" i="15"/>
  <c r="X79" i="15"/>
  <c r="AB114" i="122"/>
  <c r="X80" i="15"/>
  <c r="X81" i="15"/>
  <c r="X82" i="15"/>
  <c r="X83" i="15"/>
  <c r="X84" i="15"/>
  <c r="AB117" i="127"/>
  <c r="X85" i="15"/>
  <c r="X86" i="15"/>
  <c r="X87" i="15"/>
  <c r="X88" i="15"/>
  <c r="AB121" i="131"/>
  <c r="X89" i="15"/>
  <c r="AB122" i="132"/>
  <c r="X90" i="15"/>
  <c r="X91" i="15"/>
  <c r="X92" i="15"/>
  <c r="X93" i="15"/>
  <c r="AB126" i="136"/>
  <c r="X94" i="15"/>
  <c r="AB132" i="137"/>
  <c r="X95" i="15"/>
  <c r="AB134" i="138"/>
  <c r="X96" i="15"/>
  <c r="AB134" i="139"/>
  <c r="X97" i="15"/>
  <c r="O17" i="48"/>
  <c r="O35" i="48"/>
  <c r="O42" i="48"/>
  <c r="O60" i="48"/>
  <c r="O61" i="48"/>
  <c r="O43" i="48"/>
  <c r="O45" i="48"/>
  <c r="O47" i="48"/>
  <c r="O48" i="48"/>
  <c r="O50" i="48"/>
  <c r="O51" i="48"/>
  <c r="O52" i="48"/>
  <c r="O63" i="48"/>
  <c r="O64" i="48"/>
  <c r="O65" i="48"/>
  <c r="O66" i="48"/>
  <c r="O68" i="48"/>
  <c r="O69" i="48"/>
  <c r="O70" i="48"/>
  <c r="O71" i="48"/>
  <c r="O72" i="48"/>
  <c r="O73" i="48"/>
  <c r="O74" i="48"/>
  <c r="O75" i="48"/>
  <c r="O77" i="48"/>
  <c r="O78" i="48"/>
  <c r="O17" i="49"/>
  <c r="O35" i="49"/>
  <c r="O42" i="49"/>
  <c r="O60" i="49"/>
  <c r="O61" i="49"/>
  <c r="O43" i="49"/>
  <c r="O45" i="49"/>
  <c r="O47" i="49"/>
  <c r="O48" i="49"/>
  <c r="O50" i="49"/>
  <c r="O51" i="49"/>
  <c r="O52" i="49"/>
  <c r="O63" i="49"/>
  <c r="O64" i="49"/>
  <c r="O65" i="49"/>
  <c r="O66" i="49"/>
  <c r="O68" i="49"/>
  <c r="O69" i="49"/>
  <c r="O70" i="49"/>
  <c r="O71" i="49"/>
  <c r="O72" i="49"/>
  <c r="O73" i="49"/>
  <c r="O74" i="49"/>
  <c r="O75" i="49"/>
  <c r="O78" i="49"/>
  <c r="O79" i="49"/>
  <c r="O17" i="50"/>
  <c r="O35" i="50"/>
  <c r="O42" i="50"/>
  <c r="O60" i="50"/>
  <c r="O61" i="50"/>
  <c r="O43" i="50"/>
  <c r="O45" i="50"/>
  <c r="O47" i="50"/>
  <c r="O48" i="50"/>
  <c r="O50" i="50"/>
  <c r="O51" i="50"/>
  <c r="O52" i="50"/>
  <c r="O63" i="50"/>
  <c r="O64" i="50"/>
  <c r="O65" i="50"/>
  <c r="O66" i="50"/>
  <c r="O68" i="50"/>
  <c r="O69" i="50"/>
  <c r="O70" i="50"/>
  <c r="O71" i="50"/>
  <c r="O72" i="50"/>
  <c r="O73" i="50"/>
  <c r="O74" i="50"/>
  <c r="O75" i="50"/>
  <c r="O78" i="50"/>
  <c r="O79" i="50"/>
  <c r="O17" i="51"/>
  <c r="O35" i="51"/>
  <c r="O42" i="51"/>
  <c r="O60" i="51"/>
  <c r="O61" i="51"/>
  <c r="O43" i="51"/>
  <c r="O45" i="51"/>
  <c r="O47" i="51"/>
  <c r="O48" i="51"/>
  <c r="O50" i="51"/>
  <c r="O51" i="51"/>
  <c r="O52" i="51"/>
  <c r="O63" i="51"/>
  <c r="O64" i="51"/>
  <c r="O65" i="51"/>
  <c r="O66" i="51"/>
  <c r="O68" i="51"/>
  <c r="O69" i="51"/>
  <c r="O70" i="51"/>
  <c r="O71" i="51"/>
  <c r="O72" i="51"/>
  <c r="O73" i="51"/>
  <c r="O74" i="51"/>
  <c r="O75" i="51"/>
  <c r="O78" i="51"/>
  <c r="O79" i="51"/>
  <c r="O17" i="54"/>
  <c r="O35" i="54"/>
  <c r="O42" i="54"/>
  <c r="O60" i="54"/>
  <c r="O61" i="54"/>
  <c r="O23" i="54"/>
  <c r="O43" i="54"/>
  <c r="O45" i="54"/>
  <c r="O47" i="54"/>
  <c r="O48" i="54"/>
  <c r="O50" i="54"/>
  <c r="O51" i="54"/>
  <c r="O52" i="54"/>
  <c r="O63" i="54"/>
  <c r="O64" i="54"/>
  <c r="O65" i="54"/>
  <c r="O66" i="54"/>
  <c r="O68" i="54"/>
  <c r="O69" i="54"/>
  <c r="O70" i="54"/>
  <c r="O71" i="54"/>
  <c r="O72" i="54"/>
  <c r="O73" i="54"/>
  <c r="O74" i="54"/>
  <c r="O75" i="54"/>
  <c r="O78" i="54"/>
  <c r="O79" i="54"/>
  <c r="O80" i="54"/>
  <c r="O17" i="55"/>
  <c r="O35" i="55"/>
  <c r="O42" i="55"/>
  <c r="O60" i="55"/>
  <c r="O61" i="55"/>
  <c r="O23" i="55"/>
  <c r="O43" i="55"/>
  <c r="O45" i="55"/>
  <c r="O47" i="55"/>
  <c r="O48" i="55"/>
  <c r="O50" i="55"/>
  <c r="O51" i="55"/>
  <c r="O52" i="55"/>
  <c r="O63" i="55"/>
  <c r="O64" i="55"/>
  <c r="O65" i="55"/>
  <c r="O66" i="55"/>
  <c r="O68" i="55"/>
  <c r="O69" i="55"/>
  <c r="O70" i="55"/>
  <c r="O71" i="55"/>
  <c r="O72" i="55"/>
  <c r="O73" i="55"/>
  <c r="O74" i="55"/>
  <c r="O75" i="55"/>
  <c r="O78" i="55"/>
  <c r="O79" i="55"/>
  <c r="O80" i="55"/>
  <c r="O81" i="55"/>
  <c r="O17" i="56"/>
  <c r="O35" i="56"/>
  <c r="O42" i="56"/>
  <c r="O60" i="56"/>
  <c r="O61" i="56"/>
  <c r="O23" i="56"/>
  <c r="O43" i="56"/>
  <c r="O45" i="56"/>
  <c r="O47" i="56"/>
  <c r="O48" i="56"/>
  <c r="O50" i="56"/>
  <c r="O51" i="56"/>
  <c r="O52" i="56"/>
  <c r="O63" i="56"/>
  <c r="O64" i="56"/>
  <c r="O65" i="56"/>
  <c r="O66" i="56"/>
  <c r="O68" i="56"/>
  <c r="O69" i="56"/>
  <c r="O70" i="56"/>
  <c r="O71" i="56"/>
  <c r="O72" i="56"/>
  <c r="O73" i="56"/>
  <c r="O74" i="56"/>
  <c r="O75" i="56"/>
  <c r="O78" i="56"/>
  <c r="O79" i="56"/>
  <c r="O80" i="56"/>
  <c r="O81" i="56"/>
  <c r="O17" i="58"/>
  <c r="O23" i="58"/>
  <c r="O34" i="58"/>
  <c r="O41" i="58"/>
  <c r="O42" i="58"/>
  <c r="O44" i="58"/>
  <c r="O46" i="58"/>
  <c r="O47" i="58"/>
  <c r="O49" i="58"/>
  <c r="O50" i="58"/>
  <c r="O51" i="58"/>
  <c r="O59" i="58"/>
  <c r="O60" i="58"/>
  <c r="O62" i="58"/>
  <c r="O63" i="58"/>
  <c r="O64" i="58"/>
  <c r="O65" i="58"/>
  <c r="O67" i="58"/>
  <c r="O68" i="58"/>
  <c r="O69" i="58"/>
  <c r="O70" i="58"/>
  <c r="O71" i="58"/>
  <c r="O72" i="58"/>
  <c r="O73" i="58"/>
  <c r="O74" i="58"/>
  <c r="O77" i="58"/>
  <c r="O78" i="58"/>
  <c r="O79" i="58"/>
  <c r="O80" i="58"/>
  <c r="O81" i="58"/>
  <c r="O82" i="58"/>
  <c r="O83" i="58"/>
  <c r="O17" i="59"/>
  <c r="O23" i="59"/>
  <c r="O34" i="59"/>
  <c r="O41" i="59"/>
  <c r="O42" i="59"/>
  <c r="O44" i="59"/>
  <c r="O46" i="59"/>
  <c r="O47" i="59"/>
  <c r="O49" i="59"/>
  <c r="O50" i="59"/>
  <c r="O51" i="59"/>
  <c r="O59" i="59"/>
  <c r="O60" i="59"/>
  <c r="O62" i="59"/>
  <c r="O63" i="59"/>
  <c r="O64" i="59"/>
  <c r="O65" i="59"/>
  <c r="O67" i="59"/>
  <c r="O68" i="59"/>
  <c r="O69" i="59"/>
  <c r="O70" i="59"/>
  <c r="O71" i="59"/>
  <c r="O72" i="59"/>
  <c r="O73" i="59"/>
  <c r="O74" i="59"/>
  <c r="O77" i="59"/>
  <c r="O78" i="59"/>
  <c r="O79" i="59"/>
  <c r="O80" i="59"/>
  <c r="O81" i="59"/>
  <c r="O82" i="59"/>
  <c r="O83" i="59"/>
  <c r="O84" i="59"/>
  <c r="O17" i="60"/>
  <c r="O23" i="60"/>
  <c r="O34" i="60"/>
  <c r="O41" i="60"/>
  <c r="O42" i="60"/>
  <c r="O44" i="60"/>
  <c r="O46" i="60"/>
  <c r="O47" i="60"/>
  <c r="O49" i="60"/>
  <c r="O50" i="60"/>
  <c r="O51" i="60"/>
  <c r="O59" i="60"/>
  <c r="O60" i="60"/>
  <c r="O62" i="60"/>
  <c r="O63" i="60"/>
  <c r="O64" i="60"/>
  <c r="O65" i="60"/>
  <c r="O67" i="60"/>
  <c r="O68" i="60"/>
  <c r="O69" i="60"/>
  <c r="O70" i="60"/>
  <c r="O71" i="60"/>
  <c r="O72" i="60"/>
  <c r="O73" i="60"/>
  <c r="O74" i="60"/>
  <c r="O77" i="60"/>
  <c r="O78" i="60"/>
  <c r="O79" i="60"/>
  <c r="O80" i="60"/>
  <c r="O81" i="60"/>
  <c r="O82" i="60"/>
  <c r="O83" i="60"/>
  <c r="O84" i="60"/>
  <c r="O17" i="61"/>
  <c r="O23" i="61"/>
  <c r="O34" i="61"/>
  <c r="O41" i="61"/>
  <c r="O42" i="61"/>
  <c r="O44" i="61"/>
  <c r="O46" i="61"/>
  <c r="O47" i="61"/>
  <c r="O49" i="61"/>
  <c r="O50" i="61"/>
  <c r="O51" i="61"/>
  <c r="O59" i="61"/>
  <c r="O60" i="61"/>
  <c r="O62" i="61"/>
  <c r="O63" i="61"/>
  <c r="O64" i="61"/>
  <c r="O65" i="61"/>
  <c r="O67" i="61"/>
  <c r="O68" i="61"/>
  <c r="O69" i="61"/>
  <c r="O70" i="61"/>
  <c r="O71" i="61"/>
  <c r="O72" i="61"/>
  <c r="O73" i="61"/>
  <c r="O74" i="61"/>
  <c r="O77" i="61"/>
  <c r="O78" i="61"/>
  <c r="O79" i="61"/>
  <c r="O80" i="61"/>
  <c r="O81" i="61"/>
  <c r="O82" i="61"/>
  <c r="O83" i="61"/>
  <c r="O84" i="61"/>
  <c r="O17" i="62"/>
  <c r="O23" i="62"/>
  <c r="O34" i="62"/>
  <c r="O41" i="62"/>
  <c r="O42" i="62"/>
  <c r="O44" i="62"/>
  <c r="O46" i="62"/>
  <c r="O47" i="62"/>
  <c r="O49" i="62"/>
  <c r="O50" i="62"/>
  <c r="O51" i="62"/>
  <c r="O59" i="62"/>
  <c r="O60" i="62"/>
  <c r="O62" i="62"/>
  <c r="O63" i="62"/>
  <c r="O64" i="62"/>
  <c r="O65" i="62"/>
  <c r="O67" i="62"/>
  <c r="O68" i="62"/>
  <c r="O69" i="62"/>
  <c r="O70" i="62"/>
  <c r="O71" i="62"/>
  <c r="O72" i="62"/>
  <c r="O73" i="62"/>
  <c r="O74" i="62"/>
  <c r="O77" i="62"/>
  <c r="O78" i="62"/>
  <c r="O79" i="62"/>
  <c r="O80" i="62"/>
  <c r="O81" i="62"/>
  <c r="O82" i="62"/>
  <c r="O83" i="62"/>
  <c r="O84" i="62"/>
  <c r="O17" i="63"/>
  <c r="O23" i="63"/>
  <c r="O34" i="63"/>
  <c r="O41" i="63"/>
  <c r="O42" i="63"/>
  <c r="O44" i="63"/>
  <c r="O46" i="63"/>
  <c r="O47" i="63"/>
  <c r="O49" i="63"/>
  <c r="O50" i="63"/>
  <c r="O51" i="63"/>
  <c r="O59" i="63"/>
  <c r="O60" i="63"/>
  <c r="O62" i="63"/>
  <c r="O63" i="63"/>
  <c r="O64" i="63"/>
  <c r="O65" i="63"/>
  <c r="O67" i="63"/>
  <c r="O68" i="63"/>
  <c r="O69" i="63"/>
  <c r="O70" i="63"/>
  <c r="O71" i="63"/>
  <c r="O72" i="63"/>
  <c r="O73" i="63"/>
  <c r="O74" i="63"/>
  <c r="O77" i="63"/>
  <c r="O78" i="63"/>
  <c r="O79" i="63"/>
  <c r="O80" i="63"/>
  <c r="O81" i="63"/>
  <c r="O82" i="63"/>
  <c r="O83" i="63"/>
  <c r="O84" i="63"/>
  <c r="O85" i="63"/>
  <c r="Q17" i="64"/>
  <c r="Q23" i="64"/>
  <c r="Q34" i="64"/>
  <c r="Q41" i="64"/>
  <c r="Q42" i="64"/>
  <c r="Q44" i="64"/>
  <c r="Q46" i="64"/>
  <c r="Q47" i="64"/>
  <c r="Q49" i="64"/>
  <c r="Q50" i="64"/>
  <c r="Q51" i="64"/>
  <c r="Q59" i="64"/>
  <c r="Q60" i="64"/>
  <c r="Q62" i="64"/>
  <c r="Q63" i="64"/>
  <c r="Q64" i="64"/>
  <c r="Q65" i="64"/>
  <c r="Q67" i="64"/>
  <c r="Q68" i="64"/>
  <c r="Q69" i="64"/>
  <c r="Q70" i="64"/>
  <c r="Q71" i="64"/>
  <c r="Q72" i="64"/>
  <c r="Q73" i="64"/>
  <c r="Q74" i="64"/>
  <c r="Q77" i="64"/>
  <c r="Q78" i="64"/>
  <c r="Q79" i="64"/>
  <c r="Q80" i="64"/>
  <c r="Q81" i="64"/>
  <c r="Q82" i="64"/>
  <c r="Q83" i="64"/>
  <c r="Q84" i="64"/>
  <c r="Q85" i="64"/>
  <c r="S17" i="66"/>
  <c r="S23" i="66"/>
  <c r="S34" i="66"/>
  <c r="S41" i="66"/>
  <c r="S42" i="66"/>
  <c r="S44" i="66"/>
  <c r="S46" i="66"/>
  <c r="S47" i="66"/>
  <c r="S49" i="66"/>
  <c r="S50" i="66"/>
  <c r="S51" i="66"/>
  <c r="S59" i="66"/>
  <c r="S60" i="66"/>
  <c r="S62" i="66"/>
  <c r="S63" i="66"/>
  <c r="S64" i="66"/>
  <c r="S65" i="66"/>
  <c r="S67" i="66"/>
  <c r="S68" i="66"/>
  <c r="S69" i="66"/>
  <c r="S70" i="66"/>
  <c r="S71" i="66"/>
  <c r="S72" i="66"/>
  <c r="S73" i="66"/>
  <c r="S74" i="66"/>
  <c r="S77" i="66"/>
  <c r="S78" i="66"/>
  <c r="S79" i="66"/>
  <c r="S80" i="66"/>
  <c r="S81" i="66"/>
  <c r="S82" i="66"/>
  <c r="S83" i="66"/>
  <c r="S84" i="66"/>
  <c r="S85" i="66"/>
  <c r="S86" i="66"/>
  <c r="S87" i="66"/>
  <c r="S88" i="66"/>
  <c r="S17" i="67"/>
  <c r="S23" i="67"/>
  <c r="S34" i="67"/>
  <c r="S41" i="67"/>
  <c r="S42" i="67"/>
  <c r="S44" i="67"/>
  <c r="S46" i="67"/>
  <c r="S47" i="67"/>
  <c r="S49" i="67"/>
  <c r="S50" i="67"/>
  <c r="S51" i="67"/>
  <c r="S59" i="67"/>
  <c r="S60" i="67"/>
  <c r="S62" i="67"/>
  <c r="S63" i="67"/>
  <c r="S64" i="67"/>
  <c r="S65" i="67"/>
  <c r="S67" i="67"/>
  <c r="S68" i="67"/>
  <c r="S69" i="67"/>
  <c r="S70" i="67"/>
  <c r="S71" i="67"/>
  <c r="S72" i="67"/>
  <c r="S73" i="67"/>
  <c r="S74" i="67"/>
  <c r="S77" i="67"/>
  <c r="S78" i="67"/>
  <c r="S79" i="67"/>
  <c r="S80" i="67"/>
  <c r="S81" i="67"/>
  <c r="S82" i="67"/>
  <c r="S83" i="67"/>
  <c r="S84" i="67"/>
  <c r="S85" i="67"/>
  <c r="S86" i="67"/>
  <c r="S87" i="67"/>
  <c r="S88" i="67"/>
  <c r="S89" i="67"/>
  <c r="S17" i="68"/>
  <c r="S23" i="68"/>
  <c r="S34" i="68"/>
  <c r="S41" i="68"/>
  <c r="S42" i="68"/>
  <c r="S44" i="68"/>
  <c r="S46" i="68"/>
  <c r="S47" i="68"/>
  <c r="S49" i="68"/>
  <c r="S50" i="68"/>
  <c r="S51" i="68"/>
  <c r="S59" i="68"/>
  <c r="S60" i="68"/>
  <c r="S62" i="68"/>
  <c r="S63" i="68"/>
  <c r="S64" i="68"/>
  <c r="S65" i="68"/>
  <c r="S67" i="68"/>
  <c r="S68" i="68"/>
  <c r="S69" i="68"/>
  <c r="S70" i="68"/>
  <c r="S71" i="68"/>
  <c r="S72" i="68"/>
  <c r="S73" i="68"/>
  <c r="S74" i="68"/>
  <c r="S77" i="68"/>
  <c r="S78" i="68"/>
  <c r="S79" i="68"/>
  <c r="S80" i="68"/>
  <c r="S81" i="68"/>
  <c r="S82" i="68"/>
  <c r="S83" i="68"/>
  <c r="S84" i="68"/>
  <c r="S85" i="68"/>
  <c r="S86" i="68"/>
  <c r="S87" i="68"/>
  <c r="S88" i="68"/>
  <c r="S89" i="68"/>
  <c r="S17" i="69"/>
  <c r="S23" i="69"/>
  <c r="S34" i="69"/>
  <c r="S41" i="69"/>
  <c r="S42" i="69"/>
  <c r="S44" i="69"/>
  <c r="S46" i="69"/>
  <c r="S47" i="69"/>
  <c r="S49" i="69"/>
  <c r="S50" i="69"/>
  <c r="S51" i="69"/>
  <c r="S59" i="69"/>
  <c r="S60" i="69"/>
  <c r="S62" i="69"/>
  <c r="S63" i="69"/>
  <c r="S64" i="69"/>
  <c r="S65" i="69"/>
  <c r="S67" i="69"/>
  <c r="S68" i="69"/>
  <c r="S69" i="69"/>
  <c r="S70" i="69"/>
  <c r="S71" i="69"/>
  <c r="S72" i="69"/>
  <c r="S73" i="69"/>
  <c r="S74" i="69"/>
  <c r="S77" i="69"/>
  <c r="S78" i="69"/>
  <c r="S79" i="69"/>
  <c r="S80" i="69"/>
  <c r="S81" i="69"/>
  <c r="S82" i="69"/>
  <c r="S83" i="69"/>
  <c r="S84" i="69"/>
  <c r="S85" i="69"/>
  <c r="S86" i="69"/>
  <c r="S87" i="69"/>
  <c r="S88" i="69"/>
  <c r="S89" i="69"/>
  <c r="S90" i="69"/>
  <c r="S17" i="70"/>
  <c r="S23" i="70"/>
  <c r="S34" i="70"/>
  <c r="S41" i="70"/>
  <c r="S42" i="70"/>
  <c r="S44" i="70"/>
  <c r="S46" i="70"/>
  <c r="S47" i="70"/>
  <c r="S49" i="70"/>
  <c r="S50" i="70"/>
  <c r="S51" i="70"/>
  <c r="S59" i="70"/>
  <c r="S60" i="70"/>
  <c r="S62" i="70"/>
  <c r="S63" i="70"/>
  <c r="S64" i="70"/>
  <c r="S65" i="70"/>
  <c r="S67" i="70"/>
  <c r="S68" i="70"/>
  <c r="S69" i="70"/>
  <c r="S70" i="70"/>
  <c r="S71" i="70"/>
  <c r="S72" i="70"/>
  <c r="S73" i="70"/>
  <c r="S74" i="70"/>
  <c r="S77" i="70"/>
  <c r="S78" i="70"/>
  <c r="S79" i="70"/>
  <c r="S80" i="70"/>
  <c r="S81" i="70"/>
  <c r="S82" i="70"/>
  <c r="S83" i="70"/>
  <c r="S84" i="70"/>
  <c r="S85" i="70"/>
  <c r="S86" i="70"/>
  <c r="S87" i="70"/>
  <c r="S88" i="70"/>
  <c r="S89" i="70"/>
  <c r="S90" i="70"/>
  <c r="S17" i="71"/>
  <c r="S23" i="71"/>
  <c r="S34" i="71"/>
  <c r="S41" i="71"/>
  <c r="S42" i="71"/>
  <c r="S44" i="71"/>
  <c r="S46" i="71"/>
  <c r="S47" i="71"/>
  <c r="S49" i="71"/>
  <c r="S50" i="71"/>
  <c r="S51" i="71"/>
  <c r="S59" i="71"/>
  <c r="S60" i="71"/>
  <c r="S62" i="71"/>
  <c r="S63" i="71"/>
  <c r="S64" i="71"/>
  <c r="S65" i="71"/>
  <c r="S67" i="71"/>
  <c r="S68" i="71"/>
  <c r="S69" i="71"/>
  <c r="S70" i="71"/>
  <c r="S71" i="71"/>
  <c r="S72" i="71"/>
  <c r="S73" i="71"/>
  <c r="S74" i="71"/>
  <c r="S77" i="71"/>
  <c r="S78" i="71"/>
  <c r="S79" i="71"/>
  <c r="S80" i="71"/>
  <c r="S81" i="71"/>
  <c r="S82" i="71"/>
  <c r="S83" i="71"/>
  <c r="S84" i="71"/>
  <c r="S85" i="71"/>
  <c r="S86" i="71"/>
  <c r="S87" i="71"/>
  <c r="S88" i="71"/>
  <c r="S89" i="71"/>
  <c r="S90" i="71"/>
  <c r="S91" i="71"/>
  <c r="S17" i="72"/>
  <c r="S23" i="72"/>
  <c r="S34" i="72"/>
  <c r="S41" i="72"/>
  <c r="S42" i="72"/>
  <c r="S44" i="72"/>
  <c r="S46" i="72"/>
  <c r="S47" i="72"/>
  <c r="S49" i="72"/>
  <c r="S50" i="72"/>
  <c r="S51" i="72"/>
  <c r="S59" i="72"/>
  <c r="S60" i="72"/>
  <c r="S62" i="72"/>
  <c r="S63" i="72"/>
  <c r="S64" i="72"/>
  <c r="S65" i="72"/>
  <c r="S67" i="72"/>
  <c r="S68" i="72"/>
  <c r="S69" i="72"/>
  <c r="S70" i="72"/>
  <c r="S71" i="72"/>
  <c r="S72" i="72"/>
  <c r="S73" i="72"/>
  <c r="S74" i="72"/>
  <c r="S77" i="72"/>
  <c r="S78" i="72"/>
  <c r="S79" i="72"/>
  <c r="S80" i="72"/>
  <c r="S81" i="72"/>
  <c r="S82" i="72"/>
  <c r="S83" i="72"/>
  <c r="S84" i="72"/>
  <c r="S85" i="72"/>
  <c r="S86" i="72"/>
  <c r="S87" i="72"/>
  <c r="S88" i="72"/>
  <c r="S89" i="72"/>
  <c r="S90" i="72"/>
  <c r="S91" i="72"/>
  <c r="S92" i="72"/>
  <c r="S17" i="73"/>
  <c r="S23" i="73"/>
  <c r="S34" i="73"/>
  <c r="S41" i="73"/>
  <c r="S42" i="73"/>
  <c r="S44" i="73"/>
  <c r="S46" i="73"/>
  <c r="S47" i="73"/>
  <c r="S49" i="73"/>
  <c r="S50" i="73"/>
  <c r="S51" i="73"/>
  <c r="S59" i="73"/>
  <c r="S60" i="73"/>
  <c r="S62" i="73"/>
  <c r="S63" i="73"/>
  <c r="S64" i="73"/>
  <c r="S65" i="73"/>
  <c r="S67" i="73"/>
  <c r="S68" i="73"/>
  <c r="S69" i="73"/>
  <c r="S70" i="73"/>
  <c r="S71" i="73"/>
  <c r="S72" i="73"/>
  <c r="S73" i="73"/>
  <c r="S74" i="73"/>
  <c r="S77" i="73"/>
  <c r="S78" i="73"/>
  <c r="S79" i="73"/>
  <c r="S80" i="73"/>
  <c r="S81" i="73"/>
  <c r="S82" i="73"/>
  <c r="S83" i="73"/>
  <c r="S84" i="73"/>
  <c r="S85" i="73"/>
  <c r="S86" i="73"/>
  <c r="S87" i="73"/>
  <c r="S88" i="73"/>
  <c r="S89" i="73"/>
  <c r="S90" i="73"/>
  <c r="S91" i="73"/>
  <c r="S92" i="73"/>
  <c r="S17" i="74"/>
  <c r="S23" i="74"/>
  <c r="S34" i="74"/>
  <c r="S41" i="74"/>
  <c r="S42" i="74"/>
  <c r="S44" i="74"/>
  <c r="S46" i="74"/>
  <c r="S47" i="74"/>
  <c r="S49" i="74"/>
  <c r="S50" i="74"/>
  <c r="S51" i="74"/>
  <c r="S59" i="74"/>
  <c r="S60" i="74"/>
  <c r="S62" i="74"/>
  <c r="S63" i="74"/>
  <c r="S64" i="74"/>
  <c r="S65" i="74"/>
  <c r="S67" i="74"/>
  <c r="S68" i="74"/>
  <c r="S69" i="74"/>
  <c r="S70" i="74"/>
  <c r="S71" i="74"/>
  <c r="S72" i="74"/>
  <c r="S73" i="74"/>
  <c r="S74" i="74"/>
  <c r="S77" i="74"/>
  <c r="S78" i="74"/>
  <c r="S79" i="74"/>
  <c r="S80" i="74"/>
  <c r="S81" i="74"/>
  <c r="S82" i="74"/>
  <c r="S83" i="74"/>
  <c r="S84" i="74"/>
  <c r="S85" i="74"/>
  <c r="S86" i="74"/>
  <c r="S87" i="74"/>
  <c r="S88" i="74"/>
  <c r="S89" i="74"/>
  <c r="S90" i="74"/>
  <c r="S91" i="74"/>
  <c r="S92" i="74"/>
  <c r="S17" i="75"/>
  <c r="S23" i="75"/>
  <c r="S34" i="75"/>
  <c r="S41" i="75"/>
  <c r="S42" i="75"/>
  <c r="S44" i="75"/>
  <c r="S46" i="75"/>
  <c r="S47" i="75"/>
  <c r="S49" i="75"/>
  <c r="S50" i="75"/>
  <c r="S51" i="75"/>
  <c r="S59" i="75"/>
  <c r="S60" i="75"/>
  <c r="S62" i="75"/>
  <c r="S63" i="75"/>
  <c r="S64" i="75"/>
  <c r="S65" i="75"/>
  <c r="S67" i="75"/>
  <c r="S68" i="75"/>
  <c r="S69" i="75"/>
  <c r="S70" i="75"/>
  <c r="S71" i="75"/>
  <c r="S72" i="75"/>
  <c r="S73" i="75"/>
  <c r="S74" i="75"/>
  <c r="S77" i="75"/>
  <c r="S78" i="75"/>
  <c r="S79" i="75"/>
  <c r="S80" i="75"/>
  <c r="S81" i="75"/>
  <c r="S82" i="75"/>
  <c r="S83" i="75"/>
  <c r="S84" i="75"/>
  <c r="S85" i="75"/>
  <c r="S86" i="75"/>
  <c r="S87" i="75"/>
  <c r="S88" i="75"/>
  <c r="S89" i="75"/>
  <c r="S90" i="75"/>
  <c r="S91" i="75"/>
  <c r="S92" i="75"/>
  <c r="S17" i="76"/>
  <c r="S23" i="76"/>
  <c r="S34" i="76"/>
  <c r="S41" i="76"/>
  <c r="S42" i="76"/>
  <c r="S44" i="76"/>
  <c r="S46" i="76"/>
  <c r="S47" i="76"/>
  <c r="S49" i="76"/>
  <c r="S50" i="76"/>
  <c r="S51" i="76"/>
  <c r="S59" i="76"/>
  <c r="S60" i="76"/>
  <c r="S62" i="76"/>
  <c r="S63" i="76"/>
  <c r="S64" i="76"/>
  <c r="S65" i="76"/>
  <c r="S67" i="76"/>
  <c r="S68" i="76"/>
  <c r="S69" i="76"/>
  <c r="S70" i="76"/>
  <c r="S71" i="76"/>
  <c r="S72" i="76"/>
  <c r="S73" i="76"/>
  <c r="S74" i="76"/>
  <c r="S77" i="76"/>
  <c r="S78" i="76"/>
  <c r="S79" i="76"/>
  <c r="S80" i="76"/>
  <c r="S81" i="76"/>
  <c r="S82" i="76"/>
  <c r="S83" i="76"/>
  <c r="S84" i="76"/>
  <c r="S85" i="76"/>
  <c r="S86" i="76"/>
  <c r="S87" i="76"/>
  <c r="S88" i="76"/>
  <c r="S89" i="76"/>
  <c r="S90" i="76"/>
  <c r="S91" i="76"/>
  <c r="S92" i="76"/>
  <c r="S93" i="76"/>
  <c r="S17" i="77"/>
  <c r="S23" i="77"/>
  <c r="S34" i="77"/>
  <c r="S41" i="77"/>
  <c r="S42" i="77"/>
  <c r="S44" i="77"/>
  <c r="S46" i="77"/>
  <c r="S47" i="77"/>
  <c r="S49" i="77"/>
  <c r="S50" i="77"/>
  <c r="S51" i="77"/>
  <c r="S59" i="77"/>
  <c r="S60" i="77"/>
  <c r="S62" i="77"/>
  <c r="S63" i="77"/>
  <c r="S64" i="77"/>
  <c r="S65" i="77"/>
  <c r="S67" i="77"/>
  <c r="S68" i="77"/>
  <c r="S69" i="77"/>
  <c r="S70" i="77"/>
  <c r="S71" i="77"/>
  <c r="S72" i="77"/>
  <c r="S73" i="77"/>
  <c r="S74" i="77"/>
  <c r="S77" i="77"/>
  <c r="S78" i="77"/>
  <c r="S79" i="77"/>
  <c r="S80" i="77"/>
  <c r="S81" i="77"/>
  <c r="S82" i="77"/>
  <c r="S83" i="77"/>
  <c r="S84" i="77"/>
  <c r="S85" i="77"/>
  <c r="S86" i="77"/>
  <c r="S87" i="77"/>
  <c r="S88" i="77"/>
  <c r="S89" i="77"/>
  <c r="S90" i="77"/>
  <c r="S91" i="77"/>
  <c r="S92" i="77"/>
  <c r="S93" i="77"/>
  <c r="S17" i="78"/>
  <c r="S23" i="78"/>
  <c r="S34" i="78"/>
  <c r="S41" i="78"/>
  <c r="S42" i="78"/>
  <c r="S44" i="78"/>
  <c r="S46" i="78"/>
  <c r="S47" i="78"/>
  <c r="S49" i="78"/>
  <c r="S50" i="78"/>
  <c r="S51" i="78"/>
  <c r="S59" i="78"/>
  <c r="S60" i="78"/>
  <c r="S62" i="78"/>
  <c r="S63" i="78"/>
  <c r="S64" i="78"/>
  <c r="S65" i="78"/>
  <c r="S67" i="78"/>
  <c r="S68" i="78"/>
  <c r="S69" i="78"/>
  <c r="S70" i="78"/>
  <c r="S71" i="78"/>
  <c r="S72" i="78"/>
  <c r="S73" i="78"/>
  <c r="S74" i="78"/>
  <c r="S77" i="78"/>
  <c r="S78" i="78"/>
  <c r="S79" i="78"/>
  <c r="S80" i="78"/>
  <c r="S81" i="78"/>
  <c r="S82" i="78"/>
  <c r="S83" i="78"/>
  <c r="S84" i="78"/>
  <c r="S85" i="78"/>
  <c r="S86" i="78"/>
  <c r="S87" i="78"/>
  <c r="S88" i="78"/>
  <c r="S89" i="78"/>
  <c r="S90" i="78"/>
  <c r="S91" i="78"/>
  <c r="S92" i="78"/>
  <c r="S93" i="78"/>
  <c r="S17" i="79"/>
  <c r="S23" i="79"/>
  <c r="S34" i="79"/>
  <c r="S41" i="79"/>
  <c r="S42" i="79"/>
  <c r="S44" i="79"/>
  <c r="S46" i="79"/>
  <c r="S47" i="79"/>
  <c r="S49" i="79"/>
  <c r="S50" i="79"/>
  <c r="S51" i="79"/>
  <c r="S59" i="79"/>
  <c r="S60" i="79"/>
  <c r="S62" i="79"/>
  <c r="S63" i="79"/>
  <c r="S64" i="79"/>
  <c r="S65" i="79"/>
  <c r="S67" i="79"/>
  <c r="S68" i="79"/>
  <c r="S69" i="79"/>
  <c r="S70" i="79"/>
  <c r="S71" i="79"/>
  <c r="S72" i="79"/>
  <c r="S73" i="79"/>
  <c r="S74" i="79"/>
  <c r="S77" i="79"/>
  <c r="S78" i="79"/>
  <c r="S79" i="79"/>
  <c r="S80" i="79"/>
  <c r="S81" i="79"/>
  <c r="S82" i="79"/>
  <c r="S83" i="79"/>
  <c r="S84" i="79"/>
  <c r="S85" i="79"/>
  <c r="S86" i="79"/>
  <c r="S87" i="79"/>
  <c r="S88" i="79"/>
  <c r="S89" i="79"/>
  <c r="S90" i="79"/>
  <c r="S91" i="79"/>
  <c r="S92" i="79"/>
  <c r="S93" i="79"/>
  <c r="S17" i="80"/>
  <c r="S23" i="80"/>
  <c r="S34" i="80"/>
  <c r="S41" i="80"/>
  <c r="S42" i="80"/>
  <c r="S44" i="80"/>
  <c r="S46" i="80"/>
  <c r="S47" i="80"/>
  <c r="S49" i="80"/>
  <c r="S50" i="80"/>
  <c r="S51" i="80"/>
  <c r="S59" i="80"/>
  <c r="S60" i="80"/>
  <c r="S62" i="80"/>
  <c r="S63" i="80"/>
  <c r="S64" i="80"/>
  <c r="S65" i="80"/>
  <c r="S67" i="80"/>
  <c r="S68" i="80"/>
  <c r="S69" i="80"/>
  <c r="S70" i="80"/>
  <c r="S71" i="80"/>
  <c r="S72" i="80"/>
  <c r="S73" i="80"/>
  <c r="S74" i="80"/>
  <c r="S77" i="80"/>
  <c r="S78" i="80"/>
  <c r="S79" i="80"/>
  <c r="S80" i="80"/>
  <c r="S81" i="80"/>
  <c r="S82" i="80"/>
  <c r="S83" i="80"/>
  <c r="S84" i="80"/>
  <c r="S85" i="80"/>
  <c r="S86" i="80"/>
  <c r="S87" i="80"/>
  <c r="S88" i="80"/>
  <c r="S89" i="80"/>
  <c r="S90" i="80"/>
  <c r="S91" i="80"/>
  <c r="S92" i="80"/>
  <c r="S93" i="80"/>
  <c r="S17" i="81"/>
  <c r="S23" i="81"/>
  <c r="S34" i="81"/>
  <c r="S41" i="81"/>
  <c r="S42" i="81"/>
  <c r="S44" i="81"/>
  <c r="S46" i="81"/>
  <c r="S47" i="81"/>
  <c r="S49" i="81"/>
  <c r="S50" i="81"/>
  <c r="S51" i="81"/>
  <c r="S59" i="81"/>
  <c r="S60" i="81"/>
  <c r="S62" i="81"/>
  <c r="S63" i="81"/>
  <c r="S64" i="81"/>
  <c r="S65" i="81"/>
  <c r="S67" i="81"/>
  <c r="S68" i="81"/>
  <c r="S69" i="81"/>
  <c r="S70" i="81"/>
  <c r="S71" i="81"/>
  <c r="S72" i="81"/>
  <c r="S73" i="81"/>
  <c r="S74" i="81"/>
  <c r="S77" i="81"/>
  <c r="S78" i="81"/>
  <c r="S79" i="81"/>
  <c r="S80" i="81"/>
  <c r="S81" i="81"/>
  <c r="S82" i="81"/>
  <c r="S83" i="81"/>
  <c r="S84" i="81"/>
  <c r="S85" i="81"/>
  <c r="S86" i="81"/>
  <c r="S87" i="81"/>
  <c r="S88" i="81"/>
  <c r="S89" i="81"/>
  <c r="S90" i="81"/>
  <c r="S91" i="81"/>
  <c r="S92" i="81"/>
  <c r="S93" i="81"/>
  <c r="S17" i="82"/>
  <c r="S23" i="82"/>
  <c r="S34" i="82"/>
  <c r="S41" i="82"/>
  <c r="S42" i="82"/>
  <c r="S44" i="82"/>
  <c r="S46" i="82"/>
  <c r="S47" i="82"/>
  <c r="S49" i="82"/>
  <c r="S50" i="82"/>
  <c r="S51" i="82"/>
  <c r="S59" i="82"/>
  <c r="S60" i="82"/>
  <c r="S62" i="82"/>
  <c r="S63" i="82"/>
  <c r="S64" i="82"/>
  <c r="S65" i="82"/>
  <c r="S67" i="82"/>
  <c r="S68" i="82"/>
  <c r="S69" i="82"/>
  <c r="S70" i="82"/>
  <c r="S71" i="82"/>
  <c r="S72" i="82"/>
  <c r="S73" i="82"/>
  <c r="S74" i="82"/>
  <c r="S77" i="82"/>
  <c r="S78" i="82"/>
  <c r="S79" i="82"/>
  <c r="S80" i="82"/>
  <c r="S81" i="82"/>
  <c r="S82" i="82"/>
  <c r="S83" i="82"/>
  <c r="S84" i="82"/>
  <c r="S85" i="82"/>
  <c r="S86" i="82"/>
  <c r="S87" i="82"/>
  <c r="S88" i="82"/>
  <c r="S89" i="82"/>
  <c r="S90" i="82"/>
  <c r="S91" i="82"/>
  <c r="S92" i="82"/>
  <c r="S93" i="82"/>
  <c r="S17" i="84"/>
  <c r="S23" i="84"/>
  <c r="S34" i="84"/>
  <c r="S41" i="84"/>
  <c r="S42" i="84"/>
  <c r="S44" i="84"/>
  <c r="S46" i="84"/>
  <c r="S47" i="84"/>
  <c r="S49" i="84"/>
  <c r="S50" i="84"/>
  <c r="S51" i="84"/>
  <c r="S59" i="84"/>
  <c r="S60" i="84"/>
  <c r="S62" i="84"/>
  <c r="S63" i="84"/>
  <c r="S64" i="84"/>
  <c r="S65" i="84"/>
  <c r="S67" i="84"/>
  <c r="S68" i="84"/>
  <c r="S69" i="84"/>
  <c r="S70" i="84"/>
  <c r="S71" i="84"/>
  <c r="S72" i="84"/>
  <c r="S73" i="84"/>
  <c r="S74" i="84"/>
  <c r="S77" i="84"/>
  <c r="S78" i="84"/>
  <c r="S79" i="84"/>
  <c r="S80" i="84"/>
  <c r="S81" i="84"/>
  <c r="S82" i="84"/>
  <c r="S83" i="84"/>
  <c r="S84" i="84"/>
  <c r="S85" i="84"/>
  <c r="S86" i="84"/>
  <c r="S87" i="84"/>
  <c r="S88" i="84"/>
  <c r="S89" i="84"/>
  <c r="S90" i="84"/>
  <c r="S91" i="84"/>
  <c r="S92" i="84"/>
  <c r="S93" i="84"/>
  <c r="S94" i="84"/>
  <c r="S17" i="83"/>
  <c r="S23" i="83"/>
  <c r="S34" i="83"/>
  <c r="S41" i="83"/>
  <c r="S42" i="83"/>
  <c r="S44" i="83"/>
  <c r="S46" i="83"/>
  <c r="S47" i="83"/>
  <c r="S49" i="83"/>
  <c r="S50" i="83"/>
  <c r="S51" i="83"/>
  <c r="S59" i="83"/>
  <c r="S60" i="83"/>
  <c r="S62" i="83"/>
  <c r="S63" i="83"/>
  <c r="S64" i="83"/>
  <c r="S65" i="83"/>
  <c r="S67" i="83"/>
  <c r="S68" i="83"/>
  <c r="S69" i="83"/>
  <c r="S70" i="83"/>
  <c r="S71" i="83"/>
  <c r="S72" i="83"/>
  <c r="S73" i="83"/>
  <c r="S74" i="83"/>
  <c r="S77" i="83"/>
  <c r="S78" i="83"/>
  <c r="S79" i="83"/>
  <c r="S80" i="83"/>
  <c r="S81" i="83"/>
  <c r="S82" i="83"/>
  <c r="S83" i="83"/>
  <c r="S84" i="83"/>
  <c r="S85" i="83"/>
  <c r="S86" i="83"/>
  <c r="S87" i="83"/>
  <c r="S88" i="83"/>
  <c r="S89" i="83"/>
  <c r="S90" i="83"/>
  <c r="S91" i="83"/>
  <c r="S92" i="83"/>
  <c r="S93" i="83"/>
  <c r="S17" i="85"/>
  <c r="S23" i="85"/>
  <c r="S34" i="85"/>
  <c r="S41" i="85"/>
  <c r="S42" i="85"/>
  <c r="S44" i="85"/>
  <c r="S46" i="85"/>
  <c r="S47" i="85"/>
  <c r="S49" i="85"/>
  <c r="S50" i="85"/>
  <c r="S51" i="85"/>
  <c r="S59" i="85"/>
  <c r="S60" i="85"/>
  <c r="S62" i="85"/>
  <c r="S63" i="85"/>
  <c r="S64" i="85"/>
  <c r="S65" i="85"/>
  <c r="S67" i="85"/>
  <c r="S68" i="85"/>
  <c r="S69" i="85"/>
  <c r="S70" i="85"/>
  <c r="S71" i="85"/>
  <c r="S72" i="85"/>
  <c r="S73" i="85"/>
  <c r="S74" i="85"/>
  <c r="S77" i="85"/>
  <c r="S78" i="85"/>
  <c r="S79" i="85"/>
  <c r="S80" i="85"/>
  <c r="S81" i="85"/>
  <c r="S82" i="85"/>
  <c r="S83" i="85"/>
  <c r="S84" i="85"/>
  <c r="S85" i="85"/>
  <c r="S86" i="85"/>
  <c r="S87" i="85"/>
  <c r="S88" i="85"/>
  <c r="S89" i="85"/>
  <c r="S90" i="85"/>
  <c r="S91" i="85"/>
  <c r="S92" i="85"/>
  <c r="S93" i="85"/>
  <c r="Q17" i="86"/>
  <c r="Q23" i="86"/>
  <c r="Q34" i="86"/>
  <c r="Q41" i="86"/>
  <c r="Q42" i="86"/>
  <c r="Q44" i="86"/>
  <c r="Q46" i="86"/>
  <c r="Q47" i="86"/>
  <c r="Q49" i="86"/>
  <c r="Q50" i="86"/>
  <c r="Q51" i="86"/>
  <c r="Q59" i="86"/>
  <c r="Q60" i="86"/>
  <c r="Q62" i="86"/>
  <c r="Q63" i="86"/>
  <c r="Q64" i="86"/>
  <c r="Q65" i="86"/>
  <c r="Q67" i="86"/>
  <c r="Q68" i="86"/>
  <c r="Q69" i="86"/>
  <c r="Q70" i="86"/>
  <c r="Q71" i="86"/>
  <c r="Q72" i="86"/>
  <c r="Q73" i="86"/>
  <c r="Q74" i="86"/>
  <c r="Q77" i="86"/>
  <c r="Q78" i="86"/>
  <c r="Q79" i="86"/>
  <c r="Q80" i="86"/>
  <c r="Q81" i="86"/>
  <c r="Q82" i="86"/>
  <c r="Q83" i="86"/>
  <c r="Q84" i="86"/>
  <c r="Q85" i="86"/>
  <c r="Q86" i="86"/>
  <c r="Q87" i="86"/>
  <c r="Q88" i="86"/>
  <c r="Q89" i="86"/>
  <c r="Q90" i="86"/>
  <c r="Q91" i="86"/>
  <c r="Q92" i="86"/>
  <c r="Q93" i="86"/>
  <c r="S17" i="87"/>
  <c r="S23" i="87"/>
  <c r="S34" i="87"/>
  <c r="S41" i="87"/>
  <c r="S42" i="87"/>
  <c r="S44" i="87"/>
  <c r="S46" i="87"/>
  <c r="S47" i="87"/>
  <c r="S49" i="87"/>
  <c r="S50" i="87"/>
  <c r="S51" i="87"/>
  <c r="S59" i="87"/>
  <c r="S60" i="87"/>
  <c r="S62" i="87"/>
  <c r="S63" i="87"/>
  <c r="S64" i="87"/>
  <c r="S65" i="87"/>
  <c r="S67" i="87"/>
  <c r="S68" i="87"/>
  <c r="S69" i="87"/>
  <c r="S70" i="87"/>
  <c r="S71" i="87"/>
  <c r="S72" i="87"/>
  <c r="S73" i="87"/>
  <c r="S74" i="87"/>
  <c r="S77" i="87"/>
  <c r="S78" i="87"/>
  <c r="S79" i="87"/>
  <c r="S80" i="87"/>
  <c r="S81" i="87"/>
  <c r="S82" i="87"/>
  <c r="S83" i="87"/>
  <c r="S84" i="87"/>
  <c r="S85" i="87"/>
  <c r="S86" i="87"/>
  <c r="S87" i="87"/>
  <c r="S88" i="87"/>
  <c r="S89" i="87"/>
  <c r="S90" i="87"/>
  <c r="S91" i="87"/>
  <c r="S92" i="87"/>
  <c r="S93" i="87"/>
  <c r="S17" i="89"/>
  <c r="S23" i="89"/>
  <c r="S34" i="89"/>
  <c r="S41" i="89"/>
  <c r="S42" i="89"/>
  <c r="S44" i="89"/>
  <c r="S46" i="89"/>
  <c r="S47" i="89"/>
  <c r="S49" i="89"/>
  <c r="S50" i="89"/>
  <c r="S51" i="89"/>
  <c r="S59" i="89"/>
  <c r="S60" i="89"/>
  <c r="S62" i="89"/>
  <c r="S63" i="89"/>
  <c r="S64" i="89"/>
  <c r="S65" i="89"/>
  <c r="S67" i="89"/>
  <c r="S68" i="89"/>
  <c r="S69" i="89"/>
  <c r="S70" i="89"/>
  <c r="S71" i="89"/>
  <c r="S72" i="89"/>
  <c r="S73" i="89"/>
  <c r="S74" i="89"/>
  <c r="S77" i="89"/>
  <c r="S78" i="89"/>
  <c r="S79" i="89"/>
  <c r="S80" i="89"/>
  <c r="S81" i="89"/>
  <c r="S82" i="89"/>
  <c r="S83" i="89"/>
  <c r="S84" i="89"/>
  <c r="S85" i="89"/>
  <c r="S86" i="89"/>
  <c r="S87" i="89"/>
  <c r="S88" i="89"/>
  <c r="S89" i="89"/>
  <c r="S90" i="89"/>
  <c r="S91" i="89"/>
  <c r="S92" i="89"/>
  <c r="S93" i="89"/>
  <c r="S17" i="90"/>
  <c r="S23" i="90"/>
  <c r="S34" i="90"/>
  <c r="S41" i="90"/>
  <c r="S42" i="90"/>
  <c r="S44" i="90"/>
  <c r="S46" i="90"/>
  <c r="S47" i="90"/>
  <c r="S49" i="90"/>
  <c r="S50" i="90"/>
  <c r="S51" i="90"/>
  <c r="S59" i="90"/>
  <c r="S60" i="90"/>
  <c r="S62" i="90"/>
  <c r="S63" i="90"/>
  <c r="S64" i="90"/>
  <c r="S65" i="90"/>
  <c r="S67" i="90"/>
  <c r="S68" i="90"/>
  <c r="S69" i="90"/>
  <c r="S70" i="90"/>
  <c r="S71" i="90"/>
  <c r="S72" i="90"/>
  <c r="S73" i="90"/>
  <c r="S74" i="90"/>
  <c r="S77" i="90"/>
  <c r="S78" i="90"/>
  <c r="S79" i="90"/>
  <c r="S80" i="90"/>
  <c r="S81" i="90"/>
  <c r="S82" i="90"/>
  <c r="S83" i="90"/>
  <c r="S84" i="90"/>
  <c r="S85" i="90"/>
  <c r="S86" i="90"/>
  <c r="S87" i="90"/>
  <c r="S88" i="90"/>
  <c r="S89" i="90"/>
  <c r="S90" i="90"/>
  <c r="S91" i="90"/>
  <c r="S92" i="90"/>
  <c r="S93" i="90"/>
  <c r="S17" i="91"/>
  <c r="S23" i="91"/>
  <c r="S34" i="91"/>
  <c r="S41" i="91"/>
  <c r="S42" i="91"/>
  <c r="S44" i="91"/>
  <c r="S46" i="91"/>
  <c r="S47" i="91"/>
  <c r="S49" i="91"/>
  <c r="S50" i="91"/>
  <c r="S51" i="91"/>
  <c r="S59" i="91"/>
  <c r="S60" i="91"/>
  <c r="S62" i="91"/>
  <c r="S63" i="91"/>
  <c r="S64" i="91"/>
  <c r="S65" i="91"/>
  <c r="S67" i="91"/>
  <c r="S68" i="91"/>
  <c r="S69" i="91"/>
  <c r="S70" i="91"/>
  <c r="S71" i="91"/>
  <c r="S72" i="91"/>
  <c r="S73" i="91"/>
  <c r="S74" i="91"/>
  <c r="S77" i="91"/>
  <c r="S78" i="91"/>
  <c r="S79" i="91"/>
  <c r="S80" i="91"/>
  <c r="S81" i="91"/>
  <c r="S82" i="91"/>
  <c r="S83" i="91"/>
  <c r="S84" i="91"/>
  <c r="S85" i="91"/>
  <c r="S86" i="91"/>
  <c r="S87" i="91"/>
  <c r="S88" i="91"/>
  <c r="S89" i="91"/>
  <c r="S90" i="91"/>
  <c r="S91" i="91"/>
  <c r="S92" i="91"/>
  <c r="S93" i="91"/>
  <c r="S17" i="92"/>
  <c r="S23" i="92"/>
  <c r="S34" i="92"/>
  <c r="S41" i="92"/>
  <c r="S42" i="92"/>
  <c r="S44" i="92"/>
  <c r="S46" i="92"/>
  <c r="S47" i="92"/>
  <c r="S49" i="92"/>
  <c r="S50" i="92"/>
  <c r="S51" i="92"/>
  <c r="S59" i="92"/>
  <c r="S60" i="92"/>
  <c r="S62" i="92"/>
  <c r="S63" i="92"/>
  <c r="S64" i="92"/>
  <c r="S65" i="92"/>
  <c r="S67" i="92"/>
  <c r="S68" i="92"/>
  <c r="S69" i="92"/>
  <c r="S70" i="92"/>
  <c r="S71" i="92"/>
  <c r="S72" i="92"/>
  <c r="S73" i="92"/>
  <c r="S74" i="92"/>
  <c r="S77" i="92"/>
  <c r="S78" i="92"/>
  <c r="S79" i="92"/>
  <c r="S80" i="92"/>
  <c r="S81" i="92"/>
  <c r="S82" i="92"/>
  <c r="S83" i="92"/>
  <c r="S84" i="92"/>
  <c r="S85" i="92"/>
  <c r="S86" i="92"/>
  <c r="S87" i="92"/>
  <c r="S88" i="92"/>
  <c r="S89" i="92"/>
  <c r="S90" i="92"/>
  <c r="S91" i="92"/>
  <c r="S92" i="92"/>
  <c r="S93" i="92"/>
  <c r="S94" i="92"/>
  <c r="S17" i="93"/>
  <c r="S23" i="93"/>
  <c r="S34" i="93"/>
  <c r="S41" i="93"/>
  <c r="S42" i="93"/>
  <c r="S44" i="93"/>
  <c r="S46" i="93"/>
  <c r="S47" i="93"/>
  <c r="S49" i="93"/>
  <c r="S50" i="93"/>
  <c r="S51" i="93"/>
  <c r="S59" i="93"/>
  <c r="S60" i="93"/>
  <c r="S62" i="93"/>
  <c r="S63" i="93"/>
  <c r="S64" i="93"/>
  <c r="S65" i="93"/>
  <c r="S67" i="93"/>
  <c r="S68" i="93"/>
  <c r="S69" i="93"/>
  <c r="S70" i="93"/>
  <c r="S71" i="93"/>
  <c r="S72" i="93"/>
  <c r="S73" i="93"/>
  <c r="S74" i="93"/>
  <c r="S77" i="93"/>
  <c r="S78" i="93"/>
  <c r="S79" i="93"/>
  <c r="S80" i="93"/>
  <c r="S81" i="93"/>
  <c r="S82" i="93"/>
  <c r="S83" i="93"/>
  <c r="S84" i="93"/>
  <c r="S85" i="93"/>
  <c r="S86" i="93"/>
  <c r="S87" i="93"/>
  <c r="S88" i="93"/>
  <c r="S89" i="93"/>
  <c r="S90" i="93"/>
  <c r="S91" i="93"/>
  <c r="S92" i="93"/>
  <c r="S93" i="93"/>
  <c r="S94" i="93"/>
  <c r="S17" i="94"/>
  <c r="S23" i="94"/>
  <c r="S34" i="94"/>
  <c r="S41" i="94"/>
  <c r="S42" i="94"/>
  <c r="S44" i="94"/>
  <c r="S46" i="94"/>
  <c r="S47" i="94"/>
  <c r="S49" i="94"/>
  <c r="S50" i="94"/>
  <c r="S51" i="94"/>
  <c r="S59" i="94"/>
  <c r="S60" i="94"/>
  <c r="S62" i="94"/>
  <c r="S63" i="94"/>
  <c r="S64" i="94"/>
  <c r="S65" i="94"/>
  <c r="S67" i="94"/>
  <c r="S68" i="94"/>
  <c r="S69" i="94"/>
  <c r="S70" i="94"/>
  <c r="S71" i="94"/>
  <c r="S72" i="94"/>
  <c r="S73" i="94"/>
  <c r="S74" i="94"/>
  <c r="S77" i="94"/>
  <c r="S78" i="94"/>
  <c r="S79" i="94"/>
  <c r="S80" i="94"/>
  <c r="S81" i="94"/>
  <c r="S82" i="94"/>
  <c r="S83" i="94"/>
  <c r="S84" i="94"/>
  <c r="S85" i="94"/>
  <c r="S86" i="94"/>
  <c r="S87" i="94"/>
  <c r="S88" i="94"/>
  <c r="S89" i="94"/>
  <c r="S90" i="94"/>
  <c r="S91" i="94"/>
  <c r="S92" i="94"/>
  <c r="S93" i="94"/>
  <c r="S94" i="94"/>
  <c r="S17" i="96"/>
  <c r="S23" i="96"/>
  <c r="S34" i="96"/>
  <c r="S41" i="96"/>
  <c r="S42" i="96"/>
  <c r="S44" i="96"/>
  <c r="S46" i="96"/>
  <c r="S47" i="96"/>
  <c r="S49" i="96"/>
  <c r="S50" i="96"/>
  <c r="S51" i="96"/>
  <c r="S59" i="96"/>
  <c r="S60" i="96"/>
  <c r="S62" i="96"/>
  <c r="S63" i="96"/>
  <c r="S64" i="96"/>
  <c r="S65" i="96"/>
  <c r="S67" i="96"/>
  <c r="S68" i="96"/>
  <c r="S69" i="96"/>
  <c r="S70" i="96"/>
  <c r="S71" i="96"/>
  <c r="S72" i="96"/>
  <c r="S73" i="96"/>
  <c r="S74" i="96"/>
  <c r="S77" i="96"/>
  <c r="S78" i="96"/>
  <c r="S79" i="96"/>
  <c r="S80" i="96"/>
  <c r="S81" i="96"/>
  <c r="S82" i="96"/>
  <c r="S83" i="96"/>
  <c r="S84" i="96"/>
  <c r="S85" i="96"/>
  <c r="S86" i="96"/>
  <c r="S87" i="96"/>
  <c r="S88" i="96"/>
  <c r="S89" i="96"/>
  <c r="S90" i="96"/>
  <c r="S91" i="96"/>
  <c r="S92" i="96"/>
  <c r="S93" i="96"/>
  <c r="S94" i="96"/>
  <c r="S17" i="105"/>
  <c r="S24" i="105"/>
  <c r="S37" i="105"/>
  <c r="S44" i="105"/>
  <c r="S45" i="105"/>
  <c r="S47" i="105"/>
  <c r="S49" i="105"/>
  <c r="S50" i="105"/>
  <c r="S52" i="105"/>
  <c r="S53" i="105"/>
  <c r="S54" i="105"/>
  <c r="S62" i="105"/>
  <c r="S63" i="105"/>
  <c r="S65" i="105"/>
  <c r="S66" i="105"/>
  <c r="S67" i="105"/>
  <c r="S68" i="105"/>
  <c r="S71" i="105"/>
  <c r="S72" i="105"/>
  <c r="S73" i="105"/>
  <c r="S74" i="105"/>
  <c r="S75" i="105"/>
  <c r="S76" i="105"/>
  <c r="S77" i="105"/>
  <c r="S80" i="105"/>
  <c r="S81" i="105"/>
  <c r="S82" i="105"/>
  <c r="S83" i="105"/>
  <c r="S84" i="105"/>
  <c r="S85" i="105"/>
  <c r="S86" i="105"/>
  <c r="S87" i="105"/>
  <c r="S88" i="105"/>
  <c r="S89" i="105"/>
  <c r="S90" i="105"/>
  <c r="S91" i="105"/>
  <c r="S92" i="105"/>
  <c r="S93" i="105"/>
  <c r="S94" i="105"/>
  <c r="S95" i="105"/>
  <c r="S96" i="105"/>
  <c r="S97" i="105"/>
  <c r="S17" i="106"/>
  <c r="S24" i="106"/>
  <c r="S37" i="106"/>
  <c r="S44" i="106"/>
  <c r="S45" i="106"/>
  <c r="S47" i="106"/>
  <c r="S49" i="106"/>
  <c r="S50" i="106"/>
  <c r="S52" i="106"/>
  <c r="S53" i="106"/>
  <c r="S54" i="106"/>
  <c r="S62" i="106"/>
  <c r="S63" i="106"/>
  <c r="S65" i="106"/>
  <c r="S66" i="106"/>
  <c r="S67" i="106"/>
  <c r="S68" i="106"/>
  <c r="S71" i="106"/>
  <c r="S72" i="106"/>
  <c r="S73" i="106"/>
  <c r="S74" i="106"/>
  <c r="S75" i="106"/>
  <c r="S76" i="106"/>
  <c r="S77" i="106"/>
  <c r="S80" i="106"/>
  <c r="S81" i="106"/>
  <c r="S82" i="106"/>
  <c r="S83" i="106"/>
  <c r="S84" i="106"/>
  <c r="S85" i="106"/>
  <c r="S86" i="106"/>
  <c r="S87" i="106"/>
  <c r="S88" i="106"/>
  <c r="S89" i="106"/>
  <c r="S90" i="106"/>
  <c r="S91" i="106"/>
  <c r="S92" i="106"/>
  <c r="S93" i="106"/>
  <c r="S94" i="106"/>
  <c r="S95" i="106"/>
  <c r="S96" i="106"/>
  <c r="S97" i="106"/>
  <c r="AA17" i="116"/>
  <c r="AA24" i="116"/>
  <c r="AA27" i="116"/>
  <c r="AA38" i="116"/>
  <c r="AA45" i="116"/>
  <c r="AA46" i="116"/>
  <c r="AA48" i="116"/>
  <c r="AA50" i="116"/>
  <c r="AA51" i="116"/>
  <c r="AA53" i="116"/>
  <c r="AA54" i="116"/>
  <c r="AA55" i="116"/>
  <c r="AA64" i="116"/>
  <c r="AA65" i="116"/>
  <c r="AA67" i="116"/>
  <c r="AA68" i="116"/>
  <c r="AA69" i="116"/>
  <c r="AA70" i="116"/>
  <c r="AA73" i="116"/>
  <c r="AA74" i="116"/>
  <c r="AA75" i="116"/>
  <c r="AA76" i="116"/>
  <c r="AA77" i="116"/>
  <c r="AA78" i="116"/>
  <c r="AA79" i="116"/>
  <c r="AA82" i="116"/>
  <c r="AA83" i="116"/>
  <c r="AA84" i="116"/>
  <c r="AA85" i="116"/>
  <c r="AA86" i="116"/>
  <c r="AA87" i="116"/>
  <c r="AA88" i="116"/>
  <c r="AA89" i="116"/>
  <c r="AA90" i="116"/>
  <c r="AA91" i="116"/>
  <c r="AA92" i="116"/>
  <c r="AA93" i="116"/>
  <c r="AA94" i="116"/>
  <c r="AA95" i="116"/>
  <c r="AA96" i="116"/>
  <c r="AA97" i="116"/>
  <c r="AA98" i="116"/>
  <c r="AA99" i="116"/>
  <c r="AA100" i="116"/>
  <c r="AA101" i="116"/>
  <c r="AA102" i="116"/>
  <c r="AA103" i="116"/>
  <c r="AA107" i="116"/>
  <c r="AC18" i="127"/>
  <c r="AC25" i="127"/>
  <c r="AC28" i="127"/>
  <c r="AC39" i="127"/>
  <c r="AC46" i="127"/>
  <c r="AC47" i="127"/>
  <c r="AC49" i="127"/>
  <c r="AC51" i="127"/>
  <c r="AC52" i="127"/>
  <c r="AC54" i="127"/>
  <c r="AC55" i="127"/>
  <c r="AC56" i="127"/>
  <c r="AC66" i="127"/>
  <c r="AC67" i="127"/>
  <c r="AC69" i="127"/>
  <c r="AC70" i="127"/>
  <c r="AC71" i="127"/>
  <c r="AC72" i="127"/>
  <c r="AC75" i="127"/>
  <c r="AC76" i="127"/>
  <c r="AC77" i="127"/>
  <c r="AC78" i="127"/>
  <c r="AC79" i="127"/>
  <c r="AC80" i="127"/>
  <c r="AC81" i="127"/>
  <c r="AC84" i="127"/>
  <c r="AC85" i="127"/>
  <c r="AC86" i="127"/>
  <c r="AC87" i="127"/>
  <c r="AC88" i="127"/>
  <c r="AC89" i="127"/>
  <c r="AC90" i="127"/>
  <c r="AC91" i="127"/>
  <c r="AC92" i="127"/>
  <c r="AC93" i="127"/>
  <c r="AC94" i="127"/>
  <c r="AC95" i="127"/>
  <c r="AC96" i="127"/>
  <c r="AC97" i="127"/>
  <c r="AC98" i="127"/>
  <c r="AC99" i="127"/>
  <c r="AC100" i="127"/>
  <c r="AC101" i="127"/>
  <c r="AC102" i="127"/>
  <c r="AC103" i="127"/>
  <c r="AC104" i="127"/>
  <c r="AC105" i="127"/>
  <c r="AC106" i="127"/>
  <c r="AC110" i="127"/>
  <c r="AC111" i="127"/>
  <c r="AC112" i="127"/>
  <c r="AC113" i="127"/>
  <c r="AC114" i="127"/>
  <c r="AC115" i="127"/>
  <c r="AC116" i="127"/>
  <c r="AC18" i="131"/>
  <c r="AC25" i="131"/>
  <c r="AC28" i="131"/>
  <c r="AC39" i="131"/>
  <c r="AC46" i="131"/>
  <c r="AC47" i="131"/>
  <c r="AC49" i="131"/>
  <c r="AC51" i="131"/>
  <c r="AC52" i="131"/>
  <c r="AC54" i="131"/>
  <c r="AC55" i="131"/>
  <c r="AC56" i="131"/>
  <c r="AC66" i="131"/>
  <c r="AC67" i="131"/>
  <c r="AC69" i="131"/>
  <c r="AC70" i="131"/>
  <c r="AC71" i="131"/>
  <c r="AC72" i="131"/>
  <c r="AC75" i="131"/>
  <c r="AC76" i="131"/>
  <c r="AC77" i="131"/>
  <c r="AC78" i="131"/>
  <c r="AC79" i="131"/>
  <c r="AC80" i="131"/>
  <c r="AC81" i="131"/>
  <c r="AC84" i="131"/>
  <c r="AC85" i="131"/>
  <c r="AC86" i="131"/>
  <c r="AC87" i="131"/>
  <c r="AC88" i="131"/>
  <c r="AC89" i="131"/>
  <c r="AC90" i="131"/>
  <c r="AC91" i="131"/>
  <c r="AC92" i="131"/>
  <c r="AC93" i="131"/>
  <c r="AC94" i="131"/>
  <c r="AC95" i="131"/>
  <c r="AC96" i="131"/>
  <c r="AC97" i="131"/>
  <c r="AC98" i="131"/>
  <c r="AC99" i="131"/>
  <c r="AC100" i="131"/>
  <c r="AC101" i="131"/>
  <c r="AC102" i="131"/>
  <c r="AC103" i="131"/>
  <c r="AC104" i="131"/>
  <c r="AC105" i="131"/>
  <c r="AC106" i="131"/>
  <c r="AC110" i="131"/>
  <c r="AC111" i="131"/>
  <c r="AC112" i="131"/>
  <c r="AC113" i="131"/>
  <c r="AC114" i="131"/>
  <c r="AC115" i="131"/>
  <c r="AC116" i="131"/>
  <c r="AC117" i="131"/>
  <c r="AC118" i="131"/>
  <c r="AC119" i="131"/>
  <c r="AC120" i="131"/>
  <c r="AC18" i="132"/>
  <c r="AC25" i="132"/>
  <c r="AC28" i="132"/>
  <c r="AC39" i="132"/>
  <c r="AC46" i="132"/>
  <c r="AC47" i="132"/>
  <c r="AC49" i="132"/>
  <c r="AC51" i="132"/>
  <c r="AC52" i="132"/>
  <c r="AC54" i="132"/>
  <c r="AC55" i="132"/>
  <c r="AC56" i="132"/>
  <c r="AC66" i="132"/>
  <c r="AC67" i="132"/>
  <c r="AC69" i="132"/>
  <c r="AC70" i="132"/>
  <c r="AC71" i="132"/>
  <c r="AC72" i="132"/>
  <c r="AC75" i="132"/>
  <c r="AC76" i="132"/>
  <c r="AC77" i="132"/>
  <c r="AC78" i="132"/>
  <c r="AC79" i="132"/>
  <c r="AC80" i="132"/>
  <c r="AC81" i="132"/>
  <c r="AC84" i="132"/>
  <c r="AC85" i="132"/>
  <c r="AC86" i="132"/>
  <c r="AC87" i="132"/>
  <c r="AC88" i="132"/>
  <c r="AC89" i="132"/>
  <c r="AC90" i="132"/>
  <c r="AC91" i="132"/>
  <c r="AC92" i="132"/>
  <c r="AC93" i="132"/>
  <c r="AC94" i="132"/>
  <c r="AC95" i="132"/>
  <c r="AC96" i="132"/>
  <c r="AC97" i="132"/>
  <c r="AC98" i="132"/>
  <c r="AC99" i="132"/>
  <c r="AC100" i="132"/>
  <c r="AC101" i="132"/>
  <c r="AC102" i="132"/>
  <c r="AC103" i="132"/>
  <c r="AC104" i="132"/>
  <c r="AC105" i="132"/>
  <c r="AC106" i="132"/>
  <c r="AC110" i="132"/>
  <c r="AC111" i="132"/>
  <c r="AC112" i="132"/>
  <c r="AC113" i="132"/>
  <c r="AC114" i="132"/>
  <c r="AC115" i="132"/>
  <c r="AC116" i="132"/>
  <c r="AC117" i="132"/>
  <c r="AC118" i="132"/>
  <c r="AC119" i="132"/>
  <c r="AC120" i="132"/>
  <c r="AC121" i="132"/>
  <c r="AC18" i="135"/>
  <c r="AC26" i="135"/>
  <c r="AC29" i="135"/>
  <c r="AC40" i="135"/>
  <c r="AC47" i="135"/>
  <c r="AC48" i="135"/>
  <c r="AC50" i="135"/>
  <c r="AC52" i="135"/>
  <c r="AC53" i="135"/>
  <c r="AC55" i="135"/>
  <c r="AC56" i="135"/>
  <c r="AC57" i="135"/>
  <c r="AC67" i="135"/>
  <c r="AC68" i="135"/>
  <c r="AC70" i="135"/>
  <c r="AC71" i="135"/>
  <c r="AC72" i="135"/>
  <c r="AC73" i="135"/>
  <c r="AC76" i="135"/>
  <c r="AC77" i="135"/>
  <c r="AC78" i="135"/>
  <c r="AC79" i="135"/>
  <c r="AC80" i="135"/>
  <c r="AC81" i="135"/>
  <c r="AC82" i="135"/>
  <c r="AC85" i="135"/>
  <c r="AC86" i="135"/>
  <c r="AC87" i="135"/>
  <c r="AC88" i="135"/>
  <c r="AC89" i="135"/>
  <c r="AC90" i="135"/>
  <c r="AC91" i="135"/>
  <c r="AC92" i="135"/>
  <c r="AC93" i="135"/>
  <c r="AC94" i="135"/>
  <c r="AC95" i="135"/>
  <c r="AC96" i="135"/>
  <c r="AC97" i="135"/>
  <c r="AC98" i="135"/>
  <c r="AC99" i="135"/>
  <c r="AC100" i="135"/>
  <c r="AC101" i="135"/>
  <c r="AC102" i="135"/>
  <c r="AC103" i="135"/>
  <c r="AC104" i="135"/>
  <c r="AC105" i="135"/>
  <c r="AC106" i="135"/>
  <c r="AC107" i="135"/>
  <c r="AC111" i="135"/>
  <c r="AC112" i="135"/>
  <c r="AC113" i="135"/>
  <c r="AC114" i="135"/>
  <c r="AC115" i="135"/>
  <c r="AC116" i="135"/>
  <c r="AC117" i="135"/>
  <c r="AC118" i="135"/>
  <c r="AC119" i="135"/>
  <c r="AC120" i="135"/>
  <c r="AC121" i="135"/>
  <c r="AC122" i="135"/>
  <c r="AC123" i="135"/>
  <c r="AC124" i="135"/>
  <c r="AC125" i="135"/>
  <c r="AC18" i="136"/>
  <c r="AC26" i="136"/>
  <c r="AC29" i="136"/>
  <c r="AC40" i="136"/>
  <c r="AC47" i="136"/>
  <c r="AC48" i="136"/>
  <c r="AC50" i="136"/>
  <c r="AC52" i="136"/>
  <c r="AC53" i="136"/>
  <c r="AC55" i="136"/>
  <c r="AC56" i="136"/>
  <c r="AC57" i="136"/>
  <c r="AC67" i="136"/>
  <c r="AC68" i="136"/>
  <c r="AC70" i="136"/>
  <c r="AC71" i="136"/>
  <c r="AC72" i="136"/>
  <c r="AC73" i="136"/>
  <c r="AC76" i="136"/>
  <c r="AC77" i="136"/>
  <c r="AC78" i="136"/>
  <c r="AC79" i="136"/>
  <c r="AC80" i="136"/>
  <c r="AC81" i="136"/>
  <c r="AC82" i="136"/>
  <c r="AC85" i="136"/>
  <c r="AC86" i="136"/>
  <c r="AC87" i="136"/>
  <c r="AC88" i="136"/>
  <c r="AC89" i="136"/>
  <c r="AC90" i="136"/>
  <c r="AC91" i="136"/>
  <c r="AC92" i="136"/>
  <c r="AC93" i="136"/>
  <c r="AC94" i="136"/>
  <c r="AC95" i="136"/>
  <c r="AC96" i="136"/>
  <c r="AC97" i="136"/>
  <c r="AC98" i="136"/>
  <c r="AC99" i="136"/>
  <c r="AC100" i="136"/>
  <c r="AC101" i="136"/>
  <c r="AC102" i="136"/>
  <c r="AC103" i="136"/>
  <c r="AC104" i="136"/>
  <c r="AC105" i="136"/>
  <c r="AC106" i="136"/>
  <c r="AC107" i="136"/>
  <c r="AC111" i="136"/>
  <c r="AC112" i="136"/>
  <c r="AC113" i="136"/>
  <c r="AC114" i="136"/>
  <c r="AC115" i="136"/>
  <c r="AC116" i="136"/>
  <c r="AC117" i="136"/>
  <c r="AC118" i="136"/>
  <c r="AC119" i="136"/>
  <c r="AC120" i="136"/>
  <c r="AC121" i="136"/>
  <c r="AC122" i="136"/>
  <c r="AC123" i="136"/>
  <c r="AC124" i="136"/>
  <c r="AC125" i="136"/>
  <c r="AC18" i="137"/>
  <c r="AC27" i="137"/>
  <c r="AC30" i="137"/>
  <c r="AC41" i="137"/>
  <c r="AC48" i="137"/>
  <c r="AC49" i="137"/>
  <c r="AC51" i="137"/>
  <c r="AC53" i="137"/>
  <c r="AC54" i="137"/>
  <c r="AC56" i="137"/>
  <c r="AC57" i="137"/>
  <c r="AC58" i="137"/>
  <c r="AC69" i="137"/>
  <c r="AC70" i="137"/>
  <c r="AC72" i="137"/>
  <c r="AC73" i="137"/>
  <c r="AC74" i="137"/>
  <c r="AC75" i="137"/>
  <c r="AC79" i="137"/>
  <c r="AC80" i="137"/>
  <c r="AC81" i="137"/>
  <c r="AC82" i="137"/>
  <c r="AC83" i="137"/>
  <c r="AC84" i="137"/>
  <c r="AC85" i="137"/>
  <c r="AC88" i="137"/>
  <c r="AC89" i="137"/>
  <c r="AC90" i="137"/>
  <c r="AC91" i="137"/>
  <c r="AC92" i="137"/>
  <c r="AC93" i="137"/>
  <c r="AC94" i="137"/>
  <c r="AC95" i="137"/>
  <c r="AC96" i="137"/>
  <c r="AC97" i="137"/>
  <c r="AC98" i="137"/>
  <c r="AC99" i="137"/>
  <c r="AC100" i="137"/>
  <c r="AC101" i="137"/>
  <c r="AC102" i="137"/>
  <c r="AC103" i="137"/>
  <c r="AC104" i="137"/>
  <c r="AC105" i="137"/>
  <c r="AC106" i="137"/>
  <c r="AC107" i="137"/>
  <c r="AC108" i="137"/>
  <c r="AC109" i="137"/>
  <c r="AC110" i="137"/>
  <c r="AC111" i="137"/>
  <c r="AC115" i="137"/>
  <c r="AC116" i="137"/>
  <c r="AC117" i="137"/>
  <c r="AC118" i="137"/>
  <c r="AC119" i="137"/>
  <c r="AC120" i="137"/>
  <c r="AC121" i="137"/>
  <c r="AC122" i="137"/>
  <c r="AC123" i="137"/>
  <c r="AC124" i="137"/>
  <c r="AC125" i="137"/>
  <c r="AC126" i="137"/>
  <c r="AC127" i="137"/>
  <c r="AC128" i="137"/>
  <c r="AC129" i="137"/>
  <c r="AC130" i="137"/>
  <c r="AC131" i="137"/>
  <c r="AC18" i="138"/>
  <c r="AC27" i="138"/>
  <c r="AC30" i="138"/>
  <c r="AC41" i="138"/>
  <c r="AC48" i="138"/>
  <c r="AC49" i="138"/>
  <c r="AC51" i="138"/>
  <c r="AC53" i="138"/>
  <c r="AC54" i="138"/>
  <c r="AC56" i="138"/>
  <c r="AC57" i="138"/>
  <c r="AC58" i="138"/>
  <c r="AC69" i="138"/>
  <c r="AC70" i="138"/>
  <c r="AC72" i="138"/>
  <c r="AC73" i="138"/>
  <c r="AC74" i="138"/>
  <c r="AC75" i="138"/>
  <c r="AC79" i="138"/>
  <c r="AC80" i="138"/>
  <c r="AC81" i="138"/>
  <c r="AC82" i="138"/>
  <c r="AC83" i="138"/>
  <c r="AC84" i="138"/>
  <c r="AC85" i="138"/>
  <c r="AC88" i="138"/>
  <c r="AC89" i="138"/>
  <c r="AC90" i="138"/>
  <c r="AC91" i="138"/>
  <c r="AC92" i="138"/>
  <c r="AC93" i="138"/>
  <c r="AC94" i="138"/>
  <c r="AC95" i="138"/>
  <c r="AC96" i="138"/>
  <c r="AC97" i="138"/>
  <c r="AC98" i="138"/>
  <c r="AC99" i="138"/>
  <c r="AC100" i="138"/>
  <c r="AC101" i="138"/>
  <c r="AC102" i="138"/>
  <c r="AC103" i="138"/>
  <c r="AC104" i="138"/>
  <c r="AC105" i="138"/>
  <c r="AC106" i="138"/>
  <c r="AC107" i="138"/>
  <c r="AC108" i="138"/>
  <c r="AC109" i="138"/>
  <c r="AC110" i="138"/>
  <c r="AC111" i="138"/>
  <c r="AC115" i="138"/>
  <c r="AC116" i="138"/>
  <c r="AC117" i="138"/>
  <c r="AC118" i="138"/>
  <c r="AC119" i="138"/>
  <c r="AC120" i="138"/>
  <c r="AC121" i="138"/>
  <c r="AC122" i="138"/>
  <c r="AC123" i="138"/>
  <c r="AC124" i="138"/>
  <c r="AC125" i="138"/>
  <c r="AC126" i="138"/>
  <c r="AC127" i="138"/>
  <c r="AC128" i="138"/>
  <c r="AC129" i="138"/>
  <c r="AC130" i="138"/>
  <c r="AC131" i="138"/>
  <c r="AC132" i="138"/>
  <c r="AC133" i="138"/>
  <c r="Y20" i="15"/>
  <c r="Y28" i="15"/>
  <c r="Y57" i="15"/>
  <c r="Y79" i="15"/>
  <c r="Y80" i="15"/>
  <c r="Y81" i="15"/>
  <c r="Y82" i="15"/>
  <c r="Y83" i="15"/>
  <c r="Y84" i="15"/>
  <c r="Q17" i="48"/>
  <c r="Q35" i="48"/>
  <c r="Q42" i="48"/>
  <c r="Q60" i="48"/>
  <c r="Q61" i="48"/>
  <c r="Q43" i="48"/>
  <c r="Q45" i="48"/>
  <c r="Q47" i="48"/>
  <c r="Q48" i="48"/>
  <c r="Q50" i="48"/>
  <c r="Q51" i="48"/>
  <c r="Q52" i="48"/>
  <c r="Q63" i="48"/>
  <c r="Q64" i="48"/>
  <c r="Q65" i="48"/>
  <c r="Q66" i="48"/>
  <c r="Q68" i="48"/>
  <c r="Q69" i="48"/>
  <c r="Q70" i="48"/>
  <c r="Q71" i="48"/>
  <c r="Q72" i="48"/>
  <c r="Q73" i="48"/>
  <c r="Q74" i="48"/>
  <c r="Q75" i="48"/>
  <c r="Q77" i="48"/>
  <c r="Q78" i="48"/>
  <c r="Q17" i="49"/>
  <c r="Q35" i="49"/>
  <c r="Q42" i="49"/>
  <c r="Q60" i="49"/>
  <c r="Q61" i="49"/>
  <c r="Q43" i="49"/>
  <c r="Q45" i="49"/>
  <c r="Q47" i="49"/>
  <c r="Q48" i="49"/>
  <c r="Q50" i="49"/>
  <c r="Q51" i="49"/>
  <c r="Q52" i="49"/>
  <c r="Q63" i="49"/>
  <c r="Q64" i="49"/>
  <c r="Q65" i="49"/>
  <c r="Q66" i="49"/>
  <c r="Q68" i="49"/>
  <c r="Q69" i="49"/>
  <c r="Q70" i="49"/>
  <c r="Q71" i="49"/>
  <c r="Q72" i="49"/>
  <c r="Q73" i="49"/>
  <c r="Q74" i="49"/>
  <c r="Q75" i="49"/>
  <c r="Q78" i="49"/>
  <c r="Q79" i="49"/>
  <c r="Q17" i="50"/>
  <c r="Q35" i="50"/>
  <c r="Q42" i="50"/>
  <c r="Q60" i="50"/>
  <c r="Q61" i="50"/>
  <c r="Q43" i="50"/>
  <c r="Q45" i="50"/>
  <c r="Q47" i="50"/>
  <c r="Q48" i="50"/>
  <c r="Q50" i="50"/>
  <c r="Q51" i="50"/>
  <c r="Q52" i="50"/>
  <c r="Q63" i="50"/>
  <c r="Q64" i="50"/>
  <c r="Q65" i="50"/>
  <c r="Q66" i="50"/>
  <c r="Q68" i="50"/>
  <c r="Q69" i="50"/>
  <c r="Q70" i="50"/>
  <c r="Q71" i="50"/>
  <c r="Q72" i="50"/>
  <c r="Q73" i="50"/>
  <c r="Q74" i="50"/>
  <c r="Q75" i="50"/>
  <c r="Q78" i="50"/>
  <c r="Q79" i="50"/>
  <c r="Q17" i="51"/>
  <c r="Q35" i="51"/>
  <c r="Q42" i="51"/>
  <c r="Q60" i="51"/>
  <c r="Q61" i="51"/>
  <c r="Q43" i="51"/>
  <c r="Q45" i="51"/>
  <c r="Q47" i="51"/>
  <c r="Q48" i="51"/>
  <c r="Q50" i="51"/>
  <c r="Q51" i="51"/>
  <c r="Q52" i="51"/>
  <c r="Q63" i="51"/>
  <c r="Q64" i="51"/>
  <c r="Q65" i="51"/>
  <c r="Q66" i="51"/>
  <c r="Q68" i="51"/>
  <c r="Q69" i="51"/>
  <c r="Q70" i="51"/>
  <c r="Q71" i="51"/>
  <c r="Q72" i="51"/>
  <c r="Q73" i="51"/>
  <c r="Q74" i="51"/>
  <c r="Q75" i="51"/>
  <c r="Q78" i="51"/>
  <c r="Q79" i="51"/>
  <c r="Q17" i="54"/>
  <c r="Q35" i="54"/>
  <c r="Q42" i="54"/>
  <c r="Q60" i="54"/>
  <c r="Q61" i="54"/>
  <c r="Q23" i="54"/>
  <c r="Q43" i="54"/>
  <c r="Q45" i="54"/>
  <c r="Q47" i="54"/>
  <c r="Q48" i="54"/>
  <c r="Q50" i="54"/>
  <c r="Q51" i="54"/>
  <c r="Q52" i="54"/>
  <c r="Q63" i="54"/>
  <c r="Q64" i="54"/>
  <c r="Q65" i="54"/>
  <c r="Q66" i="54"/>
  <c r="Q68" i="54"/>
  <c r="Q69" i="54"/>
  <c r="Q70" i="54"/>
  <c r="Q71" i="54"/>
  <c r="Q72" i="54"/>
  <c r="Q73" i="54"/>
  <c r="Q74" i="54"/>
  <c r="Q75" i="54"/>
  <c r="Q78" i="54"/>
  <c r="Q79" i="54"/>
  <c r="Q80" i="54"/>
  <c r="Q17" i="55"/>
  <c r="Q35" i="55"/>
  <c r="Q42" i="55"/>
  <c r="Q60" i="55"/>
  <c r="Q61" i="55"/>
  <c r="Q23" i="55"/>
  <c r="Q43" i="55"/>
  <c r="Q45" i="55"/>
  <c r="Q47" i="55"/>
  <c r="Q48" i="55"/>
  <c r="Q50" i="55"/>
  <c r="Q51" i="55"/>
  <c r="Q52" i="55"/>
  <c r="Q63" i="55"/>
  <c r="Q64" i="55"/>
  <c r="Q65" i="55"/>
  <c r="Q66" i="55"/>
  <c r="Q68" i="55"/>
  <c r="Q69" i="55"/>
  <c r="Q70" i="55"/>
  <c r="Q71" i="55"/>
  <c r="Q72" i="55"/>
  <c r="Q73" i="55"/>
  <c r="Q74" i="55"/>
  <c r="Q75" i="55"/>
  <c r="Q78" i="55"/>
  <c r="Q79" i="55"/>
  <c r="Q80" i="55"/>
  <c r="Q81" i="55"/>
  <c r="Q17" i="56"/>
  <c r="Q35" i="56"/>
  <c r="Q42" i="56"/>
  <c r="Q60" i="56"/>
  <c r="Q61" i="56"/>
  <c r="Q23" i="56"/>
  <c r="Q43" i="56"/>
  <c r="Q45" i="56"/>
  <c r="Q47" i="56"/>
  <c r="Q48" i="56"/>
  <c r="Q50" i="56"/>
  <c r="Q51" i="56"/>
  <c r="Q52" i="56"/>
  <c r="Q63" i="56"/>
  <c r="Q64" i="56"/>
  <c r="Q65" i="56"/>
  <c r="Q66" i="56"/>
  <c r="Q68" i="56"/>
  <c r="Q69" i="56"/>
  <c r="Q70" i="56"/>
  <c r="Q71" i="56"/>
  <c r="Q72" i="56"/>
  <c r="Q73" i="56"/>
  <c r="Q74" i="56"/>
  <c r="Q75" i="56"/>
  <c r="Q78" i="56"/>
  <c r="Q79" i="56"/>
  <c r="Q80" i="56"/>
  <c r="Q81" i="56"/>
  <c r="Q17" i="57"/>
  <c r="Q23" i="57"/>
  <c r="Q35" i="57"/>
  <c r="Q42" i="57"/>
  <c r="Q43" i="57"/>
  <c r="Q45" i="57"/>
  <c r="Q47" i="57"/>
  <c r="Q48" i="57"/>
  <c r="Q50" i="57"/>
  <c r="Q51" i="57"/>
  <c r="Q52" i="57"/>
  <c r="Q60" i="57"/>
  <c r="Q61" i="57"/>
  <c r="Q63" i="57"/>
  <c r="Q64" i="57"/>
  <c r="Q65" i="57"/>
  <c r="Q66" i="57"/>
  <c r="Q68" i="57"/>
  <c r="Q69" i="57"/>
  <c r="Q70" i="57"/>
  <c r="Q71" i="57"/>
  <c r="Q72" i="57"/>
  <c r="Q73" i="57"/>
  <c r="Q74" i="57"/>
  <c r="Q75" i="57"/>
  <c r="Q78" i="57"/>
  <c r="Q79" i="57"/>
  <c r="Q80" i="57"/>
  <c r="Q81" i="57"/>
  <c r="Q82" i="57"/>
  <c r="Q83" i="57"/>
  <c r="Q84" i="57"/>
  <c r="Q17" i="58"/>
  <c r="Q23" i="58"/>
  <c r="Q34" i="58"/>
  <c r="Q41" i="58"/>
  <c r="Q42" i="58"/>
  <c r="Q44" i="58"/>
  <c r="Q46" i="58"/>
  <c r="Q47" i="58"/>
  <c r="Q49" i="58"/>
  <c r="Q50" i="58"/>
  <c r="Q51" i="58"/>
  <c r="Q59" i="58"/>
  <c r="Q60" i="58"/>
  <c r="Q62" i="58"/>
  <c r="Q63" i="58"/>
  <c r="Q64" i="58"/>
  <c r="Q65" i="58"/>
  <c r="Q67" i="58"/>
  <c r="Q68" i="58"/>
  <c r="Q69" i="58"/>
  <c r="Q70" i="58"/>
  <c r="Q71" i="58"/>
  <c r="Q72" i="58"/>
  <c r="Q73" i="58"/>
  <c r="Q74" i="58"/>
  <c r="Q77" i="58"/>
  <c r="Q78" i="58"/>
  <c r="Q79" i="58"/>
  <c r="Q80" i="58"/>
  <c r="Q81" i="58"/>
  <c r="Q82" i="58"/>
  <c r="Q83" i="58"/>
  <c r="Q17" i="59"/>
  <c r="Q23" i="59"/>
  <c r="Q34" i="59"/>
  <c r="Q41" i="59"/>
  <c r="Q42" i="59"/>
  <c r="Q44" i="59"/>
  <c r="Q46" i="59"/>
  <c r="Q47" i="59"/>
  <c r="Q49" i="59"/>
  <c r="Q50" i="59"/>
  <c r="Q51" i="59"/>
  <c r="Q59" i="59"/>
  <c r="Q60" i="59"/>
  <c r="Q62" i="59"/>
  <c r="Q63" i="59"/>
  <c r="Q64" i="59"/>
  <c r="Q65" i="59"/>
  <c r="Q67" i="59"/>
  <c r="Q68" i="59"/>
  <c r="Q69" i="59"/>
  <c r="Q70" i="59"/>
  <c r="Q71" i="59"/>
  <c r="Q72" i="59"/>
  <c r="Q73" i="59"/>
  <c r="Q74" i="59"/>
  <c r="Q77" i="59"/>
  <c r="Q78" i="59"/>
  <c r="Q79" i="59"/>
  <c r="Q80" i="59"/>
  <c r="Q81" i="59"/>
  <c r="Q82" i="59"/>
  <c r="Q83" i="59"/>
  <c r="Q84" i="59"/>
  <c r="Q17" i="60"/>
  <c r="Q23" i="60"/>
  <c r="Q34" i="60"/>
  <c r="Q41" i="60"/>
  <c r="Q42" i="60"/>
  <c r="Q44" i="60"/>
  <c r="Q46" i="60"/>
  <c r="Q47" i="60"/>
  <c r="Q49" i="60"/>
  <c r="Q50" i="60"/>
  <c r="Q51" i="60"/>
  <c r="Q59" i="60"/>
  <c r="Q60" i="60"/>
  <c r="Q62" i="60"/>
  <c r="Q63" i="60"/>
  <c r="Q64" i="60"/>
  <c r="Q65" i="60"/>
  <c r="Q67" i="60"/>
  <c r="Q68" i="60"/>
  <c r="Q69" i="60"/>
  <c r="Q70" i="60"/>
  <c r="Q71" i="60"/>
  <c r="Q72" i="60"/>
  <c r="Q73" i="60"/>
  <c r="Q74" i="60"/>
  <c r="Q77" i="60"/>
  <c r="Q78" i="60"/>
  <c r="Q79" i="60"/>
  <c r="Q80" i="60"/>
  <c r="Q81" i="60"/>
  <c r="Q82" i="60"/>
  <c r="Q83" i="60"/>
  <c r="Q84" i="60"/>
  <c r="Q17" i="61"/>
  <c r="Q23" i="61"/>
  <c r="Q34" i="61"/>
  <c r="Q41" i="61"/>
  <c r="Q42" i="61"/>
  <c r="Q44" i="61"/>
  <c r="Q46" i="61"/>
  <c r="Q47" i="61"/>
  <c r="Q49" i="61"/>
  <c r="Q50" i="61"/>
  <c r="Q51" i="61"/>
  <c r="Q59" i="61"/>
  <c r="Q60" i="61"/>
  <c r="Q62" i="61"/>
  <c r="Q63" i="61"/>
  <c r="Q64" i="61"/>
  <c r="Q65" i="61"/>
  <c r="Q67" i="61"/>
  <c r="Q68" i="61"/>
  <c r="Q69" i="61"/>
  <c r="Q70" i="61"/>
  <c r="Q71" i="61"/>
  <c r="Q72" i="61"/>
  <c r="Q73" i="61"/>
  <c r="Q74" i="61"/>
  <c r="Q77" i="61"/>
  <c r="Q78" i="61"/>
  <c r="Q79" i="61"/>
  <c r="Q80" i="61"/>
  <c r="Q81" i="61"/>
  <c r="Q82" i="61"/>
  <c r="Q83" i="61"/>
  <c r="Q84" i="61"/>
  <c r="Q17" i="62"/>
  <c r="Q23" i="62"/>
  <c r="Q34" i="62"/>
  <c r="Q41" i="62"/>
  <c r="Q42" i="62"/>
  <c r="Q44" i="62"/>
  <c r="Q46" i="62"/>
  <c r="Q47" i="62"/>
  <c r="Q49" i="62"/>
  <c r="Q50" i="62"/>
  <c r="Q51" i="62"/>
  <c r="Q59" i="62"/>
  <c r="Q60" i="62"/>
  <c r="Q62" i="62"/>
  <c r="Q63" i="62"/>
  <c r="Q64" i="62"/>
  <c r="Q65" i="62"/>
  <c r="Q67" i="62"/>
  <c r="Q68" i="62"/>
  <c r="Q69" i="62"/>
  <c r="Q70" i="62"/>
  <c r="Q71" i="62"/>
  <c r="Q72" i="62"/>
  <c r="Q73" i="62"/>
  <c r="Q74" i="62"/>
  <c r="Q77" i="62"/>
  <c r="Q78" i="62"/>
  <c r="Q79" i="62"/>
  <c r="Q80" i="62"/>
  <c r="Q81" i="62"/>
  <c r="Q82" i="62"/>
  <c r="Q83" i="62"/>
  <c r="Q84" i="62"/>
  <c r="Q17" i="63"/>
  <c r="Q23" i="63"/>
  <c r="Q34" i="63"/>
  <c r="Q41" i="63"/>
  <c r="Q42" i="63"/>
  <c r="Q44" i="63"/>
  <c r="Q46" i="63"/>
  <c r="Q47" i="63"/>
  <c r="Q49" i="63"/>
  <c r="Q50" i="63"/>
  <c r="Q51" i="63"/>
  <c r="Q59" i="63"/>
  <c r="Q60" i="63"/>
  <c r="Q62" i="63"/>
  <c r="Q63" i="63"/>
  <c r="Q64" i="63"/>
  <c r="Q65" i="63"/>
  <c r="Q67" i="63"/>
  <c r="Q68" i="63"/>
  <c r="Q69" i="63"/>
  <c r="Q70" i="63"/>
  <c r="Q71" i="63"/>
  <c r="Q72" i="63"/>
  <c r="Q73" i="63"/>
  <c r="Q74" i="63"/>
  <c r="Q77" i="63"/>
  <c r="Q78" i="63"/>
  <c r="Q79" i="63"/>
  <c r="Q80" i="63"/>
  <c r="Q81" i="63"/>
  <c r="Q82" i="63"/>
  <c r="Q83" i="63"/>
  <c r="Q84" i="63"/>
  <c r="Q85" i="63"/>
  <c r="S17" i="64"/>
  <c r="S23" i="64"/>
  <c r="S34" i="64"/>
  <c r="S41" i="64"/>
  <c r="S42" i="64"/>
  <c r="S44" i="64"/>
  <c r="S46" i="64"/>
  <c r="S47" i="64"/>
  <c r="S49" i="64"/>
  <c r="S50" i="64"/>
  <c r="S51" i="64"/>
  <c r="S59" i="64"/>
  <c r="S60" i="64"/>
  <c r="S62" i="64"/>
  <c r="S63" i="64"/>
  <c r="S64" i="64"/>
  <c r="S65" i="64"/>
  <c r="S67" i="64"/>
  <c r="S68" i="64"/>
  <c r="S69" i="64"/>
  <c r="S70" i="64"/>
  <c r="S71" i="64"/>
  <c r="S72" i="64"/>
  <c r="S73" i="64"/>
  <c r="S74" i="64"/>
  <c r="S77" i="64"/>
  <c r="S78" i="64"/>
  <c r="S79" i="64"/>
  <c r="S80" i="64"/>
  <c r="S81" i="64"/>
  <c r="S82" i="64"/>
  <c r="S83" i="64"/>
  <c r="S84" i="64"/>
  <c r="S85" i="64"/>
  <c r="U17" i="65"/>
  <c r="U23" i="65"/>
  <c r="U34" i="65"/>
  <c r="U41" i="65"/>
  <c r="U42" i="65"/>
  <c r="U44" i="65"/>
  <c r="U46" i="65"/>
  <c r="U47" i="65"/>
  <c r="U49" i="65"/>
  <c r="U50" i="65"/>
  <c r="U51" i="65"/>
  <c r="U59" i="65"/>
  <c r="U60" i="65"/>
  <c r="U62" i="65"/>
  <c r="U63" i="65"/>
  <c r="U64" i="65"/>
  <c r="U65" i="65"/>
  <c r="U67" i="65"/>
  <c r="U68" i="65"/>
  <c r="U69" i="65"/>
  <c r="U70" i="65"/>
  <c r="U71" i="65"/>
  <c r="U72" i="65"/>
  <c r="U73" i="65"/>
  <c r="U74" i="65"/>
  <c r="U77" i="65"/>
  <c r="U78" i="65"/>
  <c r="U79" i="65"/>
  <c r="U80" i="65"/>
  <c r="U81" i="65"/>
  <c r="U82" i="65"/>
  <c r="U83" i="65"/>
  <c r="U84" i="65"/>
  <c r="U85" i="65"/>
  <c r="U86" i="65"/>
  <c r="U87" i="65"/>
  <c r="U88" i="65"/>
  <c r="U89" i="65"/>
  <c r="U17" i="66"/>
  <c r="U23" i="66"/>
  <c r="U34" i="66"/>
  <c r="U41" i="66"/>
  <c r="U42" i="66"/>
  <c r="U44" i="66"/>
  <c r="U46" i="66"/>
  <c r="U47" i="66"/>
  <c r="U49" i="66"/>
  <c r="U50" i="66"/>
  <c r="U51" i="66"/>
  <c r="U59" i="66"/>
  <c r="U60" i="66"/>
  <c r="U62" i="66"/>
  <c r="U63" i="66"/>
  <c r="U64" i="66"/>
  <c r="U65" i="66"/>
  <c r="U67" i="66"/>
  <c r="U68" i="66"/>
  <c r="U69" i="66"/>
  <c r="U70" i="66"/>
  <c r="U71" i="66"/>
  <c r="U72" i="66"/>
  <c r="U73" i="66"/>
  <c r="U74" i="66"/>
  <c r="U77" i="66"/>
  <c r="U78" i="66"/>
  <c r="U79" i="66"/>
  <c r="U80" i="66"/>
  <c r="U81" i="66"/>
  <c r="U82" i="66"/>
  <c r="U83" i="66"/>
  <c r="U84" i="66"/>
  <c r="U85" i="66"/>
  <c r="U86" i="66"/>
  <c r="U87" i="66"/>
  <c r="U88" i="66"/>
  <c r="U17" i="67"/>
  <c r="U23" i="67"/>
  <c r="U34" i="67"/>
  <c r="U41" i="67"/>
  <c r="U42" i="67"/>
  <c r="U44" i="67"/>
  <c r="U46" i="67"/>
  <c r="U47" i="67"/>
  <c r="U49" i="67"/>
  <c r="U50" i="67"/>
  <c r="U51" i="67"/>
  <c r="U59" i="67"/>
  <c r="U60" i="67"/>
  <c r="U62" i="67"/>
  <c r="U63" i="67"/>
  <c r="U64" i="67"/>
  <c r="U65" i="67"/>
  <c r="U67" i="67"/>
  <c r="U68" i="67"/>
  <c r="U69" i="67"/>
  <c r="U70" i="67"/>
  <c r="U71" i="67"/>
  <c r="U72" i="67"/>
  <c r="U73" i="67"/>
  <c r="U74" i="67"/>
  <c r="U77" i="67"/>
  <c r="U78" i="67"/>
  <c r="U79" i="67"/>
  <c r="U80" i="67"/>
  <c r="U81" i="67"/>
  <c r="U82" i="67"/>
  <c r="U83" i="67"/>
  <c r="U84" i="67"/>
  <c r="U85" i="67"/>
  <c r="U86" i="67"/>
  <c r="U87" i="67"/>
  <c r="U88" i="67"/>
  <c r="U89" i="67"/>
  <c r="U17" i="69"/>
  <c r="U23" i="69"/>
  <c r="U34" i="69"/>
  <c r="U41" i="69"/>
  <c r="U42" i="69"/>
  <c r="U44" i="69"/>
  <c r="U46" i="69"/>
  <c r="U47" i="69"/>
  <c r="U49" i="69"/>
  <c r="U50" i="69"/>
  <c r="U51" i="69"/>
  <c r="U59" i="69"/>
  <c r="U60" i="69"/>
  <c r="U62" i="69"/>
  <c r="U63" i="69"/>
  <c r="U64" i="69"/>
  <c r="U65" i="69"/>
  <c r="U67" i="69"/>
  <c r="U68" i="69"/>
  <c r="U69" i="69"/>
  <c r="U70" i="69"/>
  <c r="U71" i="69"/>
  <c r="U72" i="69"/>
  <c r="U73" i="69"/>
  <c r="U74" i="69"/>
  <c r="U77" i="69"/>
  <c r="U78" i="69"/>
  <c r="U79" i="69"/>
  <c r="U80" i="69"/>
  <c r="U81" i="69"/>
  <c r="U82" i="69"/>
  <c r="U83" i="69"/>
  <c r="U84" i="69"/>
  <c r="U85" i="69"/>
  <c r="U86" i="69"/>
  <c r="U87" i="69"/>
  <c r="U88" i="69"/>
  <c r="U89" i="69"/>
  <c r="U90" i="69"/>
  <c r="U17" i="70"/>
  <c r="U23" i="70"/>
  <c r="U34" i="70"/>
  <c r="U41" i="70"/>
  <c r="U42" i="70"/>
  <c r="U44" i="70"/>
  <c r="U46" i="70"/>
  <c r="U47" i="70"/>
  <c r="U49" i="70"/>
  <c r="U50" i="70"/>
  <c r="U51" i="70"/>
  <c r="U59" i="70"/>
  <c r="U60" i="70"/>
  <c r="U62" i="70"/>
  <c r="U63" i="70"/>
  <c r="U64" i="70"/>
  <c r="U65" i="70"/>
  <c r="U67" i="70"/>
  <c r="U68" i="70"/>
  <c r="U69" i="70"/>
  <c r="U70" i="70"/>
  <c r="U71" i="70"/>
  <c r="U72" i="70"/>
  <c r="U73" i="70"/>
  <c r="U74" i="70"/>
  <c r="U77" i="70"/>
  <c r="U78" i="70"/>
  <c r="U79" i="70"/>
  <c r="U80" i="70"/>
  <c r="U81" i="70"/>
  <c r="U82" i="70"/>
  <c r="U83" i="70"/>
  <c r="U84" i="70"/>
  <c r="U85" i="70"/>
  <c r="U86" i="70"/>
  <c r="U87" i="70"/>
  <c r="U88" i="70"/>
  <c r="U89" i="70"/>
  <c r="U90" i="70"/>
  <c r="U17" i="71"/>
  <c r="U23" i="71"/>
  <c r="U34" i="71"/>
  <c r="U41" i="71"/>
  <c r="U42" i="71"/>
  <c r="U44" i="71"/>
  <c r="U46" i="71"/>
  <c r="U47" i="71"/>
  <c r="U49" i="71"/>
  <c r="U50" i="71"/>
  <c r="U51" i="71"/>
  <c r="U59" i="71"/>
  <c r="U60" i="71"/>
  <c r="U62" i="71"/>
  <c r="U63" i="71"/>
  <c r="U64" i="71"/>
  <c r="U65" i="71"/>
  <c r="U67" i="71"/>
  <c r="U68" i="71"/>
  <c r="U69" i="71"/>
  <c r="U70" i="71"/>
  <c r="U71" i="71"/>
  <c r="U72" i="71"/>
  <c r="U73" i="71"/>
  <c r="U74" i="71"/>
  <c r="U77" i="71"/>
  <c r="U78" i="71"/>
  <c r="U79" i="71"/>
  <c r="U80" i="71"/>
  <c r="U81" i="71"/>
  <c r="U82" i="71"/>
  <c r="U83" i="71"/>
  <c r="U84" i="71"/>
  <c r="U85" i="71"/>
  <c r="U86" i="71"/>
  <c r="U87" i="71"/>
  <c r="U88" i="71"/>
  <c r="U89" i="71"/>
  <c r="U90" i="71"/>
  <c r="U91" i="71"/>
  <c r="U17" i="72"/>
  <c r="U23" i="72"/>
  <c r="U34" i="72"/>
  <c r="U41" i="72"/>
  <c r="U42" i="72"/>
  <c r="U44" i="72"/>
  <c r="U46" i="72"/>
  <c r="U47" i="72"/>
  <c r="U49" i="72"/>
  <c r="U50" i="72"/>
  <c r="U51" i="72"/>
  <c r="U59" i="72"/>
  <c r="U60" i="72"/>
  <c r="U62" i="72"/>
  <c r="U63" i="72"/>
  <c r="U64" i="72"/>
  <c r="U65" i="72"/>
  <c r="U67" i="72"/>
  <c r="U68" i="72"/>
  <c r="U69" i="72"/>
  <c r="U70" i="72"/>
  <c r="U71" i="72"/>
  <c r="U72" i="72"/>
  <c r="U73" i="72"/>
  <c r="U74" i="72"/>
  <c r="U77" i="72"/>
  <c r="U78" i="72"/>
  <c r="U79" i="72"/>
  <c r="U80" i="72"/>
  <c r="U81" i="72"/>
  <c r="U82" i="72"/>
  <c r="U83" i="72"/>
  <c r="U84" i="72"/>
  <c r="U85" i="72"/>
  <c r="U86" i="72"/>
  <c r="U87" i="72"/>
  <c r="U88" i="72"/>
  <c r="U89" i="72"/>
  <c r="U90" i="72"/>
  <c r="U91" i="72"/>
  <c r="U92" i="72"/>
  <c r="U17" i="73"/>
  <c r="U23" i="73"/>
  <c r="U34" i="73"/>
  <c r="U41" i="73"/>
  <c r="U42" i="73"/>
  <c r="U44" i="73"/>
  <c r="U46" i="73"/>
  <c r="U47" i="73"/>
  <c r="U49" i="73"/>
  <c r="U50" i="73"/>
  <c r="U51" i="73"/>
  <c r="U59" i="73"/>
  <c r="U60" i="73"/>
  <c r="U62" i="73"/>
  <c r="U63" i="73"/>
  <c r="U64" i="73"/>
  <c r="U65" i="73"/>
  <c r="U67" i="73"/>
  <c r="U68" i="73"/>
  <c r="U69" i="73"/>
  <c r="U70" i="73"/>
  <c r="U71" i="73"/>
  <c r="U72" i="73"/>
  <c r="U73" i="73"/>
  <c r="U74" i="73"/>
  <c r="U77" i="73"/>
  <c r="U78" i="73"/>
  <c r="U79" i="73"/>
  <c r="U80" i="73"/>
  <c r="U81" i="73"/>
  <c r="U82" i="73"/>
  <c r="U83" i="73"/>
  <c r="U84" i="73"/>
  <c r="U85" i="73"/>
  <c r="U86" i="73"/>
  <c r="U87" i="73"/>
  <c r="U88" i="73"/>
  <c r="U89" i="73"/>
  <c r="U90" i="73"/>
  <c r="U91" i="73"/>
  <c r="U92" i="73"/>
  <c r="U17" i="74"/>
  <c r="U23" i="74"/>
  <c r="U34" i="74"/>
  <c r="U41" i="74"/>
  <c r="U42" i="74"/>
  <c r="U44" i="74"/>
  <c r="U46" i="74"/>
  <c r="U47" i="74"/>
  <c r="U49" i="74"/>
  <c r="U50" i="74"/>
  <c r="U51" i="74"/>
  <c r="U59" i="74"/>
  <c r="U60" i="74"/>
  <c r="U62" i="74"/>
  <c r="U63" i="74"/>
  <c r="U64" i="74"/>
  <c r="U65" i="74"/>
  <c r="U67" i="74"/>
  <c r="U68" i="74"/>
  <c r="U69" i="74"/>
  <c r="U70" i="74"/>
  <c r="U71" i="74"/>
  <c r="U72" i="74"/>
  <c r="U73" i="74"/>
  <c r="U74" i="74"/>
  <c r="U77" i="74"/>
  <c r="U78" i="74"/>
  <c r="U79" i="74"/>
  <c r="U80" i="74"/>
  <c r="U81" i="74"/>
  <c r="U82" i="74"/>
  <c r="U83" i="74"/>
  <c r="U84" i="74"/>
  <c r="U85" i="74"/>
  <c r="U86" i="74"/>
  <c r="U87" i="74"/>
  <c r="U88" i="74"/>
  <c r="U89" i="74"/>
  <c r="U90" i="74"/>
  <c r="U91" i="74"/>
  <c r="U92" i="74"/>
  <c r="U17" i="75"/>
  <c r="U23" i="75"/>
  <c r="U34" i="75"/>
  <c r="U41" i="75"/>
  <c r="U42" i="75"/>
  <c r="U44" i="75"/>
  <c r="U46" i="75"/>
  <c r="U47" i="75"/>
  <c r="U49" i="75"/>
  <c r="U50" i="75"/>
  <c r="U51" i="75"/>
  <c r="U59" i="75"/>
  <c r="U60" i="75"/>
  <c r="U62" i="75"/>
  <c r="U63" i="75"/>
  <c r="U64" i="75"/>
  <c r="U65" i="75"/>
  <c r="U67" i="75"/>
  <c r="U68" i="75"/>
  <c r="U69" i="75"/>
  <c r="U70" i="75"/>
  <c r="U71" i="75"/>
  <c r="U72" i="75"/>
  <c r="U73" i="75"/>
  <c r="U74" i="75"/>
  <c r="U77" i="75"/>
  <c r="U78" i="75"/>
  <c r="U79" i="75"/>
  <c r="U80" i="75"/>
  <c r="U81" i="75"/>
  <c r="U82" i="75"/>
  <c r="U83" i="75"/>
  <c r="U84" i="75"/>
  <c r="U85" i="75"/>
  <c r="U86" i="75"/>
  <c r="U87" i="75"/>
  <c r="U88" i="75"/>
  <c r="U89" i="75"/>
  <c r="U90" i="75"/>
  <c r="U91" i="75"/>
  <c r="U92" i="75"/>
  <c r="U17" i="76"/>
  <c r="U23" i="76"/>
  <c r="U34" i="76"/>
  <c r="U41" i="76"/>
  <c r="U42" i="76"/>
  <c r="U44" i="76"/>
  <c r="U46" i="76"/>
  <c r="U47" i="76"/>
  <c r="U49" i="76"/>
  <c r="U50" i="76"/>
  <c r="U51" i="76"/>
  <c r="U59" i="76"/>
  <c r="U60" i="76"/>
  <c r="U62" i="76"/>
  <c r="U63" i="76"/>
  <c r="U64" i="76"/>
  <c r="U65" i="76"/>
  <c r="U67" i="76"/>
  <c r="U68" i="76"/>
  <c r="U69" i="76"/>
  <c r="U70" i="76"/>
  <c r="U71" i="76"/>
  <c r="U72" i="76"/>
  <c r="U73" i="76"/>
  <c r="U74" i="76"/>
  <c r="U77" i="76"/>
  <c r="U78" i="76"/>
  <c r="U79" i="76"/>
  <c r="U80" i="76"/>
  <c r="U81" i="76"/>
  <c r="U82" i="76"/>
  <c r="U83" i="76"/>
  <c r="U84" i="76"/>
  <c r="U85" i="76"/>
  <c r="U86" i="76"/>
  <c r="U87" i="76"/>
  <c r="U88" i="76"/>
  <c r="U89" i="76"/>
  <c r="U90" i="76"/>
  <c r="U91" i="76"/>
  <c r="U92" i="76"/>
  <c r="U93" i="76"/>
  <c r="U17" i="77"/>
  <c r="U23" i="77"/>
  <c r="U34" i="77"/>
  <c r="U41" i="77"/>
  <c r="U42" i="77"/>
  <c r="U44" i="77"/>
  <c r="U46" i="77"/>
  <c r="U47" i="77"/>
  <c r="U49" i="77"/>
  <c r="U50" i="77"/>
  <c r="U51" i="77"/>
  <c r="U59" i="77"/>
  <c r="U60" i="77"/>
  <c r="U62" i="77"/>
  <c r="U63" i="77"/>
  <c r="U64" i="77"/>
  <c r="U65" i="77"/>
  <c r="U67" i="77"/>
  <c r="U68" i="77"/>
  <c r="U69" i="77"/>
  <c r="U70" i="77"/>
  <c r="U71" i="77"/>
  <c r="U72" i="77"/>
  <c r="U73" i="77"/>
  <c r="U74" i="77"/>
  <c r="U77" i="77"/>
  <c r="U78" i="77"/>
  <c r="U79" i="77"/>
  <c r="U80" i="77"/>
  <c r="U81" i="77"/>
  <c r="U82" i="77"/>
  <c r="U83" i="77"/>
  <c r="U84" i="77"/>
  <c r="U85" i="77"/>
  <c r="U86" i="77"/>
  <c r="U87" i="77"/>
  <c r="U88" i="77"/>
  <c r="U89" i="77"/>
  <c r="U90" i="77"/>
  <c r="U91" i="77"/>
  <c r="U92" i="77"/>
  <c r="U93" i="77"/>
  <c r="U17" i="78"/>
  <c r="U23" i="78"/>
  <c r="U34" i="78"/>
  <c r="U41" i="78"/>
  <c r="U42" i="78"/>
  <c r="U44" i="78"/>
  <c r="U46" i="78"/>
  <c r="U47" i="78"/>
  <c r="U49" i="78"/>
  <c r="U50" i="78"/>
  <c r="U51" i="78"/>
  <c r="U59" i="78"/>
  <c r="U60" i="78"/>
  <c r="U62" i="78"/>
  <c r="U63" i="78"/>
  <c r="U64" i="78"/>
  <c r="U65" i="78"/>
  <c r="U67" i="78"/>
  <c r="U68" i="78"/>
  <c r="U69" i="78"/>
  <c r="U70" i="78"/>
  <c r="U71" i="78"/>
  <c r="U72" i="78"/>
  <c r="U73" i="78"/>
  <c r="U74" i="78"/>
  <c r="U77" i="78"/>
  <c r="U78" i="78"/>
  <c r="U79" i="78"/>
  <c r="U80" i="78"/>
  <c r="U81" i="78"/>
  <c r="U82" i="78"/>
  <c r="U83" i="78"/>
  <c r="U84" i="78"/>
  <c r="U85" i="78"/>
  <c r="U86" i="78"/>
  <c r="U87" i="78"/>
  <c r="U88" i="78"/>
  <c r="U89" i="78"/>
  <c r="U90" i="78"/>
  <c r="U91" i="78"/>
  <c r="U92" i="78"/>
  <c r="U93" i="78"/>
  <c r="U17" i="79"/>
  <c r="U23" i="79"/>
  <c r="U34" i="79"/>
  <c r="U41" i="79"/>
  <c r="U42" i="79"/>
  <c r="U44" i="79"/>
  <c r="U46" i="79"/>
  <c r="U47" i="79"/>
  <c r="U49" i="79"/>
  <c r="U50" i="79"/>
  <c r="U51" i="79"/>
  <c r="U59" i="79"/>
  <c r="U60" i="79"/>
  <c r="U62" i="79"/>
  <c r="U63" i="79"/>
  <c r="U64" i="79"/>
  <c r="U65" i="79"/>
  <c r="U67" i="79"/>
  <c r="U68" i="79"/>
  <c r="U69" i="79"/>
  <c r="U70" i="79"/>
  <c r="U71" i="79"/>
  <c r="U72" i="79"/>
  <c r="U73" i="79"/>
  <c r="U74" i="79"/>
  <c r="U77" i="79"/>
  <c r="U78" i="79"/>
  <c r="U79" i="79"/>
  <c r="U80" i="79"/>
  <c r="U81" i="79"/>
  <c r="U82" i="79"/>
  <c r="U83" i="79"/>
  <c r="U84" i="79"/>
  <c r="U85" i="79"/>
  <c r="U86" i="79"/>
  <c r="U87" i="79"/>
  <c r="U88" i="79"/>
  <c r="U89" i="79"/>
  <c r="U90" i="79"/>
  <c r="U91" i="79"/>
  <c r="U92" i="79"/>
  <c r="U93" i="79"/>
  <c r="U17" i="80"/>
  <c r="U23" i="80"/>
  <c r="U34" i="80"/>
  <c r="U41" i="80"/>
  <c r="U42" i="80"/>
  <c r="U44" i="80"/>
  <c r="U46" i="80"/>
  <c r="U47" i="80"/>
  <c r="U49" i="80"/>
  <c r="U50" i="80"/>
  <c r="U51" i="80"/>
  <c r="U59" i="80"/>
  <c r="U60" i="80"/>
  <c r="U62" i="80"/>
  <c r="U63" i="80"/>
  <c r="U64" i="80"/>
  <c r="U65" i="80"/>
  <c r="U67" i="80"/>
  <c r="U68" i="80"/>
  <c r="U69" i="80"/>
  <c r="U70" i="80"/>
  <c r="U71" i="80"/>
  <c r="U72" i="80"/>
  <c r="U73" i="80"/>
  <c r="U74" i="80"/>
  <c r="U77" i="80"/>
  <c r="U78" i="80"/>
  <c r="U79" i="80"/>
  <c r="U80" i="80"/>
  <c r="U81" i="80"/>
  <c r="U82" i="80"/>
  <c r="U83" i="80"/>
  <c r="U84" i="80"/>
  <c r="U85" i="80"/>
  <c r="U86" i="80"/>
  <c r="U87" i="80"/>
  <c r="U88" i="80"/>
  <c r="U89" i="80"/>
  <c r="U90" i="80"/>
  <c r="U91" i="80"/>
  <c r="U92" i="80"/>
  <c r="U93" i="80"/>
  <c r="U17" i="84"/>
  <c r="U23" i="84"/>
  <c r="U34" i="84"/>
  <c r="U41" i="84"/>
  <c r="U42" i="84"/>
  <c r="U44" i="84"/>
  <c r="U46" i="84"/>
  <c r="U47" i="84"/>
  <c r="U49" i="84"/>
  <c r="U50" i="84"/>
  <c r="U51" i="84"/>
  <c r="U59" i="84"/>
  <c r="U60" i="84"/>
  <c r="U62" i="84"/>
  <c r="U63" i="84"/>
  <c r="U64" i="84"/>
  <c r="U65" i="84"/>
  <c r="U67" i="84"/>
  <c r="U68" i="84"/>
  <c r="U69" i="84"/>
  <c r="U70" i="84"/>
  <c r="U71" i="84"/>
  <c r="U72" i="84"/>
  <c r="U73" i="84"/>
  <c r="U74" i="84"/>
  <c r="U77" i="84"/>
  <c r="U78" i="84"/>
  <c r="U79" i="84"/>
  <c r="U80" i="84"/>
  <c r="U81" i="84"/>
  <c r="U82" i="84"/>
  <c r="U83" i="84"/>
  <c r="U84" i="84"/>
  <c r="U85" i="84"/>
  <c r="U86" i="84"/>
  <c r="U87" i="84"/>
  <c r="U88" i="84"/>
  <c r="U89" i="84"/>
  <c r="U90" i="84"/>
  <c r="U91" i="84"/>
  <c r="U92" i="84"/>
  <c r="U93" i="84"/>
  <c r="U94" i="84"/>
  <c r="U17" i="83"/>
  <c r="U23" i="83"/>
  <c r="U34" i="83"/>
  <c r="U41" i="83"/>
  <c r="U42" i="83"/>
  <c r="U44" i="83"/>
  <c r="U46" i="83"/>
  <c r="U47" i="83"/>
  <c r="U49" i="83"/>
  <c r="U50" i="83"/>
  <c r="U51" i="83"/>
  <c r="U59" i="83"/>
  <c r="U60" i="83"/>
  <c r="U62" i="83"/>
  <c r="U63" i="83"/>
  <c r="U64" i="83"/>
  <c r="U65" i="83"/>
  <c r="U67" i="83"/>
  <c r="U68" i="83"/>
  <c r="U69" i="83"/>
  <c r="U70" i="83"/>
  <c r="U71" i="83"/>
  <c r="U72" i="83"/>
  <c r="U73" i="83"/>
  <c r="U74" i="83"/>
  <c r="U77" i="83"/>
  <c r="U78" i="83"/>
  <c r="U79" i="83"/>
  <c r="U80" i="83"/>
  <c r="U81" i="83"/>
  <c r="U82" i="83"/>
  <c r="U83" i="83"/>
  <c r="U84" i="83"/>
  <c r="U85" i="83"/>
  <c r="U86" i="83"/>
  <c r="U87" i="83"/>
  <c r="U88" i="83"/>
  <c r="U89" i="83"/>
  <c r="U90" i="83"/>
  <c r="U91" i="83"/>
  <c r="U92" i="83"/>
  <c r="U93" i="83"/>
  <c r="U17" i="85"/>
  <c r="U23" i="85"/>
  <c r="U34" i="85"/>
  <c r="U41" i="85"/>
  <c r="U42" i="85"/>
  <c r="U44" i="85"/>
  <c r="U46" i="85"/>
  <c r="U47" i="85"/>
  <c r="U49" i="85"/>
  <c r="U50" i="85"/>
  <c r="U51" i="85"/>
  <c r="U59" i="85"/>
  <c r="U60" i="85"/>
  <c r="U62" i="85"/>
  <c r="U63" i="85"/>
  <c r="U64" i="85"/>
  <c r="U65" i="85"/>
  <c r="U67" i="85"/>
  <c r="U68" i="85"/>
  <c r="U69" i="85"/>
  <c r="U70" i="85"/>
  <c r="U71" i="85"/>
  <c r="U72" i="85"/>
  <c r="U73" i="85"/>
  <c r="U74" i="85"/>
  <c r="U77" i="85"/>
  <c r="U78" i="85"/>
  <c r="U79" i="85"/>
  <c r="U80" i="85"/>
  <c r="U81" i="85"/>
  <c r="U82" i="85"/>
  <c r="U83" i="85"/>
  <c r="U84" i="85"/>
  <c r="U85" i="85"/>
  <c r="U86" i="85"/>
  <c r="U87" i="85"/>
  <c r="U88" i="85"/>
  <c r="U89" i="85"/>
  <c r="U90" i="85"/>
  <c r="U91" i="85"/>
  <c r="U92" i="85"/>
  <c r="U93" i="85"/>
  <c r="U17" i="86"/>
  <c r="U23" i="86"/>
  <c r="U34" i="86"/>
  <c r="U41" i="86"/>
  <c r="U42" i="86"/>
  <c r="U44" i="86"/>
  <c r="U46" i="86"/>
  <c r="U47" i="86"/>
  <c r="U49" i="86"/>
  <c r="U50" i="86"/>
  <c r="U51" i="86"/>
  <c r="U59" i="86"/>
  <c r="U60" i="86"/>
  <c r="U62" i="86"/>
  <c r="U63" i="86"/>
  <c r="U64" i="86"/>
  <c r="U65" i="86"/>
  <c r="U67" i="86"/>
  <c r="U68" i="86"/>
  <c r="U69" i="86"/>
  <c r="U70" i="86"/>
  <c r="U71" i="86"/>
  <c r="U72" i="86"/>
  <c r="U73" i="86"/>
  <c r="U74" i="86"/>
  <c r="U77" i="86"/>
  <c r="U78" i="86"/>
  <c r="U79" i="86"/>
  <c r="U80" i="86"/>
  <c r="U81" i="86"/>
  <c r="U82" i="86"/>
  <c r="U83" i="86"/>
  <c r="U84" i="86"/>
  <c r="U85" i="86"/>
  <c r="U86" i="86"/>
  <c r="U87" i="86"/>
  <c r="U88" i="86"/>
  <c r="U89" i="86"/>
  <c r="U90" i="86"/>
  <c r="U91" i="86"/>
  <c r="U92" i="86"/>
  <c r="U93" i="86"/>
  <c r="U17" i="87"/>
  <c r="U23" i="87"/>
  <c r="U34" i="87"/>
  <c r="U41" i="87"/>
  <c r="U42" i="87"/>
  <c r="U44" i="87"/>
  <c r="U46" i="87"/>
  <c r="U47" i="87"/>
  <c r="U49" i="87"/>
  <c r="U50" i="87"/>
  <c r="U51" i="87"/>
  <c r="U59" i="87"/>
  <c r="U60" i="87"/>
  <c r="U62" i="87"/>
  <c r="U63" i="87"/>
  <c r="U64" i="87"/>
  <c r="U65" i="87"/>
  <c r="U67" i="87"/>
  <c r="U68" i="87"/>
  <c r="U69" i="87"/>
  <c r="U70" i="87"/>
  <c r="U71" i="87"/>
  <c r="U72" i="87"/>
  <c r="U73" i="87"/>
  <c r="U74" i="87"/>
  <c r="U77" i="87"/>
  <c r="U78" i="87"/>
  <c r="U79" i="87"/>
  <c r="U80" i="87"/>
  <c r="U81" i="87"/>
  <c r="U82" i="87"/>
  <c r="U83" i="87"/>
  <c r="U84" i="87"/>
  <c r="U85" i="87"/>
  <c r="U86" i="87"/>
  <c r="U87" i="87"/>
  <c r="U88" i="87"/>
  <c r="U89" i="87"/>
  <c r="U90" i="87"/>
  <c r="U91" i="87"/>
  <c r="U92" i="87"/>
  <c r="U93" i="87"/>
  <c r="U17" i="89"/>
  <c r="U23" i="89"/>
  <c r="U34" i="89"/>
  <c r="U41" i="89"/>
  <c r="U42" i="89"/>
  <c r="U44" i="89"/>
  <c r="U46" i="89"/>
  <c r="U47" i="89"/>
  <c r="U49" i="89"/>
  <c r="U50" i="89"/>
  <c r="U51" i="89"/>
  <c r="U59" i="89"/>
  <c r="U60" i="89"/>
  <c r="U62" i="89"/>
  <c r="U63" i="89"/>
  <c r="U64" i="89"/>
  <c r="U65" i="89"/>
  <c r="U67" i="89"/>
  <c r="U68" i="89"/>
  <c r="U69" i="89"/>
  <c r="U70" i="89"/>
  <c r="U71" i="89"/>
  <c r="U72" i="89"/>
  <c r="U73" i="89"/>
  <c r="U74" i="89"/>
  <c r="U77" i="89"/>
  <c r="U78" i="89"/>
  <c r="U79" i="89"/>
  <c r="U80" i="89"/>
  <c r="U81" i="89"/>
  <c r="U82" i="89"/>
  <c r="U83" i="89"/>
  <c r="U84" i="89"/>
  <c r="U85" i="89"/>
  <c r="U86" i="89"/>
  <c r="U87" i="89"/>
  <c r="U88" i="89"/>
  <c r="U89" i="89"/>
  <c r="U90" i="89"/>
  <c r="U91" i="89"/>
  <c r="U92" i="89"/>
  <c r="U93" i="89"/>
  <c r="U17" i="90"/>
  <c r="U23" i="90"/>
  <c r="U34" i="90"/>
  <c r="U41" i="90"/>
  <c r="U42" i="90"/>
  <c r="U44" i="90"/>
  <c r="U46" i="90"/>
  <c r="U47" i="90"/>
  <c r="U49" i="90"/>
  <c r="U50" i="90"/>
  <c r="U51" i="90"/>
  <c r="U59" i="90"/>
  <c r="U60" i="90"/>
  <c r="U62" i="90"/>
  <c r="U63" i="90"/>
  <c r="U64" i="90"/>
  <c r="U65" i="90"/>
  <c r="U67" i="90"/>
  <c r="U68" i="90"/>
  <c r="U69" i="90"/>
  <c r="U70" i="90"/>
  <c r="U71" i="90"/>
  <c r="U72" i="90"/>
  <c r="U73" i="90"/>
  <c r="U74" i="90"/>
  <c r="U77" i="90"/>
  <c r="U78" i="90"/>
  <c r="U79" i="90"/>
  <c r="U80" i="90"/>
  <c r="U81" i="90"/>
  <c r="U82" i="90"/>
  <c r="U83" i="90"/>
  <c r="U84" i="90"/>
  <c r="U85" i="90"/>
  <c r="U86" i="90"/>
  <c r="U87" i="90"/>
  <c r="U88" i="90"/>
  <c r="U89" i="90"/>
  <c r="U90" i="90"/>
  <c r="U91" i="90"/>
  <c r="U92" i="90"/>
  <c r="U93" i="90"/>
  <c r="U17" i="91"/>
  <c r="U23" i="91"/>
  <c r="U34" i="91"/>
  <c r="U41" i="91"/>
  <c r="U42" i="91"/>
  <c r="U44" i="91"/>
  <c r="U46" i="91"/>
  <c r="U47" i="91"/>
  <c r="U49" i="91"/>
  <c r="U50" i="91"/>
  <c r="U51" i="91"/>
  <c r="U59" i="91"/>
  <c r="U60" i="91"/>
  <c r="U62" i="91"/>
  <c r="U63" i="91"/>
  <c r="U64" i="91"/>
  <c r="U65" i="91"/>
  <c r="U67" i="91"/>
  <c r="U68" i="91"/>
  <c r="U69" i="91"/>
  <c r="U70" i="91"/>
  <c r="U71" i="91"/>
  <c r="U72" i="91"/>
  <c r="U73" i="91"/>
  <c r="U74" i="91"/>
  <c r="U77" i="91"/>
  <c r="U78" i="91"/>
  <c r="U79" i="91"/>
  <c r="U80" i="91"/>
  <c r="U81" i="91"/>
  <c r="U82" i="91"/>
  <c r="U83" i="91"/>
  <c r="U84" i="91"/>
  <c r="U85" i="91"/>
  <c r="U86" i="91"/>
  <c r="U87" i="91"/>
  <c r="U88" i="91"/>
  <c r="U89" i="91"/>
  <c r="U90" i="91"/>
  <c r="U91" i="91"/>
  <c r="U92" i="91"/>
  <c r="U93" i="91"/>
  <c r="U17" i="92"/>
  <c r="U23" i="92"/>
  <c r="U34" i="92"/>
  <c r="U41" i="92"/>
  <c r="U42" i="92"/>
  <c r="U44" i="92"/>
  <c r="U46" i="92"/>
  <c r="U47" i="92"/>
  <c r="U49" i="92"/>
  <c r="U50" i="92"/>
  <c r="U51" i="92"/>
  <c r="U59" i="92"/>
  <c r="U60" i="92"/>
  <c r="U62" i="92"/>
  <c r="U63" i="92"/>
  <c r="U64" i="92"/>
  <c r="U65" i="92"/>
  <c r="U67" i="92"/>
  <c r="U68" i="92"/>
  <c r="U69" i="92"/>
  <c r="U70" i="92"/>
  <c r="U71" i="92"/>
  <c r="U72" i="92"/>
  <c r="U73" i="92"/>
  <c r="U74" i="92"/>
  <c r="U77" i="92"/>
  <c r="U78" i="92"/>
  <c r="U79" i="92"/>
  <c r="U80" i="92"/>
  <c r="U81" i="92"/>
  <c r="U82" i="92"/>
  <c r="U83" i="92"/>
  <c r="U84" i="92"/>
  <c r="U85" i="92"/>
  <c r="U86" i="92"/>
  <c r="U87" i="92"/>
  <c r="U88" i="92"/>
  <c r="U89" i="92"/>
  <c r="U90" i="92"/>
  <c r="U91" i="92"/>
  <c r="U92" i="92"/>
  <c r="U93" i="92"/>
  <c r="U94" i="92"/>
  <c r="U17" i="93"/>
  <c r="U23" i="93"/>
  <c r="U34" i="93"/>
  <c r="U41" i="93"/>
  <c r="U42" i="93"/>
  <c r="U44" i="93"/>
  <c r="U46" i="93"/>
  <c r="U47" i="93"/>
  <c r="U49" i="93"/>
  <c r="U50" i="93"/>
  <c r="U51" i="93"/>
  <c r="U59" i="93"/>
  <c r="U60" i="93"/>
  <c r="U62" i="93"/>
  <c r="U63" i="93"/>
  <c r="U64" i="93"/>
  <c r="U65" i="93"/>
  <c r="U67" i="93"/>
  <c r="U68" i="93"/>
  <c r="U69" i="93"/>
  <c r="U70" i="93"/>
  <c r="U71" i="93"/>
  <c r="U72" i="93"/>
  <c r="U73" i="93"/>
  <c r="U74" i="93"/>
  <c r="U77" i="93"/>
  <c r="U78" i="93"/>
  <c r="U79" i="93"/>
  <c r="U80" i="93"/>
  <c r="U81" i="93"/>
  <c r="U82" i="93"/>
  <c r="U83" i="93"/>
  <c r="U84" i="93"/>
  <c r="U85" i="93"/>
  <c r="U86" i="93"/>
  <c r="U87" i="93"/>
  <c r="U88" i="93"/>
  <c r="U89" i="93"/>
  <c r="U90" i="93"/>
  <c r="U91" i="93"/>
  <c r="U92" i="93"/>
  <c r="U93" i="93"/>
  <c r="U94" i="93"/>
  <c r="U17" i="94"/>
  <c r="U23" i="94"/>
  <c r="U34" i="94"/>
  <c r="U41" i="94"/>
  <c r="U42" i="94"/>
  <c r="U44" i="94"/>
  <c r="U46" i="94"/>
  <c r="U47" i="94"/>
  <c r="U49" i="94"/>
  <c r="U50" i="94"/>
  <c r="U51" i="94"/>
  <c r="U59" i="94"/>
  <c r="U60" i="94"/>
  <c r="U62" i="94"/>
  <c r="U63" i="94"/>
  <c r="U64" i="94"/>
  <c r="U65" i="94"/>
  <c r="U67" i="94"/>
  <c r="U68" i="94"/>
  <c r="U69" i="94"/>
  <c r="U70" i="94"/>
  <c r="U71" i="94"/>
  <c r="U72" i="94"/>
  <c r="U73" i="94"/>
  <c r="U74" i="94"/>
  <c r="U77" i="94"/>
  <c r="U78" i="94"/>
  <c r="U79" i="94"/>
  <c r="U80" i="94"/>
  <c r="U81" i="94"/>
  <c r="U82" i="94"/>
  <c r="U83" i="94"/>
  <c r="U84" i="94"/>
  <c r="U85" i="94"/>
  <c r="U86" i="94"/>
  <c r="U87" i="94"/>
  <c r="U88" i="94"/>
  <c r="U89" i="94"/>
  <c r="U90" i="94"/>
  <c r="U91" i="94"/>
  <c r="U92" i="94"/>
  <c r="U93" i="94"/>
  <c r="U94" i="94"/>
  <c r="U17" i="96"/>
  <c r="U23" i="96"/>
  <c r="U34" i="96"/>
  <c r="U41" i="96"/>
  <c r="U42" i="96"/>
  <c r="U44" i="96"/>
  <c r="U46" i="96"/>
  <c r="U47" i="96"/>
  <c r="U49" i="96"/>
  <c r="U50" i="96"/>
  <c r="U51" i="96"/>
  <c r="U59" i="96"/>
  <c r="U60" i="96"/>
  <c r="U62" i="96"/>
  <c r="U63" i="96"/>
  <c r="U64" i="96"/>
  <c r="U65" i="96"/>
  <c r="U67" i="96"/>
  <c r="U68" i="96"/>
  <c r="U69" i="96"/>
  <c r="U70" i="96"/>
  <c r="U71" i="96"/>
  <c r="U72" i="96"/>
  <c r="U73" i="96"/>
  <c r="U74" i="96"/>
  <c r="U77" i="96"/>
  <c r="U78" i="96"/>
  <c r="U79" i="96"/>
  <c r="U80" i="96"/>
  <c r="U81" i="96"/>
  <c r="U82" i="96"/>
  <c r="U83" i="96"/>
  <c r="U84" i="96"/>
  <c r="U85" i="96"/>
  <c r="U86" i="96"/>
  <c r="U87" i="96"/>
  <c r="U88" i="96"/>
  <c r="U89" i="96"/>
  <c r="U90" i="96"/>
  <c r="U91" i="96"/>
  <c r="U92" i="96"/>
  <c r="U93" i="96"/>
  <c r="U94" i="96"/>
  <c r="U17" i="105"/>
  <c r="U24" i="105"/>
  <c r="U37" i="105"/>
  <c r="U44" i="105"/>
  <c r="U45" i="105"/>
  <c r="U47" i="105"/>
  <c r="U49" i="105"/>
  <c r="U50" i="105"/>
  <c r="U52" i="105"/>
  <c r="U53" i="105"/>
  <c r="U54" i="105"/>
  <c r="U62" i="105"/>
  <c r="U63" i="105"/>
  <c r="U65" i="105"/>
  <c r="U66" i="105"/>
  <c r="U67" i="105"/>
  <c r="U68" i="105"/>
  <c r="U71" i="105"/>
  <c r="U72" i="105"/>
  <c r="U73" i="105"/>
  <c r="U74" i="105"/>
  <c r="U75" i="105"/>
  <c r="U76" i="105"/>
  <c r="U77" i="105"/>
  <c r="U80" i="105"/>
  <c r="U81" i="105"/>
  <c r="U82" i="105"/>
  <c r="U83" i="105"/>
  <c r="U84" i="105"/>
  <c r="U85" i="105"/>
  <c r="U86" i="105"/>
  <c r="U87" i="105"/>
  <c r="U88" i="105"/>
  <c r="U89" i="105"/>
  <c r="U90" i="105"/>
  <c r="U91" i="105"/>
  <c r="U92" i="105"/>
  <c r="U93" i="105"/>
  <c r="U94" i="105"/>
  <c r="U95" i="105"/>
  <c r="U96" i="105"/>
  <c r="U97" i="105"/>
  <c r="U17" i="106"/>
  <c r="U24" i="106"/>
  <c r="U37" i="106"/>
  <c r="U44" i="106"/>
  <c r="U45" i="106"/>
  <c r="U47" i="106"/>
  <c r="U49" i="106"/>
  <c r="U50" i="106"/>
  <c r="U52" i="106"/>
  <c r="U53" i="106"/>
  <c r="U54" i="106"/>
  <c r="U62" i="106"/>
  <c r="U63" i="106"/>
  <c r="U65" i="106"/>
  <c r="U66" i="106"/>
  <c r="U67" i="106"/>
  <c r="U68" i="106"/>
  <c r="U71" i="106"/>
  <c r="U72" i="106"/>
  <c r="U73" i="106"/>
  <c r="U74" i="106"/>
  <c r="U75" i="106"/>
  <c r="U76" i="106"/>
  <c r="U77" i="106"/>
  <c r="U80" i="106"/>
  <c r="U81" i="106"/>
  <c r="U82" i="106"/>
  <c r="U83" i="106"/>
  <c r="U84" i="106"/>
  <c r="U85" i="106"/>
  <c r="U86" i="106"/>
  <c r="U87" i="106"/>
  <c r="U88" i="106"/>
  <c r="U89" i="106"/>
  <c r="U90" i="106"/>
  <c r="U91" i="106"/>
  <c r="U92" i="106"/>
  <c r="U93" i="106"/>
  <c r="U94" i="106"/>
  <c r="U95" i="106"/>
  <c r="U96" i="106"/>
  <c r="U97" i="106"/>
  <c r="U17" i="116"/>
  <c r="U24" i="116"/>
  <c r="U27" i="116"/>
  <c r="U38" i="116"/>
  <c r="U45" i="116"/>
  <c r="U46" i="116"/>
  <c r="U48" i="116"/>
  <c r="U50" i="116"/>
  <c r="U51" i="116"/>
  <c r="U53" i="116"/>
  <c r="U54" i="116"/>
  <c r="U55" i="116"/>
  <c r="U64" i="116"/>
  <c r="U65" i="116"/>
  <c r="U67" i="116"/>
  <c r="U68" i="116"/>
  <c r="U69" i="116"/>
  <c r="U70" i="116"/>
  <c r="U73" i="116"/>
  <c r="U74" i="116"/>
  <c r="U75" i="116"/>
  <c r="U76" i="116"/>
  <c r="U77" i="116"/>
  <c r="U78" i="116"/>
  <c r="U79" i="116"/>
  <c r="U82" i="116"/>
  <c r="U83" i="116"/>
  <c r="U84" i="116"/>
  <c r="U85" i="116"/>
  <c r="U86" i="116"/>
  <c r="U87" i="116"/>
  <c r="U88" i="116"/>
  <c r="U89" i="116"/>
  <c r="U90" i="116"/>
  <c r="U91" i="116"/>
  <c r="U92" i="116"/>
  <c r="U93" i="116"/>
  <c r="U94" i="116"/>
  <c r="U95" i="116"/>
  <c r="U96" i="116"/>
  <c r="U97" i="116"/>
  <c r="U98" i="116"/>
  <c r="U99" i="116"/>
  <c r="U100" i="116"/>
  <c r="U101" i="116"/>
  <c r="U102" i="116"/>
  <c r="U103" i="116"/>
  <c r="U107" i="116"/>
  <c r="AE18" i="127"/>
  <c r="AE25" i="127"/>
  <c r="AE28" i="127"/>
  <c r="AE39" i="127"/>
  <c r="AE46" i="127"/>
  <c r="AE47" i="127"/>
  <c r="AE49" i="127"/>
  <c r="AE51" i="127"/>
  <c r="AE52" i="127"/>
  <c r="AE54" i="127"/>
  <c r="AE55" i="127"/>
  <c r="AE56" i="127"/>
  <c r="AE66" i="127"/>
  <c r="AE67" i="127"/>
  <c r="AE69" i="127"/>
  <c r="AE70" i="127"/>
  <c r="AE71" i="127"/>
  <c r="AE72" i="127"/>
  <c r="AE75" i="127"/>
  <c r="AE76" i="127"/>
  <c r="AE77" i="127"/>
  <c r="AE78" i="127"/>
  <c r="AE79" i="127"/>
  <c r="AE80" i="127"/>
  <c r="AE81" i="127"/>
  <c r="AE84" i="127"/>
  <c r="AE85" i="127"/>
  <c r="AE86" i="127"/>
  <c r="AE87" i="127"/>
  <c r="AE88" i="127"/>
  <c r="AE89" i="127"/>
  <c r="AE90" i="127"/>
  <c r="AE91" i="127"/>
  <c r="AE92" i="127"/>
  <c r="AE93" i="127"/>
  <c r="AE94" i="127"/>
  <c r="AE95" i="127"/>
  <c r="AE96" i="127"/>
  <c r="AE97" i="127"/>
  <c r="AE98" i="127"/>
  <c r="AE99" i="127"/>
  <c r="AE100" i="127"/>
  <c r="AE101" i="127"/>
  <c r="AE102" i="127"/>
  <c r="AE103" i="127"/>
  <c r="AE104" i="127"/>
  <c r="AE105" i="127"/>
  <c r="AE106" i="127"/>
  <c r="AE110" i="127"/>
  <c r="AE111" i="127"/>
  <c r="AE112" i="127"/>
  <c r="AE113" i="127"/>
  <c r="AE114" i="127"/>
  <c r="AE115" i="127"/>
  <c r="AE116" i="127"/>
  <c r="AE18" i="131"/>
  <c r="AE25" i="131"/>
  <c r="AE28" i="131"/>
  <c r="AE39" i="131"/>
  <c r="AE46" i="131"/>
  <c r="AE47" i="131"/>
  <c r="AE49" i="131"/>
  <c r="AE51" i="131"/>
  <c r="AE52" i="131"/>
  <c r="AE54" i="131"/>
  <c r="AE55" i="131"/>
  <c r="AE56" i="131"/>
  <c r="AE66" i="131"/>
  <c r="AE67" i="131"/>
  <c r="AE69" i="131"/>
  <c r="AE70" i="131"/>
  <c r="AE71" i="131"/>
  <c r="AE72" i="131"/>
  <c r="AE75" i="131"/>
  <c r="AE76" i="131"/>
  <c r="AE77" i="131"/>
  <c r="AE78" i="131"/>
  <c r="AE79" i="131"/>
  <c r="AE80" i="131"/>
  <c r="AE81" i="131"/>
  <c r="AE84" i="131"/>
  <c r="AE85" i="131"/>
  <c r="AE86" i="131"/>
  <c r="AE87" i="131"/>
  <c r="AE88" i="131"/>
  <c r="AE89" i="131"/>
  <c r="AE90" i="131"/>
  <c r="AE91" i="131"/>
  <c r="AE92" i="131"/>
  <c r="AE93" i="131"/>
  <c r="AE94" i="131"/>
  <c r="AE95" i="131"/>
  <c r="AE96" i="131"/>
  <c r="AE97" i="131"/>
  <c r="AE98" i="131"/>
  <c r="AE99" i="131"/>
  <c r="AE100" i="131"/>
  <c r="AE101" i="131"/>
  <c r="AE102" i="131"/>
  <c r="AE103" i="131"/>
  <c r="AE104" i="131"/>
  <c r="AE105" i="131"/>
  <c r="AE106" i="131"/>
  <c r="AE110" i="131"/>
  <c r="AE111" i="131"/>
  <c r="AE112" i="131"/>
  <c r="AE113" i="131"/>
  <c r="AE114" i="131"/>
  <c r="AE115" i="131"/>
  <c r="AE116" i="131"/>
  <c r="AE117" i="131"/>
  <c r="AE118" i="131"/>
  <c r="AE119" i="131"/>
  <c r="AE120" i="131"/>
  <c r="AE18" i="132"/>
  <c r="AE25" i="132"/>
  <c r="AE28" i="132"/>
  <c r="AE39" i="132"/>
  <c r="AE46" i="132"/>
  <c r="AE47" i="132"/>
  <c r="AE49" i="132"/>
  <c r="AE51" i="132"/>
  <c r="AE52" i="132"/>
  <c r="AE54" i="132"/>
  <c r="AE55" i="132"/>
  <c r="AE56" i="132"/>
  <c r="AE66" i="132"/>
  <c r="AE67" i="132"/>
  <c r="AE69" i="132"/>
  <c r="AE70" i="132"/>
  <c r="AE71" i="132"/>
  <c r="AE72" i="132"/>
  <c r="AE75" i="132"/>
  <c r="AE76" i="132"/>
  <c r="AE77" i="132"/>
  <c r="AE78" i="132"/>
  <c r="AE79" i="132"/>
  <c r="AE80" i="132"/>
  <c r="AE81" i="132"/>
  <c r="AE84" i="132"/>
  <c r="AE85" i="132"/>
  <c r="AE86" i="132"/>
  <c r="AE87" i="132"/>
  <c r="AE88" i="132"/>
  <c r="AE89" i="132"/>
  <c r="AE90" i="132"/>
  <c r="AE91" i="132"/>
  <c r="AE92" i="132"/>
  <c r="AE93" i="132"/>
  <c r="AE94" i="132"/>
  <c r="AE95" i="132"/>
  <c r="AE96" i="132"/>
  <c r="AE97" i="132"/>
  <c r="AE98" i="132"/>
  <c r="AE99" i="132"/>
  <c r="AE100" i="132"/>
  <c r="AE101" i="132"/>
  <c r="AE102" i="132"/>
  <c r="AE103" i="132"/>
  <c r="AE104" i="132"/>
  <c r="AE105" i="132"/>
  <c r="AE106" i="132"/>
  <c r="AE110" i="132"/>
  <c r="AE111" i="132"/>
  <c r="AE112" i="132"/>
  <c r="AE113" i="132"/>
  <c r="AE114" i="132"/>
  <c r="AE115" i="132"/>
  <c r="AE116" i="132"/>
  <c r="AE117" i="132"/>
  <c r="AE118" i="132"/>
  <c r="AE119" i="132"/>
  <c r="AE120" i="132"/>
  <c r="AE121" i="132"/>
  <c r="AE18" i="135"/>
  <c r="AE26" i="135"/>
  <c r="AE29" i="135"/>
  <c r="AE40" i="135"/>
  <c r="AE47" i="135"/>
  <c r="AE48" i="135"/>
  <c r="AE50" i="135"/>
  <c r="AE52" i="135"/>
  <c r="AE53" i="135"/>
  <c r="AE55" i="135"/>
  <c r="AE56" i="135"/>
  <c r="AE57" i="135"/>
  <c r="AE67" i="135"/>
  <c r="AE68" i="135"/>
  <c r="AE70" i="135"/>
  <c r="AE71" i="135"/>
  <c r="AE72" i="135"/>
  <c r="AE73" i="135"/>
  <c r="AE76" i="135"/>
  <c r="AE77" i="135"/>
  <c r="AE78" i="135"/>
  <c r="AE79" i="135"/>
  <c r="AE80" i="135"/>
  <c r="AE81" i="135"/>
  <c r="AE82" i="135"/>
  <c r="AE85" i="135"/>
  <c r="AE86" i="135"/>
  <c r="AE87" i="135"/>
  <c r="AE88" i="135"/>
  <c r="AE89" i="135"/>
  <c r="AE90" i="135"/>
  <c r="AE91" i="135"/>
  <c r="AE92" i="135"/>
  <c r="AE93" i="135"/>
  <c r="AE94" i="135"/>
  <c r="AE95" i="135"/>
  <c r="AE96" i="135"/>
  <c r="AE97" i="135"/>
  <c r="AE98" i="135"/>
  <c r="AE99" i="135"/>
  <c r="AE100" i="135"/>
  <c r="AE101" i="135"/>
  <c r="AE102" i="135"/>
  <c r="AE103" i="135"/>
  <c r="AE104" i="135"/>
  <c r="AE105" i="135"/>
  <c r="AE106" i="135"/>
  <c r="AE107" i="135"/>
  <c r="AE111" i="135"/>
  <c r="AE112" i="135"/>
  <c r="AE113" i="135"/>
  <c r="AE114" i="135"/>
  <c r="AE115" i="135"/>
  <c r="AE116" i="135"/>
  <c r="AE117" i="135"/>
  <c r="AE118" i="135"/>
  <c r="AE119" i="135"/>
  <c r="AE120" i="135"/>
  <c r="AE121" i="135"/>
  <c r="AE122" i="135"/>
  <c r="AE123" i="135"/>
  <c r="AE124" i="135"/>
  <c r="AE125" i="135"/>
  <c r="AE18" i="136"/>
  <c r="AE26" i="136"/>
  <c r="AE29" i="136"/>
  <c r="AE40" i="136"/>
  <c r="AE47" i="136"/>
  <c r="AE48" i="136"/>
  <c r="AE50" i="136"/>
  <c r="AE52" i="136"/>
  <c r="AE53" i="136"/>
  <c r="AE55" i="136"/>
  <c r="AE56" i="136"/>
  <c r="AE57" i="136"/>
  <c r="AE67" i="136"/>
  <c r="AE68" i="136"/>
  <c r="AE70" i="136"/>
  <c r="AE71" i="136"/>
  <c r="AE72" i="136"/>
  <c r="AE73" i="136"/>
  <c r="AE76" i="136"/>
  <c r="AE77" i="136"/>
  <c r="AE78" i="136"/>
  <c r="AE79" i="136"/>
  <c r="AE80" i="136"/>
  <c r="AE81" i="136"/>
  <c r="AE82" i="136"/>
  <c r="AE85" i="136"/>
  <c r="AE86" i="136"/>
  <c r="AE87" i="136"/>
  <c r="AE88" i="136"/>
  <c r="AE89" i="136"/>
  <c r="AE90" i="136"/>
  <c r="AE91" i="136"/>
  <c r="AE92" i="136"/>
  <c r="AE93" i="136"/>
  <c r="AE94" i="136"/>
  <c r="AE95" i="136"/>
  <c r="AE96" i="136"/>
  <c r="AE97" i="136"/>
  <c r="AE98" i="136"/>
  <c r="AE99" i="136"/>
  <c r="AE100" i="136"/>
  <c r="AE101" i="136"/>
  <c r="AE102" i="136"/>
  <c r="AE103" i="136"/>
  <c r="AE104" i="136"/>
  <c r="AE105" i="136"/>
  <c r="AE106" i="136"/>
  <c r="AE107" i="136"/>
  <c r="AE111" i="136"/>
  <c r="AE112" i="136"/>
  <c r="AE113" i="136"/>
  <c r="AE114" i="136"/>
  <c r="AE115" i="136"/>
  <c r="AE116" i="136"/>
  <c r="AE117" i="136"/>
  <c r="AE118" i="136"/>
  <c r="AE119" i="136"/>
  <c r="AE120" i="136"/>
  <c r="AE121" i="136"/>
  <c r="AE122" i="136"/>
  <c r="AE123" i="136"/>
  <c r="AE124" i="136"/>
  <c r="AE125" i="136"/>
  <c r="AE18" i="137"/>
  <c r="AE27" i="137"/>
  <c r="AE30" i="137"/>
  <c r="AE41" i="137"/>
  <c r="AE48" i="137"/>
  <c r="AE49" i="137"/>
  <c r="AE51" i="137"/>
  <c r="AE53" i="137"/>
  <c r="AE54" i="137"/>
  <c r="AE56" i="137"/>
  <c r="AE57" i="137"/>
  <c r="AE58" i="137"/>
  <c r="AE69" i="137"/>
  <c r="AE70" i="137"/>
  <c r="AE72" i="137"/>
  <c r="AE73" i="137"/>
  <c r="AE74" i="137"/>
  <c r="AE75" i="137"/>
  <c r="AE79" i="137"/>
  <c r="AE80" i="137"/>
  <c r="AE81" i="137"/>
  <c r="AE82" i="137"/>
  <c r="AE83" i="137"/>
  <c r="AE84" i="137"/>
  <c r="AE85" i="137"/>
  <c r="AE88" i="137"/>
  <c r="AE89" i="137"/>
  <c r="AE90" i="137"/>
  <c r="AE91" i="137"/>
  <c r="AE92" i="137"/>
  <c r="AE93" i="137"/>
  <c r="AE94" i="137"/>
  <c r="AE95" i="137"/>
  <c r="AE96" i="137"/>
  <c r="AE97" i="137"/>
  <c r="AE98" i="137"/>
  <c r="AE99" i="137"/>
  <c r="AE100" i="137"/>
  <c r="AE101" i="137"/>
  <c r="AE102" i="137"/>
  <c r="AE103" i="137"/>
  <c r="AE104" i="137"/>
  <c r="AE105" i="137"/>
  <c r="AE106" i="137"/>
  <c r="AE107" i="137"/>
  <c r="AE108" i="137"/>
  <c r="AE109" i="137"/>
  <c r="AE110" i="137"/>
  <c r="AE111" i="137"/>
  <c r="AE115" i="137"/>
  <c r="AE116" i="137"/>
  <c r="AE117" i="137"/>
  <c r="AE118" i="137"/>
  <c r="AE119" i="137"/>
  <c r="AE120" i="137"/>
  <c r="AE121" i="137"/>
  <c r="AE122" i="137"/>
  <c r="AE123" i="137"/>
  <c r="AE124" i="137"/>
  <c r="AE125" i="137"/>
  <c r="AE126" i="137"/>
  <c r="AE127" i="137"/>
  <c r="AE128" i="137"/>
  <c r="AE129" i="137"/>
  <c r="AE130" i="137"/>
  <c r="AE131" i="137"/>
  <c r="AE18" i="138"/>
  <c r="AE27" i="138"/>
  <c r="AE30" i="138"/>
  <c r="AE41" i="138"/>
  <c r="AE48" i="138"/>
  <c r="AE49" i="138"/>
  <c r="AE51" i="138"/>
  <c r="AE53" i="138"/>
  <c r="AE54" i="138"/>
  <c r="AE56" i="138"/>
  <c r="AE57" i="138"/>
  <c r="AE58" i="138"/>
  <c r="AE69" i="138"/>
  <c r="AE70" i="138"/>
  <c r="AE72" i="138"/>
  <c r="AE73" i="138"/>
  <c r="AE74" i="138"/>
  <c r="AE75" i="138"/>
  <c r="AE79" i="138"/>
  <c r="AE80" i="138"/>
  <c r="AE81" i="138"/>
  <c r="AE82" i="138"/>
  <c r="AE83" i="138"/>
  <c r="AE84" i="138"/>
  <c r="AE85" i="138"/>
  <c r="AE88" i="138"/>
  <c r="AE89" i="138"/>
  <c r="AE90" i="138"/>
  <c r="AE91" i="138"/>
  <c r="AE92" i="138"/>
  <c r="AE93" i="138"/>
  <c r="AE94" i="138"/>
  <c r="AE95" i="138"/>
  <c r="AE96" i="138"/>
  <c r="AE97" i="138"/>
  <c r="AE98" i="138"/>
  <c r="AE99" i="138"/>
  <c r="AE100" i="138"/>
  <c r="AE101" i="138"/>
  <c r="AE102" i="138"/>
  <c r="AE103" i="138"/>
  <c r="AE104" i="138"/>
  <c r="AE105" i="138"/>
  <c r="AE106" i="138"/>
  <c r="AE107" i="138"/>
  <c r="AE108" i="138"/>
  <c r="AE109" i="138"/>
  <c r="AE110" i="138"/>
  <c r="AE111" i="138"/>
  <c r="AE115" i="138"/>
  <c r="AE116" i="138"/>
  <c r="AE117" i="138"/>
  <c r="AE118" i="138"/>
  <c r="AE119" i="138"/>
  <c r="AE120" i="138"/>
  <c r="AE121" i="138"/>
  <c r="AE122" i="138"/>
  <c r="AE123" i="138"/>
  <c r="AE124" i="138"/>
  <c r="AE125" i="138"/>
  <c r="AE126" i="138"/>
  <c r="AE127" i="138"/>
  <c r="AE128" i="138"/>
  <c r="AE129" i="138"/>
  <c r="AE130" i="138"/>
  <c r="AE131" i="138"/>
  <c r="AE132" i="138"/>
  <c r="AE133" i="138"/>
  <c r="AA44" i="15"/>
  <c r="AA45" i="15"/>
  <c r="AA57" i="15"/>
  <c r="W17" i="65"/>
  <c r="W23" i="65"/>
  <c r="W34" i="65"/>
  <c r="W41" i="65"/>
  <c r="W42" i="65"/>
  <c r="W44" i="65"/>
  <c r="W46" i="65"/>
  <c r="W47" i="65"/>
  <c r="W49" i="65"/>
  <c r="W50" i="65"/>
  <c r="W51" i="65"/>
  <c r="W59" i="65"/>
  <c r="W60" i="65"/>
  <c r="W62" i="65"/>
  <c r="W63" i="65"/>
  <c r="W64" i="65"/>
  <c r="W65" i="65"/>
  <c r="W67" i="65"/>
  <c r="W68" i="65"/>
  <c r="W69" i="65"/>
  <c r="W70" i="65"/>
  <c r="W71" i="65"/>
  <c r="W72" i="65"/>
  <c r="W73" i="65"/>
  <c r="W74" i="65"/>
  <c r="W77" i="65"/>
  <c r="W78" i="65"/>
  <c r="W79" i="65"/>
  <c r="W80" i="65"/>
  <c r="W81" i="65"/>
  <c r="W82" i="65"/>
  <c r="W83" i="65"/>
  <c r="W84" i="65"/>
  <c r="W85" i="65"/>
  <c r="W86" i="65"/>
  <c r="W87" i="65"/>
  <c r="W88" i="65"/>
  <c r="W89" i="65"/>
  <c r="W17" i="66"/>
  <c r="W23" i="66"/>
  <c r="W34" i="66"/>
  <c r="W41" i="66"/>
  <c r="W42" i="66"/>
  <c r="W44" i="66"/>
  <c r="W46" i="66"/>
  <c r="W47" i="66"/>
  <c r="W49" i="66"/>
  <c r="W50" i="66"/>
  <c r="W51" i="66"/>
  <c r="W59" i="66"/>
  <c r="W60" i="66"/>
  <c r="W62" i="66"/>
  <c r="W63" i="66"/>
  <c r="W64" i="66"/>
  <c r="W65" i="66"/>
  <c r="W67" i="66"/>
  <c r="W68" i="66"/>
  <c r="W69" i="66"/>
  <c r="W70" i="66"/>
  <c r="W71" i="66"/>
  <c r="W72" i="66"/>
  <c r="W73" i="66"/>
  <c r="W74" i="66"/>
  <c r="W77" i="66"/>
  <c r="W78" i="66"/>
  <c r="W79" i="66"/>
  <c r="W80" i="66"/>
  <c r="W81" i="66"/>
  <c r="W82" i="66"/>
  <c r="W83" i="66"/>
  <c r="W84" i="66"/>
  <c r="W85" i="66"/>
  <c r="W86" i="66"/>
  <c r="W87" i="66"/>
  <c r="W88" i="66"/>
  <c r="W17" i="67"/>
  <c r="W23" i="67"/>
  <c r="W34" i="67"/>
  <c r="W41" i="67"/>
  <c r="W42" i="67"/>
  <c r="W44" i="67"/>
  <c r="W46" i="67"/>
  <c r="W47" i="67"/>
  <c r="W49" i="67"/>
  <c r="W50" i="67"/>
  <c r="W51" i="67"/>
  <c r="W59" i="67"/>
  <c r="W60" i="67"/>
  <c r="W62" i="67"/>
  <c r="W63" i="67"/>
  <c r="W64" i="67"/>
  <c r="W65" i="67"/>
  <c r="W67" i="67"/>
  <c r="W68" i="67"/>
  <c r="W69" i="67"/>
  <c r="W70" i="67"/>
  <c r="W71" i="67"/>
  <c r="W72" i="67"/>
  <c r="W73" i="67"/>
  <c r="W74" i="67"/>
  <c r="W77" i="67"/>
  <c r="W78" i="67"/>
  <c r="W79" i="67"/>
  <c r="W80" i="67"/>
  <c r="W81" i="67"/>
  <c r="W82" i="67"/>
  <c r="W83" i="67"/>
  <c r="W84" i="67"/>
  <c r="W85" i="67"/>
  <c r="W86" i="67"/>
  <c r="W87" i="67"/>
  <c r="W88" i="67"/>
  <c r="W89" i="67"/>
  <c r="W17" i="68"/>
  <c r="W23" i="68"/>
  <c r="W34" i="68"/>
  <c r="W41" i="68"/>
  <c r="W42" i="68"/>
  <c r="W44" i="68"/>
  <c r="W46" i="68"/>
  <c r="W47" i="68"/>
  <c r="W49" i="68"/>
  <c r="W50" i="68"/>
  <c r="W51" i="68"/>
  <c r="W59" i="68"/>
  <c r="W60" i="68"/>
  <c r="W62" i="68"/>
  <c r="W63" i="68"/>
  <c r="W64" i="68"/>
  <c r="W65" i="68"/>
  <c r="W67" i="68"/>
  <c r="W68" i="68"/>
  <c r="W69" i="68"/>
  <c r="W70" i="68"/>
  <c r="W71" i="68"/>
  <c r="W72" i="68"/>
  <c r="W73" i="68"/>
  <c r="W74" i="68"/>
  <c r="W77" i="68"/>
  <c r="W78" i="68"/>
  <c r="W79" i="68"/>
  <c r="W80" i="68"/>
  <c r="W81" i="68"/>
  <c r="W82" i="68"/>
  <c r="W83" i="68"/>
  <c r="W84" i="68"/>
  <c r="W85" i="68"/>
  <c r="W86" i="68"/>
  <c r="W87" i="68"/>
  <c r="W88" i="68"/>
  <c r="W89" i="68"/>
  <c r="W17" i="69"/>
  <c r="W23" i="69"/>
  <c r="W34" i="69"/>
  <c r="W41" i="69"/>
  <c r="W42" i="69"/>
  <c r="W44" i="69"/>
  <c r="W46" i="69"/>
  <c r="W47" i="69"/>
  <c r="W49" i="69"/>
  <c r="W50" i="69"/>
  <c r="W51" i="69"/>
  <c r="W59" i="69"/>
  <c r="W60" i="69"/>
  <c r="W62" i="69"/>
  <c r="W63" i="69"/>
  <c r="W64" i="69"/>
  <c r="W65" i="69"/>
  <c r="W67" i="69"/>
  <c r="W68" i="69"/>
  <c r="W69" i="69"/>
  <c r="W70" i="69"/>
  <c r="W71" i="69"/>
  <c r="W72" i="69"/>
  <c r="W73" i="69"/>
  <c r="W74" i="69"/>
  <c r="W77" i="69"/>
  <c r="W78" i="69"/>
  <c r="W79" i="69"/>
  <c r="W80" i="69"/>
  <c r="W81" i="69"/>
  <c r="W82" i="69"/>
  <c r="W83" i="69"/>
  <c r="W84" i="69"/>
  <c r="W85" i="69"/>
  <c r="W86" i="69"/>
  <c r="W87" i="69"/>
  <c r="W88" i="69"/>
  <c r="W89" i="69"/>
  <c r="W90" i="69"/>
  <c r="W17" i="70"/>
  <c r="W23" i="70"/>
  <c r="W34" i="70"/>
  <c r="W41" i="70"/>
  <c r="W42" i="70"/>
  <c r="W44" i="70"/>
  <c r="W46" i="70"/>
  <c r="W47" i="70"/>
  <c r="W49" i="70"/>
  <c r="W50" i="70"/>
  <c r="W51" i="70"/>
  <c r="W59" i="70"/>
  <c r="W60" i="70"/>
  <c r="W62" i="70"/>
  <c r="W63" i="70"/>
  <c r="W64" i="70"/>
  <c r="W65" i="70"/>
  <c r="W67" i="70"/>
  <c r="W68" i="70"/>
  <c r="W69" i="70"/>
  <c r="W70" i="70"/>
  <c r="W71" i="70"/>
  <c r="W72" i="70"/>
  <c r="W73" i="70"/>
  <c r="W74" i="70"/>
  <c r="W77" i="70"/>
  <c r="W78" i="70"/>
  <c r="W79" i="70"/>
  <c r="W80" i="70"/>
  <c r="W81" i="70"/>
  <c r="W82" i="70"/>
  <c r="W83" i="70"/>
  <c r="W84" i="70"/>
  <c r="W85" i="70"/>
  <c r="W86" i="70"/>
  <c r="W87" i="70"/>
  <c r="W88" i="70"/>
  <c r="W89" i="70"/>
  <c r="W90" i="70"/>
  <c r="W17" i="71"/>
  <c r="W23" i="71"/>
  <c r="W34" i="71"/>
  <c r="W41" i="71"/>
  <c r="W42" i="71"/>
  <c r="W44" i="71"/>
  <c r="W46" i="71"/>
  <c r="W47" i="71"/>
  <c r="W49" i="71"/>
  <c r="W50" i="71"/>
  <c r="W51" i="71"/>
  <c r="W59" i="71"/>
  <c r="W60" i="71"/>
  <c r="W62" i="71"/>
  <c r="W63" i="71"/>
  <c r="W64" i="71"/>
  <c r="W65" i="71"/>
  <c r="W67" i="71"/>
  <c r="W68" i="71"/>
  <c r="W69" i="71"/>
  <c r="W70" i="71"/>
  <c r="W71" i="71"/>
  <c r="W72" i="71"/>
  <c r="W73" i="71"/>
  <c r="W74" i="71"/>
  <c r="W77" i="71"/>
  <c r="W78" i="71"/>
  <c r="W79" i="71"/>
  <c r="W80" i="71"/>
  <c r="W81" i="71"/>
  <c r="W82" i="71"/>
  <c r="W83" i="71"/>
  <c r="W84" i="71"/>
  <c r="W85" i="71"/>
  <c r="W86" i="71"/>
  <c r="W87" i="71"/>
  <c r="W88" i="71"/>
  <c r="W89" i="71"/>
  <c r="W90" i="71"/>
  <c r="W91" i="71"/>
  <c r="W17" i="72"/>
  <c r="W23" i="72"/>
  <c r="W34" i="72"/>
  <c r="W41" i="72"/>
  <c r="W42" i="72"/>
  <c r="W44" i="72"/>
  <c r="W46" i="72"/>
  <c r="W47" i="72"/>
  <c r="W49" i="72"/>
  <c r="W50" i="72"/>
  <c r="W51" i="72"/>
  <c r="W59" i="72"/>
  <c r="W60" i="72"/>
  <c r="W62" i="72"/>
  <c r="W63" i="72"/>
  <c r="W64" i="72"/>
  <c r="W65" i="72"/>
  <c r="W67" i="72"/>
  <c r="W68" i="72"/>
  <c r="W69" i="72"/>
  <c r="W70" i="72"/>
  <c r="W71" i="72"/>
  <c r="W72" i="72"/>
  <c r="W73" i="72"/>
  <c r="W74" i="72"/>
  <c r="W77" i="72"/>
  <c r="W78" i="72"/>
  <c r="W79" i="72"/>
  <c r="W80" i="72"/>
  <c r="W81" i="72"/>
  <c r="W82" i="72"/>
  <c r="W83" i="72"/>
  <c r="W84" i="72"/>
  <c r="W85" i="72"/>
  <c r="W86" i="72"/>
  <c r="W87" i="72"/>
  <c r="W88" i="72"/>
  <c r="W89" i="72"/>
  <c r="W90" i="72"/>
  <c r="W91" i="72"/>
  <c r="W92" i="72"/>
  <c r="W17" i="73"/>
  <c r="W23" i="73"/>
  <c r="W34" i="73"/>
  <c r="W41" i="73"/>
  <c r="W42" i="73"/>
  <c r="W44" i="73"/>
  <c r="W46" i="73"/>
  <c r="W47" i="73"/>
  <c r="W49" i="73"/>
  <c r="W50" i="73"/>
  <c r="W51" i="73"/>
  <c r="W59" i="73"/>
  <c r="W60" i="73"/>
  <c r="W62" i="73"/>
  <c r="W63" i="73"/>
  <c r="W64" i="73"/>
  <c r="W65" i="73"/>
  <c r="W67" i="73"/>
  <c r="W68" i="73"/>
  <c r="W69" i="73"/>
  <c r="W70" i="73"/>
  <c r="W71" i="73"/>
  <c r="W72" i="73"/>
  <c r="W73" i="73"/>
  <c r="W74" i="73"/>
  <c r="W77" i="73"/>
  <c r="W78" i="73"/>
  <c r="W79" i="73"/>
  <c r="W80" i="73"/>
  <c r="W81" i="73"/>
  <c r="W82" i="73"/>
  <c r="W83" i="73"/>
  <c r="W84" i="73"/>
  <c r="W85" i="73"/>
  <c r="W86" i="73"/>
  <c r="W87" i="73"/>
  <c r="W88" i="73"/>
  <c r="W89" i="73"/>
  <c r="W90" i="73"/>
  <c r="W91" i="73"/>
  <c r="W92" i="73"/>
  <c r="W17" i="74"/>
  <c r="W23" i="74"/>
  <c r="W34" i="74"/>
  <c r="W41" i="74"/>
  <c r="W42" i="74"/>
  <c r="W44" i="74"/>
  <c r="W46" i="74"/>
  <c r="W47" i="74"/>
  <c r="W49" i="74"/>
  <c r="W50" i="74"/>
  <c r="W51" i="74"/>
  <c r="W59" i="74"/>
  <c r="W60" i="74"/>
  <c r="W62" i="74"/>
  <c r="W63" i="74"/>
  <c r="W64" i="74"/>
  <c r="W65" i="74"/>
  <c r="W67" i="74"/>
  <c r="W68" i="74"/>
  <c r="W69" i="74"/>
  <c r="W70" i="74"/>
  <c r="W71" i="74"/>
  <c r="W72" i="74"/>
  <c r="W73" i="74"/>
  <c r="W74" i="74"/>
  <c r="W77" i="74"/>
  <c r="W78" i="74"/>
  <c r="W79" i="74"/>
  <c r="W80" i="74"/>
  <c r="W81" i="74"/>
  <c r="W82" i="74"/>
  <c r="W83" i="74"/>
  <c r="W84" i="74"/>
  <c r="W85" i="74"/>
  <c r="W86" i="74"/>
  <c r="W87" i="74"/>
  <c r="W88" i="74"/>
  <c r="W89" i="74"/>
  <c r="W90" i="74"/>
  <c r="W91" i="74"/>
  <c r="W92" i="74"/>
  <c r="W17" i="75"/>
  <c r="W23" i="75"/>
  <c r="W34" i="75"/>
  <c r="W41" i="75"/>
  <c r="W42" i="75"/>
  <c r="W44" i="75"/>
  <c r="W46" i="75"/>
  <c r="W47" i="75"/>
  <c r="W49" i="75"/>
  <c r="W50" i="75"/>
  <c r="W51" i="75"/>
  <c r="W59" i="75"/>
  <c r="W60" i="75"/>
  <c r="W62" i="75"/>
  <c r="W63" i="75"/>
  <c r="W64" i="75"/>
  <c r="W65" i="75"/>
  <c r="W67" i="75"/>
  <c r="W68" i="75"/>
  <c r="W69" i="75"/>
  <c r="W70" i="75"/>
  <c r="W71" i="75"/>
  <c r="W72" i="75"/>
  <c r="W73" i="75"/>
  <c r="W74" i="75"/>
  <c r="W77" i="75"/>
  <c r="W78" i="75"/>
  <c r="W79" i="75"/>
  <c r="W80" i="75"/>
  <c r="W81" i="75"/>
  <c r="W82" i="75"/>
  <c r="W83" i="75"/>
  <c r="W84" i="75"/>
  <c r="W85" i="75"/>
  <c r="W86" i="75"/>
  <c r="W87" i="75"/>
  <c r="W88" i="75"/>
  <c r="W89" i="75"/>
  <c r="W90" i="75"/>
  <c r="W91" i="75"/>
  <c r="W92" i="75"/>
  <c r="W17" i="76"/>
  <c r="W23" i="76"/>
  <c r="W34" i="76"/>
  <c r="W41" i="76"/>
  <c r="W42" i="76"/>
  <c r="W44" i="76"/>
  <c r="W46" i="76"/>
  <c r="W47" i="76"/>
  <c r="W49" i="76"/>
  <c r="W50" i="76"/>
  <c r="W51" i="76"/>
  <c r="W59" i="76"/>
  <c r="W60" i="76"/>
  <c r="W62" i="76"/>
  <c r="W63" i="76"/>
  <c r="W64" i="76"/>
  <c r="W65" i="76"/>
  <c r="W67" i="76"/>
  <c r="W68" i="76"/>
  <c r="W69" i="76"/>
  <c r="W70" i="76"/>
  <c r="W71" i="76"/>
  <c r="W72" i="76"/>
  <c r="W73" i="76"/>
  <c r="W74" i="76"/>
  <c r="W77" i="76"/>
  <c r="W78" i="76"/>
  <c r="W79" i="76"/>
  <c r="W80" i="76"/>
  <c r="W81" i="76"/>
  <c r="W82" i="76"/>
  <c r="W83" i="76"/>
  <c r="W84" i="76"/>
  <c r="W85" i="76"/>
  <c r="W86" i="76"/>
  <c r="W87" i="76"/>
  <c r="W88" i="76"/>
  <c r="W89" i="76"/>
  <c r="W90" i="76"/>
  <c r="W91" i="76"/>
  <c r="W92" i="76"/>
  <c r="W93" i="76"/>
  <c r="W17" i="77"/>
  <c r="W23" i="77"/>
  <c r="W34" i="77"/>
  <c r="W41" i="77"/>
  <c r="W42" i="77"/>
  <c r="W44" i="77"/>
  <c r="W46" i="77"/>
  <c r="W47" i="77"/>
  <c r="W49" i="77"/>
  <c r="W50" i="77"/>
  <c r="W51" i="77"/>
  <c r="W59" i="77"/>
  <c r="W60" i="77"/>
  <c r="W62" i="77"/>
  <c r="W63" i="77"/>
  <c r="W64" i="77"/>
  <c r="W65" i="77"/>
  <c r="W67" i="77"/>
  <c r="W68" i="77"/>
  <c r="W69" i="77"/>
  <c r="W70" i="77"/>
  <c r="W71" i="77"/>
  <c r="W72" i="77"/>
  <c r="W73" i="77"/>
  <c r="W74" i="77"/>
  <c r="W77" i="77"/>
  <c r="W78" i="77"/>
  <c r="W79" i="77"/>
  <c r="W80" i="77"/>
  <c r="W81" i="77"/>
  <c r="W82" i="77"/>
  <c r="W83" i="77"/>
  <c r="W84" i="77"/>
  <c r="W85" i="77"/>
  <c r="W86" i="77"/>
  <c r="W87" i="77"/>
  <c r="W88" i="77"/>
  <c r="W89" i="77"/>
  <c r="W90" i="77"/>
  <c r="W91" i="77"/>
  <c r="W92" i="77"/>
  <c r="W93" i="77"/>
  <c r="W17" i="78"/>
  <c r="W23" i="78"/>
  <c r="W34" i="78"/>
  <c r="W41" i="78"/>
  <c r="W42" i="78"/>
  <c r="W44" i="78"/>
  <c r="W46" i="78"/>
  <c r="W47" i="78"/>
  <c r="W49" i="78"/>
  <c r="W50" i="78"/>
  <c r="W51" i="78"/>
  <c r="W59" i="78"/>
  <c r="W60" i="78"/>
  <c r="W62" i="78"/>
  <c r="W63" i="78"/>
  <c r="W64" i="78"/>
  <c r="W65" i="78"/>
  <c r="W67" i="78"/>
  <c r="W68" i="78"/>
  <c r="W69" i="78"/>
  <c r="W70" i="78"/>
  <c r="W71" i="78"/>
  <c r="W72" i="78"/>
  <c r="W73" i="78"/>
  <c r="W74" i="78"/>
  <c r="W77" i="78"/>
  <c r="W78" i="78"/>
  <c r="W79" i="78"/>
  <c r="W80" i="78"/>
  <c r="W81" i="78"/>
  <c r="W82" i="78"/>
  <c r="W83" i="78"/>
  <c r="W84" i="78"/>
  <c r="W85" i="78"/>
  <c r="W86" i="78"/>
  <c r="W87" i="78"/>
  <c r="W88" i="78"/>
  <c r="W89" i="78"/>
  <c r="W90" i="78"/>
  <c r="W91" i="78"/>
  <c r="W92" i="78"/>
  <c r="W93" i="78"/>
  <c r="W17" i="79"/>
  <c r="W23" i="79"/>
  <c r="W34" i="79"/>
  <c r="W41" i="79"/>
  <c r="W42" i="79"/>
  <c r="W44" i="79"/>
  <c r="W46" i="79"/>
  <c r="W47" i="79"/>
  <c r="W49" i="79"/>
  <c r="W50" i="79"/>
  <c r="W51" i="79"/>
  <c r="W59" i="79"/>
  <c r="W60" i="79"/>
  <c r="W62" i="79"/>
  <c r="W63" i="79"/>
  <c r="W64" i="79"/>
  <c r="W65" i="79"/>
  <c r="W67" i="79"/>
  <c r="W68" i="79"/>
  <c r="W69" i="79"/>
  <c r="W70" i="79"/>
  <c r="W71" i="79"/>
  <c r="W72" i="79"/>
  <c r="W73" i="79"/>
  <c r="W74" i="79"/>
  <c r="W77" i="79"/>
  <c r="W78" i="79"/>
  <c r="W79" i="79"/>
  <c r="W80" i="79"/>
  <c r="W81" i="79"/>
  <c r="W82" i="79"/>
  <c r="W83" i="79"/>
  <c r="W84" i="79"/>
  <c r="W85" i="79"/>
  <c r="W86" i="79"/>
  <c r="W87" i="79"/>
  <c r="W88" i="79"/>
  <c r="W89" i="79"/>
  <c r="W90" i="79"/>
  <c r="W91" i="79"/>
  <c r="W92" i="79"/>
  <c r="W93" i="79"/>
  <c r="W17" i="80"/>
  <c r="W23" i="80"/>
  <c r="W34" i="80"/>
  <c r="W41" i="80"/>
  <c r="W42" i="80"/>
  <c r="W44" i="80"/>
  <c r="W46" i="80"/>
  <c r="W47" i="80"/>
  <c r="W49" i="80"/>
  <c r="W50" i="80"/>
  <c r="W51" i="80"/>
  <c r="W59" i="80"/>
  <c r="W60" i="80"/>
  <c r="W62" i="80"/>
  <c r="W63" i="80"/>
  <c r="W64" i="80"/>
  <c r="W65" i="80"/>
  <c r="W67" i="80"/>
  <c r="W68" i="80"/>
  <c r="W69" i="80"/>
  <c r="W70" i="80"/>
  <c r="W71" i="80"/>
  <c r="W72" i="80"/>
  <c r="W73" i="80"/>
  <c r="W74" i="80"/>
  <c r="W77" i="80"/>
  <c r="W78" i="80"/>
  <c r="W79" i="80"/>
  <c r="W80" i="80"/>
  <c r="W81" i="80"/>
  <c r="W82" i="80"/>
  <c r="W83" i="80"/>
  <c r="W84" i="80"/>
  <c r="W85" i="80"/>
  <c r="W86" i="80"/>
  <c r="W87" i="80"/>
  <c r="W88" i="80"/>
  <c r="W89" i="80"/>
  <c r="W90" i="80"/>
  <c r="W91" i="80"/>
  <c r="W92" i="80"/>
  <c r="W93" i="80"/>
  <c r="W17" i="82"/>
  <c r="W23" i="82"/>
  <c r="W34" i="82"/>
  <c r="W41" i="82"/>
  <c r="W42" i="82"/>
  <c r="W44" i="82"/>
  <c r="W46" i="82"/>
  <c r="W47" i="82"/>
  <c r="W49" i="82"/>
  <c r="W50" i="82"/>
  <c r="W51" i="82"/>
  <c r="W59" i="82"/>
  <c r="W60" i="82"/>
  <c r="W62" i="82"/>
  <c r="W63" i="82"/>
  <c r="W64" i="82"/>
  <c r="W65" i="82"/>
  <c r="W67" i="82"/>
  <c r="W68" i="82"/>
  <c r="W69" i="82"/>
  <c r="W70" i="82"/>
  <c r="W71" i="82"/>
  <c r="W72" i="82"/>
  <c r="W73" i="82"/>
  <c r="W74" i="82"/>
  <c r="W77" i="82"/>
  <c r="W78" i="82"/>
  <c r="W79" i="82"/>
  <c r="W80" i="82"/>
  <c r="W81" i="82"/>
  <c r="W82" i="82"/>
  <c r="W83" i="82"/>
  <c r="W84" i="82"/>
  <c r="W85" i="82"/>
  <c r="W86" i="82"/>
  <c r="W87" i="82"/>
  <c r="W88" i="82"/>
  <c r="W89" i="82"/>
  <c r="W90" i="82"/>
  <c r="W91" i="82"/>
  <c r="W92" i="82"/>
  <c r="W93" i="82"/>
  <c r="W17" i="84"/>
  <c r="W23" i="84"/>
  <c r="W34" i="84"/>
  <c r="W41" i="84"/>
  <c r="W42" i="84"/>
  <c r="W44" i="84"/>
  <c r="W46" i="84"/>
  <c r="W47" i="84"/>
  <c r="W49" i="84"/>
  <c r="W50" i="84"/>
  <c r="W51" i="84"/>
  <c r="W59" i="84"/>
  <c r="W60" i="84"/>
  <c r="W62" i="84"/>
  <c r="W63" i="84"/>
  <c r="W64" i="84"/>
  <c r="W65" i="84"/>
  <c r="W67" i="84"/>
  <c r="W68" i="84"/>
  <c r="W69" i="84"/>
  <c r="W70" i="84"/>
  <c r="W71" i="84"/>
  <c r="W72" i="84"/>
  <c r="W73" i="84"/>
  <c r="W74" i="84"/>
  <c r="W77" i="84"/>
  <c r="W78" i="84"/>
  <c r="W79" i="84"/>
  <c r="W80" i="84"/>
  <c r="W81" i="84"/>
  <c r="W82" i="84"/>
  <c r="W83" i="84"/>
  <c r="W84" i="84"/>
  <c r="W85" i="84"/>
  <c r="W86" i="84"/>
  <c r="W87" i="84"/>
  <c r="W88" i="84"/>
  <c r="W89" i="84"/>
  <c r="W90" i="84"/>
  <c r="W91" i="84"/>
  <c r="W92" i="84"/>
  <c r="W93" i="84"/>
  <c r="W94" i="84"/>
  <c r="W17" i="83"/>
  <c r="W23" i="83"/>
  <c r="W34" i="83"/>
  <c r="W41" i="83"/>
  <c r="W42" i="83"/>
  <c r="W44" i="83"/>
  <c r="W46" i="83"/>
  <c r="W47" i="83"/>
  <c r="W49" i="83"/>
  <c r="W50" i="83"/>
  <c r="W51" i="83"/>
  <c r="W59" i="83"/>
  <c r="W60" i="83"/>
  <c r="W62" i="83"/>
  <c r="W63" i="83"/>
  <c r="W64" i="83"/>
  <c r="W65" i="83"/>
  <c r="W67" i="83"/>
  <c r="W68" i="83"/>
  <c r="W69" i="83"/>
  <c r="W70" i="83"/>
  <c r="W71" i="83"/>
  <c r="W72" i="83"/>
  <c r="W73" i="83"/>
  <c r="W74" i="83"/>
  <c r="W77" i="83"/>
  <c r="W78" i="83"/>
  <c r="W79" i="83"/>
  <c r="W80" i="83"/>
  <c r="W81" i="83"/>
  <c r="W82" i="83"/>
  <c r="W83" i="83"/>
  <c r="W84" i="83"/>
  <c r="W85" i="83"/>
  <c r="W86" i="83"/>
  <c r="W87" i="83"/>
  <c r="W88" i="83"/>
  <c r="W89" i="83"/>
  <c r="W90" i="83"/>
  <c r="W91" i="83"/>
  <c r="W92" i="83"/>
  <c r="W93" i="83"/>
  <c r="W17" i="85"/>
  <c r="W23" i="85"/>
  <c r="W34" i="85"/>
  <c r="W41" i="85"/>
  <c r="W42" i="85"/>
  <c r="W44" i="85"/>
  <c r="W46" i="85"/>
  <c r="W47" i="85"/>
  <c r="W49" i="85"/>
  <c r="W50" i="85"/>
  <c r="W51" i="85"/>
  <c r="W59" i="85"/>
  <c r="W60" i="85"/>
  <c r="W62" i="85"/>
  <c r="W63" i="85"/>
  <c r="W64" i="85"/>
  <c r="W65" i="85"/>
  <c r="W67" i="85"/>
  <c r="W68" i="85"/>
  <c r="W69" i="85"/>
  <c r="W70" i="85"/>
  <c r="W71" i="85"/>
  <c r="W72" i="85"/>
  <c r="W73" i="85"/>
  <c r="W74" i="85"/>
  <c r="W77" i="85"/>
  <c r="W78" i="85"/>
  <c r="W79" i="85"/>
  <c r="W80" i="85"/>
  <c r="W81" i="85"/>
  <c r="W82" i="85"/>
  <c r="W83" i="85"/>
  <c r="W84" i="85"/>
  <c r="W85" i="85"/>
  <c r="W86" i="85"/>
  <c r="W87" i="85"/>
  <c r="W88" i="85"/>
  <c r="W89" i="85"/>
  <c r="W90" i="85"/>
  <c r="W91" i="85"/>
  <c r="W92" i="85"/>
  <c r="W93" i="85"/>
  <c r="W17" i="87"/>
  <c r="W23" i="87"/>
  <c r="W34" i="87"/>
  <c r="W41" i="87"/>
  <c r="W42" i="87"/>
  <c r="W44" i="87"/>
  <c r="W46" i="87"/>
  <c r="W47" i="87"/>
  <c r="W49" i="87"/>
  <c r="W50" i="87"/>
  <c r="W51" i="87"/>
  <c r="W59" i="87"/>
  <c r="W60" i="87"/>
  <c r="W62" i="87"/>
  <c r="W63" i="87"/>
  <c r="W64" i="87"/>
  <c r="W65" i="87"/>
  <c r="W67" i="87"/>
  <c r="W68" i="87"/>
  <c r="W69" i="87"/>
  <c r="W70" i="87"/>
  <c r="W71" i="87"/>
  <c r="W72" i="87"/>
  <c r="W73" i="87"/>
  <c r="W74" i="87"/>
  <c r="W77" i="87"/>
  <c r="W78" i="87"/>
  <c r="W79" i="87"/>
  <c r="W80" i="87"/>
  <c r="W81" i="87"/>
  <c r="W82" i="87"/>
  <c r="W83" i="87"/>
  <c r="W84" i="87"/>
  <c r="W85" i="87"/>
  <c r="W86" i="87"/>
  <c r="W87" i="87"/>
  <c r="W88" i="87"/>
  <c r="W89" i="87"/>
  <c r="W90" i="87"/>
  <c r="W91" i="87"/>
  <c r="W92" i="87"/>
  <c r="W93" i="87"/>
  <c r="W17" i="89"/>
  <c r="W23" i="89"/>
  <c r="W34" i="89"/>
  <c r="W41" i="89"/>
  <c r="W42" i="89"/>
  <c r="W44" i="89"/>
  <c r="W46" i="89"/>
  <c r="W47" i="89"/>
  <c r="W49" i="89"/>
  <c r="W50" i="89"/>
  <c r="W51" i="89"/>
  <c r="W59" i="89"/>
  <c r="W60" i="89"/>
  <c r="W62" i="89"/>
  <c r="W63" i="89"/>
  <c r="W64" i="89"/>
  <c r="W65" i="89"/>
  <c r="W67" i="89"/>
  <c r="W68" i="89"/>
  <c r="W69" i="89"/>
  <c r="W70" i="89"/>
  <c r="W71" i="89"/>
  <c r="W72" i="89"/>
  <c r="W73" i="89"/>
  <c r="W74" i="89"/>
  <c r="W77" i="89"/>
  <c r="W78" i="89"/>
  <c r="W79" i="89"/>
  <c r="W80" i="89"/>
  <c r="W81" i="89"/>
  <c r="W82" i="89"/>
  <c r="W83" i="89"/>
  <c r="W84" i="89"/>
  <c r="W85" i="89"/>
  <c r="W86" i="89"/>
  <c r="W87" i="89"/>
  <c r="W88" i="89"/>
  <c r="W89" i="89"/>
  <c r="W90" i="89"/>
  <c r="W91" i="89"/>
  <c r="W92" i="89"/>
  <c r="W93" i="89"/>
  <c r="W17" i="90"/>
  <c r="W23" i="90"/>
  <c r="W34" i="90"/>
  <c r="W41" i="90"/>
  <c r="W42" i="90"/>
  <c r="W44" i="90"/>
  <c r="W46" i="90"/>
  <c r="W47" i="90"/>
  <c r="W49" i="90"/>
  <c r="W50" i="90"/>
  <c r="W51" i="90"/>
  <c r="W59" i="90"/>
  <c r="W60" i="90"/>
  <c r="W62" i="90"/>
  <c r="W63" i="90"/>
  <c r="W64" i="90"/>
  <c r="W65" i="90"/>
  <c r="W67" i="90"/>
  <c r="W68" i="90"/>
  <c r="W69" i="90"/>
  <c r="W70" i="90"/>
  <c r="W71" i="90"/>
  <c r="W72" i="90"/>
  <c r="W73" i="90"/>
  <c r="W74" i="90"/>
  <c r="W77" i="90"/>
  <c r="W78" i="90"/>
  <c r="W79" i="90"/>
  <c r="W80" i="90"/>
  <c r="W81" i="90"/>
  <c r="W82" i="90"/>
  <c r="W83" i="90"/>
  <c r="W84" i="90"/>
  <c r="W85" i="90"/>
  <c r="W86" i="90"/>
  <c r="W87" i="90"/>
  <c r="W88" i="90"/>
  <c r="W89" i="90"/>
  <c r="W90" i="90"/>
  <c r="W91" i="90"/>
  <c r="W92" i="90"/>
  <c r="W93" i="90"/>
  <c r="W17" i="91"/>
  <c r="W23" i="91"/>
  <c r="W34" i="91"/>
  <c r="W41" i="91"/>
  <c r="W42" i="91"/>
  <c r="W44" i="91"/>
  <c r="W46" i="91"/>
  <c r="W47" i="91"/>
  <c r="W49" i="91"/>
  <c r="W50" i="91"/>
  <c r="W51" i="91"/>
  <c r="W59" i="91"/>
  <c r="W60" i="91"/>
  <c r="W62" i="91"/>
  <c r="W63" i="91"/>
  <c r="W64" i="91"/>
  <c r="W65" i="91"/>
  <c r="W67" i="91"/>
  <c r="W68" i="91"/>
  <c r="W69" i="91"/>
  <c r="W70" i="91"/>
  <c r="W71" i="91"/>
  <c r="W72" i="91"/>
  <c r="W73" i="91"/>
  <c r="W74" i="91"/>
  <c r="W77" i="91"/>
  <c r="W78" i="91"/>
  <c r="W79" i="91"/>
  <c r="W80" i="91"/>
  <c r="W81" i="91"/>
  <c r="W82" i="91"/>
  <c r="W83" i="91"/>
  <c r="W84" i="91"/>
  <c r="W85" i="91"/>
  <c r="W86" i="91"/>
  <c r="W87" i="91"/>
  <c r="W88" i="91"/>
  <c r="W89" i="91"/>
  <c r="W90" i="91"/>
  <c r="W91" i="91"/>
  <c r="W92" i="91"/>
  <c r="W93" i="91"/>
  <c r="W17" i="92"/>
  <c r="W23" i="92"/>
  <c r="W34" i="92"/>
  <c r="W41" i="92"/>
  <c r="W42" i="92"/>
  <c r="W44" i="92"/>
  <c r="W46" i="92"/>
  <c r="W47" i="92"/>
  <c r="W49" i="92"/>
  <c r="W50" i="92"/>
  <c r="W51" i="92"/>
  <c r="W59" i="92"/>
  <c r="W60" i="92"/>
  <c r="W62" i="92"/>
  <c r="W63" i="92"/>
  <c r="W64" i="92"/>
  <c r="W65" i="92"/>
  <c r="W67" i="92"/>
  <c r="W68" i="92"/>
  <c r="W69" i="92"/>
  <c r="W70" i="92"/>
  <c r="W71" i="92"/>
  <c r="W72" i="92"/>
  <c r="W73" i="92"/>
  <c r="W74" i="92"/>
  <c r="W77" i="92"/>
  <c r="W78" i="92"/>
  <c r="W79" i="92"/>
  <c r="W80" i="92"/>
  <c r="W81" i="92"/>
  <c r="W82" i="92"/>
  <c r="W83" i="92"/>
  <c r="W84" i="92"/>
  <c r="W85" i="92"/>
  <c r="W86" i="92"/>
  <c r="W87" i="92"/>
  <c r="W88" i="92"/>
  <c r="W89" i="92"/>
  <c r="W90" i="92"/>
  <c r="W91" i="92"/>
  <c r="W92" i="92"/>
  <c r="W93" i="92"/>
  <c r="W94" i="92"/>
  <c r="W17" i="93"/>
  <c r="W23" i="93"/>
  <c r="W34" i="93"/>
  <c r="W41" i="93"/>
  <c r="W42" i="93"/>
  <c r="W44" i="93"/>
  <c r="W46" i="93"/>
  <c r="W47" i="93"/>
  <c r="W49" i="93"/>
  <c r="W50" i="93"/>
  <c r="W51" i="93"/>
  <c r="W59" i="93"/>
  <c r="W60" i="93"/>
  <c r="W62" i="93"/>
  <c r="W63" i="93"/>
  <c r="W64" i="93"/>
  <c r="W65" i="93"/>
  <c r="W67" i="93"/>
  <c r="W68" i="93"/>
  <c r="W69" i="93"/>
  <c r="W70" i="93"/>
  <c r="W71" i="93"/>
  <c r="W72" i="93"/>
  <c r="W73" i="93"/>
  <c r="W74" i="93"/>
  <c r="W77" i="93"/>
  <c r="W78" i="93"/>
  <c r="W79" i="93"/>
  <c r="W80" i="93"/>
  <c r="W81" i="93"/>
  <c r="W82" i="93"/>
  <c r="W83" i="93"/>
  <c r="W84" i="93"/>
  <c r="W85" i="93"/>
  <c r="W86" i="93"/>
  <c r="W87" i="93"/>
  <c r="W88" i="93"/>
  <c r="W89" i="93"/>
  <c r="W90" i="93"/>
  <c r="W91" i="93"/>
  <c r="W92" i="93"/>
  <c r="W93" i="93"/>
  <c r="W94" i="93"/>
  <c r="W17" i="94"/>
  <c r="W23" i="94"/>
  <c r="W34" i="94"/>
  <c r="W41" i="94"/>
  <c r="W42" i="94"/>
  <c r="W44" i="94"/>
  <c r="W46" i="94"/>
  <c r="W47" i="94"/>
  <c r="W49" i="94"/>
  <c r="W50" i="94"/>
  <c r="W51" i="94"/>
  <c r="W59" i="94"/>
  <c r="W60" i="94"/>
  <c r="W62" i="94"/>
  <c r="W63" i="94"/>
  <c r="W64" i="94"/>
  <c r="W65" i="94"/>
  <c r="W67" i="94"/>
  <c r="W68" i="94"/>
  <c r="W69" i="94"/>
  <c r="W70" i="94"/>
  <c r="W71" i="94"/>
  <c r="W72" i="94"/>
  <c r="W73" i="94"/>
  <c r="W74" i="94"/>
  <c r="W77" i="94"/>
  <c r="W78" i="94"/>
  <c r="W79" i="94"/>
  <c r="W80" i="94"/>
  <c r="W81" i="94"/>
  <c r="W82" i="94"/>
  <c r="W83" i="94"/>
  <c r="W84" i="94"/>
  <c r="W85" i="94"/>
  <c r="W86" i="94"/>
  <c r="W87" i="94"/>
  <c r="W88" i="94"/>
  <c r="W89" i="94"/>
  <c r="W90" i="94"/>
  <c r="W91" i="94"/>
  <c r="W92" i="94"/>
  <c r="W93" i="94"/>
  <c r="W94" i="94"/>
  <c r="W17" i="95"/>
  <c r="W23" i="95"/>
  <c r="W34" i="95"/>
  <c r="W41" i="95"/>
  <c r="W42" i="95"/>
  <c r="W44" i="95"/>
  <c r="W46" i="95"/>
  <c r="W47" i="95"/>
  <c r="W49" i="95"/>
  <c r="W50" i="95"/>
  <c r="W51" i="95"/>
  <c r="W59" i="95"/>
  <c r="W60" i="95"/>
  <c r="W62" i="95"/>
  <c r="W63" i="95"/>
  <c r="W64" i="95"/>
  <c r="W65" i="95"/>
  <c r="W67" i="95"/>
  <c r="W68" i="95"/>
  <c r="W69" i="95"/>
  <c r="W70" i="95"/>
  <c r="W71" i="95"/>
  <c r="W72" i="95"/>
  <c r="W73" i="95"/>
  <c r="W74" i="95"/>
  <c r="W77" i="95"/>
  <c r="W78" i="95"/>
  <c r="W79" i="95"/>
  <c r="W80" i="95"/>
  <c r="W81" i="95"/>
  <c r="W82" i="95"/>
  <c r="W83" i="95"/>
  <c r="W84" i="95"/>
  <c r="W85" i="95"/>
  <c r="W86" i="95"/>
  <c r="W87" i="95"/>
  <c r="W88" i="95"/>
  <c r="W89" i="95"/>
  <c r="W90" i="95"/>
  <c r="W91" i="95"/>
  <c r="W92" i="95"/>
  <c r="W93" i="95"/>
  <c r="W94" i="95"/>
  <c r="W17" i="96"/>
  <c r="W23" i="96"/>
  <c r="W34" i="96"/>
  <c r="W41" i="96"/>
  <c r="W42" i="96"/>
  <c r="W44" i="96"/>
  <c r="W46" i="96"/>
  <c r="W47" i="96"/>
  <c r="W49" i="96"/>
  <c r="W50" i="96"/>
  <c r="W51" i="96"/>
  <c r="W59" i="96"/>
  <c r="W60" i="96"/>
  <c r="W62" i="96"/>
  <c r="W63" i="96"/>
  <c r="W64" i="96"/>
  <c r="W65" i="96"/>
  <c r="W67" i="96"/>
  <c r="W68" i="96"/>
  <c r="W69" i="96"/>
  <c r="W70" i="96"/>
  <c r="W71" i="96"/>
  <c r="W72" i="96"/>
  <c r="W73" i="96"/>
  <c r="W74" i="96"/>
  <c r="W77" i="96"/>
  <c r="W78" i="96"/>
  <c r="W79" i="96"/>
  <c r="W80" i="96"/>
  <c r="W81" i="96"/>
  <c r="W82" i="96"/>
  <c r="W83" i="96"/>
  <c r="W84" i="96"/>
  <c r="W85" i="96"/>
  <c r="W86" i="96"/>
  <c r="W87" i="96"/>
  <c r="W88" i="96"/>
  <c r="W89" i="96"/>
  <c r="W90" i="96"/>
  <c r="W91" i="96"/>
  <c r="W92" i="96"/>
  <c r="W93" i="96"/>
  <c r="W94" i="96"/>
  <c r="W17" i="97"/>
  <c r="W24" i="97"/>
  <c r="W36" i="97"/>
  <c r="W43" i="97"/>
  <c r="W44" i="97"/>
  <c r="W46" i="97"/>
  <c r="W48" i="97"/>
  <c r="W49" i="97"/>
  <c r="W51" i="97"/>
  <c r="W52" i="97"/>
  <c r="W53" i="97"/>
  <c r="W61" i="97"/>
  <c r="W62" i="97"/>
  <c r="W64" i="97"/>
  <c r="W65" i="97"/>
  <c r="W66" i="97"/>
  <c r="W67" i="97"/>
  <c r="W70" i="97"/>
  <c r="W71" i="97"/>
  <c r="W72" i="97"/>
  <c r="W73" i="97"/>
  <c r="W74" i="97"/>
  <c r="W75" i="97"/>
  <c r="W76" i="97"/>
  <c r="W79" i="97"/>
  <c r="W80" i="97"/>
  <c r="W81" i="97"/>
  <c r="W82" i="97"/>
  <c r="W83" i="97"/>
  <c r="W84" i="97"/>
  <c r="W85" i="97"/>
  <c r="W86" i="97"/>
  <c r="W87" i="97"/>
  <c r="W88" i="97"/>
  <c r="W89" i="97"/>
  <c r="W90" i="97"/>
  <c r="W91" i="97"/>
  <c r="W92" i="97"/>
  <c r="W93" i="97"/>
  <c r="W94" i="97"/>
  <c r="W95" i="97"/>
  <c r="W96" i="97"/>
  <c r="W17" i="98"/>
  <c r="W24" i="98"/>
  <c r="W37" i="98"/>
  <c r="W44" i="98"/>
  <c r="W45" i="98"/>
  <c r="W47" i="98"/>
  <c r="W49" i="98"/>
  <c r="W50" i="98"/>
  <c r="W52" i="98"/>
  <c r="W53" i="98"/>
  <c r="W54" i="98"/>
  <c r="W62" i="98"/>
  <c r="W63" i="98"/>
  <c r="W65" i="98"/>
  <c r="W66" i="98"/>
  <c r="W67" i="98"/>
  <c r="W68" i="98"/>
  <c r="W71" i="98"/>
  <c r="W72" i="98"/>
  <c r="W73" i="98"/>
  <c r="W74" i="98"/>
  <c r="W75" i="98"/>
  <c r="W76" i="98"/>
  <c r="W77" i="98"/>
  <c r="W80" i="98"/>
  <c r="W81" i="98"/>
  <c r="W82" i="98"/>
  <c r="W83" i="98"/>
  <c r="W84" i="98"/>
  <c r="W85" i="98"/>
  <c r="W86" i="98"/>
  <c r="W87" i="98"/>
  <c r="W88" i="98"/>
  <c r="W89" i="98"/>
  <c r="W90" i="98"/>
  <c r="W91" i="98"/>
  <c r="W92" i="98"/>
  <c r="W93" i="98"/>
  <c r="W94" i="98"/>
  <c r="W95" i="98"/>
  <c r="W96" i="98"/>
  <c r="W97" i="98"/>
  <c r="W17" i="99"/>
  <c r="W24" i="99"/>
  <c r="W37" i="99"/>
  <c r="W44" i="99"/>
  <c r="W45" i="99"/>
  <c r="W47" i="99"/>
  <c r="W49" i="99"/>
  <c r="W50" i="99"/>
  <c r="W52" i="99"/>
  <c r="W53" i="99"/>
  <c r="W54" i="99"/>
  <c r="W62" i="99"/>
  <c r="W63" i="99"/>
  <c r="W65" i="99"/>
  <c r="W66" i="99"/>
  <c r="W67" i="99"/>
  <c r="W68" i="99"/>
  <c r="W71" i="99"/>
  <c r="W72" i="99"/>
  <c r="W73" i="99"/>
  <c r="W74" i="99"/>
  <c r="W75" i="99"/>
  <c r="W76" i="99"/>
  <c r="W77" i="99"/>
  <c r="W80" i="99"/>
  <c r="W81" i="99"/>
  <c r="W82" i="99"/>
  <c r="W83" i="99"/>
  <c r="W84" i="99"/>
  <c r="W85" i="99"/>
  <c r="W86" i="99"/>
  <c r="W87" i="99"/>
  <c r="W88" i="99"/>
  <c r="W89" i="99"/>
  <c r="W90" i="99"/>
  <c r="W91" i="99"/>
  <c r="W92" i="99"/>
  <c r="W93" i="99"/>
  <c r="W94" i="99"/>
  <c r="W95" i="99"/>
  <c r="W96" i="99"/>
  <c r="W97" i="99"/>
  <c r="W17" i="100"/>
  <c r="W24" i="100"/>
  <c r="W37" i="100"/>
  <c r="W44" i="100"/>
  <c r="W45" i="100"/>
  <c r="W47" i="100"/>
  <c r="W49" i="100"/>
  <c r="W50" i="100"/>
  <c r="W52" i="100"/>
  <c r="W53" i="100"/>
  <c r="W54" i="100"/>
  <c r="W62" i="100"/>
  <c r="W63" i="100"/>
  <c r="W65" i="100"/>
  <c r="W66" i="100"/>
  <c r="W67" i="100"/>
  <c r="W68" i="100"/>
  <c r="W71" i="100"/>
  <c r="W72" i="100"/>
  <c r="W73" i="100"/>
  <c r="W74" i="100"/>
  <c r="W75" i="100"/>
  <c r="W76" i="100"/>
  <c r="W77" i="100"/>
  <c r="W80" i="100"/>
  <c r="W81" i="100"/>
  <c r="W82" i="100"/>
  <c r="W83" i="100"/>
  <c r="W84" i="100"/>
  <c r="W85" i="100"/>
  <c r="W86" i="100"/>
  <c r="W87" i="100"/>
  <c r="W88" i="100"/>
  <c r="W89" i="100"/>
  <c r="W90" i="100"/>
  <c r="W91" i="100"/>
  <c r="W92" i="100"/>
  <c r="W93" i="100"/>
  <c r="W94" i="100"/>
  <c r="W95" i="100"/>
  <c r="W96" i="100"/>
  <c r="W97" i="100"/>
  <c r="W17" i="101"/>
  <c r="W24" i="101"/>
  <c r="W37" i="101"/>
  <c r="W44" i="101"/>
  <c r="W45" i="101"/>
  <c r="W47" i="101"/>
  <c r="W49" i="101"/>
  <c r="W50" i="101"/>
  <c r="W52" i="101"/>
  <c r="W53" i="101"/>
  <c r="W54" i="101"/>
  <c r="W62" i="101"/>
  <c r="W63" i="101"/>
  <c r="W65" i="101"/>
  <c r="W66" i="101"/>
  <c r="W67" i="101"/>
  <c r="W68" i="101"/>
  <c r="W71" i="101"/>
  <c r="W72" i="101"/>
  <c r="W73" i="101"/>
  <c r="W74" i="101"/>
  <c r="W75" i="101"/>
  <c r="W76" i="101"/>
  <c r="W77" i="101"/>
  <c r="W80" i="101"/>
  <c r="W81" i="101"/>
  <c r="W82" i="101"/>
  <c r="W83" i="101"/>
  <c r="W84" i="101"/>
  <c r="W85" i="101"/>
  <c r="W86" i="101"/>
  <c r="W87" i="101"/>
  <c r="W88" i="101"/>
  <c r="W89" i="101"/>
  <c r="W90" i="101"/>
  <c r="W91" i="101"/>
  <c r="W92" i="101"/>
  <c r="W93" i="101"/>
  <c r="W94" i="101"/>
  <c r="W95" i="101"/>
  <c r="W96" i="101"/>
  <c r="W97" i="101"/>
  <c r="W17" i="102"/>
  <c r="W24" i="102"/>
  <c r="W37" i="102"/>
  <c r="W44" i="102"/>
  <c r="W45" i="102"/>
  <c r="W47" i="102"/>
  <c r="W49" i="102"/>
  <c r="W50" i="102"/>
  <c r="W52" i="102"/>
  <c r="W53" i="102"/>
  <c r="W54" i="102"/>
  <c r="W62" i="102"/>
  <c r="W63" i="102"/>
  <c r="W65" i="102"/>
  <c r="W66" i="102"/>
  <c r="W67" i="102"/>
  <c r="W68" i="102"/>
  <c r="W71" i="102"/>
  <c r="W72" i="102"/>
  <c r="W73" i="102"/>
  <c r="W74" i="102"/>
  <c r="W75" i="102"/>
  <c r="W76" i="102"/>
  <c r="W77" i="102"/>
  <c r="W80" i="102"/>
  <c r="W81" i="102"/>
  <c r="W82" i="102"/>
  <c r="W83" i="102"/>
  <c r="W84" i="102"/>
  <c r="W85" i="102"/>
  <c r="W86" i="102"/>
  <c r="W87" i="102"/>
  <c r="W88" i="102"/>
  <c r="W89" i="102"/>
  <c r="W90" i="102"/>
  <c r="W91" i="102"/>
  <c r="W92" i="102"/>
  <c r="W93" i="102"/>
  <c r="W94" i="102"/>
  <c r="W95" i="102"/>
  <c r="W96" i="102"/>
  <c r="W97" i="102"/>
  <c r="W17" i="103"/>
  <c r="W24" i="103"/>
  <c r="W37" i="103"/>
  <c r="W44" i="103"/>
  <c r="W45" i="103"/>
  <c r="W47" i="103"/>
  <c r="W49" i="103"/>
  <c r="W50" i="103"/>
  <c r="W52" i="103"/>
  <c r="W53" i="103"/>
  <c r="W54" i="103"/>
  <c r="W62" i="103"/>
  <c r="W63" i="103"/>
  <c r="W65" i="103"/>
  <c r="W66" i="103"/>
  <c r="W67" i="103"/>
  <c r="W68" i="103"/>
  <c r="W71" i="103"/>
  <c r="W72" i="103"/>
  <c r="W73" i="103"/>
  <c r="W74" i="103"/>
  <c r="W75" i="103"/>
  <c r="W76" i="103"/>
  <c r="W77" i="103"/>
  <c r="W80" i="103"/>
  <c r="W81" i="103"/>
  <c r="W82" i="103"/>
  <c r="W83" i="103"/>
  <c r="W84" i="103"/>
  <c r="W85" i="103"/>
  <c r="W86" i="103"/>
  <c r="W87" i="103"/>
  <c r="W88" i="103"/>
  <c r="W89" i="103"/>
  <c r="W90" i="103"/>
  <c r="W91" i="103"/>
  <c r="W92" i="103"/>
  <c r="W93" i="103"/>
  <c r="W94" i="103"/>
  <c r="W95" i="103"/>
  <c r="W96" i="103"/>
  <c r="W97" i="103"/>
  <c r="W17" i="104"/>
  <c r="W24" i="104"/>
  <c r="W37" i="104"/>
  <c r="W44" i="104"/>
  <c r="W45" i="104"/>
  <c r="W47" i="104"/>
  <c r="W49" i="104"/>
  <c r="W50" i="104"/>
  <c r="W52" i="104"/>
  <c r="W53" i="104"/>
  <c r="W54" i="104"/>
  <c r="W62" i="104"/>
  <c r="W63" i="104"/>
  <c r="W65" i="104"/>
  <c r="W66" i="104"/>
  <c r="W67" i="104"/>
  <c r="W68" i="104"/>
  <c r="W71" i="104"/>
  <c r="W72" i="104"/>
  <c r="W73" i="104"/>
  <c r="W74" i="104"/>
  <c r="W75" i="104"/>
  <c r="W76" i="104"/>
  <c r="W77" i="104"/>
  <c r="W80" i="104"/>
  <c r="W81" i="104"/>
  <c r="W82" i="104"/>
  <c r="W83" i="104"/>
  <c r="W84" i="104"/>
  <c r="W85" i="104"/>
  <c r="W86" i="104"/>
  <c r="W87" i="104"/>
  <c r="W88" i="104"/>
  <c r="W89" i="104"/>
  <c r="W90" i="104"/>
  <c r="W91" i="104"/>
  <c r="W92" i="104"/>
  <c r="W93" i="104"/>
  <c r="W94" i="104"/>
  <c r="W95" i="104"/>
  <c r="W96" i="104"/>
  <c r="W97" i="104"/>
  <c r="W17" i="105"/>
  <c r="W24" i="105"/>
  <c r="W37" i="105"/>
  <c r="W44" i="105"/>
  <c r="W45" i="105"/>
  <c r="W47" i="105"/>
  <c r="W49" i="105"/>
  <c r="W50" i="105"/>
  <c r="W52" i="105"/>
  <c r="W53" i="105"/>
  <c r="W54" i="105"/>
  <c r="W62" i="105"/>
  <c r="W63" i="105"/>
  <c r="W65" i="105"/>
  <c r="W66" i="105"/>
  <c r="W67" i="105"/>
  <c r="W68" i="105"/>
  <c r="W71" i="105"/>
  <c r="W72" i="105"/>
  <c r="W73" i="105"/>
  <c r="W74" i="105"/>
  <c r="W75" i="105"/>
  <c r="W76" i="105"/>
  <c r="W77" i="105"/>
  <c r="W80" i="105"/>
  <c r="W81" i="105"/>
  <c r="W82" i="105"/>
  <c r="W83" i="105"/>
  <c r="W84" i="105"/>
  <c r="W85" i="105"/>
  <c r="W86" i="105"/>
  <c r="W87" i="105"/>
  <c r="W88" i="105"/>
  <c r="W89" i="105"/>
  <c r="W90" i="105"/>
  <c r="W91" i="105"/>
  <c r="W92" i="105"/>
  <c r="W93" i="105"/>
  <c r="W94" i="105"/>
  <c r="W95" i="105"/>
  <c r="W96" i="105"/>
  <c r="W97" i="105"/>
  <c r="W17" i="106"/>
  <c r="W24" i="106"/>
  <c r="W37" i="106"/>
  <c r="W44" i="106"/>
  <c r="W45" i="106"/>
  <c r="W47" i="106"/>
  <c r="W49" i="106"/>
  <c r="W50" i="106"/>
  <c r="W52" i="106"/>
  <c r="W53" i="106"/>
  <c r="W54" i="106"/>
  <c r="W62" i="106"/>
  <c r="W63" i="106"/>
  <c r="W65" i="106"/>
  <c r="W66" i="106"/>
  <c r="W67" i="106"/>
  <c r="W68" i="106"/>
  <c r="W71" i="106"/>
  <c r="W72" i="106"/>
  <c r="W73" i="106"/>
  <c r="W74" i="106"/>
  <c r="W75" i="106"/>
  <c r="W76" i="106"/>
  <c r="W77" i="106"/>
  <c r="W80" i="106"/>
  <c r="W81" i="106"/>
  <c r="W82" i="106"/>
  <c r="W83" i="106"/>
  <c r="W84" i="106"/>
  <c r="W85" i="106"/>
  <c r="W86" i="106"/>
  <c r="W87" i="106"/>
  <c r="W88" i="106"/>
  <c r="W89" i="106"/>
  <c r="W90" i="106"/>
  <c r="W91" i="106"/>
  <c r="W92" i="106"/>
  <c r="W93" i="106"/>
  <c r="W94" i="106"/>
  <c r="W95" i="106"/>
  <c r="W96" i="106"/>
  <c r="W97" i="106"/>
  <c r="W17" i="107"/>
  <c r="W24" i="107"/>
  <c r="W37" i="107"/>
  <c r="W44" i="107"/>
  <c r="W45" i="107"/>
  <c r="W47" i="107"/>
  <c r="W49" i="107"/>
  <c r="W50" i="107"/>
  <c r="W52" i="107"/>
  <c r="W53" i="107"/>
  <c r="W54" i="107"/>
  <c r="W62" i="107"/>
  <c r="W63" i="107"/>
  <c r="W65" i="107"/>
  <c r="W66" i="107"/>
  <c r="W67" i="107"/>
  <c r="W68" i="107"/>
  <c r="W71" i="107"/>
  <c r="W72" i="107"/>
  <c r="W73" i="107"/>
  <c r="W74" i="107"/>
  <c r="W75" i="107"/>
  <c r="W76" i="107"/>
  <c r="W77" i="107"/>
  <c r="W80" i="107"/>
  <c r="W81" i="107"/>
  <c r="W82" i="107"/>
  <c r="W83" i="107"/>
  <c r="W84" i="107"/>
  <c r="W85" i="107"/>
  <c r="W86" i="107"/>
  <c r="W87" i="107"/>
  <c r="W88" i="107"/>
  <c r="W89" i="107"/>
  <c r="W90" i="107"/>
  <c r="W91" i="107"/>
  <c r="W92" i="107"/>
  <c r="W93" i="107"/>
  <c r="W94" i="107"/>
  <c r="W95" i="107"/>
  <c r="W96" i="107"/>
  <c r="W97" i="107"/>
  <c r="Y17" i="108"/>
  <c r="Y24" i="108"/>
  <c r="Y37" i="108"/>
  <c r="Y44" i="108"/>
  <c r="Y45" i="108"/>
  <c r="Y47" i="108"/>
  <c r="Y49" i="108"/>
  <c r="Y50" i="108"/>
  <c r="Y52" i="108"/>
  <c r="Y53" i="108"/>
  <c r="Y54" i="108"/>
  <c r="Y62" i="108"/>
  <c r="Y63" i="108"/>
  <c r="Y65" i="108"/>
  <c r="Y66" i="108"/>
  <c r="Y67" i="108"/>
  <c r="Y68" i="108"/>
  <c r="Y71" i="108"/>
  <c r="Y72" i="108"/>
  <c r="Y73" i="108"/>
  <c r="Y74" i="108"/>
  <c r="Y75" i="108"/>
  <c r="Y76" i="108"/>
  <c r="Y77" i="108"/>
  <c r="Y80" i="108"/>
  <c r="Y81" i="108"/>
  <c r="Y82" i="108"/>
  <c r="Y83" i="108"/>
  <c r="Y84" i="108"/>
  <c r="Y85" i="108"/>
  <c r="Y86" i="108"/>
  <c r="Y87" i="108"/>
  <c r="Y88" i="108"/>
  <c r="Y89" i="108"/>
  <c r="Y90" i="108"/>
  <c r="Y91" i="108"/>
  <c r="Y92" i="108"/>
  <c r="Y93" i="108"/>
  <c r="Y94" i="108"/>
  <c r="Y95" i="108"/>
  <c r="Y96" i="108"/>
  <c r="Y97" i="108"/>
  <c r="AG18" i="127"/>
  <c r="AG25" i="127"/>
  <c r="AG28" i="127"/>
  <c r="AG39" i="127"/>
  <c r="AG46" i="127"/>
  <c r="AG47" i="127"/>
  <c r="AG49" i="127"/>
  <c r="AG51" i="127"/>
  <c r="AG52" i="127"/>
  <c r="AG54" i="127"/>
  <c r="AG55" i="127"/>
  <c r="AG56" i="127"/>
  <c r="AG66" i="127"/>
  <c r="AG67" i="127"/>
  <c r="AG69" i="127"/>
  <c r="AG70" i="127"/>
  <c r="AG71" i="127"/>
  <c r="AG72" i="127"/>
  <c r="AG75" i="127"/>
  <c r="AG76" i="127"/>
  <c r="AG77" i="127"/>
  <c r="AG78" i="127"/>
  <c r="AG79" i="127"/>
  <c r="AG80" i="127"/>
  <c r="AG81" i="127"/>
  <c r="AG84" i="127"/>
  <c r="AG85" i="127"/>
  <c r="AG86" i="127"/>
  <c r="AG87" i="127"/>
  <c r="AG88" i="127"/>
  <c r="AG89" i="127"/>
  <c r="AG90" i="127"/>
  <c r="AG91" i="127"/>
  <c r="AG92" i="127"/>
  <c r="AG93" i="127"/>
  <c r="AG94" i="127"/>
  <c r="AG95" i="127"/>
  <c r="AG96" i="127"/>
  <c r="AG97" i="127"/>
  <c r="AG98" i="127"/>
  <c r="AG99" i="127"/>
  <c r="AG100" i="127"/>
  <c r="AG101" i="127"/>
  <c r="AG102" i="127"/>
  <c r="AG103" i="127"/>
  <c r="AG104" i="127"/>
  <c r="AG105" i="127"/>
  <c r="AG106" i="127"/>
  <c r="AG110" i="127"/>
  <c r="AG111" i="127"/>
  <c r="AG112" i="127"/>
  <c r="AG113" i="127"/>
  <c r="AG114" i="127"/>
  <c r="AG115" i="127"/>
  <c r="AG116" i="127"/>
  <c r="AG18" i="131"/>
  <c r="AG25" i="131"/>
  <c r="AG28" i="131"/>
  <c r="AG39" i="131"/>
  <c r="AG46" i="131"/>
  <c r="AG47" i="131"/>
  <c r="AG49" i="131"/>
  <c r="AG51" i="131"/>
  <c r="AG52" i="131"/>
  <c r="AG54" i="131"/>
  <c r="AG55" i="131"/>
  <c r="AG56" i="131"/>
  <c r="AG66" i="131"/>
  <c r="AG67" i="131"/>
  <c r="AG69" i="131"/>
  <c r="AG70" i="131"/>
  <c r="AG71" i="131"/>
  <c r="AG72" i="131"/>
  <c r="AG75" i="131"/>
  <c r="AG76" i="131"/>
  <c r="AG77" i="131"/>
  <c r="AG78" i="131"/>
  <c r="AG79" i="131"/>
  <c r="AG80" i="131"/>
  <c r="AG81" i="131"/>
  <c r="AG84" i="131"/>
  <c r="AG85" i="131"/>
  <c r="AG86" i="131"/>
  <c r="AG87" i="131"/>
  <c r="AG88" i="131"/>
  <c r="AG89" i="131"/>
  <c r="AG90" i="131"/>
  <c r="AG91" i="131"/>
  <c r="AG92" i="131"/>
  <c r="AG93" i="131"/>
  <c r="AG94" i="131"/>
  <c r="AG95" i="131"/>
  <c r="AG96" i="131"/>
  <c r="AG97" i="131"/>
  <c r="AG98" i="131"/>
  <c r="AG99" i="131"/>
  <c r="AG100" i="131"/>
  <c r="AG101" i="131"/>
  <c r="AG102" i="131"/>
  <c r="AG103" i="131"/>
  <c r="AG104" i="131"/>
  <c r="AG105" i="131"/>
  <c r="AG106" i="131"/>
  <c r="AG110" i="131"/>
  <c r="AG111" i="131"/>
  <c r="AG112" i="131"/>
  <c r="AG113" i="131"/>
  <c r="AG114" i="131"/>
  <c r="AG115" i="131"/>
  <c r="AG116" i="131"/>
  <c r="AG117" i="131"/>
  <c r="AG118" i="131"/>
  <c r="AG119" i="131"/>
  <c r="AG120" i="131"/>
  <c r="AG18" i="132"/>
  <c r="AG25" i="132"/>
  <c r="AG28" i="132"/>
  <c r="AG39" i="132"/>
  <c r="AG46" i="132"/>
  <c r="AG47" i="132"/>
  <c r="AG49" i="132"/>
  <c r="AG51" i="132"/>
  <c r="AG52" i="132"/>
  <c r="AG54" i="132"/>
  <c r="AG55" i="132"/>
  <c r="AG56" i="132"/>
  <c r="AG66" i="132"/>
  <c r="AG67" i="132"/>
  <c r="AG69" i="132"/>
  <c r="AG70" i="132"/>
  <c r="AG71" i="132"/>
  <c r="AG72" i="132"/>
  <c r="AG75" i="132"/>
  <c r="AG76" i="132"/>
  <c r="AG77" i="132"/>
  <c r="AG78" i="132"/>
  <c r="AG79" i="132"/>
  <c r="AG80" i="132"/>
  <c r="AG81" i="132"/>
  <c r="AG84" i="132"/>
  <c r="AG85" i="132"/>
  <c r="AG86" i="132"/>
  <c r="AG87" i="132"/>
  <c r="AG88" i="132"/>
  <c r="AG89" i="132"/>
  <c r="AG90" i="132"/>
  <c r="AG91" i="132"/>
  <c r="AG92" i="132"/>
  <c r="AG93" i="132"/>
  <c r="AG94" i="132"/>
  <c r="AG95" i="132"/>
  <c r="AG96" i="132"/>
  <c r="AG97" i="132"/>
  <c r="AG98" i="132"/>
  <c r="AG99" i="132"/>
  <c r="AG100" i="132"/>
  <c r="AG101" i="132"/>
  <c r="AG102" i="132"/>
  <c r="AG103" i="132"/>
  <c r="AG104" i="132"/>
  <c r="AG105" i="132"/>
  <c r="AG106" i="132"/>
  <c r="AG110" i="132"/>
  <c r="AG111" i="132"/>
  <c r="AG112" i="132"/>
  <c r="AG113" i="132"/>
  <c r="AG114" i="132"/>
  <c r="AG115" i="132"/>
  <c r="AG116" i="132"/>
  <c r="AG117" i="132"/>
  <c r="AG118" i="132"/>
  <c r="AG119" i="132"/>
  <c r="AG120" i="132"/>
  <c r="AG121" i="132"/>
  <c r="AG18" i="135"/>
  <c r="AG26" i="135"/>
  <c r="AG29" i="135"/>
  <c r="AG40" i="135"/>
  <c r="AG47" i="135"/>
  <c r="AG48" i="135"/>
  <c r="AG50" i="135"/>
  <c r="AG52" i="135"/>
  <c r="AG53" i="135"/>
  <c r="AG55" i="135"/>
  <c r="AG56" i="135"/>
  <c r="AG57" i="135"/>
  <c r="AG67" i="135"/>
  <c r="AG68" i="135"/>
  <c r="AG70" i="135"/>
  <c r="AG71" i="135"/>
  <c r="AG72" i="135"/>
  <c r="AG73" i="135"/>
  <c r="AG76" i="135"/>
  <c r="AG77" i="135"/>
  <c r="AG78" i="135"/>
  <c r="AG79" i="135"/>
  <c r="AG80" i="135"/>
  <c r="AG81" i="135"/>
  <c r="AG82" i="135"/>
  <c r="AG85" i="135"/>
  <c r="AG86" i="135"/>
  <c r="AG87" i="135"/>
  <c r="AG88" i="135"/>
  <c r="AG89" i="135"/>
  <c r="AG90" i="135"/>
  <c r="AG91" i="135"/>
  <c r="AG92" i="135"/>
  <c r="AG93" i="135"/>
  <c r="AG94" i="135"/>
  <c r="AG95" i="135"/>
  <c r="AG96" i="135"/>
  <c r="AG97" i="135"/>
  <c r="AG98" i="135"/>
  <c r="AG99" i="135"/>
  <c r="AG100" i="135"/>
  <c r="AG101" i="135"/>
  <c r="AG102" i="135"/>
  <c r="AG103" i="135"/>
  <c r="AG104" i="135"/>
  <c r="AG105" i="135"/>
  <c r="AG106" i="135"/>
  <c r="AG107" i="135"/>
  <c r="AG111" i="135"/>
  <c r="AG112" i="135"/>
  <c r="AG113" i="135"/>
  <c r="AG114" i="135"/>
  <c r="AG115" i="135"/>
  <c r="AG116" i="135"/>
  <c r="AG117" i="135"/>
  <c r="AG118" i="135"/>
  <c r="AG119" i="135"/>
  <c r="AG120" i="135"/>
  <c r="AG121" i="135"/>
  <c r="AG122" i="135"/>
  <c r="AG123" i="135"/>
  <c r="AG124" i="135"/>
  <c r="AG125" i="135"/>
  <c r="AG18" i="136"/>
  <c r="AG26" i="136"/>
  <c r="AG29" i="136"/>
  <c r="AG40" i="136"/>
  <c r="AG47" i="136"/>
  <c r="AG48" i="136"/>
  <c r="AG50" i="136"/>
  <c r="AG52" i="136"/>
  <c r="AG53" i="136"/>
  <c r="AG55" i="136"/>
  <c r="AG56" i="136"/>
  <c r="AG57" i="136"/>
  <c r="AG67" i="136"/>
  <c r="AG68" i="136"/>
  <c r="AG70" i="136"/>
  <c r="AG71" i="136"/>
  <c r="AG72" i="136"/>
  <c r="AG73" i="136"/>
  <c r="AG76" i="136"/>
  <c r="AG77" i="136"/>
  <c r="AG78" i="136"/>
  <c r="AG79" i="136"/>
  <c r="AG80" i="136"/>
  <c r="AG81" i="136"/>
  <c r="AG82" i="136"/>
  <c r="AG85" i="136"/>
  <c r="AG86" i="136"/>
  <c r="AG87" i="136"/>
  <c r="AG88" i="136"/>
  <c r="AG89" i="136"/>
  <c r="AG90" i="136"/>
  <c r="AG91" i="136"/>
  <c r="AG92" i="136"/>
  <c r="AG93" i="136"/>
  <c r="AG94" i="136"/>
  <c r="AG95" i="136"/>
  <c r="AG96" i="136"/>
  <c r="AG97" i="136"/>
  <c r="AG98" i="136"/>
  <c r="AG99" i="136"/>
  <c r="AG100" i="136"/>
  <c r="AG101" i="136"/>
  <c r="AG102" i="136"/>
  <c r="AG103" i="136"/>
  <c r="AG104" i="136"/>
  <c r="AG105" i="136"/>
  <c r="AG106" i="136"/>
  <c r="AG107" i="136"/>
  <c r="AG111" i="136"/>
  <c r="AG112" i="136"/>
  <c r="AG113" i="136"/>
  <c r="AG114" i="136"/>
  <c r="AG115" i="136"/>
  <c r="AG116" i="136"/>
  <c r="AG117" i="136"/>
  <c r="AG118" i="136"/>
  <c r="AG119" i="136"/>
  <c r="AG120" i="136"/>
  <c r="AG121" i="136"/>
  <c r="AG122" i="136"/>
  <c r="AG123" i="136"/>
  <c r="AG124" i="136"/>
  <c r="AG125" i="136"/>
  <c r="AG18" i="138"/>
  <c r="AG27" i="138"/>
  <c r="AG30" i="138"/>
  <c r="AG41" i="138"/>
  <c r="AG48" i="138"/>
  <c r="AG49" i="138"/>
  <c r="AG51" i="138"/>
  <c r="AG53" i="138"/>
  <c r="AG54" i="138"/>
  <c r="AG56" i="138"/>
  <c r="AG57" i="138"/>
  <c r="AG58" i="138"/>
  <c r="AG69" i="138"/>
  <c r="AG70" i="138"/>
  <c r="AG72" i="138"/>
  <c r="AG73" i="138"/>
  <c r="AG74" i="138"/>
  <c r="AG75" i="138"/>
  <c r="AG79" i="138"/>
  <c r="AG80" i="138"/>
  <c r="AG81" i="138"/>
  <c r="AG82" i="138"/>
  <c r="AG83" i="138"/>
  <c r="AG84" i="138"/>
  <c r="AG85" i="138"/>
  <c r="AG88" i="138"/>
  <c r="AG89" i="138"/>
  <c r="AG90" i="138"/>
  <c r="AG91" i="138"/>
  <c r="AG92" i="138"/>
  <c r="AG93" i="138"/>
  <c r="AG94" i="138"/>
  <c r="AG95" i="138"/>
  <c r="AG96" i="138"/>
  <c r="AG97" i="138"/>
  <c r="AG98" i="138"/>
  <c r="AG99" i="138"/>
  <c r="AG100" i="138"/>
  <c r="AG101" i="138"/>
  <c r="AG102" i="138"/>
  <c r="AG103" i="138"/>
  <c r="AG104" i="138"/>
  <c r="AG105" i="138"/>
  <c r="AG106" i="138"/>
  <c r="AG107" i="138"/>
  <c r="AG108" i="138"/>
  <c r="AG109" i="138"/>
  <c r="AG110" i="138"/>
  <c r="AG111" i="138"/>
  <c r="AG115" i="138"/>
  <c r="AG116" i="138"/>
  <c r="AG117" i="138"/>
  <c r="AG118" i="138"/>
  <c r="AG119" i="138"/>
  <c r="AG120" i="138"/>
  <c r="AG121" i="138"/>
  <c r="AG122" i="138"/>
  <c r="AG123" i="138"/>
  <c r="AG124" i="138"/>
  <c r="AG125" i="138"/>
  <c r="AG126" i="138"/>
  <c r="AG127" i="138"/>
  <c r="AG128" i="138"/>
  <c r="AG129" i="138"/>
  <c r="AG130" i="138"/>
  <c r="AG131" i="138"/>
  <c r="AG132" i="138"/>
  <c r="AG133" i="138"/>
  <c r="AC44" i="15"/>
  <c r="AC95" i="15"/>
  <c r="AA17" i="108"/>
  <c r="AA24" i="108"/>
  <c r="AA37" i="108"/>
  <c r="AA44" i="108"/>
  <c r="AA45" i="108"/>
  <c r="AA47" i="108"/>
  <c r="AA49" i="108"/>
  <c r="AA50" i="108"/>
  <c r="AA52" i="108"/>
  <c r="AA53" i="108"/>
  <c r="AA54" i="108"/>
  <c r="AA62" i="108"/>
  <c r="AA63" i="108"/>
  <c r="AA65" i="108"/>
  <c r="AA66" i="108"/>
  <c r="AA67" i="108"/>
  <c r="AA68" i="108"/>
  <c r="AA71" i="108"/>
  <c r="AA72" i="108"/>
  <c r="AA73" i="108"/>
  <c r="AA74" i="108"/>
  <c r="AA75" i="108"/>
  <c r="AA76" i="108"/>
  <c r="AA77" i="108"/>
  <c r="AA80" i="108"/>
  <c r="AA81" i="108"/>
  <c r="AA82" i="108"/>
  <c r="AA83" i="108"/>
  <c r="AA84" i="108"/>
  <c r="AA85" i="108"/>
  <c r="AA86" i="108"/>
  <c r="AA87" i="108"/>
  <c r="AA88" i="108"/>
  <c r="AA89" i="108"/>
  <c r="AA90" i="108"/>
  <c r="AA91" i="108"/>
  <c r="AA92" i="108"/>
  <c r="AA93" i="108"/>
  <c r="AA94" i="108"/>
  <c r="AA95" i="108"/>
  <c r="AA96" i="108"/>
  <c r="AA97" i="108"/>
  <c r="AC17" i="109"/>
  <c r="AC24" i="109"/>
  <c r="AC27" i="109"/>
  <c r="AC38" i="109"/>
  <c r="AC45" i="109"/>
  <c r="AC46" i="109"/>
  <c r="AC48" i="109"/>
  <c r="AC50" i="109"/>
  <c r="AC51" i="109"/>
  <c r="AC53" i="109"/>
  <c r="AC54" i="109"/>
  <c r="AC55" i="109"/>
  <c r="AC63" i="109"/>
  <c r="AC64" i="109"/>
  <c r="AC66" i="109"/>
  <c r="AC67" i="109"/>
  <c r="AC68" i="109"/>
  <c r="AC69" i="109"/>
  <c r="AC72" i="109"/>
  <c r="AC73" i="109"/>
  <c r="AC74" i="109"/>
  <c r="AC75" i="109"/>
  <c r="AC76" i="109"/>
  <c r="AC77" i="109"/>
  <c r="AC78" i="109"/>
  <c r="AC81" i="109"/>
  <c r="AC82" i="109"/>
  <c r="AC83" i="109"/>
  <c r="AC84" i="109"/>
  <c r="AC85" i="109"/>
  <c r="AC86" i="109"/>
  <c r="AC87" i="109"/>
  <c r="AC88" i="109"/>
  <c r="AC89" i="109"/>
  <c r="AC90" i="109"/>
  <c r="AC91" i="109"/>
  <c r="AC92" i="109"/>
  <c r="AC93" i="109"/>
  <c r="AC94" i="109"/>
  <c r="AC95" i="109"/>
  <c r="AC96" i="109"/>
  <c r="AC97" i="109"/>
  <c r="AC98" i="109"/>
  <c r="AC99" i="109"/>
  <c r="AC100" i="109"/>
  <c r="AC101" i="109"/>
  <c r="AC102" i="109"/>
  <c r="AC17" i="110"/>
  <c r="AC24" i="110"/>
  <c r="AC27" i="110"/>
  <c r="AC38" i="110"/>
  <c r="AC45" i="110"/>
  <c r="AC46" i="110"/>
  <c r="AC48" i="110"/>
  <c r="AC50" i="110"/>
  <c r="AC51" i="110"/>
  <c r="AC53" i="110"/>
  <c r="AC54" i="110"/>
  <c r="AC55" i="110"/>
  <c r="AC63" i="110"/>
  <c r="AC64" i="110"/>
  <c r="AC66" i="110"/>
  <c r="AC67" i="110"/>
  <c r="AC68" i="110"/>
  <c r="AC69" i="110"/>
  <c r="AC72" i="110"/>
  <c r="AC73" i="110"/>
  <c r="AC74" i="110"/>
  <c r="AC75" i="110"/>
  <c r="AC76" i="110"/>
  <c r="AC77" i="110"/>
  <c r="AC78" i="110"/>
  <c r="AC81" i="110"/>
  <c r="AC82" i="110"/>
  <c r="AC83" i="110"/>
  <c r="AC84" i="110"/>
  <c r="AC85" i="110"/>
  <c r="AC86" i="110"/>
  <c r="AC87" i="110"/>
  <c r="AC88" i="110"/>
  <c r="AC89" i="110"/>
  <c r="AC90" i="110"/>
  <c r="AC91" i="110"/>
  <c r="AC92" i="110"/>
  <c r="AC93" i="110"/>
  <c r="AC94" i="110"/>
  <c r="AC95" i="110"/>
  <c r="AC96" i="110"/>
  <c r="AC97" i="110"/>
  <c r="AC98" i="110"/>
  <c r="AC99" i="110"/>
  <c r="AC100" i="110"/>
  <c r="AC101" i="110"/>
  <c r="AC102" i="110"/>
  <c r="AC17" i="111"/>
  <c r="AC24" i="111"/>
  <c r="AC27" i="111"/>
  <c r="AC38" i="111"/>
  <c r="AC45" i="111"/>
  <c r="AC46" i="111"/>
  <c r="AC48" i="111"/>
  <c r="AC50" i="111"/>
  <c r="AC51" i="111"/>
  <c r="AC53" i="111"/>
  <c r="AC54" i="111"/>
  <c r="AC55" i="111"/>
  <c r="AC63" i="111"/>
  <c r="AC64" i="111"/>
  <c r="AC66" i="111"/>
  <c r="AC67" i="111"/>
  <c r="AC68" i="111"/>
  <c r="AC69" i="111"/>
  <c r="AC72" i="111"/>
  <c r="AC73" i="111"/>
  <c r="AC74" i="111"/>
  <c r="AC75" i="111"/>
  <c r="AC76" i="111"/>
  <c r="AC77" i="111"/>
  <c r="AC78" i="111"/>
  <c r="AC81" i="111"/>
  <c r="AC82" i="111"/>
  <c r="AC83" i="111"/>
  <c r="AC84" i="111"/>
  <c r="AC85" i="111"/>
  <c r="AC86" i="111"/>
  <c r="AC87" i="111"/>
  <c r="AC88" i="111"/>
  <c r="AC89" i="111"/>
  <c r="AC90" i="111"/>
  <c r="AC91" i="111"/>
  <c r="AC92" i="111"/>
  <c r="AC93" i="111"/>
  <c r="AC94" i="111"/>
  <c r="AC95" i="111"/>
  <c r="AC96" i="111"/>
  <c r="AC97" i="111"/>
  <c r="AC98" i="111"/>
  <c r="AC99" i="111"/>
  <c r="AC100" i="111"/>
  <c r="AC101" i="111"/>
  <c r="AC102" i="111"/>
  <c r="AC17" i="112"/>
  <c r="AC24" i="112"/>
  <c r="AC27" i="112"/>
  <c r="AC38" i="112"/>
  <c r="AC45" i="112"/>
  <c r="AC46" i="112"/>
  <c r="AC48" i="112"/>
  <c r="AC50" i="112"/>
  <c r="AC51" i="112"/>
  <c r="AC53" i="112"/>
  <c r="AC54" i="112"/>
  <c r="AC55" i="112"/>
  <c r="AC63" i="112"/>
  <c r="AC64" i="112"/>
  <c r="AC66" i="112"/>
  <c r="AC67" i="112"/>
  <c r="AC68" i="112"/>
  <c r="AC69" i="112"/>
  <c r="AC72" i="112"/>
  <c r="AC73" i="112"/>
  <c r="AC74" i="112"/>
  <c r="AC75" i="112"/>
  <c r="AC76" i="112"/>
  <c r="AC77" i="112"/>
  <c r="AC78" i="112"/>
  <c r="AC81" i="112"/>
  <c r="AC82" i="112"/>
  <c r="AC83" i="112"/>
  <c r="AC84" i="112"/>
  <c r="AC85" i="112"/>
  <c r="AC86" i="112"/>
  <c r="AC87" i="112"/>
  <c r="AC88" i="112"/>
  <c r="AC89" i="112"/>
  <c r="AC90" i="112"/>
  <c r="AC91" i="112"/>
  <c r="AC92" i="112"/>
  <c r="AC93" i="112"/>
  <c r="AC94" i="112"/>
  <c r="AC95" i="112"/>
  <c r="AC96" i="112"/>
  <c r="AC97" i="112"/>
  <c r="AC98" i="112"/>
  <c r="AC99" i="112"/>
  <c r="AC100" i="112"/>
  <c r="AC101" i="112"/>
  <c r="AC102" i="112"/>
  <c r="AG17" i="113"/>
  <c r="AG24" i="113"/>
  <c r="AG27" i="113"/>
  <c r="AG38" i="113"/>
  <c r="AG45" i="113"/>
  <c r="AG46" i="113"/>
  <c r="AG48" i="113"/>
  <c r="AG50" i="113"/>
  <c r="AG51" i="113"/>
  <c r="AG53" i="113"/>
  <c r="AG54" i="113"/>
  <c r="AG55" i="113"/>
  <c r="AG64" i="113"/>
  <c r="AG65" i="113"/>
  <c r="AG67" i="113"/>
  <c r="AG68" i="113"/>
  <c r="AG69" i="113"/>
  <c r="AG70" i="113"/>
  <c r="AG73" i="113"/>
  <c r="AG74" i="113"/>
  <c r="AG75" i="113"/>
  <c r="AG76" i="113"/>
  <c r="AG77" i="113"/>
  <c r="AG78" i="113"/>
  <c r="AG79" i="113"/>
  <c r="AG82" i="113"/>
  <c r="AG83" i="113"/>
  <c r="AG84" i="113"/>
  <c r="AG85" i="113"/>
  <c r="AG86" i="113"/>
  <c r="AG87" i="113"/>
  <c r="AG88" i="113"/>
  <c r="AG89" i="113"/>
  <c r="AG90" i="113"/>
  <c r="AG91" i="113"/>
  <c r="AG92" i="113"/>
  <c r="AG93" i="113"/>
  <c r="AG94" i="113"/>
  <c r="AG95" i="113"/>
  <c r="AG96" i="113"/>
  <c r="AG97" i="113"/>
  <c r="AG98" i="113"/>
  <c r="AG99" i="113"/>
  <c r="AG100" i="113"/>
  <c r="AG101" i="113"/>
  <c r="AG102" i="113"/>
  <c r="AG103" i="113"/>
  <c r="AG17" i="115"/>
  <c r="AG24" i="115"/>
  <c r="AG27" i="115"/>
  <c r="AG38" i="115"/>
  <c r="AG45" i="115"/>
  <c r="AG46" i="115"/>
  <c r="AG48" i="115"/>
  <c r="AG50" i="115"/>
  <c r="AG51" i="115"/>
  <c r="AG53" i="115"/>
  <c r="AG54" i="115"/>
  <c r="AG55" i="115"/>
  <c r="AG64" i="115"/>
  <c r="AG65" i="115"/>
  <c r="AG67" i="115"/>
  <c r="AG68" i="115"/>
  <c r="AG69" i="115"/>
  <c r="AG70" i="115"/>
  <c r="AG73" i="115"/>
  <c r="AG74" i="115"/>
  <c r="AG75" i="115"/>
  <c r="AG76" i="115"/>
  <c r="AG77" i="115"/>
  <c r="AG78" i="115"/>
  <c r="AG79" i="115"/>
  <c r="AG82" i="115"/>
  <c r="AG83" i="115"/>
  <c r="AG84" i="115"/>
  <c r="AG85" i="115"/>
  <c r="AG86" i="115"/>
  <c r="AG87" i="115"/>
  <c r="AG88" i="115"/>
  <c r="AG89" i="115"/>
  <c r="AG90" i="115"/>
  <c r="AG91" i="115"/>
  <c r="AG92" i="115"/>
  <c r="AG93" i="115"/>
  <c r="AG94" i="115"/>
  <c r="AG95" i="115"/>
  <c r="AG96" i="115"/>
  <c r="AG97" i="115"/>
  <c r="AG98" i="115"/>
  <c r="AG99" i="115"/>
  <c r="AG100" i="115"/>
  <c r="AG101" i="115"/>
  <c r="AG102" i="115"/>
  <c r="AG103" i="115"/>
  <c r="AG107" i="115"/>
  <c r="AG17" i="117"/>
  <c r="AG24" i="117"/>
  <c r="AG27" i="117"/>
  <c r="AG38" i="117"/>
  <c r="AG45" i="117"/>
  <c r="AG46" i="117"/>
  <c r="AG48" i="117"/>
  <c r="AG50" i="117"/>
  <c r="AG51" i="117"/>
  <c r="AG53" i="117"/>
  <c r="AG54" i="117"/>
  <c r="AG55" i="117"/>
  <c r="AG64" i="117"/>
  <c r="AG65" i="117"/>
  <c r="AG67" i="117"/>
  <c r="AG68" i="117"/>
  <c r="AG69" i="117"/>
  <c r="AG70" i="117"/>
  <c r="AG73" i="117"/>
  <c r="AG74" i="117"/>
  <c r="AG75" i="117"/>
  <c r="AG76" i="117"/>
  <c r="AG77" i="117"/>
  <c r="AG78" i="117"/>
  <c r="AG79" i="117"/>
  <c r="AG82" i="117"/>
  <c r="AG83" i="117"/>
  <c r="AG84" i="117"/>
  <c r="AG85" i="117"/>
  <c r="AG86" i="117"/>
  <c r="AG87" i="117"/>
  <c r="AG88" i="117"/>
  <c r="AG89" i="117"/>
  <c r="AG90" i="117"/>
  <c r="AG91" i="117"/>
  <c r="AG92" i="117"/>
  <c r="AG93" i="117"/>
  <c r="AG94" i="117"/>
  <c r="AG95" i="117"/>
  <c r="AG96" i="117"/>
  <c r="AG97" i="117"/>
  <c r="AG98" i="117"/>
  <c r="AG99" i="117"/>
  <c r="AG100" i="117"/>
  <c r="AG101" i="117"/>
  <c r="AG102" i="117"/>
  <c r="AG103" i="117"/>
  <c r="AG107" i="117"/>
  <c r="AI17" i="118"/>
  <c r="AI24" i="118"/>
  <c r="AI27" i="118"/>
  <c r="AI38" i="118"/>
  <c r="AI45" i="118"/>
  <c r="AI46" i="118"/>
  <c r="AI48" i="118"/>
  <c r="AI50" i="118"/>
  <c r="AI51" i="118"/>
  <c r="AI53" i="118"/>
  <c r="AI54" i="118"/>
  <c r="AI55" i="118"/>
  <c r="AI64" i="118"/>
  <c r="AI65" i="118"/>
  <c r="AI67" i="118"/>
  <c r="AI68" i="118"/>
  <c r="AI69" i="118"/>
  <c r="AI70" i="118"/>
  <c r="AI73" i="118"/>
  <c r="AI74" i="118"/>
  <c r="AI75" i="118"/>
  <c r="AI76" i="118"/>
  <c r="AI77" i="118"/>
  <c r="AI78" i="118"/>
  <c r="AI79" i="118"/>
  <c r="AI82" i="118"/>
  <c r="AI83" i="118"/>
  <c r="AI84" i="118"/>
  <c r="AI85" i="118"/>
  <c r="AI86" i="118"/>
  <c r="AI87" i="118"/>
  <c r="AI88" i="118"/>
  <c r="AI89" i="118"/>
  <c r="AI90" i="118"/>
  <c r="AI91" i="118"/>
  <c r="AI92" i="118"/>
  <c r="AI93" i="118"/>
  <c r="AI94" i="118"/>
  <c r="AI95" i="118"/>
  <c r="AI96" i="118"/>
  <c r="AI97" i="118"/>
  <c r="AI98" i="118"/>
  <c r="AI99" i="118"/>
  <c r="AI100" i="118"/>
  <c r="AI101" i="118"/>
  <c r="AI102" i="118"/>
  <c r="AI103" i="118"/>
  <c r="AI104" i="118"/>
  <c r="AI108" i="118"/>
  <c r="AI109" i="118"/>
  <c r="AI110" i="118"/>
  <c r="AI111" i="118"/>
  <c r="AI17" i="122"/>
  <c r="AI24" i="122"/>
  <c r="AI27" i="122"/>
  <c r="AI38" i="122"/>
  <c r="AI45" i="122"/>
  <c r="AI46" i="122"/>
  <c r="AI48" i="122"/>
  <c r="AI50" i="122"/>
  <c r="AI51" i="122"/>
  <c r="AI53" i="122"/>
  <c r="AI54" i="122"/>
  <c r="AI55" i="122"/>
  <c r="AI65" i="122"/>
  <c r="AI66" i="122"/>
  <c r="AI68" i="122"/>
  <c r="AI69" i="122"/>
  <c r="AI70" i="122"/>
  <c r="AI71" i="122"/>
  <c r="AI74" i="122"/>
  <c r="AI75" i="122"/>
  <c r="AI76" i="122"/>
  <c r="AI77" i="122"/>
  <c r="AI78" i="122"/>
  <c r="AI79" i="122"/>
  <c r="AI80" i="122"/>
  <c r="AI83" i="122"/>
  <c r="AI84" i="122"/>
  <c r="AI85" i="122"/>
  <c r="AI86" i="122"/>
  <c r="AI87" i="122"/>
  <c r="AI88" i="122"/>
  <c r="AI89" i="122"/>
  <c r="AI90" i="122"/>
  <c r="AI91" i="122"/>
  <c r="AI92" i="122"/>
  <c r="AI93" i="122"/>
  <c r="AI94" i="122"/>
  <c r="AI95" i="122"/>
  <c r="AI96" i="122"/>
  <c r="AI97" i="122"/>
  <c r="AI98" i="122"/>
  <c r="AI99" i="122"/>
  <c r="AI100" i="122"/>
  <c r="AI101" i="122"/>
  <c r="AI102" i="122"/>
  <c r="AI103" i="122"/>
  <c r="AI104" i="122"/>
  <c r="AI105" i="122"/>
  <c r="AI109" i="122"/>
  <c r="AI110" i="122"/>
  <c r="AI111" i="122"/>
  <c r="AI112" i="122"/>
  <c r="AI113" i="122"/>
  <c r="AI17" i="123"/>
  <c r="AI24" i="123"/>
  <c r="AI27" i="123"/>
  <c r="AI38" i="123"/>
  <c r="AI45" i="123"/>
  <c r="AI46" i="123"/>
  <c r="AI48" i="123"/>
  <c r="AI50" i="123"/>
  <c r="AI51" i="123"/>
  <c r="AI53" i="123"/>
  <c r="AI54" i="123"/>
  <c r="AI55" i="123"/>
  <c r="AI65" i="123"/>
  <c r="AI66" i="123"/>
  <c r="AI68" i="123"/>
  <c r="AI69" i="123"/>
  <c r="AI70" i="123"/>
  <c r="AI71" i="123"/>
  <c r="AI74" i="123"/>
  <c r="AI75" i="123"/>
  <c r="AI76" i="123"/>
  <c r="AI77" i="123"/>
  <c r="AI78" i="123"/>
  <c r="AI79" i="123"/>
  <c r="AI80" i="123"/>
  <c r="AI83" i="123"/>
  <c r="AI84" i="123"/>
  <c r="AI85" i="123"/>
  <c r="AI86" i="123"/>
  <c r="AI87" i="123"/>
  <c r="AI88" i="123"/>
  <c r="AI89" i="123"/>
  <c r="AI90" i="123"/>
  <c r="AI91" i="123"/>
  <c r="AI92" i="123"/>
  <c r="AI93" i="123"/>
  <c r="AI94" i="123"/>
  <c r="AI95" i="123"/>
  <c r="AI96" i="123"/>
  <c r="AI97" i="123"/>
  <c r="AI98" i="123"/>
  <c r="AI99" i="123"/>
  <c r="AI100" i="123"/>
  <c r="AI101" i="123"/>
  <c r="AI102" i="123"/>
  <c r="AI103" i="123"/>
  <c r="AI104" i="123"/>
  <c r="AI105" i="123"/>
  <c r="AI109" i="123"/>
  <c r="AI110" i="123"/>
  <c r="AI111" i="123"/>
  <c r="AI112" i="123"/>
  <c r="AI113" i="123"/>
  <c r="AI17" i="124"/>
  <c r="AI24" i="124"/>
  <c r="AI27" i="124"/>
  <c r="AI38" i="124"/>
  <c r="AI45" i="124"/>
  <c r="AI46" i="124"/>
  <c r="AI48" i="124"/>
  <c r="AI50" i="124"/>
  <c r="AI51" i="124"/>
  <c r="AI53" i="124"/>
  <c r="AI54" i="124"/>
  <c r="AI55" i="124"/>
  <c r="AI65" i="124"/>
  <c r="AI66" i="124"/>
  <c r="AI68" i="124"/>
  <c r="AI69" i="124"/>
  <c r="AI70" i="124"/>
  <c r="AI71" i="124"/>
  <c r="AI74" i="124"/>
  <c r="AI75" i="124"/>
  <c r="AI76" i="124"/>
  <c r="AI77" i="124"/>
  <c r="AI78" i="124"/>
  <c r="AI79" i="124"/>
  <c r="AI80" i="124"/>
  <c r="AI83" i="124"/>
  <c r="AI84" i="124"/>
  <c r="AI85" i="124"/>
  <c r="AI86" i="124"/>
  <c r="AI87" i="124"/>
  <c r="AI88" i="124"/>
  <c r="AI89" i="124"/>
  <c r="AI90" i="124"/>
  <c r="AI91" i="124"/>
  <c r="AI92" i="124"/>
  <c r="AI93" i="124"/>
  <c r="AI94" i="124"/>
  <c r="AI95" i="124"/>
  <c r="AI96" i="124"/>
  <c r="AI97" i="124"/>
  <c r="AI98" i="124"/>
  <c r="AI99" i="124"/>
  <c r="AI100" i="124"/>
  <c r="AI101" i="124"/>
  <c r="AI102" i="124"/>
  <c r="AI103" i="124"/>
  <c r="AI104" i="124"/>
  <c r="AI105" i="124"/>
  <c r="AI109" i="124"/>
  <c r="AI110" i="124"/>
  <c r="AI111" i="124"/>
  <c r="AI112" i="124"/>
  <c r="AI113" i="124"/>
  <c r="AI114" i="124"/>
  <c r="AI18" i="126"/>
  <c r="AI25" i="126"/>
  <c r="AI28" i="126"/>
  <c r="AI39" i="126"/>
  <c r="AI46" i="126"/>
  <c r="AI47" i="126"/>
  <c r="AI49" i="126"/>
  <c r="AI51" i="126"/>
  <c r="AI52" i="126"/>
  <c r="AI54" i="126"/>
  <c r="AI55" i="126"/>
  <c r="AI56" i="126"/>
  <c r="AI66" i="126"/>
  <c r="AI67" i="126"/>
  <c r="AI69" i="126"/>
  <c r="AI70" i="126"/>
  <c r="AI71" i="126"/>
  <c r="AI72" i="126"/>
  <c r="AI75" i="126"/>
  <c r="AI76" i="126"/>
  <c r="AI77" i="126"/>
  <c r="AI78" i="126"/>
  <c r="AI79" i="126"/>
  <c r="AI80" i="126"/>
  <c r="AI81" i="126"/>
  <c r="AI84" i="126"/>
  <c r="AI85" i="126"/>
  <c r="AI86" i="126"/>
  <c r="AI87" i="126"/>
  <c r="AI88" i="126"/>
  <c r="AI89" i="126"/>
  <c r="AI90" i="126"/>
  <c r="AI91" i="126"/>
  <c r="AI92" i="126"/>
  <c r="AI93" i="126"/>
  <c r="AI94" i="126"/>
  <c r="AI95" i="126"/>
  <c r="AI96" i="126"/>
  <c r="AI97" i="126"/>
  <c r="AI98" i="126"/>
  <c r="AI99" i="126"/>
  <c r="AI100" i="126"/>
  <c r="AI101" i="126"/>
  <c r="AI102" i="126"/>
  <c r="AI103" i="126"/>
  <c r="AI104" i="126"/>
  <c r="AI105" i="126"/>
  <c r="AI106" i="126"/>
  <c r="AI110" i="126"/>
  <c r="AI111" i="126"/>
  <c r="AI112" i="126"/>
  <c r="AI113" i="126"/>
  <c r="AI114" i="126"/>
  <c r="AI115" i="126"/>
  <c r="AI116" i="126"/>
  <c r="AI18" i="127"/>
  <c r="AI25" i="127"/>
  <c r="AI28" i="127"/>
  <c r="AI39" i="127"/>
  <c r="AI46" i="127"/>
  <c r="AI47" i="127"/>
  <c r="AI49" i="127"/>
  <c r="AI51" i="127"/>
  <c r="AI52" i="127"/>
  <c r="AI54" i="127"/>
  <c r="AI55" i="127"/>
  <c r="AI56" i="127"/>
  <c r="AI66" i="127"/>
  <c r="AI67" i="127"/>
  <c r="AI69" i="127"/>
  <c r="AI70" i="127"/>
  <c r="AI71" i="127"/>
  <c r="AI72" i="127"/>
  <c r="AI75" i="127"/>
  <c r="AI76" i="127"/>
  <c r="AI77" i="127"/>
  <c r="AI78" i="127"/>
  <c r="AI79" i="127"/>
  <c r="AI80" i="127"/>
  <c r="AI81" i="127"/>
  <c r="AI84" i="127"/>
  <c r="AI85" i="127"/>
  <c r="AI86" i="127"/>
  <c r="AI87" i="127"/>
  <c r="AI88" i="127"/>
  <c r="AI89" i="127"/>
  <c r="AI90" i="127"/>
  <c r="AI91" i="127"/>
  <c r="AI92" i="127"/>
  <c r="AI93" i="127"/>
  <c r="AI94" i="127"/>
  <c r="AI95" i="127"/>
  <c r="AI96" i="127"/>
  <c r="AI97" i="127"/>
  <c r="AI98" i="127"/>
  <c r="AI99" i="127"/>
  <c r="AI100" i="127"/>
  <c r="AI101" i="127"/>
  <c r="AI102" i="127"/>
  <c r="AI103" i="127"/>
  <c r="AI104" i="127"/>
  <c r="AI105" i="127"/>
  <c r="AI106" i="127"/>
  <c r="AI110" i="127"/>
  <c r="AI111" i="127"/>
  <c r="AI112" i="127"/>
  <c r="AI113" i="127"/>
  <c r="AI114" i="127"/>
  <c r="AI115" i="127"/>
  <c r="AI116" i="127"/>
  <c r="AI18" i="128"/>
  <c r="AI25" i="128"/>
  <c r="AI28" i="128"/>
  <c r="AI39" i="128"/>
  <c r="AI46" i="128"/>
  <c r="AI47" i="128"/>
  <c r="AI49" i="128"/>
  <c r="AI51" i="128"/>
  <c r="AI52" i="128"/>
  <c r="AI54" i="128"/>
  <c r="AI55" i="128"/>
  <c r="AI56" i="128"/>
  <c r="AI66" i="128"/>
  <c r="AI67" i="128"/>
  <c r="AI69" i="128"/>
  <c r="AI70" i="128"/>
  <c r="AI71" i="128"/>
  <c r="AI72" i="128"/>
  <c r="AI75" i="128"/>
  <c r="AI76" i="128"/>
  <c r="AI77" i="128"/>
  <c r="AI78" i="128"/>
  <c r="AI79" i="128"/>
  <c r="AI80" i="128"/>
  <c r="AI81" i="128"/>
  <c r="AI84" i="128"/>
  <c r="AI85" i="128"/>
  <c r="AI86" i="128"/>
  <c r="AI87" i="128"/>
  <c r="AI88" i="128"/>
  <c r="AI89" i="128"/>
  <c r="AI90" i="128"/>
  <c r="AI91" i="128"/>
  <c r="AI92" i="128"/>
  <c r="AI93" i="128"/>
  <c r="AI94" i="128"/>
  <c r="AI95" i="128"/>
  <c r="AI96" i="128"/>
  <c r="AI97" i="128"/>
  <c r="AI98" i="128"/>
  <c r="AI99" i="128"/>
  <c r="AI100" i="128"/>
  <c r="AI101" i="128"/>
  <c r="AI102" i="128"/>
  <c r="AI103" i="128"/>
  <c r="AI104" i="128"/>
  <c r="AI105" i="128"/>
  <c r="AI106" i="128"/>
  <c r="AI110" i="128"/>
  <c r="AI111" i="128"/>
  <c r="AI112" i="128"/>
  <c r="AI113" i="128"/>
  <c r="AI114" i="128"/>
  <c r="AI115" i="128"/>
  <c r="AI116" i="128"/>
  <c r="AI117" i="128"/>
  <c r="AI18" i="130"/>
  <c r="AI25" i="130"/>
  <c r="AI28" i="130"/>
  <c r="AI39" i="130"/>
  <c r="AI46" i="130"/>
  <c r="AI47" i="130"/>
  <c r="AI49" i="130"/>
  <c r="AI51" i="130"/>
  <c r="AI52" i="130"/>
  <c r="AI54" i="130"/>
  <c r="AI55" i="130"/>
  <c r="AI56" i="130"/>
  <c r="AI66" i="130"/>
  <c r="AI67" i="130"/>
  <c r="AI69" i="130"/>
  <c r="AI70" i="130"/>
  <c r="AI71" i="130"/>
  <c r="AI72" i="130"/>
  <c r="AI75" i="130"/>
  <c r="AI76" i="130"/>
  <c r="AI77" i="130"/>
  <c r="AI78" i="130"/>
  <c r="AI79" i="130"/>
  <c r="AI80" i="130"/>
  <c r="AI81" i="130"/>
  <c r="AI84" i="130"/>
  <c r="AI85" i="130"/>
  <c r="AI86" i="130"/>
  <c r="AI87" i="130"/>
  <c r="AI88" i="130"/>
  <c r="AI89" i="130"/>
  <c r="AI90" i="130"/>
  <c r="AI91" i="130"/>
  <c r="AI92" i="130"/>
  <c r="AI93" i="130"/>
  <c r="AI94" i="130"/>
  <c r="AI95" i="130"/>
  <c r="AI96" i="130"/>
  <c r="AI97" i="130"/>
  <c r="AI98" i="130"/>
  <c r="AI99" i="130"/>
  <c r="AI100" i="130"/>
  <c r="AI101" i="130"/>
  <c r="AI102" i="130"/>
  <c r="AI103" i="130"/>
  <c r="AI104" i="130"/>
  <c r="AI105" i="130"/>
  <c r="AI106" i="130"/>
  <c r="AI110" i="130"/>
  <c r="AI111" i="130"/>
  <c r="AI112" i="130"/>
  <c r="AI113" i="130"/>
  <c r="AI114" i="130"/>
  <c r="AI115" i="130"/>
  <c r="AI116" i="130"/>
  <c r="AI117" i="130"/>
  <c r="AI118" i="130"/>
  <c r="AI119" i="130"/>
  <c r="AI120" i="130"/>
  <c r="AI18" i="131"/>
  <c r="AI25" i="131"/>
  <c r="AI28" i="131"/>
  <c r="AI39" i="131"/>
  <c r="AI46" i="131"/>
  <c r="AI47" i="131"/>
  <c r="AI49" i="131"/>
  <c r="AI51" i="131"/>
  <c r="AI52" i="131"/>
  <c r="AI54" i="131"/>
  <c r="AI55" i="131"/>
  <c r="AI56" i="131"/>
  <c r="AI66" i="131"/>
  <c r="AI67" i="131"/>
  <c r="AI69" i="131"/>
  <c r="AI70" i="131"/>
  <c r="AI71" i="131"/>
  <c r="AI72" i="131"/>
  <c r="AI75" i="131"/>
  <c r="AI76" i="131"/>
  <c r="AI77" i="131"/>
  <c r="AI78" i="131"/>
  <c r="AI79" i="131"/>
  <c r="AI80" i="131"/>
  <c r="AI81" i="131"/>
  <c r="AI84" i="131"/>
  <c r="AI85" i="131"/>
  <c r="AI86" i="131"/>
  <c r="AI87" i="131"/>
  <c r="AI88" i="131"/>
  <c r="AI89" i="131"/>
  <c r="AI90" i="131"/>
  <c r="AI91" i="131"/>
  <c r="AI92" i="131"/>
  <c r="AI93" i="131"/>
  <c r="AI94" i="131"/>
  <c r="AI95" i="131"/>
  <c r="AI96" i="131"/>
  <c r="AI97" i="131"/>
  <c r="AI98" i="131"/>
  <c r="AI99" i="131"/>
  <c r="AI100" i="131"/>
  <c r="AI101" i="131"/>
  <c r="AI102" i="131"/>
  <c r="AI103" i="131"/>
  <c r="AI104" i="131"/>
  <c r="AI105" i="131"/>
  <c r="AI106" i="131"/>
  <c r="AI110" i="131"/>
  <c r="AI111" i="131"/>
  <c r="AI112" i="131"/>
  <c r="AI113" i="131"/>
  <c r="AI114" i="131"/>
  <c r="AI115" i="131"/>
  <c r="AI116" i="131"/>
  <c r="AI117" i="131"/>
  <c r="AI118" i="131"/>
  <c r="AI119" i="131"/>
  <c r="AI120" i="131"/>
  <c r="AI18" i="132"/>
  <c r="AI25" i="132"/>
  <c r="AI28" i="132"/>
  <c r="AI39" i="132"/>
  <c r="AI46" i="132"/>
  <c r="AI47" i="132"/>
  <c r="AI49" i="132"/>
  <c r="AI51" i="132"/>
  <c r="AI52" i="132"/>
  <c r="AI54" i="132"/>
  <c r="AI55" i="132"/>
  <c r="AI56" i="132"/>
  <c r="AI66" i="132"/>
  <c r="AI67" i="132"/>
  <c r="AI69" i="132"/>
  <c r="AI70" i="132"/>
  <c r="AI71" i="132"/>
  <c r="AI72" i="132"/>
  <c r="AI75" i="132"/>
  <c r="AI76" i="132"/>
  <c r="AI77" i="132"/>
  <c r="AI78" i="132"/>
  <c r="AI79" i="132"/>
  <c r="AI80" i="132"/>
  <c r="AI81" i="132"/>
  <c r="AI84" i="132"/>
  <c r="AI85" i="132"/>
  <c r="AI86" i="132"/>
  <c r="AI87" i="132"/>
  <c r="AI88" i="132"/>
  <c r="AI89" i="132"/>
  <c r="AI90" i="132"/>
  <c r="AI91" i="132"/>
  <c r="AI92" i="132"/>
  <c r="AI93" i="132"/>
  <c r="AI94" i="132"/>
  <c r="AI95" i="132"/>
  <c r="AI96" i="132"/>
  <c r="AI97" i="132"/>
  <c r="AI98" i="132"/>
  <c r="AI99" i="132"/>
  <c r="AI100" i="132"/>
  <c r="AI101" i="132"/>
  <c r="AI102" i="132"/>
  <c r="AI103" i="132"/>
  <c r="AI104" i="132"/>
  <c r="AI105" i="132"/>
  <c r="AI106" i="132"/>
  <c r="AI110" i="132"/>
  <c r="AI111" i="132"/>
  <c r="AI112" i="132"/>
  <c r="AI113" i="132"/>
  <c r="AI114" i="132"/>
  <c r="AI115" i="132"/>
  <c r="AI116" i="132"/>
  <c r="AI117" i="132"/>
  <c r="AI118" i="132"/>
  <c r="AI119" i="132"/>
  <c r="AI120" i="132"/>
  <c r="AI121" i="132"/>
  <c r="AI18" i="133"/>
  <c r="AI26" i="133"/>
  <c r="AI29" i="133"/>
  <c r="AI40" i="133"/>
  <c r="AI47" i="133"/>
  <c r="AI48" i="133"/>
  <c r="AI50" i="133"/>
  <c r="AI52" i="133"/>
  <c r="AI53" i="133"/>
  <c r="AI55" i="133"/>
  <c r="AI56" i="133"/>
  <c r="AI57" i="133"/>
  <c r="AI67" i="133"/>
  <c r="AI68" i="133"/>
  <c r="AI70" i="133"/>
  <c r="AI71" i="133"/>
  <c r="AI72" i="133"/>
  <c r="AI73" i="133"/>
  <c r="AI76" i="133"/>
  <c r="AI77" i="133"/>
  <c r="AI78" i="133"/>
  <c r="AI79" i="133"/>
  <c r="AI80" i="133"/>
  <c r="AI81" i="133"/>
  <c r="AI82" i="133"/>
  <c r="AI85" i="133"/>
  <c r="AI86" i="133"/>
  <c r="AI87" i="133"/>
  <c r="AI88" i="133"/>
  <c r="AI89" i="133"/>
  <c r="AI90" i="133"/>
  <c r="AI91" i="133"/>
  <c r="AI92" i="133"/>
  <c r="AI93" i="133"/>
  <c r="AI94" i="133"/>
  <c r="AI95" i="133"/>
  <c r="AI96" i="133"/>
  <c r="AI97" i="133"/>
  <c r="AI98" i="133"/>
  <c r="AI99" i="133"/>
  <c r="AI100" i="133"/>
  <c r="AI101" i="133"/>
  <c r="AI102" i="133"/>
  <c r="AI103" i="133"/>
  <c r="AI104" i="133"/>
  <c r="AI105" i="133"/>
  <c r="AI106" i="133"/>
  <c r="AI107" i="133"/>
  <c r="AI111" i="133"/>
  <c r="AI112" i="133"/>
  <c r="AI113" i="133"/>
  <c r="AI114" i="133"/>
  <c r="AI115" i="133"/>
  <c r="AI116" i="133"/>
  <c r="AI117" i="133"/>
  <c r="AI118" i="133"/>
  <c r="AI119" i="133"/>
  <c r="AI120" i="133"/>
  <c r="AI121" i="133"/>
  <c r="AI122" i="133"/>
  <c r="AI123" i="133"/>
  <c r="AI18" i="134"/>
  <c r="AI26" i="134"/>
  <c r="AI29" i="134"/>
  <c r="AI40" i="134"/>
  <c r="AI47" i="134"/>
  <c r="AI48" i="134"/>
  <c r="AI50" i="134"/>
  <c r="AI52" i="134"/>
  <c r="AI53" i="134"/>
  <c r="AI55" i="134"/>
  <c r="AI56" i="134"/>
  <c r="AI57" i="134"/>
  <c r="AI67" i="134"/>
  <c r="AI68" i="134"/>
  <c r="AI70" i="134"/>
  <c r="AI71" i="134"/>
  <c r="AI72" i="134"/>
  <c r="AI73" i="134"/>
  <c r="AI76" i="134"/>
  <c r="AI77" i="134"/>
  <c r="AI78" i="134"/>
  <c r="AI79" i="134"/>
  <c r="AI80" i="134"/>
  <c r="AI81" i="134"/>
  <c r="AI82" i="134"/>
  <c r="AI85" i="134"/>
  <c r="AI86" i="134"/>
  <c r="AI87" i="134"/>
  <c r="AI88" i="134"/>
  <c r="AI89" i="134"/>
  <c r="AI90" i="134"/>
  <c r="AI91" i="134"/>
  <c r="AI92" i="134"/>
  <c r="AI93" i="134"/>
  <c r="AI94" i="134"/>
  <c r="AI95" i="134"/>
  <c r="AI96" i="134"/>
  <c r="AI97" i="134"/>
  <c r="AI98" i="134"/>
  <c r="AI99" i="134"/>
  <c r="AI100" i="134"/>
  <c r="AI101" i="134"/>
  <c r="AI102" i="134"/>
  <c r="AI103" i="134"/>
  <c r="AI104" i="134"/>
  <c r="AI105" i="134"/>
  <c r="AI106" i="134"/>
  <c r="AI107" i="134"/>
  <c r="AI111" i="134"/>
  <c r="AI112" i="134"/>
  <c r="AI113" i="134"/>
  <c r="AI114" i="134"/>
  <c r="AI115" i="134"/>
  <c r="AI116" i="134"/>
  <c r="AI117" i="134"/>
  <c r="AI118" i="134"/>
  <c r="AI119" i="134"/>
  <c r="AI120" i="134"/>
  <c r="AI121" i="134"/>
  <c r="AI122" i="134"/>
  <c r="AI123" i="134"/>
  <c r="AI124" i="134"/>
  <c r="AI18" i="135"/>
  <c r="AI26" i="135"/>
  <c r="AI29" i="135"/>
  <c r="AI40" i="135"/>
  <c r="AI47" i="135"/>
  <c r="AI48" i="135"/>
  <c r="AI50" i="135"/>
  <c r="AI52" i="135"/>
  <c r="AI53" i="135"/>
  <c r="AI55" i="135"/>
  <c r="AI56" i="135"/>
  <c r="AI57" i="135"/>
  <c r="AI67" i="135"/>
  <c r="AI68" i="135"/>
  <c r="AI70" i="135"/>
  <c r="AI71" i="135"/>
  <c r="AI72" i="135"/>
  <c r="AI73" i="135"/>
  <c r="AI76" i="135"/>
  <c r="AI77" i="135"/>
  <c r="AI78" i="135"/>
  <c r="AI79" i="135"/>
  <c r="AI80" i="135"/>
  <c r="AI81" i="135"/>
  <c r="AI82" i="135"/>
  <c r="AI85" i="135"/>
  <c r="AI86" i="135"/>
  <c r="AI87" i="135"/>
  <c r="AI88" i="135"/>
  <c r="AI89" i="135"/>
  <c r="AI90" i="135"/>
  <c r="AI91" i="135"/>
  <c r="AI92" i="135"/>
  <c r="AI93" i="135"/>
  <c r="AI94" i="135"/>
  <c r="AI95" i="135"/>
  <c r="AI96" i="135"/>
  <c r="AI97" i="135"/>
  <c r="AI98" i="135"/>
  <c r="AI99" i="135"/>
  <c r="AI100" i="135"/>
  <c r="AI101" i="135"/>
  <c r="AI102" i="135"/>
  <c r="AI103" i="135"/>
  <c r="AI104" i="135"/>
  <c r="AI105" i="135"/>
  <c r="AI106" i="135"/>
  <c r="AI107" i="135"/>
  <c r="AI111" i="135"/>
  <c r="AI112" i="135"/>
  <c r="AI113" i="135"/>
  <c r="AI114" i="135"/>
  <c r="AI115" i="135"/>
  <c r="AI116" i="135"/>
  <c r="AI117" i="135"/>
  <c r="AI118" i="135"/>
  <c r="AI119" i="135"/>
  <c r="AI120" i="135"/>
  <c r="AI121" i="135"/>
  <c r="AI122" i="135"/>
  <c r="AI123" i="135"/>
  <c r="AI124" i="135"/>
  <c r="AI125" i="135"/>
  <c r="AI18" i="136"/>
  <c r="AI26" i="136"/>
  <c r="AI29" i="136"/>
  <c r="AI40" i="136"/>
  <c r="AI47" i="136"/>
  <c r="AI48" i="136"/>
  <c r="AI50" i="136"/>
  <c r="AI52" i="136"/>
  <c r="AI53" i="136"/>
  <c r="AI55" i="136"/>
  <c r="AI56" i="136"/>
  <c r="AI57" i="136"/>
  <c r="AI67" i="136"/>
  <c r="AI68" i="136"/>
  <c r="AI70" i="136"/>
  <c r="AI71" i="136"/>
  <c r="AI72" i="136"/>
  <c r="AI73" i="136"/>
  <c r="AI76" i="136"/>
  <c r="AI77" i="136"/>
  <c r="AI78" i="136"/>
  <c r="AI79" i="136"/>
  <c r="AI80" i="136"/>
  <c r="AI81" i="136"/>
  <c r="AI82" i="136"/>
  <c r="AI85" i="136"/>
  <c r="AI86" i="136"/>
  <c r="AI87" i="136"/>
  <c r="AI88" i="136"/>
  <c r="AI89" i="136"/>
  <c r="AI90" i="136"/>
  <c r="AI91" i="136"/>
  <c r="AI92" i="136"/>
  <c r="AI93" i="136"/>
  <c r="AI94" i="136"/>
  <c r="AI95" i="136"/>
  <c r="AI96" i="136"/>
  <c r="AI97" i="136"/>
  <c r="AI98" i="136"/>
  <c r="AI99" i="136"/>
  <c r="AI100" i="136"/>
  <c r="AI101" i="136"/>
  <c r="AI102" i="136"/>
  <c r="AI103" i="136"/>
  <c r="AI104" i="136"/>
  <c r="AI105" i="136"/>
  <c r="AI106" i="136"/>
  <c r="AI107" i="136"/>
  <c r="AI111" i="136"/>
  <c r="AI112" i="136"/>
  <c r="AI113" i="136"/>
  <c r="AI114" i="136"/>
  <c r="AI115" i="136"/>
  <c r="AI116" i="136"/>
  <c r="AI117" i="136"/>
  <c r="AI118" i="136"/>
  <c r="AI119" i="136"/>
  <c r="AI120" i="136"/>
  <c r="AI121" i="136"/>
  <c r="AI122" i="136"/>
  <c r="AI123" i="136"/>
  <c r="AI124" i="136"/>
  <c r="AI125" i="136"/>
  <c r="AI18" i="137"/>
  <c r="AI27" i="137"/>
  <c r="AI30" i="137"/>
  <c r="AI41" i="137"/>
  <c r="AI48" i="137"/>
  <c r="AI49" i="137"/>
  <c r="AI51" i="137"/>
  <c r="AI53" i="137"/>
  <c r="AI54" i="137"/>
  <c r="AI56" i="137"/>
  <c r="AI57" i="137"/>
  <c r="AI58" i="137"/>
  <c r="AI69" i="137"/>
  <c r="AI70" i="137"/>
  <c r="AI72" i="137"/>
  <c r="AI73" i="137"/>
  <c r="AI74" i="137"/>
  <c r="AI75" i="137"/>
  <c r="AI79" i="137"/>
  <c r="AI80" i="137"/>
  <c r="AI81" i="137"/>
  <c r="AI82" i="137"/>
  <c r="AI83" i="137"/>
  <c r="AI84" i="137"/>
  <c r="AI85" i="137"/>
  <c r="AI88" i="137"/>
  <c r="AI89" i="137"/>
  <c r="AI90" i="137"/>
  <c r="AI91" i="137"/>
  <c r="AI92" i="137"/>
  <c r="AI93" i="137"/>
  <c r="AI94" i="137"/>
  <c r="AI95" i="137"/>
  <c r="AI96" i="137"/>
  <c r="AI97" i="137"/>
  <c r="AI98" i="137"/>
  <c r="AI99" i="137"/>
  <c r="AI100" i="137"/>
  <c r="AI101" i="137"/>
  <c r="AI102" i="137"/>
  <c r="AI103" i="137"/>
  <c r="AI104" i="137"/>
  <c r="AI105" i="137"/>
  <c r="AI106" i="137"/>
  <c r="AI107" i="137"/>
  <c r="AI108" i="137"/>
  <c r="AI109" i="137"/>
  <c r="AI110" i="137"/>
  <c r="AI111" i="137"/>
  <c r="AI115" i="137"/>
  <c r="AI116" i="137"/>
  <c r="AI117" i="137"/>
  <c r="AI118" i="137"/>
  <c r="AI119" i="137"/>
  <c r="AI120" i="137"/>
  <c r="AI121" i="137"/>
  <c r="AI122" i="137"/>
  <c r="AI123" i="137"/>
  <c r="AI124" i="137"/>
  <c r="AI125" i="137"/>
  <c r="AI126" i="137"/>
  <c r="AI127" i="137"/>
  <c r="AI128" i="137"/>
  <c r="AI129" i="137"/>
  <c r="AI130" i="137"/>
  <c r="AI131" i="137"/>
  <c r="AI18" i="138"/>
  <c r="AI27" i="138"/>
  <c r="AI30" i="138"/>
  <c r="AI41" i="138"/>
  <c r="AI48" i="138"/>
  <c r="AI49" i="138"/>
  <c r="AI51" i="138"/>
  <c r="AI53" i="138"/>
  <c r="AI54" i="138"/>
  <c r="AI56" i="138"/>
  <c r="AI57" i="138"/>
  <c r="AI58" i="138"/>
  <c r="AI69" i="138"/>
  <c r="AI70" i="138"/>
  <c r="AI72" i="138"/>
  <c r="AI73" i="138"/>
  <c r="AI74" i="138"/>
  <c r="AI75" i="138"/>
  <c r="AI79" i="138"/>
  <c r="AI80" i="138"/>
  <c r="AI81" i="138"/>
  <c r="AI82" i="138"/>
  <c r="AI83" i="138"/>
  <c r="AI84" i="138"/>
  <c r="AI85" i="138"/>
  <c r="AI88" i="138"/>
  <c r="AI89" i="138"/>
  <c r="AI90" i="138"/>
  <c r="AI91" i="138"/>
  <c r="AI92" i="138"/>
  <c r="AI93" i="138"/>
  <c r="AI94" i="138"/>
  <c r="AI95" i="138"/>
  <c r="AI96" i="138"/>
  <c r="AI97" i="138"/>
  <c r="AI98" i="138"/>
  <c r="AI99" i="138"/>
  <c r="AI100" i="138"/>
  <c r="AI101" i="138"/>
  <c r="AI102" i="138"/>
  <c r="AI103" i="138"/>
  <c r="AI104" i="138"/>
  <c r="AI105" i="138"/>
  <c r="AI106" i="138"/>
  <c r="AI107" i="138"/>
  <c r="AI108" i="138"/>
  <c r="AI109" i="138"/>
  <c r="AI110" i="138"/>
  <c r="AI111" i="138"/>
  <c r="AI115" i="138"/>
  <c r="AI116" i="138"/>
  <c r="AI117" i="138"/>
  <c r="AI118" i="138"/>
  <c r="AI119" i="138"/>
  <c r="AI120" i="138"/>
  <c r="AI121" i="138"/>
  <c r="AI122" i="138"/>
  <c r="AI123" i="138"/>
  <c r="AI124" i="138"/>
  <c r="AI125" i="138"/>
  <c r="AI126" i="138"/>
  <c r="AI127" i="138"/>
  <c r="AI128" i="138"/>
  <c r="AI129" i="138"/>
  <c r="AI130" i="138"/>
  <c r="AI131" i="138"/>
  <c r="AI132" i="138"/>
  <c r="AI133" i="138"/>
  <c r="AK18" i="137"/>
  <c r="AK27" i="137"/>
  <c r="AK30" i="137"/>
  <c r="AK41" i="137"/>
  <c r="AK48" i="137"/>
  <c r="AK49" i="137"/>
  <c r="AK51" i="137"/>
  <c r="AK53" i="137"/>
  <c r="AK54" i="137"/>
  <c r="AK56" i="137"/>
  <c r="AK57" i="137"/>
  <c r="AK58" i="137"/>
  <c r="AK69" i="137"/>
  <c r="AK70" i="137"/>
  <c r="AK72" i="137"/>
  <c r="AK73" i="137"/>
  <c r="AK74" i="137"/>
  <c r="AK75" i="137"/>
  <c r="AK79" i="137"/>
  <c r="AK80" i="137"/>
  <c r="AK81" i="137"/>
  <c r="AK82" i="137"/>
  <c r="AK83" i="137"/>
  <c r="AK84" i="137"/>
  <c r="AK85" i="137"/>
  <c r="AK88" i="137"/>
  <c r="AK89" i="137"/>
  <c r="AK90" i="137"/>
  <c r="AK91" i="137"/>
  <c r="AK92" i="137"/>
  <c r="AK93" i="137"/>
  <c r="AK94" i="137"/>
  <c r="AK95" i="137"/>
  <c r="AK96" i="137"/>
  <c r="AK97" i="137"/>
  <c r="AK98" i="137"/>
  <c r="AK99" i="137"/>
  <c r="AK100" i="137"/>
  <c r="AK101" i="137"/>
  <c r="AK102" i="137"/>
  <c r="AK103" i="137"/>
  <c r="AK104" i="137"/>
  <c r="AK105" i="137"/>
  <c r="AK106" i="137"/>
  <c r="AK107" i="137"/>
  <c r="AK108" i="137"/>
  <c r="AK109" i="137"/>
  <c r="AK110" i="137"/>
  <c r="AK111" i="137"/>
  <c r="AK115" i="137"/>
  <c r="AK116" i="137"/>
  <c r="AK117" i="137"/>
  <c r="AK118" i="137"/>
  <c r="AK119" i="137"/>
  <c r="AK120" i="137"/>
  <c r="AK121" i="137"/>
  <c r="AK122" i="137"/>
  <c r="AK123" i="137"/>
  <c r="AK124" i="137"/>
  <c r="AK125" i="137"/>
  <c r="AK126" i="137"/>
  <c r="AK127" i="137"/>
  <c r="AK128" i="137"/>
  <c r="AK129" i="137"/>
  <c r="AK130" i="137"/>
  <c r="AK131" i="137"/>
  <c r="AK18" i="138"/>
  <c r="AK27" i="138"/>
  <c r="AK30" i="138"/>
  <c r="AK41" i="138"/>
  <c r="AK48" i="138"/>
  <c r="AK49" i="138"/>
  <c r="AK51" i="138"/>
  <c r="AK53" i="138"/>
  <c r="AK54" i="138"/>
  <c r="AK56" i="138"/>
  <c r="AK57" i="138"/>
  <c r="AK58" i="138"/>
  <c r="AK69" i="138"/>
  <c r="AK70" i="138"/>
  <c r="AK72" i="138"/>
  <c r="AK73" i="138"/>
  <c r="AK74" i="138"/>
  <c r="AK75" i="138"/>
  <c r="AK79" i="138"/>
  <c r="AK80" i="138"/>
  <c r="AK81" i="138"/>
  <c r="AK82" i="138"/>
  <c r="AK83" i="138"/>
  <c r="AK84" i="138"/>
  <c r="AK85" i="138"/>
  <c r="AK88" i="138"/>
  <c r="AK89" i="138"/>
  <c r="AK90" i="138"/>
  <c r="AK91" i="138"/>
  <c r="AK92" i="138"/>
  <c r="AK93" i="138"/>
  <c r="AK94" i="138"/>
  <c r="AK95" i="138"/>
  <c r="AK96" i="138"/>
  <c r="AK97" i="138"/>
  <c r="AK98" i="138"/>
  <c r="AK99" i="138"/>
  <c r="AK100" i="138"/>
  <c r="AK101" i="138"/>
  <c r="AK102" i="138"/>
  <c r="AK103" i="138"/>
  <c r="AK104" i="138"/>
  <c r="AK105" i="138"/>
  <c r="AK106" i="138"/>
  <c r="AK107" i="138"/>
  <c r="AK108" i="138"/>
  <c r="AK109" i="138"/>
  <c r="AK110" i="138"/>
  <c r="AK111" i="138"/>
  <c r="AK115" i="138"/>
  <c r="AK116" i="138"/>
  <c r="AK117" i="138"/>
  <c r="AK118" i="138"/>
  <c r="AK119" i="138"/>
  <c r="AK120" i="138"/>
  <c r="AK121" i="138"/>
  <c r="AK122" i="138"/>
  <c r="AK123" i="138"/>
  <c r="AK124" i="138"/>
  <c r="AK125" i="138"/>
  <c r="AK126" i="138"/>
  <c r="AK127" i="138"/>
  <c r="AK128" i="138"/>
  <c r="AK129" i="138"/>
  <c r="AK130" i="138"/>
  <c r="AK131" i="138"/>
  <c r="AK132" i="138"/>
  <c r="AK133" i="138"/>
  <c r="AK17" i="118"/>
  <c r="AK24" i="118"/>
  <c r="AK27" i="118"/>
  <c r="AK38" i="118"/>
  <c r="AK45" i="118"/>
  <c r="AK46" i="118"/>
  <c r="AK48" i="118"/>
  <c r="AK50" i="118"/>
  <c r="AK51" i="118"/>
  <c r="AK53" i="118"/>
  <c r="AK54" i="118"/>
  <c r="AK55" i="118"/>
  <c r="AK64" i="118"/>
  <c r="AK65" i="118"/>
  <c r="AK67" i="118"/>
  <c r="AK68" i="118"/>
  <c r="AK69" i="118"/>
  <c r="AK70" i="118"/>
  <c r="AK73" i="118"/>
  <c r="AK74" i="118"/>
  <c r="AK75" i="118"/>
  <c r="AK76" i="118"/>
  <c r="AK77" i="118"/>
  <c r="AK78" i="118"/>
  <c r="AK79" i="118"/>
  <c r="AK82" i="118"/>
  <c r="AK83" i="118"/>
  <c r="AK84" i="118"/>
  <c r="AK85" i="118"/>
  <c r="AK86" i="118"/>
  <c r="AK87" i="118"/>
  <c r="AK88" i="118"/>
  <c r="AK89" i="118"/>
  <c r="AK90" i="118"/>
  <c r="AK91" i="118"/>
  <c r="AK92" i="118"/>
  <c r="AK93" i="118"/>
  <c r="AK94" i="118"/>
  <c r="AK95" i="118"/>
  <c r="AK96" i="118"/>
  <c r="AK97" i="118"/>
  <c r="AK98" i="118"/>
  <c r="AK99" i="118"/>
  <c r="AK100" i="118"/>
  <c r="AK101" i="118"/>
  <c r="AK102" i="118"/>
  <c r="AK103" i="118"/>
  <c r="AK104" i="118"/>
  <c r="AK108" i="118"/>
  <c r="AK109" i="118"/>
  <c r="AK110" i="118"/>
  <c r="AK111" i="118"/>
  <c r="AK17" i="122"/>
  <c r="AK24" i="122"/>
  <c r="AK27" i="122"/>
  <c r="AK38" i="122"/>
  <c r="AK45" i="122"/>
  <c r="AK46" i="122"/>
  <c r="AK48" i="122"/>
  <c r="AK50" i="122"/>
  <c r="AK51" i="122"/>
  <c r="AK53" i="122"/>
  <c r="AK54" i="122"/>
  <c r="AK55" i="122"/>
  <c r="AK65" i="122"/>
  <c r="AK66" i="122"/>
  <c r="AK68" i="122"/>
  <c r="AK69" i="122"/>
  <c r="AK70" i="122"/>
  <c r="AK71" i="122"/>
  <c r="AK74" i="122"/>
  <c r="AK75" i="122"/>
  <c r="AK76" i="122"/>
  <c r="AK77" i="122"/>
  <c r="AK78" i="122"/>
  <c r="AK79" i="122"/>
  <c r="AK80" i="122"/>
  <c r="AK83" i="122"/>
  <c r="AK84" i="122"/>
  <c r="AK85" i="122"/>
  <c r="AK86" i="122"/>
  <c r="AK87" i="122"/>
  <c r="AK88" i="122"/>
  <c r="AK89" i="122"/>
  <c r="AK90" i="122"/>
  <c r="AK91" i="122"/>
  <c r="AK92" i="122"/>
  <c r="AK93" i="122"/>
  <c r="AK94" i="122"/>
  <c r="AK95" i="122"/>
  <c r="AK96" i="122"/>
  <c r="AK97" i="122"/>
  <c r="AK98" i="122"/>
  <c r="AK99" i="122"/>
  <c r="AK100" i="122"/>
  <c r="AK101" i="122"/>
  <c r="AK102" i="122"/>
  <c r="AK103" i="122"/>
  <c r="AK104" i="122"/>
  <c r="AK105" i="122"/>
  <c r="AK109" i="122"/>
  <c r="AK110" i="122"/>
  <c r="AK111" i="122"/>
  <c r="AK112" i="122"/>
  <c r="AK113" i="122"/>
  <c r="AK18" i="127"/>
  <c r="AK25" i="127"/>
  <c r="AK28" i="127"/>
  <c r="AK39" i="127"/>
  <c r="AK46" i="127"/>
  <c r="AK47" i="127"/>
  <c r="AK49" i="127"/>
  <c r="AK51" i="127"/>
  <c r="AK52" i="127"/>
  <c r="AK54" i="127"/>
  <c r="AK55" i="127"/>
  <c r="AK56" i="127"/>
  <c r="AK66" i="127"/>
  <c r="AK67" i="127"/>
  <c r="AK69" i="127"/>
  <c r="AK70" i="127"/>
  <c r="AK71" i="127"/>
  <c r="AK72" i="127"/>
  <c r="AK75" i="127"/>
  <c r="AK76" i="127"/>
  <c r="AK77" i="127"/>
  <c r="AK78" i="127"/>
  <c r="AK79" i="127"/>
  <c r="AK80" i="127"/>
  <c r="AK81" i="127"/>
  <c r="AK84" i="127"/>
  <c r="AK85" i="127"/>
  <c r="AK86" i="127"/>
  <c r="AK87" i="127"/>
  <c r="AK88" i="127"/>
  <c r="AK89" i="127"/>
  <c r="AK90" i="127"/>
  <c r="AK91" i="127"/>
  <c r="AK92" i="127"/>
  <c r="AK93" i="127"/>
  <c r="AK94" i="127"/>
  <c r="AK95" i="127"/>
  <c r="AK96" i="127"/>
  <c r="AK97" i="127"/>
  <c r="AK98" i="127"/>
  <c r="AK99" i="127"/>
  <c r="AK100" i="127"/>
  <c r="AK101" i="127"/>
  <c r="AK102" i="127"/>
  <c r="AK103" i="127"/>
  <c r="AK104" i="127"/>
  <c r="AK105" i="127"/>
  <c r="AK106" i="127"/>
  <c r="AK110" i="127"/>
  <c r="AK111" i="127"/>
  <c r="AK112" i="127"/>
  <c r="AK113" i="127"/>
  <c r="AK114" i="127"/>
  <c r="AK115" i="127"/>
  <c r="AK116" i="127"/>
  <c r="AK18" i="131"/>
  <c r="AK25" i="131"/>
  <c r="AK28" i="131"/>
  <c r="AK39" i="131"/>
  <c r="AK46" i="131"/>
  <c r="AK47" i="131"/>
  <c r="AK49" i="131"/>
  <c r="AK51" i="131"/>
  <c r="AK52" i="131"/>
  <c r="AK54" i="131"/>
  <c r="AK55" i="131"/>
  <c r="AK56" i="131"/>
  <c r="AK66" i="131"/>
  <c r="AK67" i="131"/>
  <c r="AK69" i="131"/>
  <c r="AK70" i="131"/>
  <c r="AK71" i="131"/>
  <c r="AK72" i="131"/>
  <c r="AK75" i="131"/>
  <c r="AK76" i="131"/>
  <c r="AK77" i="131"/>
  <c r="AK78" i="131"/>
  <c r="AK79" i="131"/>
  <c r="AK80" i="131"/>
  <c r="AK81" i="131"/>
  <c r="AK84" i="131"/>
  <c r="AK85" i="131"/>
  <c r="AK86" i="131"/>
  <c r="AK87" i="131"/>
  <c r="AK88" i="131"/>
  <c r="AK89" i="131"/>
  <c r="AK90" i="131"/>
  <c r="AK91" i="131"/>
  <c r="AK92" i="131"/>
  <c r="AK93" i="131"/>
  <c r="AK94" i="131"/>
  <c r="AK95" i="131"/>
  <c r="AK96" i="131"/>
  <c r="AK97" i="131"/>
  <c r="AK98" i="131"/>
  <c r="AK99" i="131"/>
  <c r="AK100" i="131"/>
  <c r="AK101" i="131"/>
  <c r="AK102" i="131"/>
  <c r="AK103" i="131"/>
  <c r="AK104" i="131"/>
  <c r="AK105" i="131"/>
  <c r="AK106" i="131"/>
  <c r="AK110" i="131"/>
  <c r="AK111" i="131"/>
  <c r="AK112" i="131"/>
  <c r="AK113" i="131"/>
  <c r="AK114" i="131"/>
  <c r="AK115" i="131"/>
  <c r="AK116" i="131"/>
  <c r="AK117" i="131"/>
  <c r="AK118" i="131"/>
  <c r="AK119" i="131"/>
  <c r="AK120" i="131"/>
  <c r="AK18" i="132"/>
  <c r="AK25" i="132"/>
  <c r="AK28" i="132"/>
  <c r="AK39" i="132"/>
  <c r="AK46" i="132"/>
  <c r="AK47" i="132"/>
  <c r="AK49" i="132"/>
  <c r="AK51" i="132"/>
  <c r="AK52" i="132"/>
  <c r="AK54" i="132"/>
  <c r="AK55" i="132"/>
  <c r="AK56" i="132"/>
  <c r="AK66" i="132"/>
  <c r="AK67" i="132"/>
  <c r="AK69" i="132"/>
  <c r="AK70" i="132"/>
  <c r="AK71" i="132"/>
  <c r="AK72" i="132"/>
  <c r="AK75" i="132"/>
  <c r="AK76" i="132"/>
  <c r="AK77" i="132"/>
  <c r="AK78" i="132"/>
  <c r="AK79" i="132"/>
  <c r="AK80" i="132"/>
  <c r="AK81" i="132"/>
  <c r="AK84" i="132"/>
  <c r="AK85" i="132"/>
  <c r="AK86" i="132"/>
  <c r="AK87" i="132"/>
  <c r="AK88" i="132"/>
  <c r="AK89" i="132"/>
  <c r="AK90" i="132"/>
  <c r="AK91" i="132"/>
  <c r="AK92" i="132"/>
  <c r="AK93" i="132"/>
  <c r="AK94" i="132"/>
  <c r="AK95" i="132"/>
  <c r="AK96" i="132"/>
  <c r="AK97" i="132"/>
  <c r="AK98" i="132"/>
  <c r="AK99" i="132"/>
  <c r="AK100" i="132"/>
  <c r="AK101" i="132"/>
  <c r="AK102" i="132"/>
  <c r="AK103" i="132"/>
  <c r="AK104" i="132"/>
  <c r="AK105" i="132"/>
  <c r="AK106" i="132"/>
  <c r="AK110" i="132"/>
  <c r="AK111" i="132"/>
  <c r="AK112" i="132"/>
  <c r="AK113" i="132"/>
  <c r="AK114" i="132"/>
  <c r="AK115" i="132"/>
  <c r="AK116" i="132"/>
  <c r="AK117" i="132"/>
  <c r="AK118" i="132"/>
  <c r="AK119" i="132"/>
  <c r="AK120" i="132"/>
  <c r="AK121" i="132"/>
  <c r="AK18" i="133"/>
  <c r="AK26" i="133"/>
  <c r="AK29" i="133"/>
  <c r="AK40" i="133"/>
  <c r="AK47" i="133"/>
  <c r="AK48" i="133"/>
  <c r="AK50" i="133"/>
  <c r="AK52" i="133"/>
  <c r="AK53" i="133"/>
  <c r="AK55" i="133"/>
  <c r="AK56" i="133"/>
  <c r="AK57" i="133"/>
  <c r="AK67" i="133"/>
  <c r="AK68" i="133"/>
  <c r="AK70" i="133"/>
  <c r="AK71" i="133"/>
  <c r="AK72" i="133"/>
  <c r="AK73" i="133"/>
  <c r="AK76" i="133"/>
  <c r="AK77" i="133"/>
  <c r="AK78" i="133"/>
  <c r="AK79" i="133"/>
  <c r="AK80" i="133"/>
  <c r="AK81" i="133"/>
  <c r="AK82" i="133"/>
  <c r="AK85" i="133"/>
  <c r="AK86" i="133"/>
  <c r="AK87" i="133"/>
  <c r="AK88" i="133"/>
  <c r="AK89" i="133"/>
  <c r="AK90" i="133"/>
  <c r="AK91" i="133"/>
  <c r="AK92" i="133"/>
  <c r="AK93" i="133"/>
  <c r="AK94" i="133"/>
  <c r="AK95" i="133"/>
  <c r="AK96" i="133"/>
  <c r="AK97" i="133"/>
  <c r="AK98" i="133"/>
  <c r="AK99" i="133"/>
  <c r="AK100" i="133"/>
  <c r="AK101" i="133"/>
  <c r="AK102" i="133"/>
  <c r="AK103" i="133"/>
  <c r="AK104" i="133"/>
  <c r="AK105" i="133"/>
  <c r="AK106" i="133"/>
  <c r="AK107" i="133"/>
  <c r="AK111" i="133"/>
  <c r="AK112" i="133"/>
  <c r="AK113" i="133"/>
  <c r="AK114" i="133"/>
  <c r="AK115" i="133"/>
  <c r="AK116" i="133"/>
  <c r="AK117" i="133"/>
  <c r="AK118" i="133"/>
  <c r="AK119" i="133"/>
  <c r="AK120" i="133"/>
  <c r="AK121" i="133"/>
  <c r="AK122" i="133"/>
  <c r="AK123" i="133"/>
  <c r="AK18" i="135"/>
  <c r="AK26" i="135"/>
  <c r="AK29" i="135"/>
  <c r="AK40" i="135"/>
  <c r="AK47" i="135"/>
  <c r="AK48" i="135"/>
  <c r="AK50" i="135"/>
  <c r="AK52" i="135"/>
  <c r="AK53" i="135"/>
  <c r="AK55" i="135"/>
  <c r="AK56" i="135"/>
  <c r="AK57" i="135"/>
  <c r="AK67" i="135"/>
  <c r="AK68" i="135"/>
  <c r="AK70" i="135"/>
  <c r="AK71" i="135"/>
  <c r="AK72" i="135"/>
  <c r="AK73" i="135"/>
  <c r="AK76" i="135"/>
  <c r="AK77" i="135"/>
  <c r="AK78" i="135"/>
  <c r="AK79" i="135"/>
  <c r="AK80" i="135"/>
  <c r="AK81" i="135"/>
  <c r="AK82" i="135"/>
  <c r="AK85" i="135"/>
  <c r="AK86" i="135"/>
  <c r="AK87" i="135"/>
  <c r="AK88" i="135"/>
  <c r="AK89" i="135"/>
  <c r="AK90" i="135"/>
  <c r="AK91" i="135"/>
  <c r="AK92" i="135"/>
  <c r="AK93" i="135"/>
  <c r="AK94" i="135"/>
  <c r="AK95" i="135"/>
  <c r="AK96" i="135"/>
  <c r="AK97" i="135"/>
  <c r="AK98" i="135"/>
  <c r="AK99" i="135"/>
  <c r="AK100" i="135"/>
  <c r="AK101" i="135"/>
  <c r="AK102" i="135"/>
  <c r="AK103" i="135"/>
  <c r="AK104" i="135"/>
  <c r="AK105" i="135"/>
  <c r="AK106" i="135"/>
  <c r="AK107" i="135"/>
  <c r="AK111" i="135"/>
  <c r="AK112" i="135"/>
  <c r="AK113" i="135"/>
  <c r="AK114" i="135"/>
  <c r="AK115" i="135"/>
  <c r="AK116" i="135"/>
  <c r="AK117" i="135"/>
  <c r="AK118" i="135"/>
  <c r="AK119" i="135"/>
  <c r="AK120" i="135"/>
  <c r="AK121" i="135"/>
  <c r="AK122" i="135"/>
  <c r="AK123" i="135"/>
  <c r="AK124" i="135"/>
  <c r="AK125" i="135"/>
  <c r="AK18" i="136"/>
  <c r="AK26" i="136"/>
  <c r="AK29" i="136"/>
  <c r="AK40" i="136"/>
  <c r="AK47" i="136"/>
  <c r="AK48" i="136"/>
  <c r="AK50" i="136"/>
  <c r="AK52" i="136"/>
  <c r="AK53" i="136"/>
  <c r="AK55" i="136"/>
  <c r="AK56" i="136"/>
  <c r="AK57" i="136"/>
  <c r="AK67" i="136"/>
  <c r="AK68" i="136"/>
  <c r="AK70" i="136"/>
  <c r="AK71" i="136"/>
  <c r="AK72" i="136"/>
  <c r="AK73" i="136"/>
  <c r="AK76" i="136"/>
  <c r="AK77" i="136"/>
  <c r="AK78" i="136"/>
  <c r="AK79" i="136"/>
  <c r="AK80" i="136"/>
  <c r="AK81" i="136"/>
  <c r="AK82" i="136"/>
  <c r="AK85" i="136"/>
  <c r="AK86" i="136"/>
  <c r="AK87" i="136"/>
  <c r="AK88" i="136"/>
  <c r="AK89" i="136"/>
  <c r="AK90" i="136"/>
  <c r="AK91" i="136"/>
  <c r="AK92" i="136"/>
  <c r="AK93" i="136"/>
  <c r="AK94" i="136"/>
  <c r="AK95" i="136"/>
  <c r="AK96" i="136"/>
  <c r="AK97" i="136"/>
  <c r="AK98" i="136"/>
  <c r="AK99" i="136"/>
  <c r="AK100" i="136"/>
  <c r="AK101" i="136"/>
  <c r="AK102" i="136"/>
  <c r="AK103" i="136"/>
  <c r="AK104" i="136"/>
  <c r="AK105" i="136"/>
  <c r="AK106" i="136"/>
  <c r="AK107" i="136"/>
  <c r="AK111" i="136"/>
  <c r="AK112" i="136"/>
  <c r="AK113" i="136"/>
  <c r="AK114" i="136"/>
  <c r="AK115" i="136"/>
  <c r="AK116" i="136"/>
  <c r="AK117" i="136"/>
  <c r="AK118" i="136"/>
  <c r="AK119" i="136"/>
  <c r="AK120" i="136"/>
  <c r="AK121" i="136"/>
  <c r="AK122" i="136"/>
  <c r="AK123" i="136"/>
  <c r="AK124" i="136"/>
  <c r="AK125" i="136"/>
  <c r="AM18" i="137"/>
  <c r="AM27" i="137"/>
  <c r="AM30" i="137"/>
  <c r="AM41" i="137"/>
  <c r="AM48" i="137"/>
  <c r="AM49" i="137"/>
  <c r="AM51" i="137"/>
  <c r="AM53" i="137"/>
  <c r="AM54" i="137"/>
  <c r="AM56" i="137"/>
  <c r="AM57" i="137"/>
  <c r="AM58" i="137"/>
  <c r="AM69" i="137"/>
  <c r="AM70" i="137"/>
  <c r="AM72" i="137"/>
  <c r="AM73" i="137"/>
  <c r="AM74" i="137"/>
  <c r="AM75" i="137"/>
  <c r="AM79" i="137"/>
  <c r="AM80" i="137"/>
  <c r="AM81" i="137"/>
  <c r="AM82" i="137"/>
  <c r="AM83" i="137"/>
  <c r="AM84" i="137"/>
  <c r="AM85" i="137"/>
  <c r="AM88" i="137"/>
  <c r="AM89" i="137"/>
  <c r="AM90" i="137"/>
  <c r="AM91" i="137"/>
  <c r="AM92" i="137"/>
  <c r="AM93" i="137"/>
  <c r="AM94" i="137"/>
  <c r="AM95" i="137"/>
  <c r="AM96" i="137"/>
  <c r="AM97" i="137"/>
  <c r="AM98" i="137"/>
  <c r="AM99" i="137"/>
  <c r="AM100" i="137"/>
  <c r="AM101" i="137"/>
  <c r="AM102" i="137"/>
  <c r="AM103" i="137"/>
  <c r="AM104" i="137"/>
  <c r="AM105" i="137"/>
  <c r="AM106" i="137"/>
  <c r="AM107" i="137"/>
  <c r="AM108" i="137"/>
  <c r="AM109" i="137"/>
  <c r="AM110" i="137"/>
  <c r="AM111" i="137"/>
  <c r="AM115" i="137"/>
  <c r="AM116" i="137"/>
  <c r="AM117" i="137"/>
  <c r="AM118" i="137"/>
  <c r="AM119" i="137"/>
  <c r="AM120" i="137"/>
  <c r="AM121" i="137"/>
  <c r="AM122" i="137"/>
  <c r="AM123" i="137"/>
  <c r="AM124" i="137"/>
  <c r="AM125" i="137"/>
  <c r="AM126" i="137"/>
  <c r="AM127" i="137"/>
  <c r="AM128" i="137"/>
  <c r="AM129" i="137"/>
  <c r="AM130" i="137"/>
  <c r="AM131" i="137"/>
  <c r="AM18" i="138"/>
  <c r="AM27" i="138"/>
  <c r="AM30" i="138"/>
  <c r="AM41" i="138"/>
  <c r="AM48" i="138"/>
  <c r="AM49" i="138"/>
  <c r="AM51" i="138"/>
  <c r="AM53" i="138"/>
  <c r="AM54" i="138"/>
  <c r="AM56" i="138"/>
  <c r="AM57" i="138"/>
  <c r="AM58" i="138"/>
  <c r="AM69" i="138"/>
  <c r="AM70" i="138"/>
  <c r="AM72" i="138"/>
  <c r="AM73" i="138"/>
  <c r="AM74" i="138"/>
  <c r="AM75" i="138"/>
  <c r="AM79" i="138"/>
  <c r="AM80" i="138"/>
  <c r="AM81" i="138"/>
  <c r="AM82" i="138"/>
  <c r="AM83" i="138"/>
  <c r="AM84" i="138"/>
  <c r="AM85" i="138"/>
  <c r="AM88" i="138"/>
  <c r="AM89" i="138"/>
  <c r="AM90" i="138"/>
  <c r="AM91" i="138"/>
  <c r="AM92" i="138"/>
  <c r="AM93" i="138"/>
  <c r="AM94" i="138"/>
  <c r="AM95" i="138"/>
  <c r="AM96" i="138"/>
  <c r="AM97" i="138"/>
  <c r="AM98" i="138"/>
  <c r="AM99" i="138"/>
  <c r="AM100" i="138"/>
  <c r="AM101" i="138"/>
  <c r="AM102" i="138"/>
  <c r="AM103" i="138"/>
  <c r="AM104" i="138"/>
  <c r="AM105" i="138"/>
  <c r="AM106" i="138"/>
  <c r="AM107" i="138"/>
  <c r="AM108" i="138"/>
  <c r="AM109" i="138"/>
  <c r="AM110" i="138"/>
  <c r="AM111" i="138"/>
  <c r="AM115" i="138"/>
  <c r="AM116" i="138"/>
  <c r="AM117" i="138"/>
  <c r="AM118" i="138"/>
  <c r="AM119" i="138"/>
  <c r="AM120" i="138"/>
  <c r="AM121" i="138"/>
  <c r="AM122" i="138"/>
  <c r="AM123" i="138"/>
  <c r="AM124" i="138"/>
  <c r="AM125" i="138"/>
  <c r="AM126" i="138"/>
  <c r="AM127" i="138"/>
  <c r="AM128" i="138"/>
  <c r="AM129" i="138"/>
  <c r="AM130" i="138"/>
  <c r="AM131" i="138"/>
  <c r="AM132" i="138"/>
  <c r="AM133" i="138"/>
  <c r="AM17" i="118"/>
  <c r="AM24" i="118"/>
  <c r="AM27" i="118"/>
  <c r="AM38" i="118"/>
  <c r="AM45" i="118"/>
  <c r="AM46" i="118"/>
  <c r="AM48" i="118"/>
  <c r="AM50" i="118"/>
  <c r="AM51" i="118"/>
  <c r="AM53" i="118"/>
  <c r="AM54" i="118"/>
  <c r="AM55" i="118"/>
  <c r="AM64" i="118"/>
  <c r="AM65" i="118"/>
  <c r="AM67" i="118"/>
  <c r="AM68" i="118"/>
  <c r="AM69" i="118"/>
  <c r="AM70" i="118"/>
  <c r="AM73" i="118"/>
  <c r="AM74" i="118"/>
  <c r="AM75" i="118"/>
  <c r="AM76" i="118"/>
  <c r="AM77" i="118"/>
  <c r="AM78" i="118"/>
  <c r="AM79" i="118"/>
  <c r="AM82" i="118"/>
  <c r="AM83" i="118"/>
  <c r="AM84" i="118"/>
  <c r="AM85" i="118"/>
  <c r="AM86" i="118"/>
  <c r="AM87" i="118"/>
  <c r="AM88" i="118"/>
  <c r="AM89" i="118"/>
  <c r="AM90" i="118"/>
  <c r="AM91" i="118"/>
  <c r="AM92" i="118"/>
  <c r="AM93" i="118"/>
  <c r="AM94" i="118"/>
  <c r="AM95" i="118"/>
  <c r="AM96" i="118"/>
  <c r="AM97" i="118"/>
  <c r="AM98" i="118"/>
  <c r="AM99" i="118"/>
  <c r="AM100" i="118"/>
  <c r="AM101" i="118"/>
  <c r="AM102" i="118"/>
  <c r="AM103" i="118"/>
  <c r="AM104" i="118"/>
  <c r="AM108" i="118"/>
  <c r="AM109" i="118"/>
  <c r="AM110" i="118"/>
  <c r="AM111" i="118"/>
  <c r="AM17" i="122"/>
  <c r="AM24" i="122"/>
  <c r="AM27" i="122"/>
  <c r="AM38" i="122"/>
  <c r="AM45" i="122"/>
  <c r="AM46" i="122"/>
  <c r="AM48" i="122"/>
  <c r="AM50" i="122"/>
  <c r="AM51" i="122"/>
  <c r="AM53" i="122"/>
  <c r="AM54" i="122"/>
  <c r="AM55" i="122"/>
  <c r="AM65" i="122"/>
  <c r="AM66" i="122"/>
  <c r="AM68" i="122"/>
  <c r="AM69" i="122"/>
  <c r="AM70" i="122"/>
  <c r="AM71" i="122"/>
  <c r="AM74" i="122"/>
  <c r="AM75" i="122"/>
  <c r="AM76" i="122"/>
  <c r="AM77" i="122"/>
  <c r="AM78" i="122"/>
  <c r="AM79" i="122"/>
  <c r="AM80" i="122"/>
  <c r="AM83" i="122"/>
  <c r="AM84" i="122"/>
  <c r="AM85" i="122"/>
  <c r="AM86" i="122"/>
  <c r="AM87" i="122"/>
  <c r="AM88" i="122"/>
  <c r="AM89" i="122"/>
  <c r="AM90" i="122"/>
  <c r="AM91" i="122"/>
  <c r="AM92" i="122"/>
  <c r="AM93" i="122"/>
  <c r="AM94" i="122"/>
  <c r="AM95" i="122"/>
  <c r="AM96" i="122"/>
  <c r="AM97" i="122"/>
  <c r="AM98" i="122"/>
  <c r="AM99" i="122"/>
  <c r="AM100" i="122"/>
  <c r="AM101" i="122"/>
  <c r="AM102" i="122"/>
  <c r="AM103" i="122"/>
  <c r="AM104" i="122"/>
  <c r="AM105" i="122"/>
  <c r="AM109" i="122"/>
  <c r="AM110" i="122"/>
  <c r="AM111" i="122"/>
  <c r="AM112" i="122"/>
  <c r="AM113" i="122"/>
  <c r="AM18" i="127"/>
  <c r="AM25" i="127"/>
  <c r="AM28" i="127"/>
  <c r="AM39" i="127"/>
  <c r="AM46" i="127"/>
  <c r="AM47" i="127"/>
  <c r="AM49" i="127"/>
  <c r="AM51" i="127"/>
  <c r="AM52" i="127"/>
  <c r="AM54" i="127"/>
  <c r="AM55" i="127"/>
  <c r="AM56" i="127"/>
  <c r="AM66" i="127"/>
  <c r="AM67" i="127"/>
  <c r="AM69" i="127"/>
  <c r="AM70" i="127"/>
  <c r="AM71" i="127"/>
  <c r="AM72" i="127"/>
  <c r="AM75" i="127"/>
  <c r="AM76" i="127"/>
  <c r="AM77" i="127"/>
  <c r="AM78" i="127"/>
  <c r="AM79" i="127"/>
  <c r="AM80" i="127"/>
  <c r="AM81" i="127"/>
  <c r="AM84" i="127"/>
  <c r="AM85" i="127"/>
  <c r="AM86" i="127"/>
  <c r="AM87" i="127"/>
  <c r="AM88" i="127"/>
  <c r="AM89" i="127"/>
  <c r="AM90" i="127"/>
  <c r="AM91" i="127"/>
  <c r="AM92" i="127"/>
  <c r="AM93" i="127"/>
  <c r="AM94" i="127"/>
  <c r="AM95" i="127"/>
  <c r="AM96" i="127"/>
  <c r="AM97" i="127"/>
  <c r="AM98" i="127"/>
  <c r="AM99" i="127"/>
  <c r="AM100" i="127"/>
  <c r="AM101" i="127"/>
  <c r="AM102" i="127"/>
  <c r="AM103" i="127"/>
  <c r="AM104" i="127"/>
  <c r="AM105" i="127"/>
  <c r="AM106" i="127"/>
  <c r="AM110" i="127"/>
  <c r="AM111" i="127"/>
  <c r="AM112" i="127"/>
  <c r="AM113" i="127"/>
  <c r="AM114" i="127"/>
  <c r="AM115" i="127"/>
  <c r="AM116" i="127"/>
  <c r="AM18" i="130"/>
  <c r="AM25" i="130"/>
  <c r="AM28" i="130"/>
  <c r="AM39" i="130"/>
  <c r="AM46" i="130"/>
  <c r="AM47" i="130"/>
  <c r="AM49" i="130"/>
  <c r="AM51" i="130"/>
  <c r="AM52" i="130"/>
  <c r="AM54" i="130"/>
  <c r="AM55" i="130"/>
  <c r="AM56" i="130"/>
  <c r="AM66" i="130"/>
  <c r="AM67" i="130"/>
  <c r="AM69" i="130"/>
  <c r="AM70" i="130"/>
  <c r="AM71" i="130"/>
  <c r="AM72" i="130"/>
  <c r="AM75" i="130"/>
  <c r="AM76" i="130"/>
  <c r="AM77" i="130"/>
  <c r="AM78" i="130"/>
  <c r="AM79" i="130"/>
  <c r="AM80" i="130"/>
  <c r="AM81" i="130"/>
  <c r="AM84" i="130"/>
  <c r="AM85" i="130"/>
  <c r="AM86" i="130"/>
  <c r="AM87" i="130"/>
  <c r="AM88" i="130"/>
  <c r="AM89" i="130"/>
  <c r="AM90" i="130"/>
  <c r="AM91" i="130"/>
  <c r="AM92" i="130"/>
  <c r="AM93" i="130"/>
  <c r="AM94" i="130"/>
  <c r="AM95" i="130"/>
  <c r="AM96" i="130"/>
  <c r="AM97" i="130"/>
  <c r="AM98" i="130"/>
  <c r="AM99" i="130"/>
  <c r="AM100" i="130"/>
  <c r="AM101" i="130"/>
  <c r="AM102" i="130"/>
  <c r="AM103" i="130"/>
  <c r="AM104" i="130"/>
  <c r="AM105" i="130"/>
  <c r="AM106" i="130"/>
  <c r="AM110" i="130"/>
  <c r="AM111" i="130"/>
  <c r="AM112" i="130"/>
  <c r="AM113" i="130"/>
  <c r="AM114" i="130"/>
  <c r="AM115" i="130"/>
  <c r="AM116" i="130"/>
  <c r="AM117" i="130"/>
  <c r="AM118" i="130"/>
  <c r="AM119" i="130"/>
  <c r="AM120" i="130"/>
  <c r="AM18" i="131"/>
  <c r="AM25" i="131"/>
  <c r="AM28" i="131"/>
  <c r="AM39" i="131"/>
  <c r="AM46" i="131"/>
  <c r="AM47" i="131"/>
  <c r="AM49" i="131"/>
  <c r="AM51" i="131"/>
  <c r="AM52" i="131"/>
  <c r="AM54" i="131"/>
  <c r="AM55" i="131"/>
  <c r="AM56" i="131"/>
  <c r="AM66" i="131"/>
  <c r="AM67" i="131"/>
  <c r="AM69" i="131"/>
  <c r="AM70" i="131"/>
  <c r="AM71" i="131"/>
  <c r="AM72" i="131"/>
  <c r="AM75" i="131"/>
  <c r="AM76" i="131"/>
  <c r="AM77" i="131"/>
  <c r="AM78" i="131"/>
  <c r="AM79" i="131"/>
  <c r="AM80" i="131"/>
  <c r="AM81" i="131"/>
  <c r="AM84" i="131"/>
  <c r="AM85" i="131"/>
  <c r="AM86" i="131"/>
  <c r="AM87" i="131"/>
  <c r="AM88" i="131"/>
  <c r="AM89" i="131"/>
  <c r="AM90" i="131"/>
  <c r="AM91" i="131"/>
  <c r="AM92" i="131"/>
  <c r="AM93" i="131"/>
  <c r="AM94" i="131"/>
  <c r="AM95" i="131"/>
  <c r="AM96" i="131"/>
  <c r="AM97" i="131"/>
  <c r="AM98" i="131"/>
  <c r="AM99" i="131"/>
  <c r="AM100" i="131"/>
  <c r="AM101" i="131"/>
  <c r="AM102" i="131"/>
  <c r="AM103" i="131"/>
  <c r="AM104" i="131"/>
  <c r="AM105" i="131"/>
  <c r="AM106" i="131"/>
  <c r="AM110" i="131"/>
  <c r="AM111" i="131"/>
  <c r="AM112" i="131"/>
  <c r="AM113" i="131"/>
  <c r="AM114" i="131"/>
  <c r="AM115" i="131"/>
  <c r="AM116" i="131"/>
  <c r="AM117" i="131"/>
  <c r="AM118" i="131"/>
  <c r="AM119" i="131"/>
  <c r="AM120" i="131"/>
  <c r="AM18" i="132"/>
  <c r="AM25" i="132"/>
  <c r="AM28" i="132"/>
  <c r="AM39" i="132"/>
  <c r="AM46" i="132"/>
  <c r="AM47" i="132"/>
  <c r="AM49" i="132"/>
  <c r="AM51" i="132"/>
  <c r="AM52" i="132"/>
  <c r="AM54" i="132"/>
  <c r="AM55" i="132"/>
  <c r="AM56" i="132"/>
  <c r="AM66" i="132"/>
  <c r="AM67" i="132"/>
  <c r="AM69" i="132"/>
  <c r="AM70" i="132"/>
  <c r="AM71" i="132"/>
  <c r="AM72" i="132"/>
  <c r="AM75" i="132"/>
  <c r="AM76" i="132"/>
  <c r="AM77" i="132"/>
  <c r="AM78" i="132"/>
  <c r="AM79" i="132"/>
  <c r="AM80" i="132"/>
  <c r="AM81" i="132"/>
  <c r="AM84" i="132"/>
  <c r="AM85" i="132"/>
  <c r="AM86" i="132"/>
  <c r="AM87" i="132"/>
  <c r="AM88" i="132"/>
  <c r="AM89" i="132"/>
  <c r="AM90" i="132"/>
  <c r="AM91" i="132"/>
  <c r="AM92" i="132"/>
  <c r="AM93" i="132"/>
  <c r="AM94" i="132"/>
  <c r="AM95" i="132"/>
  <c r="AM96" i="132"/>
  <c r="AM97" i="132"/>
  <c r="AM98" i="132"/>
  <c r="AM99" i="132"/>
  <c r="AM100" i="132"/>
  <c r="AM101" i="132"/>
  <c r="AM102" i="132"/>
  <c r="AM103" i="132"/>
  <c r="AM104" i="132"/>
  <c r="AM105" i="132"/>
  <c r="AM106" i="132"/>
  <c r="AM110" i="132"/>
  <c r="AM111" i="132"/>
  <c r="AM112" i="132"/>
  <c r="AM113" i="132"/>
  <c r="AM114" i="132"/>
  <c r="AM115" i="132"/>
  <c r="AM116" i="132"/>
  <c r="AM117" i="132"/>
  <c r="AM118" i="132"/>
  <c r="AM119" i="132"/>
  <c r="AM120" i="132"/>
  <c r="AM121" i="132"/>
  <c r="AM18" i="133"/>
  <c r="AM26" i="133"/>
  <c r="AM29" i="133"/>
  <c r="AM40" i="133"/>
  <c r="AM47" i="133"/>
  <c r="AM48" i="133"/>
  <c r="AM50" i="133"/>
  <c r="AM52" i="133"/>
  <c r="AM53" i="133"/>
  <c r="AM55" i="133"/>
  <c r="AM56" i="133"/>
  <c r="AM57" i="133"/>
  <c r="AM67" i="133"/>
  <c r="AM68" i="133"/>
  <c r="AM70" i="133"/>
  <c r="AM71" i="133"/>
  <c r="AM72" i="133"/>
  <c r="AM73" i="133"/>
  <c r="AM76" i="133"/>
  <c r="AM77" i="133"/>
  <c r="AM78" i="133"/>
  <c r="AM79" i="133"/>
  <c r="AM80" i="133"/>
  <c r="AM81" i="133"/>
  <c r="AM82" i="133"/>
  <c r="AM85" i="133"/>
  <c r="AM86" i="133"/>
  <c r="AM87" i="133"/>
  <c r="AM88" i="133"/>
  <c r="AM89" i="133"/>
  <c r="AM90" i="133"/>
  <c r="AM91" i="133"/>
  <c r="AM92" i="133"/>
  <c r="AM93" i="133"/>
  <c r="AM94" i="133"/>
  <c r="AM95" i="133"/>
  <c r="AM96" i="133"/>
  <c r="AM97" i="133"/>
  <c r="AM98" i="133"/>
  <c r="AM99" i="133"/>
  <c r="AM100" i="133"/>
  <c r="AM101" i="133"/>
  <c r="AM102" i="133"/>
  <c r="AM103" i="133"/>
  <c r="AM104" i="133"/>
  <c r="AM105" i="133"/>
  <c r="AM106" i="133"/>
  <c r="AM107" i="133"/>
  <c r="AM111" i="133"/>
  <c r="AM112" i="133"/>
  <c r="AM113" i="133"/>
  <c r="AM114" i="133"/>
  <c r="AM115" i="133"/>
  <c r="AM116" i="133"/>
  <c r="AM117" i="133"/>
  <c r="AM118" i="133"/>
  <c r="AM119" i="133"/>
  <c r="AM120" i="133"/>
  <c r="AM121" i="133"/>
  <c r="AM122" i="133"/>
  <c r="AM123" i="133"/>
  <c r="AM18" i="134"/>
  <c r="AM26" i="134"/>
  <c r="AM29" i="134"/>
  <c r="AM40" i="134"/>
  <c r="AM47" i="134"/>
  <c r="AM48" i="134"/>
  <c r="AM50" i="134"/>
  <c r="AM52" i="134"/>
  <c r="AM53" i="134"/>
  <c r="AM55" i="134"/>
  <c r="AM56" i="134"/>
  <c r="AM57" i="134"/>
  <c r="AM67" i="134"/>
  <c r="AM68" i="134"/>
  <c r="AM70" i="134"/>
  <c r="AM71" i="134"/>
  <c r="AM72" i="134"/>
  <c r="AM73" i="134"/>
  <c r="AM76" i="134"/>
  <c r="AM77" i="134"/>
  <c r="AM78" i="134"/>
  <c r="AM79" i="134"/>
  <c r="AM80" i="134"/>
  <c r="AM81" i="134"/>
  <c r="AM82" i="134"/>
  <c r="AM85" i="134"/>
  <c r="AM86" i="134"/>
  <c r="AM87" i="134"/>
  <c r="AM88" i="134"/>
  <c r="AM89" i="134"/>
  <c r="AM90" i="134"/>
  <c r="AM91" i="134"/>
  <c r="AM92" i="134"/>
  <c r="AM93" i="134"/>
  <c r="AM94" i="134"/>
  <c r="AM95" i="134"/>
  <c r="AM96" i="134"/>
  <c r="AM97" i="134"/>
  <c r="AM98" i="134"/>
  <c r="AM99" i="134"/>
  <c r="AM100" i="134"/>
  <c r="AM101" i="134"/>
  <c r="AM102" i="134"/>
  <c r="AM103" i="134"/>
  <c r="AM104" i="134"/>
  <c r="AM105" i="134"/>
  <c r="AM106" i="134"/>
  <c r="AM107" i="134"/>
  <c r="AM111" i="134"/>
  <c r="AM112" i="134"/>
  <c r="AM113" i="134"/>
  <c r="AM114" i="134"/>
  <c r="AM115" i="134"/>
  <c r="AM116" i="134"/>
  <c r="AM117" i="134"/>
  <c r="AM118" i="134"/>
  <c r="AM119" i="134"/>
  <c r="AM120" i="134"/>
  <c r="AM121" i="134"/>
  <c r="AM122" i="134"/>
  <c r="AM123" i="134"/>
  <c r="AM124" i="134"/>
  <c r="AM18" i="135"/>
  <c r="AM26" i="135"/>
  <c r="AM29" i="135"/>
  <c r="AM40" i="135"/>
  <c r="AM47" i="135"/>
  <c r="AM48" i="135"/>
  <c r="AM50" i="135"/>
  <c r="AM52" i="135"/>
  <c r="AM53" i="135"/>
  <c r="AM55" i="135"/>
  <c r="AM56" i="135"/>
  <c r="AM57" i="135"/>
  <c r="AM67" i="135"/>
  <c r="AM68" i="135"/>
  <c r="AM70" i="135"/>
  <c r="AM71" i="135"/>
  <c r="AM72" i="135"/>
  <c r="AM73" i="135"/>
  <c r="AM76" i="135"/>
  <c r="AM77" i="135"/>
  <c r="AM78" i="135"/>
  <c r="AM79" i="135"/>
  <c r="AM80" i="135"/>
  <c r="AM81" i="135"/>
  <c r="AM82" i="135"/>
  <c r="AM85" i="135"/>
  <c r="AM86" i="135"/>
  <c r="AM87" i="135"/>
  <c r="AM88" i="135"/>
  <c r="AM89" i="135"/>
  <c r="AM90" i="135"/>
  <c r="AM91" i="135"/>
  <c r="AM92" i="135"/>
  <c r="AM93" i="135"/>
  <c r="AM94" i="135"/>
  <c r="AM95" i="135"/>
  <c r="AM96" i="135"/>
  <c r="AM97" i="135"/>
  <c r="AM98" i="135"/>
  <c r="AM99" i="135"/>
  <c r="AM100" i="135"/>
  <c r="AM101" i="135"/>
  <c r="AM102" i="135"/>
  <c r="AM103" i="135"/>
  <c r="AM104" i="135"/>
  <c r="AM105" i="135"/>
  <c r="AM106" i="135"/>
  <c r="AM107" i="135"/>
  <c r="AM111" i="135"/>
  <c r="AM112" i="135"/>
  <c r="AM113" i="135"/>
  <c r="AM114" i="135"/>
  <c r="AM115" i="135"/>
  <c r="AM116" i="135"/>
  <c r="AM117" i="135"/>
  <c r="AM118" i="135"/>
  <c r="AM119" i="135"/>
  <c r="AM120" i="135"/>
  <c r="AM121" i="135"/>
  <c r="AM122" i="135"/>
  <c r="AM123" i="135"/>
  <c r="AM124" i="135"/>
  <c r="AM125" i="135"/>
  <c r="AM18" i="136"/>
  <c r="AM26" i="136"/>
  <c r="AM29" i="136"/>
  <c r="AM40" i="136"/>
  <c r="AM47" i="136"/>
  <c r="AM48" i="136"/>
  <c r="AM50" i="136"/>
  <c r="AM52" i="136"/>
  <c r="AM53" i="136"/>
  <c r="AM55" i="136"/>
  <c r="AM56" i="136"/>
  <c r="AM57" i="136"/>
  <c r="AM67" i="136"/>
  <c r="AM68" i="136"/>
  <c r="AM70" i="136"/>
  <c r="AM71" i="136"/>
  <c r="AM72" i="136"/>
  <c r="AM73" i="136"/>
  <c r="AM76" i="136"/>
  <c r="AM77" i="136"/>
  <c r="AM78" i="136"/>
  <c r="AM79" i="136"/>
  <c r="AM80" i="136"/>
  <c r="AM81" i="136"/>
  <c r="AM82" i="136"/>
  <c r="AM85" i="136"/>
  <c r="AM86" i="136"/>
  <c r="AM87" i="136"/>
  <c r="AM88" i="136"/>
  <c r="AM89" i="136"/>
  <c r="AM90" i="136"/>
  <c r="AM91" i="136"/>
  <c r="AM92" i="136"/>
  <c r="AM93" i="136"/>
  <c r="AM94" i="136"/>
  <c r="AM95" i="136"/>
  <c r="AM96" i="136"/>
  <c r="AM97" i="136"/>
  <c r="AM98" i="136"/>
  <c r="AM99" i="136"/>
  <c r="AM100" i="136"/>
  <c r="AM101" i="136"/>
  <c r="AM102" i="136"/>
  <c r="AM103" i="136"/>
  <c r="AM104" i="136"/>
  <c r="AM105" i="136"/>
  <c r="AM106" i="136"/>
  <c r="AM107" i="136"/>
  <c r="AM111" i="136"/>
  <c r="AM112" i="136"/>
  <c r="AM113" i="136"/>
  <c r="AM114" i="136"/>
  <c r="AM115" i="136"/>
  <c r="AM116" i="136"/>
  <c r="AM117" i="136"/>
  <c r="AM118" i="136"/>
  <c r="AM119" i="136"/>
  <c r="AM120" i="136"/>
  <c r="AM121" i="136"/>
  <c r="AM122" i="136"/>
  <c r="AM123" i="136"/>
  <c r="AM124" i="136"/>
  <c r="AM125" i="136"/>
  <c r="AO18" i="137"/>
  <c r="AO27" i="137"/>
  <c r="AO30" i="137"/>
  <c r="AO41" i="137"/>
  <c r="AO48" i="137"/>
  <c r="AO49" i="137"/>
  <c r="AO51" i="137"/>
  <c r="AO53" i="137"/>
  <c r="AO54" i="137"/>
  <c r="AO56" i="137"/>
  <c r="AO57" i="137"/>
  <c r="AO58" i="137"/>
  <c r="AO69" i="137"/>
  <c r="AO70" i="137"/>
  <c r="AO72" i="137"/>
  <c r="AO73" i="137"/>
  <c r="AO74" i="137"/>
  <c r="AO75" i="137"/>
  <c r="AO79" i="137"/>
  <c r="AO80" i="137"/>
  <c r="AO81" i="137"/>
  <c r="AO82" i="137"/>
  <c r="AO83" i="137"/>
  <c r="AO84" i="137"/>
  <c r="AO85" i="137"/>
  <c r="AO88" i="137"/>
  <c r="AO89" i="137"/>
  <c r="AO90" i="137"/>
  <c r="AO91" i="137"/>
  <c r="AO92" i="137"/>
  <c r="AO93" i="137"/>
  <c r="AO94" i="137"/>
  <c r="AO95" i="137"/>
  <c r="AO96" i="137"/>
  <c r="AO97" i="137"/>
  <c r="AO98" i="137"/>
  <c r="AO99" i="137"/>
  <c r="AO100" i="137"/>
  <c r="AO101" i="137"/>
  <c r="AO102" i="137"/>
  <c r="AO103" i="137"/>
  <c r="AO104" i="137"/>
  <c r="AO105" i="137"/>
  <c r="AO106" i="137"/>
  <c r="AO107" i="137"/>
  <c r="AO108" i="137"/>
  <c r="AO109" i="137"/>
  <c r="AO110" i="137"/>
  <c r="AO111" i="137"/>
  <c r="AO115" i="137"/>
  <c r="AO116" i="137"/>
  <c r="AO117" i="137"/>
  <c r="AO118" i="137"/>
  <c r="AO119" i="137"/>
  <c r="AO120" i="137"/>
  <c r="AO121" i="137"/>
  <c r="AO122" i="137"/>
  <c r="AO123" i="137"/>
  <c r="AO124" i="137"/>
  <c r="AO125" i="137"/>
  <c r="AO126" i="137"/>
  <c r="AO127" i="137"/>
  <c r="AO128" i="137"/>
  <c r="AO129" i="137"/>
  <c r="AO130" i="137"/>
  <c r="AO131" i="137"/>
  <c r="AO18" i="138"/>
  <c r="AO27" i="138"/>
  <c r="AO30" i="138"/>
  <c r="AO41" i="138"/>
  <c r="AO48" i="138"/>
  <c r="AO49" i="138"/>
  <c r="AO51" i="138"/>
  <c r="AO53" i="138"/>
  <c r="AO54" i="138"/>
  <c r="AO56" i="138"/>
  <c r="AO57" i="138"/>
  <c r="AO58" i="138"/>
  <c r="AO69" i="138"/>
  <c r="AO70" i="138"/>
  <c r="AO72" i="138"/>
  <c r="AO73" i="138"/>
  <c r="AO74" i="138"/>
  <c r="AO75" i="138"/>
  <c r="AO79" i="138"/>
  <c r="AO80" i="138"/>
  <c r="AO81" i="138"/>
  <c r="AO82" i="138"/>
  <c r="AO83" i="138"/>
  <c r="AO84" i="138"/>
  <c r="AO85" i="138"/>
  <c r="AO88" i="138"/>
  <c r="AO89" i="138"/>
  <c r="AO90" i="138"/>
  <c r="AO91" i="138"/>
  <c r="AO92" i="138"/>
  <c r="AO93" i="138"/>
  <c r="AO94" i="138"/>
  <c r="AO95" i="138"/>
  <c r="AO96" i="138"/>
  <c r="AO97" i="138"/>
  <c r="AO98" i="138"/>
  <c r="AO99" i="138"/>
  <c r="AO100" i="138"/>
  <c r="AO101" i="138"/>
  <c r="AO102" i="138"/>
  <c r="AO103" i="138"/>
  <c r="AO104" i="138"/>
  <c r="AO105" i="138"/>
  <c r="AO106" i="138"/>
  <c r="AO107" i="138"/>
  <c r="AO108" i="138"/>
  <c r="AO109" i="138"/>
  <c r="AO110" i="138"/>
  <c r="AO111" i="138"/>
  <c r="AO115" i="138"/>
  <c r="AO116" i="138"/>
  <c r="AO117" i="138"/>
  <c r="AO118" i="138"/>
  <c r="AO119" i="138"/>
  <c r="AO120" i="138"/>
  <c r="AO121" i="138"/>
  <c r="AO122" i="138"/>
  <c r="AO123" i="138"/>
  <c r="AO124" i="138"/>
  <c r="AO125" i="138"/>
  <c r="AO126" i="138"/>
  <c r="AO127" i="138"/>
  <c r="AO128" i="138"/>
  <c r="AO129" i="138"/>
  <c r="AO130" i="138"/>
  <c r="AO131" i="138"/>
  <c r="AO132" i="138"/>
  <c r="AO133" i="138"/>
  <c r="AY97" i="15"/>
  <c r="AV148" i="139"/>
  <c r="S143" i="139"/>
  <c r="AS13" i="139"/>
  <c r="AS14" i="139"/>
  <c r="AS15" i="139"/>
  <c r="AS16" i="139"/>
  <c r="AS17" i="139"/>
  <c r="AS18" i="139"/>
  <c r="AS19" i="139"/>
  <c r="AS20" i="139"/>
  <c r="AS21" i="139"/>
  <c r="AS22" i="139"/>
  <c r="AS23" i="139"/>
  <c r="AS24" i="139"/>
  <c r="AS25" i="139"/>
  <c r="AS26" i="139"/>
  <c r="AS27" i="139"/>
  <c r="AS28" i="139"/>
  <c r="AS29" i="139"/>
  <c r="AS30" i="139"/>
  <c r="AS31" i="139"/>
  <c r="AS32" i="139"/>
  <c r="AS33" i="139"/>
  <c r="AS34" i="139"/>
  <c r="AS35" i="139"/>
  <c r="AS36" i="139"/>
  <c r="AS37" i="139"/>
  <c r="AS38" i="139"/>
  <c r="AS39" i="139"/>
  <c r="AS40" i="139"/>
  <c r="AS41" i="139"/>
  <c r="AS42" i="139"/>
  <c r="AS43" i="139"/>
  <c r="AS44" i="139"/>
  <c r="AS45" i="139"/>
  <c r="AS46" i="139"/>
  <c r="AS47" i="139"/>
  <c r="AS48" i="139"/>
  <c r="AS49" i="139"/>
  <c r="AS50" i="139"/>
  <c r="AS51" i="139"/>
  <c r="AS52" i="139"/>
  <c r="AS53" i="139"/>
  <c r="AS54" i="139"/>
  <c r="AS55" i="139"/>
  <c r="AS56" i="139"/>
  <c r="AS57" i="139"/>
  <c r="AS58" i="139"/>
  <c r="AS59" i="139"/>
  <c r="AS60" i="139"/>
  <c r="AS61" i="139"/>
  <c r="AS62" i="139"/>
  <c r="AS63" i="139"/>
  <c r="AS64" i="139"/>
  <c r="AS65" i="139"/>
  <c r="AS66" i="139"/>
  <c r="AS67" i="139"/>
  <c r="AS68" i="139"/>
  <c r="AS69" i="139"/>
  <c r="AS70" i="139"/>
  <c r="AS71" i="139"/>
  <c r="AS72" i="139"/>
  <c r="AS73" i="139"/>
  <c r="AS74" i="139"/>
  <c r="AS75" i="139"/>
  <c r="AS76" i="139"/>
  <c r="AS77" i="139"/>
  <c r="AS78" i="139"/>
  <c r="AS79" i="139"/>
  <c r="AS80" i="139"/>
  <c r="AS81" i="139"/>
  <c r="AS82" i="139"/>
  <c r="AS83" i="139"/>
  <c r="AS84" i="139"/>
  <c r="AS85" i="139"/>
  <c r="AS86" i="139"/>
  <c r="AS87" i="139"/>
  <c r="AS88" i="139"/>
  <c r="AS89" i="139"/>
  <c r="AS90" i="139"/>
  <c r="AS91" i="139"/>
  <c r="AS92" i="139"/>
  <c r="AS93" i="139"/>
  <c r="AS94" i="139"/>
  <c r="AS95" i="139"/>
  <c r="AS96" i="139"/>
  <c r="AS97" i="139"/>
  <c r="AS98" i="139"/>
  <c r="AS99" i="139"/>
  <c r="AS100" i="139"/>
  <c r="AS101" i="139"/>
  <c r="AS102" i="139"/>
  <c r="AS103" i="139"/>
  <c r="AS104" i="139"/>
  <c r="AS105" i="139"/>
  <c r="AS106" i="139"/>
  <c r="AS107" i="139"/>
  <c r="AS108" i="139"/>
  <c r="AS109" i="139"/>
  <c r="AS110" i="139"/>
  <c r="AS111" i="139"/>
  <c r="AS112" i="139"/>
  <c r="AS113" i="139"/>
  <c r="AS114" i="139"/>
  <c r="AS115" i="139"/>
  <c r="AS116" i="139"/>
  <c r="AS117" i="139"/>
  <c r="AS118" i="139"/>
  <c r="AS119" i="139"/>
  <c r="AS120" i="139"/>
  <c r="AS121" i="139"/>
  <c r="AS122" i="139"/>
  <c r="AS123" i="139"/>
  <c r="AS124" i="139"/>
  <c r="AS125" i="139"/>
  <c r="AS126" i="139"/>
  <c r="AS127" i="139"/>
  <c r="AS128" i="139"/>
  <c r="AS129" i="139"/>
  <c r="AS130" i="139"/>
  <c r="AS131" i="139"/>
  <c r="AS132" i="139"/>
  <c r="AS133" i="139"/>
  <c r="AS136" i="139"/>
  <c r="AU13" i="139"/>
  <c r="AU14" i="139"/>
  <c r="AU15" i="139"/>
  <c r="AU16" i="139"/>
  <c r="AU17" i="139"/>
  <c r="AU18" i="139"/>
  <c r="AU19" i="139"/>
  <c r="AU20" i="139"/>
  <c r="AU21" i="139"/>
  <c r="AU22" i="139"/>
  <c r="AU23" i="139"/>
  <c r="AU24" i="139"/>
  <c r="AU25" i="139"/>
  <c r="AU26" i="139"/>
  <c r="AU27" i="139"/>
  <c r="AU28" i="139"/>
  <c r="AU29" i="139"/>
  <c r="AU30" i="139"/>
  <c r="AU31" i="139"/>
  <c r="AU32" i="139"/>
  <c r="AU33" i="139"/>
  <c r="AU34" i="139"/>
  <c r="AU35" i="139"/>
  <c r="AU36" i="139"/>
  <c r="AU37" i="139"/>
  <c r="AU38" i="139"/>
  <c r="AU39" i="139"/>
  <c r="AU40" i="139"/>
  <c r="AU41" i="139"/>
  <c r="AU42" i="139"/>
  <c r="AU43" i="139"/>
  <c r="AU44" i="139"/>
  <c r="AU45" i="139"/>
  <c r="AU46" i="139"/>
  <c r="AU47" i="139"/>
  <c r="AU48" i="139"/>
  <c r="AU49" i="139"/>
  <c r="AU50" i="139"/>
  <c r="AU51" i="139"/>
  <c r="AU52" i="139"/>
  <c r="AU53" i="139"/>
  <c r="AU54" i="139"/>
  <c r="AU55" i="139"/>
  <c r="AU56" i="139"/>
  <c r="AU57" i="139"/>
  <c r="AU58" i="139"/>
  <c r="AU59" i="139"/>
  <c r="AU60" i="139"/>
  <c r="AU61" i="139"/>
  <c r="AU62" i="139"/>
  <c r="AU63" i="139"/>
  <c r="AU64" i="139"/>
  <c r="AU65" i="139"/>
  <c r="AU66" i="139"/>
  <c r="AU67" i="139"/>
  <c r="AU68" i="139"/>
  <c r="AU69" i="139"/>
  <c r="AU70" i="139"/>
  <c r="AU71" i="139"/>
  <c r="AU72" i="139"/>
  <c r="AU73" i="139"/>
  <c r="AU74" i="139"/>
  <c r="AU75" i="139"/>
  <c r="AU76" i="139"/>
  <c r="AU77" i="139"/>
  <c r="AU78" i="139"/>
  <c r="AU79" i="139"/>
  <c r="AU80" i="139"/>
  <c r="AU81" i="139"/>
  <c r="AU82" i="139"/>
  <c r="AU83" i="139"/>
  <c r="AU84" i="139"/>
  <c r="AU85" i="139"/>
  <c r="AU86" i="139"/>
  <c r="AU87" i="139"/>
  <c r="AU88" i="139"/>
  <c r="AU89" i="139"/>
  <c r="AU90" i="139"/>
  <c r="AU91" i="139"/>
  <c r="AU92" i="139"/>
  <c r="AU93" i="139"/>
  <c r="AU94" i="139"/>
  <c r="AU95" i="139"/>
  <c r="AU96" i="139"/>
  <c r="AU97" i="139"/>
  <c r="AU98" i="139"/>
  <c r="AU99" i="139"/>
  <c r="AU100" i="139"/>
  <c r="AU101" i="139"/>
  <c r="AU102" i="139"/>
  <c r="AU103" i="139"/>
  <c r="AU104" i="139"/>
  <c r="AU105" i="139"/>
  <c r="AU106" i="139"/>
  <c r="AU107" i="139"/>
  <c r="AU108" i="139"/>
  <c r="AU109" i="139"/>
  <c r="AU110" i="139"/>
  <c r="AU111" i="139"/>
  <c r="AU112" i="139"/>
  <c r="AU113" i="139"/>
  <c r="AU114" i="139"/>
  <c r="AU115" i="139"/>
  <c r="AU116" i="139"/>
  <c r="AU117" i="139"/>
  <c r="AU118" i="139"/>
  <c r="AU119" i="139"/>
  <c r="AU120" i="139"/>
  <c r="AU121" i="139"/>
  <c r="AU122" i="139"/>
  <c r="AU123" i="139"/>
  <c r="AU124" i="139"/>
  <c r="AU125" i="139"/>
  <c r="AU126" i="139"/>
  <c r="AU127" i="139"/>
  <c r="AU128" i="139"/>
  <c r="AU129" i="139"/>
  <c r="AU130" i="139"/>
  <c r="AU131" i="139"/>
  <c r="AU132" i="139"/>
  <c r="AU133" i="139"/>
  <c r="AU136" i="139"/>
  <c r="AV141" i="139"/>
  <c r="AV137" i="139"/>
  <c r="E13" i="139"/>
  <c r="AV13" i="139"/>
  <c r="E14" i="139"/>
  <c r="AV14" i="139"/>
  <c r="E15" i="139"/>
  <c r="AV15" i="139"/>
  <c r="E16" i="139"/>
  <c r="AV16" i="139"/>
  <c r="E17" i="139"/>
  <c r="AV17" i="139"/>
  <c r="E18" i="139"/>
  <c r="AV18" i="139"/>
  <c r="E19" i="139"/>
  <c r="AV19" i="139"/>
  <c r="E20" i="139"/>
  <c r="AV20" i="139"/>
  <c r="E21" i="139"/>
  <c r="AV21" i="139"/>
  <c r="E22" i="139"/>
  <c r="AV22" i="139"/>
  <c r="E23" i="139"/>
  <c r="AV23" i="139"/>
  <c r="E24" i="139"/>
  <c r="AV24" i="139"/>
  <c r="E25" i="139"/>
  <c r="AV25" i="139"/>
  <c r="E26" i="139"/>
  <c r="AV26" i="139"/>
  <c r="E27" i="139"/>
  <c r="AV27" i="139"/>
  <c r="E28" i="139"/>
  <c r="AV28" i="139"/>
  <c r="E29" i="139"/>
  <c r="AV29" i="139"/>
  <c r="E30" i="139"/>
  <c r="AV30" i="139"/>
  <c r="E31" i="139"/>
  <c r="AV31" i="139"/>
  <c r="E32" i="139"/>
  <c r="AV32" i="139"/>
  <c r="E33" i="139"/>
  <c r="AV33" i="139"/>
  <c r="E34" i="139"/>
  <c r="AV34" i="139"/>
  <c r="E35" i="139"/>
  <c r="AV35" i="139"/>
  <c r="E36" i="139"/>
  <c r="AV36" i="139"/>
  <c r="E37" i="139"/>
  <c r="AV37" i="139"/>
  <c r="E38" i="139"/>
  <c r="AV38" i="139"/>
  <c r="E39" i="139"/>
  <c r="AV39" i="139"/>
  <c r="E40" i="139"/>
  <c r="AV40" i="139"/>
  <c r="E41" i="139"/>
  <c r="AV41" i="139"/>
  <c r="E42" i="139"/>
  <c r="AV42" i="139"/>
  <c r="E43" i="139"/>
  <c r="AV43" i="139"/>
  <c r="E44" i="139"/>
  <c r="AV44" i="139"/>
  <c r="E45" i="139"/>
  <c r="AV45" i="139"/>
  <c r="E46" i="139"/>
  <c r="AV46" i="139"/>
  <c r="E47" i="139"/>
  <c r="AV47" i="139"/>
  <c r="E48" i="139"/>
  <c r="AV48" i="139"/>
  <c r="E49" i="139"/>
  <c r="AV49" i="139"/>
  <c r="E50" i="139"/>
  <c r="AV50" i="139"/>
  <c r="E51" i="139"/>
  <c r="AV51" i="139"/>
  <c r="E52" i="139"/>
  <c r="AV52" i="139"/>
  <c r="E53" i="139"/>
  <c r="AV53" i="139"/>
  <c r="E54" i="139"/>
  <c r="AV54" i="139"/>
  <c r="E55" i="139"/>
  <c r="AV55" i="139"/>
  <c r="E56" i="139"/>
  <c r="AV56" i="139"/>
  <c r="E57" i="139"/>
  <c r="AV57" i="139"/>
  <c r="E58" i="139"/>
  <c r="AV58" i="139"/>
  <c r="E59" i="139"/>
  <c r="AV59" i="139"/>
  <c r="E60" i="139"/>
  <c r="AV60" i="139"/>
  <c r="E61" i="139"/>
  <c r="AV61" i="139"/>
  <c r="E62" i="139"/>
  <c r="AV62" i="139"/>
  <c r="E63" i="139"/>
  <c r="AV63" i="139"/>
  <c r="E64" i="139"/>
  <c r="AV64" i="139"/>
  <c r="E65" i="139"/>
  <c r="AV65" i="139"/>
  <c r="E66" i="139"/>
  <c r="AV66" i="139"/>
  <c r="E67" i="139"/>
  <c r="AV67" i="139"/>
  <c r="E68" i="139"/>
  <c r="AV68" i="139"/>
  <c r="E69" i="139"/>
  <c r="AV69" i="139"/>
  <c r="E70" i="139"/>
  <c r="AV70" i="139"/>
  <c r="E71" i="139"/>
  <c r="AV71" i="139"/>
  <c r="E72" i="139"/>
  <c r="AV72" i="139"/>
  <c r="E73" i="139"/>
  <c r="AV73" i="139"/>
  <c r="E74" i="139"/>
  <c r="AV74" i="139"/>
  <c r="E75" i="139"/>
  <c r="AV75" i="139"/>
  <c r="E76" i="139"/>
  <c r="AV76" i="139"/>
  <c r="E77" i="139"/>
  <c r="AV77" i="139"/>
  <c r="E78" i="139"/>
  <c r="AV78" i="139"/>
  <c r="E79" i="139"/>
  <c r="AV79" i="139"/>
  <c r="E80" i="139"/>
  <c r="AV80" i="139"/>
  <c r="E81" i="139"/>
  <c r="AV81" i="139"/>
  <c r="E82" i="139"/>
  <c r="AV82" i="139"/>
  <c r="E83" i="139"/>
  <c r="AV83" i="139"/>
  <c r="E84" i="139"/>
  <c r="AV84" i="139"/>
  <c r="E85" i="139"/>
  <c r="AV85" i="139"/>
  <c r="E86" i="139"/>
  <c r="AV86" i="139"/>
  <c r="E87" i="139"/>
  <c r="AV87" i="139"/>
  <c r="E88" i="139"/>
  <c r="AV88" i="139"/>
  <c r="E89" i="139"/>
  <c r="AV89" i="139"/>
  <c r="E90" i="139"/>
  <c r="AV90" i="139"/>
  <c r="E91" i="139"/>
  <c r="AV91" i="139"/>
  <c r="E92" i="139"/>
  <c r="AV92" i="139"/>
  <c r="E93" i="139"/>
  <c r="AV93" i="139"/>
  <c r="E94" i="139"/>
  <c r="AV94" i="139"/>
  <c r="E95" i="139"/>
  <c r="AV95" i="139"/>
  <c r="E96" i="139"/>
  <c r="AV96" i="139"/>
  <c r="E97" i="139"/>
  <c r="AV97" i="139"/>
  <c r="E98" i="139"/>
  <c r="AV98" i="139"/>
  <c r="E99" i="139"/>
  <c r="AV99" i="139"/>
  <c r="E100" i="139"/>
  <c r="AV100" i="139"/>
  <c r="E101" i="139"/>
  <c r="AV101" i="139"/>
  <c r="E102" i="139"/>
  <c r="AV102" i="139"/>
  <c r="E103" i="139"/>
  <c r="AV103" i="139"/>
  <c r="E104" i="139"/>
  <c r="AV104" i="139"/>
  <c r="E105" i="139"/>
  <c r="AV105" i="139"/>
  <c r="E106" i="139"/>
  <c r="AV106" i="139"/>
  <c r="E107" i="139"/>
  <c r="AV107" i="139"/>
  <c r="E108" i="139"/>
  <c r="AV108" i="139"/>
  <c r="E109" i="139"/>
  <c r="AV109" i="139"/>
  <c r="E110" i="139"/>
  <c r="AV110" i="139"/>
  <c r="E111" i="139"/>
  <c r="AV111" i="139"/>
  <c r="E112" i="139"/>
  <c r="AV112" i="139"/>
  <c r="E113" i="139"/>
  <c r="AV113" i="139"/>
  <c r="E114" i="139"/>
  <c r="AV114" i="139"/>
  <c r="E115" i="139"/>
  <c r="AV115" i="139"/>
  <c r="E116" i="139"/>
  <c r="AV116" i="139"/>
  <c r="E117" i="139"/>
  <c r="AV117" i="139"/>
  <c r="E118" i="139"/>
  <c r="AV118" i="139"/>
  <c r="E119" i="139"/>
  <c r="AV119" i="139"/>
  <c r="E120" i="139"/>
  <c r="AV120" i="139"/>
  <c r="E121" i="139"/>
  <c r="AV121" i="139"/>
  <c r="E122" i="139"/>
  <c r="AV122" i="139"/>
  <c r="E123" i="139"/>
  <c r="AV123" i="139"/>
  <c r="E124" i="139"/>
  <c r="AV124" i="139"/>
  <c r="E125" i="139"/>
  <c r="AV125" i="139"/>
  <c r="E126" i="139"/>
  <c r="AV126" i="139"/>
  <c r="E127" i="139"/>
  <c r="AV127" i="139"/>
  <c r="E128" i="139"/>
  <c r="AV128" i="139"/>
  <c r="E129" i="139"/>
  <c r="AV129" i="139"/>
  <c r="E130" i="139"/>
  <c r="AV130" i="139"/>
  <c r="E131" i="139"/>
  <c r="AV131" i="139"/>
  <c r="E132" i="139"/>
  <c r="AV132" i="139"/>
  <c r="AV133" i="139"/>
  <c r="AV136" i="139"/>
  <c r="AT134" i="139"/>
  <c r="AR134" i="139"/>
  <c r="E134" i="139"/>
  <c r="E133" i="139"/>
  <c r="C118" i="139"/>
  <c r="C117" i="139"/>
  <c r="C116" i="139"/>
  <c r="C115" i="139"/>
  <c r="B87" i="139"/>
  <c r="B86" i="139"/>
  <c r="B76" i="139"/>
  <c r="B71" i="139"/>
  <c r="B68" i="139"/>
  <c r="B65" i="139"/>
  <c r="B64" i="139"/>
  <c r="B63" i="139"/>
  <c r="B62" i="139"/>
  <c r="B61" i="139"/>
  <c r="B60" i="139"/>
  <c r="B59" i="139"/>
  <c r="B55" i="139"/>
  <c r="B52" i="139"/>
  <c r="B50" i="139"/>
  <c r="B49" i="139"/>
  <c r="B48" i="139"/>
  <c r="B47" i="139"/>
  <c r="B46" i="139"/>
  <c r="B45" i="139"/>
  <c r="B44" i="139"/>
  <c r="B42" i="139"/>
  <c r="B40" i="139"/>
  <c r="B39" i="139"/>
  <c r="B38" i="139"/>
  <c r="B37" i="139"/>
  <c r="B36" i="139"/>
  <c r="B35" i="139"/>
  <c r="B34" i="139"/>
  <c r="B33" i="139"/>
  <c r="B32" i="139"/>
  <c r="B31" i="139"/>
  <c r="B29" i="139"/>
  <c r="B28" i="139"/>
  <c r="B27" i="139"/>
  <c r="B26" i="139"/>
  <c r="B25" i="139"/>
  <c r="B24" i="139"/>
  <c r="B23" i="139"/>
  <c r="B22" i="139"/>
  <c r="B21" i="139"/>
  <c r="B20" i="139"/>
  <c r="B19" i="139"/>
  <c r="B17" i="139"/>
  <c r="B16" i="139"/>
  <c r="B15" i="139"/>
  <c r="B14" i="139"/>
  <c r="B13" i="139"/>
  <c r="B6" i="139"/>
  <c r="B4" i="139"/>
  <c r="S17" i="48"/>
  <c r="S35" i="48"/>
  <c r="S42" i="48"/>
  <c r="S60" i="48"/>
  <c r="S61" i="48"/>
  <c r="S43" i="48"/>
  <c r="S45" i="48"/>
  <c r="S47" i="48"/>
  <c r="S48" i="48"/>
  <c r="S50" i="48"/>
  <c r="S51" i="48"/>
  <c r="S52" i="48"/>
  <c r="S63" i="48"/>
  <c r="S64" i="48"/>
  <c r="S65" i="48"/>
  <c r="S66" i="48"/>
  <c r="S68" i="48"/>
  <c r="S69" i="48"/>
  <c r="S70" i="48"/>
  <c r="S71" i="48"/>
  <c r="S72" i="48"/>
  <c r="S73" i="48"/>
  <c r="S74" i="48"/>
  <c r="S75" i="48"/>
  <c r="S77" i="48"/>
  <c r="S78" i="48"/>
  <c r="S17" i="49"/>
  <c r="S35" i="49"/>
  <c r="S42" i="49"/>
  <c r="S60" i="49"/>
  <c r="S61" i="49"/>
  <c r="S43" i="49"/>
  <c r="S45" i="49"/>
  <c r="S47" i="49"/>
  <c r="S48" i="49"/>
  <c r="S50" i="49"/>
  <c r="S51" i="49"/>
  <c r="S52" i="49"/>
  <c r="S63" i="49"/>
  <c r="S64" i="49"/>
  <c r="S65" i="49"/>
  <c r="S66" i="49"/>
  <c r="S68" i="49"/>
  <c r="S69" i="49"/>
  <c r="S70" i="49"/>
  <c r="S71" i="49"/>
  <c r="S72" i="49"/>
  <c r="S73" i="49"/>
  <c r="S74" i="49"/>
  <c r="S75" i="49"/>
  <c r="S78" i="49"/>
  <c r="S79" i="49"/>
  <c r="S17" i="50"/>
  <c r="S35" i="50"/>
  <c r="S42" i="50"/>
  <c r="S60" i="50"/>
  <c r="S61" i="50"/>
  <c r="S43" i="50"/>
  <c r="S45" i="50"/>
  <c r="S47" i="50"/>
  <c r="S48" i="50"/>
  <c r="S50" i="50"/>
  <c r="S51" i="50"/>
  <c r="S52" i="50"/>
  <c r="S63" i="50"/>
  <c r="S64" i="50"/>
  <c r="S65" i="50"/>
  <c r="S66" i="50"/>
  <c r="S68" i="50"/>
  <c r="S69" i="50"/>
  <c r="S70" i="50"/>
  <c r="S71" i="50"/>
  <c r="S72" i="50"/>
  <c r="S73" i="50"/>
  <c r="S74" i="50"/>
  <c r="S75" i="50"/>
  <c r="S78" i="50"/>
  <c r="S79" i="50"/>
  <c r="S17" i="51"/>
  <c r="S35" i="51"/>
  <c r="S42" i="51"/>
  <c r="S60" i="51"/>
  <c r="S61" i="51"/>
  <c r="S43" i="51"/>
  <c r="S45" i="51"/>
  <c r="S47" i="51"/>
  <c r="S48" i="51"/>
  <c r="S50" i="51"/>
  <c r="S51" i="51"/>
  <c r="S52" i="51"/>
  <c r="S63" i="51"/>
  <c r="S64" i="51"/>
  <c r="S65" i="51"/>
  <c r="S66" i="51"/>
  <c r="S68" i="51"/>
  <c r="S69" i="51"/>
  <c r="S70" i="51"/>
  <c r="S71" i="51"/>
  <c r="S72" i="51"/>
  <c r="S73" i="51"/>
  <c r="S74" i="51"/>
  <c r="S75" i="51"/>
  <c r="S78" i="51"/>
  <c r="S79" i="51"/>
  <c r="S17" i="54"/>
  <c r="S35" i="54"/>
  <c r="S42" i="54"/>
  <c r="S60" i="54"/>
  <c r="S61" i="54"/>
  <c r="S23" i="54"/>
  <c r="S43" i="54"/>
  <c r="S45" i="54"/>
  <c r="S47" i="54"/>
  <c r="S48" i="54"/>
  <c r="S50" i="54"/>
  <c r="S51" i="54"/>
  <c r="S52" i="54"/>
  <c r="S63" i="54"/>
  <c r="S64" i="54"/>
  <c r="S65" i="54"/>
  <c r="S66" i="54"/>
  <c r="S68" i="54"/>
  <c r="S69" i="54"/>
  <c r="S70" i="54"/>
  <c r="S71" i="54"/>
  <c r="S72" i="54"/>
  <c r="S73" i="54"/>
  <c r="S74" i="54"/>
  <c r="S75" i="54"/>
  <c r="S78" i="54"/>
  <c r="S79" i="54"/>
  <c r="S80" i="54"/>
  <c r="S17" i="55"/>
  <c r="S35" i="55"/>
  <c r="S42" i="55"/>
  <c r="S60" i="55"/>
  <c r="S61" i="55"/>
  <c r="S23" i="55"/>
  <c r="S43" i="55"/>
  <c r="S45" i="55"/>
  <c r="S47" i="55"/>
  <c r="S48" i="55"/>
  <c r="S50" i="55"/>
  <c r="S51" i="55"/>
  <c r="S52" i="55"/>
  <c r="S63" i="55"/>
  <c r="S64" i="55"/>
  <c r="S65" i="55"/>
  <c r="S66" i="55"/>
  <c r="S68" i="55"/>
  <c r="S69" i="55"/>
  <c r="S70" i="55"/>
  <c r="S71" i="55"/>
  <c r="S72" i="55"/>
  <c r="S73" i="55"/>
  <c r="S74" i="55"/>
  <c r="S75" i="55"/>
  <c r="S78" i="55"/>
  <c r="S79" i="55"/>
  <c r="S80" i="55"/>
  <c r="S81" i="55"/>
  <c r="S17" i="56"/>
  <c r="S35" i="56"/>
  <c r="S42" i="56"/>
  <c r="S60" i="56"/>
  <c r="S61" i="56"/>
  <c r="S23" i="56"/>
  <c r="S43" i="56"/>
  <c r="S45" i="56"/>
  <c r="S47" i="56"/>
  <c r="S48" i="56"/>
  <c r="S50" i="56"/>
  <c r="S51" i="56"/>
  <c r="S52" i="56"/>
  <c r="S63" i="56"/>
  <c r="S64" i="56"/>
  <c r="S65" i="56"/>
  <c r="S66" i="56"/>
  <c r="S68" i="56"/>
  <c r="S69" i="56"/>
  <c r="S70" i="56"/>
  <c r="S71" i="56"/>
  <c r="S72" i="56"/>
  <c r="S73" i="56"/>
  <c r="S74" i="56"/>
  <c r="S75" i="56"/>
  <c r="S78" i="56"/>
  <c r="S79" i="56"/>
  <c r="S80" i="56"/>
  <c r="S81" i="56"/>
  <c r="Y17" i="89"/>
  <c r="Y23" i="89"/>
  <c r="Y34" i="89"/>
  <c r="Y41" i="89"/>
  <c r="Y42" i="89"/>
  <c r="Y44" i="89"/>
  <c r="Y46" i="89"/>
  <c r="Y47" i="89"/>
  <c r="Y49" i="89"/>
  <c r="Y50" i="89"/>
  <c r="Y51" i="89"/>
  <c r="Y59" i="89"/>
  <c r="Y60" i="89"/>
  <c r="Y62" i="89"/>
  <c r="Y63" i="89"/>
  <c r="Y64" i="89"/>
  <c r="Y65" i="89"/>
  <c r="Y67" i="89"/>
  <c r="Y68" i="89"/>
  <c r="Y69" i="89"/>
  <c r="Y70" i="89"/>
  <c r="Y71" i="89"/>
  <c r="Y72" i="89"/>
  <c r="Y73" i="89"/>
  <c r="Y74" i="89"/>
  <c r="Y77" i="89"/>
  <c r="Y78" i="89"/>
  <c r="Y79" i="89"/>
  <c r="Y80" i="89"/>
  <c r="Y81" i="89"/>
  <c r="Y82" i="89"/>
  <c r="Y83" i="89"/>
  <c r="Y84" i="89"/>
  <c r="Y85" i="89"/>
  <c r="Y86" i="89"/>
  <c r="Y87" i="89"/>
  <c r="Y88" i="89"/>
  <c r="Y89" i="89"/>
  <c r="Y90" i="89"/>
  <c r="Y91" i="89"/>
  <c r="Y92" i="89"/>
  <c r="Y93" i="89"/>
  <c r="Y17" i="90"/>
  <c r="Y23" i="90"/>
  <c r="Y34" i="90"/>
  <c r="Y41" i="90"/>
  <c r="Y42" i="90"/>
  <c r="Y44" i="90"/>
  <c r="Y46" i="90"/>
  <c r="Y47" i="90"/>
  <c r="Y49" i="90"/>
  <c r="Y50" i="90"/>
  <c r="Y51" i="90"/>
  <c r="Y59" i="90"/>
  <c r="Y60" i="90"/>
  <c r="Y62" i="90"/>
  <c r="Y63" i="90"/>
  <c r="Y64" i="90"/>
  <c r="Y65" i="90"/>
  <c r="Y67" i="90"/>
  <c r="Y68" i="90"/>
  <c r="Y69" i="90"/>
  <c r="Y70" i="90"/>
  <c r="Y71" i="90"/>
  <c r="Y72" i="90"/>
  <c r="Y73" i="90"/>
  <c r="Y74" i="90"/>
  <c r="Y77" i="90"/>
  <c r="Y78" i="90"/>
  <c r="Y79" i="90"/>
  <c r="Y80" i="90"/>
  <c r="Y81" i="90"/>
  <c r="Y82" i="90"/>
  <c r="Y83" i="90"/>
  <c r="Y84" i="90"/>
  <c r="Y85" i="90"/>
  <c r="Y86" i="90"/>
  <c r="Y87" i="90"/>
  <c r="Y88" i="90"/>
  <c r="Y89" i="90"/>
  <c r="Y90" i="90"/>
  <c r="Y91" i="90"/>
  <c r="Y92" i="90"/>
  <c r="Y93" i="90"/>
  <c r="Y17" i="91"/>
  <c r="Y23" i="91"/>
  <c r="Y34" i="91"/>
  <c r="Y41" i="91"/>
  <c r="Y42" i="91"/>
  <c r="Y44" i="91"/>
  <c r="Y46" i="91"/>
  <c r="Y47" i="91"/>
  <c r="Y49" i="91"/>
  <c r="Y50" i="91"/>
  <c r="Y51" i="91"/>
  <c r="Y59" i="91"/>
  <c r="Y60" i="91"/>
  <c r="Y62" i="91"/>
  <c r="Y63" i="91"/>
  <c r="Y64" i="91"/>
  <c r="Y65" i="91"/>
  <c r="Y67" i="91"/>
  <c r="Y68" i="91"/>
  <c r="Y69" i="91"/>
  <c r="Y70" i="91"/>
  <c r="Y71" i="91"/>
  <c r="Y72" i="91"/>
  <c r="Y73" i="91"/>
  <c r="Y74" i="91"/>
  <c r="Y77" i="91"/>
  <c r="Y78" i="91"/>
  <c r="Y79" i="91"/>
  <c r="Y80" i="91"/>
  <c r="Y81" i="91"/>
  <c r="Y82" i="91"/>
  <c r="Y83" i="91"/>
  <c r="Y84" i="91"/>
  <c r="Y85" i="91"/>
  <c r="Y86" i="91"/>
  <c r="Y87" i="91"/>
  <c r="Y88" i="91"/>
  <c r="Y89" i="91"/>
  <c r="Y90" i="91"/>
  <c r="Y91" i="91"/>
  <c r="Y92" i="91"/>
  <c r="Y93" i="91"/>
  <c r="Y17" i="92"/>
  <c r="Y23" i="92"/>
  <c r="Y34" i="92"/>
  <c r="Y41" i="92"/>
  <c r="Y42" i="92"/>
  <c r="Y44" i="92"/>
  <c r="Y46" i="92"/>
  <c r="Y47" i="92"/>
  <c r="Y49" i="92"/>
  <c r="Y50" i="92"/>
  <c r="Y51" i="92"/>
  <c r="Y59" i="92"/>
  <c r="Y60" i="92"/>
  <c r="Y62" i="92"/>
  <c r="Y63" i="92"/>
  <c r="Y64" i="92"/>
  <c r="Y65" i="92"/>
  <c r="Y67" i="92"/>
  <c r="Y68" i="92"/>
  <c r="Y69" i="92"/>
  <c r="Y70" i="92"/>
  <c r="Y71" i="92"/>
  <c r="Y72" i="92"/>
  <c r="Y73" i="92"/>
  <c r="Y74" i="92"/>
  <c r="Y77" i="92"/>
  <c r="Y78" i="92"/>
  <c r="Y79" i="92"/>
  <c r="Y80" i="92"/>
  <c r="Y81" i="92"/>
  <c r="Y82" i="92"/>
  <c r="Y83" i="92"/>
  <c r="Y84" i="92"/>
  <c r="Y85" i="92"/>
  <c r="Y86" i="92"/>
  <c r="Y87" i="92"/>
  <c r="Y88" i="92"/>
  <c r="Y89" i="92"/>
  <c r="Y90" i="92"/>
  <c r="Y91" i="92"/>
  <c r="Y92" i="92"/>
  <c r="Y93" i="92"/>
  <c r="Y94" i="92"/>
  <c r="Y17" i="93"/>
  <c r="Y23" i="93"/>
  <c r="Y34" i="93"/>
  <c r="Y41" i="93"/>
  <c r="Y42" i="93"/>
  <c r="Y44" i="93"/>
  <c r="Y46" i="93"/>
  <c r="Y47" i="93"/>
  <c r="Y49" i="93"/>
  <c r="Y50" i="93"/>
  <c r="Y51" i="93"/>
  <c r="Y59" i="93"/>
  <c r="Y60" i="93"/>
  <c r="Y62" i="93"/>
  <c r="Y63" i="93"/>
  <c r="Y64" i="93"/>
  <c r="Y65" i="93"/>
  <c r="Y67" i="93"/>
  <c r="Y68" i="93"/>
  <c r="Y69" i="93"/>
  <c r="Y70" i="93"/>
  <c r="Y71" i="93"/>
  <c r="Y72" i="93"/>
  <c r="Y73" i="93"/>
  <c r="Y74" i="93"/>
  <c r="Y77" i="93"/>
  <c r="Y78" i="93"/>
  <c r="Y79" i="93"/>
  <c r="Y80" i="93"/>
  <c r="Y81" i="93"/>
  <c r="Y82" i="93"/>
  <c r="Y83" i="93"/>
  <c r="Y84" i="93"/>
  <c r="Y85" i="93"/>
  <c r="Y86" i="93"/>
  <c r="Y87" i="93"/>
  <c r="Y88" i="93"/>
  <c r="Y89" i="93"/>
  <c r="Y90" i="93"/>
  <c r="Y91" i="93"/>
  <c r="Y92" i="93"/>
  <c r="Y93" i="93"/>
  <c r="Y94" i="93"/>
  <c r="Y17" i="94"/>
  <c r="Y23" i="94"/>
  <c r="Y34" i="94"/>
  <c r="Y41" i="94"/>
  <c r="Y42" i="94"/>
  <c r="Y44" i="94"/>
  <c r="Y46" i="94"/>
  <c r="Y47" i="94"/>
  <c r="Y49" i="94"/>
  <c r="Y50" i="94"/>
  <c r="Y51" i="94"/>
  <c r="Y59" i="94"/>
  <c r="Y60" i="94"/>
  <c r="Y62" i="94"/>
  <c r="Y63" i="94"/>
  <c r="Y64" i="94"/>
  <c r="Y65" i="94"/>
  <c r="Y67" i="94"/>
  <c r="Y68" i="94"/>
  <c r="Y69" i="94"/>
  <c r="Y70" i="94"/>
  <c r="Y71" i="94"/>
  <c r="Y72" i="94"/>
  <c r="Y73" i="94"/>
  <c r="Y74" i="94"/>
  <c r="Y77" i="94"/>
  <c r="Y78" i="94"/>
  <c r="Y79" i="94"/>
  <c r="Y80" i="94"/>
  <c r="Y81" i="94"/>
  <c r="Y82" i="94"/>
  <c r="Y83" i="94"/>
  <c r="Y84" i="94"/>
  <c r="Y85" i="94"/>
  <c r="Y86" i="94"/>
  <c r="Y87" i="94"/>
  <c r="Y88" i="94"/>
  <c r="Y89" i="94"/>
  <c r="Y90" i="94"/>
  <c r="Y91" i="94"/>
  <c r="Y92" i="94"/>
  <c r="Y93" i="94"/>
  <c r="Y94" i="94"/>
  <c r="Y17" i="96"/>
  <c r="Y23" i="96"/>
  <c r="Y34" i="96"/>
  <c r="Y41" i="96"/>
  <c r="Y42" i="96"/>
  <c r="Y44" i="96"/>
  <c r="Y46" i="96"/>
  <c r="Y47" i="96"/>
  <c r="Y49" i="96"/>
  <c r="Y50" i="96"/>
  <c r="Y51" i="96"/>
  <c r="Y59" i="96"/>
  <c r="Y60" i="96"/>
  <c r="Y62" i="96"/>
  <c r="Y63" i="96"/>
  <c r="Y64" i="96"/>
  <c r="Y65" i="96"/>
  <c r="Y67" i="96"/>
  <c r="Y68" i="96"/>
  <c r="Y69" i="96"/>
  <c r="Y70" i="96"/>
  <c r="Y71" i="96"/>
  <c r="Y72" i="96"/>
  <c r="Y73" i="96"/>
  <c r="Y74" i="96"/>
  <c r="Y77" i="96"/>
  <c r="Y78" i="96"/>
  <c r="Y79" i="96"/>
  <c r="Y80" i="96"/>
  <c r="Y81" i="96"/>
  <c r="Y82" i="96"/>
  <c r="Y83" i="96"/>
  <c r="Y84" i="96"/>
  <c r="Y85" i="96"/>
  <c r="Y86" i="96"/>
  <c r="Y87" i="96"/>
  <c r="Y88" i="96"/>
  <c r="Y89" i="96"/>
  <c r="Y90" i="96"/>
  <c r="Y91" i="96"/>
  <c r="Y92" i="96"/>
  <c r="Y93" i="96"/>
  <c r="Y94" i="96"/>
  <c r="Y17" i="97"/>
  <c r="Y24" i="97"/>
  <c r="Y36" i="97"/>
  <c r="Y43" i="97"/>
  <c r="Y44" i="97"/>
  <c r="Y46" i="97"/>
  <c r="Y48" i="97"/>
  <c r="Y49" i="97"/>
  <c r="Y51" i="97"/>
  <c r="Y52" i="97"/>
  <c r="Y53" i="97"/>
  <c r="Y61" i="97"/>
  <c r="Y62" i="97"/>
  <c r="Y64" i="97"/>
  <c r="Y65" i="97"/>
  <c r="Y66" i="97"/>
  <c r="Y67" i="97"/>
  <c r="Y70" i="97"/>
  <c r="Y71" i="97"/>
  <c r="Y72" i="97"/>
  <c r="Y73" i="97"/>
  <c r="Y74" i="97"/>
  <c r="Y75" i="97"/>
  <c r="Y76" i="97"/>
  <c r="Y79" i="97"/>
  <c r="Y80" i="97"/>
  <c r="Y81" i="97"/>
  <c r="Y82" i="97"/>
  <c r="Y83" i="97"/>
  <c r="Y84" i="97"/>
  <c r="Y85" i="97"/>
  <c r="Y86" i="97"/>
  <c r="Y87" i="97"/>
  <c r="Y88" i="97"/>
  <c r="Y89" i="97"/>
  <c r="Y90" i="97"/>
  <c r="Y91" i="97"/>
  <c r="Y92" i="97"/>
  <c r="Y93" i="97"/>
  <c r="Y94" i="97"/>
  <c r="Y95" i="97"/>
  <c r="Y96" i="97"/>
  <c r="Y17" i="105"/>
  <c r="Y24" i="105"/>
  <c r="Y37" i="105"/>
  <c r="Y44" i="105"/>
  <c r="Y45" i="105"/>
  <c r="Y47" i="105"/>
  <c r="Y49" i="105"/>
  <c r="Y50" i="105"/>
  <c r="Y52" i="105"/>
  <c r="Y53" i="105"/>
  <c r="Y54" i="105"/>
  <c r="Y62" i="105"/>
  <c r="Y63" i="105"/>
  <c r="Y65" i="105"/>
  <c r="Y66" i="105"/>
  <c r="Y67" i="105"/>
  <c r="Y68" i="105"/>
  <c r="Y71" i="105"/>
  <c r="Y72" i="105"/>
  <c r="Y73" i="105"/>
  <c r="Y74" i="105"/>
  <c r="Y75" i="105"/>
  <c r="Y76" i="105"/>
  <c r="Y77" i="105"/>
  <c r="Y80" i="105"/>
  <c r="Y81" i="105"/>
  <c r="Y82" i="105"/>
  <c r="Y83" i="105"/>
  <c r="Y84" i="105"/>
  <c r="Y85" i="105"/>
  <c r="Y86" i="105"/>
  <c r="Y87" i="105"/>
  <c r="Y88" i="105"/>
  <c r="Y89" i="105"/>
  <c r="Y90" i="105"/>
  <c r="Y91" i="105"/>
  <c r="Y92" i="105"/>
  <c r="Y93" i="105"/>
  <c r="Y94" i="105"/>
  <c r="Y95" i="105"/>
  <c r="Y96" i="105"/>
  <c r="Y97" i="105"/>
  <c r="Y17" i="106"/>
  <c r="Y24" i="106"/>
  <c r="Y37" i="106"/>
  <c r="Y44" i="106"/>
  <c r="Y45" i="106"/>
  <c r="Y47" i="106"/>
  <c r="Y49" i="106"/>
  <c r="Y50" i="106"/>
  <c r="Y52" i="106"/>
  <c r="Y53" i="106"/>
  <c r="Y54" i="106"/>
  <c r="Y62" i="106"/>
  <c r="Y63" i="106"/>
  <c r="Y65" i="106"/>
  <c r="Y66" i="106"/>
  <c r="Y67" i="106"/>
  <c r="Y68" i="106"/>
  <c r="Y71" i="106"/>
  <c r="Y72" i="106"/>
  <c r="Y73" i="106"/>
  <c r="Y74" i="106"/>
  <c r="Y75" i="106"/>
  <c r="Y76" i="106"/>
  <c r="Y77" i="106"/>
  <c r="Y80" i="106"/>
  <c r="Y81" i="106"/>
  <c r="Y82" i="106"/>
  <c r="Y83" i="106"/>
  <c r="Y84" i="106"/>
  <c r="Y85" i="106"/>
  <c r="Y86" i="106"/>
  <c r="Y87" i="106"/>
  <c r="Y88" i="106"/>
  <c r="Y89" i="106"/>
  <c r="Y90" i="106"/>
  <c r="Y91" i="106"/>
  <c r="Y92" i="106"/>
  <c r="Y93" i="106"/>
  <c r="Y94" i="106"/>
  <c r="Y95" i="106"/>
  <c r="Y96" i="106"/>
  <c r="Y97" i="106"/>
  <c r="Y17" i="107"/>
  <c r="Y24" i="107"/>
  <c r="Y37" i="107"/>
  <c r="Y44" i="107"/>
  <c r="Y45" i="107"/>
  <c r="Y47" i="107"/>
  <c r="Y49" i="107"/>
  <c r="Y50" i="107"/>
  <c r="Y52" i="107"/>
  <c r="Y53" i="107"/>
  <c r="Y54" i="107"/>
  <c r="Y62" i="107"/>
  <c r="Y63" i="107"/>
  <c r="Y65" i="107"/>
  <c r="Y66" i="107"/>
  <c r="Y67" i="107"/>
  <c r="Y68" i="107"/>
  <c r="Y71" i="107"/>
  <c r="Y72" i="107"/>
  <c r="Y73" i="107"/>
  <c r="Y74" i="107"/>
  <c r="Y75" i="107"/>
  <c r="Y76" i="107"/>
  <c r="Y77" i="107"/>
  <c r="Y80" i="107"/>
  <c r="Y81" i="107"/>
  <c r="Y82" i="107"/>
  <c r="Y83" i="107"/>
  <c r="Y84" i="107"/>
  <c r="Y85" i="107"/>
  <c r="Y86" i="107"/>
  <c r="Y87" i="107"/>
  <c r="Y88" i="107"/>
  <c r="Y89" i="107"/>
  <c r="Y90" i="107"/>
  <c r="Y91" i="107"/>
  <c r="Y92" i="107"/>
  <c r="Y93" i="107"/>
  <c r="Y94" i="107"/>
  <c r="Y95" i="107"/>
  <c r="Y96" i="107"/>
  <c r="Y97" i="107"/>
  <c r="AC17" i="108"/>
  <c r="AC24" i="108"/>
  <c r="AC37" i="108"/>
  <c r="AC44" i="108"/>
  <c r="AC45" i="108"/>
  <c r="AC47" i="108"/>
  <c r="AC49" i="108"/>
  <c r="AC50" i="108"/>
  <c r="AC52" i="108"/>
  <c r="AC53" i="108"/>
  <c r="AC54" i="108"/>
  <c r="AC62" i="108"/>
  <c r="AC63" i="108"/>
  <c r="AC65" i="108"/>
  <c r="AC66" i="108"/>
  <c r="AC67" i="108"/>
  <c r="AC68" i="108"/>
  <c r="AC71" i="108"/>
  <c r="AC72" i="108"/>
  <c r="AC73" i="108"/>
  <c r="AC74" i="108"/>
  <c r="AC75" i="108"/>
  <c r="AC76" i="108"/>
  <c r="AC77" i="108"/>
  <c r="AC80" i="108"/>
  <c r="AC81" i="108"/>
  <c r="AC82" i="108"/>
  <c r="AC83" i="108"/>
  <c r="AC84" i="108"/>
  <c r="AC85" i="108"/>
  <c r="AC86" i="108"/>
  <c r="AC87" i="108"/>
  <c r="AC88" i="108"/>
  <c r="AC89" i="108"/>
  <c r="AC90" i="108"/>
  <c r="AC91" i="108"/>
  <c r="AC92" i="108"/>
  <c r="AC93" i="108"/>
  <c r="AC94" i="108"/>
  <c r="AC95" i="108"/>
  <c r="AC96" i="108"/>
  <c r="AC97" i="108"/>
  <c r="AS57" i="15"/>
  <c r="U17" i="59"/>
  <c r="U23" i="59"/>
  <c r="U34" i="59"/>
  <c r="U41" i="59"/>
  <c r="U42" i="59"/>
  <c r="U44" i="59"/>
  <c r="U46" i="59"/>
  <c r="U47" i="59"/>
  <c r="U49" i="59"/>
  <c r="U50" i="59"/>
  <c r="U51" i="59"/>
  <c r="U59" i="59"/>
  <c r="U60" i="59"/>
  <c r="U62" i="59"/>
  <c r="U63" i="59"/>
  <c r="U64" i="59"/>
  <c r="U65" i="59"/>
  <c r="U67" i="59"/>
  <c r="U68" i="59"/>
  <c r="U69" i="59"/>
  <c r="U70" i="59"/>
  <c r="U71" i="59"/>
  <c r="U72" i="59"/>
  <c r="U73" i="59"/>
  <c r="U74" i="59"/>
  <c r="U77" i="59"/>
  <c r="U78" i="59"/>
  <c r="U79" i="59"/>
  <c r="U80" i="59"/>
  <c r="U81" i="59"/>
  <c r="U82" i="59"/>
  <c r="U83" i="59"/>
  <c r="U84" i="59"/>
  <c r="U17" i="60"/>
  <c r="U23" i="60"/>
  <c r="U34" i="60"/>
  <c r="U41" i="60"/>
  <c r="U42" i="60"/>
  <c r="U44" i="60"/>
  <c r="U46" i="60"/>
  <c r="U47" i="60"/>
  <c r="U49" i="60"/>
  <c r="U50" i="60"/>
  <c r="U51" i="60"/>
  <c r="U59" i="60"/>
  <c r="U60" i="60"/>
  <c r="U62" i="60"/>
  <c r="U63" i="60"/>
  <c r="U64" i="60"/>
  <c r="U65" i="60"/>
  <c r="U67" i="60"/>
  <c r="U68" i="60"/>
  <c r="U69" i="60"/>
  <c r="U70" i="60"/>
  <c r="U71" i="60"/>
  <c r="U72" i="60"/>
  <c r="U73" i="60"/>
  <c r="U74" i="60"/>
  <c r="U77" i="60"/>
  <c r="U78" i="60"/>
  <c r="U79" i="60"/>
  <c r="U80" i="60"/>
  <c r="U81" i="60"/>
  <c r="U82" i="60"/>
  <c r="U83" i="60"/>
  <c r="U84" i="60"/>
  <c r="U17" i="61"/>
  <c r="U23" i="61"/>
  <c r="U34" i="61"/>
  <c r="U41" i="61"/>
  <c r="U42" i="61"/>
  <c r="U44" i="61"/>
  <c r="U46" i="61"/>
  <c r="U47" i="61"/>
  <c r="U49" i="61"/>
  <c r="U50" i="61"/>
  <c r="U51" i="61"/>
  <c r="U59" i="61"/>
  <c r="U60" i="61"/>
  <c r="U62" i="61"/>
  <c r="U63" i="61"/>
  <c r="U64" i="61"/>
  <c r="U65" i="61"/>
  <c r="U67" i="61"/>
  <c r="U68" i="61"/>
  <c r="U69" i="61"/>
  <c r="U70" i="61"/>
  <c r="U71" i="61"/>
  <c r="U72" i="61"/>
  <c r="U73" i="61"/>
  <c r="U74" i="61"/>
  <c r="U77" i="61"/>
  <c r="U78" i="61"/>
  <c r="U79" i="61"/>
  <c r="U80" i="61"/>
  <c r="U81" i="61"/>
  <c r="U82" i="61"/>
  <c r="U83" i="61"/>
  <c r="U84" i="61"/>
  <c r="U17" i="63"/>
  <c r="U23" i="63"/>
  <c r="U34" i="63"/>
  <c r="U41" i="63"/>
  <c r="U42" i="63"/>
  <c r="U44" i="63"/>
  <c r="U46" i="63"/>
  <c r="U47" i="63"/>
  <c r="U49" i="63"/>
  <c r="U50" i="63"/>
  <c r="U51" i="63"/>
  <c r="U59" i="63"/>
  <c r="U60" i="63"/>
  <c r="U62" i="63"/>
  <c r="U63" i="63"/>
  <c r="U64" i="63"/>
  <c r="U65" i="63"/>
  <c r="U67" i="63"/>
  <c r="U68" i="63"/>
  <c r="U69" i="63"/>
  <c r="U70" i="63"/>
  <c r="U71" i="63"/>
  <c r="U72" i="63"/>
  <c r="U73" i="63"/>
  <c r="U74" i="63"/>
  <c r="U77" i="63"/>
  <c r="U78" i="63"/>
  <c r="U79" i="63"/>
  <c r="U80" i="63"/>
  <c r="U81" i="63"/>
  <c r="U82" i="63"/>
  <c r="U83" i="63"/>
  <c r="U84" i="63"/>
  <c r="U85" i="63"/>
  <c r="W17" i="64"/>
  <c r="W23" i="64"/>
  <c r="W34" i="64"/>
  <c r="W41" i="64"/>
  <c r="W42" i="64"/>
  <c r="W44" i="64"/>
  <c r="W46" i="64"/>
  <c r="W47" i="64"/>
  <c r="W49" i="64"/>
  <c r="W50" i="64"/>
  <c r="W51" i="64"/>
  <c r="W59" i="64"/>
  <c r="W60" i="64"/>
  <c r="W62" i="64"/>
  <c r="W63" i="64"/>
  <c r="W64" i="64"/>
  <c r="W65" i="64"/>
  <c r="W67" i="64"/>
  <c r="W68" i="64"/>
  <c r="W69" i="64"/>
  <c r="W70" i="64"/>
  <c r="W71" i="64"/>
  <c r="W72" i="64"/>
  <c r="W73" i="64"/>
  <c r="W74" i="64"/>
  <c r="W77" i="64"/>
  <c r="W78" i="64"/>
  <c r="W79" i="64"/>
  <c r="W80" i="64"/>
  <c r="W81" i="64"/>
  <c r="W82" i="64"/>
  <c r="W83" i="64"/>
  <c r="W84" i="64"/>
  <c r="W85" i="64"/>
  <c r="AA17" i="67"/>
  <c r="AA23" i="67"/>
  <c r="AA34" i="67"/>
  <c r="AA41" i="67"/>
  <c r="AA42" i="67"/>
  <c r="AA44" i="67"/>
  <c r="AA46" i="67"/>
  <c r="AA47" i="67"/>
  <c r="AA49" i="67"/>
  <c r="AA50" i="67"/>
  <c r="AA51" i="67"/>
  <c r="AA59" i="67"/>
  <c r="AA60" i="67"/>
  <c r="AA62" i="67"/>
  <c r="AA63" i="67"/>
  <c r="AA64" i="67"/>
  <c r="AA65" i="67"/>
  <c r="AA67" i="67"/>
  <c r="AA68" i="67"/>
  <c r="AA69" i="67"/>
  <c r="AA70" i="67"/>
  <c r="AA71" i="67"/>
  <c r="AA72" i="67"/>
  <c r="AA73" i="67"/>
  <c r="AA74" i="67"/>
  <c r="AA77" i="67"/>
  <c r="AA78" i="67"/>
  <c r="AA79" i="67"/>
  <c r="AA80" i="67"/>
  <c r="AA81" i="67"/>
  <c r="AA82" i="67"/>
  <c r="AA83" i="67"/>
  <c r="AA84" i="67"/>
  <c r="AA85" i="67"/>
  <c r="AA86" i="67"/>
  <c r="AA87" i="67"/>
  <c r="AA88" i="67"/>
  <c r="AA89" i="67"/>
  <c r="AA17" i="68"/>
  <c r="AA23" i="68"/>
  <c r="AA34" i="68"/>
  <c r="AA41" i="68"/>
  <c r="AA42" i="68"/>
  <c r="AA44" i="68"/>
  <c r="AA46" i="68"/>
  <c r="AA47" i="68"/>
  <c r="AA49" i="68"/>
  <c r="AA50" i="68"/>
  <c r="AA51" i="68"/>
  <c r="AA59" i="68"/>
  <c r="AA60" i="68"/>
  <c r="AA62" i="68"/>
  <c r="AA63" i="68"/>
  <c r="AA64" i="68"/>
  <c r="AA65" i="68"/>
  <c r="AA67" i="68"/>
  <c r="AA68" i="68"/>
  <c r="AA69" i="68"/>
  <c r="AA70" i="68"/>
  <c r="AA71" i="68"/>
  <c r="AA72" i="68"/>
  <c r="AA73" i="68"/>
  <c r="AA74" i="68"/>
  <c r="AA77" i="68"/>
  <c r="AA78" i="68"/>
  <c r="AA79" i="68"/>
  <c r="AA80" i="68"/>
  <c r="AA81" i="68"/>
  <c r="AA82" i="68"/>
  <c r="AA83" i="68"/>
  <c r="AA84" i="68"/>
  <c r="AA85" i="68"/>
  <c r="AA86" i="68"/>
  <c r="AA87" i="68"/>
  <c r="AA88" i="68"/>
  <c r="AA89" i="68"/>
  <c r="AW34" i="15"/>
  <c r="AW35" i="15"/>
  <c r="AW36" i="15"/>
  <c r="AW37" i="15"/>
  <c r="AW42" i="15"/>
  <c r="AW43" i="15"/>
  <c r="AW44" i="15"/>
  <c r="AW45" i="15"/>
  <c r="AW46" i="15"/>
  <c r="AW47" i="15"/>
  <c r="AW48" i="15"/>
  <c r="AW49" i="15"/>
  <c r="AW50" i="15"/>
  <c r="AW51" i="15"/>
  <c r="AW52" i="15"/>
  <c r="AW53" i="15"/>
  <c r="AW54" i="15"/>
  <c r="AW55" i="15"/>
  <c r="AW56" i="15"/>
  <c r="AW57" i="15"/>
  <c r="AW58" i="15"/>
  <c r="AW59" i="15"/>
  <c r="AW60" i="15"/>
  <c r="AW61" i="15"/>
  <c r="AW62" i="15"/>
  <c r="AW63" i="15"/>
  <c r="AW64" i="15"/>
  <c r="AW65" i="15"/>
  <c r="AW66" i="15"/>
  <c r="AW67" i="15"/>
  <c r="AW68" i="15"/>
  <c r="AW69" i="15"/>
  <c r="AW70" i="15"/>
  <c r="AW71" i="15"/>
  <c r="AW72" i="15"/>
  <c r="AW73" i="15"/>
  <c r="AW74" i="15"/>
  <c r="AW75" i="15"/>
  <c r="AW76" i="15"/>
  <c r="AY110" i="15"/>
  <c r="AY96" i="15"/>
  <c r="E132" i="138"/>
  <c r="AV132" i="138"/>
  <c r="AU132" i="138"/>
  <c r="AS132" i="138"/>
  <c r="E131" i="138"/>
  <c r="AV131" i="138"/>
  <c r="AU131" i="138"/>
  <c r="AS131" i="138"/>
  <c r="AV148" i="138"/>
  <c r="S143" i="138"/>
  <c r="AS13" i="138"/>
  <c r="AS14" i="138"/>
  <c r="AS15" i="138"/>
  <c r="AS16" i="138"/>
  <c r="AS17" i="138"/>
  <c r="AS18" i="138"/>
  <c r="AS19" i="138"/>
  <c r="AS20" i="138"/>
  <c r="AS21" i="138"/>
  <c r="AS22" i="138"/>
  <c r="AS23" i="138"/>
  <c r="AS24" i="138"/>
  <c r="AS25" i="138"/>
  <c r="AS26" i="138"/>
  <c r="AS27" i="138"/>
  <c r="AS28" i="138"/>
  <c r="AS29" i="138"/>
  <c r="AS30" i="138"/>
  <c r="AS31" i="138"/>
  <c r="AS32" i="138"/>
  <c r="AS33" i="138"/>
  <c r="AS34" i="138"/>
  <c r="AS35" i="138"/>
  <c r="AS36" i="138"/>
  <c r="AS37" i="138"/>
  <c r="AS38" i="138"/>
  <c r="AS39" i="138"/>
  <c r="AS40" i="138"/>
  <c r="AS41" i="138"/>
  <c r="AS42" i="138"/>
  <c r="AS43" i="138"/>
  <c r="AS44" i="138"/>
  <c r="AS45" i="138"/>
  <c r="AS46" i="138"/>
  <c r="AS47" i="138"/>
  <c r="AS48" i="138"/>
  <c r="AS49" i="138"/>
  <c r="AS50" i="138"/>
  <c r="AS51" i="138"/>
  <c r="AS52" i="138"/>
  <c r="AS53" i="138"/>
  <c r="AS54" i="138"/>
  <c r="AS55" i="138"/>
  <c r="AS56" i="138"/>
  <c r="AS57" i="138"/>
  <c r="AS58" i="138"/>
  <c r="AS59" i="138"/>
  <c r="AS60" i="138"/>
  <c r="AS61" i="138"/>
  <c r="AS62" i="138"/>
  <c r="AS63" i="138"/>
  <c r="AS64" i="138"/>
  <c r="AS65" i="138"/>
  <c r="AS66" i="138"/>
  <c r="AS67" i="138"/>
  <c r="AS68" i="138"/>
  <c r="AS69" i="138"/>
  <c r="AS70" i="138"/>
  <c r="AS71" i="138"/>
  <c r="AS72" i="138"/>
  <c r="AS73" i="138"/>
  <c r="AS74" i="138"/>
  <c r="AS75" i="138"/>
  <c r="AS76" i="138"/>
  <c r="AS77" i="138"/>
  <c r="AS78" i="138"/>
  <c r="AS79" i="138"/>
  <c r="AS80" i="138"/>
  <c r="AS81" i="138"/>
  <c r="AS82" i="138"/>
  <c r="AS83" i="138"/>
  <c r="AS84" i="138"/>
  <c r="AS85" i="138"/>
  <c r="AS86" i="138"/>
  <c r="AS87" i="138"/>
  <c r="AS88" i="138"/>
  <c r="AS89" i="138"/>
  <c r="AS90" i="138"/>
  <c r="AS91" i="138"/>
  <c r="AS92" i="138"/>
  <c r="AS93" i="138"/>
  <c r="AS94" i="138"/>
  <c r="AS95" i="138"/>
  <c r="AS96" i="138"/>
  <c r="AS97" i="138"/>
  <c r="AS98" i="138"/>
  <c r="AS99" i="138"/>
  <c r="AS100" i="138"/>
  <c r="AS101" i="138"/>
  <c r="AS102" i="138"/>
  <c r="AS103" i="138"/>
  <c r="AS104" i="138"/>
  <c r="AS105" i="138"/>
  <c r="AS106" i="138"/>
  <c r="AS107" i="138"/>
  <c r="AS108" i="138"/>
  <c r="AS109" i="138"/>
  <c r="AS110" i="138"/>
  <c r="AS111" i="138"/>
  <c r="AS112" i="138"/>
  <c r="AS113" i="138"/>
  <c r="AS114" i="138"/>
  <c r="AS115" i="138"/>
  <c r="AS116" i="138"/>
  <c r="AS117" i="138"/>
  <c r="AS118" i="138"/>
  <c r="AS119" i="138"/>
  <c r="AS120" i="138"/>
  <c r="AS121" i="138"/>
  <c r="AS122" i="138"/>
  <c r="AS123" i="138"/>
  <c r="AS124" i="138"/>
  <c r="AS125" i="138"/>
  <c r="AS126" i="138"/>
  <c r="AS127" i="138"/>
  <c r="AS128" i="138"/>
  <c r="AS129" i="138"/>
  <c r="AS130" i="138"/>
  <c r="AS133" i="138"/>
  <c r="AS136" i="138"/>
  <c r="AU13" i="138"/>
  <c r="AU14" i="138"/>
  <c r="AU15" i="138"/>
  <c r="AU16" i="138"/>
  <c r="AU17" i="138"/>
  <c r="AU18" i="138"/>
  <c r="AU19" i="138"/>
  <c r="AU20" i="138"/>
  <c r="AU21" i="138"/>
  <c r="AU22" i="138"/>
  <c r="AU23" i="138"/>
  <c r="AU24" i="138"/>
  <c r="AU25" i="138"/>
  <c r="AU26" i="138"/>
  <c r="AU27" i="138"/>
  <c r="AU28" i="138"/>
  <c r="AU29" i="138"/>
  <c r="AU30" i="138"/>
  <c r="AU31" i="138"/>
  <c r="AU32" i="138"/>
  <c r="AU33" i="138"/>
  <c r="AU34" i="138"/>
  <c r="AU35" i="138"/>
  <c r="AU36" i="138"/>
  <c r="AU37" i="138"/>
  <c r="AU38" i="138"/>
  <c r="AU39" i="138"/>
  <c r="AU40" i="138"/>
  <c r="AU41" i="138"/>
  <c r="AU42" i="138"/>
  <c r="AU43" i="138"/>
  <c r="AU44" i="138"/>
  <c r="AU45" i="138"/>
  <c r="AU46" i="138"/>
  <c r="AU47" i="138"/>
  <c r="AU48" i="138"/>
  <c r="AU49" i="138"/>
  <c r="AU50" i="138"/>
  <c r="AU51" i="138"/>
  <c r="AU52" i="138"/>
  <c r="AU53" i="138"/>
  <c r="AU54" i="138"/>
  <c r="AU55" i="138"/>
  <c r="AU56" i="138"/>
  <c r="AU57" i="138"/>
  <c r="AU58" i="138"/>
  <c r="AU59" i="138"/>
  <c r="AU60" i="138"/>
  <c r="AU61" i="138"/>
  <c r="AU62" i="138"/>
  <c r="AU63" i="138"/>
  <c r="AU64" i="138"/>
  <c r="AU65" i="138"/>
  <c r="AU66" i="138"/>
  <c r="AU67" i="138"/>
  <c r="AU68" i="138"/>
  <c r="AU69" i="138"/>
  <c r="AU70" i="138"/>
  <c r="AU71" i="138"/>
  <c r="AU72" i="138"/>
  <c r="AU73" i="138"/>
  <c r="AU74" i="138"/>
  <c r="AU75" i="138"/>
  <c r="AU76" i="138"/>
  <c r="AU77" i="138"/>
  <c r="AU78" i="138"/>
  <c r="AU79" i="138"/>
  <c r="AU80" i="138"/>
  <c r="AU81" i="138"/>
  <c r="AU82" i="138"/>
  <c r="AU83" i="138"/>
  <c r="AU84" i="138"/>
  <c r="AU85" i="138"/>
  <c r="AU86" i="138"/>
  <c r="AU87" i="138"/>
  <c r="AU88" i="138"/>
  <c r="AU89" i="138"/>
  <c r="AU90" i="138"/>
  <c r="AU91" i="138"/>
  <c r="AU92" i="138"/>
  <c r="AU93" i="138"/>
  <c r="AU94" i="138"/>
  <c r="AU95" i="138"/>
  <c r="AU96" i="138"/>
  <c r="AU97" i="138"/>
  <c r="AU98" i="138"/>
  <c r="AU99" i="138"/>
  <c r="AU100" i="138"/>
  <c r="AU101" i="138"/>
  <c r="AU102" i="138"/>
  <c r="AU103" i="138"/>
  <c r="AU104" i="138"/>
  <c r="AU105" i="138"/>
  <c r="AU106" i="138"/>
  <c r="AU107" i="138"/>
  <c r="AU108" i="138"/>
  <c r="AU109" i="138"/>
  <c r="AU110" i="138"/>
  <c r="AU111" i="138"/>
  <c r="AU112" i="138"/>
  <c r="AU113" i="138"/>
  <c r="AU114" i="138"/>
  <c r="AU115" i="138"/>
  <c r="AU116" i="138"/>
  <c r="AU117" i="138"/>
  <c r="AU118" i="138"/>
  <c r="AU119" i="138"/>
  <c r="AU120" i="138"/>
  <c r="AU121" i="138"/>
  <c r="AU122" i="138"/>
  <c r="AU123" i="138"/>
  <c r="AU124" i="138"/>
  <c r="AU125" i="138"/>
  <c r="AU126" i="138"/>
  <c r="AU127" i="138"/>
  <c r="AU128" i="138"/>
  <c r="AU129" i="138"/>
  <c r="AU130" i="138"/>
  <c r="AU133" i="138"/>
  <c r="AU136" i="138"/>
  <c r="AV141" i="138"/>
  <c r="AV137" i="138"/>
  <c r="E13" i="138"/>
  <c r="AV13" i="138"/>
  <c r="E14" i="138"/>
  <c r="AV14" i="138"/>
  <c r="E15" i="138"/>
  <c r="AV15" i="138"/>
  <c r="E16" i="138"/>
  <c r="AV16" i="138"/>
  <c r="E17" i="138"/>
  <c r="AV17" i="138"/>
  <c r="E18" i="138"/>
  <c r="AV18" i="138"/>
  <c r="E19" i="138"/>
  <c r="AV19" i="138"/>
  <c r="E20" i="138"/>
  <c r="AV20" i="138"/>
  <c r="E21" i="138"/>
  <c r="AV21" i="138"/>
  <c r="E22" i="138"/>
  <c r="AV22" i="138"/>
  <c r="E23" i="138"/>
  <c r="AV23" i="138"/>
  <c r="E24" i="138"/>
  <c r="AV24" i="138"/>
  <c r="E25" i="138"/>
  <c r="AV25" i="138"/>
  <c r="E26" i="138"/>
  <c r="AV26" i="138"/>
  <c r="E27" i="138"/>
  <c r="AV27" i="138"/>
  <c r="E28" i="138"/>
  <c r="AV28" i="138"/>
  <c r="E29" i="138"/>
  <c r="AV29" i="138"/>
  <c r="E30" i="138"/>
  <c r="AV30" i="138"/>
  <c r="E31" i="138"/>
  <c r="AV31" i="138"/>
  <c r="E32" i="138"/>
  <c r="AV32" i="138"/>
  <c r="E33" i="138"/>
  <c r="AV33" i="138"/>
  <c r="E34" i="138"/>
  <c r="AV34" i="138"/>
  <c r="E35" i="138"/>
  <c r="AV35" i="138"/>
  <c r="E36" i="138"/>
  <c r="AV36" i="138"/>
  <c r="E37" i="138"/>
  <c r="AV37" i="138"/>
  <c r="E38" i="138"/>
  <c r="AV38" i="138"/>
  <c r="E39" i="138"/>
  <c r="AV39" i="138"/>
  <c r="E40" i="138"/>
  <c r="AV40" i="138"/>
  <c r="E41" i="138"/>
  <c r="AV41" i="138"/>
  <c r="E42" i="138"/>
  <c r="AV42" i="138"/>
  <c r="E43" i="138"/>
  <c r="AV43" i="138"/>
  <c r="E44" i="138"/>
  <c r="AV44" i="138"/>
  <c r="E45" i="138"/>
  <c r="AV45" i="138"/>
  <c r="E46" i="138"/>
  <c r="AV46" i="138"/>
  <c r="E47" i="138"/>
  <c r="AV47" i="138"/>
  <c r="E48" i="138"/>
  <c r="AV48" i="138"/>
  <c r="E49" i="138"/>
  <c r="AV49" i="138"/>
  <c r="E50" i="138"/>
  <c r="AV50" i="138"/>
  <c r="E51" i="138"/>
  <c r="AV51" i="138"/>
  <c r="E52" i="138"/>
  <c r="AV52" i="138"/>
  <c r="E53" i="138"/>
  <c r="AV53" i="138"/>
  <c r="E54" i="138"/>
  <c r="AV54" i="138"/>
  <c r="E55" i="138"/>
  <c r="AV55" i="138"/>
  <c r="E56" i="138"/>
  <c r="AV56" i="138"/>
  <c r="E57" i="138"/>
  <c r="AV57" i="138"/>
  <c r="E58" i="138"/>
  <c r="AV58" i="138"/>
  <c r="E59" i="138"/>
  <c r="AV59" i="138"/>
  <c r="E60" i="138"/>
  <c r="AV60" i="138"/>
  <c r="E61" i="138"/>
  <c r="AV61" i="138"/>
  <c r="E62" i="138"/>
  <c r="AV62" i="138"/>
  <c r="E63" i="138"/>
  <c r="AV63" i="138"/>
  <c r="E64" i="138"/>
  <c r="AV64" i="138"/>
  <c r="E65" i="138"/>
  <c r="AV65" i="138"/>
  <c r="E66" i="138"/>
  <c r="AV66" i="138"/>
  <c r="E67" i="138"/>
  <c r="AV67" i="138"/>
  <c r="E68" i="138"/>
  <c r="AV68" i="138"/>
  <c r="E69" i="138"/>
  <c r="AV69" i="138"/>
  <c r="E70" i="138"/>
  <c r="AV70" i="138"/>
  <c r="E71" i="138"/>
  <c r="AV71" i="138"/>
  <c r="E72" i="138"/>
  <c r="AV72" i="138"/>
  <c r="E73" i="138"/>
  <c r="AV73" i="138"/>
  <c r="E74" i="138"/>
  <c r="AV74" i="138"/>
  <c r="E75" i="138"/>
  <c r="AV75" i="138"/>
  <c r="E76" i="138"/>
  <c r="AV76" i="138"/>
  <c r="E77" i="138"/>
  <c r="AV77" i="138"/>
  <c r="E78" i="138"/>
  <c r="AV78" i="138"/>
  <c r="E79" i="138"/>
  <c r="AV79" i="138"/>
  <c r="E80" i="138"/>
  <c r="AV80" i="138"/>
  <c r="E81" i="138"/>
  <c r="AV81" i="138"/>
  <c r="E82" i="138"/>
  <c r="AV82" i="138"/>
  <c r="E83" i="138"/>
  <c r="AV83" i="138"/>
  <c r="E84" i="138"/>
  <c r="AV84" i="138"/>
  <c r="E85" i="138"/>
  <c r="AV85" i="138"/>
  <c r="E86" i="138"/>
  <c r="AV86" i="138"/>
  <c r="E87" i="138"/>
  <c r="AV87" i="138"/>
  <c r="E88" i="138"/>
  <c r="AV88" i="138"/>
  <c r="E89" i="138"/>
  <c r="AV89" i="138"/>
  <c r="E90" i="138"/>
  <c r="AV90" i="138"/>
  <c r="E91" i="138"/>
  <c r="AV91" i="138"/>
  <c r="E92" i="138"/>
  <c r="AV92" i="138"/>
  <c r="E93" i="138"/>
  <c r="AV93" i="138"/>
  <c r="E94" i="138"/>
  <c r="AV94" i="138"/>
  <c r="E95" i="138"/>
  <c r="AV95" i="138"/>
  <c r="E96" i="138"/>
  <c r="AV96" i="138"/>
  <c r="E97" i="138"/>
  <c r="AV97" i="138"/>
  <c r="E98" i="138"/>
  <c r="AV98" i="138"/>
  <c r="E99" i="138"/>
  <c r="AV99" i="138"/>
  <c r="E100" i="138"/>
  <c r="AV100" i="138"/>
  <c r="E101" i="138"/>
  <c r="AV101" i="138"/>
  <c r="E102" i="138"/>
  <c r="AV102" i="138"/>
  <c r="E103" i="138"/>
  <c r="AV103" i="138"/>
  <c r="E104" i="138"/>
  <c r="AV104" i="138"/>
  <c r="E105" i="138"/>
  <c r="AV105" i="138"/>
  <c r="E106" i="138"/>
  <c r="AV106" i="138"/>
  <c r="E107" i="138"/>
  <c r="AV107" i="138"/>
  <c r="E108" i="138"/>
  <c r="AV108" i="138"/>
  <c r="E109" i="138"/>
  <c r="AV109" i="138"/>
  <c r="E110" i="138"/>
  <c r="AV110" i="138"/>
  <c r="E111" i="138"/>
  <c r="AV111" i="138"/>
  <c r="E112" i="138"/>
  <c r="AV112" i="138"/>
  <c r="E113" i="138"/>
  <c r="AV113" i="138"/>
  <c r="E114" i="138"/>
  <c r="AV114" i="138"/>
  <c r="E115" i="138"/>
  <c r="AV115" i="138"/>
  <c r="E116" i="138"/>
  <c r="AV116" i="138"/>
  <c r="E117" i="138"/>
  <c r="AV117" i="138"/>
  <c r="E118" i="138"/>
  <c r="AV118" i="138"/>
  <c r="E119" i="138"/>
  <c r="AV119" i="138"/>
  <c r="E120" i="138"/>
  <c r="AV120" i="138"/>
  <c r="E121" i="138"/>
  <c r="AV121" i="138"/>
  <c r="E122" i="138"/>
  <c r="AV122" i="138"/>
  <c r="E123" i="138"/>
  <c r="AV123" i="138"/>
  <c r="E124" i="138"/>
  <c r="AV124" i="138"/>
  <c r="E125" i="138"/>
  <c r="AV125" i="138"/>
  <c r="E126" i="138"/>
  <c r="AV126" i="138"/>
  <c r="E127" i="138"/>
  <c r="AV127" i="138"/>
  <c r="E128" i="138"/>
  <c r="AV128" i="138"/>
  <c r="E129" i="138"/>
  <c r="AV129" i="138"/>
  <c r="E130" i="138"/>
  <c r="AV130" i="138"/>
  <c r="AV133" i="138"/>
  <c r="AV136" i="138"/>
  <c r="AT134" i="138"/>
  <c r="AR134" i="138"/>
  <c r="E134" i="138"/>
  <c r="E133" i="138"/>
  <c r="C118" i="138"/>
  <c r="C117" i="138"/>
  <c r="C116" i="138"/>
  <c r="C115" i="138"/>
  <c r="B87" i="138"/>
  <c r="B86" i="138"/>
  <c r="B76" i="138"/>
  <c r="B71" i="138"/>
  <c r="B68" i="138"/>
  <c r="B65" i="138"/>
  <c r="B64" i="138"/>
  <c r="B63" i="138"/>
  <c r="B62" i="138"/>
  <c r="B61" i="138"/>
  <c r="B60" i="138"/>
  <c r="B59" i="138"/>
  <c r="B55" i="138"/>
  <c r="B52" i="138"/>
  <c r="B50" i="138"/>
  <c r="B49" i="138"/>
  <c r="B48" i="138"/>
  <c r="B47" i="138"/>
  <c r="B46" i="138"/>
  <c r="B45" i="138"/>
  <c r="B44" i="138"/>
  <c r="B42" i="138"/>
  <c r="B40" i="138"/>
  <c r="B39" i="138"/>
  <c r="B38" i="138"/>
  <c r="B37" i="138"/>
  <c r="B36" i="138"/>
  <c r="B35" i="138"/>
  <c r="B34" i="138"/>
  <c r="B33" i="138"/>
  <c r="B32" i="138"/>
  <c r="B31" i="138"/>
  <c r="B29" i="138"/>
  <c r="B28" i="138"/>
  <c r="B27" i="138"/>
  <c r="B26" i="138"/>
  <c r="B25" i="138"/>
  <c r="B24" i="138"/>
  <c r="B23" i="138"/>
  <c r="B22" i="138"/>
  <c r="B21" i="138"/>
  <c r="B20" i="138"/>
  <c r="B19" i="138"/>
  <c r="B17" i="138"/>
  <c r="B16" i="138"/>
  <c r="B15" i="138"/>
  <c r="B14" i="138"/>
  <c r="B13" i="138"/>
  <c r="B6" i="138"/>
  <c r="B4" i="138"/>
  <c r="C113" i="15"/>
  <c r="E113" i="15"/>
  <c r="G113" i="15"/>
  <c r="M113" i="15"/>
  <c r="O113" i="15"/>
  <c r="Q113" i="15"/>
  <c r="Y113" i="15"/>
  <c r="AA113" i="15"/>
  <c r="AC113" i="15"/>
  <c r="AS113" i="15"/>
  <c r="AW113" i="15"/>
  <c r="AE113" i="15"/>
  <c r="S113" i="15"/>
  <c r="I113" i="15"/>
  <c r="K113" i="15"/>
  <c r="U113" i="15"/>
  <c r="W113" i="15"/>
  <c r="AG113" i="15"/>
  <c r="AI113" i="15"/>
  <c r="AK113" i="15"/>
  <c r="AM113" i="15"/>
  <c r="AT113" i="15"/>
  <c r="AU113" i="15"/>
  <c r="AX113" i="15"/>
  <c r="AY112" i="15"/>
  <c r="AY113" i="15"/>
  <c r="AY84" i="15"/>
  <c r="AY85" i="15"/>
  <c r="AY86" i="15"/>
  <c r="AY87" i="15"/>
  <c r="AY88" i="15"/>
  <c r="AY89" i="15"/>
  <c r="AY90" i="15"/>
  <c r="AY91" i="15"/>
  <c r="AY92" i="15"/>
  <c r="AY93" i="15"/>
  <c r="AY94" i="15"/>
  <c r="AY95" i="15"/>
  <c r="E14" i="137"/>
  <c r="E15" i="137"/>
  <c r="E16" i="137"/>
  <c r="E17" i="137"/>
  <c r="E18" i="137"/>
  <c r="E19" i="137"/>
  <c r="E20" i="137"/>
  <c r="E21" i="137"/>
  <c r="E22" i="137"/>
  <c r="E23" i="137"/>
  <c r="E24" i="137"/>
  <c r="E25" i="137"/>
  <c r="E26" i="137"/>
  <c r="E27" i="137"/>
  <c r="E28" i="137"/>
  <c r="E29" i="137"/>
  <c r="E30" i="137"/>
  <c r="E31" i="137"/>
  <c r="E32" i="137"/>
  <c r="E33" i="137"/>
  <c r="E34" i="137"/>
  <c r="E35" i="137"/>
  <c r="E36" i="137"/>
  <c r="E37" i="137"/>
  <c r="E38" i="137"/>
  <c r="E39" i="137"/>
  <c r="E40" i="137"/>
  <c r="E41" i="137"/>
  <c r="E42" i="137"/>
  <c r="E43" i="137"/>
  <c r="E44" i="137"/>
  <c r="E45" i="137"/>
  <c r="E46" i="137"/>
  <c r="E47" i="137"/>
  <c r="E48" i="137"/>
  <c r="E49" i="137"/>
  <c r="E50" i="137"/>
  <c r="E51" i="137"/>
  <c r="E52" i="137"/>
  <c r="E53" i="137"/>
  <c r="E54" i="137"/>
  <c r="E55" i="137"/>
  <c r="E56" i="137"/>
  <c r="E57" i="137"/>
  <c r="E58" i="137"/>
  <c r="E59" i="137"/>
  <c r="E60" i="137"/>
  <c r="E61" i="137"/>
  <c r="E62" i="137"/>
  <c r="E63" i="137"/>
  <c r="E64" i="137"/>
  <c r="E65" i="137"/>
  <c r="E66" i="137"/>
  <c r="E67" i="137"/>
  <c r="E68" i="137"/>
  <c r="E69" i="137"/>
  <c r="E70" i="137"/>
  <c r="E71" i="137"/>
  <c r="E72" i="137"/>
  <c r="E73" i="137"/>
  <c r="E74" i="137"/>
  <c r="E75" i="137"/>
  <c r="E76" i="137"/>
  <c r="E77" i="137"/>
  <c r="E78" i="137"/>
  <c r="E79" i="137"/>
  <c r="E80" i="137"/>
  <c r="E81" i="137"/>
  <c r="E82" i="137"/>
  <c r="E83" i="137"/>
  <c r="E84" i="137"/>
  <c r="E85" i="137"/>
  <c r="E86" i="137"/>
  <c r="E87" i="137"/>
  <c r="E88" i="137"/>
  <c r="E89" i="137"/>
  <c r="E90" i="137"/>
  <c r="E91" i="137"/>
  <c r="E92" i="137"/>
  <c r="E93" i="137"/>
  <c r="E94" i="137"/>
  <c r="E95" i="137"/>
  <c r="E96" i="137"/>
  <c r="E97" i="137"/>
  <c r="E98" i="137"/>
  <c r="E99" i="137"/>
  <c r="E100" i="137"/>
  <c r="E101" i="137"/>
  <c r="E102" i="137"/>
  <c r="E103" i="137"/>
  <c r="E104" i="137"/>
  <c r="E105" i="137"/>
  <c r="E106" i="137"/>
  <c r="E107" i="137"/>
  <c r="E108" i="137"/>
  <c r="E109" i="137"/>
  <c r="E110" i="137"/>
  <c r="E111" i="137"/>
  <c r="E112" i="137"/>
  <c r="E113" i="137"/>
  <c r="E114" i="137"/>
  <c r="E115" i="137"/>
  <c r="E116" i="137"/>
  <c r="E117" i="137"/>
  <c r="E118" i="137"/>
  <c r="E119" i="137"/>
  <c r="E120" i="137"/>
  <c r="E121" i="137"/>
  <c r="E122" i="137"/>
  <c r="E123" i="137"/>
  <c r="E124" i="137"/>
  <c r="E125" i="137"/>
  <c r="E126" i="137"/>
  <c r="E127" i="137"/>
  <c r="E128" i="137"/>
  <c r="E129" i="137"/>
  <c r="E130" i="137"/>
  <c r="E131" i="137"/>
  <c r="AR132" i="137"/>
  <c r="AT132" i="137"/>
  <c r="E132" i="137"/>
  <c r="E13" i="137"/>
  <c r="AY83" i="15"/>
  <c r="AV127" i="137"/>
  <c r="AU127" i="137"/>
  <c r="AS127" i="137"/>
  <c r="AG127" i="137"/>
  <c r="AV130" i="137"/>
  <c r="AU130" i="137"/>
  <c r="AS130" i="137"/>
  <c r="AG130" i="137"/>
  <c r="AV92" i="137"/>
  <c r="AU92" i="137"/>
  <c r="AS92" i="137"/>
  <c r="AG92" i="137"/>
  <c r="AV77" i="137"/>
  <c r="AU77" i="137"/>
  <c r="AS77" i="137"/>
  <c r="AG77" i="137"/>
  <c r="AV65" i="137"/>
  <c r="AU65" i="137"/>
  <c r="AS65" i="137"/>
  <c r="AG65" i="137"/>
  <c r="B65" i="137"/>
  <c r="AV22" i="137"/>
  <c r="AU22" i="137"/>
  <c r="AS22" i="137"/>
  <c r="AG22" i="137"/>
  <c r="B22" i="137"/>
  <c r="AV146" i="137"/>
  <c r="S141" i="137"/>
  <c r="AG13" i="137"/>
  <c r="AG14" i="137"/>
  <c r="AG15" i="137"/>
  <c r="AG16" i="137"/>
  <c r="AG17" i="137"/>
  <c r="AG18" i="137"/>
  <c r="AG19" i="137"/>
  <c r="AG20" i="137"/>
  <c r="AG21" i="137"/>
  <c r="AG23" i="137"/>
  <c r="AG24" i="137"/>
  <c r="AG25" i="137"/>
  <c r="AG26" i="137"/>
  <c r="AG27" i="137"/>
  <c r="AG28" i="137"/>
  <c r="AG29" i="137"/>
  <c r="AG30" i="137"/>
  <c r="AG31" i="137"/>
  <c r="AG32" i="137"/>
  <c r="AG33" i="137"/>
  <c r="AG34" i="137"/>
  <c r="AG35" i="137"/>
  <c r="AG36" i="137"/>
  <c r="AG37" i="137"/>
  <c r="AG38" i="137"/>
  <c r="AG39" i="137"/>
  <c r="AG40" i="137"/>
  <c r="AG41" i="137"/>
  <c r="AG42" i="137"/>
  <c r="AG43" i="137"/>
  <c r="AG44" i="137"/>
  <c r="AG45" i="137"/>
  <c r="AG46" i="137"/>
  <c r="AG47" i="137"/>
  <c r="AG48" i="137"/>
  <c r="AG49" i="137"/>
  <c r="AG50" i="137"/>
  <c r="AG51" i="137"/>
  <c r="AG52" i="137"/>
  <c r="AG53" i="137"/>
  <c r="AG54" i="137"/>
  <c r="AG55" i="137"/>
  <c r="AG56" i="137"/>
  <c r="AG57" i="137"/>
  <c r="AG58" i="137"/>
  <c r="AG59" i="137"/>
  <c r="AG60" i="137"/>
  <c r="AG61" i="137"/>
  <c r="AG62" i="137"/>
  <c r="AG63" i="137"/>
  <c r="AG64" i="137"/>
  <c r="AG66" i="137"/>
  <c r="AG67" i="137"/>
  <c r="AG68" i="137"/>
  <c r="AG69" i="137"/>
  <c r="AG70" i="137"/>
  <c r="AG71" i="137"/>
  <c r="AG72" i="137"/>
  <c r="AG73" i="137"/>
  <c r="AG74" i="137"/>
  <c r="AG75" i="137"/>
  <c r="AG76" i="137"/>
  <c r="AG78" i="137"/>
  <c r="AG79" i="137"/>
  <c r="AG80" i="137"/>
  <c r="AG81" i="137"/>
  <c r="AG82" i="137"/>
  <c r="AG83" i="137"/>
  <c r="AG84" i="137"/>
  <c r="AG85" i="137"/>
  <c r="AG86" i="137"/>
  <c r="AG87" i="137"/>
  <c r="AG88" i="137"/>
  <c r="AG89" i="137"/>
  <c r="AG90" i="137"/>
  <c r="AG91" i="137"/>
  <c r="AG93" i="137"/>
  <c r="AG94" i="137"/>
  <c r="AG95" i="137"/>
  <c r="AG96" i="137"/>
  <c r="AG97" i="137"/>
  <c r="AG98" i="137"/>
  <c r="AG99" i="137"/>
  <c r="AG100" i="137"/>
  <c r="AG101" i="137"/>
  <c r="AG102" i="137"/>
  <c r="AG103" i="137"/>
  <c r="AG104" i="137"/>
  <c r="AG105" i="137"/>
  <c r="AG106" i="137"/>
  <c r="AG107" i="137"/>
  <c r="AG108" i="137"/>
  <c r="AG109" i="137"/>
  <c r="AG110" i="137"/>
  <c r="AG111" i="137"/>
  <c r="AG112" i="137"/>
  <c r="AG113" i="137"/>
  <c r="AG114" i="137"/>
  <c r="AG115" i="137"/>
  <c r="AG116" i="137"/>
  <c r="AG117" i="137"/>
  <c r="AG118" i="137"/>
  <c r="AG119" i="137"/>
  <c r="AG120" i="137"/>
  <c r="AG121" i="137"/>
  <c r="AG122" i="137"/>
  <c r="AG123" i="137"/>
  <c r="AG124" i="137"/>
  <c r="AG125" i="137"/>
  <c r="AG126" i="137"/>
  <c r="AG128" i="137"/>
  <c r="AG129" i="137"/>
  <c r="AG131" i="137"/>
  <c r="AG134" i="137"/>
  <c r="AS13" i="137"/>
  <c r="AS14" i="137"/>
  <c r="AS15" i="137"/>
  <c r="AS16" i="137"/>
  <c r="AS17" i="137"/>
  <c r="AS18" i="137"/>
  <c r="AS19" i="137"/>
  <c r="AS20" i="137"/>
  <c r="AS21" i="137"/>
  <c r="AS23" i="137"/>
  <c r="AS24" i="137"/>
  <c r="AS25" i="137"/>
  <c r="AS26" i="137"/>
  <c r="AS27" i="137"/>
  <c r="AS28" i="137"/>
  <c r="AS29" i="137"/>
  <c r="AS30" i="137"/>
  <c r="AS31" i="137"/>
  <c r="AS32" i="137"/>
  <c r="AS33" i="137"/>
  <c r="AS34" i="137"/>
  <c r="AS35" i="137"/>
  <c r="AS36" i="137"/>
  <c r="AS37" i="137"/>
  <c r="AS38" i="137"/>
  <c r="AS39" i="137"/>
  <c r="AS40" i="137"/>
  <c r="AS41" i="137"/>
  <c r="AS42" i="137"/>
  <c r="AS43" i="137"/>
  <c r="AS44" i="137"/>
  <c r="AS45" i="137"/>
  <c r="AS46" i="137"/>
  <c r="AS47" i="137"/>
  <c r="AS48" i="137"/>
  <c r="AS49" i="137"/>
  <c r="AS50" i="137"/>
  <c r="AS51" i="137"/>
  <c r="AS52" i="137"/>
  <c r="AS53" i="137"/>
  <c r="AS54" i="137"/>
  <c r="AS55" i="137"/>
  <c r="AS56" i="137"/>
  <c r="AS57" i="137"/>
  <c r="AS58" i="137"/>
  <c r="AS59" i="137"/>
  <c r="AS60" i="137"/>
  <c r="AS61" i="137"/>
  <c r="AS62" i="137"/>
  <c r="AS63" i="137"/>
  <c r="AS64" i="137"/>
  <c r="AS66" i="137"/>
  <c r="AS67" i="137"/>
  <c r="AS68" i="137"/>
  <c r="AS69" i="137"/>
  <c r="AS70" i="137"/>
  <c r="AS71" i="137"/>
  <c r="AS72" i="137"/>
  <c r="AS73" i="137"/>
  <c r="AS74" i="137"/>
  <c r="AS75" i="137"/>
  <c r="AS76" i="137"/>
  <c r="AS78" i="137"/>
  <c r="AS79" i="137"/>
  <c r="AS80" i="137"/>
  <c r="AS81" i="137"/>
  <c r="AS82" i="137"/>
  <c r="AS83" i="137"/>
  <c r="AS84" i="137"/>
  <c r="AS85" i="137"/>
  <c r="AS86" i="137"/>
  <c r="AS87" i="137"/>
  <c r="AS88" i="137"/>
  <c r="AS89" i="137"/>
  <c r="AS90" i="137"/>
  <c r="AS91" i="137"/>
  <c r="AS93" i="137"/>
  <c r="AS94" i="137"/>
  <c r="AS95" i="137"/>
  <c r="AS96" i="137"/>
  <c r="AS97" i="137"/>
  <c r="AS98" i="137"/>
  <c r="AS99" i="137"/>
  <c r="AS100" i="137"/>
  <c r="AS101" i="137"/>
  <c r="AS102" i="137"/>
  <c r="AS103" i="137"/>
  <c r="AS104" i="137"/>
  <c r="AS105" i="137"/>
  <c r="AS106" i="137"/>
  <c r="AS107" i="137"/>
  <c r="AS108" i="137"/>
  <c r="AS109" i="137"/>
  <c r="AS110" i="137"/>
  <c r="AS111" i="137"/>
  <c r="AS112" i="137"/>
  <c r="AS113" i="137"/>
  <c r="AS114" i="137"/>
  <c r="AS115" i="137"/>
  <c r="AS116" i="137"/>
  <c r="AS117" i="137"/>
  <c r="AS118" i="137"/>
  <c r="AS119" i="137"/>
  <c r="AS120" i="137"/>
  <c r="AS121" i="137"/>
  <c r="AS122" i="137"/>
  <c r="AS123" i="137"/>
  <c r="AS124" i="137"/>
  <c r="AS125" i="137"/>
  <c r="AS126" i="137"/>
  <c r="AS128" i="137"/>
  <c r="AS129" i="137"/>
  <c r="AS131" i="137"/>
  <c r="AS134" i="137"/>
  <c r="AU13" i="137"/>
  <c r="AU14" i="137"/>
  <c r="AU15" i="137"/>
  <c r="AU16" i="137"/>
  <c r="AU17" i="137"/>
  <c r="AU18" i="137"/>
  <c r="AU19" i="137"/>
  <c r="AU20" i="137"/>
  <c r="AU21" i="137"/>
  <c r="AU23" i="137"/>
  <c r="AU24" i="137"/>
  <c r="AU25" i="137"/>
  <c r="AU26" i="137"/>
  <c r="AU27" i="137"/>
  <c r="AU28" i="137"/>
  <c r="AU29" i="137"/>
  <c r="AU30" i="137"/>
  <c r="AU31" i="137"/>
  <c r="AU32" i="137"/>
  <c r="AU33" i="137"/>
  <c r="AU34" i="137"/>
  <c r="AU35" i="137"/>
  <c r="AU36" i="137"/>
  <c r="AU37" i="137"/>
  <c r="AU38" i="137"/>
  <c r="AU39" i="137"/>
  <c r="AU40" i="137"/>
  <c r="AU41" i="137"/>
  <c r="AU42" i="137"/>
  <c r="AU43" i="137"/>
  <c r="AU44" i="137"/>
  <c r="AU45" i="137"/>
  <c r="AU46" i="137"/>
  <c r="AU47" i="137"/>
  <c r="AU48" i="137"/>
  <c r="AU49" i="137"/>
  <c r="AU50" i="137"/>
  <c r="AU51" i="137"/>
  <c r="AU52" i="137"/>
  <c r="AU53" i="137"/>
  <c r="AU54" i="137"/>
  <c r="AU55" i="137"/>
  <c r="AU56" i="137"/>
  <c r="AU57" i="137"/>
  <c r="AU58" i="137"/>
  <c r="AU59" i="137"/>
  <c r="AU60" i="137"/>
  <c r="AU61" i="137"/>
  <c r="AU62" i="137"/>
  <c r="AU63" i="137"/>
  <c r="AU64" i="137"/>
  <c r="AU66" i="137"/>
  <c r="AU67" i="137"/>
  <c r="AU68" i="137"/>
  <c r="AU69" i="137"/>
  <c r="AU70" i="137"/>
  <c r="AU71" i="137"/>
  <c r="AU72" i="137"/>
  <c r="AU73" i="137"/>
  <c r="AU74" i="137"/>
  <c r="AU75" i="137"/>
  <c r="AU76" i="137"/>
  <c r="AU78" i="137"/>
  <c r="AU79" i="137"/>
  <c r="AU80" i="137"/>
  <c r="AU81" i="137"/>
  <c r="AU82" i="137"/>
  <c r="AU83" i="137"/>
  <c r="AU84" i="137"/>
  <c r="AU85" i="137"/>
  <c r="AU86" i="137"/>
  <c r="AU87" i="137"/>
  <c r="AU88" i="137"/>
  <c r="AU89" i="137"/>
  <c r="AU90" i="137"/>
  <c r="AU91" i="137"/>
  <c r="AU93" i="137"/>
  <c r="AU94" i="137"/>
  <c r="AU95" i="137"/>
  <c r="AU96" i="137"/>
  <c r="AU97" i="137"/>
  <c r="AU98" i="137"/>
  <c r="AU99" i="137"/>
  <c r="AU100" i="137"/>
  <c r="AU101" i="137"/>
  <c r="AU102" i="137"/>
  <c r="AU103" i="137"/>
  <c r="AU104" i="137"/>
  <c r="AU105" i="137"/>
  <c r="AU106" i="137"/>
  <c r="AU107" i="137"/>
  <c r="AU108" i="137"/>
  <c r="AU109" i="137"/>
  <c r="AU110" i="137"/>
  <c r="AU111" i="137"/>
  <c r="AU112" i="137"/>
  <c r="AU113" i="137"/>
  <c r="AU114" i="137"/>
  <c r="AU115" i="137"/>
  <c r="AU116" i="137"/>
  <c r="AU117" i="137"/>
  <c r="AU118" i="137"/>
  <c r="AU119" i="137"/>
  <c r="AU120" i="137"/>
  <c r="AU121" i="137"/>
  <c r="AU122" i="137"/>
  <c r="AU123" i="137"/>
  <c r="AU124" i="137"/>
  <c r="AU125" i="137"/>
  <c r="AU126" i="137"/>
  <c r="AU128" i="137"/>
  <c r="AU129" i="137"/>
  <c r="AU131" i="137"/>
  <c r="AU134" i="137"/>
  <c r="AV139" i="137"/>
  <c r="AV135" i="137"/>
  <c r="AV13" i="137"/>
  <c r="AV14" i="137"/>
  <c r="AV15" i="137"/>
  <c r="AV16" i="137"/>
  <c r="AV17" i="137"/>
  <c r="AV18" i="137"/>
  <c r="AV19" i="137"/>
  <c r="AV20" i="137"/>
  <c r="AV21" i="137"/>
  <c r="AV23" i="137"/>
  <c r="AV24" i="137"/>
  <c r="AV25" i="137"/>
  <c r="AV26" i="137"/>
  <c r="AV27" i="137"/>
  <c r="AV28" i="137"/>
  <c r="AV29" i="137"/>
  <c r="AV30" i="137"/>
  <c r="AV31" i="137"/>
  <c r="AV32" i="137"/>
  <c r="AV33" i="137"/>
  <c r="AV34" i="137"/>
  <c r="AV35" i="137"/>
  <c r="AV36" i="137"/>
  <c r="AV37" i="137"/>
  <c r="AV38" i="137"/>
  <c r="AV39" i="137"/>
  <c r="AV40" i="137"/>
  <c r="AV41" i="137"/>
  <c r="AV42" i="137"/>
  <c r="AV43" i="137"/>
  <c r="AV44" i="137"/>
  <c r="AV45" i="137"/>
  <c r="AV46" i="137"/>
  <c r="AV47" i="137"/>
  <c r="AV48" i="137"/>
  <c r="AV49" i="137"/>
  <c r="AV50" i="137"/>
  <c r="AV51" i="137"/>
  <c r="AV52" i="137"/>
  <c r="AV53" i="137"/>
  <c r="AV54" i="137"/>
  <c r="AV55" i="137"/>
  <c r="AV56" i="137"/>
  <c r="AV57" i="137"/>
  <c r="AV58" i="137"/>
  <c r="AV59" i="137"/>
  <c r="AV60" i="137"/>
  <c r="AV61" i="137"/>
  <c r="AV62" i="137"/>
  <c r="AV63" i="137"/>
  <c r="AV64" i="137"/>
  <c r="AV66" i="137"/>
  <c r="AV67" i="137"/>
  <c r="AV68" i="137"/>
  <c r="AV69" i="137"/>
  <c r="AV70" i="137"/>
  <c r="AV71" i="137"/>
  <c r="AV72" i="137"/>
  <c r="AV73" i="137"/>
  <c r="AV74" i="137"/>
  <c r="AV75" i="137"/>
  <c r="AV76" i="137"/>
  <c r="AV78" i="137"/>
  <c r="AV79" i="137"/>
  <c r="AV80" i="137"/>
  <c r="AV81" i="137"/>
  <c r="AV82" i="137"/>
  <c r="AV83" i="137"/>
  <c r="AV84" i="137"/>
  <c r="AV85" i="137"/>
  <c r="AV86" i="137"/>
  <c r="AV87" i="137"/>
  <c r="AV88" i="137"/>
  <c r="AV89" i="137"/>
  <c r="AV90" i="137"/>
  <c r="AV91" i="137"/>
  <c r="AV93" i="137"/>
  <c r="AV94" i="137"/>
  <c r="AV95" i="137"/>
  <c r="AV96" i="137"/>
  <c r="AV97" i="137"/>
  <c r="AV98" i="137"/>
  <c r="AV99" i="137"/>
  <c r="AV100" i="137"/>
  <c r="AV101" i="137"/>
  <c r="AV102" i="137"/>
  <c r="AV103" i="137"/>
  <c r="AV104" i="137"/>
  <c r="AV105" i="137"/>
  <c r="AV106" i="137"/>
  <c r="AV107" i="137"/>
  <c r="AV108" i="137"/>
  <c r="AV109" i="137"/>
  <c r="AV110" i="137"/>
  <c r="AV111" i="137"/>
  <c r="AV112" i="137"/>
  <c r="AV113" i="137"/>
  <c r="AV114" i="137"/>
  <c r="AV115" i="137"/>
  <c r="AV116" i="137"/>
  <c r="AV117" i="137"/>
  <c r="AV118" i="137"/>
  <c r="AV119" i="137"/>
  <c r="AV120" i="137"/>
  <c r="AV121" i="137"/>
  <c r="AV122" i="137"/>
  <c r="AV123" i="137"/>
  <c r="AV124" i="137"/>
  <c r="AV125" i="137"/>
  <c r="AV126" i="137"/>
  <c r="AV128" i="137"/>
  <c r="AV129" i="137"/>
  <c r="AV131" i="137"/>
  <c r="AV134" i="137"/>
  <c r="C118" i="137"/>
  <c r="C117" i="137"/>
  <c r="C116" i="137"/>
  <c r="C115" i="137"/>
  <c r="B87" i="137"/>
  <c r="B86" i="137"/>
  <c r="B76" i="137"/>
  <c r="B71" i="137"/>
  <c r="B68" i="137"/>
  <c r="B64" i="137"/>
  <c r="B63" i="137"/>
  <c r="B62" i="137"/>
  <c r="B61" i="137"/>
  <c r="B60" i="137"/>
  <c r="B59" i="137"/>
  <c r="B55" i="137"/>
  <c r="B52" i="137"/>
  <c r="B50" i="137"/>
  <c r="B49" i="137"/>
  <c r="B48" i="137"/>
  <c r="B47" i="137"/>
  <c r="B46" i="137"/>
  <c r="B45" i="137"/>
  <c r="B44" i="137"/>
  <c r="B42" i="137"/>
  <c r="B40" i="137"/>
  <c r="B39" i="137"/>
  <c r="B38" i="137"/>
  <c r="B37" i="137"/>
  <c r="B36" i="137"/>
  <c r="B35" i="137"/>
  <c r="B34" i="137"/>
  <c r="B33" i="137"/>
  <c r="B32" i="137"/>
  <c r="B31" i="137"/>
  <c r="B29" i="137"/>
  <c r="B28" i="137"/>
  <c r="B27" i="137"/>
  <c r="B26" i="137"/>
  <c r="B25" i="137"/>
  <c r="B24" i="137"/>
  <c r="B23" i="137"/>
  <c r="B21" i="137"/>
  <c r="B20" i="137"/>
  <c r="B19" i="137"/>
  <c r="B17" i="137"/>
  <c r="B16" i="137"/>
  <c r="B15" i="137"/>
  <c r="B14" i="137"/>
  <c r="B13" i="137"/>
  <c r="B6" i="137"/>
  <c r="B4" i="137"/>
  <c r="E14" i="136"/>
  <c r="E15" i="136"/>
  <c r="E16" i="136"/>
  <c r="E17" i="136"/>
  <c r="E18" i="136"/>
  <c r="E19" i="136"/>
  <c r="E20" i="136"/>
  <c r="E21" i="136"/>
  <c r="E22" i="136"/>
  <c r="E23" i="136"/>
  <c r="E24" i="136"/>
  <c r="E25" i="136"/>
  <c r="E26" i="136"/>
  <c r="E27" i="136"/>
  <c r="E28" i="136"/>
  <c r="E29" i="136"/>
  <c r="E30" i="136"/>
  <c r="E31" i="136"/>
  <c r="E32" i="136"/>
  <c r="E33" i="136"/>
  <c r="E34" i="136"/>
  <c r="E35" i="136"/>
  <c r="E36" i="136"/>
  <c r="E37" i="136"/>
  <c r="E38" i="136"/>
  <c r="E39" i="136"/>
  <c r="E40" i="136"/>
  <c r="E41" i="136"/>
  <c r="E42" i="136"/>
  <c r="E43" i="136"/>
  <c r="E44" i="136"/>
  <c r="E45" i="136"/>
  <c r="E46" i="136"/>
  <c r="E47" i="136"/>
  <c r="E48" i="136"/>
  <c r="E49" i="136"/>
  <c r="E50" i="136"/>
  <c r="E51" i="136"/>
  <c r="E52" i="136"/>
  <c r="E53" i="136"/>
  <c r="E54" i="136"/>
  <c r="E55" i="136"/>
  <c r="E56" i="136"/>
  <c r="E57" i="136"/>
  <c r="E58" i="136"/>
  <c r="E59" i="136"/>
  <c r="E60" i="136"/>
  <c r="E61" i="136"/>
  <c r="E62" i="136"/>
  <c r="E63" i="136"/>
  <c r="E64" i="136"/>
  <c r="E65" i="136"/>
  <c r="E66" i="136"/>
  <c r="E67" i="136"/>
  <c r="E68" i="136"/>
  <c r="E69" i="136"/>
  <c r="E70" i="136"/>
  <c r="E71" i="136"/>
  <c r="E72" i="136"/>
  <c r="E73" i="136"/>
  <c r="E74" i="136"/>
  <c r="E75" i="136"/>
  <c r="E76" i="136"/>
  <c r="E77" i="136"/>
  <c r="E78" i="136"/>
  <c r="E79" i="136"/>
  <c r="E80" i="136"/>
  <c r="E81" i="136"/>
  <c r="E82" i="136"/>
  <c r="E83" i="136"/>
  <c r="E84" i="136"/>
  <c r="E85" i="136"/>
  <c r="E86" i="136"/>
  <c r="E87" i="136"/>
  <c r="E88" i="136"/>
  <c r="E89" i="136"/>
  <c r="E90" i="136"/>
  <c r="E91" i="136"/>
  <c r="E92" i="136"/>
  <c r="E93" i="136"/>
  <c r="E94" i="136"/>
  <c r="E95" i="136"/>
  <c r="E96" i="136"/>
  <c r="E97" i="136"/>
  <c r="E98" i="136"/>
  <c r="E99" i="136"/>
  <c r="E100" i="136"/>
  <c r="E101" i="136"/>
  <c r="E102" i="136"/>
  <c r="E103" i="136"/>
  <c r="E104" i="136"/>
  <c r="E105" i="136"/>
  <c r="E106" i="136"/>
  <c r="E107" i="136"/>
  <c r="E108" i="136"/>
  <c r="E109" i="136"/>
  <c r="E110" i="136"/>
  <c r="E111" i="136"/>
  <c r="E112" i="136"/>
  <c r="E113" i="136"/>
  <c r="E114" i="136"/>
  <c r="E115" i="136"/>
  <c r="E116" i="136"/>
  <c r="E117" i="136"/>
  <c r="E118" i="136"/>
  <c r="E119" i="136"/>
  <c r="E120" i="136"/>
  <c r="E121" i="136"/>
  <c r="E122" i="136"/>
  <c r="E123" i="136"/>
  <c r="E124" i="136"/>
  <c r="E125" i="136"/>
  <c r="E13" i="136"/>
  <c r="AQ13" i="136"/>
  <c r="AQ14" i="136"/>
  <c r="AQ15" i="136"/>
  <c r="AQ16" i="136"/>
  <c r="AQ17" i="136"/>
  <c r="AQ19" i="136"/>
  <c r="AQ20" i="136"/>
  <c r="AQ21" i="136"/>
  <c r="AQ22" i="136"/>
  <c r="AQ23" i="136"/>
  <c r="AQ24" i="136"/>
  <c r="AQ25" i="136"/>
  <c r="AQ27" i="136"/>
  <c r="AQ28" i="136"/>
  <c r="AQ30" i="136"/>
  <c r="AQ31" i="136"/>
  <c r="AQ32" i="136"/>
  <c r="AQ33" i="136"/>
  <c r="AQ34" i="136"/>
  <c r="AQ35" i="136"/>
  <c r="AQ36" i="136"/>
  <c r="AQ37" i="136"/>
  <c r="AQ38" i="136"/>
  <c r="AQ39" i="136"/>
  <c r="AQ41" i="136"/>
  <c r="AQ42" i="136"/>
  <c r="AQ43" i="136"/>
  <c r="AQ44" i="136"/>
  <c r="AQ45" i="136"/>
  <c r="AQ46" i="136"/>
  <c r="AQ49" i="136"/>
  <c r="AQ51" i="136"/>
  <c r="AQ54" i="136"/>
  <c r="AQ58" i="136"/>
  <c r="AQ59" i="136"/>
  <c r="AQ60" i="136"/>
  <c r="AQ61" i="136"/>
  <c r="AQ62" i="136"/>
  <c r="AQ63" i="136"/>
  <c r="AQ64" i="136"/>
  <c r="AQ65" i="136"/>
  <c r="AQ66" i="136"/>
  <c r="AQ69" i="136"/>
  <c r="AQ74" i="136"/>
  <c r="AQ75" i="136"/>
  <c r="AQ83" i="136"/>
  <c r="AQ84" i="136"/>
  <c r="AQ108" i="136"/>
  <c r="AQ109" i="136"/>
  <c r="AQ110" i="136"/>
  <c r="AQ18" i="136"/>
  <c r="AQ26" i="136"/>
  <c r="AQ29" i="136"/>
  <c r="AQ40" i="136"/>
  <c r="AQ47" i="136"/>
  <c r="AQ48" i="136"/>
  <c r="AQ50" i="136"/>
  <c r="AQ52" i="136"/>
  <c r="AQ53" i="136"/>
  <c r="AQ55" i="136"/>
  <c r="AQ56" i="136"/>
  <c r="AQ57" i="136"/>
  <c r="AQ67" i="136"/>
  <c r="AQ68" i="136"/>
  <c r="AQ70" i="136"/>
  <c r="AQ71" i="136"/>
  <c r="AQ72" i="136"/>
  <c r="AQ73" i="136"/>
  <c r="AQ76" i="136"/>
  <c r="AQ77" i="136"/>
  <c r="AQ78" i="136"/>
  <c r="AQ79" i="136"/>
  <c r="AQ80" i="136"/>
  <c r="AQ81" i="136"/>
  <c r="AQ82" i="136"/>
  <c r="AQ85" i="136"/>
  <c r="AQ86" i="136"/>
  <c r="AQ87" i="136"/>
  <c r="AQ88" i="136"/>
  <c r="AQ89" i="136"/>
  <c r="AQ90" i="136"/>
  <c r="AQ91" i="136"/>
  <c r="AQ92" i="136"/>
  <c r="AQ93" i="136"/>
  <c r="AQ94" i="136"/>
  <c r="AQ95" i="136"/>
  <c r="AQ96" i="136"/>
  <c r="AQ97" i="136"/>
  <c r="AQ98" i="136"/>
  <c r="AQ99" i="136"/>
  <c r="AQ100" i="136"/>
  <c r="AQ101" i="136"/>
  <c r="AQ102" i="136"/>
  <c r="AQ103" i="136"/>
  <c r="AQ104" i="136"/>
  <c r="AQ105" i="136"/>
  <c r="AQ106" i="136"/>
  <c r="AQ107" i="136"/>
  <c r="AQ111" i="136"/>
  <c r="AQ112" i="136"/>
  <c r="AQ113" i="136"/>
  <c r="AQ114" i="136"/>
  <c r="AQ115" i="136"/>
  <c r="AQ116" i="136"/>
  <c r="AQ117" i="136"/>
  <c r="AQ118" i="136"/>
  <c r="AQ119" i="136"/>
  <c r="AQ120" i="136"/>
  <c r="AQ121" i="136"/>
  <c r="AQ122" i="136"/>
  <c r="AQ123" i="136"/>
  <c r="AQ124" i="136"/>
  <c r="AQ125" i="136"/>
  <c r="AQ128" i="136"/>
  <c r="AS13" i="136"/>
  <c r="AS14" i="136"/>
  <c r="AS15" i="136"/>
  <c r="AS16" i="136"/>
  <c r="AS17" i="136"/>
  <c r="AS19" i="136"/>
  <c r="AS20" i="136"/>
  <c r="AS21" i="136"/>
  <c r="AS22" i="136"/>
  <c r="AS23" i="136"/>
  <c r="AS24" i="136"/>
  <c r="AS25" i="136"/>
  <c r="AS27" i="136"/>
  <c r="AS28" i="136"/>
  <c r="AS30" i="136"/>
  <c r="AS31" i="136"/>
  <c r="AS32" i="136"/>
  <c r="AS33" i="136"/>
  <c r="AS34" i="136"/>
  <c r="AS35" i="136"/>
  <c r="AS36" i="136"/>
  <c r="AS37" i="136"/>
  <c r="AS38" i="136"/>
  <c r="AS39" i="136"/>
  <c r="AS41" i="136"/>
  <c r="AS42" i="136"/>
  <c r="AS43" i="136"/>
  <c r="AS44" i="136"/>
  <c r="AS45" i="136"/>
  <c r="AS46" i="136"/>
  <c r="AS49" i="136"/>
  <c r="AS51" i="136"/>
  <c r="AS54" i="136"/>
  <c r="AS58" i="136"/>
  <c r="AS59" i="136"/>
  <c r="AS60" i="136"/>
  <c r="AS61" i="136"/>
  <c r="AS62" i="136"/>
  <c r="AS63" i="136"/>
  <c r="AS64" i="136"/>
  <c r="AS65" i="136"/>
  <c r="AS66" i="136"/>
  <c r="AS69" i="136"/>
  <c r="AS74" i="136"/>
  <c r="AS75" i="136"/>
  <c r="AS83" i="136"/>
  <c r="AS84" i="136"/>
  <c r="AS108" i="136"/>
  <c r="AS109" i="136"/>
  <c r="AS110" i="136"/>
  <c r="AS18" i="136"/>
  <c r="AS26" i="136"/>
  <c r="AS29" i="136"/>
  <c r="AS40" i="136"/>
  <c r="AS47" i="136"/>
  <c r="AS48" i="136"/>
  <c r="AS50" i="136"/>
  <c r="AS52" i="136"/>
  <c r="AS53" i="136"/>
  <c r="AS55" i="136"/>
  <c r="AS56" i="136"/>
  <c r="AS57" i="136"/>
  <c r="AS67" i="136"/>
  <c r="AS68" i="136"/>
  <c r="AS70" i="136"/>
  <c r="AS71" i="136"/>
  <c r="AS72" i="136"/>
  <c r="AS73" i="136"/>
  <c r="AS76" i="136"/>
  <c r="AS77" i="136"/>
  <c r="AS78" i="136"/>
  <c r="AS79" i="136"/>
  <c r="AS80" i="136"/>
  <c r="AS81" i="136"/>
  <c r="AS82" i="136"/>
  <c r="AS85" i="136"/>
  <c r="AS86" i="136"/>
  <c r="AS87" i="136"/>
  <c r="AS88" i="136"/>
  <c r="AS89" i="136"/>
  <c r="AS90" i="136"/>
  <c r="AS91" i="136"/>
  <c r="AS92" i="136"/>
  <c r="AS93" i="136"/>
  <c r="AS94" i="136"/>
  <c r="AS95" i="136"/>
  <c r="AS96" i="136"/>
  <c r="AS97" i="136"/>
  <c r="AS98" i="136"/>
  <c r="AS99" i="136"/>
  <c r="AS100" i="136"/>
  <c r="AS101" i="136"/>
  <c r="AS102" i="136"/>
  <c r="AS103" i="136"/>
  <c r="AS104" i="136"/>
  <c r="AS105" i="136"/>
  <c r="AS106" i="136"/>
  <c r="AS107" i="136"/>
  <c r="AS111" i="136"/>
  <c r="AS112" i="136"/>
  <c r="AS113" i="136"/>
  <c r="AS114" i="136"/>
  <c r="AS115" i="136"/>
  <c r="AS116" i="136"/>
  <c r="AS117" i="136"/>
  <c r="AS118" i="136"/>
  <c r="AS119" i="136"/>
  <c r="AS120" i="136"/>
  <c r="AS121" i="136"/>
  <c r="AS122" i="136"/>
  <c r="AS123" i="136"/>
  <c r="AS124" i="136"/>
  <c r="AS125" i="136"/>
  <c r="AS128" i="136"/>
  <c r="AT129" i="136"/>
  <c r="AT13" i="136"/>
  <c r="AT14" i="136"/>
  <c r="AT15" i="136"/>
  <c r="AT16" i="136"/>
  <c r="AT17" i="136"/>
  <c r="AT19" i="136"/>
  <c r="AT20" i="136"/>
  <c r="AT21" i="136"/>
  <c r="AT22" i="136"/>
  <c r="AT23" i="136"/>
  <c r="AT24" i="136"/>
  <c r="AT25" i="136"/>
  <c r="AT27" i="136"/>
  <c r="AT28" i="136"/>
  <c r="AT30" i="136"/>
  <c r="AT31" i="136"/>
  <c r="AT32" i="136"/>
  <c r="AT33" i="136"/>
  <c r="AT34" i="136"/>
  <c r="AT35" i="136"/>
  <c r="AT36" i="136"/>
  <c r="AT37" i="136"/>
  <c r="AT38" i="136"/>
  <c r="AT39" i="136"/>
  <c r="AT41" i="136"/>
  <c r="AT42" i="136"/>
  <c r="AT43" i="136"/>
  <c r="AT44" i="136"/>
  <c r="AT45" i="136"/>
  <c r="AT46" i="136"/>
  <c r="AT49" i="136"/>
  <c r="AT51" i="136"/>
  <c r="AT54" i="136"/>
  <c r="AT58" i="136"/>
  <c r="AT59" i="136"/>
  <c r="AT60" i="136"/>
  <c r="AT61" i="136"/>
  <c r="AT62" i="136"/>
  <c r="AT63" i="136"/>
  <c r="AT64" i="136"/>
  <c r="AT65" i="136"/>
  <c r="AT66" i="136"/>
  <c r="AT69" i="136"/>
  <c r="AT74" i="136"/>
  <c r="AT75" i="136"/>
  <c r="AT83" i="136"/>
  <c r="AT84" i="136"/>
  <c r="AT108" i="136"/>
  <c r="AT109" i="136"/>
  <c r="AT110" i="136"/>
  <c r="AT140" i="136"/>
  <c r="S135" i="136"/>
  <c r="AT133" i="136"/>
  <c r="AT18" i="136"/>
  <c r="AT26" i="136"/>
  <c r="AT29" i="136"/>
  <c r="AT40" i="136"/>
  <c r="AT47" i="136"/>
  <c r="AT48" i="136"/>
  <c r="AT50" i="136"/>
  <c r="AT52" i="136"/>
  <c r="AT53" i="136"/>
  <c r="AT55" i="136"/>
  <c r="AT56" i="136"/>
  <c r="AT57" i="136"/>
  <c r="AT67" i="136"/>
  <c r="AT68" i="136"/>
  <c r="AT70" i="136"/>
  <c r="AT71" i="136"/>
  <c r="AT72" i="136"/>
  <c r="AT73" i="136"/>
  <c r="AT76" i="136"/>
  <c r="AT77" i="136"/>
  <c r="AT78" i="136"/>
  <c r="AT79" i="136"/>
  <c r="AT80" i="136"/>
  <c r="AT81" i="136"/>
  <c r="AT82" i="136"/>
  <c r="AT85" i="136"/>
  <c r="AT86" i="136"/>
  <c r="AT87" i="136"/>
  <c r="AT88" i="136"/>
  <c r="AT89" i="136"/>
  <c r="AT90" i="136"/>
  <c r="AT91" i="136"/>
  <c r="AT92" i="136"/>
  <c r="AT93" i="136"/>
  <c r="AT94" i="136"/>
  <c r="AT95" i="136"/>
  <c r="AT96" i="136"/>
  <c r="AT97" i="136"/>
  <c r="AT98" i="136"/>
  <c r="AT99" i="136"/>
  <c r="AT100" i="136"/>
  <c r="AT101" i="136"/>
  <c r="AT102" i="136"/>
  <c r="AT103" i="136"/>
  <c r="AT104" i="136"/>
  <c r="AT105" i="136"/>
  <c r="AT106" i="136"/>
  <c r="AT107" i="136"/>
  <c r="AT111" i="136"/>
  <c r="AT112" i="136"/>
  <c r="AT113" i="136"/>
  <c r="AT114" i="136"/>
  <c r="AT115" i="136"/>
  <c r="AT116" i="136"/>
  <c r="AT117" i="136"/>
  <c r="AT118" i="136"/>
  <c r="AT119" i="136"/>
  <c r="AT120" i="136"/>
  <c r="AT121" i="136"/>
  <c r="AT122" i="136"/>
  <c r="AT123" i="136"/>
  <c r="AT124" i="136"/>
  <c r="AT125" i="136"/>
  <c r="AT128" i="136"/>
  <c r="AR126" i="136"/>
  <c r="AP126" i="136"/>
  <c r="E126" i="136"/>
  <c r="C114" i="136"/>
  <c r="C113" i="136"/>
  <c r="C112" i="136"/>
  <c r="C111" i="136"/>
  <c r="B84" i="136"/>
  <c r="B83" i="136"/>
  <c r="B74" i="136"/>
  <c r="B69" i="136"/>
  <c r="B66" i="136"/>
  <c r="B63" i="136"/>
  <c r="B62" i="136"/>
  <c r="B61" i="136"/>
  <c r="B60" i="136"/>
  <c r="B59" i="136"/>
  <c r="B58" i="136"/>
  <c r="B54" i="136"/>
  <c r="B51" i="136"/>
  <c r="B49" i="136"/>
  <c r="B48" i="136"/>
  <c r="B47" i="136"/>
  <c r="B46" i="136"/>
  <c r="B45" i="136"/>
  <c r="B44" i="136"/>
  <c r="B43" i="136"/>
  <c r="B41" i="136"/>
  <c r="B39" i="136"/>
  <c r="B38" i="136"/>
  <c r="B37" i="136"/>
  <c r="B36" i="136"/>
  <c r="B35" i="136"/>
  <c r="B34" i="136"/>
  <c r="B33" i="136"/>
  <c r="B32" i="136"/>
  <c r="B31" i="136"/>
  <c r="B30" i="136"/>
  <c r="B28" i="136"/>
  <c r="B27" i="136"/>
  <c r="B26" i="136"/>
  <c r="B25" i="136"/>
  <c r="B24" i="136"/>
  <c r="B23" i="136"/>
  <c r="B22" i="136"/>
  <c r="B21" i="136"/>
  <c r="B20" i="136"/>
  <c r="B19" i="136"/>
  <c r="B17" i="136"/>
  <c r="B16" i="136"/>
  <c r="B15" i="136"/>
  <c r="B14" i="136"/>
  <c r="B13" i="136"/>
  <c r="B6" i="136"/>
  <c r="B4" i="136"/>
  <c r="E21" i="135"/>
  <c r="K13" i="135"/>
  <c r="K14" i="135"/>
  <c r="K15" i="135"/>
  <c r="K16" i="135"/>
  <c r="K17" i="135"/>
  <c r="K19" i="135"/>
  <c r="K20" i="135"/>
  <c r="K21" i="135"/>
  <c r="K22" i="135"/>
  <c r="K23" i="135"/>
  <c r="K24" i="135"/>
  <c r="K25" i="135"/>
  <c r="K27" i="135"/>
  <c r="K28" i="135"/>
  <c r="K30" i="135"/>
  <c r="K31" i="135"/>
  <c r="K32" i="135"/>
  <c r="K33" i="135"/>
  <c r="K34" i="135"/>
  <c r="K35" i="135"/>
  <c r="K36" i="135"/>
  <c r="K37" i="135"/>
  <c r="K38" i="135"/>
  <c r="K39" i="135"/>
  <c r="K41" i="135"/>
  <c r="K42" i="135"/>
  <c r="K43" i="135"/>
  <c r="K44" i="135"/>
  <c r="K45" i="135"/>
  <c r="K46" i="135"/>
  <c r="K49" i="135"/>
  <c r="K51" i="135"/>
  <c r="K54" i="135"/>
  <c r="K58" i="135"/>
  <c r="K59" i="135"/>
  <c r="K60" i="135"/>
  <c r="K61" i="135"/>
  <c r="K62" i="135"/>
  <c r="K63" i="135"/>
  <c r="K64" i="135"/>
  <c r="K65" i="135"/>
  <c r="K66" i="135"/>
  <c r="K69" i="135"/>
  <c r="K74" i="135"/>
  <c r="K75" i="135"/>
  <c r="K83" i="135"/>
  <c r="K84" i="135"/>
  <c r="K108" i="135"/>
  <c r="K109" i="135"/>
  <c r="K110" i="135"/>
  <c r="K18" i="135"/>
  <c r="K26" i="135"/>
  <c r="K29" i="135"/>
  <c r="K40" i="135"/>
  <c r="K47" i="135"/>
  <c r="K48" i="135"/>
  <c r="K50" i="135"/>
  <c r="K52" i="135"/>
  <c r="K53" i="135"/>
  <c r="K55" i="135"/>
  <c r="K56" i="135"/>
  <c r="K57" i="135"/>
  <c r="K67" i="135"/>
  <c r="K68" i="135"/>
  <c r="K70" i="135"/>
  <c r="K71" i="135"/>
  <c r="K72" i="135"/>
  <c r="K73" i="135"/>
  <c r="K76" i="135"/>
  <c r="K77" i="135"/>
  <c r="K78" i="135"/>
  <c r="K79" i="135"/>
  <c r="K80" i="135"/>
  <c r="K81" i="135"/>
  <c r="K82" i="135"/>
  <c r="K85" i="135"/>
  <c r="K86" i="135"/>
  <c r="K87" i="135"/>
  <c r="K88" i="135"/>
  <c r="K89" i="135"/>
  <c r="K90" i="135"/>
  <c r="K91" i="135"/>
  <c r="K92" i="135"/>
  <c r="K93" i="135"/>
  <c r="K94" i="135"/>
  <c r="K95" i="135"/>
  <c r="K96" i="135"/>
  <c r="K97" i="135"/>
  <c r="K98" i="135"/>
  <c r="K99" i="135"/>
  <c r="K100" i="135"/>
  <c r="K101" i="135"/>
  <c r="K102" i="135"/>
  <c r="K103" i="135"/>
  <c r="K104" i="135"/>
  <c r="K105" i="135"/>
  <c r="K106" i="135"/>
  <c r="K107" i="135"/>
  <c r="K111" i="135"/>
  <c r="K112" i="135"/>
  <c r="K113" i="135"/>
  <c r="K114" i="135"/>
  <c r="K115" i="135"/>
  <c r="K116" i="135"/>
  <c r="K117" i="135"/>
  <c r="K118" i="135"/>
  <c r="K119" i="135"/>
  <c r="K120" i="135"/>
  <c r="K121" i="135"/>
  <c r="K122" i="135"/>
  <c r="K123" i="135"/>
  <c r="K124" i="135"/>
  <c r="K125" i="135"/>
  <c r="K128" i="135"/>
  <c r="Q13" i="135"/>
  <c r="Q14" i="135"/>
  <c r="Q15" i="135"/>
  <c r="Q16" i="135"/>
  <c r="Q17" i="135"/>
  <c r="Q19" i="135"/>
  <c r="Q20" i="135"/>
  <c r="Q21" i="135"/>
  <c r="Q22" i="135"/>
  <c r="Q23" i="135"/>
  <c r="Q24" i="135"/>
  <c r="Q25" i="135"/>
  <c r="Q27" i="135"/>
  <c r="Q28" i="135"/>
  <c r="Q30" i="135"/>
  <c r="Q31" i="135"/>
  <c r="Q32" i="135"/>
  <c r="Q33" i="135"/>
  <c r="Q34" i="135"/>
  <c r="Q35" i="135"/>
  <c r="Q36" i="135"/>
  <c r="Q37" i="135"/>
  <c r="Q38" i="135"/>
  <c r="Q39" i="135"/>
  <c r="Q41" i="135"/>
  <c r="Q42" i="135"/>
  <c r="Q43" i="135"/>
  <c r="Q44" i="135"/>
  <c r="Q45" i="135"/>
  <c r="Q46" i="135"/>
  <c r="Q49" i="135"/>
  <c r="Q51" i="135"/>
  <c r="Q54" i="135"/>
  <c r="Q58" i="135"/>
  <c r="Q59" i="135"/>
  <c r="Q60" i="135"/>
  <c r="Q61" i="135"/>
  <c r="Q62" i="135"/>
  <c r="Q63" i="135"/>
  <c r="Q64" i="135"/>
  <c r="Q65" i="135"/>
  <c r="Q66" i="135"/>
  <c r="Q69" i="135"/>
  <c r="Q74" i="135"/>
  <c r="Q75" i="135"/>
  <c r="Q83" i="135"/>
  <c r="Q84" i="135"/>
  <c r="Q108" i="135"/>
  <c r="Q109" i="135"/>
  <c r="Q110" i="135"/>
  <c r="Q18" i="135"/>
  <c r="Q26" i="135"/>
  <c r="Q29" i="135"/>
  <c r="Q40" i="135"/>
  <c r="Q47" i="135"/>
  <c r="Q48" i="135"/>
  <c r="Q50" i="135"/>
  <c r="Q52" i="135"/>
  <c r="Q53" i="135"/>
  <c r="Q55" i="135"/>
  <c r="Q56" i="135"/>
  <c r="Q57" i="135"/>
  <c r="Q67" i="135"/>
  <c r="Q68" i="135"/>
  <c r="Q70" i="135"/>
  <c r="Q71" i="135"/>
  <c r="Q72" i="135"/>
  <c r="Q73" i="135"/>
  <c r="Q76" i="135"/>
  <c r="Q77" i="135"/>
  <c r="Q78" i="135"/>
  <c r="Q79" i="135"/>
  <c r="Q80" i="135"/>
  <c r="Q81" i="135"/>
  <c r="Q82" i="135"/>
  <c r="Q85" i="135"/>
  <c r="Q86" i="135"/>
  <c r="Q87" i="135"/>
  <c r="Q88" i="135"/>
  <c r="Q89" i="135"/>
  <c r="Q90" i="135"/>
  <c r="Q91" i="135"/>
  <c r="Q92" i="135"/>
  <c r="Q93" i="135"/>
  <c r="Q94" i="135"/>
  <c r="Q95" i="135"/>
  <c r="Q96" i="135"/>
  <c r="Q97" i="135"/>
  <c r="Q98" i="135"/>
  <c r="Q99" i="135"/>
  <c r="Q100" i="135"/>
  <c r="Q101" i="135"/>
  <c r="Q102" i="135"/>
  <c r="Q103" i="135"/>
  <c r="Q104" i="135"/>
  <c r="Q105" i="135"/>
  <c r="Q106" i="135"/>
  <c r="Q107" i="135"/>
  <c r="Q111" i="135"/>
  <c r="Q112" i="135"/>
  <c r="Q113" i="135"/>
  <c r="Q114" i="135"/>
  <c r="Q115" i="135"/>
  <c r="Q116" i="135"/>
  <c r="Q117" i="135"/>
  <c r="Q118" i="135"/>
  <c r="Q119" i="135"/>
  <c r="Q120" i="135"/>
  <c r="Q121" i="135"/>
  <c r="Q122" i="135"/>
  <c r="Q123" i="135"/>
  <c r="Q124" i="135"/>
  <c r="Q125" i="135"/>
  <c r="Q128" i="135"/>
  <c r="S13" i="135"/>
  <c r="S14" i="135"/>
  <c r="S15" i="135"/>
  <c r="S16" i="135"/>
  <c r="S17" i="135"/>
  <c r="S19" i="135"/>
  <c r="S20" i="135"/>
  <c r="S21" i="135"/>
  <c r="S22" i="135"/>
  <c r="S23" i="135"/>
  <c r="S24" i="135"/>
  <c r="S25" i="135"/>
  <c r="S27" i="135"/>
  <c r="S28" i="135"/>
  <c r="S30" i="135"/>
  <c r="S31" i="135"/>
  <c r="S32" i="135"/>
  <c r="S33" i="135"/>
  <c r="S34" i="135"/>
  <c r="S35" i="135"/>
  <c r="S36" i="135"/>
  <c r="S37" i="135"/>
  <c r="S38" i="135"/>
  <c r="S39" i="135"/>
  <c r="S41" i="135"/>
  <c r="S42" i="135"/>
  <c r="S43" i="135"/>
  <c r="S44" i="135"/>
  <c r="S45" i="135"/>
  <c r="S46" i="135"/>
  <c r="S49" i="135"/>
  <c r="S51" i="135"/>
  <c r="S54" i="135"/>
  <c r="S58" i="135"/>
  <c r="S59" i="135"/>
  <c r="S60" i="135"/>
  <c r="S61" i="135"/>
  <c r="S62" i="135"/>
  <c r="S63" i="135"/>
  <c r="S64" i="135"/>
  <c r="S65" i="135"/>
  <c r="S66" i="135"/>
  <c r="S69" i="135"/>
  <c r="S74" i="135"/>
  <c r="S75" i="135"/>
  <c r="S83" i="135"/>
  <c r="S84" i="135"/>
  <c r="S108" i="135"/>
  <c r="S109" i="135"/>
  <c r="S110" i="135"/>
  <c r="S18" i="135"/>
  <c r="S26" i="135"/>
  <c r="S29" i="135"/>
  <c r="S40" i="135"/>
  <c r="S47" i="135"/>
  <c r="S48" i="135"/>
  <c r="S50" i="135"/>
  <c r="S52" i="135"/>
  <c r="S53" i="135"/>
  <c r="S55" i="135"/>
  <c r="S56" i="135"/>
  <c r="S57" i="135"/>
  <c r="S67" i="135"/>
  <c r="S68" i="135"/>
  <c r="S70" i="135"/>
  <c r="S71" i="135"/>
  <c r="S72" i="135"/>
  <c r="S73" i="135"/>
  <c r="S76" i="135"/>
  <c r="S77" i="135"/>
  <c r="S78" i="135"/>
  <c r="S79" i="135"/>
  <c r="S80" i="135"/>
  <c r="S81" i="135"/>
  <c r="S82" i="135"/>
  <c r="S85" i="135"/>
  <c r="S86" i="135"/>
  <c r="S87" i="135"/>
  <c r="S88" i="135"/>
  <c r="S89" i="135"/>
  <c r="S90" i="135"/>
  <c r="S91" i="135"/>
  <c r="S92" i="135"/>
  <c r="S93" i="135"/>
  <c r="S94" i="135"/>
  <c r="S95" i="135"/>
  <c r="S96" i="135"/>
  <c r="S97" i="135"/>
  <c r="S98" i="135"/>
  <c r="S99" i="135"/>
  <c r="S100" i="135"/>
  <c r="S101" i="135"/>
  <c r="S102" i="135"/>
  <c r="S103" i="135"/>
  <c r="S104" i="135"/>
  <c r="S105" i="135"/>
  <c r="S106" i="135"/>
  <c r="S107" i="135"/>
  <c r="S111" i="135"/>
  <c r="S112" i="135"/>
  <c r="S113" i="135"/>
  <c r="S114" i="135"/>
  <c r="S115" i="135"/>
  <c r="S116" i="135"/>
  <c r="S117" i="135"/>
  <c r="S118" i="135"/>
  <c r="S119" i="135"/>
  <c r="S120" i="135"/>
  <c r="S121" i="135"/>
  <c r="S122" i="135"/>
  <c r="S123" i="135"/>
  <c r="S124" i="135"/>
  <c r="S125" i="135"/>
  <c r="S128" i="135"/>
  <c r="U13" i="135"/>
  <c r="U14" i="135"/>
  <c r="U15" i="135"/>
  <c r="U16" i="135"/>
  <c r="U17" i="135"/>
  <c r="U19" i="135"/>
  <c r="U20" i="135"/>
  <c r="U21" i="135"/>
  <c r="U22" i="135"/>
  <c r="U23" i="135"/>
  <c r="U24" i="135"/>
  <c r="U25" i="135"/>
  <c r="U27" i="135"/>
  <c r="U28" i="135"/>
  <c r="U30" i="135"/>
  <c r="U31" i="135"/>
  <c r="U32" i="135"/>
  <c r="U33" i="135"/>
  <c r="U34" i="135"/>
  <c r="U35" i="135"/>
  <c r="U36" i="135"/>
  <c r="U37" i="135"/>
  <c r="U38" i="135"/>
  <c r="U39" i="135"/>
  <c r="U41" i="135"/>
  <c r="U42" i="135"/>
  <c r="U43" i="135"/>
  <c r="U44" i="135"/>
  <c r="U45" i="135"/>
  <c r="U46" i="135"/>
  <c r="U49" i="135"/>
  <c r="U51" i="135"/>
  <c r="U54" i="135"/>
  <c r="U58" i="135"/>
  <c r="U59" i="135"/>
  <c r="U60" i="135"/>
  <c r="U61" i="135"/>
  <c r="U62" i="135"/>
  <c r="U63" i="135"/>
  <c r="U64" i="135"/>
  <c r="U65" i="135"/>
  <c r="U66" i="135"/>
  <c r="U69" i="135"/>
  <c r="U74" i="135"/>
  <c r="U75" i="135"/>
  <c r="U83" i="135"/>
  <c r="U84" i="135"/>
  <c r="U108" i="135"/>
  <c r="U109" i="135"/>
  <c r="U110" i="135"/>
  <c r="U18" i="135"/>
  <c r="U26" i="135"/>
  <c r="U29" i="135"/>
  <c r="U40" i="135"/>
  <c r="U47" i="135"/>
  <c r="U48" i="135"/>
  <c r="U50" i="135"/>
  <c r="U52" i="135"/>
  <c r="U53" i="135"/>
  <c r="U55" i="135"/>
  <c r="U56" i="135"/>
  <c r="U57" i="135"/>
  <c r="U67" i="135"/>
  <c r="U68" i="135"/>
  <c r="U70" i="135"/>
  <c r="U71" i="135"/>
  <c r="U72" i="135"/>
  <c r="U73" i="135"/>
  <c r="U76" i="135"/>
  <c r="U77" i="135"/>
  <c r="U78" i="135"/>
  <c r="U79" i="135"/>
  <c r="U80" i="135"/>
  <c r="U81" i="135"/>
  <c r="U82" i="135"/>
  <c r="U85" i="135"/>
  <c r="U86" i="135"/>
  <c r="U87" i="135"/>
  <c r="U88" i="135"/>
  <c r="U89" i="135"/>
  <c r="U90" i="135"/>
  <c r="U91" i="135"/>
  <c r="U92" i="135"/>
  <c r="U93" i="135"/>
  <c r="U94" i="135"/>
  <c r="U95" i="135"/>
  <c r="U96" i="135"/>
  <c r="U97" i="135"/>
  <c r="U98" i="135"/>
  <c r="U99" i="135"/>
  <c r="U100" i="135"/>
  <c r="U101" i="135"/>
  <c r="U102" i="135"/>
  <c r="U103" i="135"/>
  <c r="U104" i="135"/>
  <c r="U105" i="135"/>
  <c r="U106" i="135"/>
  <c r="U107" i="135"/>
  <c r="U111" i="135"/>
  <c r="U112" i="135"/>
  <c r="U113" i="135"/>
  <c r="U114" i="135"/>
  <c r="U115" i="135"/>
  <c r="U116" i="135"/>
  <c r="U117" i="135"/>
  <c r="U118" i="135"/>
  <c r="U119" i="135"/>
  <c r="U120" i="135"/>
  <c r="U121" i="135"/>
  <c r="U122" i="135"/>
  <c r="U123" i="135"/>
  <c r="U124" i="135"/>
  <c r="U125" i="135"/>
  <c r="U128" i="135"/>
  <c r="AQ13" i="135"/>
  <c r="AQ14" i="135"/>
  <c r="AQ15" i="135"/>
  <c r="AQ16" i="135"/>
  <c r="AQ17" i="135"/>
  <c r="AQ19" i="135"/>
  <c r="AQ20" i="135"/>
  <c r="AQ21" i="135"/>
  <c r="AQ22" i="135"/>
  <c r="AQ23" i="135"/>
  <c r="AQ24" i="135"/>
  <c r="AQ25" i="135"/>
  <c r="AQ27" i="135"/>
  <c r="AQ28" i="135"/>
  <c r="AQ30" i="135"/>
  <c r="AQ31" i="135"/>
  <c r="AQ32" i="135"/>
  <c r="AQ33" i="135"/>
  <c r="AQ34" i="135"/>
  <c r="AQ35" i="135"/>
  <c r="AQ36" i="135"/>
  <c r="AQ37" i="135"/>
  <c r="AQ38" i="135"/>
  <c r="AQ39" i="135"/>
  <c r="AQ41" i="135"/>
  <c r="AQ42" i="135"/>
  <c r="AQ43" i="135"/>
  <c r="AQ44" i="135"/>
  <c r="AQ45" i="135"/>
  <c r="AQ46" i="135"/>
  <c r="AQ49" i="135"/>
  <c r="AQ51" i="135"/>
  <c r="AQ54" i="135"/>
  <c r="AQ58" i="135"/>
  <c r="AQ59" i="135"/>
  <c r="AQ60" i="135"/>
  <c r="AQ61" i="135"/>
  <c r="AQ62" i="135"/>
  <c r="AQ63" i="135"/>
  <c r="AQ64" i="135"/>
  <c r="AQ65" i="135"/>
  <c r="AQ66" i="135"/>
  <c r="AQ69" i="135"/>
  <c r="AQ74" i="135"/>
  <c r="AQ75" i="135"/>
  <c r="AQ83" i="135"/>
  <c r="AQ84" i="135"/>
  <c r="AQ108" i="135"/>
  <c r="AQ109" i="135"/>
  <c r="AQ110" i="135"/>
  <c r="AQ18" i="135"/>
  <c r="AQ26" i="135"/>
  <c r="AQ29" i="135"/>
  <c r="AQ40" i="135"/>
  <c r="AQ47" i="135"/>
  <c r="AQ48" i="135"/>
  <c r="AQ50" i="135"/>
  <c r="AQ52" i="135"/>
  <c r="AQ53" i="135"/>
  <c r="AQ55" i="135"/>
  <c r="AQ56" i="135"/>
  <c r="AQ57" i="135"/>
  <c r="AQ67" i="135"/>
  <c r="AQ68" i="135"/>
  <c r="AQ70" i="135"/>
  <c r="AQ71" i="135"/>
  <c r="AQ72" i="135"/>
  <c r="AQ73" i="135"/>
  <c r="AQ76" i="135"/>
  <c r="AQ77" i="135"/>
  <c r="AQ78" i="135"/>
  <c r="AQ79" i="135"/>
  <c r="AQ80" i="135"/>
  <c r="AQ81" i="135"/>
  <c r="AQ82" i="135"/>
  <c r="AQ85" i="135"/>
  <c r="AQ86" i="135"/>
  <c r="AQ87" i="135"/>
  <c r="AQ88" i="135"/>
  <c r="AQ89" i="135"/>
  <c r="AQ90" i="135"/>
  <c r="AQ91" i="135"/>
  <c r="AQ92" i="135"/>
  <c r="AQ93" i="135"/>
  <c r="AQ94" i="135"/>
  <c r="AQ95" i="135"/>
  <c r="AQ96" i="135"/>
  <c r="AQ97" i="135"/>
  <c r="AQ98" i="135"/>
  <c r="AQ99" i="135"/>
  <c r="AQ100" i="135"/>
  <c r="AQ101" i="135"/>
  <c r="AQ102" i="135"/>
  <c r="AQ103" i="135"/>
  <c r="AQ104" i="135"/>
  <c r="AQ105" i="135"/>
  <c r="AQ106" i="135"/>
  <c r="AQ107" i="135"/>
  <c r="AQ111" i="135"/>
  <c r="AQ112" i="135"/>
  <c r="AQ113" i="135"/>
  <c r="AQ114" i="135"/>
  <c r="AQ115" i="135"/>
  <c r="AQ116" i="135"/>
  <c r="AQ117" i="135"/>
  <c r="AQ118" i="135"/>
  <c r="AQ119" i="135"/>
  <c r="AQ120" i="135"/>
  <c r="AQ121" i="135"/>
  <c r="AQ122" i="135"/>
  <c r="AQ123" i="135"/>
  <c r="AQ124" i="135"/>
  <c r="AQ125" i="135"/>
  <c r="AQ128" i="135"/>
  <c r="AS13" i="135"/>
  <c r="AS14" i="135"/>
  <c r="AS15" i="135"/>
  <c r="AS16" i="135"/>
  <c r="AS17" i="135"/>
  <c r="AS19" i="135"/>
  <c r="AS20" i="135"/>
  <c r="AS21" i="135"/>
  <c r="AS22" i="135"/>
  <c r="AS23" i="135"/>
  <c r="AS24" i="135"/>
  <c r="AS25" i="135"/>
  <c r="AS27" i="135"/>
  <c r="AS28" i="135"/>
  <c r="AS30" i="135"/>
  <c r="AS31" i="135"/>
  <c r="AS32" i="135"/>
  <c r="AS33" i="135"/>
  <c r="AS34" i="135"/>
  <c r="AS35" i="135"/>
  <c r="AS36" i="135"/>
  <c r="AS37" i="135"/>
  <c r="AS38" i="135"/>
  <c r="AS39" i="135"/>
  <c r="AS41" i="135"/>
  <c r="AS42" i="135"/>
  <c r="AS43" i="135"/>
  <c r="AS44" i="135"/>
  <c r="AS45" i="135"/>
  <c r="AS46" i="135"/>
  <c r="AS49" i="135"/>
  <c r="AS51" i="135"/>
  <c r="AS54" i="135"/>
  <c r="AS58" i="135"/>
  <c r="AS59" i="135"/>
  <c r="AS60" i="135"/>
  <c r="AS61" i="135"/>
  <c r="AS62" i="135"/>
  <c r="AS63" i="135"/>
  <c r="AS64" i="135"/>
  <c r="AS65" i="135"/>
  <c r="AS66" i="135"/>
  <c r="AS69" i="135"/>
  <c r="AS74" i="135"/>
  <c r="AS75" i="135"/>
  <c r="AS83" i="135"/>
  <c r="AS84" i="135"/>
  <c r="AS108" i="135"/>
  <c r="AS109" i="135"/>
  <c r="AS110" i="135"/>
  <c r="AS18" i="135"/>
  <c r="AS26" i="135"/>
  <c r="AS29" i="135"/>
  <c r="AS40" i="135"/>
  <c r="AS47" i="135"/>
  <c r="AS48" i="135"/>
  <c r="AS50" i="135"/>
  <c r="AS52" i="135"/>
  <c r="AS53" i="135"/>
  <c r="AS55" i="135"/>
  <c r="AS56" i="135"/>
  <c r="AS57" i="135"/>
  <c r="AS67" i="135"/>
  <c r="AS68" i="135"/>
  <c r="AS70" i="135"/>
  <c r="AS71" i="135"/>
  <c r="AS72" i="135"/>
  <c r="AS73" i="135"/>
  <c r="AS76" i="135"/>
  <c r="AS77" i="135"/>
  <c r="AS78" i="135"/>
  <c r="AS79" i="135"/>
  <c r="AS80" i="135"/>
  <c r="AS81" i="135"/>
  <c r="AS82" i="135"/>
  <c r="AS85" i="135"/>
  <c r="AS86" i="135"/>
  <c r="AS87" i="135"/>
  <c r="AS88" i="135"/>
  <c r="AS89" i="135"/>
  <c r="AS90" i="135"/>
  <c r="AS91" i="135"/>
  <c r="AS92" i="135"/>
  <c r="AS93" i="135"/>
  <c r="AS94" i="135"/>
  <c r="AS95" i="135"/>
  <c r="AS96" i="135"/>
  <c r="AS97" i="135"/>
  <c r="AS98" i="135"/>
  <c r="AS99" i="135"/>
  <c r="AS100" i="135"/>
  <c r="AS101" i="135"/>
  <c r="AS102" i="135"/>
  <c r="AS103" i="135"/>
  <c r="AS104" i="135"/>
  <c r="AS105" i="135"/>
  <c r="AS106" i="135"/>
  <c r="AS107" i="135"/>
  <c r="AS111" i="135"/>
  <c r="AS112" i="135"/>
  <c r="AS113" i="135"/>
  <c r="AS114" i="135"/>
  <c r="AS115" i="135"/>
  <c r="AS116" i="135"/>
  <c r="AS117" i="135"/>
  <c r="AS118" i="135"/>
  <c r="AS119" i="135"/>
  <c r="AS120" i="135"/>
  <c r="AS121" i="135"/>
  <c r="AS122" i="135"/>
  <c r="AS123" i="135"/>
  <c r="AS124" i="135"/>
  <c r="AS125" i="135"/>
  <c r="AS128" i="135"/>
  <c r="AT133" i="135"/>
  <c r="E122" i="135"/>
  <c r="AT122" i="135"/>
  <c r="E123" i="135"/>
  <c r="AT123" i="135"/>
  <c r="E124" i="135"/>
  <c r="AT124" i="135"/>
  <c r="AT125" i="135"/>
  <c r="AT140" i="135"/>
  <c r="S135" i="135"/>
  <c r="E13" i="135"/>
  <c r="AT13" i="135"/>
  <c r="E14" i="135"/>
  <c r="AT14" i="135"/>
  <c r="E15" i="135"/>
  <c r="AT15" i="135"/>
  <c r="E16" i="135"/>
  <c r="AT16" i="135"/>
  <c r="E17" i="135"/>
  <c r="AT17" i="135"/>
  <c r="E18" i="135"/>
  <c r="AT18" i="135"/>
  <c r="E19" i="135"/>
  <c r="AT19" i="135"/>
  <c r="E20" i="135"/>
  <c r="AT20" i="135"/>
  <c r="AT21" i="135"/>
  <c r="E22" i="135"/>
  <c r="AT22" i="135"/>
  <c r="E23" i="135"/>
  <c r="AT23" i="135"/>
  <c r="E24" i="135"/>
  <c r="AT24" i="135"/>
  <c r="E25" i="135"/>
  <c r="AT25" i="135"/>
  <c r="E26" i="135"/>
  <c r="AT26" i="135"/>
  <c r="E27" i="135"/>
  <c r="AT27" i="135"/>
  <c r="E28" i="135"/>
  <c r="AT28" i="135"/>
  <c r="E29" i="135"/>
  <c r="AT29" i="135"/>
  <c r="E30" i="135"/>
  <c r="AT30" i="135"/>
  <c r="E31" i="135"/>
  <c r="AT31" i="135"/>
  <c r="E32" i="135"/>
  <c r="AT32" i="135"/>
  <c r="E33" i="135"/>
  <c r="AT33" i="135"/>
  <c r="E34" i="135"/>
  <c r="AT34" i="135"/>
  <c r="E35" i="135"/>
  <c r="AT35" i="135"/>
  <c r="E36" i="135"/>
  <c r="AT36" i="135"/>
  <c r="E37" i="135"/>
  <c r="AT37" i="135"/>
  <c r="E38" i="135"/>
  <c r="AT38" i="135"/>
  <c r="E39" i="135"/>
  <c r="AT39" i="135"/>
  <c r="E40" i="135"/>
  <c r="AT40" i="135"/>
  <c r="E41" i="135"/>
  <c r="AT41" i="135"/>
  <c r="E42" i="135"/>
  <c r="AT42" i="135"/>
  <c r="E43" i="135"/>
  <c r="AT43" i="135"/>
  <c r="E44" i="135"/>
  <c r="AT44" i="135"/>
  <c r="E45" i="135"/>
  <c r="AT45" i="135"/>
  <c r="E46" i="135"/>
  <c r="AT46" i="135"/>
  <c r="E47" i="135"/>
  <c r="AT47" i="135"/>
  <c r="E48" i="135"/>
  <c r="AT48" i="135"/>
  <c r="E49" i="135"/>
  <c r="AT49" i="135"/>
  <c r="E50" i="135"/>
  <c r="AT50" i="135"/>
  <c r="E51" i="135"/>
  <c r="AT51" i="135"/>
  <c r="E52" i="135"/>
  <c r="AT52" i="135"/>
  <c r="E53" i="135"/>
  <c r="AT53" i="135"/>
  <c r="E54" i="135"/>
  <c r="AT54" i="135"/>
  <c r="E55" i="135"/>
  <c r="AT55" i="135"/>
  <c r="E56" i="135"/>
  <c r="AT56" i="135"/>
  <c r="E57" i="135"/>
  <c r="AT57" i="135"/>
  <c r="E58" i="135"/>
  <c r="AT58" i="135"/>
  <c r="E59" i="135"/>
  <c r="AT59" i="135"/>
  <c r="E60" i="135"/>
  <c r="AT60" i="135"/>
  <c r="E61" i="135"/>
  <c r="AT61" i="135"/>
  <c r="E62" i="135"/>
  <c r="AT62" i="135"/>
  <c r="E63" i="135"/>
  <c r="AT63" i="135"/>
  <c r="E64" i="135"/>
  <c r="AT64" i="135"/>
  <c r="E65" i="135"/>
  <c r="AT65" i="135"/>
  <c r="E66" i="135"/>
  <c r="AT66" i="135"/>
  <c r="E67" i="135"/>
  <c r="AT67" i="135"/>
  <c r="E68" i="135"/>
  <c r="AT68" i="135"/>
  <c r="E69" i="135"/>
  <c r="AT69" i="135"/>
  <c r="E70" i="135"/>
  <c r="AT70" i="135"/>
  <c r="E71" i="135"/>
  <c r="AT71" i="135"/>
  <c r="E72" i="135"/>
  <c r="AT72" i="135"/>
  <c r="E73" i="135"/>
  <c r="AT73" i="135"/>
  <c r="E74" i="135"/>
  <c r="AT74" i="135"/>
  <c r="E75" i="135"/>
  <c r="AT75" i="135"/>
  <c r="E76" i="135"/>
  <c r="AT76" i="135"/>
  <c r="E77" i="135"/>
  <c r="AT77" i="135"/>
  <c r="E78" i="135"/>
  <c r="AT78" i="135"/>
  <c r="E79" i="135"/>
  <c r="AT79" i="135"/>
  <c r="E80" i="135"/>
  <c r="AT80" i="135"/>
  <c r="E81" i="135"/>
  <c r="AT81" i="135"/>
  <c r="E82" i="135"/>
  <c r="AT82" i="135"/>
  <c r="E83" i="135"/>
  <c r="AT83" i="135"/>
  <c r="E84" i="135"/>
  <c r="AT84" i="135"/>
  <c r="E85" i="135"/>
  <c r="AT85" i="135"/>
  <c r="E86" i="135"/>
  <c r="AT86" i="135"/>
  <c r="E87" i="135"/>
  <c r="AT87" i="135"/>
  <c r="E88" i="135"/>
  <c r="AT88" i="135"/>
  <c r="E89" i="135"/>
  <c r="AT89" i="135"/>
  <c r="E90" i="135"/>
  <c r="AT90" i="135"/>
  <c r="E91" i="135"/>
  <c r="AT91" i="135"/>
  <c r="E92" i="135"/>
  <c r="AT92" i="135"/>
  <c r="E93" i="135"/>
  <c r="AT93" i="135"/>
  <c r="E94" i="135"/>
  <c r="AT94" i="135"/>
  <c r="E95" i="135"/>
  <c r="AT95" i="135"/>
  <c r="E96" i="135"/>
  <c r="AT96" i="135"/>
  <c r="E97" i="135"/>
  <c r="AT97" i="135"/>
  <c r="E98" i="135"/>
  <c r="AT98" i="135"/>
  <c r="E99" i="135"/>
  <c r="AT99" i="135"/>
  <c r="E100" i="135"/>
  <c r="AT100" i="135"/>
  <c r="E101" i="135"/>
  <c r="AT101" i="135"/>
  <c r="E102" i="135"/>
  <c r="AT102" i="135"/>
  <c r="E103" i="135"/>
  <c r="AT103" i="135"/>
  <c r="E104" i="135"/>
  <c r="AT104" i="135"/>
  <c r="E105" i="135"/>
  <c r="AT105" i="135"/>
  <c r="E106" i="135"/>
  <c r="AT106" i="135"/>
  <c r="E107" i="135"/>
  <c r="AT107" i="135"/>
  <c r="E108" i="135"/>
  <c r="AT108" i="135"/>
  <c r="E109" i="135"/>
  <c r="AT109" i="135"/>
  <c r="E110" i="135"/>
  <c r="AT110" i="135"/>
  <c r="E111" i="135"/>
  <c r="AT111" i="135"/>
  <c r="E112" i="135"/>
  <c r="AT112" i="135"/>
  <c r="E113" i="135"/>
  <c r="AT113" i="135"/>
  <c r="E114" i="135"/>
  <c r="AT114" i="135"/>
  <c r="E115" i="135"/>
  <c r="AT115" i="135"/>
  <c r="E116" i="135"/>
  <c r="AT116" i="135"/>
  <c r="E117" i="135"/>
  <c r="AT117" i="135"/>
  <c r="E118" i="135"/>
  <c r="AT118" i="135"/>
  <c r="E119" i="135"/>
  <c r="AT119" i="135"/>
  <c r="E120" i="135"/>
  <c r="AT120" i="135"/>
  <c r="E121" i="135"/>
  <c r="AT121" i="135"/>
  <c r="AT129" i="135"/>
  <c r="AT128" i="135"/>
  <c r="AR126" i="135"/>
  <c r="AP126" i="135"/>
  <c r="AB126" i="135"/>
  <c r="T126" i="135"/>
  <c r="R126" i="135"/>
  <c r="P126" i="135"/>
  <c r="E126" i="135"/>
  <c r="E125" i="135"/>
  <c r="C114" i="135"/>
  <c r="C113" i="135"/>
  <c r="C112" i="135"/>
  <c r="C111" i="135"/>
  <c r="B84" i="135"/>
  <c r="B83" i="135"/>
  <c r="B74" i="135"/>
  <c r="B69" i="135"/>
  <c r="B66" i="135"/>
  <c r="B63" i="135"/>
  <c r="B62" i="135"/>
  <c r="B61" i="135"/>
  <c r="B60" i="135"/>
  <c r="B59" i="135"/>
  <c r="B58" i="135"/>
  <c r="B54" i="135"/>
  <c r="B51" i="135"/>
  <c r="B49" i="135"/>
  <c r="B48" i="135"/>
  <c r="B47" i="135"/>
  <c r="B46" i="135"/>
  <c r="B45" i="135"/>
  <c r="B44" i="135"/>
  <c r="B43" i="135"/>
  <c r="B41" i="135"/>
  <c r="B39" i="135"/>
  <c r="B38" i="135"/>
  <c r="B37" i="135"/>
  <c r="B36" i="135"/>
  <c r="B35" i="135"/>
  <c r="B34" i="135"/>
  <c r="B33" i="135"/>
  <c r="B32" i="135"/>
  <c r="B31" i="135"/>
  <c r="B30" i="135"/>
  <c r="B28" i="135"/>
  <c r="B27" i="135"/>
  <c r="B26" i="135"/>
  <c r="B25" i="135"/>
  <c r="B24" i="135"/>
  <c r="B23" i="135"/>
  <c r="B22" i="135"/>
  <c r="B21" i="135"/>
  <c r="B20" i="135"/>
  <c r="B19" i="135"/>
  <c r="B17" i="135"/>
  <c r="B16" i="135"/>
  <c r="B15" i="135"/>
  <c r="B14" i="135"/>
  <c r="B13" i="135"/>
  <c r="B6" i="135"/>
  <c r="B4" i="135"/>
  <c r="E119" i="130"/>
  <c r="AT119" i="130"/>
  <c r="G13" i="130"/>
  <c r="G14" i="130"/>
  <c r="G15" i="130"/>
  <c r="G16" i="130"/>
  <c r="G17" i="130"/>
  <c r="G19" i="130"/>
  <c r="G20" i="130"/>
  <c r="G21" i="130"/>
  <c r="G22" i="130"/>
  <c r="G23" i="130"/>
  <c r="G24" i="130"/>
  <c r="G26" i="130"/>
  <c r="G27" i="130"/>
  <c r="G29" i="130"/>
  <c r="G30" i="130"/>
  <c r="G31" i="130"/>
  <c r="G32" i="130"/>
  <c r="G33" i="130"/>
  <c r="G34" i="130"/>
  <c r="G35" i="130"/>
  <c r="G36" i="130"/>
  <c r="G37" i="130"/>
  <c r="G38" i="130"/>
  <c r="G40" i="130"/>
  <c r="G41" i="130"/>
  <c r="G42" i="130"/>
  <c r="G43" i="130"/>
  <c r="G44" i="130"/>
  <c r="G45" i="130"/>
  <c r="G48" i="130"/>
  <c r="G50" i="130"/>
  <c r="G53" i="130"/>
  <c r="G57" i="130"/>
  <c r="G58" i="130"/>
  <c r="G59" i="130"/>
  <c r="G60" i="130"/>
  <c r="G61" i="130"/>
  <c r="G62" i="130"/>
  <c r="G63" i="130"/>
  <c r="G64" i="130"/>
  <c r="G65" i="130"/>
  <c r="G68" i="130"/>
  <c r="G73" i="130"/>
  <c r="G74" i="130"/>
  <c r="G82" i="130"/>
  <c r="G83" i="130"/>
  <c r="G107" i="130"/>
  <c r="G108" i="130"/>
  <c r="G109" i="130"/>
  <c r="G18" i="130"/>
  <c r="G25" i="130"/>
  <c r="G28" i="130"/>
  <c r="G39" i="130"/>
  <c r="G46" i="130"/>
  <c r="G47" i="130"/>
  <c r="G49" i="130"/>
  <c r="G51" i="130"/>
  <c r="G52" i="130"/>
  <c r="G54" i="130"/>
  <c r="G55" i="130"/>
  <c r="G56" i="130"/>
  <c r="G66" i="130"/>
  <c r="G67" i="130"/>
  <c r="G69" i="130"/>
  <c r="G70" i="130"/>
  <c r="G71" i="130"/>
  <c r="G72" i="130"/>
  <c r="G75" i="130"/>
  <c r="G76" i="130"/>
  <c r="G77" i="130"/>
  <c r="G78" i="130"/>
  <c r="G79" i="130"/>
  <c r="G80" i="130"/>
  <c r="G81" i="130"/>
  <c r="G84" i="130"/>
  <c r="G85" i="130"/>
  <c r="G86" i="130"/>
  <c r="G87" i="130"/>
  <c r="G88" i="130"/>
  <c r="G89" i="130"/>
  <c r="G90" i="130"/>
  <c r="G91" i="130"/>
  <c r="G92" i="130"/>
  <c r="G93" i="130"/>
  <c r="G94" i="130"/>
  <c r="G95" i="130"/>
  <c r="G96" i="130"/>
  <c r="G97" i="130"/>
  <c r="G98" i="130"/>
  <c r="G99" i="130"/>
  <c r="G100" i="130"/>
  <c r="G101" i="130"/>
  <c r="G102" i="130"/>
  <c r="G103" i="130"/>
  <c r="G104" i="130"/>
  <c r="G105" i="130"/>
  <c r="G106" i="130"/>
  <c r="G110" i="130"/>
  <c r="G111" i="130"/>
  <c r="G112" i="130"/>
  <c r="G113" i="130"/>
  <c r="G114" i="130"/>
  <c r="G115" i="130"/>
  <c r="G116" i="130"/>
  <c r="G117" i="130"/>
  <c r="G118" i="130"/>
  <c r="G119" i="130"/>
  <c r="G120" i="130"/>
  <c r="G123" i="130"/>
  <c r="I13" i="130"/>
  <c r="I14" i="130"/>
  <c r="I15" i="130"/>
  <c r="I16" i="130"/>
  <c r="I17" i="130"/>
  <c r="I19" i="130"/>
  <c r="I20" i="130"/>
  <c r="I21" i="130"/>
  <c r="I22" i="130"/>
  <c r="I23" i="130"/>
  <c r="I24" i="130"/>
  <c r="I26" i="130"/>
  <c r="I27" i="130"/>
  <c r="I29" i="130"/>
  <c r="I30" i="130"/>
  <c r="I31" i="130"/>
  <c r="I32" i="130"/>
  <c r="I33" i="130"/>
  <c r="I34" i="130"/>
  <c r="I35" i="130"/>
  <c r="I36" i="130"/>
  <c r="I37" i="130"/>
  <c r="I38" i="130"/>
  <c r="I40" i="130"/>
  <c r="I41" i="130"/>
  <c r="I42" i="130"/>
  <c r="I43" i="130"/>
  <c r="I44" i="130"/>
  <c r="I45" i="130"/>
  <c r="I48" i="130"/>
  <c r="I50" i="130"/>
  <c r="I53" i="130"/>
  <c r="I57" i="130"/>
  <c r="I58" i="130"/>
  <c r="I59" i="130"/>
  <c r="I60" i="130"/>
  <c r="I61" i="130"/>
  <c r="I62" i="130"/>
  <c r="I63" i="130"/>
  <c r="I64" i="130"/>
  <c r="I65" i="130"/>
  <c r="I68" i="130"/>
  <c r="I73" i="130"/>
  <c r="I74" i="130"/>
  <c r="I82" i="130"/>
  <c r="I83" i="130"/>
  <c r="I107" i="130"/>
  <c r="I108" i="130"/>
  <c r="I109" i="130"/>
  <c r="I18" i="130"/>
  <c r="I25" i="130"/>
  <c r="I28" i="130"/>
  <c r="I39" i="130"/>
  <c r="I46" i="130"/>
  <c r="I47" i="130"/>
  <c r="I49" i="130"/>
  <c r="I51" i="130"/>
  <c r="I52" i="130"/>
  <c r="I54" i="130"/>
  <c r="I55" i="130"/>
  <c r="I56" i="130"/>
  <c r="I66" i="130"/>
  <c r="I67" i="130"/>
  <c r="I69" i="130"/>
  <c r="I70" i="130"/>
  <c r="I71" i="130"/>
  <c r="I72" i="130"/>
  <c r="I75" i="130"/>
  <c r="I76" i="130"/>
  <c r="I77" i="130"/>
  <c r="I78" i="130"/>
  <c r="I79" i="130"/>
  <c r="I80" i="130"/>
  <c r="I81" i="130"/>
  <c r="I84" i="130"/>
  <c r="I85" i="130"/>
  <c r="I86" i="130"/>
  <c r="I87" i="130"/>
  <c r="I88" i="130"/>
  <c r="I89" i="130"/>
  <c r="I90" i="130"/>
  <c r="I91" i="130"/>
  <c r="I92" i="130"/>
  <c r="I93" i="130"/>
  <c r="I94" i="130"/>
  <c r="I95" i="130"/>
  <c r="I96" i="130"/>
  <c r="I97" i="130"/>
  <c r="I98" i="130"/>
  <c r="I99" i="130"/>
  <c r="I100" i="130"/>
  <c r="I101" i="130"/>
  <c r="I102" i="130"/>
  <c r="I103" i="130"/>
  <c r="I104" i="130"/>
  <c r="I105" i="130"/>
  <c r="I106" i="130"/>
  <c r="I110" i="130"/>
  <c r="I111" i="130"/>
  <c r="I112" i="130"/>
  <c r="I113" i="130"/>
  <c r="I114" i="130"/>
  <c r="I115" i="130"/>
  <c r="I116" i="130"/>
  <c r="I117" i="130"/>
  <c r="I118" i="130"/>
  <c r="I119" i="130"/>
  <c r="I120" i="130"/>
  <c r="I123" i="130"/>
  <c r="K13" i="130"/>
  <c r="K14" i="130"/>
  <c r="K15" i="130"/>
  <c r="K16" i="130"/>
  <c r="K17" i="130"/>
  <c r="K19" i="130"/>
  <c r="K20" i="130"/>
  <c r="K21" i="130"/>
  <c r="K22" i="130"/>
  <c r="K23" i="130"/>
  <c r="K24" i="130"/>
  <c r="K26" i="130"/>
  <c r="K27" i="130"/>
  <c r="K29" i="130"/>
  <c r="K30" i="130"/>
  <c r="K31" i="130"/>
  <c r="K32" i="130"/>
  <c r="K33" i="130"/>
  <c r="K34" i="130"/>
  <c r="K35" i="130"/>
  <c r="K36" i="130"/>
  <c r="K37" i="130"/>
  <c r="K38" i="130"/>
  <c r="K40" i="130"/>
  <c r="K41" i="130"/>
  <c r="K42" i="130"/>
  <c r="K43" i="130"/>
  <c r="K44" i="130"/>
  <c r="K45" i="130"/>
  <c r="K48" i="130"/>
  <c r="K50" i="130"/>
  <c r="K53" i="130"/>
  <c r="K57" i="130"/>
  <c r="K58" i="130"/>
  <c r="K59" i="130"/>
  <c r="K60" i="130"/>
  <c r="K61" i="130"/>
  <c r="K62" i="130"/>
  <c r="K63" i="130"/>
  <c r="K64" i="130"/>
  <c r="K65" i="130"/>
  <c r="K68" i="130"/>
  <c r="K73" i="130"/>
  <c r="K74" i="130"/>
  <c r="K82" i="130"/>
  <c r="K83" i="130"/>
  <c r="K107" i="130"/>
  <c r="K108" i="130"/>
  <c r="K109" i="130"/>
  <c r="K18" i="130"/>
  <c r="K25" i="130"/>
  <c r="K28" i="130"/>
  <c r="K39" i="130"/>
  <c r="K46" i="130"/>
  <c r="K47" i="130"/>
  <c r="K49" i="130"/>
  <c r="K51" i="130"/>
  <c r="K52" i="130"/>
  <c r="K54" i="130"/>
  <c r="K55" i="130"/>
  <c r="K56" i="130"/>
  <c r="K66" i="130"/>
  <c r="K67" i="130"/>
  <c r="K69" i="130"/>
  <c r="K70" i="130"/>
  <c r="K71" i="130"/>
  <c r="K72" i="130"/>
  <c r="K75" i="130"/>
  <c r="K76" i="130"/>
  <c r="K77" i="130"/>
  <c r="K78" i="130"/>
  <c r="K79" i="130"/>
  <c r="K80" i="130"/>
  <c r="K81" i="130"/>
  <c r="K84" i="130"/>
  <c r="K85" i="130"/>
  <c r="K86" i="130"/>
  <c r="K87" i="130"/>
  <c r="K88" i="130"/>
  <c r="K89" i="130"/>
  <c r="K90" i="130"/>
  <c r="K91" i="130"/>
  <c r="K92" i="130"/>
  <c r="K93" i="130"/>
  <c r="K94" i="130"/>
  <c r="K95" i="130"/>
  <c r="K96" i="130"/>
  <c r="K97" i="130"/>
  <c r="K98" i="130"/>
  <c r="K99" i="130"/>
  <c r="K100" i="130"/>
  <c r="K101" i="130"/>
  <c r="K102" i="130"/>
  <c r="K103" i="130"/>
  <c r="K104" i="130"/>
  <c r="K105" i="130"/>
  <c r="K106" i="130"/>
  <c r="K110" i="130"/>
  <c r="K111" i="130"/>
  <c r="K112" i="130"/>
  <c r="K113" i="130"/>
  <c r="K114" i="130"/>
  <c r="K115" i="130"/>
  <c r="K116" i="130"/>
  <c r="K117" i="130"/>
  <c r="K118" i="130"/>
  <c r="K119" i="130"/>
  <c r="K120" i="130"/>
  <c r="K123" i="130"/>
  <c r="Q13" i="130"/>
  <c r="Q14" i="130"/>
  <c r="Q15" i="130"/>
  <c r="Q16" i="130"/>
  <c r="Q17" i="130"/>
  <c r="Q19" i="130"/>
  <c r="Q20" i="130"/>
  <c r="Q21" i="130"/>
  <c r="Q22" i="130"/>
  <c r="Q23" i="130"/>
  <c r="Q24" i="130"/>
  <c r="Q26" i="130"/>
  <c r="Q27" i="130"/>
  <c r="Q29" i="130"/>
  <c r="Q30" i="130"/>
  <c r="Q31" i="130"/>
  <c r="Q32" i="130"/>
  <c r="Q33" i="130"/>
  <c r="Q34" i="130"/>
  <c r="Q35" i="130"/>
  <c r="Q36" i="130"/>
  <c r="Q37" i="130"/>
  <c r="Q38" i="130"/>
  <c r="Q40" i="130"/>
  <c r="Q41" i="130"/>
  <c r="Q42" i="130"/>
  <c r="Q43" i="130"/>
  <c r="Q44" i="130"/>
  <c r="Q45" i="130"/>
  <c r="Q48" i="130"/>
  <c r="Q50" i="130"/>
  <c r="Q53" i="130"/>
  <c r="Q57" i="130"/>
  <c r="Q58" i="130"/>
  <c r="Q59" i="130"/>
  <c r="Q60" i="130"/>
  <c r="Q61" i="130"/>
  <c r="Q62" i="130"/>
  <c r="Q63" i="130"/>
  <c r="Q64" i="130"/>
  <c r="Q65" i="130"/>
  <c r="Q68" i="130"/>
  <c r="Q73" i="130"/>
  <c r="Q74" i="130"/>
  <c r="Q82" i="130"/>
  <c r="Q83" i="130"/>
  <c r="Q107" i="130"/>
  <c r="Q108" i="130"/>
  <c r="Q109" i="130"/>
  <c r="Q18" i="130"/>
  <c r="Q25" i="130"/>
  <c r="Q28" i="130"/>
  <c r="Q39" i="130"/>
  <c r="Q46" i="130"/>
  <c r="Q47" i="130"/>
  <c r="Q49" i="130"/>
  <c r="Q51" i="130"/>
  <c r="Q52" i="130"/>
  <c r="Q54" i="130"/>
  <c r="Q55" i="130"/>
  <c r="Q56" i="130"/>
  <c r="Q66" i="130"/>
  <c r="Q67" i="130"/>
  <c r="Q69" i="130"/>
  <c r="Q70" i="130"/>
  <c r="Q71" i="130"/>
  <c r="Q72" i="130"/>
  <c r="Q75" i="130"/>
  <c r="Q76" i="130"/>
  <c r="Q77" i="130"/>
  <c r="Q78" i="130"/>
  <c r="Q79" i="130"/>
  <c r="Q80" i="130"/>
  <c r="Q81" i="130"/>
  <c r="Q84" i="130"/>
  <c r="Q85" i="130"/>
  <c r="Q86" i="130"/>
  <c r="Q87" i="130"/>
  <c r="Q88" i="130"/>
  <c r="Q89" i="130"/>
  <c r="Q90" i="130"/>
  <c r="Q91" i="130"/>
  <c r="Q92" i="130"/>
  <c r="Q93" i="130"/>
  <c r="Q94" i="130"/>
  <c r="Q95" i="130"/>
  <c r="Q96" i="130"/>
  <c r="Q97" i="130"/>
  <c r="Q98" i="130"/>
  <c r="Q99" i="130"/>
  <c r="Q100" i="130"/>
  <c r="Q101" i="130"/>
  <c r="Q102" i="130"/>
  <c r="Q103" i="130"/>
  <c r="Q104" i="130"/>
  <c r="Q105" i="130"/>
  <c r="Q106" i="130"/>
  <c r="Q110" i="130"/>
  <c r="Q111" i="130"/>
  <c r="Q112" i="130"/>
  <c r="Q113" i="130"/>
  <c r="Q114" i="130"/>
  <c r="Q115" i="130"/>
  <c r="Q116" i="130"/>
  <c r="Q117" i="130"/>
  <c r="Q118" i="130"/>
  <c r="Q119" i="130"/>
  <c r="Q120" i="130"/>
  <c r="Q123" i="130"/>
  <c r="S13" i="130"/>
  <c r="S14" i="130"/>
  <c r="S15" i="130"/>
  <c r="S16" i="130"/>
  <c r="S17" i="130"/>
  <c r="S19" i="130"/>
  <c r="S20" i="130"/>
  <c r="S21" i="130"/>
  <c r="S22" i="130"/>
  <c r="S23" i="130"/>
  <c r="S24" i="130"/>
  <c r="S26" i="130"/>
  <c r="S27" i="130"/>
  <c r="S29" i="130"/>
  <c r="S30" i="130"/>
  <c r="S31" i="130"/>
  <c r="S32" i="130"/>
  <c r="S33" i="130"/>
  <c r="S34" i="130"/>
  <c r="S35" i="130"/>
  <c r="S36" i="130"/>
  <c r="S37" i="130"/>
  <c r="S38" i="130"/>
  <c r="S40" i="130"/>
  <c r="S41" i="130"/>
  <c r="S42" i="130"/>
  <c r="S43" i="130"/>
  <c r="S44" i="130"/>
  <c r="S45" i="130"/>
  <c r="S48" i="130"/>
  <c r="S50" i="130"/>
  <c r="S53" i="130"/>
  <c r="S57" i="130"/>
  <c r="S58" i="130"/>
  <c r="S59" i="130"/>
  <c r="S60" i="130"/>
  <c r="S61" i="130"/>
  <c r="S62" i="130"/>
  <c r="S63" i="130"/>
  <c r="S64" i="130"/>
  <c r="S65" i="130"/>
  <c r="S68" i="130"/>
  <c r="S73" i="130"/>
  <c r="S74" i="130"/>
  <c r="S82" i="130"/>
  <c r="S83" i="130"/>
  <c r="S107" i="130"/>
  <c r="S108" i="130"/>
  <c r="S109" i="130"/>
  <c r="S18" i="130"/>
  <c r="S25" i="130"/>
  <c r="S28" i="130"/>
  <c r="S39" i="130"/>
  <c r="S46" i="130"/>
  <c r="S47" i="130"/>
  <c r="S49" i="130"/>
  <c r="S51" i="130"/>
  <c r="S52" i="130"/>
  <c r="S54" i="130"/>
  <c r="S55" i="130"/>
  <c r="S56" i="130"/>
  <c r="S66" i="130"/>
  <c r="S67" i="130"/>
  <c r="S69" i="130"/>
  <c r="S70" i="130"/>
  <c r="S71" i="130"/>
  <c r="S72" i="130"/>
  <c r="S75" i="130"/>
  <c r="S76" i="130"/>
  <c r="S77" i="130"/>
  <c r="S78" i="130"/>
  <c r="S79" i="130"/>
  <c r="S80" i="130"/>
  <c r="S81" i="130"/>
  <c r="S84" i="130"/>
  <c r="S85" i="130"/>
  <c r="S86" i="130"/>
  <c r="S87" i="130"/>
  <c r="S88" i="130"/>
  <c r="S89" i="130"/>
  <c r="S90" i="130"/>
  <c r="S91" i="130"/>
  <c r="S92" i="130"/>
  <c r="S93" i="130"/>
  <c r="S94" i="130"/>
  <c r="S95" i="130"/>
  <c r="S96" i="130"/>
  <c r="S97" i="130"/>
  <c r="S98" i="130"/>
  <c r="S99" i="130"/>
  <c r="S100" i="130"/>
  <c r="S101" i="130"/>
  <c r="S102" i="130"/>
  <c r="S103" i="130"/>
  <c r="S104" i="130"/>
  <c r="S105" i="130"/>
  <c r="S106" i="130"/>
  <c r="S110" i="130"/>
  <c r="S111" i="130"/>
  <c r="S112" i="130"/>
  <c r="S113" i="130"/>
  <c r="S114" i="130"/>
  <c r="S115" i="130"/>
  <c r="S116" i="130"/>
  <c r="S117" i="130"/>
  <c r="S118" i="130"/>
  <c r="S119" i="130"/>
  <c r="S120" i="130"/>
  <c r="S123" i="130"/>
  <c r="U13" i="130"/>
  <c r="U14" i="130"/>
  <c r="U15" i="130"/>
  <c r="U16" i="130"/>
  <c r="U17" i="130"/>
  <c r="U19" i="130"/>
  <c r="U20" i="130"/>
  <c r="U21" i="130"/>
  <c r="U22" i="130"/>
  <c r="U23" i="130"/>
  <c r="U24" i="130"/>
  <c r="U26" i="130"/>
  <c r="U27" i="130"/>
  <c r="U29" i="130"/>
  <c r="U30" i="130"/>
  <c r="U31" i="130"/>
  <c r="U32" i="130"/>
  <c r="U33" i="130"/>
  <c r="U34" i="130"/>
  <c r="U35" i="130"/>
  <c r="U36" i="130"/>
  <c r="U37" i="130"/>
  <c r="U38" i="130"/>
  <c r="U40" i="130"/>
  <c r="U41" i="130"/>
  <c r="U42" i="130"/>
  <c r="U43" i="130"/>
  <c r="U44" i="130"/>
  <c r="U45" i="130"/>
  <c r="U48" i="130"/>
  <c r="U50" i="130"/>
  <c r="U53" i="130"/>
  <c r="U57" i="130"/>
  <c r="U58" i="130"/>
  <c r="U59" i="130"/>
  <c r="U60" i="130"/>
  <c r="U61" i="130"/>
  <c r="U62" i="130"/>
  <c r="U63" i="130"/>
  <c r="U64" i="130"/>
  <c r="U65" i="130"/>
  <c r="U68" i="130"/>
  <c r="U73" i="130"/>
  <c r="U74" i="130"/>
  <c r="U82" i="130"/>
  <c r="U83" i="130"/>
  <c r="U107" i="130"/>
  <c r="U108" i="130"/>
  <c r="U109" i="130"/>
  <c r="U18" i="130"/>
  <c r="U25" i="130"/>
  <c r="U28" i="130"/>
  <c r="U39" i="130"/>
  <c r="U46" i="130"/>
  <c r="U47" i="130"/>
  <c r="U49" i="130"/>
  <c r="U51" i="130"/>
  <c r="U52" i="130"/>
  <c r="U54" i="130"/>
  <c r="U55" i="130"/>
  <c r="U56" i="130"/>
  <c r="U66" i="130"/>
  <c r="U67" i="130"/>
  <c r="U69" i="130"/>
  <c r="U70" i="130"/>
  <c r="U71" i="130"/>
  <c r="U72" i="130"/>
  <c r="U75" i="130"/>
  <c r="U76" i="130"/>
  <c r="U77" i="130"/>
  <c r="U78" i="130"/>
  <c r="U79" i="130"/>
  <c r="U80" i="130"/>
  <c r="U81" i="130"/>
  <c r="U84" i="130"/>
  <c r="U85" i="130"/>
  <c r="U86" i="130"/>
  <c r="U87" i="130"/>
  <c r="U88" i="130"/>
  <c r="U89" i="130"/>
  <c r="U90" i="130"/>
  <c r="U91" i="130"/>
  <c r="U92" i="130"/>
  <c r="U93" i="130"/>
  <c r="U94" i="130"/>
  <c r="U95" i="130"/>
  <c r="U96" i="130"/>
  <c r="U97" i="130"/>
  <c r="U98" i="130"/>
  <c r="U99" i="130"/>
  <c r="U100" i="130"/>
  <c r="U101" i="130"/>
  <c r="U102" i="130"/>
  <c r="U103" i="130"/>
  <c r="U104" i="130"/>
  <c r="U105" i="130"/>
  <c r="U106" i="130"/>
  <c r="U110" i="130"/>
  <c r="U111" i="130"/>
  <c r="U112" i="130"/>
  <c r="U113" i="130"/>
  <c r="U114" i="130"/>
  <c r="U115" i="130"/>
  <c r="U116" i="130"/>
  <c r="U117" i="130"/>
  <c r="U118" i="130"/>
  <c r="U119" i="130"/>
  <c r="U120" i="130"/>
  <c r="U123" i="130"/>
  <c r="AC13" i="130"/>
  <c r="AC14" i="130"/>
  <c r="AC15" i="130"/>
  <c r="AC16" i="130"/>
  <c r="AC17" i="130"/>
  <c r="AC19" i="130"/>
  <c r="AC20" i="130"/>
  <c r="AC21" i="130"/>
  <c r="AC22" i="130"/>
  <c r="AC23" i="130"/>
  <c r="AC24" i="130"/>
  <c r="AC26" i="130"/>
  <c r="AC27" i="130"/>
  <c r="AC29" i="130"/>
  <c r="AC30" i="130"/>
  <c r="AC31" i="130"/>
  <c r="AC32" i="130"/>
  <c r="AC33" i="130"/>
  <c r="AC34" i="130"/>
  <c r="AC35" i="130"/>
  <c r="AC36" i="130"/>
  <c r="AC37" i="130"/>
  <c r="AC38" i="130"/>
  <c r="AC40" i="130"/>
  <c r="AC41" i="130"/>
  <c r="AC42" i="130"/>
  <c r="AC43" i="130"/>
  <c r="AC44" i="130"/>
  <c r="AC45" i="130"/>
  <c r="AC48" i="130"/>
  <c r="AC50" i="130"/>
  <c r="AC53" i="130"/>
  <c r="AC57" i="130"/>
  <c r="AC58" i="130"/>
  <c r="AC59" i="130"/>
  <c r="AC60" i="130"/>
  <c r="AC61" i="130"/>
  <c r="AC62" i="130"/>
  <c r="AC63" i="130"/>
  <c r="AC64" i="130"/>
  <c r="AC65" i="130"/>
  <c r="AC68" i="130"/>
  <c r="AC73" i="130"/>
  <c r="AC74" i="130"/>
  <c r="AC82" i="130"/>
  <c r="AC83" i="130"/>
  <c r="AC107" i="130"/>
  <c r="AC108" i="130"/>
  <c r="AC109" i="130"/>
  <c r="AC18" i="130"/>
  <c r="AC25" i="130"/>
  <c r="AC28" i="130"/>
  <c r="AC39" i="130"/>
  <c r="AC46" i="130"/>
  <c r="AC47" i="130"/>
  <c r="AC49" i="130"/>
  <c r="AC51" i="130"/>
  <c r="AC52" i="130"/>
  <c r="AC54" i="130"/>
  <c r="AC55" i="130"/>
  <c r="AC56" i="130"/>
  <c r="AC66" i="130"/>
  <c r="AC67" i="130"/>
  <c r="AC69" i="130"/>
  <c r="AC70" i="130"/>
  <c r="AC71" i="130"/>
  <c r="AC72" i="130"/>
  <c r="AC75" i="130"/>
  <c r="AC76" i="130"/>
  <c r="AC77" i="130"/>
  <c r="AC78" i="130"/>
  <c r="AC79" i="130"/>
  <c r="AC80" i="130"/>
  <c r="AC81" i="130"/>
  <c r="AC84" i="130"/>
  <c r="AC85" i="130"/>
  <c r="AC86" i="130"/>
  <c r="AC87" i="130"/>
  <c r="AC88" i="130"/>
  <c r="AC89" i="130"/>
  <c r="AC90" i="130"/>
  <c r="AC91" i="130"/>
  <c r="AC92" i="130"/>
  <c r="AC93" i="130"/>
  <c r="AC94" i="130"/>
  <c r="AC95" i="130"/>
  <c r="AC96" i="130"/>
  <c r="AC97" i="130"/>
  <c r="AC98" i="130"/>
  <c r="AC99" i="130"/>
  <c r="AC100" i="130"/>
  <c r="AC101" i="130"/>
  <c r="AC102" i="130"/>
  <c r="AC103" i="130"/>
  <c r="AC104" i="130"/>
  <c r="AC105" i="130"/>
  <c r="AC106" i="130"/>
  <c r="AC110" i="130"/>
  <c r="AC111" i="130"/>
  <c r="AC112" i="130"/>
  <c r="AC113" i="130"/>
  <c r="AC114" i="130"/>
  <c r="AC115" i="130"/>
  <c r="AC116" i="130"/>
  <c r="AC117" i="130"/>
  <c r="AC118" i="130"/>
  <c r="AC119" i="130"/>
  <c r="AC120" i="130"/>
  <c r="AC123" i="130"/>
  <c r="AE13" i="130"/>
  <c r="AE14" i="130"/>
  <c r="AE15" i="130"/>
  <c r="AE16" i="130"/>
  <c r="AE17" i="130"/>
  <c r="AE19" i="130"/>
  <c r="AE20" i="130"/>
  <c r="AE21" i="130"/>
  <c r="AE22" i="130"/>
  <c r="AE23" i="130"/>
  <c r="AE24" i="130"/>
  <c r="AE26" i="130"/>
  <c r="AE27" i="130"/>
  <c r="AE29" i="130"/>
  <c r="AE30" i="130"/>
  <c r="AE31" i="130"/>
  <c r="AE32" i="130"/>
  <c r="AE33" i="130"/>
  <c r="AE34" i="130"/>
  <c r="AE35" i="130"/>
  <c r="AE36" i="130"/>
  <c r="AE37" i="130"/>
  <c r="AE38" i="130"/>
  <c r="AE40" i="130"/>
  <c r="AE41" i="130"/>
  <c r="AE42" i="130"/>
  <c r="AE43" i="130"/>
  <c r="AE44" i="130"/>
  <c r="AE45" i="130"/>
  <c r="AE48" i="130"/>
  <c r="AE50" i="130"/>
  <c r="AE53" i="130"/>
  <c r="AE57" i="130"/>
  <c r="AE58" i="130"/>
  <c r="AE59" i="130"/>
  <c r="AE60" i="130"/>
  <c r="AE61" i="130"/>
  <c r="AE62" i="130"/>
  <c r="AE63" i="130"/>
  <c r="AE64" i="130"/>
  <c r="AE65" i="130"/>
  <c r="AE68" i="130"/>
  <c r="AE73" i="130"/>
  <c r="AE74" i="130"/>
  <c r="AE82" i="130"/>
  <c r="AE83" i="130"/>
  <c r="AE107" i="130"/>
  <c r="AE108" i="130"/>
  <c r="AE109" i="130"/>
  <c r="AE18" i="130"/>
  <c r="AE25" i="130"/>
  <c r="AE28" i="130"/>
  <c r="AE39" i="130"/>
  <c r="AE46" i="130"/>
  <c r="AE47" i="130"/>
  <c r="AE49" i="130"/>
  <c r="AE51" i="130"/>
  <c r="AE52" i="130"/>
  <c r="AE54" i="130"/>
  <c r="AE55" i="130"/>
  <c r="AE56" i="130"/>
  <c r="AE66" i="130"/>
  <c r="AE67" i="130"/>
  <c r="AE69" i="130"/>
  <c r="AE70" i="130"/>
  <c r="AE71" i="130"/>
  <c r="AE72" i="130"/>
  <c r="AE75" i="130"/>
  <c r="AE76" i="130"/>
  <c r="AE77" i="130"/>
  <c r="AE78" i="130"/>
  <c r="AE79" i="130"/>
  <c r="AE80" i="130"/>
  <c r="AE81" i="130"/>
  <c r="AE84" i="130"/>
  <c r="AE85" i="130"/>
  <c r="AE86" i="130"/>
  <c r="AE87" i="130"/>
  <c r="AE88" i="130"/>
  <c r="AE89" i="130"/>
  <c r="AE90" i="130"/>
  <c r="AE91" i="130"/>
  <c r="AE92" i="130"/>
  <c r="AE93" i="130"/>
  <c r="AE94" i="130"/>
  <c r="AE95" i="130"/>
  <c r="AE96" i="130"/>
  <c r="AE97" i="130"/>
  <c r="AE98" i="130"/>
  <c r="AE99" i="130"/>
  <c r="AE100" i="130"/>
  <c r="AE101" i="130"/>
  <c r="AE102" i="130"/>
  <c r="AE103" i="130"/>
  <c r="AE104" i="130"/>
  <c r="AE105" i="130"/>
  <c r="AE106" i="130"/>
  <c r="AE110" i="130"/>
  <c r="AE111" i="130"/>
  <c r="AE112" i="130"/>
  <c r="AE113" i="130"/>
  <c r="AE114" i="130"/>
  <c r="AE115" i="130"/>
  <c r="AE116" i="130"/>
  <c r="AE117" i="130"/>
  <c r="AE118" i="130"/>
  <c r="AE119" i="130"/>
  <c r="AE120" i="130"/>
  <c r="AE123" i="130"/>
  <c r="AG13" i="130"/>
  <c r="AG14" i="130"/>
  <c r="AG15" i="130"/>
  <c r="AG16" i="130"/>
  <c r="AG17" i="130"/>
  <c r="AG19" i="130"/>
  <c r="AG20" i="130"/>
  <c r="AG21" i="130"/>
  <c r="AG22" i="130"/>
  <c r="AG23" i="130"/>
  <c r="AG24" i="130"/>
  <c r="AG26" i="130"/>
  <c r="AG27" i="130"/>
  <c r="AG29" i="130"/>
  <c r="AG30" i="130"/>
  <c r="AG31" i="130"/>
  <c r="AG32" i="130"/>
  <c r="AG33" i="130"/>
  <c r="AG34" i="130"/>
  <c r="AG35" i="130"/>
  <c r="AG36" i="130"/>
  <c r="AG37" i="130"/>
  <c r="AG38" i="130"/>
  <c r="AG40" i="130"/>
  <c r="AG41" i="130"/>
  <c r="AG42" i="130"/>
  <c r="AG43" i="130"/>
  <c r="AG44" i="130"/>
  <c r="AG45" i="130"/>
  <c r="AG48" i="130"/>
  <c r="AG50" i="130"/>
  <c r="AG53" i="130"/>
  <c r="AG57" i="130"/>
  <c r="AG58" i="130"/>
  <c r="AG59" i="130"/>
  <c r="AG60" i="130"/>
  <c r="AG61" i="130"/>
  <c r="AG62" i="130"/>
  <c r="AG63" i="130"/>
  <c r="AG64" i="130"/>
  <c r="AG65" i="130"/>
  <c r="AG68" i="130"/>
  <c r="AG73" i="130"/>
  <c r="AG74" i="130"/>
  <c r="AG82" i="130"/>
  <c r="AG83" i="130"/>
  <c r="AG107" i="130"/>
  <c r="AG108" i="130"/>
  <c r="AG109" i="130"/>
  <c r="AG18" i="130"/>
  <c r="AG25" i="130"/>
  <c r="AG28" i="130"/>
  <c r="AG39" i="130"/>
  <c r="AG46" i="130"/>
  <c r="AG47" i="130"/>
  <c r="AG49" i="130"/>
  <c r="AG51" i="130"/>
  <c r="AG52" i="130"/>
  <c r="AG54" i="130"/>
  <c r="AG55" i="130"/>
  <c r="AG56" i="130"/>
  <c r="AG66" i="130"/>
  <c r="AG67" i="130"/>
  <c r="AG69" i="130"/>
  <c r="AG70" i="130"/>
  <c r="AG71" i="130"/>
  <c r="AG72" i="130"/>
  <c r="AG75" i="130"/>
  <c r="AG76" i="130"/>
  <c r="AG77" i="130"/>
  <c r="AG78" i="130"/>
  <c r="AG79" i="130"/>
  <c r="AG80" i="130"/>
  <c r="AG81" i="130"/>
  <c r="AG84" i="130"/>
  <c r="AG85" i="130"/>
  <c r="AG86" i="130"/>
  <c r="AG87" i="130"/>
  <c r="AG88" i="130"/>
  <c r="AG89" i="130"/>
  <c r="AG90" i="130"/>
  <c r="AG91" i="130"/>
  <c r="AG92" i="130"/>
  <c r="AG93" i="130"/>
  <c r="AG94" i="130"/>
  <c r="AG95" i="130"/>
  <c r="AG96" i="130"/>
  <c r="AG97" i="130"/>
  <c r="AG98" i="130"/>
  <c r="AG99" i="130"/>
  <c r="AG100" i="130"/>
  <c r="AG101" i="130"/>
  <c r="AG102" i="130"/>
  <c r="AG103" i="130"/>
  <c r="AG104" i="130"/>
  <c r="AG105" i="130"/>
  <c r="AG106" i="130"/>
  <c r="AG110" i="130"/>
  <c r="AG111" i="130"/>
  <c r="AG112" i="130"/>
  <c r="AG113" i="130"/>
  <c r="AG114" i="130"/>
  <c r="AG115" i="130"/>
  <c r="AG116" i="130"/>
  <c r="AG117" i="130"/>
  <c r="AG118" i="130"/>
  <c r="AG119" i="130"/>
  <c r="AG120" i="130"/>
  <c r="AG123" i="130"/>
  <c r="AK13" i="130"/>
  <c r="AK14" i="130"/>
  <c r="AK15" i="130"/>
  <c r="AK16" i="130"/>
  <c r="AK17" i="130"/>
  <c r="AK19" i="130"/>
  <c r="AK20" i="130"/>
  <c r="AK21" i="130"/>
  <c r="AK22" i="130"/>
  <c r="AK23" i="130"/>
  <c r="AK24" i="130"/>
  <c r="AK26" i="130"/>
  <c r="AK27" i="130"/>
  <c r="AK29" i="130"/>
  <c r="AK30" i="130"/>
  <c r="AK31" i="130"/>
  <c r="AK32" i="130"/>
  <c r="AK33" i="130"/>
  <c r="AK34" i="130"/>
  <c r="AK35" i="130"/>
  <c r="AK36" i="130"/>
  <c r="AK37" i="130"/>
  <c r="AK38" i="130"/>
  <c r="AK40" i="130"/>
  <c r="AK41" i="130"/>
  <c r="AK42" i="130"/>
  <c r="AK43" i="130"/>
  <c r="AK44" i="130"/>
  <c r="AK45" i="130"/>
  <c r="AK48" i="130"/>
  <c r="AK50" i="130"/>
  <c r="AK53" i="130"/>
  <c r="AK57" i="130"/>
  <c r="AK58" i="130"/>
  <c r="AK59" i="130"/>
  <c r="AK60" i="130"/>
  <c r="AK61" i="130"/>
  <c r="AK62" i="130"/>
  <c r="AK63" i="130"/>
  <c r="AK64" i="130"/>
  <c r="AK65" i="130"/>
  <c r="AK68" i="130"/>
  <c r="AK73" i="130"/>
  <c r="AK74" i="130"/>
  <c r="AK82" i="130"/>
  <c r="AK83" i="130"/>
  <c r="AK107" i="130"/>
  <c r="AK108" i="130"/>
  <c r="AK109" i="130"/>
  <c r="AK18" i="130"/>
  <c r="AK25" i="130"/>
  <c r="AK28" i="130"/>
  <c r="AK39" i="130"/>
  <c r="AK46" i="130"/>
  <c r="AK47" i="130"/>
  <c r="AK49" i="130"/>
  <c r="AK51" i="130"/>
  <c r="AK52" i="130"/>
  <c r="AK54" i="130"/>
  <c r="AK55" i="130"/>
  <c r="AK56" i="130"/>
  <c r="AK66" i="130"/>
  <c r="AK67" i="130"/>
  <c r="AK69" i="130"/>
  <c r="AK70" i="130"/>
  <c r="AK71" i="130"/>
  <c r="AK72" i="130"/>
  <c r="AK75" i="130"/>
  <c r="AK76" i="130"/>
  <c r="AK77" i="130"/>
  <c r="AK78" i="130"/>
  <c r="AK79" i="130"/>
  <c r="AK80" i="130"/>
  <c r="AK81" i="130"/>
  <c r="AK84" i="130"/>
  <c r="AK85" i="130"/>
  <c r="AK86" i="130"/>
  <c r="AK87" i="130"/>
  <c r="AK88" i="130"/>
  <c r="AK89" i="130"/>
  <c r="AK90" i="130"/>
  <c r="AK91" i="130"/>
  <c r="AK92" i="130"/>
  <c r="AK93" i="130"/>
  <c r="AK94" i="130"/>
  <c r="AK95" i="130"/>
  <c r="AK96" i="130"/>
  <c r="AK97" i="130"/>
  <c r="AK98" i="130"/>
  <c r="AK99" i="130"/>
  <c r="AK100" i="130"/>
  <c r="AK101" i="130"/>
  <c r="AK102" i="130"/>
  <c r="AK103" i="130"/>
  <c r="AK104" i="130"/>
  <c r="AK105" i="130"/>
  <c r="AK106" i="130"/>
  <c r="AK110" i="130"/>
  <c r="AK111" i="130"/>
  <c r="AK112" i="130"/>
  <c r="AK113" i="130"/>
  <c r="AK114" i="130"/>
  <c r="AK115" i="130"/>
  <c r="AK116" i="130"/>
  <c r="AK117" i="130"/>
  <c r="AK118" i="130"/>
  <c r="AK119" i="130"/>
  <c r="AK120" i="130"/>
  <c r="AK123" i="130"/>
  <c r="AQ13" i="130"/>
  <c r="AQ14" i="130"/>
  <c r="AQ15" i="130"/>
  <c r="AQ16" i="130"/>
  <c r="AQ17" i="130"/>
  <c r="AQ19" i="130"/>
  <c r="AQ20" i="130"/>
  <c r="AQ21" i="130"/>
  <c r="AQ22" i="130"/>
  <c r="AQ23" i="130"/>
  <c r="AQ24" i="130"/>
  <c r="AQ26" i="130"/>
  <c r="AQ27" i="130"/>
  <c r="AQ29" i="130"/>
  <c r="AQ30" i="130"/>
  <c r="AQ31" i="130"/>
  <c r="AQ32" i="130"/>
  <c r="AQ33" i="130"/>
  <c r="AQ34" i="130"/>
  <c r="AQ35" i="130"/>
  <c r="AQ36" i="130"/>
  <c r="AQ37" i="130"/>
  <c r="AQ38" i="130"/>
  <c r="AQ40" i="130"/>
  <c r="AQ41" i="130"/>
  <c r="AQ42" i="130"/>
  <c r="AQ43" i="130"/>
  <c r="AQ44" i="130"/>
  <c r="AQ45" i="130"/>
  <c r="AQ48" i="130"/>
  <c r="AQ50" i="130"/>
  <c r="AQ53" i="130"/>
  <c r="AQ57" i="130"/>
  <c r="AQ58" i="130"/>
  <c r="AQ59" i="130"/>
  <c r="AQ60" i="130"/>
  <c r="AQ61" i="130"/>
  <c r="AQ62" i="130"/>
  <c r="AQ63" i="130"/>
  <c r="AQ64" i="130"/>
  <c r="AQ65" i="130"/>
  <c r="AQ68" i="130"/>
  <c r="AQ73" i="130"/>
  <c r="AQ74" i="130"/>
  <c r="AQ82" i="130"/>
  <c r="AQ83" i="130"/>
  <c r="AQ107" i="130"/>
  <c r="AQ108" i="130"/>
  <c r="AQ109" i="130"/>
  <c r="AQ18" i="130"/>
  <c r="AQ25" i="130"/>
  <c r="AQ28" i="130"/>
  <c r="AQ39" i="130"/>
  <c r="AQ46" i="130"/>
  <c r="AQ47" i="130"/>
  <c r="AQ49" i="130"/>
  <c r="AQ51" i="130"/>
  <c r="AQ52" i="130"/>
  <c r="AQ54" i="130"/>
  <c r="AQ55" i="130"/>
  <c r="AQ56" i="130"/>
  <c r="AQ66" i="130"/>
  <c r="AQ67" i="130"/>
  <c r="AQ69" i="130"/>
  <c r="AQ70" i="130"/>
  <c r="AQ71" i="130"/>
  <c r="AQ72" i="130"/>
  <c r="AQ75" i="130"/>
  <c r="AQ76" i="130"/>
  <c r="AQ77" i="130"/>
  <c r="AQ78" i="130"/>
  <c r="AQ79" i="130"/>
  <c r="AQ80" i="130"/>
  <c r="AQ81" i="130"/>
  <c r="AQ84" i="130"/>
  <c r="AQ85" i="130"/>
  <c r="AQ86" i="130"/>
  <c r="AQ87" i="130"/>
  <c r="AQ88" i="130"/>
  <c r="AQ89" i="130"/>
  <c r="AQ90" i="130"/>
  <c r="AQ91" i="130"/>
  <c r="AQ92" i="130"/>
  <c r="AQ93" i="130"/>
  <c r="AQ94" i="130"/>
  <c r="AQ95" i="130"/>
  <c r="AQ96" i="130"/>
  <c r="AQ97" i="130"/>
  <c r="AQ98" i="130"/>
  <c r="AQ99" i="130"/>
  <c r="AQ100" i="130"/>
  <c r="AQ101" i="130"/>
  <c r="AQ102" i="130"/>
  <c r="AQ103" i="130"/>
  <c r="AQ104" i="130"/>
  <c r="AQ105" i="130"/>
  <c r="AQ106" i="130"/>
  <c r="AQ110" i="130"/>
  <c r="AQ111" i="130"/>
  <c r="AQ112" i="130"/>
  <c r="AQ113" i="130"/>
  <c r="AQ114" i="130"/>
  <c r="AQ115" i="130"/>
  <c r="AQ116" i="130"/>
  <c r="AQ117" i="130"/>
  <c r="AQ118" i="130"/>
  <c r="AQ119" i="130"/>
  <c r="AQ120" i="130"/>
  <c r="AQ123" i="130"/>
  <c r="AS13" i="130"/>
  <c r="AS14" i="130"/>
  <c r="AS15" i="130"/>
  <c r="AS16" i="130"/>
  <c r="AS17" i="130"/>
  <c r="AS19" i="130"/>
  <c r="AS20" i="130"/>
  <c r="AS21" i="130"/>
  <c r="AS22" i="130"/>
  <c r="AS23" i="130"/>
  <c r="AS24" i="130"/>
  <c r="AS26" i="130"/>
  <c r="AS27" i="130"/>
  <c r="AS29" i="130"/>
  <c r="AS30" i="130"/>
  <c r="AS31" i="130"/>
  <c r="AS32" i="130"/>
  <c r="AS33" i="130"/>
  <c r="AS34" i="130"/>
  <c r="AS35" i="130"/>
  <c r="AS36" i="130"/>
  <c r="AS37" i="130"/>
  <c r="AS38" i="130"/>
  <c r="AS40" i="130"/>
  <c r="AS41" i="130"/>
  <c r="AS42" i="130"/>
  <c r="AS43" i="130"/>
  <c r="AS44" i="130"/>
  <c r="AS45" i="130"/>
  <c r="AS48" i="130"/>
  <c r="AS50" i="130"/>
  <c r="AS53" i="130"/>
  <c r="AS57" i="130"/>
  <c r="AS58" i="130"/>
  <c r="AS59" i="130"/>
  <c r="AS60" i="130"/>
  <c r="AS61" i="130"/>
  <c r="AS62" i="130"/>
  <c r="AS63" i="130"/>
  <c r="AS64" i="130"/>
  <c r="AS65" i="130"/>
  <c r="AS68" i="130"/>
  <c r="AS73" i="130"/>
  <c r="AS74" i="130"/>
  <c r="AS82" i="130"/>
  <c r="AS83" i="130"/>
  <c r="AS107" i="130"/>
  <c r="AS108" i="130"/>
  <c r="AS109" i="130"/>
  <c r="AS18" i="130"/>
  <c r="AS25" i="130"/>
  <c r="AS28" i="130"/>
  <c r="AS39" i="130"/>
  <c r="AS46" i="130"/>
  <c r="AS47" i="130"/>
  <c r="AS49" i="130"/>
  <c r="AS51" i="130"/>
  <c r="AS52" i="130"/>
  <c r="AS54" i="130"/>
  <c r="AS55" i="130"/>
  <c r="AS56" i="130"/>
  <c r="AS66" i="130"/>
  <c r="AS67" i="130"/>
  <c r="AS69" i="130"/>
  <c r="AS70" i="130"/>
  <c r="AS71" i="130"/>
  <c r="AS72" i="130"/>
  <c r="AS75" i="130"/>
  <c r="AS76" i="130"/>
  <c r="AS77" i="130"/>
  <c r="AS78" i="130"/>
  <c r="AS79" i="130"/>
  <c r="AS80" i="130"/>
  <c r="AS81" i="130"/>
  <c r="AS84" i="130"/>
  <c r="AS85" i="130"/>
  <c r="AS86" i="130"/>
  <c r="AS87" i="130"/>
  <c r="AS88" i="130"/>
  <c r="AS89" i="130"/>
  <c r="AS90" i="130"/>
  <c r="AS91" i="130"/>
  <c r="AS92" i="130"/>
  <c r="AS93" i="130"/>
  <c r="AS94" i="130"/>
  <c r="AS95" i="130"/>
  <c r="AS96" i="130"/>
  <c r="AS97" i="130"/>
  <c r="AS98" i="130"/>
  <c r="AS99" i="130"/>
  <c r="AS100" i="130"/>
  <c r="AS101" i="130"/>
  <c r="AS102" i="130"/>
  <c r="AS103" i="130"/>
  <c r="AS104" i="130"/>
  <c r="AS105" i="130"/>
  <c r="AS106" i="130"/>
  <c r="AS110" i="130"/>
  <c r="AS111" i="130"/>
  <c r="AS112" i="130"/>
  <c r="AS113" i="130"/>
  <c r="AS114" i="130"/>
  <c r="AS115" i="130"/>
  <c r="AS116" i="130"/>
  <c r="AS117" i="130"/>
  <c r="AS118" i="130"/>
  <c r="AS119" i="130"/>
  <c r="AS120" i="130"/>
  <c r="AS123" i="130"/>
  <c r="AR127" i="130"/>
  <c r="AT128" i="130"/>
  <c r="AT124" i="134"/>
  <c r="E123" i="134"/>
  <c r="AT123" i="134"/>
  <c r="AS123" i="134"/>
  <c r="AQ123" i="134"/>
  <c r="AK123" i="134"/>
  <c r="AG123" i="134"/>
  <c r="AE123" i="134"/>
  <c r="AC123" i="134"/>
  <c r="U123" i="134"/>
  <c r="S123" i="134"/>
  <c r="Q123" i="134"/>
  <c r="K123" i="134"/>
  <c r="AT139" i="134"/>
  <c r="S134" i="134"/>
  <c r="K13" i="134"/>
  <c r="K14" i="134"/>
  <c r="K15" i="134"/>
  <c r="K16" i="134"/>
  <c r="K17" i="134"/>
  <c r="K18" i="134"/>
  <c r="K19" i="134"/>
  <c r="K20" i="134"/>
  <c r="K21" i="134"/>
  <c r="K22" i="134"/>
  <c r="K23" i="134"/>
  <c r="K24" i="134"/>
  <c r="K25" i="134"/>
  <c r="K26" i="134"/>
  <c r="K27" i="134"/>
  <c r="K28" i="134"/>
  <c r="K29" i="134"/>
  <c r="K30" i="134"/>
  <c r="K31" i="134"/>
  <c r="K32" i="134"/>
  <c r="K33" i="134"/>
  <c r="K34" i="134"/>
  <c r="K35" i="134"/>
  <c r="K36" i="134"/>
  <c r="K37" i="134"/>
  <c r="K38" i="134"/>
  <c r="K39" i="134"/>
  <c r="K40" i="134"/>
  <c r="K41" i="134"/>
  <c r="K42" i="134"/>
  <c r="K43" i="134"/>
  <c r="K44" i="134"/>
  <c r="K45" i="134"/>
  <c r="K46" i="134"/>
  <c r="K47" i="134"/>
  <c r="K48" i="134"/>
  <c r="K49" i="134"/>
  <c r="K50" i="134"/>
  <c r="K51" i="134"/>
  <c r="K52" i="134"/>
  <c r="K53" i="134"/>
  <c r="K54" i="134"/>
  <c r="K55" i="134"/>
  <c r="K56" i="134"/>
  <c r="K57" i="134"/>
  <c r="K58" i="134"/>
  <c r="K59" i="134"/>
  <c r="K60" i="134"/>
  <c r="K61" i="134"/>
  <c r="K62" i="134"/>
  <c r="K63" i="134"/>
  <c r="K64" i="134"/>
  <c r="K65" i="134"/>
  <c r="K66" i="134"/>
  <c r="K67" i="134"/>
  <c r="K68" i="134"/>
  <c r="K69" i="134"/>
  <c r="K70" i="134"/>
  <c r="K71" i="134"/>
  <c r="K72" i="134"/>
  <c r="K73" i="134"/>
  <c r="K74" i="134"/>
  <c r="K75" i="134"/>
  <c r="K76" i="134"/>
  <c r="K77" i="134"/>
  <c r="K78" i="134"/>
  <c r="K79" i="134"/>
  <c r="K80" i="134"/>
  <c r="K81" i="134"/>
  <c r="K82" i="134"/>
  <c r="K83" i="134"/>
  <c r="K84" i="134"/>
  <c r="K85" i="134"/>
  <c r="K86" i="134"/>
  <c r="K87" i="134"/>
  <c r="K88" i="134"/>
  <c r="K89" i="134"/>
  <c r="K90" i="134"/>
  <c r="K91" i="134"/>
  <c r="K92" i="134"/>
  <c r="K93" i="134"/>
  <c r="K94" i="134"/>
  <c r="K95" i="134"/>
  <c r="K96" i="134"/>
  <c r="K97" i="134"/>
  <c r="K98" i="134"/>
  <c r="K99" i="134"/>
  <c r="K100" i="134"/>
  <c r="K101" i="134"/>
  <c r="K102" i="134"/>
  <c r="K103" i="134"/>
  <c r="K104" i="134"/>
  <c r="K105" i="134"/>
  <c r="K106" i="134"/>
  <c r="K107" i="134"/>
  <c r="K108" i="134"/>
  <c r="K109" i="134"/>
  <c r="K110" i="134"/>
  <c r="K111" i="134"/>
  <c r="K112" i="134"/>
  <c r="K113" i="134"/>
  <c r="K114" i="134"/>
  <c r="K115" i="134"/>
  <c r="K116" i="134"/>
  <c r="K117" i="134"/>
  <c r="K118" i="134"/>
  <c r="K119" i="134"/>
  <c r="K120" i="134"/>
  <c r="K121" i="134"/>
  <c r="K122" i="134"/>
  <c r="K124" i="134"/>
  <c r="K127" i="134"/>
  <c r="Q13" i="134"/>
  <c r="Q14" i="134"/>
  <c r="Q15" i="134"/>
  <c r="Q16" i="134"/>
  <c r="Q17" i="134"/>
  <c r="Q18" i="134"/>
  <c r="Q19" i="134"/>
  <c r="Q20" i="134"/>
  <c r="Q21" i="134"/>
  <c r="Q22" i="134"/>
  <c r="Q23" i="134"/>
  <c r="Q24" i="134"/>
  <c r="Q25" i="134"/>
  <c r="Q26" i="134"/>
  <c r="Q27" i="134"/>
  <c r="Q28" i="134"/>
  <c r="Q29" i="134"/>
  <c r="Q30" i="134"/>
  <c r="Q31" i="134"/>
  <c r="Q32" i="134"/>
  <c r="Q33" i="134"/>
  <c r="Q34" i="134"/>
  <c r="Q35" i="134"/>
  <c r="Q36" i="134"/>
  <c r="Q37" i="134"/>
  <c r="Q38" i="134"/>
  <c r="Q39" i="134"/>
  <c r="Q40" i="134"/>
  <c r="Q41" i="134"/>
  <c r="Q42" i="134"/>
  <c r="Q43" i="134"/>
  <c r="Q44" i="134"/>
  <c r="Q45" i="134"/>
  <c r="Q46" i="134"/>
  <c r="Q47" i="134"/>
  <c r="Q48" i="134"/>
  <c r="Q49" i="134"/>
  <c r="Q50" i="134"/>
  <c r="Q51" i="134"/>
  <c r="Q52" i="134"/>
  <c r="Q53" i="134"/>
  <c r="Q54" i="134"/>
  <c r="Q55" i="134"/>
  <c r="Q56" i="134"/>
  <c r="Q57" i="134"/>
  <c r="Q58" i="134"/>
  <c r="Q59" i="134"/>
  <c r="Q60" i="134"/>
  <c r="Q61" i="134"/>
  <c r="Q62" i="134"/>
  <c r="Q63" i="134"/>
  <c r="Q64" i="134"/>
  <c r="Q65" i="134"/>
  <c r="Q66" i="134"/>
  <c r="Q67" i="134"/>
  <c r="Q68" i="134"/>
  <c r="Q69" i="134"/>
  <c r="Q70" i="134"/>
  <c r="Q71" i="134"/>
  <c r="Q72" i="134"/>
  <c r="Q73" i="134"/>
  <c r="Q74" i="134"/>
  <c r="Q75" i="134"/>
  <c r="Q76" i="134"/>
  <c r="Q77" i="134"/>
  <c r="Q78" i="134"/>
  <c r="Q79" i="134"/>
  <c r="Q80" i="134"/>
  <c r="Q81" i="134"/>
  <c r="Q82" i="134"/>
  <c r="Q83" i="134"/>
  <c r="Q84" i="134"/>
  <c r="Q85" i="134"/>
  <c r="Q86" i="134"/>
  <c r="Q87" i="134"/>
  <c r="Q88" i="134"/>
  <c r="Q89" i="134"/>
  <c r="Q90" i="134"/>
  <c r="Q91" i="134"/>
  <c r="Q92" i="134"/>
  <c r="Q93" i="134"/>
  <c r="Q94" i="134"/>
  <c r="Q95" i="134"/>
  <c r="Q96" i="134"/>
  <c r="Q97" i="134"/>
  <c r="Q98" i="134"/>
  <c r="Q99" i="134"/>
  <c r="Q100" i="134"/>
  <c r="Q101" i="134"/>
  <c r="Q102" i="134"/>
  <c r="Q103" i="134"/>
  <c r="Q104" i="134"/>
  <c r="Q105" i="134"/>
  <c r="Q106" i="134"/>
  <c r="Q107" i="134"/>
  <c r="Q108" i="134"/>
  <c r="Q109" i="134"/>
  <c r="Q110" i="134"/>
  <c r="Q111" i="134"/>
  <c r="Q112" i="134"/>
  <c r="Q113" i="134"/>
  <c r="Q114" i="134"/>
  <c r="Q115" i="134"/>
  <c r="Q116" i="134"/>
  <c r="Q117" i="134"/>
  <c r="Q118" i="134"/>
  <c r="Q119" i="134"/>
  <c r="Q120" i="134"/>
  <c r="Q121" i="134"/>
  <c r="Q122" i="134"/>
  <c r="Q124" i="134"/>
  <c r="Q127" i="134"/>
  <c r="S13" i="134"/>
  <c r="S14" i="134"/>
  <c r="S15" i="134"/>
  <c r="S16" i="134"/>
  <c r="S17" i="134"/>
  <c r="S18" i="134"/>
  <c r="S19" i="134"/>
  <c r="S20" i="134"/>
  <c r="S21" i="134"/>
  <c r="S22" i="134"/>
  <c r="S23" i="134"/>
  <c r="S24" i="134"/>
  <c r="S25" i="134"/>
  <c r="S26" i="134"/>
  <c r="S27" i="134"/>
  <c r="S28" i="134"/>
  <c r="S29" i="134"/>
  <c r="S30" i="134"/>
  <c r="S31" i="134"/>
  <c r="S32" i="134"/>
  <c r="S33" i="134"/>
  <c r="S34" i="134"/>
  <c r="S35" i="134"/>
  <c r="S36" i="134"/>
  <c r="S37" i="134"/>
  <c r="S38" i="134"/>
  <c r="S39" i="134"/>
  <c r="S40" i="134"/>
  <c r="S41" i="134"/>
  <c r="S42" i="134"/>
  <c r="S43" i="134"/>
  <c r="S44" i="134"/>
  <c r="S45" i="134"/>
  <c r="S46" i="134"/>
  <c r="S47" i="134"/>
  <c r="S48" i="134"/>
  <c r="S49" i="134"/>
  <c r="S50" i="134"/>
  <c r="S51" i="134"/>
  <c r="S52" i="134"/>
  <c r="S53" i="134"/>
  <c r="S54" i="134"/>
  <c r="S55" i="134"/>
  <c r="S56" i="134"/>
  <c r="S57" i="134"/>
  <c r="S58" i="134"/>
  <c r="S59" i="134"/>
  <c r="S60" i="134"/>
  <c r="S61" i="134"/>
  <c r="S62" i="134"/>
  <c r="S63" i="134"/>
  <c r="S64" i="134"/>
  <c r="S65" i="134"/>
  <c r="S66" i="134"/>
  <c r="S67" i="134"/>
  <c r="S68" i="134"/>
  <c r="S69" i="134"/>
  <c r="S70" i="134"/>
  <c r="S71" i="134"/>
  <c r="S72" i="134"/>
  <c r="S73" i="134"/>
  <c r="S74" i="134"/>
  <c r="S75" i="134"/>
  <c r="S76" i="134"/>
  <c r="S77" i="134"/>
  <c r="S78" i="134"/>
  <c r="S79" i="134"/>
  <c r="S80" i="134"/>
  <c r="S81" i="134"/>
  <c r="S82" i="134"/>
  <c r="S83" i="134"/>
  <c r="S84" i="134"/>
  <c r="S85" i="134"/>
  <c r="S86" i="134"/>
  <c r="S87" i="134"/>
  <c r="S88" i="134"/>
  <c r="S89" i="134"/>
  <c r="S90" i="134"/>
  <c r="S91" i="134"/>
  <c r="S92" i="134"/>
  <c r="S93" i="134"/>
  <c r="S94" i="134"/>
  <c r="S95" i="134"/>
  <c r="S96" i="134"/>
  <c r="S97" i="134"/>
  <c r="S98" i="134"/>
  <c r="S99" i="134"/>
  <c r="S100" i="134"/>
  <c r="S101" i="134"/>
  <c r="S102" i="134"/>
  <c r="S103" i="134"/>
  <c r="S104" i="134"/>
  <c r="S105" i="134"/>
  <c r="S106" i="134"/>
  <c r="S107" i="134"/>
  <c r="S108" i="134"/>
  <c r="S109" i="134"/>
  <c r="S110" i="134"/>
  <c r="S111" i="134"/>
  <c r="S112" i="134"/>
  <c r="S113" i="134"/>
  <c r="S114" i="134"/>
  <c r="S115" i="134"/>
  <c r="S116" i="134"/>
  <c r="S117" i="134"/>
  <c r="S118" i="134"/>
  <c r="S119" i="134"/>
  <c r="S120" i="134"/>
  <c r="S121" i="134"/>
  <c r="S122" i="134"/>
  <c r="S124" i="134"/>
  <c r="S127" i="134"/>
  <c r="U13" i="134"/>
  <c r="U14" i="134"/>
  <c r="U15" i="134"/>
  <c r="U16" i="134"/>
  <c r="U17" i="134"/>
  <c r="U18" i="134"/>
  <c r="U19" i="134"/>
  <c r="U20" i="134"/>
  <c r="U21" i="134"/>
  <c r="U22" i="134"/>
  <c r="U23" i="134"/>
  <c r="U24" i="134"/>
  <c r="U25" i="134"/>
  <c r="U26" i="134"/>
  <c r="U27" i="134"/>
  <c r="U28" i="134"/>
  <c r="U29" i="134"/>
  <c r="U30" i="134"/>
  <c r="U31" i="134"/>
  <c r="U32" i="134"/>
  <c r="U33" i="134"/>
  <c r="U34" i="134"/>
  <c r="U35" i="134"/>
  <c r="U36" i="134"/>
  <c r="U37" i="134"/>
  <c r="U38" i="134"/>
  <c r="U39" i="134"/>
  <c r="U40" i="134"/>
  <c r="U41" i="134"/>
  <c r="U42" i="134"/>
  <c r="U43" i="134"/>
  <c r="U44" i="134"/>
  <c r="U45" i="134"/>
  <c r="U46" i="134"/>
  <c r="U47" i="134"/>
  <c r="U48" i="134"/>
  <c r="U49" i="134"/>
  <c r="U50" i="134"/>
  <c r="U51" i="134"/>
  <c r="U52" i="134"/>
  <c r="U53" i="134"/>
  <c r="U54" i="134"/>
  <c r="U55" i="134"/>
  <c r="U56" i="134"/>
  <c r="U57" i="134"/>
  <c r="U58" i="134"/>
  <c r="U59" i="134"/>
  <c r="U60" i="134"/>
  <c r="U61" i="134"/>
  <c r="U62" i="134"/>
  <c r="U63" i="134"/>
  <c r="U64" i="134"/>
  <c r="U65" i="134"/>
  <c r="U66" i="134"/>
  <c r="U67" i="134"/>
  <c r="U68" i="134"/>
  <c r="U69" i="134"/>
  <c r="U70" i="134"/>
  <c r="U71" i="134"/>
  <c r="U72" i="134"/>
  <c r="U73" i="134"/>
  <c r="U74" i="134"/>
  <c r="U75" i="134"/>
  <c r="U76" i="134"/>
  <c r="U77" i="134"/>
  <c r="U78" i="134"/>
  <c r="U79" i="134"/>
  <c r="U80" i="134"/>
  <c r="U81" i="134"/>
  <c r="U82" i="134"/>
  <c r="U83" i="134"/>
  <c r="U84" i="134"/>
  <c r="U85" i="134"/>
  <c r="U86" i="134"/>
  <c r="U87" i="134"/>
  <c r="U88" i="134"/>
  <c r="U89" i="134"/>
  <c r="U90" i="134"/>
  <c r="U91" i="134"/>
  <c r="U92" i="134"/>
  <c r="U93" i="134"/>
  <c r="U94" i="134"/>
  <c r="U95" i="134"/>
  <c r="U96" i="134"/>
  <c r="U97" i="134"/>
  <c r="U98" i="134"/>
  <c r="U99" i="134"/>
  <c r="U100" i="134"/>
  <c r="U101" i="134"/>
  <c r="U102" i="134"/>
  <c r="U103" i="134"/>
  <c r="U104" i="134"/>
  <c r="U105" i="134"/>
  <c r="U106" i="134"/>
  <c r="U107" i="134"/>
  <c r="U108" i="134"/>
  <c r="U109" i="134"/>
  <c r="U110" i="134"/>
  <c r="U111" i="134"/>
  <c r="U112" i="134"/>
  <c r="U113" i="134"/>
  <c r="U114" i="134"/>
  <c r="U115" i="134"/>
  <c r="U116" i="134"/>
  <c r="U117" i="134"/>
  <c r="U118" i="134"/>
  <c r="U119" i="134"/>
  <c r="U120" i="134"/>
  <c r="U121" i="134"/>
  <c r="U122" i="134"/>
  <c r="U124" i="134"/>
  <c r="U127" i="134"/>
  <c r="AC13" i="134"/>
  <c r="AC14" i="134"/>
  <c r="AC15" i="134"/>
  <c r="AC16" i="134"/>
  <c r="AC17" i="134"/>
  <c r="AC18" i="134"/>
  <c r="AC19" i="134"/>
  <c r="AC20" i="134"/>
  <c r="AC21" i="134"/>
  <c r="AC22" i="134"/>
  <c r="AC23" i="134"/>
  <c r="AC24" i="134"/>
  <c r="AC25" i="134"/>
  <c r="AC26" i="134"/>
  <c r="AC27" i="134"/>
  <c r="AC28" i="134"/>
  <c r="AC29" i="134"/>
  <c r="AC30" i="134"/>
  <c r="AC31" i="134"/>
  <c r="AC32" i="134"/>
  <c r="AC33" i="134"/>
  <c r="AC34" i="134"/>
  <c r="AC35" i="134"/>
  <c r="AC36" i="134"/>
  <c r="AC37" i="134"/>
  <c r="AC38" i="134"/>
  <c r="AC39" i="134"/>
  <c r="AC40" i="134"/>
  <c r="AC41" i="134"/>
  <c r="AC42" i="134"/>
  <c r="AC43" i="134"/>
  <c r="AC44" i="134"/>
  <c r="AC45" i="134"/>
  <c r="AC46" i="134"/>
  <c r="AC47" i="134"/>
  <c r="AC48" i="134"/>
  <c r="AC49" i="134"/>
  <c r="AC50" i="134"/>
  <c r="AC51" i="134"/>
  <c r="AC52" i="134"/>
  <c r="AC53" i="134"/>
  <c r="AC54" i="134"/>
  <c r="AC55" i="134"/>
  <c r="AC56" i="134"/>
  <c r="AC57" i="134"/>
  <c r="AC58" i="134"/>
  <c r="AC59" i="134"/>
  <c r="AC60" i="134"/>
  <c r="AC61" i="134"/>
  <c r="AC62" i="134"/>
  <c r="AC63" i="134"/>
  <c r="AC64" i="134"/>
  <c r="AC65" i="134"/>
  <c r="AC66" i="134"/>
  <c r="AC67" i="134"/>
  <c r="AC68" i="134"/>
  <c r="AC69" i="134"/>
  <c r="AC70" i="134"/>
  <c r="AC71" i="134"/>
  <c r="AC72" i="134"/>
  <c r="AC73" i="134"/>
  <c r="AC74" i="134"/>
  <c r="AC75" i="134"/>
  <c r="AC76" i="134"/>
  <c r="AC77" i="134"/>
  <c r="AC78" i="134"/>
  <c r="AC79" i="134"/>
  <c r="AC80" i="134"/>
  <c r="AC81" i="134"/>
  <c r="AC82" i="134"/>
  <c r="AC83" i="134"/>
  <c r="AC84" i="134"/>
  <c r="AC85" i="134"/>
  <c r="AC86" i="134"/>
  <c r="AC87" i="134"/>
  <c r="AC88" i="134"/>
  <c r="AC89" i="134"/>
  <c r="AC90" i="134"/>
  <c r="AC91" i="134"/>
  <c r="AC92" i="134"/>
  <c r="AC93" i="134"/>
  <c r="AC94" i="134"/>
  <c r="AC95" i="134"/>
  <c r="AC96" i="134"/>
  <c r="AC97" i="134"/>
  <c r="AC98" i="134"/>
  <c r="AC99" i="134"/>
  <c r="AC100" i="134"/>
  <c r="AC101" i="134"/>
  <c r="AC102" i="134"/>
  <c r="AC103" i="134"/>
  <c r="AC104" i="134"/>
  <c r="AC105" i="134"/>
  <c r="AC106" i="134"/>
  <c r="AC107" i="134"/>
  <c r="AC108" i="134"/>
  <c r="AC109" i="134"/>
  <c r="AC110" i="134"/>
  <c r="AC111" i="134"/>
  <c r="AC112" i="134"/>
  <c r="AC113" i="134"/>
  <c r="AC114" i="134"/>
  <c r="AC115" i="134"/>
  <c r="AC116" i="134"/>
  <c r="AC117" i="134"/>
  <c r="AC118" i="134"/>
  <c r="AC119" i="134"/>
  <c r="AC120" i="134"/>
  <c r="AC121" i="134"/>
  <c r="AC122" i="134"/>
  <c r="AC124" i="134"/>
  <c r="AC127" i="134"/>
  <c r="AE13" i="134"/>
  <c r="AE14" i="134"/>
  <c r="AE15" i="134"/>
  <c r="AE16" i="134"/>
  <c r="AE17" i="134"/>
  <c r="AE18" i="134"/>
  <c r="AE19" i="134"/>
  <c r="AE20" i="134"/>
  <c r="AE21" i="134"/>
  <c r="AE22" i="134"/>
  <c r="AE23" i="134"/>
  <c r="AE24" i="134"/>
  <c r="AE25" i="134"/>
  <c r="AE26" i="134"/>
  <c r="AE27" i="134"/>
  <c r="AE28" i="134"/>
  <c r="AE29" i="134"/>
  <c r="AE30" i="134"/>
  <c r="AE31" i="134"/>
  <c r="AE32" i="134"/>
  <c r="AE33" i="134"/>
  <c r="AE34" i="134"/>
  <c r="AE35" i="134"/>
  <c r="AE36" i="134"/>
  <c r="AE37" i="134"/>
  <c r="AE38" i="134"/>
  <c r="AE39" i="134"/>
  <c r="AE40" i="134"/>
  <c r="AE41" i="134"/>
  <c r="AE42" i="134"/>
  <c r="AE43" i="134"/>
  <c r="AE44" i="134"/>
  <c r="AE45" i="134"/>
  <c r="AE46" i="134"/>
  <c r="AE47" i="134"/>
  <c r="AE48" i="134"/>
  <c r="AE49" i="134"/>
  <c r="AE50" i="134"/>
  <c r="AE51" i="134"/>
  <c r="AE52" i="134"/>
  <c r="AE53" i="134"/>
  <c r="AE54" i="134"/>
  <c r="AE55" i="134"/>
  <c r="AE56" i="134"/>
  <c r="AE57" i="134"/>
  <c r="AE58" i="134"/>
  <c r="AE59" i="134"/>
  <c r="AE60" i="134"/>
  <c r="AE61" i="134"/>
  <c r="AE62" i="134"/>
  <c r="AE63" i="134"/>
  <c r="AE64" i="134"/>
  <c r="AE65" i="134"/>
  <c r="AE66" i="134"/>
  <c r="AE67" i="134"/>
  <c r="AE68" i="134"/>
  <c r="AE69" i="134"/>
  <c r="AE70" i="134"/>
  <c r="AE71" i="134"/>
  <c r="AE72" i="134"/>
  <c r="AE73" i="134"/>
  <c r="AE74" i="134"/>
  <c r="AE75" i="134"/>
  <c r="AE76" i="134"/>
  <c r="AE77" i="134"/>
  <c r="AE78" i="134"/>
  <c r="AE79" i="134"/>
  <c r="AE80" i="134"/>
  <c r="AE81" i="134"/>
  <c r="AE82" i="134"/>
  <c r="AE83" i="134"/>
  <c r="AE84" i="134"/>
  <c r="AE85" i="134"/>
  <c r="AE86" i="134"/>
  <c r="AE87" i="134"/>
  <c r="AE88" i="134"/>
  <c r="AE89" i="134"/>
  <c r="AE90" i="134"/>
  <c r="AE91" i="134"/>
  <c r="AE92" i="134"/>
  <c r="AE93" i="134"/>
  <c r="AE94" i="134"/>
  <c r="AE95" i="134"/>
  <c r="AE96" i="134"/>
  <c r="AE97" i="134"/>
  <c r="AE98" i="134"/>
  <c r="AE99" i="134"/>
  <c r="AE100" i="134"/>
  <c r="AE101" i="134"/>
  <c r="AE102" i="134"/>
  <c r="AE103" i="134"/>
  <c r="AE104" i="134"/>
  <c r="AE105" i="134"/>
  <c r="AE106" i="134"/>
  <c r="AE107" i="134"/>
  <c r="AE108" i="134"/>
  <c r="AE109" i="134"/>
  <c r="AE110" i="134"/>
  <c r="AE111" i="134"/>
  <c r="AE112" i="134"/>
  <c r="AE113" i="134"/>
  <c r="AE114" i="134"/>
  <c r="AE115" i="134"/>
  <c r="AE116" i="134"/>
  <c r="AE117" i="134"/>
  <c r="AE118" i="134"/>
  <c r="AE119" i="134"/>
  <c r="AE120" i="134"/>
  <c r="AE121" i="134"/>
  <c r="AE122" i="134"/>
  <c r="AE124" i="134"/>
  <c r="AE127" i="134"/>
  <c r="AG13" i="134"/>
  <c r="AG14" i="134"/>
  <c r="AG15" i="134"/>
  <c r="AG16" i="134"/>
  <c r="AG17" i="134"/>
  <c r="AG18" i="134"/>
  <c r="AG19" i="134"/>
  <c r="AG20" i="134"/>
  <c r="AG21" i="134"/>
  <c r="AG22" i="134"/>
  <c r="AG23" i="134"/>
  <c r="AG24" i="134"/>
  <c r="AG25" i="134"/>
  <c r="AG26" i="134"/>
  <c r="AG27" i="134"/>
  <c r="AG28" i="134"/>
  <c r="AG29" i="134"/>
  <c r="AG30" i="134"/>
  <c r="AG31" i="134"/>
  <c r="AG32" i="134"/>
  <c r="AG33" i="134"/>
  <c r="AG34" i="134"/>
  <c r="AG35" i="134"/>
  <c r="AG36" i="134"/>
  <c r="AG37" i="134"/>
  <c r="AG38" i="134"/>
  <c r="AG39" i="134"/>
  <c r="AG40" i="134"/>
  <c r="AG41" i="134"/>
  <c r="AG42" i="134"/>
  <c r="AG43" i="134"/>
  <c r="AG44" i="134"/>
  <c r="AG45" i="134"/>
  <c r="AG46" i="134"/>
  <c r="AG47" i="134"/>
  <c r="AG48" i="134"/>
  <c r="AG49" i="134"/>
  <c r="AG50" i="134"/>
  <c r="AG51" i="134"/>
  <c r="AG52" i="134"/>
  <c r="AG53" i="134"/>
  <c r="AG54" i="134"/>
  <c r="AG55" i="134"/>
  <c r="AG56" i="134"/>
  <c r="AG57" i="134"/>
  <c r="AG58" i="134"/>
  <c r="AG59" i="134"/>
  <c r="AG60" i="134"/>
  <c r="AG61" i="134"/>
  <c r="AG62" i="134"/>
  <c r="AG63" i="134"/>
  <c r="AG64" i="134"/>
  <c r="AG65" i="134"/>
  <c r="AG66" i="134"/>
  <c r="AG67" i="134"/>
  <c r="AG68" i="134"/>
  <c r="AG69" i="134"/>
  <c r="AG70" i="134"/>
  <c r="AG71" i="134"/>
  <c r="AG72" i="134"/>
  <c r="AG73" i="134"/>
  <c r="AG74" i="134"/>
  <c r="AG75" i="134"/>
  <c r="AG76" i="134"/>
  <c r="AG77" i="134"/>
  <c r="AG78" i="134"/>
  <c r="AG79" i="134"/>
  <c r="AG80" i="134"/>
  <c r="AG81" i="134"/>
  <c r="AG82" i="134"/>
  <c r="AG83" i="134"/>
  <c r="AG84" i="134"/>
  <c r="AG85" i="134"/>
  <c r="AG86" i="134"/>
  <c r="AG87" i="134"/>
  <c r="AG88" i="134"/>
  <c r="AG89" i="134"/>
  <c r="AG90" i="134"/>
  <c r="AG91" i="134"/>
  <c r="AG92" i="134"/>
  <c r="AG93" i="134"/>
  <c r="AG94" i="134"/>
  <c r="AG95" i="134"/>
  <c r="AG96" i="134"/>
  <c r="AG97" i="134"/>
  <c r="AG98" i="134"/>
  <c r="AG99" i="134"/>
  <c r="AG100" i="134"/>
  <c r="AG101" i="134"/>
  <c r="AG102" i="134"/>
  <c r="AG103" i="134"/>
  <c r="AG104" i="134"/>
  <c r="AG105" i="134"/>
  <c r="AG106" i="134"/>
  <c r="AG107" i="134"/>
  <c r="AG108" i="134"/>
  <c r="AG109" i="134"/>
  <c r="AG110" i="134"/>
  <c r="AG111" i="134"/>
  <c r="AG112" i="134"/>
  <c r="AG113" i="134"/>
  <c r="AG114" i="134"/>
  <c r="AG115" i="134"/>
  <c r="AG116" i="134"/>
  <c r="AG117" i="134"/>
  <c r="AG118" i="134"/>
  <c r="AG119" i="134"/>
  <c r="AG120" i="134"/>
  <c r="AG121" i="134"/>
  <c r="AG122" i="134"/>
  <c r="AG124" i="134"/>
  <c r="AG127" i="134"/>
  <c r="AK13" i="134"/>
  <c r="AK14" i="134"/>
  <c r="AK15" i="134"/>
  <c r="AK16" i="134"/>
  <c r="AK17" i="134"/>
  <c r="AK18" i="134"/>
  <c r="AK19" i="134"/>
  <c r="AK20" i="134"/>
  <c r="AK21" i="134"/>
  <c r="AK22" i="134"/>
  <c r="AK23" i="134"/>
  <c r="AK24" i="134"/>
  <c r="AK25" i="134"/>
  <c r="AK26" i="134"/>
  <c r="AK27" i="134"/>
  <c r="AK28" i="134"/>
  <c r="AK29" i="134"/>
  <c r="AK30" i="134"/>
  <c r="AK31" i="134"/>
  <c r="AK32" i="134"/>
  <c r="AK33" i="134"/>
  <c r="AK34" i="134"/>
  <c r="AK35" i="134"/>
  <c r="AK36" i="134"/>
  <c r="AK37" i="134"/>
  <c r="AK38" i="134"/>
  <c r="AK39" i="134"/>
  <c r="AK40" i="134"/>
  <c r="AK41" i="134"/>
  <c r="AK42" i="134"/>
  <c r="AK43" i="134"/>
  <c r="AK44" i="134"/>
  <c r="AK45" i="134"/>
  <c r="AK46" i="134"/>
  <c r="AK47" i="134"/>
  <c r="AK48" i="134"/>
  <c r="AK49" i="134"/>
  <c r="AK50" i="134"/>
  <c r="AK51" i="134"/>
  <c r="AK52" i="134"/>
  <c r="AK53" i="134"/>
  <c r="AK54" i="134"/>
  <c r="AK55" i="134"/>
  <c r="AK56" i="134"/>
  <c r="AK57" i="134"/>
  <c r="AK58" i="134"/>
  <c r="AK59" i="134"/>
  <c r="AK60" i="134"/>
  <c r="AK61" i="134"/>
  <c r="AK62" i="134"/>
  <c r="AK63" i="134"/>
  <c r="AK64" i="134"/>
  <c r="AK65" i="134"/>
  <c r="AK66" i="134"/>
  <c r="AK67" i="134"/>
  <c r="AK68" i="134"/>
  <c r="AK69" i="134"/>
  <c r="AK70" i="134"/>
  <c r="AK71" i="134"/>
  <c r="AK72" i="134"/>
  <c r="AK73" i="134"/>
  <c r="AK74" i="134"/>
  <c r="AK75" i="134"/>
  <c r="AK76" i="134"/>
  <c r="AK77" i="134"/>
  <c r="AK78" i="134"/>
  <c r="AK79" i="134"/>
  <c r="AK80" i="134"/>
  <c r="AK81" i="134"/>
  <c r="AK82" i="134"/>
  <c r="AK83" i="134"/>
  <c r="AK84" i="134"/>
  <c r="AK85" i="134"/>
  <c r="AK86" i="134"/>
  <c r="AK87" i="134"/>
  <c r="AK88" i="134"/>
  <c r="AK89" i="134"/>
  <c r="AK90" i="134"/>
  <c r="AK91" i="134"/>
  <c r="AK92" i="134"/>
  <c r="AK93" i="134"/>
  <c r="AK94" i="134"/>
  <c r="AK95" i="134"/>
  <c r="AK96" i="134"/>
  <c r="AK97" i="134"/>
  <c r="AK98" i="134"/>
  <c r="AK99" i="134"/>
  <c r="AK100" i="134"/>
  <c r="AK101" i="134"/>
  <c r="AK102" i="134"/>
  <c r="AK103" i="134"/>
  <c r="AK104" i="134"/>
  <c r="AK105" i="134"/>
  <c r="AK106" i="134"/>
  <c r="AK107" i="134"/>
  <c r="AK108" i="134"/>
  <c r="AK109" i="134"/>
  <c r="AK110" i="134"/>
  <c r="AK111" i="134"/>
  <c r="AK112" i="134"/>
  <c r="AK113" i="134"/>
  <c r="AK114" i="134"/>
  <c r="AK115" i="134"/>
  <c r="AK116" i="134"/>
  <c r="AK117" i="134"/>
  <c r="AK118" i="134"/>
  <c r="AK119" i="134"/>
  <c r="AK120" i="134"/>
  <c r="AK121" i="134"/>
  <c r="AK122" i="134"/>
  <c r="AK124" i="134"/>
  <c r="AK127" i="134"/>
  <c r="AQ13" i="134"/>
  <c r="AQ14" i="134"/>
  <c r="AQ15" i="134"/>
  <c r="AQ16" i="134"/>
  <c r="AQ17" i="134"/>
  <c r="AQ18" i="134"/>
  <c r="AQ19" i="134"/>
  <c r="AQ20" i="134"/>
  <c r="AQ21" i="134"/>
  <c r="AQ22" i="134"/>
  <c r="AQ23" i="134"/>
  <c r="AQ24" i="134"/>
  <c r="AQ25" i="134"/>
  <c r="AQ26" i="134"/>
  <c r="AQ27" i="134"/>
  <c r="AQ28" i="134"/>
  <c r="AQ29" i="134"/>
  <c r="AQ30" i="134"/>
  <c r="AQ31" i="134"/>
  <c r="AQ32" i="134"/>
  <c r="AQ33" i="134"/>
  <c r="AQ34" i="134"/>
  <c r="AQ35" i="134"/>
  <c r="AQ36" i="134"/>
  <c r="AQ37" i="134"/>
  <c r="AQ38" i="134"/>
  <c r="AQ39" i="134"/>
  <c r="AQ40" i="134"/>
  <c r="AQ41" i="134"/>
  <c r="AQ42" i="134"/>
  <c r="AQ43" i="134"/>
  <c r="AQ44" i="134"/>
  <c r="AQ45" i="134"/>
  <c r="AQ46" i="134"/>
  <c r="AQ47" i="134"/>
  <c r="AQ48" i="134"/>
  <c r="AQ49" i="134"/>
  <c r="AQ50" i="134"/>
  <c r="AQ51" i="134"/>
  <c r="AQ52" i="134"/>
  <c r="AQ53" i="134"/>
  <c r="AQ54" i="134"/>
  <c r="AQ55" i="134"/>
  <c r="AQ56" i="134"/>
  <c r="AQ57" i="134"/>
  <c r="AQ58" i="134"/>
  <c r="AQ59" i="134"/>
  <c r="AQ60" i="134"/>
  <c r="AQ61" i="134"/>
  <c r="AQ62" i="134"/>
  <c r="AQ63" i="134"/>
  <c r="AQ64" i="134"/>
  <c r="AQ65" i="134"/>
  <c r="AQ66" i="134"/>
  <c r="AQ67" i="134"/>
  <c r="AQ68" i="134"/>
  <c r="AQ69" i="134"/>
  <c r="AQ70" i="134"/>
  <c r="AQ71" i="134"/>
  <c r="AQ72" i="134"/>
  <c r="AQ73" i="134"/>
  <c r="AQ74" i="134"/>
  <c r="AQ75" i="134"/>
  <c r="AQ76" i="134"/>
  <c r="AQ77" i="134"/>
  <c r="AQ78" i="134"/>
  <c r="AQ79" i="134"/>
  <c r="AQ80" i="134"/>
  <c r="AQ81" i="134"/>
  <c r="AQ82" i="134"/>
  <c r="AQ83" i="134"/>
  <c r="AQ84" i="134"/>
  <c r="AQ85" i="134"/>
  <c r="AQ86" i="134"/>
  <c r="AQ87" i="134"/>
  <c r="AQ88" i="134"/>
  <c r="AQ89" i="134"/>
  <c r="AQ90" i="134"/>
  <c r="AQ91" i="134"/>
  <c r="AQ92" i="134"/>
  <c r="AQ93" i="134"/>
  <c r="AQ94" i="134"/>
  <c r="AQ95" i="134"/>
  <c r="AQ96" i="134"/>
  <c r="AQ97" i="134"/>
  <c r="AQ98" i="134"/>
  <c r="AQ99" i="134"/>
  <c r="AQ100" i="134"/>
  <c r="AQ101" i="134"/>
  <c r="AQ102" i="134"/>
  <c r="AQ103" i="134"/>
  <c r="AQ104" i="134"/>
  <c r="AQ105" i="134"/>
  <c r="AQ106" i="134"/>
  <c r="AQ107" i="134"/>
  <c r="AQ108" i="134"/>
  <c r="AQ109" i="134"/>
  <c r="AQ110" i="134"/>
  <c r="AQ111" i="134"/>
  <c r="AQ112" i="134"/>
  <c r="AQ113" i="134"/>
  <c r="AQ114" i="134"/>
  <c r="AQ115" i="134"/>
  <c r="AQ116" i="134"/>
  <c r="AQ117" i="134"/>
  <c r="AQ118" i="134"/>
  <c r="AQ119" i="134"/>
  <c r="AQ120" i="134"/>
  <c r="AQ121" i="134"/>
  <c r="AQ122" i="134"/>
  <c r="AQ124" i="134"/>
  <c r="AQ127" i="134"/>
  <c r="AS13" i="134"/>
  <c r="AS14" i="134"/>
  <c r="AS15" i="134"/>
  <c r="AS16" i="134"/>
  <c r="AS17" i="134"/>
  <c r="AS18" i="134"/>
  <c r="AS19" i="134"/>
  <c r="AS20" i="134"/>
  <c r="AS21" i="134"/>
  <c r="AS22" i="134"/>
  <c r="AS23" i="134"/>
  <c r="AS24" i="134"/>
  <c r="AS25" i="134"/>
  <c r="AS26" i="134"/>
  <c r="AS27" i="134"/>
  <c r="AS28" i="134"/>
  <c r="AS29" i="134"/>
  <c r="AS30" i="134"/>
  <c r="AS31" i="134"/>
  <c r="AS32" i="134"/>
  <c r="AS33" i="134"/>
  <c r="AS34" i="134"/>
  <c r="AS35" i="134"/>
  <c r="AS36" i="134"/>
  <c r="AS37" i="134"/>
  <c r="AS38" i="134"/>
  <c r="AS39" i="134"/>
  <c r="AS40" i="134"/>
  <c r="AS41" i="134"/>
  <c r="AS42" i="134"/>
  <c r="AS43" i="134"/>
  <c r="AS44" i="134"/>
  <c r="AS45" i="134"/>
  <c r="AS46" i="134"/>
  <c r="AS47" i="134"/>
  <c r="AS48" i="134"/>
  <c r="AS49" i="134"/>
  <c r="AS50" i="134"/>
  <c r="AS51" i="134"/>
  <c r="AS52" i="134"/>
  <c r="AS53" i="134"/>
  <c r="AS54" i="134"/>
  <c r="AS55" i="134"/>
  <c r="AS56" i="134"/>
  <c r="AS57" i="134"/>
  <c r="AS58" i="134"/>
  <c r="AS59" i="134"/>
  <c r="AS60" i="134"/>
  <c r="AS61" i="134"/>
  <c r="AS62" i="134"/>
  <c r="AS63" i="134"/>
  <c r="AS64" i="134"/>
  <c r="AS65" i="134"/>
  <c r="AS66" i="134"/>
  <c r="AS67" i="134"/>
  <c r="AS68" i="134"/>
  <c r="AS69" i="134"/>
  <c r="AS70" i="134"/>
  <c r="AS71" i="134"/>
  <c r="AS72" i="134"/>
  <c r="AS73" i="134"/>
  <c r="AS74" i="134"/>
  <c r="AS75" i="134"/>
  <c r="AS76" i="134"/>
  <c r="AS77" i="134"/>
  <c r="AS78" i="134"/>
  <c r="AS79" i="134"/>
  <c r="AS80" i="134"/>
  <c r="AS81" i="134"/>
  <c r="AS82" i="134"/>
  <c r="AS83" i="134"/>
  <c r="AS84" i="134"/>
  <c r="AS85" i="134"/>
  <c r="AS86" i="134"/>
  <c r="AS87" i="134"/>
  <c r="AS88" i="134"/>
  <c r="AS89" i="134"/>
  <c r="AS90" i="134"/>
  <c r="AS91" i="134"/>
  <c r="AS92" i="134"/>
  <c r="AS93" i="134"/>
  <c r="AS94" i="134"/>
  <c r="AS95" i="134"/>
  <c r="AS96" i="134"/>
  <c r="AS97" i="134"/>
  <c r="AS98" i="134"/>
  <c r="AS99" i="134"/>
  <c r="AS100" i="134"/>
  <c r="AS101" i="134"/>
  <c r="AS102" i="134"/>
  <c r="AS103" i="134"/>
  <c r="AS104" i="134"/>
  <c r="AS105" i="134"/>
  <c r="AS106" i="134"/>
  <c r="AS107" i="134"/>
  <c r="AS108" i="134"/>
  <c r="AS109" i="134"/>
  <c r="AS110" i="134"/>
  <c r="AS111" i="134"/>
  <c r="AS112" i="134"/>
  <c r="AS113" i="134"/>
  <c r="AS114" i="134"/>
  <c r="AS115" i="134"/>
  <c r="AS116" i="134"/>
  <c r="AS117" i="134"/>
  <c r="AS118" i="134"/>
  <c r="AS119" i="134"/>
  <c r="AS120" i="134"/>
  <c r="AS121" i="134"/>
  <c r="AS122" i="134"/>
  <c r="AS124" i="134"/>
  <c r="AS127" i="134"/>
  <c r="AT132" i="134"/>
  <c r="E13" i="134"/>
  <c r="AT13" i="134"/>
  <c r="E14" i="134"/>
  <c r="AT14" i="134"/>
  <c r="E15" i="134"/>
  <c r="AT15" i="134"/>
  <c r="E16" i="134"/>
  <c r="AT16" i="134"/>
  <c r="E17" i="134"/>
  <c r="AT17" i="134"/>
  <c r="E18" i="134"/>
  <c r="AT18" i="134"/>
  <c r="E19" i="134"/>
  <c r="AT19" i="134"/>
  <c r="E20" i="134"/>
  <c r="AT20" i="134"/>
  <c r="E21" i="134"/>
  <c r="AT21" i="134"/>
  <c r="E22" i="134"/>
  <c r="AT22" i="134"/>
  <c r="E23" i="134"/>
  <c r="AT23" i="134"/>
  <c r="E24" i="134"/>
  <c r="AT24" i="134"/>
  <c r="E25" i="134"/>
  <c r="AT25" i="134"/>
  <c r="E26" i="134"/>
  <c r="AT26" i="134"/>
  <c r="E27" i="134"/>
  <c r="AT27" i="134"/>
  <c r="E28" i="134"/>
  <c r="AT28" i="134"/>
  <c r="E29" i="134"/>
  <c r="AT29" i="134"/>
  <c r="E30" i="134"/>
  <c r="AT30" i="134"/>
  <c r="E31" i="134"/>
  <c r="AT31" i="134"/>
  <c r="E32" i="134"/>
  <c r="AT32" i="134"/>
  <c r="E33" i="134"/>
  <c r="AT33" i="134"/>
  <c r="E34" i="134"/>
  <c r="AT34" i="134"/>
  <c r="E35" i="134"/>
  <c r="AT35" i="134"/>
  <c r="E36" i="134"/>
  <c r="AT36" i="134"/>
  <c r="E37" i="134"/>
  <c r="AT37" i="134"/>
  <c r="E38" i="134"/>
  <c r="AT38" i="134"/>
  <c r="E39" i="134"/>
  <c r="AT39" i="134"/>
  <c r="E40" i="134"/>
  <c r="AT40" i="134"/>
  <c r="E41" i="134"/>
  <c r="AT41" i="134"/>
  <c r="E42" i="134"/>
  <c r="AT42" i="134"/>
  <c r="E43" i="134"/>
  <c r="AT43" i="134"/>
  <c r="E44" i="134"/>
  <c r="AT44" i="134"/>
  <c r="E45" i="134"/>
  <c r="AT45" i="134"/>
  <c r="E46" i="134"/>
  <c r="AT46" i="134"/>
  <c r="E47" i="134"/>
  <c r="AT47" i="134"/>
  <c r="E48" i="134"/>
  <c r="AT48" i="134"/>
  <c r="E49" i="134"/>
  <c r="AT49" i="134"/>
  <c r="E50" i="134"/>
  <c r="AT50" i="134"/>
  <c r="E51" i="134"/>
  <c r="AT51" i="134"/>
  <c r="E52" i="134"/>
  <c r="AT52" i="134"/>
  <c r="E53" i="134"/>
  <c r="AT53" i="134"/>
  <c r="E54" i="134"/>
  <c r="AT54" i="134"/>
  <c r="E55" i="134"/>
  <c r="AT55" i="134"/>
  <c r="E56" i="134"/>
  <c r="AT56" i="134"/>
  <c r="E57" i="134"/>
  <c r="AT57" i="134"/>
  <c r="E58" i="134"/>
  <c r="AT58" i="134"/>
  <c r="E59" i="134"/>
  <c r="AT59" i="134"/>
  <c r="E60" i="134"/>
  <c r="AT60" i="134"/>
  <c r="E61" i="134"/>
  <c r="AT61" i="134"/>
  <c r="E62" i="134"/>
  <c r="AT62" i="134"/>
  <c r="E63" i="134"/>
  <c r="AT63" i="134"/>
  <c r="E64" i="134"/>
  <c r="AT64" i="134"/>
  <c r="E65" i="134"/>
  <c r="AT65" i="134"/>
  <c r="E66" i="134"/>
  <c r="AT66" i="134"/>
  <c r="E67" i="134"/>
  <c r="AT67" i="134"/>
  <c r="E68" i="134"/>
  <c r="AT68" i="134"/>
  <c r="E69" i="134"/>
  <c r="AT69" i="134"/>
  <c r="E70" i="134"/>
  <c r="AT70" i="134"/>
  <c r="E71" i="134"/>
  <c r="AT71" i="134"/>
  <c r="E72" i="134"/>
  <c r="AT72" i="134"/>
  <c r="E73" i="134"/>
  <c r="AT73" i="134"/>
  <c r="E74" i="134"/>
  <c r="AT74" i="134"/>
  <c r="E75" i="134"/>
  <c r="AT75" i="134"/>
  <c r="E76" i="134"/>
  <c r="AT76" i="134"/>
  <c r="E77" i="134"/>
  <c r="AT77" i="134"/>
  <c r="E78" i="134"/>
  <c r="AT78" i="134"/>
  <c r="E79" i="134"/>
  <c r="AT79" i="134"/>
  <c r="E80" i="134"/>
  <c r="AT80" i="134"/>
  <c r="E81" i="134"/>
  <c r="AT81" i="134"/>
  <c r="E82" i="134"/>
  <c r="AT82" i="134"/>
  <c r="E83" i="134"/>
  <c r="AT83" i="134"/>
  <c r="E84" i="134"/>
  <c r="AT84" i="134"/>
  <c r="E85" i="134"/>
  <c r="AT85" i="134"/>
  <c r="E86" i="134"/>
  <c r="AT86" i="134"/>
  <c r="E87" i="134"/>
  <c r="AT87" i="134"/>
  <c r="E88" i="134"/>
  <c r="AT88" i="134"/>
  <c r="E89" i="134"/>
  <c r="AT89" i="134"/>
  <c r="E90" i="134"/>
  <c r="AT90" i="134"/>
  <c r="E91" i="134"/>
  <c r="AT91" i="134"/>
  <c r="E92" i="134"/>
  <c r="AT92" i="134"/>
  <c r="E93" i="134"/>
  <c r="AT93" i="134"/>
  <c r="E94" i="134"/>
  <c r="AT94" i="134"/>
  <c r="E95" i="134"/>
  <c r="AT95" i="134"/>
  <c r="E96" i="134"/>
  <c r="AT96" i="134"/>
  <c r="E97" i="134"/>
  <c r="AT97" i="134"/>
  <c r="E98" i="134"/>
  <c r="AT98" i="134"/>
  <c r="E99" i="134"/>
  <c r="AT99" i="134"/>
  <c r="E100" i="134"/>
  <c r="AT100" i="134"/>
  <c r="E101" i="134"/>
  <c r="AT101" i="134"/>
  <c r="E102" i="134"/>
  <c r="AT102" i="134"/>
  <c r="E103" i="134"/>
  <c r="AT103" i="134"/>
  <c r="E104" i="134"/>
  <c r="AT104" i="134"/>
  <c r="E105" i="134"/>
  <c r="AT105" i="134"/>
  <c r="E106" i="134"/>
  <c r="AT106" i="134"/>
  <c r="E107" i="134"/>
  <c r="AT107" i="134"/>
  <c r="E108" i="134"/>
  <c r="AT108" i="134"/>
  <c r="E109" i="134"/>
  <c r="AT109" i="134"/>
  <c r="E110" i="134"/>
  <c r="AT110" i="134"/>
  <c r="E111" i="134"/>
  <c r="AT111" i="134"/>
  <c r="E112" i="134"/>
  <c r="AT112" i="134"/>
  <c r="E113" i="134"/>
  <c r="AT113" i="134"/>
  <c r="E114" i="134"/>
  <c r="AT114" i="134"/>
  <c r="E115" i="134"/>
  <c r="AT115" i="134"/>
  <c r="E116" i="134"/>
  <c r="AT116" i="134"/>
  <c r="E117" i="134"/>
  <c r="AT117" i="134"/>
  <c r="E118" i="134"/>
  <c r="AT118" i="134"/>
  <c r="E119" i="134"/>
  <c r="AT119" i="134"/>
  <c r="E120" i="134"/>
  <c r="AT120" i="134"/>
  <c r="E121" i="134"/>
  <c r="AT121" i="134"/>
  <c r="E122" i="134"/>
  <c r="AT122" i="134"/>
  <c r="AT128" i="134"/>
  <c r="AT127" i="134"/>
  <c r="AR125" i="134"/>
  <c r="AP125" i="134"/>
  <c r="AF125" i="134"/>
  <c r="AD125" i="134"/>
  <c r="AB125" i="134"/>
  <c r="T125" i="134"/>
  <c r="R125" i="134"/>
  <c r="P125" i="134"/>
  <c r="J125" i="134"/>
  <c r="E125" i="134"/>
  <c r="E124" i="134"/>
  <c r="C114" i="134"/>
  <c r="C113" i="134"/>
  <c r="C112" i="134"/>
  <c r="C111" i="134"/>
  <c r="B84" i="134"/>
  <c r="B83" i="134"/>
  <c r="B74" i="134"/>
  <c r="B69" i="134"/>
  <c r="B66" i="134"/>
  <c r="B63" i="134"/>
  <c r="B62" i="134"/>
  <c r="B61" i="134"/>
  <c r="B60" i="134"/>
  <c r="B59" i="134"/>
  <c r="B58" i="134"/>
  <c r="B54" i="134"/>
  <c r="B51" i="134"/>
  <c r="B49" i="134"/>
  <c r="B48" i="134"/>
  <c r="B47" i="134"/>
  <c r="B46" i="134"/>
  <c r="B45" i="134"/>
  <c r="B44" i="134"/>
  <c r="B43" i="134"/>
  <c r="B41" i="134"/>
  <c r="B39" i="134"/>
  <c r="B38" i="134"/>
  <c r="B37" i="134"/>
  <c r="B36" i="134"/>
  <c r="B35" i="134"/>
  <c r="B34" i="134"/>
  <c r="B33" i="134"/>
  <c r="B32" i="134"/>
  <c r="B31" i="134"/>
  <c r="B30" i="134"/>
  <c r="B28" i="134"/>
  <c r="B27" i="134"/>
  <c r="B26" i="134"/>
  <c r="B25" i="134"/>
  <c r="B24" i="134"/>
  <c r="B23" i="134"/>
  <c r="B22" i="134"/>
  <c r="B21" i="134"/>
  <c r="B20" i="134"/>
  <c r="B19" i="134"/>
  <c r="B17" i="134"/>
  <c r="B16" i="134"/>
  <c r="B15" i="134"/>
  <c r="B14" i="134"/>
  <c r="B13" i="134"/>
  <c r="B6" i="134"/>
  <c r="B4" i="134"/>
  <c r="S13" i="133"/>
  <c r="S14" i="133"/>
  <c r="S15" i="133"/>
  <c r="S16" i="133"/>
  <c r="S17" i="133"/>
  <c r="S19" i="133"/>
  <c r="S20" i="133"/>
  <c r="S21" i="133"/>
  <c r="S22" i="133"/>
  <c r="S23" i="133"/>
  <c r="S24" i="133"/>
  <c r="S25" i="133"/>
  <c r="S27" i="133"/>
  <c r="S28" i="133"/>
  <c r="S30" i="133"/>
  <c r="S31" i="133"/>
  <c r="S32" i="133"/>
  <c r="S33" i="133"/>
  <c r="S34" i="133"/>
  <c r="S35" i="133"/>
  <c r="S36" i="133"/>
  <c r="S37" i="133"/>
  <c r="S38" i="133"/>
  <c r="S39" i="133"/>
  <c r="S41" i="133"/>
  <c r="S42" i="133"/>
  <c r="S43" i="133"/>
  <c r="S44" i="133"/>
  <c r="S45" i="133"/>
  <c r="S46" i="133"/>
  <c r="S49" i="133"/>
  <c r="S51" i="133"/>
  <c r="S54" i="133"/>
  <c r="S58" i="133"/>
  <c r="S59" i="133"/>
  <c r="S60" i="133"/>
  <c r="S61" i="133"/>
  <c r="S62" i="133"/>
  <c r="S63" i="133"/>
  <c r="S64" i="133"/>
  <c r="S65" i="133"/>
  <c r="S66" i="133"/>
  <c r="S69" i="133"/>
  <c r="S74" i="133"/>
  <c r="S75" i="133"/>
  <c r="S83" i="133"/>
  <c r="S84" i="133"/>
  <c r="S108" i="133"/>
  <c r="S109" i="133"/>
  <c r="S110" i="133"/>
  <c r="S18" i="133"/>
  <c r="S26" i="133"/>
  <c r="S29" i="133"/>
  <c r="S40" i="133"/>
  <c r="S47" i="133"/>
  <c r="S48" i="133"/>
  <c r="S50" i="133"/>
  <c r="S52" i="133"/>
  <c r="S53" i="133"/>
  <c r="S55" i="133"/>
  <c r="S56" i="133"/>
  <c r="S57" i="133"/>
  <c r="S67" i="133"/>
  <c r="S68" i="133"/>
  <c r="S70" i="133"/>
  <c r="S71" i="133"/>
  <c r="S72" i="133"/>
  <c r="S73" i="133"/>
  <c r="S76" i="133"/>
  <c r="S77" i="133"/>
  <c r="S78" i="133"/>
  <c r="S79" i="133"/>
  <c r="S80" i="133"/>
  <c r="S81" i="133"/>
  <c r="S82" i="133"/>
  <c r="S85" i="133"/>
  <c r="S86" i="133"/>
  <c r="S87" i="133"/>
  <c r="S88" i="133"/>
  <c r="S89" i="133"/>
  <c r="S90" i="133"/>
  <c r="S91" i="133"/>
  <c r="S92" i="133"/>
  <c r="S93" i="133"/>
  <c r="S94" i="133"/>
  <c r="S95" i="133"/>
  <c r="S96" i="133"/>
  <c r="S97" i="133"/>
  <c r="S98" i="133"/>
  <c r="S99" i="133"/>
  <c r="S100" i="133"/>
  <c r="S101" i="133"/>
  <c r="S102" i="133"/>
  <c r="S103" i="133"/>
  <c r="S104" i="133"/>
  <c r="S105" i="133"/>
  <c r="S106" i="133"/>
  <c r="S107" i="133"/>
  <c r="S111" i="133"/>
  <c r="S112" i="133"/>
  <c r="S113" i="133"/>
  <c r="S114" i="133"/>
  <c r="S115" i="133"/>
  <c r="S116" i="133"/>
  <c r="S117" i="133"/>
  <c r="S118" i="133"/>
  <c r="S119" i="133"/>
  <c r="S120" i="133"/>
  <c r="S121" i="133"/>
  <c r="S122" i="133"/>
  <c r="S123" i="133"/>
  <c r="S126" i="133"/>
  <c r="E24" i="133"/>
  <c r="E13" i="133"/>
  <c r="AT13" i="133"/>
  <c r="E14" i="133"/>
  <c r="AT14" i="133"/>
  <c r="E15" i="133"/>
  <c r="AT15" i="133"/>
  <c r="E16" i="133"/>
  <c r="AT16" i="133"/>
  <c r="E17" i="133"/>
  <c r="AT17" i="133"/>
  <c r="E19" i="133"/>
  <c r="AT19" i="133"/>
  <c r="E20" i="133"/>
  <c r="AT20" i="133"/>
  <c r="E21" i="133"/>
  <c r="AT21" i="133"/>
  <c r="E22" i="133"/>
  <c r="AT22" i="133"/>
  <c r="E23" i="133"/>
  <c r="AT23" i="133"/>
  <c r="AT24" i="133"/>
  <c r="E25" i="133"/>
  <c r="AT25" i="133"/>
  <c r="E27" i="133"/>
  <c r="AT27" i="133"/>
  <c r="E28" i="133"/>
  <c r="AT28" i="133"/>
  <c r="E30" i="133"/>
  <c r="AT30" i="133"/>
  <c r="E31" i="133"/>
  <c r="AT31" i="133"/>
  <c r="E32" i="133"/>
  <c r="AT32" i="133"/>
  <c r="E33" i="133"/>
  <c r="AT33" i="133"/>
  <c r="E34" i="133"/>
  <c r="AT34" i="133"/>
  <c r="E35" i="133"/>
  <c r="AT35" i="133"/>
  <c r="E36" i="133"/>
  <c r="AT36" i="133"/>
  <c r="E37" i="133"/>
  <c r="AT37" i="133"/>
  <c r="E38" i="133"/>
  <c r="AT38" i="133"/>
  <c r="E39" i="133"/>
  <c r="AT39" i="133"/>
  <c r="E41" i="133"/>
  <c r="AT41" i="133"/>
  <c r="E42" i="133"/>
  <c r="AT42" i="133"/>
  <c r="E43" i="133"/>
  <c r="AT43" i="133"/>
  <c r="E44" i="133"/>
  <c r="AT44" i="133"/>
  <c r="E45" i="133"/>
  <c r="AT45" i="133"/>
  <c r="E46" i="133"/>
  <c r="AT46" i="133"/>
  <c r="E49" i="133"/>
  <c r="AT49" i="133"/>
  <c r="E51" i="133"/>
  <c r="AT51" i="133"/>
  <c r="E54" i="133"/>
  <c r="AT54" i="133"/>
  <c r="E58" i="133"/>
  <c r="AT58" i="133"/>
  <c r="E59" i="133"/>
  <c r="AT59" i="133"/>
  <c r="E60" i="133"/>
  <c r="AT60" i="133"/>
  <c r="E61" i="133"/>
  <c r="AT61" i="133"/>
  <c r="E62" i="133"/>
  <c r="AT62" i="133"/>
  <c r="E63" i="133"/>
  <c r="AT63" i="133"/>
  <c r="E64" i="133"/>
  <c r="AT64" i="133"/>
  <c r="E65" i="133"/>
  <c r="AT65" i="133"/>
  <c r="E66" i="133"/>
  <c r="AT66" i="133"/>
  <c r="E69" i="133"/>
  <c r="AT69" i="133"/>
  <c r="E74" i="133"/>
  <c r="AT74" i="133"/>
  <c r="E75" i="133"/>
  <c r="AT75" i="133"/>
  <c r="E83" i="133"/>
  <c r="AT83" i="133"/>
  <c r="E84" i="133"/>
  <c r="AT84" i="133"/>
  <c r="E108" i="133"/>
  <c r="AT108" i="133"/>
  <c r="E109" i="133"/>
  <c r="AT109" i="133"/>
  <c r="E110" i="133"/>
  <c r="AT110" i="133"/>
  <c r="E18" i="133"/>
  <c r="AT18" i="133"/>
  <c r="E26" i="133"/>
  <c r="AT26" i="133"/>
  <c r="E29" i="133"/>
  <c r="AT29" i="133"/>
  <c r="E40" i="133"/>
  <c r="AT40" i="133"/>
  <c r="E47" i="133"/>
  <c r="AT47" i="133"/>
  <c r="E48" i="133"/>
  <c r="AT48" i="133"/>
  <c r="E50" i="133"/>
  <c r="AT50" i="133"/>
  <c r="E52" i="133"/>
  <c r="AT52" i="133"/>
  <c r="E53" i="133"/>
  <c r="AT53" i="133"/>
  <c r="E55" i="133"/>
  <c r="AT55" i="133"/>
  <c r="E56" i="133"/>
  <c r="AT56" i="133"/>
  <c r="E57" i="133"/>
  <c r="AT57" i="133"/>
  <c r="E67" i="133"/>
  <c r="AT67" i="133"/>
  <c r="E68" i="133"/>
  <c r="AT68" i="133"/>
  <c r="E70" i="133"/>
  <c r="AT70" i="133"/>
  <c r="E71" i="133"/>
  <c r="AT71" i="133"/>
  <c r="E72" i="133"/>
  <c r="AT72" i="133"/>
  <c r="E73" i="133"/>
  <c r="AT73" i="133"/>
  <c r="E76" i="133"/>
  <c r="AT76" i="133"/>
  <c r="E77" i="133"/>
  <c r="AT77" i="133"/>
  <c r="E78" i="133"/>
  <c r="AT78" i="133"/>
  <c r="E79" i="133"/>
  <c r="AT79" i="133"/>
  <c r="E80" i="133"/>
  <c r="AT80" i="133"/>
  <c r="E81" i="133"/>
  <c r="AT81" i="133"/>
  <c r="E82" i="133"/>
  <c r="AT82" i="133"/>
  <c r="E85" i="133"/>
  <c r="AT85" i="133"/>
  <c r="E86" i="133"/>
  <c r="AT86" i="133"/>
  <c r="E87" i="133"/>
  <c r="AT87" i="133"/>
  <c r="E88" i="133"/>
  <c r="AT88" i="133"/>
  <c r="E89" i="133"/>
  <c r="AT89" i="133"/>
  <c r="E90" i="133"/>
  <c r="AT90" i="133"/>
  <c r="E91" i="133"/>
  <c r="AT91" i="133"/>
  <c r="E92" i="133"/>
  <c r="AT92" i="133"/>
  <c r="E93" i="133"/>
  <c r="AT93" i="133"/>
  <c r="E94" i="133"/>
  <c r="AT94" i="133"/>
  <c r="E95" i="133"/>
  <c r="AT95" i="133"/>
  <c r="E96" i="133"/>
  <c r="AT96" i="133"/>
  <c r="E97" i="133"/>
  <c r="AT97" i="133"/>
  <c r="E98" i="133"/>
  <c r="AT98" i="133"/>
  <c r="E99" i="133"/>
  <c r="AT99" i="133"/>
  <c r="E100" i="133"/>
  <c r="AT100" i="133"/>
  <c r="E101" i="133"/>
  <c r="AT101" i="133"/>
  <c r="E102" i="133"/>
  <c r="AT102" i="133"/>
  <c r="E103" i="133"/>
  <c r="AT103" i="133"/>
  <c r="E104" i="133"/>
  <c r="AT104" i="133"/>
  <c r="E105" i="133"/>
  <c r="AT105" i="133"/>
  <c r="E106" i="133"/>
  <c r="AT106" i="133"/>
  <c r="E107" i="133"/>
  <c r="AT107" i="133"/>
  <c r="E111" i="133"/>
  <c r="AT111" i="133"/>
  <c r="E112" i="133"/>
  <c r="AT112" i="133"/>
  <c r="E113" i="133"/>
  <c r="AT113" i="133"/>
  <c r="E114" i="133"/>
  <c r="AT114" i="133"/>
  <c r="E115" i="133"/>
  <c r="AT115" i="133"/>
  <c r="E116" i="133"/>
  <c r="AT116" i="133"/>
  <c r="E117" i="133"/>
  <c r="AT117" i="133"/>
  <c r="E118" i="133"/>
  <c r="AT118" i="133"/>
  <c r="E119" i="133"/>
  <c r="AT119" i="133"/>
  <c r="E120" i="133"/>
  <c r="AT120" i="133"/>
  <c r="E121" i="133"/>
  <c r="AT121" i="133"/>
  <c r="E122" i="133"/>
  <c r="AT122" i="133"/>
  <c r="AT123" i="133"/>
  <c r="AT127" i="133"/>
  <c r="AT126" i="133"/>
  <c r="AS122" i="133"/>
  <c r="AQ122" i="133"/>
  <c r="AG122" i="133"/>
  <c r="AE122" i="133"/>
  <c r="AC122" i="133"/>
  <c r="U122" i="133"/>
  <c r="Q122" i="133"/>
  <c r="K122" i="133"/>
  <c r="I122" i="133"/>
  <c r="AS24" i="133"/>
  <c r="AQ24" i="133"/>
  <c r="AG24" i="133"/>
  <c r="AE24" i="133"/>
  <c r="AC24" i="133"/>
  <c r="U24" i="133"/>
  <c r="Q24" i="133"/>
  <c r="K24" i="133"/>
  <c r="I24" i="133"/>
  <c r="B24" i="133"/>
  <c r="AT138" i="133"/>
  <c r="S133" i="133"/>
  <c r="I13" i="133"/>
  <c r="I14" i="133"/>
  <c r="I15" i="133"/>
  <c r="I16" i="133"/>
  <c r="I17" i="133"/>
  <c r="I18" i="133"/>
  <c r="I19" i="133"/>
  <c r="I20" i="133"/>
  <c r="I21" i="133"/>
  <c r="I22" i="133"/>
  <c r="I23" i="133"/>
  <c r="I25" i="133"/>
  <c r="I26" i="133"/>
  <c r="I27" i="133"/>
  <c r="I28" i="133"/>
  <c r="I29" i="133"/>
  <c r="I30" i="133"/>
  <c r="I31" i="133"/>
  <c r="I32" i="133"/>
  <c r="I33" i="133"/>
  <c r="I34" i="133"/>
  <c r="I35" i="133"/>
  <c r="I36" i="133"/>
  <c r="I37" i="133"/>
  <c r="I38" i="133"/>
  <c r="I39" i="133"/>
  <c r="I40" i="133"/>
  <c r="I41" i="133"/>
  <c r="I42" i="133"/>
  <c r="I43" i="133"/>
  <c r="I44" i="133"/>
  <c r="I45" i="133"/>
  <c r="I46" i="133"/>
  <c r="I47" i="133"/>
  <c r="I48" i="133"/>
  <c r="I49" i="133"/>
  <c r="I50" i="133"/>
  <c r="I51" i="133"/>
  <c r="I52" i="133"/>
  <c r="I53" i="133"/>
  <c r="I54" i="133"/>
  <c r="I55" i="133"/>
  <c r="I56" i="133"/>
  <c r="I57" i="133"/>
  <c r="I58" i="133"/>
  <c r="I59" i="133"/>
  <c r="I60" i="133"/>
  <c r="I61" i="133"/>
  <c r="I62" i="133"/>
  <c r="I63" i="133"/>
  <c r="I64" i="133"/>
  <c r="I65" i="133"/>
  <c r="I66" i="133"/>
  <c r="I67" i="133"/>
  <c r="I68" i="133"/>
  <c r="I69" i="133"/>
  <c r="I70" i="133"/>
  <c r="I71" i="133"/>
  <c r="I72" i="133"/>
  <c r="I73" i="133"/>
  <c r="I74" i="133"/>
  <c r="I75" i="133"/>
  <c r="I76" i="133"/>
  <c r="I77" i="133"/>
  <c r="I78" i="133"/>
  <c r="I79" i="133"/>
  <c r="I80" i="133"/>
  <c r="I81" i="133"/>
  <c r="I82" i="133"/>
  <c r="I83" i="133"/>
  <c r="I84" i="133"/>
  <c r="I85" i="133"/>
  <c r="I86" i="133"/>
  <c r="I87" i="133"/>
  <c r="I88" i="133"/>
  <c r="I89" i="133"/>
  <c r="I90" i="133"/>
  <c r="I91" i="133"/>
  <c r="I92" i="133"/>
  <c r="I93" i="133"/>
  <c r="I94" i="133"/>
  <c r="I95" i="133"/>
  <c r="I96" i="133"/>
  <c r="I97" i="133"/>
  <c r="I98" i="133"/>
  <c r="I99" i="133"/>
  <c r="I100" i="133"/>
  <c r="I101" i="133"/>
  <c r="I102" i="133"/>
  <c r="I103" i="133"/>
  <c r="I104" i="133"/>
  <c r="I105" i="133"/>
  <c r="I106" i="133"/>
  <c r="I107" i="133"/>
  <c r="I108" i="133"/>
  <c r="I109" i="133"/>
  <c r="I110" i="133"/>
  <c r="I111" i="133"/>
  <c r="I112" i="133"/>
  <c r="I113" i="133"/>
  <c r="I114" i="133"/>
  <c r="I115" i="133"/>
  <c r="I116" i="133"/>
  <c r="I117" i="133"/>
  <c r="I118" i="133"/>
  <c r="I119" i="133"/>
  <c r="I120" i="133"/>
  <c r="I121" i="133"/>
  <c r="I123" i="133"/>
  <c r="I126" i="133"/>
  <c r="K13" i="133"/>
  <c r="K14" i="133"/>
  <c r="K15" i="133"/>
  <c r="K16" i="133"/>
  <c r="K17" i="133"/>
  <c r="K18" i="133"/>
  <c r="K19" i="133"/>
  <c r="K20" i="133"/>
  <c r="K21" i="133"/>
  <c r="K22" i="133"/>
  <c r="K23" i="133"/>
  <c r="K25" i="133"/>
  <c r="K26" i="133"/>
  <c r="K27" i="133"/>
  <c r="K28" i="133"/>
  <c r="K29" i="133"/>
  <c r="K30" i="133"/>
  <c r="K31" i="133"/>
  <c r="K32" i="133"/>
  <c r="K33" i="133"/>
  <c r="K34" i="133"/>
  <c r="K35" i="133"/>
  <c r="K36" i="133"/>
  <c r="K37" i="133"/>
  <c r="K38" i="133"/>
  <c r="K39" i="133"/>
  <c r="K40" i="133"/>
  <c r="K41" i="133"/>
  <c r="K42" i="133"/>
  <c r="K43" i="133"/>
  <c r="K44" i="133"/>
  <c r="K45" i="133"/>
  <c r="K46" i="133"/>
  <c r="K47" i="133"/>
  <c r="K48" i="133"/>
  <c r="K49" i="133"/>
  <c r="K50" i="133"/>
  <c r="K51" i="133"/>
  <c r="K52" i="133"/>
  <c r="K53" i="133"/>
  <c r="K54" i="133"/>
  <c r="K55" i="133"/>
  <c r="K56" i="133"/>
  <c r="K57" i="133"/>
  <c r="K58" i="133"/>
  <c r="K59" i="133"/>
  <c r="K60" i="133"/>
  <c r="K61" i="133"/>
  <c r="K62" i="133"/>
  <c r="K63" i="133"/>
  <c r="K64" i="133"/>
  <c r="K65" i="133"/>
  <c r="K66" i="133"/>
  <c r="K67" i="133"/>
  <c r="K68" i="133"/>
  <c r="K69" i="133"/>
  <c r="K70" i="133"/>
  <c r="K71" i="133"/>
  <c r="K72" i="133"/>
  <c r="K73" i="133"/>
  <c r="K74" i="133"/>
  <c r="K75" i="133"/>
  <c r="K76" i="133"/>
  <c r="K77" i="133"/>
  <c r="K78" i="133"/>
  <c r="K79" i="133"/>
  <c r="K80" i="133"/>
  <c r="K81" i="133"/>
  <c r="K82" i="133"/>
  <c r="K83" i="133"/>
  <c r="K84" i="133"/>
  <c r="K85" i="133"/>
  <c r="K86" i="133"/>
  <c r="K87" i="133"/>
  <c r="K88" i="133"/>
  <c r="K89" i="133"/>
  <c r="K90" i="133"/>
  <c r="K91" i="133"/>
  <c r="K92" i="133"/>
  <c r="K93" i="133"/>
  <c r="K94" i="133"/>
  <c r="K95" i="133"/>
  <c r="K96" i="133"/>
  <c r="K97" i="133"/>
  <c r="K98" i="133"/>
  <c r="K99" i="133"/>
  <c r="K100" i="133"/>
  <c r="K101" i="133"/>
  <c r="K102" i="133"/>
  <c r="K103" i="133"/>
  <c r="K104" i="133"/>
  <c r="K105" i="133"/>
  <c r="K106" i="133"/>
  <c r="K107" i="133"/>
  <c r="K108" i="133"/>
  <c r="K109" i="133"/>
  <c r="K110" i="133"/>
  <c r="K111" i="133"/>
  <c r="K112" i="133"/>
  <c r="K113" i="133"/>
  <c r="K114" i="133"/>
  <c r="K115" i="133"/>
  <c r="K116" i="133"/>
  <c r="K117" i="133"/>
  <c r="K118" i="133"/>
  <c r="K119" i="133"/>
  <c r="K120" i="133"/>
  <c r="K121" i="133"/>
  <c r="K123" i="133"/>
  <c r="K126" i="133"/>
  <c r="Q13" i="133"/>
  <c r="Q14" i="133"/>
  <c r="Q15" i="133"/>
  <c r="Q16" i="133"/>
  <c r="Q17" i="133"/>
  <c r="Q18" i="133"/>
  <c r="Q19" i="133"/>
  <c r="Q20" i="133"/>
  <c r="Q21" i="133"/>
  <c r="Q22" i="133"/>
  <c r="Q23" i="133"/>
  <c r="Q25" i="133"/>
  <c r="Q26" i="133"/>
  <c r="Q27" i="133"/>
  <c r="Q28" i="133"/>
  <c r="Q29" i="133"/>
  <c r="Q30" i="133"/>
  <c r="Q31" i="133"/>
  <c r="Q32" i="133"/>
  <c r="Q33" i="133"/>
  <c r="Q34" i="133"/>
  <c r="Q35" i="133"/>
  <c r="Q36" i="133"/>
  <c r="Q37" i="133"/>
  <c r="Q38" i="133"/>
  <c r="Q39" i="133"/>
  <c r="Q40" i="133"/>
  <c r="Q41" i="133"/>
  <c r="Q42" i="133"/>
  <c r="Q43" i="133"/>
  <c r="Q44" i="133"/>
  <c r="Q45" i="133"/>
  <c r="Q46" i="133"/>
  <c r="Q47" i="133"/>
  <c r="Q48" i="133"/>
  <c r="Q49" i="133"/>
  <c r="Q50" i="133"/>
  <c r="Q51" i="133"/>
  <c r="Q52" i="133"/>
  <c r="Q53" i="133"/>
  <c r="Q54" i="133"/>
  <c r="Q55" i="133"/>
  <c r="Q56" i="133"/>
  <c r="Q57" i="133"/>
  <c r="Q58" i="133"/>
  <c r="Q59" i="133"/>
  <c r="Q60" i="133"/>
  <c r="Q61" i="133"/>
  <c r="Q62" i="133"/>
  <c r="Q63" i="133"/>
  <c r="Q64" i="133"/>
  <c r="Q65" i="133"/>
  <c r="Q66" i="133"/>
  <c r="Q67" i="133"/>
  <c r="Q68" i="133"/>
  <c r="Q69" i="133"/>
  <c r="Q70" i="133"/>
  <c r="Q71" i="133"/>
  <c r="Q72" i="133"/>
  <c r="Q73" i="133"/>
  <c r="Q74" i="133"/>
  <c r="Q75" i="133"/>
  <c r="Q76" i="133"/>
  <c r="Q77" i="133"/>
  <c r="Q78" i="133"/>
  <c r="Q79" i="133"/>
  <c r="Q80" i="133"/>
  <c r="Q81" i="133"/>
  <c r="Q82" i="133"/>
  <c r="Q83" i="133"/>
  <c r="Q84" i="133"/>
  <c r="Q85" i="133"/>
  <c r="Q86" i="133"/>
  <c r="Q87" i="133"/>
  <c r="Q88" i="133"/>
  <c r="Q89" i="133"/>
  <c r="Q90" i="133"/>
  <c r="Q91" i="133"/>
  <c r="Q92" i="133"/>
  <c r="Q93" i="133"/>
  <c r="Q94" i="133"/>
  <c r="Q95" i="133"/>
  <c r="Q96" i="133"/>
  <c r="Q97" i="133"/>
  <c r="Q98" i="133"/>
  <c r="Q99" i="133"/>
  <c r="Q100" i="133"/>
  <c r="Q101" i="133"/>
  <c r="Q102" i="133"/>
  <c r="Q103" i="133"/>
  <c r="Q104" i="133"/>
  <c r="Q105" i="133"/>
  <c r="Q106" i="133"/>
  <c r="Q107" i="133"/>
  <c r="Q108" i="133"/>
  <c r="Q109" i="133"/>
  <c r="Q110" i="133"/>
  <c r="Q111" i="133"/>
  <c r="Q112" i="133"/>
  <c r="Q113" i="133"/>
  <c r="Q114" i="133"/>
  <c r="Q115" i="133"/>
  <c r="Q116" i="133"/>
  <c r="Q117" i="133"/>
  <c r="Q118" i="133"/>
  <c r="Q119" i="133"/>
  <c r="Q120" i="133"/>
  <c r="Q121" i="133"/>
  <c r="Q123" i="133"/>
  <c r="Q126" i="133"/>
  <c r="U13" i="133"/>
  <c r="U14" i="133"/>
  <c r="U15" i="133"/>
  <c r="U16" i="133"/>
  <c r="U17" i="133"/>
  <c r="U18" i="133"/>
  <c r="U19" i="133"/>
  <c r="U20" i="133"/>
  <c r="U21" i="133"/>
  <c r="U22" i="133"/>
  <c r="U23" i="133"/>
  <c r="U25" i="133"/>
  <c r="U26" i="133"/>
  <c r="U27" i="133"/>
  <c r="U28" i="133"/>
  <c r="U29" i="133"/>
  <c r="U30" i="133"/>
  <c r="U31" i="133"/>
  <c r="U32" i="133"/>
  <c r="U33" i="133"/>
  <c r="U34" i="133"/>
  <c r="U35" i="133"/>
  <c r="U36" i="133"/>
  <c r="U37" i="133"/>
  <c r="U38" i="133"/>
  <c r="U39" i="133"/>
  <c r="U40" i="133"/>
  <c r="U41" i="133"/>
  <c r="U42" i="133"/>
  <c r="U43" i="133"/>
  <c r="U44" i="133"/>
  <c r="U45" i="133"/>
  <c r="U46" i="133"/>
  <c r="U47" i="133"/>
  <c r="U48" i="133"/>
  <c r="U49" i="133"/>
  <c r="U50" i="133"/>
  <c r="U51" i="133"/>
  <c r="U52" i="133"/>
  <c r="U53" i="133"/>
  <c r="U54" i="133"/>
  <c r="U55" i="133"/>
  <c r="U56" i="133"/>
  <c r="U57" i="133"/>
  <c r="U58" i="133"/>
  <c r="U59" i="133"/>
  <c r="U60" i="133"/>
  <c r="U61" i="133"/>
  <c r="U62" i="133"/>
  <c r="U63" i="133"/>
  <c r="U64" i="133"/>
  <c r="U65" i="133"/>
  <c r="U66" i="133"/>
  <c r="U67" i="133"/>
  <c r="U68" i="133"/>
  <c r="U69" i="133"/>
  <c r="U70" i="133"/>
  <c r="U71" i="133"/>
  <c r="U72" i="133"/>
  <c r="U73" i="133"/>
  <c r="U74" i="133"/>
  <c r="U75" i="133"/>
  <c r="U76" i="133"/>
  <c r="U77" i="133"/>
  <c r="U78" i="133"/>
  <c r="U79" i="133"/>
  <c r="U80" i="133"/>
  <c r="U81" i="133"/>
  <c r="U82" i="133"/>
  <c r="U83" i="133"/>
  <c r="U84" i="133"/>
  <c r="U85" i="133"/>
  <c r="U86" i="133"/>
  <c r="U87" i="133"/>
  <c r="U88" i="133"/>
  <c r="U89" i="133"/>
  <c r="U90" i="133"/>
  <c r="U91" i="133"/>
  <c r="U92" i="133"/>
  <c r="U93" i="133"/>
  <c r="U94" i="133"/>
  <c r="U95" i="133"/>
  <c r="U96" i="133"/>
  <c r="U97" i="133"/>
  <c r="U98" i="133"/>
  <c r="U99" i="133"/>
  <c r="U100" i="133"/>
  <c r="U101" i="133"/>
  <c r="U102" i="133"/>
  <c r="U103" i="133"/>
  <c r="U104" i="133"/>
  <c r="U105" i="133"/>
  <c r="U106" i="133"/>
  <c r="U107" i="133"/>
  <c r="U108" i="133"/>
  <c r="U109" i="133"/>
  <c r="U110" i="133"/>
  <c r="U111" i="133"/>
  <c r="U112" i="133"/>
  <c r="U113" i="133"/>
  <c r="U114" i="133"/>
  <c r="U115" i="133"/>
  <c r="U116" i="133"/>
  <c r="U117" i="133"/>
  <c r="U118" i="133"/>
  <c r="U119" i="133"/>
  <c r="U120" i="133"/>
  <c r="U121" i="133"/>
  <c r="U123" i="133"/>
  <c r="U126" i="133"/>
  <c r="AC13" i="133"/>
  <c r="AC14" i="133"/>
  <c r="AC15" i="133"/>
  <c r="AC16" i="133"/>
  <c r="AC17" i="133"/>
  <c r="AC18" i="133"/>
  <c r="AC19" i="133"/>
  <c r="AC20" i="133"/>
  <c r="AC21" i="133"/>
  <c r="AC22" i="133"/>
  <c r="AC23" i="133"/>
  <c r="AC25" i="133"/>
  <c r="AC26" i="133"/>
  <c r="AC27" i="133"/>
  <c r="AC28" i="133"/>
  <c r="AC29" i="133"/>
  <c r="AC30" i="133"/>
  <c r="AC31" i="133"/>
  <c r="AC32" i="133"/>
  <c r="AC33" i="133"/>
  <c r="AC34" i="133"/>
  <c r="AC35" i="133"/>
  <c r="AC36" i="133"/>
  <c r="AC37" i="133"/>
  <c r="AC38" i="133"/>
  <c r="AC39" i="133"/>
  <c r="AC40" i="133"/>
  <c r="AC41" i="133"/>
  <c r="AC42" i="133"/>
  <c r="AC43" i="133"/>
  <c r="AC44" i="133"/>
  <c r="AC45" i="133"/>
  <c r="AC46" i="133"/>
  <c r="AC47" i="133"/>
  <c r="AC48" i="133"/>
  <c r="AC49" i="133"/>
  <c r="AC50" i="133"/>
  <c r="AC51" i="133"/>
  <c r="AC52" i="133"/>
  <c r="AC53" i="133"/>
  <c r="AC54" i="133"/>
  <c r="AC55" i="133"/>
  <c r="AC56" i="133"/>
  <c r="AC57" i="133"/>
  <c r="AC58" i="133"/>
  <c r="AC59" i="133"/>
  <c r="AC60" i="133"/>
  <c r="AC61" i="133"/>
  <c r="AC62" i="133"/>
  <c r="AC63" i="133"/>
  <c r="AC64" i="133"/>
  <c r="AC65" i="133"/>
  <c r="AC66" i="133"/>
  <c r="AC67" i="133"/>
  <c r="AC68" i="133"/>
  <c r="AC69" i="133"/>
  <c r="AC70" i="133"/>
  <c r="AC71" i="133"/>
  <c r="AC72" i="133"/>
  <c r="AC73" i="133"/>
  <c r="AC74" i="133"/>
  <c r="AC75" i="133"/>
  <c r="AC76" i="133"/>
  <c r="AC77" i="133"/>
  <c r="AC78" i="133"/>
  <c r="AC79" i="133"/>
  <c r="AC80" i="133"/>
  <c r="AC81" i="133"/>
  <c r="AC82" i="133"/>
  <c r="AC83" i="133"/>
  <c r="AC84" i="133"/>
  <c r="AC85" i="133"/>
  <c r="AC86" i="133"/>
  <c r="AC87" i="133"/>
  <c r="AC88" i="133"/>
  <c r="AC89" i="133"/>
  <c r="AC90" i="133"/>
  <c r="AC91" i="133"/>
  <c r="AC92" i="133"/>
  <c r="AC93" i="133"/>
  <c r="AC94" i="133"/>
  <c r="AC95" i="133"/>
  <c r="AC96" i="133"/>
  <c r="AC97" i="133"/>
  <c r="AC98" i="133"/>
  <c r="AC99" i="133"/>
  <c r="AC100" i="133"/>
  <c r="AC101" i="133"/>
  <c r="AC102" i="133"/>
  <c r="AC103" i="133"/>
  <c r="AC104" i="133"/>
  <c r="AC105" i="133"/>
  <c r="AC106" i="133"/>
  <c r="AC107" i="133"/>
  <c r="AC108" i="133"/>
  <c r="AC109" i="133"/>
  <c r="AC110" i="133"/>
  <c r="AC111" i="133"/>
  <c r="AC112" i="133"/>
  <c r="AC113" i="133"/>
  <c r="AC114" i="133"/>
  <c r="AC115" i="133"/>
  <c r="AC116" i="133"/>
  <c r="AC117" i="133"/>
  <c r="AC118" i="133"/>
  <c r="AC119" i="133"/>
  <c r="AC120" i="133"/>
  <c r="AC121" i="133"/>
  <c r="AC123" i="133"/>
  <c r="AC126" i="133"/>
  <c r="AE13" i="133"/>
  <c r="AE14" i="133"/>
  <c r="AE15" i="133"/>
  <c r="AE16" i="133"/>
  <c r="AE17" i="133"/>
  <c r="AE18" i="133"/>
  <c r="AE19" i="133"/>
  <c r="AE20" i="133"/>
  <c r="AE21" i="133"/>
  <c r="AE22" i="133"/>
  <c r="AE23" i="133"/>
  <c r="AE25" i="133"/>
  <c r="AE26" i="133"/>
  <c r="AE27" i="133"/>
  <c r="AE28" i="133"/>
  <c r="AE29" i="133"/>
  <c r="AE30" i="133"/>
  <c r="AE31" i="133"/>
  <c r="AE32" i="133"/>
  <c r="AE33" i="133"/>
  <c r="AE34" i="133"/>
  <c r="AE35" i="133"/>
  <c r="AE36" i="133"/>
  <c r="AE37" i="133"/>
  <c r="AE38" i="133"/>
  <c r="AE39" i="133"/>
  <c r="AE40" i="133"/>
  <c r="AE41" i="133"/>
  <c r="AE42" i="133"/>
  <c r="AE43" i="133"/>
  <c r="AE44" i="133"/>
  <c r="AE45" i="133"/>
  <c r="AE46" i="133"/>
  <c r="AE47" i="133"/>
  <c r="AE48" i="133"/>
  <c r="AE49" i="133"/>
  <c r="AE50" i="133"/>
  <c r="AE51" i="133"/>
  <c r="AE52" i="133"/>
  <c r="AE53" i="133"/>
  <c r="AE54" i="133"/>
  <c r="AE55" i="133"/>
  <c r="AE56" i="133"/>
  <c r="AE57" i="133"/>
  <c r="AE58" i="133"/>
  <c r="AE59" i="133"/>
  <c r="AE60" i="133"/>
  <c r="AE61" i="133"/>
  <c r="AE62" i="133"/>
  <c r="AE63" i="133"/>
  <c r="AE64" i="133"/>
  <c r="AE65" i="133"/>
  <c r="AE66" i="133"/>
  <c r="AE67" i="133"/>
  <c r="AE68" i="133"/>
  <c r="AE69" i="133"/>
  <c r="AE70" i="133"/>
  <c r="AE71" i="133"/>
  <c r="AE72" i="133"/>
  <c r="AE73" i="133"/>
  <c r="AE74" i="133"/>
  <c r="AE75" i="133"/>
  <c r="AE76" i="133"/>
  <c r="AE77" i="133"/>
  <c r="AE78" i="133"/>
  <c r="AE79" i="133"/>
  <c r="AE80" i="133"/>
  <c r="AE81" i="133"/>
  <c r="AE82" i="133"/>
  <c r="AE83" i="133"/>
  <c r="AE84" i="133"/>
  <c r="AE85" i="133"/>
  <c r="AE86" i="133"/>
  <c r="AE87" i="133"/>
  <c r="AE88" i="133"/>
  <c r="AE89" i="133"/>
  <c r="AE90" i="133"/>
  <c r="AE91" i="133"/>
  <c r="AE92" i="133"/>
  <c r="AE93" i="133"/>
  <c r="AE94" i="133"/>
  <c r="AE95" i="133"/>
  <c r="AE96" i="133"/>
  <c r="AE97" i="133"/>
  <c r="AE98" i="133"/>
  <c r="AE99" i="133"/>
  <c r="AE100" i="133"/>
  <c r="AE101" i="133"/>
  <c r="AE102" i="133"/>
  <c r="AE103" i="133"/>
  <c r="AE104" i="133"/>
  <c r="AE105" i="133"/>
  <c r="AE106" i="133"/>
  <c r="AE107" i="133"/>
  <c r="AE108" i="133"/>
  <c r="AE109" i="133"/>
  <c r="AE110" i="133"/>
  <c r="AE111" i="133"/>
  <c r="AE112" i="133"/>
  <c r="AE113" i="133"/>
  <c r="AE114" i="133"/>
  <c r="AE115" i="133"/>
  <c r="AE116" i="133"/>
  <c r="AE117" i="133"/>
  <c r="AE118" i="133"/>
  <c r="AE119" i="133"/>
  <c r="AE120" i="133"/>
  <c r="AE121" i="133"/>
  <c r="AE123" i="133"/>
  <c r="AE126" i="133"/>
  <c r="AG13" i="133"/>
  <c r="AG14" i="133"/>
  <c r="AG15" i="133"/>
  <c r="AG16" i="133"/>
  <c r="AG17" i="133"/>
  <c r="AG18" i="133"/>
  <c r="AG19" i="133"/>
  <c r="AG20" i="133"/>
  <c r="AG21" i="133"/>
  <c r="AG22" i="133"/>
  <c r="AG23" i="133"/>
  <c r="AG25" i="133"/>
  <c r="AG26" i="133"/>
  <c r="AG27" i="133"/>
  <c r="AG28" i="133"/>
  <c r="AG29" i="133"/>
  <c r="AG30" i="133"/>
  <c r="AG31" i="133"/>
  <c r="AG32" i="133"/>
  <c r="AG33" i="133"/>
  <c r="AG34" i="133"/>
  <c r="AG35" i="133"/>
  <c r="AG36" i="133"/>
  <c r="AG37" i="133"/>
  <c r="AG38" i="133"/>
  <c r="AG39" i="133"/>
  <c r="AG40" i="133"/>
  <c r="AG41" i="133"/>
  <c r="AG42" i="133"/>
  <c r="AG43" i="133"/>
  <c r="AG44" i="133"/>
  <c r="AG45" i="133"/>
  <c r="AG46" i="133"/>
  <c r="AG47" i="133"/>
  <c r="AG48" i="133"/>
  <c r="AG49" i="133"/>
  <c r="AG50" i="133"/>
  <c r="AG51" i="133"/>
  <c r="AG52" i="133"/>
  <c r="AG53" i="133"/>
  <c r="AG54" i="133"/>
  <c r="AG55" i="133"/>
  <c r="AG56" i="133"/>
  <c r="AG57" i="133"/>
  <c r="AG58" i="133"/>
  <c r="AG59" i="133"/>
  <c r="AG60" i="133"/>
  <c r="AG61" i="133"/>
  <c r="AG62" i="133"/>
  <c r="AG63" i="133"/>
  <c r="AG64" i="133"/>
  <c r="AG65" i="133"/>
  <c r="AG66" i="133"/>
  <c r="AG67" i="133"/>
  <c r="AG68" i="133"/>
  <c r="AG69" i="133"/>
  <c r="AG70" i="133"/>
  <c r="AG71" i="133"/>
  <c r="AG72" i="133"/>
  <c r="AG73" i="133"/>
  <c r="AG74" i="133"/>
  <c r="AG75" i="133"/>
  <c r="AG76" i="133"/>
  <c r="AG77" i="133"/>
  <c r="AG78" i="133"/>
  <c r="AG79" i="133"/>
  <c r="AG80" i="133"/>
  <c r="AG81" i="133"/>
  <c r="AG82" i="133"/>
  <c r="AG83" i="133"/>
  <c r="AG84" i="133"/>
  <c r="AG85" i="133"/>
  <c r="AG86" i="133"/>
  <c r="AG87" i="133"/>
  <c r="AG88" i="133"/>
  <c r="AG89" i="133"/>
  <c r="AG90" i="133"/>
  <c r="AG91" i="133"/>
  <c r="AG92" i="133"/>
  <c r="AG93" i="133"/>
  <c r="AG94" i="133"/>
  <c r="AG95" i="133"/>
  <c r="AG96" i="133"/>
  <c r="AG97" i="133"/>
  <c r="AG98" i="133"/>
  <c r="AG99" i="133"/>
  <c r="AG100" i="133"/>
  <c r="AG101" i="133"/>
  <c r="AG102" i="133"/>
  <c r="AG103" i="133"/>
  <c r="AG104" i="133"/>
  <c r="AG105" i="133"/>
  <c r="AG106" i="133"/>
  <c r="AG107" i="133"/>
  <c r="AG108" i="133"/>
  <c r="AG109" i="133"/>
  <c r="AG110" i="133"/>
  <c r="AG111" i="133"/>
  <c r="AG112" i="133"/>
  <c r="AG113" i="133"/>
  <c r="AG114" i="133"/>
  <c r="AG115" i="133"/>
  <c r="AG116" i="133"/>
  <c r="AG117" i="133"/>
  <c r="AG118" i="133"/>
  <c r="AG119" i="133"/>
  <c r="AG120" i="133"/>
  <c r="AG121" i="133"/>
  <c r="AG123" i="133"/>
  <c r="AG126" i="133"/>
  <c r="AQ13" i="133"/>
  <c r="AQ14" i="133"/>
  <c r="AQ15" i="133"/>
  <c r="AQ16" i="133"/>
  <c r="AQ17" i="133"/>
  <c r="AQ18" i="133"/>
  <c r="AQ19" i="133"/>
  <c r="AQ20" i="133"/>
  <c r="AQ21" i="133"/>
  <c r="AQ22" i="133"/>
  <c r="AQ23" i="133"/>
  <c r="AQ25" i="133"/>
  <c r="AQ26" i="133"/>
  <c r="AQ27" i="133"/>
  <c r="AQ28" i="133"/>
  <c r="AQ29" i="133"/>
  <c r="AQ30" i="133"/>
  <c r="AQ31" i="133"/>
  <c r="AQ32" i="133"/>
  <c r="AQ33" i="133"/>
  <c r="AQ34" i="133"/>
  <c r="AQ35" i="133"/>
  <c r="AQ36" i="133"/>
  <c r="AQ37" i="133"/>
  <c r="AQ38" i="133"/>
  <c r="AQ39" i="133"/>
  <c r="AQ40" i="133"/>
  <c r="AQ41" i="133"/>
  <c r="AQ42" i="133"/>
  <c r="AQ43" i="133"/>
  <c r="AQ44" i="133"/>
  <c r="AQ45" i="133"/>
  <c r="AQ46" i="133"/>
  <c r="AQ47" i="133"/>
  <c r="AQ48" i="133"/>
  <c r="AQ49" i="133"/>
  <c r="AQ50" i="133"/>
  <c r="AQ51" i="133"/>
  <c r="AQ52" i="133"/>
  <c r="AQ53" i="133"/>
  <c r="AQ54" i="133"/>
  <c r="AQ55" i="133"/>
  <c r="AQ56" i="133"/>
  <c r="AQ57" i="133"/>
  <c r="AQ58" i="133"/>
  <c r="AQ59" i="133"/>
  <c r="AQ60" i="133"/>
  <c r="AQ61" i="133"/>
  <c r="AQ62" i="133"/>
  <c r="AQ63" i="133"/>
  <c r="AQ64" i="133"/>
  <c r="AQ65" i="133"/>
  <c r="AQ66" i="133"/>
  <c r="AQ67" i="133"/>
  <c r="AQ68" i="133"/>
  <c r="AQ69" i="133"/>
  <c r="AQ70" i="133"/>
  <c r="AQ71" i="133"/>
  <c r="AQ72" i="133"/>
  <c r="AQ73" i="133"/>
  <c r="AQ74" i="133"/>
  <c r="AQ75" i="133"/>
  <c r="AQ76" i="133"/>
  <c r="AQ77" i="133"/>
  <c r="AQ78" i="133"/>
  <c r="AQ79" i="133"/>
  <c r="AQ80" i="133"/>
  <c r="AQ81" i="133"/>
  <c r="AQ82" i="133"/>
  <c r="AQ83" i="133"/>
  <c r="AQ84" i="133"/>
  <c r="AQ85" i="133"/>
  <c r="AQ86" i="133"/>
  <c r="AQ87" i="133"/>
  <c r="AQ88" i="133"/>
  <c r="AQ89" i="133"/>
  <c r="AQ90" i="133"/>
  <c r="AQ91" i="133"/>
  <c r="AQ92" i="133"/>
  <c r="AQ93" i="133"/>
  <c r="AQ94" i="133"/>
  <c r="AQ95" i="133"/>
  <c r="AQ96" i="133"/>
  <c r="AQ97" i="133"/>
  <c r="AQ98" i="133"/>
  <c r="AQ99" i="133"/>
  <c r="AQ100" i="133"/>
  <c r="AQ101" i="133"/>
  <c r="AQ102" i="133"/>
  <c r="AQ103" i="133"/>
  <c r="AQ104" i="133"/>
  <c r="AQ105" i="133"/>
  <c r="AQ106" i="133"/>
  <c r="AQ107" i="133"/>
  <c r="AQ108" i="133"/>
  <c r="AQ109" i="133"/>
  <c r="AQ110" i="133"/>
  <c r="AQ111" i="133"/>
  <c r="AQ112" i="133"/>
  <c r="AQ113" i="133"/>
  <c r="AQ114" i="133"/>
  <c r="AQ115" i="133"/>
  <c r="AQ116" i="133"/>
  <c r="AQ117" i="133"/>
  <c r="AQ118" i="133"/>
  <c r="AQ119" i="133"/>
  <c r="AQ120" i="133"/>
  <c r="AQ121" i="133"/>
  <c r="AQ123" i="133"/>
  <c r="AQ126" i="133"/>
  <c r="AS13" i="133"/>
  <c r="AS14" i="133"/>
  <c r="AS15" i="133"/>
  <c r="AS16" i="133"/>
  <c r="AS17" i="133"/>
  <c r="AS18" i="133"/>
  <c r="AS19" i="133"/>
  <c r="AS20" i="133"/>
  <c r="AS21" i="133"/>
  <c r="AS22" i="133"/>
  <c r="AS23" i="133"/>
  <c r="AS25" i="133"/>
  <c r="AS26" i="133"/>
  <c r="AS27" i="133"/>
  <c r="AS28" i="133"/>
  <c r="AS29" i="133"/>
  <c r="AS30" i="133"/>
  <c r="AS31" i="133"/>
  <c r="AS32" i="133"/>
  <c r="AS33" i="133"/>
  <c r="AS34" i="133"/>
  <c r="AS35" i="133"/>
  <c r="AS36" i="133"/>
  <c r="AS37" i="133"/>
  <c r="AS38" i="133"/>
  <c r="AS39" i="133"/>
  <c r="AS40" i="133"/>
  <c r="AS41" i="133"/>
  <c r="AS42" i="133"/>
  <c r="AS43" i="133"/>
  <c r="AS44" i="133"/>
  <c r="AS45" i="133"/>
  <c r="AS46" i="133"/>
  <c r="AS47" i="133"/>
  <c r="AS48" i="133"/>
  <c r="AS49" i="133"/>
  <c r="AS50" i="133"/>
  <c r="AS51" i="133"/>
  <c r="AS52" i="133"/>
  <c r="AS53" i="133"/>
  <c r="AS54" i="133"/>
  <c r="AS55" i="133"/>
  <c r="AS56" i="133"/>
  <c r="AS57" i="133"/>
  <c r="AS58" i="133"/>
  <c r="AS59" i="133"/>
  <c r="AS60" i="133"/>
  <c r="AS61" i="133"/>
  <c r="AS62" i="133"/>
  <c r="AS63" i="133"/>
  <c r="AS64" i="133"/>
  <c r="AS65" i="133"/>
  <c r="AS66" i="133"/>
  <c r="AS67" i="133"/>
  <c r="AS68" i="133"/>
  <c r="AS69" i="133"/>
  <c r="AS70" i="133"/>
  <c r="AS71" i="133"/>
  <c r="AS72" i="133"/>
  <c r="AS73" i="133"/>
  <c r="AS74" i="133"/>
  <c r="AS75" i="133"/>
  <c r="AS76" i="133"/>
  <c r="AS77" i="133"/>
  <c r="AS78" i="133"/>
  <c r="AS79" i="133"/>
  <c r="AS80" i="133"/>
  <c r="AS81" i="133"/>
  <c r="AS82" i="133"/>
  <c r="AS83" i="133"/>
  <c r="AS84" i="133"/>
  <c r="AS85" i="133"/>
  <c r="AS86" i="133"/>
  <c r="AS87" i="133"/>
  <c r="AS88" i="133"/>
  <c r="AS89" i="133"/>
  <c r="AS90" i="133"/>
  <c r="AS91" i="133"/>
  <c r="AS92" i="133"/>
  <c r="AS93" i="133"/>
  <c r="AS94" i="133"/>
  <c r="AS95" i="133"/>
  <c r="AS96" i="133"/>
  <c r="AS97" i="133"/>
  <c r="AS98" i="133"/>
  <c r="AS99" i="133"/>
  <c r="AS100" i="133"/>
  <c r="AS101" i="133"/>
  <c r="AS102" i="133"/>
  <c r="AS103" i="133"/>
  <c r="AS104" i="133"/>
  <c r="AS105" i="133"/>
  <c r="AS106" i="133"/>
  <c r="AS107" i="133"/>
  <c r="AS108" i="133"/>
  <c r="AS109" i="133"/>
  <c r="AS110" i="133"/>
  <c r="AS111" i="133"/>
  <c r="AS112" i="133"/>
  <c r="AS113" i="133"/>
  <c r="AS114" i="133"/>
  <c r="AS115" i="133"/>
  <c r="AS116" i="133"/>
  <c r="AS117" i="133"/>
  <c r="AS118" i="133"/>
  <c r="AS119" i="133"/>
  <c r="AS120" i="133"/>
  <c r="AS121" i="133"/>
  <c r="AS123" i="133"/>
  <c r="AS126" i="133"/>
  <c r="AT131" i="133"/>
  <c r="AR124" i="133"/>
  <c r="AP124" i="133"/>
  <c r="AF124" i="133"/>
  <c r="AB124" i="133"/>
  <c r="T124" i="133"/>
  <c r="R124" i="133"/>
  <c r="P124" i="133"/>
  <c r="E124" i="133"/>
  <c r="E123" i="133"/>
  <c r="C114" i="133"/>
  <c r="C113" i="133"/>
  <c r="C112" i="133"/>
  <c r="C111" i="133"/>
  <c r="B84" i="133"/>
  <c r="B83" i="133"/>
  <c r="B74" i="133"/>
  <c r="B69" i="133"/>
  <c r="B66" i="133"/>
  <c r="B63" i="133"/>
  <c r="B62" i="133"/>
  <c r="B61" i="133"/>
  <c r="B60" i="133"/>
  <c r="B59" i="133"/>
  <c r="B58" i="133"/>
  <c r="B54" i="133"/>
  <c r="B51" i="133"/>
  <c r="B49" i="133"/>
  <c r="B48" i="133"/>
  <c r="B47" i="133"/>
  <c r="B46" i="133"/>
  <c r="B45" i="133"/>
  <c r="B44" i="133"/>
  <c r="B43" i="133"/>
  <c r="B41" i="133"/>
  <c r="B39" i="133"/>
  <c r="B38" i="133"/>
  <c r="B37" i="133"/>
  <c r="B36" i="133"/>
  <c r="B35" i="133"/>
  <c r="B34" i="133"/>
  <c r="B33" i="133"/>
  <c r="B32" i="133"/>
  <c r="B31" i="133"/>
  <c r="B30" i="133"/>
  <c r="B28" i="133"/>
  <c r="B27" i="133"/>
  <c r="B26" i="133"/>
  <c r="B25" i="133"/>
  <c r="B23" i="133"/>
  <c r="B22" i="133"/>
  <c r="B21" i="133"/>
  <c r="B20" i="133"/>
  <c r="B19" i="133"/>
  <c r="B17" i="133"/>
  <c r="B16" i="133"/>
  <c r="B15" i="133"/>
  <c r="B14" i="133"/>
  <c r="B13" i="133"/>
  <c r="B6" i="133"/>
  <c r="B4" i="133"/>
  <c r="E120" i="132"/>
  <c r="AT120" i="132"/>
  <c r="E13" i="132"/>
  <c r="AT13" i="132"/>
  <c r="E14" i="132"/>
  <c r="AT14" i="132"/>
  <c r="E15" i="132"/>
  <c r="AT15" i="132"/>
  <c r="E16" i="132"/>
  <c r="AT16" i="132"/>
  <c r="E17" i="132"/>
  <c r="AT17" i="132"/>
  <c r="E19" i="132"/>
  <c r="AT19" i="132"/>
  <c r="E20" i="132"/>
  <c r="AT20" i="132"/>
  <c r="E21" i="132"/>
  <c r="AT21" i="132"/>
  <c r="E22" i="132"/>
  <c r="AT22" i="132"/>
  <c r="E23" i="132"/>
  <c r="AT23" i="132"/>
  <c r="E24" i="132"/>
  <c r="AT24" i="132"/>
  <c r="E26" i="132"/>
  <c r="AT26" i="132"/>
  <c r="E27" i="132"/>
  <c r="AT27" i="132"/>
  <c r="E29" i="132"/>
  <c r="AT29" i="132"/>
  <c r="E30" i="132"/>
  <c r="AT30" i="132"/>
  <c r="E31" i="132"/>
  <c r="AT31" i="132"/>
  <c r="E32" i="132"/>
  <c r="AT32" i="132"/>
  <c r="E33" i="132"/>
  <c r="AT33" i="132"/>
  <c r="E34" i="132"/>
  <c r="AT34" i="132"/>
  <c r="E35" i="132"/>
  <c r="AT35" i="132"/>
  <c r="E36" i="132"/>
  <c r="AT36" i="132"/>
  <c r="E37" i="132"/>
  <c r="AT37" i="132"/>
  <c r="E38" i="132"/>
  <c r="AT38" i="132"/>
  <c r="E40" i="132"/>
  <c r="AT40" i="132"/>
  <c r="E41" i="132"/>
  <c r="AT41" i="132"/>
  <c r="E42" i="132"/>
  <c r="AT42" i="132"/>
  <c r="E43" i="132"/>
  <c r="AT43" i="132"/>
  <c r="E44" i="132"/>
  <c r="AT44" i="132"/>
  <c r="E45" i="132"/>
  <c r="AT45" i="132"/>
  <c r="E48" i="132"/>
  <c r="AT48" i="132"/>
  <c r="E50" i="132"/>
  <c r="AT50" i="132"/>
  <c r="E53" i="132"/>
  <c r="AT53" i="132"/>
  <c r="E57" i="132"/>
  <c r="AT57" i="132"/>
  <c r="E58" i="132"/>
  <c r="AT58" i="132"/>
  <c r="E59" i="132"/>
  <c r="AT59" i="132"/>
  <c r="E60" i="132"/>
  <c r="AT60" i="132"/>
  <c r="E61" i="132"/>
  <c r="AT61" i="132"/>
  <c r="E62" i="132"/>
  <c r="AT62" i="132"/>
  <c r="E63" i="132"/>
  <c r="AT63" i="132"/>
  <c r="E64" i="132"/>
  <c r="AT64" i="132"/>
  <c r="E65" i="132"/>
  <c r="AT65" i="132"/>
  <c r="E68" i="132"/>
  <c r="AT68" i="132"/>
  <c r="E73" i="132"/>
  <c r="AT73" i="132"/>
  <c r="E74" i="132"/>
  <c r="AT74" i="132"/>
  <c r="E82" i="132"/>
  <c r="AT82" i="132"/>
  <c r="E83" i="132"/>
  <c r="AT83" i="132"/>
  <c r="E107" i="132"/>
  <c r="AT107" i="132"/>
  <c r="E108" i="132"/>
  <c r="AT108" i="132"/>
  <c r="E109" i="132"/>
  <c r="AT109" i="132"/>
  <c r="E18" i="132"/>
  <c r="AT18" i="132"/>
  <c r="E25" i="132"/>
  <c r="AT25" i="132"/>
  <c r="E28" i="132"/>
  <c r="AT28" i="132"/>
  <c r="E39" i="132"/>
  <c r="AT39" i="132"/>
  <c r="E46" i="132"/>
  <c r="AT46" i="132"/>
  <c r="E47" i="132"/>
  <c r="AT47" i="132"/>
  <c r="E49" i="132"/>
  <c r="AT49" i="132"/>
  <c r="E51" i="132"/>
  <c r="AT51" i="132"/>
  <c r="E52" i="132"/>
  <c r="AT52" i="132"/>
  <c r="E54" i="132"/>
  <c r="AT54" i="132"/>
  <c r="E55" i="132"/>
  <c r="AT55" i="132"/>
  <c r="E56" i="132"/>
  <c r="AT56" i="132"/>
  <c r="E66" i="132"/>
  <c r="AT66" i="132"/>
  <c r="E67" i="132"/>
  <c r="AT67" i="132"/>
  <c r="E69" i="132"/>
  <c r="AT69" i="132"/>
  <c r="E70" i="132"/>
  <c r="AT70" i="132"/>
  <c r="E71" i="132"/>
  <c r="AT71" i="132"/>
  <c r="E72" i="132"/>
  <c r="AT72" i="132"/>
  <c r="E75" i="132"/>
  <c r="AT75" i="132"/>
  <c r="E76" i="132"/>
  <c r="AT76" i="132"/>
  <c r="E77" i="132"/>
  <c r="AT77" i="132"/>
  <c r="E78" i="132"/>
  <c r="AT78" i="132"/>
  <c r="E79" i="132"/>
  <c r="AT79" i="132"/>
  <c r="E80" i="132"/>
  <c r="AT80" i="132"/>
  <c r="E81" i="132"/>
  <c r="AT81" i="132"/>
  <c r="E84" i="132"/>
  <c r="AT84" i="132"/>
  <c r="E85" i="132"/>
  <c r="AT85" i="132"/>
  <c r="E86" i="132"/>
  <c r="AT86" i="132"/>
  <c r="E87" i="132"/>
  <c r="AT87" i="132"/>
  <c r="E88" i="132"/>
  <c r="AT88" i="132"/>
  <c r="E89" i="132"/>
  <c r="AT89" i="132"/>
  <c r="E90" i="132"/>
  <c r="AT90" i="132"/>
  <c r="E91" i="132"/>
  <c r="AT91" i="132"/>
  <c r="E92" i="132"/>
  <c r="AT92" i="132"/>
  <c r="E93" i="132"/>
  <c r="AT93" i="132"/>
  <c r="E94" i="132"/>
  <c r="AT94" i="132"/>
  <c r="E95" i="132"/>
  <c r="AT95" i="132"/>
  <c r="E96" i="132"/>
  <c r="AT96" i="132"/>
  <c r="E97" i="132"/>
  <c r="AT97" i="132"/>
  <c r="E98" i="132"/>
  <c r="AT98" i="132"/>
  <c r="E99" i="132"/>
  <c r="AT99" i="132"/>
  <c r="E100" i="132"/>
  <c r="AT100" i="132"/>
  <c r="E101" i="132"/>
  <c r="AT101" i="132"/>
  <c r="E102" i="132"/>
  <c r="AT102" i="132"/>
  <c r="E103" i="132"/>
  <c r="AT103" i="132"/>
  <c r="E104" i="132"/>
  <c r="AT104" i="132"/>
  <c r="E105" i="132"/>
  <c r="AT105" i="132"/>
  <c r="E106" i="132"/>
  <c r="AT106" i="132"/>
  <c r="E110" i="132"/>
  <c r="AT110" i="132"/>
  <c r="E111" i="132"/>
  <c r="AT111" i="132"/>
  <c r="E112" i="132"/>
  <c r="AT112" i="132"/>
  <c r="E113" i="132"/>
  <c r="AT113" i="132"/>
  <c r="E114" i="132"/>
  <c r="AT114" i="132"/>
  <c r="E115" i="132"/>
  <c r="AT115" i="132"/>
  <c r="E116" i="132"/>
  <c r="AT116" i="132"/>
  <c r="E117" i="132"/>
  <c r="AT117" i="132"/>
  <c r="E118" i="132"/>
  <c r="AT118" i="132"/>
  <c r="E119" i="132"/>
  <c r="AT119" i="132"/>
  <c r="AT121" i="132"/>
  <c r="AT124" i="132"/>
  <c r="AQ120" i="132"/>
  <c r="AS120" i="132"/>
  <c r="AT136" i="132"/>
  <c r="S131" i="132"/>
  <c r="AQ13" i="132"/>
  <c r="AQ14" i="132"/>
  <c r="AQ15" i="132"/>
  <c r="AQ16" i="132"/>
  <c r="AQ17" i="132"/>
  <c r="AQ18" i="132"/>
  <c r="AQ19" i="132"/>
  <c r="AQ20" i="132"/>
  <c r="AQ21" i="132"/>
  <c r="AQ22" i="132"/>
  <c r="AQ23" i="132"/>
  <c r="AQ24" i="132"/>
  <c r="AQ25" i="132"/>
  <c r="AQ26" i="132"/>
  <c r="AQ27" i="132"/>
  <c r="AQ28" i="132"/>
  <c r="AQ29" i="132"/>
  <c r="AQ30" i="132"/>
  <c r="AQ31" i="132"/>
  <c r="AQ32" i="132"/>
  <c r="AQ33" i="132"/>
  <c r="AQ34" i="132"/>
  <c r="AQ35" i="132"/>
  <c r="AQ36" i="132"/>
  <c r="AQ37" i="132"/>
  <c r="AQ38" i="132"/>
  <c r="AQ39" i="132"/>
  <c r="AQ40" i="132"/>
  <c r="AQ41" i="132"/>
  <c r="AQ42" i="132"/>
  <c r="AQ43" i="132"/>
  <c r="AQ44" i="132"/>
  <c r="AQ45" i="132"/>
  <c r="AQ46" i="132"/>
  <c r="AQ47" i="132"/>
  <c r="AQ48" i="132"/>
  <c r="AQ49" i="132"/>
  <c r="AQ50" i="132"/>
  <c r="AQ51" i="132"/>
  <c r="AQ52" i="132"/>
  <c r="AQ53" i="132"/>
  <c r="AQ54" i="132"/>
  <c r="AQ55" i="132"/>
  <c r="AQ56" i="132"/>
  <c r="AQ57" i="132"/>
  <c r="AQ58" i="132"/>
  <c r="AQ59" i="132"/>
  <c r="AQ60" i="132"/>
  <c r="AQ61" i="132"/>
  <c r="AQ62" i="132"/>
  <c r="AQ63" i="132"/>
  <c r="AQ64" i="132"/>
  <c r="AQ65" i="132"/>
  <c r="AQ66" i="132"/>
  <c r="AQ67" i="132"/>
  <c r="AQ68" i="132"/>
  <c r="AQ69" i="132"/>
  <c r="AQ70" i="132"/>
  <c r="AQ71" i="132"/>
  <c r="AQ72" i="132"/>
  <c r="AQ73" i="132"/>
  <c r="AQ74" i="132"/>
  <c r="AQ75" i="132"/>
  <c r="AQ76" i="132"/>
  <c r="AQ77" i="132"/>
  <c r="AQ78" i="132"/>
  <c r="AQ79" i="132"/>
  <c r="AQ80" i="132"/>
  <c r="AQ81" i="132"/>
  <c r="AQ82" i="132"/>
  <c r="AQ83" i="132"/>
  <c r="AQ84" i="132"/>
  <c r="AQ85" i="132"/>
  <c r="AQ86" i="132"/>
  <c r="AQ87" i="132"/>
  <c r="AQ88" i="132"/>
  <c r="AQ89" i="132"/>
  <c r="AQ90" i="132"/>
  <c r="AQ91" i="132"/>
  <c r="AQ92" i="132"/>
  <c r="AQ93" i="132"/>
  <c r="AQ94" i="132"/>
  <c r="AQ95" i="132"/>
  <c r="AQ96" i="132"/>
  <c r="AQ97" i="132"/>
  <c r="AQ98" i="132"/>
  <c r="AQ99" i="132"/>
  <c r="AQ100" i="132"/>
  <c r="AQ101" i="132"/>
  <c r="AQ102" i="132"/>
  <c r="AQ103" i="132"/>
  <c r="AQ104" i="132"/>
  <c r="AQ105" i="132"/>
  <c r="AQ106" i="132"/>
  <c r="AQ107" i="132"/>
  <c r="AQ108" i="132"/>
  <c r="AQ109" i="132"/>
  <c r="AQ110" i="132"/>
  <c r="AQ111" i="132"/>
  <c r="AQ112" i="132"/>
  <c r="AQ113" i="132"/>
  <c r="AQ114" i="132"/>
  <c r="AQ115" i="132"/>
  <c r="AQ116" i="132"/>
  <c r="AQ117" i="132"/>
  <c r="AQ118" i="132"/>
  <c r="AQ119" i="132"/>
  <c r="AQ121" i="132"/>
  <c r="AQ124" i="132"/>
  <c r="AS13" i="132"/>
  <c r="AS14" i="132"/>
  <c r="AS15" i="132"/>
  <c r="AS16" i="132"/>
  <c r="AS17" i="132"/>
  <c r="AS18" i="132"/>
  <c r="AS19" i="132"/>
  <c r="AS20" i="132"/>
  <c r="AS21" i="132"/>
  <c r="AS22" i="132"/>
  <c r="AS23" i="132"/>
  <c r="AS24" i="132"/>
  <c r="AS25" i="132"/>
  <c r="AS26" i="132"/>
  <c r="AS27" i="132"/>
  <c r="AS28" i="132"/>
  <c r="AS29" i="132"/>
  <c r="AS30" i="132"/>
  <c r="AS31" i="132"/>
  <c r="AS32" i="132"/>
  <c r="AS33" i="132"/>
  <c r="AS34" i="132"/>
  <c r="AS35" i="132"/>
  <c r="AS36" i="132"/>
  <c r="AS37" i="132"/>
  <c r="AS38" i="132"/>
  <c r="AS39" i="132"/>
  <c r="AS40" i="132"/>
  <c r="AS41" i="132"/>
  <c r="AS42" i="132"/>
  <c r="AS43" i="132"/>
  <c r="AS44" i="132"/>
  <c r="AS45" i="132"/>
  <c r="AS46" i="132"/>
  <c r="AS47" i="132"/>
  <c r="AS48" i="132"/>
  <c r="AS49" i="132"/>
  <c r="AS50" i="132"/>
  <c r="AS51" i="132"/>
  <c r="AS52" i="132"/>
  <c r="AS53" i="132"/>
  <c r="AS54" i="132"/>
  <c r="AS55" i="132"/>
  <c r="AS56" i="132"/>
  <c r="AS57" i="132"/>
  <c r="AS58" i="132"/>
  <c r="AS59" i="132"/>
  <c r="AS60" i="132"/>
  <c r="AS61" i="132"/>
  <c r="AS62" i="132"/>
  <c r="AS63" i="132"/>
  <c r="AS64" i="132"/>
  <c r="AS65" i="132"/>
  <c r="AS66" i="132"/>
  <c r="AS67" i="132"/>
  <c r="AS68" i="132"/>
  <c r="AS69" i="132"/>
  <c r="AS70" i="132"/>
  <c r="AS71" i="132"/>
  <c r="AS72" i="132"/>
  <c r="AS73" i="132"/>
  <c r="AS74" i="132"/>
  <c r="AS75" i="132"/>
  <c r="AS76" i="132"/>
  <c r="AS77" i="132"/>
  <c r="AS78" i="132"/>
  <c r="AS79" i="132"/>
  <c r="AS80" i="132"/>
  <c r="AS81" i="132"/>
  <c r="AS82" i="132"/>
  <c r="AS83" i="132"/>
  <c r="AS84" i="132"/>
  <c r="AS85" i="132"/>
  <c r="AS86" i="132"/>
  <c r="AS87" i="132"/>
  <c r="AS88" i="132"/>
  <c r="AS89" i="132"/>
  <c r="AS90" i="132"/>
  <c r="AS91" i="132"/>
  <c r="AS92" i="132"/>
  <c r="AS93" i="132"/>
  <c r="AS94" i="132"/>
  <c r="AS95" i="132"/>
  <c r="AS96" i="132"/>
  <c r="AS97" i="132"/>
  <c r="AS98" i="132"/>
  <c r="AS99" i="132"/>
  <c r="AS100" i="132"/>
  <c r="AS101" i="132"/>
  <c r="AS102" i="132"/>
  <c r="AS103" i="132"/>
  <c r="AS104" i="132"/>
  <c r="AS105" i="132"/>
  <c r="AS106" i="132"/>
  <c r="AS107" i="132"/>
  <c r="AS108" i="132"/>
  <c r="AS109" i="132"/>
  <c r="AS110" i="132"/>
  <c r="AS111" i="132"/>
  <c r="AS112" i="132"/>
  <c r="AS113" i="132"/>
  <c r="AS114" i="132"/>
  <c r="AS115" i="132"/>
  <c r="AS116" i="132"/>
  <c r="AS117" i="132"/>
  <c r="AS118" i="132"/>
  <c r="AS119" i="132"/>
  <c r="AS121" i="132"/>
  <c r="AS124" i="132"/>
  <c r="AT129" i="132"/>
  <c r="AT125" i="132"/>
  <c r="AR122" i="132"/>
  <c r="AP122" i="132"/>
  <c r="E122" i="132"/>
  <c r="E121" i="132"/>
  <c r="C113" i="132"/>
  <c r="C112" i="132"/>
  <c r="C111" i="132"/>
  <c r="C110" i="132"/>
  <c r="B83" i="132"/>
  <c r="B82" i="132"/>
  <c r="B73" i="132"/>
  <c r="B68" i="132"/>
  <c r="B65" i="132"/>
  <c r="B62" i="132"/>
  <c r="B61" i="132"/>
  <c r="B60" i="132"/>
  <c r="B59" i="132"/>
  <c r="B58" i="132"/>
  <c r="B57" i="132"/>
  <c r="B53" i="132"/>
  <c r="B50" i="132"/>
  <c r="B48" i="132"/>
  <c r="B47" i="132"/>
  <c r="B46" i="132"/>
  <c r="B45" i="132"/>
  <c r="B44" i="132"/>
  <c r="B43" i="132"/>
  <c r="B42" i="132"/>
  <c r="B40" i="132"/>
  <c r="B38" i="132"/>
  <c r="B37" i="132"/>
  <c r="B36" i="132"/>
  <c r="B35" i="132"/>
  <c r="B34" i="132"/>
  <c r="B33" i="132"/>
  <c r="B32" i="132"/>
  <c r="B31" i="132"/>
  <c r="B30" i="132"/>
  <c r="B29" i="132"/>
  <c r="B27" i="132"/>
  <c r="B26" i="132"/>
  <c r="B25" i="132"/>
  <c r="B24" i="132"/>
  <c r="B23" i="132"/>
  <c r="B22" i="132"/>
  <c r="B21" i="132"/>
  <c r="B20" i="132"/>
  <c r="B19" i="132"/>
  <c r="B17" i="132"/>
  <c r="B16" i="132"/>
  <c r="B15" i="132"/>
  <c r="B14" i="132"/>
  <c r="B13" i="132"/>
  <c r="B6" i="132"/>
  <c r="B4" i="132"/>
  <c r="AT135" i="131"/>
  <c r="S130" i="131"/>
  <c r="AQ13" i="131"/>
  <c r="AQ14" i="131"/>
  <c r="AQ15" i="131"/>
  <c r="AQ16" i="131"/>
  <c r="AQ17" i="131"/>
  <c r="AQ18" i="131"/>
  <c r="AQ19" i="131"/>
  <c r="AQ20" i="131"/>
  <c r="AQ21" i="131"/>
  <c r="AQ22" i="131"/>
  <c r="AQ23" i="131"/>
  <c r="AQ24" i="131"/>
  <c r="AQ25" i="131"/>
  <c r="AQ26" i="131"/>
  <c r="AQ27" i="131"/>
  <c r="AQ28" i="131"/>
  <c r="AQ29" i="131"/>
  <c r="AQ30" i="131"/>
  <c r="AQ31" i="131"/>
  <c r="AQ32" i="131"/>
  <c r="AQ33" i="131"/>
  <c r="AQ34" i="131"/>
  <c r="AQ35" i="131"/>
  <c r="AQ36" i="131"/>
  <c r="AQ37" i="131"/>
  <c r="AQ38" i="131"/>
  <c r="AQ39" i="131"/>
  <c r="AQ40" i="131"/>
  <c r="AQ41" i="131"/>
  <c r="AQ42" i="131"/>
  <c r="AQ43" i="131"/>
  <c r="AQ44" i="131"/>
  <c r="AQ45" i="131"/>
  <c r="AQ46" i="131"/>
  <c r="AQ47" i="131"/>
  <c r="AQ48" i="131"/>
  <c r="AQ49" i="131"/>
  <c r="AQ50" i="131"/>
  <c r="AQ51" i="131"/>
  <c r="AQ52" i="131"/>
  <c r="AQ53" i="131"/>
  <c r="AQ54" i="131"/>
  <c r="AQ55" i="131"/>
  <c r="AQ56" i="131"/>
  <c r="AQ57" i="131"/>
  <c r="AQ58" i="131"/>
  <c r="AQ59" i="131"/>
  <c r="AQ60" i="131"/>
  <c r="AQ61" i="131"/>
  <c r="AQ62" i="131"/>
  <c r="AQ63" i="131"/>
  <c r="AQ64" i="131"/>
  <c r="AQ65" i="131"/>
  <c r="AQ66" i="131"/>
  <c r="AQ67" i="131"/>
  <c r="AQ68" i="131"/>
  <c r="AQ69" i="131"/>
  <c r="AQ70" i="131"/>
  <c r="AQ71" i="131"/>
  <c r="AQ72" i="131"/>
  <c r="AQ73" i="131"/>
  <c r="AQ74" i="131"/>
  <c r="AQ75" i="131"/>
  <c r="AQ76" i="131"/>
  <c r="AQ77" i="131"/>
  <c r="AQ78" i="131"/>
  <c r="AQ79" i="131"/>
  <c r="AQ80" i="131"/>
  <c r="AQ81" i="131"/>
  <c r="AQ82" i="131"/>
  <c r="AQ83" i="131"/>
  <c r="AQ84" i="131"/>
  <c r="AQ85" i="131"/>
  <c r="AQ86" i="131"/>
  <c r="AQ87" i="131"/>
  <c r="AQ88" i="131"/>
  <c r="AQ89" i="131"/>
  <c r="AQ90" i="131"/>
  <c r="AQ91" i="131"/>
  <c r="AQ92" i="131"/>
  <c r="AQ93" i="131"/>
  <c r="AQ94" i="131"/>
  <c r="AQ95" i="131"/>
  <c r="AQ96" i="131"/>
  <c r="AQ97" i="131"/>
  <c r="AQ98" i="131"/>
  <c r="AQ99" i="131"/>
  <c r="AQ100" i="131"/>
  <c r="AQ101" i="131"/>
  <c r="AQ102" i="131"/>
  <c r="AQ103" i="131"/>
  <c r="AQ104" i="131"/>
  <c r="AQ105" i="131"/>
  <c r="AQ106" i="131"/>
  <c r="AQ107" i="131"/>
  <c r="AQ108" i="131"/>
  <c r="AQ109" i="131"/>
  <c r="AQ110" i="131"/>
  <c r="AQ111" i="131"/>
  <c r="AQ112" i="131"/>
  <c r="AQ113" i="131"/>
  <c r="AQ114" i="131"/>
  <c r="AQ115" i="131"/>
  <c r="AQ116" i="131"/>
  <c r="AQ117" i="131"/>
  <c r="AQ118" i="131"/>
  <c r="AQ119" i="131"/>
  <c r="AQ120" i="131"/>
  <c r="AQ123" i="131"/>
  <c r="AS13" i="131"/>
  <c r="AS14" i="131"/>
  <c r="AS15" i="131"/>
  <c r="AS16" i="131"/>
  <c r="AS17" i="131"/>
  <c r="AS18" i="131"/>
  <c r="AS19" i="131"/>
  <c r="AS20" i="131"/>
  <c r="AS21" i="131"/>
  <c r="AS22" i="131"/>
  <c r="AS23" i="131"/>
  <c r="AS24" i="131"/>
  <c r="AS25" i="131"/>
  <c r="AS26" i="131"/>
  <c r="AS27" i="131"/>
  <c r="AS28" i="131"/>
  <c r="AS29" i="131"/>
  <c r="AS30" i="131"/>
  <c r="AS31" i="131"/>
  <c r="AS32" i="131"/>
  <c r="AS33" i="131"/>
  <c r="AS34" i="131"/>
  <c r="AS35" i="131"/>
  <c r="AS36" i="131"/>
  <c r="AS37" i="131"/>
  <c r="AS38" i="131"/>
  <c r="AS39" i="131"/>
  <c r="AS40" i="131"/>
  <c r="AS41" i="131"/>
  <c r="AS42" i="131"/>
  <c r="AS43" i="131"/>
  <c r="AS44" i="131"/>
  <c r="AS45" i="131"/>
  <c r="AS46" i="131"/>
  <c r="AS47" i="131"/>
  <c r="AS48" i="131"/>
  <c r="AS49" i="131"/>
  <c r="AS50" i="131"/>
  <c r="AS51" i="131"/>
  <c r="AS52" i="131"/>
  <c r="AS53" i="131"/>
  <c r="AS54" i="131"/>
  <c r="AS55" i="131"/>
  <c r="AS56" i="131"/>
  <c r="AS57" i="131"/>
  <c r="AS58" i="131"/>
  <c r="AS59" i="131"/>
  <c r="AS60" i="131"/>
  <c r="AS61" i="131"/>
  <c r="AS62" i="131"/>
  <c r="AS63" i="131"/>
  <c r="AS64" i="131"/>
  <c r="AS65" i="131"/>
  <c r="AS66" i="131"/>
  <c r="AS67" i="131"/>
  <c r="AS68" i="131"/>
  <c r="AS69" i="131"/>
  <c r="AS70" i="131"/>
  <c r="AS71" i="131"/>
  <c r="AS72" i="131"/>
  <c r="AS73" i="131"/>
  <c r="AS74" i="131"/>
  <c r="AS75" i="131"/>
  <c r="AS76" i="131"/>
  <c r="AS77" i="131"/>
  <c r="AS78" i="131"/>
  <c r="AS79" i="131"/>
  <c r="AS80" i="131"/>
  <c r="AS81" i="131"/>
  <c r="AS82" i="131"/>
  <c r="AS83" i="131"/>
  <c r="AS84" i="131"/>
  <c r="AS85" i="131"/>
  <c r="AS86" i="131"/>
  <c r="AS87" i="131"/>
  <c r="AS88" i="131"/>
  <c r="AS89" i="131"/>
  <c r="AS90" i="131"/>
  <c r="AS91" i="131"/>
  <c r="AS92" i="131"/>
  <c r="AS93" i="131"/>
  <c r="AS94" i="131"/>
  <c r="AS95" i="131"/>
  <c r="AS96" i="131"/>
  <c r="AS97" i="131"/>
  <c r="AS98" i="131"/>
  <c r="AS99" i="131"/>
  <c r="AS100" i="131"/>
  <c r="AS101" i="131"/>
  <c r="AS102" i="131"/>
  <c r="AS103" i="131"/>
  <c r="AS104" i="131"/>
  <c r="AS105" i="131"/>
  <c r="AS106" i="131"/>
  <c r="AS107" i="131"/>
  <c r="AS108" i="131"/>
  <c r="AS109" i="131"/>
  <c r="AS110" i="131"/>
  <c r="AS111" i="131"/>
  <c r="AS112" i="131"/>
  <c r="AS113" i="131"/>
  <c r="AS114" i="131"/>
  <c r="AS115" i="131"/>
  <c r="AS116" i="131"/>
  <c r="AS117" i="131"/>
  <c r="AS118" i="131"/>
  <c r="AS119" i="131"/>
  <c r="AS120" i="131"/>
  <c r="AS123" i="131"/>
  <c r="AT128" i="131"/>
  <c r="E13" i="131"/>
  <c r="AT13" i="131"/>
  <c r="E14" i="131"/>
  <c r="AT14" i="131"/>
  <c r="E15" i="131"/>
  <c r="AT15" i="131"/>
  <c r="E16" i="131"/>
  <c r="AT16" i="131"/>
  <c r="E17" i="131"/>
  <c r="AT17" i="131"/>
  <c r="E18" i="131"/>
  <c r="AT18" i="131"/>
  <c r="E19" i="131"/>
  <c r="AT19" i="131"/>
  <c r="E20" i="131"/>
  <c r="AT20" i="131"/>
  <c r="E21" i="131"/>
  <c r="AT21" i="131"/>
  <c r="E22" i="131"/>
  <c r="AT22" i="131"/>
  <c r="E23" i="131"/>
  <c r="AT23" i="131"/>
  <c r="E24" i="131"/>
  <c r="AT24" i="131"/>
  <c r="E25" i="131"/>
  <c r="AT25" i="131"/>
  <c r="E26" i="131"/>
  <c r="AT26" i="131"/>
  <c r="E27" i="131"/>
  <c r="AT27" i="131"/>
  <c r="E28" i="131"/>
  <c r="AT28" i="131"/>
  <c r="E29" i="131"/>
  <c r="AT29" i="131"/>
  <c r="E30" i="131"/>
  <c r="AT30" i="131"/>
  <c r="E31" i="131"/>
  <c r="AT31" i="131"/>
  <c r="E32" i="131"/>
  <c r="AT32" i="131"/>
  <c r="E33" i="131"/>
  <c r="AT33" i="131"/>
  <c r="E34" i="131"/>
  <c r="AT34" i="131"/>
  <c r="E35" i="131"/>
  <c r="AT35" i="131"/>
  <c r="E36" i="131"/>
  <c r="AT36" i="131"/>
  <c r="E37" i="131"/>
  <c r="AT37" i="131"/>
  <c r="E38" i="131"/>
  <c r="AT38" i="131"/>
  <c r="E39" i="131"/>
  <c r="AT39" i="131"/>
  <c r="E40" i="131"/>
  <c r="AT40" i="131"/>
  <c r="E41" i="131"/>
  <c r="AT41" i="131"/>
  <c r="E42" i="131"/>
  <c r="AT42" i="131"/>
  <c r="E43" i="131"/>
  <c r="AT43" i="131"/>
  <c r="E44" i="131"/>
  <c r="AT44" i="131"/>
  <c r="E45" i="131"/>
  <c r="AT45" i="131"/>
  <c r="E46" i="131"/>
  <c r="AT46" i="131"/>
  <c r="E47" i="131"/>
  <c r="AT47" i="131"/>
  <c r="E48" i="131"/>
  <c r="AT48" i="131"/>
  <c r="E49" i="131"/>
  <c r="AT49" i="131"/>
  <c r="E50" i="131"/>
  <c r="AT50" i="131"/>
  <c r="E51" i="131"/>
  <c r="AT51" i="131"/>
  <c r="E52" i="131"/>
  <c r="AT52" i="131"/>
  <c r="E53" i="131"/>
  <c r="AT53" i="131"/>
  <c r="E54" i="131"/>
  <c r="AT54" i="131"/>
  <c r="E55" i="131"/>
  <c r="AT55" i="131"/>
  <c r="E56" i="131"/>
  <c r="AT56" i="131"/>
  <c r="E57" i="131"/>
  <c r="AT57" i="131"/>
  <c r="E58" i="131"/>
  <c r="AT58" i="131"/>
  <c r="E59" i="131"/>
  <c r="AT59" i="131"/>
  <c r="E60" i="131"/>
  <c r="AT60" i="131"/>
  <c r="E61" i="131"/>
  <c r="AT61" i="131"/>
  <c r="E62" i="131"/>
  <c r="AT62" i="131"/>
  <c r="E63" i="131"/>
  <c r="AT63" i="131"/>
  <c r="E64" i="131"/>
  <c r="AT64" i="131"/>
  <c r="E65" i="131"/>
  <c r="AT65" i="131"/>
  <c r="E66" i="131"/>
  <c r="AT66" i="131"/>
  <c r="E67" i="131"/>
  <c r="AT67" i="131"/>
  <c r="E68" i="131"/>
  <c r="AT68" i="131"/>
  <c r="E69" i="131"/>
  <c r="AT69" i="131"/>
  <c r="E70" i="131"/>
  <c r="AT70" i="131"/>
  <c r="E71" i="131"/>
  <c r="AT71" i="131"/>
  <c r="E72" i="131"/>
  <c r="AT72" i="131"/>
  <c r="E73" i="131"/>
  <c r="AT73" i="131"/>
  <c r="E74" i="131"/>
  <c r="AT74" i="131"/>
  <c r="E75" i="131"/>
  <c r="AT75" i="131"/>
  <c r="E76" i="131"/>
  <c r="AT76" i="131"/>
  <c r="E77" i="131"/>
  <c r="AT77" i="131"/>
  <c r="E78" i="131"/>
  <c r="AT78" i="131"/>
  <c r="E79" i="131"/>
  <c r="AT79" i="131"/>
  <c r="E80" i="131"/>
  <c r="AT80" i="131"/>
  <c r="E81" i="131"/>
  <c r="AT81" i="131"/>
  <c r="E82" i="131"/>
  <c r="AT82" i="131"/>
  <c r="E83" i="131"/>
  <c r="AT83" i="131"/>
  <c r="E84" i="131"/>
  <c r="AT84" i="131"/>
  <c r="E85" i="131"/>
  <c r="AT85" i="131"/>
  <c r="E86" i="131"/>
  <c r="AT86" i="131"/>
  <c r="E87" i="131"/>
  <c r="AT87" i="131"/>
  <c r="E88" i="131"/>
  <c r="AT88" i="131"/>
  <c r="E89" i="131"/>
  <c r="AT89" i="131"/>
  <c r="E90" i="131"/>
  <c r="AT90" i="131"/>
  <c r="E91" i="131"/>
  <c r="AT91" i="131"/>
  <c r="E92" i="131"/>
  <c r="AT92" i="131"/>
  <c r="E93" i="131"/>
  <c r="AT93" i="131"/>
  <c r="E94" i="131"/>
  <c r="AT94" i="131"/>
  <c r="E95" i="131"/>
  <c r="AT95" i="131"/>
  <c r="E96" i="131"/>
  <c r="AT96" i="131"/>
  <c r="E97" i="131"/>
  <c r="AT97" i="131"/>
  <c r="E98" i="131"/>
  <c r="AT98" i="131"/>
  <c r="E99" i="131"/>
  <c r="AT99" i="131"/>
  <c r="E100" i="131"/>
  <c r="AT100" i="131"/>
  <c r="E101" i="131"/>
  <c r="AT101" i="131"/>
  <c r="E102" i="131"/>
  <c r="AT102" i="131"/>
  <c r="E103" i="131"/>
  <c r="AT103" i="131"/>
  <c r="E104" i="131"/>
  <c r="AT104" i="131"/>
  <c r="E105" i="131"/>
  <c r="AT105" i="131"/>
  <c r="E106" i="131"/>
  <c r="AT106" i="131"/>
  <c r="E107" i="131"/>
  <c r="AT107" i="131"/>
  <c r="E108" i="131"/>
  <c r="AT108" i="131"/>
  <c r="E109" i="131"/>
  <c r="AT109" i="131"/>
  <c r="E110" i="131"/>
  <c r="AT110" i="131"/>
  <c r="E111" i="131"/>
  <c r="AT111" i="131"/>
  <c r="E112" i="131"/>
  <c r="AT112" i="131"/>
  <c r="E113" i="131"/>
  <c r="AT113" i="131"/>
  <c r="E114" i="131"/>
  <c r="AT114" i="131"/>
  <c r="E115" i="131"/>
  <c r="AT115" i="131"/>
  <c r="E116" i="131"/>
  <c r="AT116" i="131"/>
  <c r="E117" i="131"/>
  <c r="AT117" i="131"/>
  <c r="E118" i="131"/>
  <c r="AT118" i="131"/>
  <c r="E119" i="131"/>
  <c r="AT119" i="131"/>
  <c r="AT120" i="131"/>
  <c r="AT124" i="131"/>
  <c r="AT123" i="131"/>
  <c r="AR121" i="131"/>
  <c r="AP121" i="131"/>
  <c r="E121" i="131"/>
  <c r="AA120" i="131"/>
  <c r="E120" i="131"/>
  <c r="AA119" i="131"/>
  <c r="AA118" i="131"/>
  <c r="AA117" i="131"/>
  <c r="AA116" i="131"/>
  <c r="AA115" i="131"/>
  <c r="AA114" i="131"/>
  <c r="AA113" i="131"/>
  <c r="C113" i="131"/>
  <c r="AA112" i="131"/>
  <c r="C112" i="131"/>
  <c r="AA111" i="131"/>
  <c r="C111" i="131"/>
  <c r="AA110" i="131"/>
  <c r="C110" i="131"/>
  <c r="AA109" i="131"/>
  <c r="AA108" i="131"/>
  <c r="AA107" i="131"/>
  <c r="AA106" i="131"/>
  <c r="AA105" i="131"/>
  <c r="AA104" i="131"/>
  <c r="AA103" i="131"/>
  <c r="AA102" i="131"/>
  <c r="AA101" i="131"/>
  <c r="AA100" i="131"/>
  <c r="AA99" i="131"/>
  <c r="AA98" i="131"/>
  <c r="AA97" i="131"/>
  <c r="AA96" i="131"/>
  <c r="AA95" i="131"/>
  <c r="AA94" i="131"/>
  <c r="AA93" i="131"/>
  <c r="AA92" i="131"/>
  <c r="AA91" i="131"/>
  <c r="AA90" i="131"/>
  <c r="AA89" i="131"/>
  <c r="AA88" i="131"/>
  <c r="AA87" i="131"/>
  <c r="AA86" i="131"/>
  <c r="AA85" i="131"/>
  <c r="AA84" i="131"/>
  <c r="AA83" i="131"/>
  <c r="B83" i="131"/>
  <c r="AA82" i="131"/>
  <c r="B82" i="131"/>
  <c r="AA81" i="131"/>
  <c r="AA80" i="131"/>
  <c r="AA79" i="131"/>
  <c r="AA78" i="131"/>
  <c r="AA77" i="131"/>
  <c r="AA76" i="131"/>
  <c r="AA75" i="131"/>
  <c r="AA74" i="131"/>
  <c r="AA73" i="131"/>
  <c r="B73" i="131"/>
  <c r="AA72" i="131"/>
  <c r="AA71" i="131"/>
  <c r="AA70" i="131"/>
  <c r="AA69" i="131"/>
  <c r="AA68" i="131"/>
  <c r="B68" i="131"/>
  <c r="AA67" i="131"/>
  <c r="AA66" i="131"/>
  <c r="AA65" i="131"/>
  <c r="B65" i="131"/>
  <c r="AA64" i="131"/>
  <c r="AA63" i="131"/>
  <c r="AA62" i="131"/>
  <c r="B62" i="131"/>
  <c r="AA61" i="131"/>
  <c r="B61" i="131"/>
  <c r="AA60" i="131"/>
  <c r="B60" i="131"/>
  <c r="AA59" i="131"/>
  <c r="B59" i="131"/>
  <c r="AA58" i="131"/>
  <c r="B58" i="131"/>
  <c r="AA57" i="131"/>
  <c r="B57" i="131"/>
  <c r="AA56" i="131"/>
  <c r="AA55" i="131"/>
  <c r="AA54" i="131"/>
  <c r="AA53" i="131"/>
  <c r="B53" i="131"/>
  <c r="AA52" i="131"/>
  <c r="AA51" i="131"/>
  <c r="AA50" i="131"/>
  <c r="B50" i="131"/>
  <c r="AA49" i="131"/>
  <c r="AA48" i="131"/>
  <c r="B48" i="131"/>
  <c r="AA47" i="131"/>
  <c r="B47" i="131"/>
  <c r="AA46" i="131"/>
  <c r="B46" i="131"/>
  <c r="AA45" i="131"/>
  <c r="B45" i="131"/>
  <c r="AA44" i="131"/>
  <c r="B44" i="131"/>
  <c r="AA43" i="131"/>
  <c r="B43" i="131"/>
  <c r="AA42" i="131"/>
  <c r="B42" i="131"/>
  <c r="AA41" i="131"/>
  <c r="AA40" i="131"/>
  <c r="B40" i="131"/>
  <c r="AA39" i="131"/>
  <c r="AA38" i="131"/>
  <c r="B38" i="131"/>
  <c r="AA37" i="131"/>
  <c r="B37" i="131"/>
  <c r="AA36" i="131"/>
  <c r="B36" i="131"/>
  <c r="AA35" i="131"/>
  <c r="B35" i="131"/>
  <c r="AA34" i="131"/>
  <c r="B34" i="131"/>
  <c r="AA33" i="131"/>
  <c r="B33" i="131"/>
  <c r="AA32" i="131"/>
  <c r="B32" i="131"/>
  <c r="AA31" i="131"/>
  <c r="B31" i="131"/>
  <c r="AA30" i="131"/>
  <c r="B30" i="131"/>
  <c r="AA29" i="131"/>
  <c r="B29" i="131"/>
  <c r="AA28" i="131"/>
  <c r="AA27" i="131"/>
  <c r="B27" i="131"/>
  <c r="AA26" i="131"/>
  <c r="B26" i="131"/>
  <c r="AA25" i="131"/>
  <c r="B25" i="131"/>
  <c r="AA24" i="131"/>
  <c r="B24" i="131"/>
  <c r="AA23" i="131"/>
  <c r="B23" i="131"/>
  <c r="AA22" i="131"/>
  <c r="B22" i="131"/>
  <c r="AA21" i="131"/>
  <c r="B21" i="131"/>
  <c r="AA20" i="131"/>
  <c r="B20" i="131"/>
  <c r="AA19" i="131"/>
  <c r="B19" i="131"/>
  <c r="AA18" i="131"/>
  <c r="AA17" i="131"/>
  <c r="B17" i="131"/>
  <c r="AA16" i="131"/>
  <c r="B16" i="131"/>
  <c r="AA15" i="131"/>
  <c r="B15" i="131"/>
  <c r="AA14" i="131"/>
  <c r="B14" i="131"/>
  <c r="AA13" i="131"/>
  <c r="B13" i="131"/>
  <c r="B6" i="131"/>
  <c r="B4" i="131"/>
  <c r="AY8" i="15"/>
  <c r="E14" i="130"/>
  <c r="AT14" i="130"/>
  <c r="E15" i="130"/>
  <c r="AT15" i="130"/>
  <c r="E16" i="130"/>
  <c r="AT16" i="130"/>
  <c r="E17" i="130"/>
  <c r="AT17" i="130"/>
  <c r="E18" i="130"/>
  <c r="AT18" i="130"/>
  <c r="E19" i="130"/>
  <c r="AT19" i="130"/>
  <c r="E20" i="130"/>
  <c r="AT20" i="130"/>
  <c r="E21" i="130"/>
  <c r="AT21" i="130"/>
  <c r="E22" i="130"/>
  <c r="AT22" i="130"/>
  <c r="E23" i="130"/>
  <c r="AT23" i="130"/>
  <c r="E24" i="130"/>
  <c r="AT24" i="130"/>
  <c r="E25" i="130"/>
  <c r="AT25" i="130"/>
  <c r="E26" i="130"/>
  <c r="AT26" i="130"/>
  <c r="E27" i="130"/>
  <c r="AT27" i="130"/>
  <c r="E28" i="130"/>
  <c r="AT28" i="130"/>
  <c r="E29" i="130"/>
  <c r="AT29" i="130"/>
  <c r="E30" i="130"/>
  <c r="AT30" i="130"/>
  <c r="E31" i="130"/>
  <c r="AT31" i="130"/>
  <c r="E32" i="130"/>
  <c r="AT32" i="130"/>
  <c r="E33" i="130"/>
  <c r="AT33" i="130"/>
  <c r="E34" i="130"/>
  <c r="AT34" i="130"/>
  <c r="E35" i="130"/>
  <c r="AT35" i="130"/>
  <c r="E36" i="130"/>
  <c r="AT36" i="130"/>
  <c r="E37" i="130"/>
  <c r="AT37" i="130"/>
  <c r="E38" i="130"/>
  <c r="AT38" i="130"/>
  <c r="E39" i="130"/>
  <c r="AT39" i="130"/>
  <c r="E40" i="130"/>
  <c r="AT40" i="130"/>
  <c r="E41" i="130"/>
  <c r="AT41" i="130"/>
  <c r="E42" i="130"/>
  <c r="AT42" i="130"/>
  <c r="E43" i="130"/>
  <c r="AT43" i="130"/>
  <c r="E44" i="130"/>
  <c r="AT44" i="130"/>
  <c r="E45" i="130"/>
  <c r="AT45" i="130"/>
  <c r="E46" i="130"/>
  <c r="AT46" i="130"/>
  <c r="E47" i="130"/>
  <c r="AT47" i="130"/>
  <c r="E48" i="130"/>
  <c r="AT48" i="130"/>
  <c r="E49" i="130"/>
  <c r="AT49" i="130"/>
  <c r="E50" i="130"/>
  <c r="AT50" i="130"/>
  <c r="E51" i="130"/>
  <c r="AT51" i="130"/>
  <c r="E52" i="130"/>
  <c r="AT52" i="130"/>
  <c r="E53" i="130"/>
  <c r="AT53" i="130"/>
  <c r="E54" i="130"/>
  <c r="AT54" i="130"/>
  <c r="E55" i="130"/>
  <c r="AT55" i="130"/>
  <c r="E56" i="130"/>
  <c r="AT56" i="130"/>
  <c r="E57" i="130"/>
  <c r="AT57" i="130"/>
  <c r="E58" i="130"/>
  <c r="AT58" i="130"/>
  <c r="E59" i="130"/>
  <c r="AT59" i="130"/>
  <c r="E60" i="130"/>
  <c r="AT60" i="130"/>
  <c r="E61" i="130"/>
  <c r="AT61" i="130"/>
  <c r="E62" i="130"/>
  <c r="AT62" i="130"/>
  <c r="E63" i="130"/>
  <c r="AT63" i="130"/>
  <c r="E64" i="130"/>
  <c r="AT64" i="130"/>
  <c r="E65" i="130"/>
  <c r="AT65" i="130"/>
  <c r="E66" i="130"/>
  <c r="AT66" i="130"/>
  <c r="E67" i="130"/>
  <c r="AT67" i="130"/>
  <c r="E68" i="130"/>
  <c r="AT68" i="130"/>
  <c r="E69" i="130"/>
  <c r="AT69" i="130"/>
  <c r="E70" i="130"/>
  <c r="AT70" i="130"/>
  <c r="E71" i="130"/>
  <c r="AT71" i="130"/>
  <c r="E72" i="130"/>
  <c r="AT72" i="130"/>
  <c r="E73" i="130"/>
  <c r="AT73" i="130"/>
  <c r="E74" i="130"/>
  <c r="AT74" i="130"/>
  <c r="E75" i="130"/>
  <c r="AT75" i="130"/>
  <c r="E76" i="130"/>
  <c r="AT76" i="130"/>
  <c r="E77" i="130"/>
  <c r="AT77" i="130"/>
  <c r="E78" i="130"/>
  <c r="AT78" i="130"/>
  <c r="E79" i="130"/>
  <c r="AT79" i="130"/>
  <c r="E80" i="130"/>
  <c r="AT80" i="130"/>
  <c r="E81" i="130"/>
  <c r="AT81" i="130"/>
  <c r="E82" i="130"/>
  <c r="AT82" i="130"/>
  <c r="E83" i="130"/>
  <c r="AT83" i="130"/>
  <c r="E84" i="130"/>
  <c r="AT84" i="130"/>
  <c r="E85" i="130"/>
  <c r="AT85" i="130"/>
  <c r="E86" i="130"/>
  <c r="AT86" i="130"/>
  <c r="E87" i="130"/>
  <c r="AT87" i="130"/>
  <c r="E88" i="130"/>
  <c r="AT88" i="130"/>
  <c r="E89" i="130"/>
  <c r="AT89" i="130"/>
  <c r="E90" i="130"/>
  <c r="AT90" i="130"/>
  <c r="E91" i="130"/>
  <c r="AT91" i="130"/>
  <c r="E92" i="130"/>
  <c r="AT92" i="130"/>
  <c r="E93" i="130"/>
  <c r="AT93" i="130"/>
  <c r="E94" i="130"/>
  <c r="AT94" i="130"/>
  <c r="E95" i="130"/>
  <c r="AT95" i="130"/>
  <c r="E96" i="130"/>
  <c r="AT96" i="130"/>
  <c r="E97" i="130"/>
  <c r="AT97" i="130"/>
  <c r="E98" i="130"/>
  <c r="AT98" i="130"/>
  <c r="E99" i="130"/>
  <c r="AT99" i="130"/>
  <c r="E100" i="130"/>
  <c r="AT100" i="130"/>
  <c r="E101" i="130"/>
  <c r="AT101" i="130"/>
  <c r="E102" i="130"/>
  <c r="AT102" i="130"/>
  <c r="E103" i="130"/>
  <c r="AT103" i="130"/>
  <c r="E104" i="130"/>
  <c r="AT104" i="130"/>
  <c r="E105" i="130"/>
  <c r="AT105" i="130"/>
  <c r="E106" i="130"/>
  <c r="AT106" i="130"/>
  <c r="E107" i="130"/>
  <c r="AT107" i="130"/>
  <c r="E108" i="130"/>
  <c r="AT108" i="130"/>
  <c r="E109" i="130"/>
  <c r="AT109" i="130"/>
  <c r="E110" i="130"/>
  <c r="AT110" i="130"/>
  <c r="E111" i="130"/>
  <c r="AT111" i="130"/>
  <c r="E112" i="130"/>
  <c r="AT112" i="130"/>
  <c r="E113" i="130"/>
  <c r="AT113" i="130"/>
  <c r="E114" i="130"/>
  <c r="AT114" i="130"/>
  <c r="E115" i="130"/>
  <c r="AT115" i="130"/>
  <c r="E116" i="130"/>
  <c r="AT116" i="130"/>
  <c r="E117" i="130"/>
  <c r="AT117" i="130"/>
  <c r="E118" i="130"/>
  <c r="AT118" i="130"/>
  <c r="AT120" i="130"/>
  <c r="E13" i="130"/>
  <c r="AT13" i="130"/>
  <c r="AT123" i="130"/>
  <c r="AT135" i="130"/>
  <c r="S130" i="130"/>
  <c r="AT124" i="130"/>
  <c r="AR121" i="130"/>
  <c r="AP121" i="130"/>
  <c r="AJ121" i="130"/>
  <c r="AF121" i="130"/>
  <c r="AD121" i="130"/>
  <c r="AB121" i="130"/>
  <c r="T121" i="130"/>
  <c r="R121" i="130"/>
  <c r="P121" i="130"/>
  <c r="J121" i="130"/>
  <c r="H121" i="130"/>
  <c r="F121" i="130"/>
  <c r="E121" i="130"/>
  <c r="E120" i="130"/>
  <c r="C113" i="130"/>
  <c r="C112" i="130"/>
  <c r="C111" i="130"/>
  <c r="C110" i="130"/>
  <c r="B83" i="130"/>
  <c r="B82" i="130"/>
  <c r="B73" i="130"/>
  <c r="B68" i="130"/>
  <c r="B65" i="130"/>
  <c r="B62" i="130"/>
  <c r="B61" i="130"/>
  <c r="B60" i="130"/>
  <c r="B59" i="130"/>
  <c r="B58" i="130"/>
  <c r="B57" i="130"/>
  <c r="B53" i="130"/>
  <c r="B50" i="130"/>
  <c r="B48" i="130"/>
  <c r="B47" i="130"/>
  <c r="B46" i="130"/>
  <c r="B45" i="130"/>
  <c r="B44" i="130"/>
  <c r="B43" i="130"/>
  <c r="B42" i="130"/>
  <c r="B40" i="130"/>
  <c r="B38" i="130"/>
  <c r="B37" i="130"/>
  <c r="B36" i="130"/>
  <c r="B35" i="130"/>
  <c r="B34" i="130"/>
  <c r="B33" i="130"/>
  <c r="B32" i="130"/>
  <c r="B31" i="130"/>
  <c r="B30" i="130"/>
  <c r="B29" i="130"/>
  <c r="B27" i="130"/>
  <c r="B26" i="130"/>
  <c r="B25" i="130"/>
  <c r="B24" i="130"/>
  <c r="B23" i="130"/>
  <c r="B22" i="130"/>
  <c r="B21" i="130"/>
  <c r="B20" i="130"/>
  <c r="B19" i="130"/>
  <c r="B17" i="130"/>
  <c r="B16" i="130"/>
  <c r="B15" i="130"/>
  <c r="B14" i="130"/>
  <c r="B13" i="130"/>
  <c r="B6" i="130"/>
  <c r="B4" i="130"/>
  <c r="AT132" i="129"/>
  <c r="S127" i="129"/>
  <c r="G13" i="129"/>
  <c r="G14" i="129"/>
  <c r="G15" i="129"/>
  <c r="G16" i="129"/>
  <c r="G17" i="129"/>
  <c r="G18" i="129"/>
  <c r="G19" i="129"/>
  <c r="G20" i="129"/>
  <c r="G21" i="129"/>
  <c r="G22" i="129"/>
  <c r="G23" i="129"/>
  <c r="G24" i="129"/>
  <c r="G25" i="129"/>
  <c r="G26" i="129"/>
  <c r="G27" i="129"/>
  <c r="G28" i="129"/>
  <c r="G29" i="129"/>
  <c r="G30" i="129"/>
  <c r="G31" i="129"/>
  <c r="G32" i="129"/>
  <c r="G33" i="129"/>
  <c r="G34" i="129"/>
  <c r="G35" i="129"/>
  <c r="G36" i="129"/>
  <c r="G37" i="129"/>
  <c r="G38" i="129"/>
  <c r="G39" i="129"/>
  <c r="G40" i="129"/>
  <c r="G41" i="129"/>
  <c r="G42" i="129"/>
  <c r="G43" i="129"/>
  <c r="G44" i="129"/>
  <c r="G45" i="129"/>
  <c r="G46" i="129"/>
  <c r="G47" i="129"/>
  <c r="G48" i="129"/>
  <c r="G49" i="129"/>
  <c r="G50" i="129"/>
  <c r="G51" i="129"/>
  <c r="G52" i="129"/>
  <c r="G53" i="129"/>
  <c r="G54" i="129"/>
  <c r="G55" i="129"/>
  <c r="G56" i="129"/>
  <c r="G57" i="129"/>
  <c r="G58" i="129"/>
  <c r="G59" i="129"/>
  <c r="G60" i="129"/>
  <c r="G61" i="129"/>
  <c r="G62" i="129"/>
  <c r="G63" i="129"/>
  <c r="G64" i="129"/>
  <c r="G65" i="129"/>
  <c r="G66" i="129"/>
  <c r="G67" i="129"/>
  <c r="G68" i="129"/>
  <c r="G69" i="129"/>
  <c r="G70" i="129"/>
  <c r="G71" i="129"/>
  <c r="G72" i="129"/>
  <c r="G73" i="129"/>
  <c r="G74" i="129"/>
  <c r="G75" i="129"/>
  <c r="G76" i="129"/>
  <c r="G77" i="129"/>
  <c r="G78" i="129"/>
  <c r="G79" i="129"/>
  <c r="G80" i="129"/>
  <c r="G81" i="129"/>
  <c r="G82" i="129"/>
  <c r="G83" i="129"/>
  <c r="G84" i="129"/>
  <c r="G85" i="129"/>
  <c r="G86" i="129"/>
  <c r="G87" i="129"/>
  <c r="G88" i="129"/>
  <c r="G89" i="129"/>
  <c r="G90" i="129"/>
  <c r="G91" i="129"/>
  <c r="G92" i="129"/>
  <c r="G93" i="129"/>
  <c r="G94" i="129"/>
  <c r="G95" i="129"/>
  <c r="G96" i="129"/>
  <c r="G97" i="129"/>
  <c r="G98" i="129"/>
  <c r="G99" i="129"/>
  <c r="G100" i="129"/>
  <c r="G101" i="129"/>
  <c r="G102" i="129"/>
  <c r="G103" i="129"/>
  <c r="G104" i="129"/>
  <c r="G105" i="129"/>
  <c r="G106" i="129"/>
  <c r="G107" i="129"/>
  <c r="G108" i="129"/>
  <c r="G109" i="129"/>
  <c r="G110" i="129"/>
  <c r="G111" i="129"/>
  <c r="G112" i="129"/>
  <c r="G113" i="129"/>
  <c r="G114" i="129"/>
  <c r="G115" i="129"/>
  <c r="G116" i="129"/>
  <c r="G117" i="129"/>
  <c r="G120" i="129"/>
  <c r="I13" i="129"/>
  <c r="I14" i="129"/>
  <c r="I15" i="129"/>
  <c r="I16" i="129"/>
  <c r="I17" i="129"/>
  <c r="I18" i="129"/>
  <c r="I19" i="129"/>
  <c r="I20" i="129"/>
  <c r="I21" i="129"/>
  <c r="I22" i="129"/>
  <c r="I23" i="129"/>
  <c r="I24" i="129"/>
  <c r="I25" i="129"/>
  <c r="I26" i="129"/>
  <c r="I27" i="129"/>
  <c r="I28" i="129"/>
  <c r="I29" i="129"/>
  <c r="I30" i="129"/>
  <c r="I31" i="129"/>
  <c r="I32" i="129"/>
  <c r="I33" i="129"/>
  <c r="I34" i="129"/>
  <c r="I35" i="129"/>
  <c r="I36" i="129"/>
  <c r="I37" i="129"/>
  <c r="I38" i="129"/>
  <c r="I39" i="129"/>
  <c r="I40" i="129"/>
  <c r="I41" i="129"/>
  <c r="I42" i="129"/>
  <c r="I43" i="129"/>
  <c r="I44" i="129"/>
  <c r="I45" i="129"/>
  <c r="I46" i="129"/>
  <c r="I47" i="129"/>
  <c r="I48" i="129"/>
  <c r="I49" i="129"/>
  <c r="I50" i="129"/>
  <c r="I51" i="129"/>
  <c r="I52" i="129"/>
  <c r="I53" i="129"/>
  <c r="I54" i="129"/>
  <c r="I55" i="129"/>
  <c r="I56" i="129"/>
  <c r="I57" i="129"/>
  <c r="I58" i="129"/>
  <c r="I59" i="129"/>
  <c r="I60" i="129"/>
  <c r="I61" i="129"/>
  <c r="I62" i="129"/>
  <c r="I63" i="129"/>
  <c r="I64" i="129"/>
  <c r="I65" i="129"/>
  <c r="I66" i="129"/>
  <c r="I67" i="129"/>
  <c r="I68" i="129"/>
  <c r="I69" i="129"/>
  <c r="I70" i="129"/>
  <c r="I71" i="129"/>
  <c r="I72" i="129"/>
  <c r="I73" i="129"/>
  <c r="I74" i="129"/>
  <c r="I75" i="129"/>
  <c r="I76" i="129"/>
  <c r="I77" i="129"/>
  <c r="I78" i="129"/>
  <c r="I79" i="129"/>
  <c r="I80" i="129"/>
  <c r="I81" i="129"/>
  <c r="I82" i="129"/>
  <c r="I83" i="129"/>
  <c r="I84" i="129"/>
  <c r="I85" i="129"/>
  <c r="I86" i="129"/>
  <c r="I87" i="129"/>
  <c r="I88" i="129"/>
  <c r="I89" i="129"/>
  <c r="I90" i="129"/>
  <c r="I91" i="129"/>
  <c r="I92" i="129"/>
  <c r="I93" i="129"/>
  <c r="I94" i="129"/>
  <c r="I95" i="129"/>
  <c r="I96" i="129"/>
  <c r="I97" i="129"/>
  <c r="I98" i="129"/>
  <c r="I99" i="129"/>
  <c r="I100" i="129"/>
  <c r="I101" i="129"/>
  <c r="I102" i="129"/>
  <c r="I103" i="129"/>
  <c r="I104" i="129"/>
  <c r="I105" i="129"/>
  <c r="I106" i="129"/>
  <c r="I107" i="129"/>
  <c r="I108" i="129"/>
  <c r="I109" i="129"/>
  <c r="I110" i="129"/>
  <c r="I111" i="129"/>
  <c r="I112" i="129"/>
  <c r="I113" i="129"/>
  <c r="I114" i="129"/>
  <c r="I115" i="129"/>
  <c r="I116" i="129"/>
  <c r="I117" i="129"/>
  <c r="I120" i="129"/>
  <c r="K13" i="129"/>
  <c r="K14" i="129"/>
  <c r="K15" i="129"/>
  <c r="K16" i="129"/>
  <c r="K17" i="129"/>
  <c r="K18" i="129"/>
  <c r="K19" i="129"/>
  <c r="K20" i="129"/>
  <c r="K21" i="129"/>
  <c r="K22" i="129"/>
  <c r="K23" i="129"/>
  <c r="K24" i="129"/>
  <c r="K25" i="129"/>
  <c r="K26" i="129"/>
  <c r="K27" i="129"/>
  <c r="K28" i="129"/>
  <c r="K29" i="129"/>
  <c r="K30" i="129"/>
  <c r="K31" i="129"/>
  <c r="K32" i="129"/>
  <c r="K33" i="129"/>
  <c r="K34" i="129"/>
  <c r="K35" i="129"/>
  <c r="K36" i="129"/>
  <c r="K37" i="129"/>
  <c r="K38" i="129"/>
  <c r="K39" i="129"/>
  <c r="K40" i="129"/>
  <c r="K41" i="129"/>
  <c r="K42" i="129"/>
  <c r="K43" i="129"/>
  <c r="K44" i="129"/>
  <c r="K45" i="129"/>
  <c r="K46" i="129"/>
  <c r="K47" i="129"/>
  <c r="K48" i="129"/>
  <c r="K49" i="129"/>
  <c r="K50" i="129"/>
  <c r="K51" i="129"/>
  <c r="K52" i="129"/>
  <c r="K53" i="129"/>
  <c r="K54" i="129"/>
  <c r="K55" i="129"/>
  <c r="K56" i="129"/>
  <c r="K57" i="129"/>
  <c r="K58" i="129"/>
  <c r="K59" i="129"/>
  <c r="K60" i="129"/>
  <c r="K61" i="129"/>
  <c r="K62" i="129"/>
  <c r="K63" i="129"/>
  <c r="K64" i="129"/>
  <c r="K65" i="129"/>
  <c r="K66" i="129"/>
  <c r="K67" i="129"/>
  <c r="K68" i="129"/>
  <c r="K69" i="129"/>
  <c r="K70" i="129"/>
  <c r="K71" i="129"/>
  <c r="K72" i="129"/>
  <c r="K73" i="129"/>
  <c r="K74" i="129"/>
  <c r="K75" i="129"/>
  <c r="K76" i="129"/>
  <c r="K77" i="129"/>
  <c r="K78" i="129"/>
  <c r="K79" i="129"/>
  <c r="K80" i="129"/>
  <c r="K81" i="129"/>
  <c r="K82" i="129"/>
  <c r="K83" i="129"/>
  <c r="K84" i="129"/>
  <c r="K85" i="129"/>
  <c r="K86" i="129"/>
  <c r="K87" i="129"/>
  <c r="K88" i="129"/>
  <c r="K89" i="129"/>
  <c r="K90" i="129"/>
  <c r="K91" i="129"/>
  <c r="K92" i="129"/>
  <c r="K93" i="129"/>
  <c r="K94" i="129"/>
  <c r="K95" i="129"/>
  <c r="K96" i="129"/>
  <c r="K97" i="129"/>
  <c r="K98" i="129"/>
  <c r="K99" i="129"/>
  <c r="K100" i="129"/>
  <c r="K101" i="129"/>
  <c r="K102" i="129"/>
  <c r="K103" i="129"/>
  <c r="K104" i="129"/>
  <c r="K105" i="129"/>
  <c r="K106" i="129"/>
  <c r="K107" i="129"/>
  <c r="K108" i="129"/>
  <c r="K109" i="129"/>
  <c r="K110" i="129"/>
  <c r="K111" i="129"/>
  <c r="K112" i="129"/>
  <c r="K113" i="129"/>
  <c r="K114" i="129"/>
  <c r="K115" i="129"/>
  <c r="K116" i="129"/>
  <c r="K117" i="129"/>
  <c r="K120" i="129"/>
  <c r="Q13" i="129"/>
  <c r="Q14" i="129"/>
  <c r="Q15" i="129"/>
  <c r="Q16" i="129"/>
  <c r="Q17" i="129"/>
  <c r="Q18" i="129"/>
  <c r="Q19" i="129"/>
  <c r="Q20" i="129"/>
  <c r="Q21" i="129"/>
  <c r="Q22" i="129"/>
  <c r="Q23" i="129"/>
  <c r="Q24" i="129"/>
  <c r="Q25" i="129"/>
  <c r="Q26" i="129"/>
  <c r="Q27" i="129"/>
  <c r="Q28" i="129"/>
  <c r="Q29" i="129"/>
  <c r="Q30" i="129"/>
  <c r="Q31" i="129"/>
  <c r="Q32" i="129"/>
  <c r="Q33" i="129"/>
  <c r="Q34" i="129"/>
  <c r="Q35" i="129"/>
  <c r="Q36" i="129"/>
  <c r="Q37" i="129"/>
  <c r="Q38" i="129"/>
  <c r="Q39" i="129"/>
  <c r="Q40" i="129"/>
  <c r="Q41" i="129"/>
  <c r="Q42" i="129"/>
  <c r="Q43" i="129"/>
  <c r="Q44" i="129"/>
  <c r="Q45" i="129"/>
  <c r="Q46" i="129"/>
  <c r="Q47" i="129"/>
  <c r="Q48" i="129"/>
  <c r="Q49" i="129"/>
  <c r="Q50" i="129"/>
  <c r="Q51" i="129"/>
  <c r="Q52" i="129"/>
  <c r="Q53" i="129"/>
  <c r="Q54" i="129"/>
  <c r="Q55" i="129"/>
  <c r="Q56" i="129"/>
  <c r="Q57" i="129"/>
  <c r="Q58" i="129"/>
  <c r="Q59" i="129"/>
  <c r="Q60" i="129"/>
  <c r="Q61" i="129"/>
  <c r="Q62" i="129"/>
  <c r="Q63" i="129"/>
  <c r="Q64" i="129"/>
  <c r="Q65" i="129"/>
  <c r="Q66" i="129"/>
  <c r="Q67" i="129"/>
  <c r="Q68" i="129"/>
  <c r="Q69" i="129"/>
  <c r="Q70" i="129"/>
  <c r="Q71" i="129"/>
  <c r="Q72" i="129"/>
  <c r="Q73" i="129"/>
  <c r="Q74" i="129"/>
  <c r="Q75" i="129"/>
  <c r="Q76" i="129"/>
  <c r="Q77" i="129"/>
  <c r="Q78" i="129"/>
  <c r="Q79" i="129"/>
  <c r="Q80" i="129"/>
  <c r="Q81" i="129"/>
  <c r="Q82" i="129"/>
  <c r="Q83" i="129"/>
  <c r="Q84" i="129"/>
  <c r="Q85" i="129"/>
  <c r="Q86" i="129"/>
  <c r="Q87" i="129"/>
  <c r="Q88" i="129"/>
  <c r="Q89" i="129"/>
  <c r="Q90" i="129"/>
  <c r="Q91" i="129"/>
  <c r="Q92" i="129"/>
  <c r="Q93" i="129"/>
  <c r="Q94" i="129"/>
  <c r="Q95" i="129"/>
  <c r="Q96" i="129"/>
  <c r="Q97" i="129"/>
  <c r="Q98" i="129"/>
  <c r="Q99" i="129"/>
  <c r="Q100" i="129"/>
  <c r="Q101" i="129"/>
  <c r="Q102" i="129"/>
  <c r="Q103" i="129"/>
  <c r="Q104" i="129"/>
  <c r="Q105" i="129"/>
  <c r="Q106" i="129"/>
  <c r="Q107" i="129"/>
  <c r="Q108" i="129"/>
  <c r="Q109" i="129"/>
  <c r="Q110" i="129"/>
  <c r="Q111" i="129"/>
  <c r="Q112" i="129"/>
  <c r="Q113" i="129"/>
  <c r="Q114" i="129"/>
  <c r="Q115" i="129"/>
  <c r="Q116" i="129"/>
  <c r="Q117" i="129"/>
  <c r="Q120" i="129"/>
  <c r="S13" i="129"/>
  <c r="S14" i="129"/>
  <c r="S15" i="129"/>
  <c r="S16" i="129"/>
  <c r="S17" i="129"/>
  <c r="S18" i="129"/>
  <c r="S19" i="129"/>
  <c r="S20" i="129"/>
  <c r="S21" i="129"/>
  <c r="S22" i="129"/>
  <c r="S23" i="129"/>
  <c r="S24" i="129"/>
  <c r="S25" i="129"/>
  <c r="S26" i="129"/>
  <c r="S27" i="129"/>
  <c r="S28" i="129"/>
  <c r="S29" i="129"/>
  <c r="S30" i="129"/>
  <c r="S31" i="129"/>
  <c r="S32" i="129"/>
  <c r="S33" i="129"/>
  <c r="S34" i="129"/>
  <c r="S35" i="129"/>
  <c r="S36" i="129"/>
  <c r="S37" i="129"/>
  <c r="S38" i="129"/>
  <c r="S39" i="129"/>
  <c r="S40" i="129"/>
  <c r="S41" i="129"/>
  <c r="S42" i="129"/>
  <c r="S43" i="129"/>
  <c r="S44" i="129"/>
  <c r="S45" i="129"/>
  <c r="S46" i="129"/>
  <c r="S47" i="129"/>
  <c r="S48" i="129"/>
  <c r="S49" i="129"/>
  <c r="S50" i="129"/>
  <c r="S51" i="129"/>
  <c r="S52" i="129"/>
  <c r="S53" i="129"/>
  <c r="S54" i="129"/>
  <c r="S55" i="129"/>
  <c r="S56" i="129"/>
  <c r="S57" i="129"/>
  <c r="S58" i="129"/>
  <c r="S59" i="129"/>
  <c r="S60" i="129"/>
  <c r="S61" i="129"/>
  <c r="S62" i="129"/>
  <c r="S63" i="129"/>
  <c r="S64" i="129"/>
  <c r="S65" i="129"/>
  <c r="S66" i="129"/>
  <c r="S67" i="129"/>
  <c r="S68" i="129"/>
  <c r="S69" i="129"/>
  <c r="S70" i="129"/>
  <c r="S71" i="129"/>
  <c r="S72" i="129"/>
  <c r="S73" i="129"/>
  <c r="S74" i="129"/>
  <c r="S75" i="129"/>
  <c r="S76" i="129"/>
  <c r="S77" i="129"/>
  <c r="S78" i="129"/>
  <c r="S79" i="129"/>
  <c r="S80" i="129"/>
  <c r="S81" i="129"/>
  <c r="S82" i="129"/>
  <c r="S83" i="129"/>
  <c r="S84" i="129"/>
  <c r="S85" i="129"/>
  <c r="S86" i="129"/>
  <c r="S87" i="129"/>
  <c r="S88" i="129"/>
  <c r="S89" i="129"/>
  <c r="S90" i="129"/>
  <c r="S91" i="129"/>
  <c r="S92" i="129"/>
  <c r="S93" i="129"/>
  <c r="S94" i="129"/>
  <c r="S95" i="129"/>
  <c r="S96" i="129"/>
  <c r="S97" i="129"/>
  <c r="S98" i="129"/>
  <c r="S99" i="129"/>
  <c r="S100" i="129"/>
  <c r="S101" i="129"/>
  <c r="S102" i="129"/>
  <c r="S103" i="129"/>
  <c r="S104" i="129"/>
  <c r="S105" i="129"/>
  <c r="S106" i="129"/>
  <c r="S107" i="129"/>
  <c r="S108" i="129"/>
  <c r="S109" i="129"/>
  <c r="S110" i="129"/>
  <c r="S111" i="129"/>
  <c r="S112" i="129"/>
  <c r="S113" i="129"/>
  <c r="S114" i="129"/>
  <c r="S115" i="129"/>
  <c r="S116" i="129"/>
  <c r="S117" i="129"/>
  <c r="S120" i="129"/>
  <c r="U13" i="129"/>
  <c r="U14" i="129"/>
  <c r="U15" i="129"/>
  <c r="U16" i="129"/>
  <c r="U17" i="129"/>
  <c r="U18" i="129"/>
  <c r="U19" i="129"/>
  <c r="U20" i="129"/>
  <c r="U21" i="129"/>
  <c r="U22" i="129"/>
  <c r="U23" i="129"/>
  <c r="U24" i="129"/>
  <c r="U25" i="129"/>
  <c r="U26" i="129"/>
  <c r="U27" i="129"/>
  <c r="U28" i="129"/>
  <c r="U29" i="129"/>
  <c r="U30" i="129"/>
  <c r="U31" i="129"/>
  <c r="U32" i="129"/>
  <c r="U33" i="129"/>
  <c r="U34" i="129"/>
  <c r="U35" i="129"/>
  <c r="U36" i="129"/>
  <c r="U37" i="129"/>
  <c r="U38" i="129"/>
  <c r="U39" i="129"/>
  <c r="U40" i="129"/>
  <c r="U41" i="129"/>
  <c r="U42" i="129"/>
  <c r="U43" i="129"/>
  <c r="U44" i="129"/>
  <c r="U45" i="129"/>
  <c r="U46" i="129"/>
  <c r="U47" i="129"/>
  <c r="U48" i="129"/>
  <c r="U49" i="129"/>
  <c r="U50" i="129"/>
  <c r="U51" i="129"/>
  <c r="U52" i="129"/>
  <c r="U53" i="129"/>
  <c r="U54" i="129"/>
  <c r="U55" i="129"/>
  <c r="U56" i="129"/>
  <c r="U57" i="129"/>
  <c r="U58" i="129"/>
  <c r="U59" i="129"/>
  <c r="U60" i="129"/>
  <c r="U61" i="129"/>
  <c r="U62" i="129"/>
  <c r="U63" i="129"/>
  <c r="U64" i="129"/>
  <c r="U65" i="129"/>
  <c r="U66" i="129"/>
  <c r="U67" i="129"/>
  <c r="U68" i="129"/>
  <c r="U69" i="129"/>
  <c r="U70" i="129"/>
  <c r="U71" i="129"/>
  <c r="U72" i="129"/>
  <c r="U73" i="129"/>
  <c r="U74" i="129"/>
  <c r="U75" i="129"/>
  <c r="U76" i="129"/>
  <c r="U77" i="129"/>
  <c r="U78" i="129"/>
  <c r="U79" i="129"/>
  <c r="U80" i="129"/>
  <c r="U81" i="129"/>
  <c r="U82" i="129"/>
  <c r="U83" i="129"/>
  <c r="U84" i="129"/>
  <c r="U85" i="129"/>
  <c r="U86" i="129"/>
  <c r="U87" i="129"/>
  <c r="U88" i="129"/>
  <c r="U89" i="129"/>
  <c r="U90" i="129"/>
  <c r="U91" i="129"/>
  <c r="U92" i="129"/>
  <c r="U93" i="129"/>
  <c r="U94" i="129"/>
  <c r="U95" i="129"/>
  <c r="U96" i="129"/>
  <c r="U97" i="129"/>
  <c r="U98" i="129"/>
  <c r="U99" i="129"/>
  <c r="U100" i="129"/>
  <c r="U101" i="129"/>
  <c r="U102" i="129"/>
  <c r="U103" i="129"/>
  <c r="U104" i="129"/>
  <c r="U105" i="129"/>
  <c r="U106" i="129"/>
  <c r="U107" i="129"/>
  <c r="U108" i="129"/>
  <c r="U109" i="129"/>
  <c r="U110" i="129"/>
  <c r="U111" i="129"/>
  <c r="U112" i="129"/>
  <c r="U113" i="129"/>
  <c r="U114" i="129"/>
  <c r="U115" i="129"/>
  <c r="U116" i="129"/>
  <c r="U117" i="129"/>
  <c r="U120" i="129"/>
  <c r="Y13" i="129"/>
  <c r="Y14" i="129"/>
  <c r="Y15" i="129"/>
  <c r="Y16" i="129"/>
  <c r="Y17" i="129"/>
  <c r="Y18" i="129"/>
  <c r="Y19" i="129"/>
  <c r="Y20" i="129"/>
  <c r="Y21" i="129"/>
  <c r="Y22" i="129"/>
  <c r="Y23" i="129"/>
  <c r="Y24" i="129"/>
  <c r="Y25" i="129"/>
  <c r="Y26" i="129"/>
  <c r="Y27" i="129"/>
  <c r="Y28" i="129"/>
  <c r="Y29" i="129"/>
  <c r="Y30" i="129"/>
  <c r="Y31" i="129"/>
  <c r="Y32" i="129"/>
  <c r="Y33" i="129"/>
  <c r="Y34" i="129"/>
  <c r="Y35" i="129"/>
  <c r="Y36" i="129"/>
  <c r="Y37" i="129"/>
  <c r="Y38" i="129"/>
  <c r="Y39" i="129"/>
  <c r="Y40" i="129"/>
  <c r="Y41" i="129"/>
  <c r="Y42" i="129"/>
  <c r="Y43" i="129"/>
  <c r="Y44" i="129"/>
  <c r="Y45" i="129"/>
  <c r="Y46" i="129"/>
  <c r="Y47" i="129"/>
  <c r="Y48" i="129"/>
  <c r="Y49" i="129"/>
  <c r="Y50" i="129"/>
  <c r="Y51" i="129"/>
  <c r="Y52" i="129"/>
  <c r="Y53" i="129"/>
  <c r="Y54" i="129"/>
  <c r="Y55" i="129"/>
  <c r="Y56" i="129"/>
  <c r="Y57" i="129"/>
  <c r="Y58" i="129"/>
  <c r="Y59" i="129"/>
  <c r="Y60" i="129"/>
  <c r="Y61" i="129"/>
  <c r="Y62" i="129"/>
  <c r="Y63" i="129"/>
  <c r="Y64" i="129"/>
  <c r="Y65" i="129"/>
  <c r="Y66" i="129"/>
  <c r="Y67" i="129"/>
  <c r="Y68" i="129"/>
  <c r="Y69" i="129"/>
  <c r="Y70" i="129"/>
  <c r="Y71" i="129"/>
  <c r="Y72" i="129"/>
  <c r="Y73" i="129"/>
  <c r="Y74" i="129"/>
  <c r="Y75" i="129"/>
  <c r="Y76" i="129"/>
  <c r="Y77" i="129"/>
  <c r="Y78" i="129"/>
  <c r="Y79" i="129"/>
  <c r="Y80" i="129"/>
  <c r="Y81" i="129"/>
  <c r="Y82" i="129"/>
  <c r="Y83" i="129"/>
  <c r="Y84" i="129"/>
  <c r="Y85" i="129"/>
  <c r="Y86" i="129"/>
  <c r="Y87" i="129"/>
  <c r="Y88" i="129"/>
  <c r="Y89" i="129"/>
  <c r="Y90" i="129"/>
  <c r="Y91" i="129"/>
  <c r="Y92" i="129"/>
  <c r="Y93" i="129"/>
  <c r="Y94" i="129"/>
  <c r="Y95" i="129"/>
  <c r="Y96" i="129"/>
  <c r="Y97" i="129"/>
  <c r="Y98" i="129"/>
  <c r="Y99" i="129"/>
  <c r="Y100" i="129"/>
  <c r="Y101" i="129"/>
  <c r="Y102" i="129"/>
  <c r="Y103" i="129"/>
  <c r="Y104" i="129"/>
  <c r="Y105" i="129"/>
  <c r="Y106" i="129"/>
  <c r="Y107" i="129"/>
  <c r="Y108" i="129"/>
  <c r="Y109" i="129"/>
  <c r="Y110" i="129"/>
  <c r="Y111" i="129"/>
  <c r="Y112" i="129"/>
  <c r="Y113" i="129"/>
  <c r="Y114" i="129"/>
  <c r="Y115" i="129"/>
  <c r="Y116" i="129"/>
  <c r="Y117" i="129"/>
  <c r="Y120" i="129"/>
  <c r="AA13" i="129"/>
  <c r="AA14" i="129"/>
  <c r="AA15" i="129"/>
  <c r="AA16" i="129"/>
  <c r="AA17" i="129"/>
  <c r="AA18" i="129"/>
  <c r="AA19" i="129"/>
  <c r="AA20" i="129"/>
  <c r="AA21" i="129"/>
  <c r="AA22" i="129"/>
  <c r="AA23" i="129"/>
  <c r="AA24" i="129"/>
  <c r="AA25" i="129"/>
  <c r="AA26" i="129"/>
  <c r="AA27" i="129"/>
  <c r="AA28" i="129"/>
  <c r="AA29" i="129"/>
  <c r="AA30" i="129"/>
  <c r="AA31" i="129"/>
  <c r="AA32" i="129"/>
  <c r="AA33" i="129"/>
  <c r="AA34" i="129"/>
  <c r="AA35" i="129"/>
  <c r="AA36" i="129"/>
  <c r="AA37" i="129"/>
  <c r="AA38" i="129"/>
  <c r="AA39" i="129"/>
  <c r="AA40" i="129"/>
  <c r="AA41" i="129"/>
  <c r="AA42" i="129"/>
  <c r="AA43" i="129"/>
  <c r="AA44" i="129"/>
  <c r="AA45" i="129"/>
  <c r="AA46" i="129"/>
  <c r="AA47" i="129"/>
  <c r="AA48" i="129"/>
  <c r="AA49" i="129"/>
  <c r="AA50" i="129"/>
  <c r="AA51" i="129"/>
  <c r="AA52" i="129"/>
  <c r="AA53" i="129"/>
  <c r="AA54" i="129"/>
  <c r="AA55" i="129"/>
  <c r="AA56" i="129"/>
  <c r="AA57" i="129"/>
  <c r="AA58" i="129"/>
  <c r="AA59" i="129"/>
  <c r="AA60" i="129"/>
  <c r="AA61" i="129"/>
  <c r="AA62" i="129"/>
  <c r="AA63" i="129"/>
  <c r="AA64" i="129"/>
  <c r="AA65" i="129"/>
  <c r="AA66" i="129"/>
  <c r="AA67" i="129"/>
  <c r="AA68" i="129"/>
  <c r="AA69" i="129"/>
  <c r="AA70" i="129"/>
  <c r="AA71" i="129"/>
  <c r="AA72" i="129"/>
  <c r="AA73" i="129"/>
  <c r="AA74" i="129"/>
  <c r="AA75" i="129"/>
  <c r="AA76" i="129"/>
  <c r="AA77" i="129"/>
  <c r="AA78" i="129"/>
  <c r="AA79" i="129"/>
  <c r="AA80" i="129"/>
  <c r="AA81" i="129"/>
  <c r="AA82" i="129"/>
  <c r="AA83" i="129"/>
  <c r="AA84" i="129"/>
  <c r="AA85" i="129"/>
  <c r="AA86" i="129"/>
  <c r="AA87" i="129"/>
  <c r="AA88" i="129"/>
  <c r="AA89" i="129"/>
  <c r="AA90" i="129"/>
  <c r="AA91" i="129"/>
  <c r="AA92" i="129"/>
  <c r="AA93" i="129"/>
  <c r="AA94" i="129"/>
  <c r="AA95" i="129"/>
  <c r="AA96" i="129"/>
  <c r="AA97" i="129"/>
  <c r="AA98" i="129"/>
  <c r="AA99" i="129"/>
  <c r="AA100" i="129"/>
  <c r="AA101" i="129"/>
  <c r="AA102" i="129"/>
  <c r="AA103" i="129"/>
  <c r="AA104" i="129"/>
  <c r="AA105" i="129"/>
  <c r="AA106" i="129"/>
  <c r="AA107" i="129"/>
  <c r="AA108" i="129"/>
  <c r="AA109" i="129"/>
  <c r="AA110" i="129"/>
  <c r="AA111" i="129"/>
  <c r="AA112" i="129"/>
  <c r="AA113" i="129"/>
  <c r="AA114" i="129"/>
  <c r="AA115" i="129"/>
  <c r="AA116" i="129"/>
  <c r="AA117" i="129"/>
  <c r="AA120" i="129"/>
  <c r="AC13" i="129"/>
  <c r="AC14" i="129"/>
  <c r="AC15" i="129"/>
  <c r="AC16" i="129"/>
  <c r="AC17" i="129"/>
  <c r="AC18" i="129"/>
  <c r="AC19" i="129"/>
  <c r="AC20" i="129"/>
  <c r="AC21" i="129"/>
  <c r="AC22" i="129"/>
  <c r="AC23" i="129"/>
  <c r="AC24" i="129"/>
  <c r="AC25" i="129"/>
  <c r="AC26" i="129"/>
  <c r="AC27" i="129"/>
  <c r="AC28" i="129"/>
  <c r="AC29" i="129"/>
  <c r="AC30" i="129"/>
  <c r="AC31" i="129"/>
  <c r="AC32" i="129"/>
  <c r="AC33" i="129"/>
  <c r="AC34" i="129"/>
  <c r="AC35" i="129"/>
  <c r="AC36" i="129"/>
  <c r="AC37" i="129"/>
  <c r="AC38" i="129"/>
  <c r="AC39" i="129"/>
  <c r="AC40" i="129"/>
  <c r="AC41" i="129"/>
  <c r="AC42" i="129"/>
  <c r="AC43" i="129"/>
  <c r="AC44" i="129"/>
  <c r="AC45" i="129"/>
  <c r="AC46" i="129"/>
  <c r="AC47" i="129"/>
  <c r="AC48" i="129"/>
  <c r="AC49" i="129"/>
  <c r="AC50" i="129"/>
  <c r="AC51" i="129"/>
  <c r="AC52" i="129"/>
  <c r="AC53" i="129"/>
  <c r="AC54" i="129"/>
  <c r="AC55" i="129"/>
  <c r="AC56" i="129"/>
  <c r="AC57" i="129"/>
  <c r="AC58" i="129"/>
  <c r="AC59" i="129"/>
  <c r="AC60" i="129"/>
  <c r="AC61" i="129"/>
  <c r="AC62" i="129"/>
  <c r="AC63" i="129"/>
  <c r="AC64" i="129"/>
  <c r="AC65" i="129"/>
  <c r="AC66" i="129"/>
  <c r="AC67" i="129"/>
  <c r="AC68" i="129"/>
  <c r="AC69" i="129"/>
  <c r="AC70" i="129"/>
  <c r="AC71" i="129"/>
  <c r="AC72" i="129"/>
  <c r="AC73" i="129"/>
  <c r="AC74" i="129"/>
  <c r="AC75" i="129"/>
  <c r="AC76" i="129"/>
  <c r="AC77" i="129"/>
  <c r="AC78" i="129"/>
  <c r="AC79" i="129"/>
  <c r="AC80" i="129"/>
  <c r="AC81" i="129"/>
  <c r="AC82" i="129"/>
  <c r="AC83" i="129"/>
  <c r="AC84" i="129"/>
  <c r="AC85" i="129"/>
  <c r="AC86" i="129"/>
  <c r="AC87" i="129"/>
  <c r="AC88" i="129"/>
  <c r="AC89" i="129"/>
  <c r="AC90" i="129"/>
  <c r="AC91" i="129"/>
  <c r="AC92" i="129"/>
  <c r="AC93" i="129"/>
  <c r="AC94" i="129"/>
  <c r="AC95" i="129"/>
  <c r="AC96" i="129"/>
  <c r="AC97" i="129"/>
  <c r="AC98" i="129"/>
  <c r="AC99" i="129"/>
  <c r="AC100" i="129"/>
  <c r="AC101" i="129"/>
  <c r="AC102" i="129"/>
  <c r="AC103" i="129"/>
  <c r="AC104" i="129"/>
  <c r="AC105" i="129"/>
  <c r="AC106" i="129"/>
  <c r="AC107" i="129"/>
  <c r="AC108" i="129"/>
  <c r="AC109" i="129"/>
  <c r="AC110" i="129"/>
  <c r="AC111" i="129"/>
  <c r="AC112" i="129"/>
  <c r="AC113" i="129"/>
  <c r="AC114" i="129"/>
  <c r="AC115" i="129"/>
  <c r="AC116" i="129"/>
  <c r="AC117" i="129"/>
  <c r="AC120" i="129"/>
  <c r="AE13" i="129"/>
  <c r="AE14" i="129"/>
  <c r="AE15" i="129"/>
  <c r="AE16" i="129"/>
  <c r="AE17" i="129"/>
  <c r="AE18" i="129"/>
  <c r="AE19" i="129"/>
  <c r="AE20" i="129"/>
  <c r="AE21" i="129"/>
  <c r="AE22" i="129"/>
  <c r="AE23" i="129"/>
  <c r="AE24" i="129"/>
  <c r="AE25" i="129"/>
  <c r="AE26" i="129"/>
  <c r="AE27" i="129"/>
  <c r="AE28" i="129"/>
  <c r="AE29" i="129"/>
  <c r="AE30" i="129"/>
  <c r="AE31" i="129"/>
  <c r="AE32" i="129"/>
  <c r="AE33" i="129"/>
  <c r="AE34" i="129"/>
  <c r="AE35" i="129"/>
  <c r="AE36" i="129"/>
  <c r="AE37" i="129"/>
  <c r="AE38" i="129"/>
  <c r="AE39" i="129"/>
  <c r="AE40" i="129"/>
  <c r="AE41" i="129"/>
  <c r="AE42" i="129"/>
  <c r="AE43" i="129"/>
  <c r="AE44" i="129"/>
  <c r="AE45" i="129"/>
  <c r="AE46" i="129"/>
  <c r="AE47" i="129"/>
  <c r="AE48" i="129"/>
  <c r="AE49" i="129"/>
  <c r="AE50" i="129"/>
  <c r="AE51" i="129"/>
  <c r="AE52" i="129"/>
  <c r="AE53" i="129"/>
  <c r="AE54" i="129"/>
  <c r="AE55" i="129"/>
  <c r="AE56" i="129"/>
  <c r="AE57" i="129"/>
  <c r="AE58" i="129"/>
  <c r="AE59" i="129"/>
  <c r="AE60" i="129"/>
  <c r="AE61" i="129"/>
  <c r="AE62" i="129"/>
  <c r="AE63" i="129"/>
  <c r="AE64" i="129"/>
  <c r="AE65" i="129"/>
  <c r="AE66" i="129"/>
  <c r="AE67" i="129"/>
  <c r="AE68" i="129"/>
  <c r="AE69" i="129"/>
  <c r="AE70" i="129"/>
  <c r="AE71" i="129"/>
  <c r="AE72" i="129"/>
  <c r="AE73" i="129"/>
  <c r="AE74" i="129"/>
  <c r="AE75" i="129"/>
  <c r="AE76" i="129"/>
  <c r="AE77" i="129"/>
  <c r="AE78" i="129"/>
  <c r="AE79" i="129"/>
  <c r="AE80" i="129"/>
  <c r="AE81" i="129"/>
  <c r="AE82" i="129"/>
  <c r="AE83" i="129"/>
  <c r="AE84" i="129"/>
  <c r="AE85" i="129"/>
  <c r="AE86" i="129"/>
  <c r="AE87" i="129"/>
  <c r="AE88" i="129"/>
  <c r="AE89" i="129"/>
  <c r="AE90" i="129"/>
  <c r="AE91" i="129"/>
  <c r="AE92" i="129"/>
  <c r="AE93" i="129"/>
  <c r="AE94" i="129"/>
  <c r="AE95" i="129"/>
  <c r="AE96" i="129"/>
  <c r="AE97" i="129"/>
  <c r="AE98" i="129"/>
  <c r="AE99" i="129"/>
  <c r="AE100" i="129"/>
  <c r="AE101" i="129"/>
  <c r="AE102" i="129"/>
  <c r="AE103" i="129"/>
  <c r="AE104" i="129"/>
  <c r="AE105" i="129"/>
  <c r="AE106" i="129"/>
  <c r="AE107" i="129"/>
  <c r="AE108" i="129"/>
  <c r="AE109" i="129"/>
  <c r="AE110" i="129"/>
  <c r="AE111" i="129"/>
  <c r="AE112" i="129"/>
  <c r="AE113" i="129"/>
  <c r="AE114" i="129"/>
  <c r="AE115" i="129"/>
  <c r="AE116" i="129"/>
  <c r="AE117" i="129"/>
  <c r="AE120" i="129"/>
  <c r="AG13" i="129"/>
  <c r="AG14" i="129"/>
  <c r="AG15" i="129"/>
  <c r="AG16" i="129"/>
  <c r="AG17" i="129"/>
  <c r="AG18" i="129"/>
  <c r="AG19" i="129"/>
  <c r="AG20" i="129"/>
  <c r="AG21" i="129"/>
  <c r="AG22" i="129"/>
  <c r="AG23" i="129"/>
  <c r="AG24" i="129"/>
  <c r="AG25" i="129"/>
  <c r="AG26" i="129"/>
  <c r="AG27" i="129"/>
  <c r="AG28" i="129"/>
  <c r="AG29" i="129"/>
  <c r="AG30" i="129"/>
  <c r="AG31" i="129"/>
  <c r="AG32" i="129"/>
  <c r="AG33" i="129"/>
  <c r="AG34" i="129"/>
  <c r="AG35" i="129"/>
  <c r="AG36" i="129"/>
  <c r="AG37" i="129"/>
  <c r="AG38" i="129"/>
  <c r="AG39" i="129"/>
  <c r="AG40" i="129"/>
  <c r="AG41" i="129"/>
  <c r="AG42" i="129"/>
  <c r="AG43" i="129"/>
  <c r="AG44" i="129"/>
  <c r="AG45" i="129"/>
  <c r="AG46" i="129"/>
  <c r="AG47" i="129"/>
  <c r="AG48" i="129"/>
  <c r="AG49" i="129"/>
  <c r="AG50" i="129"/>
  <c r="AG51" i="129"/>
  <c r="AG52" i="129"/>
  <c r="AG53" i="129"/>
  <c r="AG54" i="129"/>
  <c r="AG55" i="129"/>
  <c r="AG56" i="129"/>
  <c r="AG57" i="129"/>
  <c r="AG58" i="129"/>
  <c r="AG59" i="129"/>
  <c r="AG60" i="129"/>
  <c r="AG61" i="129"/>
  <c r="AG62" i="129"/>
  <c r="AG63" i="129"/>
  <c r="AG64" i="129"/>
  <c r="AG65" i="129"/>
  <c r="AG66" i="129"/>
  <c r="AG67" i="129"/>
  <c r="AG68" i="129"/>
  <c r="AG69" i="129"/>
  <c r="AG70" i="129"/>
  <c r="AG71" i="129"/>
  <c r="AG72" i="129"/>
  <c r="AG73" i="129"/>
  <c r="AG74" i="129"/>
  <c r="AG75" i="129"/>
  <c r="AG76" i="129"/>
  <c r="AG77" i="129"/>
  <c r="AG78" i="129"/>
  <c r="AG79" i="129"/>
  <c r="AG80" i="129"/>
  <c r="AG81" i="129"/>
  <c r="AG82" i="129"/>
  <c r="AG83" i="129"/>
  <c r="AG84" i="129"/>
  <c r="AG85" i="129"/>
  <c r="AG86" i="129"/>
  <c r="AG87" i="129"/>
  <c r="AG88" i="129"/>
  <c r="AG89" i="129"/>
  <c r="AG90" i="129"/>
  <c r="AG91" i="129"/>
  <c r="AG92" i="129"/>
  <c r="AG93" i="129"/>
  <c r="AG94" i="129"/>
  <c r="AG95" i="129"/>
  <c r="AG96" i="129"/>
  <c r="AG97" i="129"/>
  <c r="AG98" i="129"/>
  <c r="AG99" i="129"/>
  <c r="AG100" i="129"/>
  <c r="AG101" i="129"/>
  <c r="AG102" i="129"/>
  <c r="AG103" i="129"/>
  <c r="AG104" i="129"/>
  <c r="AG105" i="129"/>
  <c r="AG106" i="129"/>
  <c r="AG107" i="129"/>
  <c r="AG108" i="129"/>
  <c r="AG109" i="129"/>
  <c r="AG110" i="129"/>
  <c r="AG111" i="129"/>
  <c r="AG112" i="129"/>
  <c r="AG113" i="129"/>
  <c r="AG114" i="129"/>
  <c r="AG115" i="129"/>
  <c r="AG116" i="129"/>
  <c r="AG117" i="129"/>
  <c r="AG120" i="129"/>
  <c r="AI13" i="129"/>
  <c r="AI14" i="129"/>
  <c r="AI15" i="129"/>
  <c r="AI16" i="129"/>
  <c r="AI17" i="129"/>
  <c r="AI18" i="129"/>
  <c r="AI19" i="129"/>
  <c r="AI20" i="129"/>
  <c r="AI21" i="129"/>
  <c r="AI22" i="129"/>
  <c r="AI23" i="129"/>
  <c r="AI24" i="129"/>
  <c r="AI25" i="129"/>
  <c r="AI26" i="129"/>
  <c r="AI27" i="129"/>
  <c r="AI28" i="129"/>
  <c r="AI29" i="129"/>
  <c r="AI30" i="129"/>
  <c r="AI31" i="129"/>
  <c r="AI32" i="129"/>
  <c r="AI33" i="129"/>
  <c r="AI34" i="129"/>
  <c r="AI35" i="129"/>
  <c r="AI36" i="129"/>
  <c r="AI37" i="129"/>
  <c r="AI38" i="129"/>
  <c r="AI39" i="129"/>
  <c r="AI40" i="129"/>
  <c r="AI41" i="129"/>
  <c r="AI42" i="129"/>
  <c r="AI43" i="129"/>
  <c r="AI44" i="129"/>
  <c r="AI45" i="129"/>
  <c r="AI46" i="129"/>
  <c r="AI47" i="129"/>
  <c r="AI48" i="129"/>
  <c r="AI49" i="129"/>
  <c r="AI50" i="129"/>
  <c r="AI51" i="129"/>
  <c r="AI52" i="129"/>
  <c r="AI53" i="129"/>
  <c r="AI54" i="129"/>
  <c r="AI55" i="129"/>
  <c r="AI56" i="129"/>
  <c r="AI57" i="129"/>
  <c r="AI58" i="129"/>
  <c r="AI59" i="129"/>
  <c r="AI60" i="129"/>
  <c r="AI61" i="129"/>
  <c r="AI62" i="129"/>
  <c r="AI63" i="129"/>
  <c r="AI64" i="129"/>
  <c r="AI65" i="129"/>
  <c r="AI66" i="129"/>
  <c r="AI67" i="129"/>
  <c r="AI68" i="129"/>
  <c r="AI69" i="129"/>
  <c r="AI70" i="129"/>
  <c r="AI71" i="129"/>
  <c r="AI72" i="129"/>
  <c r="AI73" i="129"/>
  <c r="AI74" i="129"/>
  <c r="AI75" i="129"/>
  <c r="AI76" i="129"/>
  <c r="AI77" i="129"/>
  <c r="AI78" i="129"/>
  <c r="AI79" i="129"/>
  <c r="AI80" i="129"/>
  <c r="AI81" i="129"/>
  <c r="AI82" i="129"/>
  <c r="AI83" i="129"/>
  <c r="AI84" i="129"/>
  <c r="AI85" i="129"/>
  <c r="AI86" i="129"/>
  <c r="AI87" i="129"/>
  <c r="AI88" i="129"/>
  <c r="AI89" i="129"/>
  <c r="AI90" i="129"/>
  <c r="AI91" i="129"/>
  <c r="AI92" i="129"/>
  <c r="AI93" i="129"/>
  <c r="AI94" i="129"/>
  <c r="AI95" i="129"/>
  <c r="AI96" i="129"/>
  <c r="AI97" i="129"/>
  <c r="AI98" i="129"/>
  <c r="AI99" i="129"/>
  <c r="AI100" i="129"/>
  <c r="AI101" i="129"/>
  <c r="AI102" i="129"/>
  <c r="AI103" i="129"/>
  <c r="AI104" i="129"/>
  <c r="AI105" i="129"/>
  <c r="AI106" i="129"/>
  <c r="AI107" i="129"/>
  <c r="AI108" i="129"/>
  <c r="AI109" i="129"/>
  <c r="AI110" i="129"/>
  <c r="AI111" i="129"/>
  <c r="AI112" i="129"/>
  <c r="AI113" i="129"/>
  <c r="AI114" i="129"/>
  <c r="AI115" i="129"/>
  <c r="AI116" i="129"/>
  <c r="AI117" i="129"/>
  <c r="AI120" i="129"/>
  <c r="AK13" i="129"/>
  <c r="AK14" i="129"/>
  <c r="AK15" i="129"/>
  <c r="AK16" i="129"/>
  <c r="AK17" i="129"/>
  <c r="AK18" i="129"/>
  <c r="AK19" i="129"/>
  <c r="AK20" i="129"/>
  <c r="AK21" i="129"/>
  <c r="AK22" i="129"/>
  <c r="AK23" i="129"/>
  <c r="AK24" i="129"/>
  <c r="AK25" i="129"/>
  <c r="AK26" i="129"/>
  <c r="AK27" i="129"/>
  <c r="AK28" i="129"/>
  <c r="AK29" i="129"/>
  <c r="AK30" i="129"/>
  <c r="AK31" i="129"/>
  <c r="AK32" i="129"/>
  <c r="AK33" i="129"/>
  <c r="AK34" i="129"/>
  <c r="AK35" i="129"/>
  <c r="AK36" i="129"/>
  <c r="AK37" i="129"/>
  <c r="AK38" i="129"/>
  <c r="AK39" i="129"/>
  <c r="AK40" i="129"/>
  <c r="AK41" i="129"/>
  <c r="AK42" i="129"/>
  <c r="AK43" i="129"/>
  <c r="AK44" i="129"/>
  <c r="AK45" i="129"/>
  <c r="AK46" i="129"/>
  <c r="AK47" i="129"/>
  <c r="AK48" i="129"/>
  <c r="AK49" i="129"/>
  <c r="AK50" i="129"/>
  <c r="AK51" i="129"/>
  <c r="AK52" i="129"/>
  <c r="AK53" i="129"/>
  <c r="AK54" i="129"/>
  <c r="AK55" i="129"/>
  <c r="AK56" i="129"/>
  <c r="AK57" i="129"/>
  <c r="AK58" i="129"/>
  <c r="AK59" i="129"/>
  <c r="AK60" i="129"/>
  <c r="AK61" i="129"/>
  <c r="AK62" i="129"/>
  <c r="AK63" i="129"/>
  <c r="AK64" i="129"/>
  <c r="AK65" i="129"/>
  <c r="AK66" i="129"/>
  <c r="AK67" i="129"/>
  <c r="AK68" i="129"/>
  <c r="AK69" i="129"/>
  <c r="AK70" i="129"/>
  <c r="AK71" i="129"/>
  <c r="AK72" i="129"/>
  <c r="AK73" i="129"/>
  <c r="AK74" i="129"/>
  <c r="AK75" i="129"/>
  <c r="AK76" i="129"/>
  <c r="AK77" i="129"/>
  <c r="AK78" i="129"/>
  <c r="AK79" i="129"/>
  <c r="AK80" i="129"/>
  <c r="AK81" i="129"/>
  <c r="AK82" i="129"/>
  <c r="AK83" i="129"/>
  <c r="AK84" i="129"/>
  <c r="AK85" i="129"/>
  <c r="AK86" i="129"/>
  <c r="AK87" i="129"/>
  <c r="AK88" i="129"/>
  <c r="AK89" i="129"/>
  <c r="AK90" i="129"/>
  <c r="AK91" i="129"/>
  <c r="AK92" i="129"/>
  <c r="AK93" i="129"/>
  <c r="AK94" i="129"/>
  <c r="AK95" i="129"/>
  <c r="AK96" i="129"/>
  <c r="AK97" i="129"/>
  <c r="AK98" i="129"/>
  <c r="AK99" i="129"/>
  <c r="AK100" i="129"/>
  <c r="AK101" i="129"/>
  <c r="AK102" i="129"/>
  <c r="AK103" i="129"/>
  <c r="AK104" i="129"/>
  <c r="AK105" i="129"/>
  <c r="AK106" i="129"/>
  <c r="AK107" i="129"/>
  <c r="AK108" i="129"/>
  <c r="AK109" i="129"/>
  <c r="AK110" i="129"/>
  <c r="AK111" i="129"/>
  <c r="AK112" i="129"/>
  <c r="AK113" i="129"/>
  <c r="AK114" i="129"/>
  <c r="AK115" i="129"/>
  <c r="AK116" i="129"/>
  <c r="AK117" i="129"/>
  <c r="AK120" i="129"/>
  <c r="AM13" i="129"/>
  <c r="AM14" i="129"/>
  <c r="AM15" i="129"/>
  <c r="AM16" i="129"/>
  <c r="AM17" i="129"/>
  <c r="AM18" i="129"/>
  <c r="AM19" i="129"/>
  <c r="AM20" i="129"/>
  <c r="AM21" i="129"/>
  <c r="AM22" i="129"/>
  <c r="AM23" i="129"/>
  <c r="AM24" i="129"/>
  <c r="AM25" i="129"/>
  <c r="AM26" i="129"/>
  <c r="AM27" i="129"/>
  <c r="AM28" i="129"/>
  <c r="AM29" i="129"/>
  <c r="AM30" i="129"/>
  <c r="AM31" i="129"/>
  <c r="AM32" i="129"/>
  <c r="AM33" i="129"/>
  <c r="AM34" i="129"/>
  <c r="AM35" i="129"/>
  <c r="AM36" i="129"/>
  <c r="AM37" i="129"/>
  <c r="AM38" i="129"/>
  <c r="AM39" i="129"/>
  <c r="AM40" i="129"/>
  <c r="AM41" i="129"/>
  <c r="AM42" i="129"/>
  <c r="AM43" i="129"/>
  <c r="AM44" i="129"/>
  <c r="AM45" i="129"/>
  <c r="AM46" i="129"/>
  <c r="AM47" i="129"/>
  <c r="AM48" i="129"/>
  <c r="AM49" i="129"/>
  <c r="AM50" i="129"/>
  <c r="AM51" i="129"/>
  <c r="AM52" i="129"/>
  <c r="AM53" i="129"/>
  <c r="AM54" i="129"/>
  <c r="AM55" i="129"/>
  <c r="AM56" i="129"/>
  <c r="AM57" i="129"/>
  <c r="AM58" i="129"/>
  <c r="AM59" i="129"/>
  <c r="AM60" i="129"/>
  <c r="AM61" i="129"/>
  <c r="AM62" i="129"/>
  <c r="AM63" i="129"/>
  <c r="AM64" i="129"/>
  <c r="AM65" i="129"/>
  <c r="AM66" i="129"/>
  <c r="AM67" i="129"/>
  <c r="AM68" i="129"/>
  <c r="AM69" i="129"/>
  <c r="AM70" i="129"/>
  <c r="AM71" i="129"/>
  <c r="AM72" i="129"/>
  <c r="AM73" i="129"/>
  <c r="AM74" i="129"/>
  <c r="AM75" i="129"/>
  <c r="AM76" i="129"/>
  <c r="AM77" i="129"/>
  <c r="AM78" i="129"/>
  <c r="AM79" i="129"/>
  <c r="AM80" i="129"/>
  <c r="AM81" i="129"/>
  <c r="AM82" i="129"/>
  <c r="AM83" i="129"/>
  <c r="AM84" i="129"/>
  <c r="AM85" i="129"/>
  <c r="AM86" i="129"/>
  <c r="AM87" i="129"/>
  <c r="AM88" i="129"/>
  <c r="AM89" i="129"/>
  <c r="AM90" i="129"/>
  <c r="AM91" i="129"/>
  <c r="AM92" i="129"/>
  <c r="AM93" i="129"/>
  <c r="AM94" i="129"/>
  <c r="AM95" i="129"/>
  <c r="AM96" i="129"/>
  <c r="AM97" i="129"/>
  <c r="AM98" i="129"/>
  <c r="AM99" i="129"/>
  <c r="AM100" i="129"/>
  <c r="AM101" i="129"/>
  <c r="AM102" i="129"/>
  <c r="AM103" i="129"/>
  <c r="AM104" i="129"/>
  <c r="AM105" i="129"/>
  <c r="AM106" i="129"/>
  <c r="AM107" i="129"/>
  <c r="AM108" i="129"/>
  <c r="AM109" i="129"/>
  <c r="AM110" i="129"/>
  <c r="AM111" i="129"/>
  <c r="AM112" i="129"/>
  <c r="AM113" i="129"/>
  <c r="AM114" i="129"/>
  <c r="AM115" i="129"/>
  <c r="AM116" i="129"/>
  <c r="AM117" i="129"/>
  <c r="AM120" i="129"/>
  <c r="AO13" i="129"/>
  <c r="AO14" i="129"/>
  <c r="AO15" i="129"/>
  <c r="AO16" i="129"/>
  <c r="AO17" i="129"/>
  <c r="AO18" i="129"/>
  <c r="AO19" i="129"/>
  <c r="AO20" i="129"/>
  <c r="AO21" i="129"/>
  <c r="AO22" i="129"/>
  <c r="AO23" i="129"/>
  <c r="AO24" i="129"/>
  <c r="AO25" i="129"/>
  <c r="AO26" i="129"/>
  <c r="AO27" i="129"/>
  <c r="AO28" i="129"/>
  <c r="AO29" i="129"/>
  <c r="AO30" i="129"/>
  <c r="AO31" i="129"/>
  <c r="AO32" i="129"/>
  <c r="AO33" i="129"/>
  <c r="AO34" i="129"/>
  <c r="AO35" i="129"/>
  <c r="AO36" i="129"/>
  <c r="AO37" i="129"/>
  <c r="AO38" i="129"/>
  <c r="AO39" i="129"/>
  <c r="AO40" i="129"/>
  <c r="AO41" i="129"/>
  <c r="AO42" i="129"/>
  <c r="AO43" i="129"/>
  <c r="AO44" i="129"/>
  <c r="AO45" i="129"/>
  <c r="AO46" i="129"/>
  <c r="AO47" i="129"/>
  <c r="AO48" i="129"/>
  <c r="AO49" i="129"/>
  <c r="AO50" i="129"/>
  <c r="AO51" i="129"/>
  <c r="AO52" i="129"/>
  <c r="AO53" i="129"/>
  <c r="AO54" i="129"/>
  <c r="AO55" i="129"/>
  <c r="AO56" i="129"/>
  <c r="AO57" i="129"/>
  <c r="AO58" i="129"/>
  <c r="AO59" i="129"/>
  <c r="AO60" i="129"/>
  <c r="AO61" i="129"/>
  <c r="AO62" i="129"/>
  <c r="AO63" i="129"/>
  <c r="AO64" i="129"/>
  <c r="AO65" i="129"/>
  <c r="AO66" i="129"/>
  <c r="AO67" i="129"/>
  <c r="AO68" i="129"/>
  <c r="AO69" i="129"/>
  <c r="AO70" i="129"/>
  <c r="AO71" i="129"/>
  <c r="AO72" i="129"/>
  <c r="AO73" i="129"/>
  <c r="AO74" i="129"/>
  <c r="AO75" i="129"/>
  <c r="AO76" i="129"/>
  <c r="AO77" i="129"/>
  <c r="AO78" i="129"/>
  <c r="AO79" i="129"/>
  <c r="AO80" i="129"/>
  <c r="AO81" i="129"/>
  <c r="AO82" i="129"/>
  <c r="AO83" i="129"/>
  <c r="AO84" i="129"/>
  <c r="AO85" i="129"/>
  <c r="AO86" i="129"/>
  <c r="AO87" i="129"/>
  <c r="AO88" i="129"/>
  <c r="AO89" i="129"/>
  <c r="AO90" i="129"/>
  <c r="AO91" i="129"/>
  <c r="AO92" i="129"/>
  <c r="AO93" i="129"/>
  <c r="AO94" i="129"/>
  <c r="AO95" i="129"/>
  <c r="AO96" i="129"/>
  <c r="AO97" i="129"/>
  <c r="AO98" i="129"/>
  <c r="AO99" i="129"/>
  <c r="AO100" i="129"/>
  <c r="AO101" i="129"/>
  <c r="AO102" i="129"/>
  <c r="AO103" i="129"/>
  <c r="AO104" i="129"/>
  <c r="AO105" i="129"/>
  <c r="AO106" i="129"/>
  <c r="AO107" i="129"/>
  <c r="AO108" i="129"/>
  <c r="AO109" i="129"/>
  <c r="AO110" i="129"/>
  <c r="AO111" i="129"/>
  <c r="AO112" i="129"/>
  <c r="AO113" i="129"/>
  <c r="AO114" i="129"/>
  <c r="AO115" i="129"/>
  <c r="AO116" i="129"/>
  <c r="AO117" i="129"/>
  <c r="AO120" i="129"/>
  <c r="AQ13" i="129"/>
  <c r="AQ14" i="129"/>
  <c r="AQ15" i="129"/>
  <c r="AQ16" i="129"/>
  <c r="AQ17" i="129"/>
  <c r="AQ18" i="129"/>
  <c r="AQ19" i="129"/>
  <c r="AQ20" i="129"/>
  <c r="AQ21" i="129"/>
  <c r="AQ22" i="129"/>
  <c r="AQ23" i="129"/>
  <c r="AQ24" i="129"/>
  <c r="AQ25" i="129"/>
  <c r="AQ26" i="129"/>
  <c r="AQ27" i="129"/>
  <c r="AQ28" i="129"/>
  <c r="AQ29" i="129"/>
  <c r="AQ30" i="129"/>
  <c r="AQ31" i="129"/>
  <c r="AQ32" i="129"/>
  <c r="AQ33" i="129"/>
  <c r="AQ34" i="129"/>
  <c r="AQ35" i="129"/>
  <c r="AQ36" i="129"/>
  <c r="AQ37" i="129"/>
  <c r="AQ38" i="129"/>
  <c r="AQ39" i="129"/>
  <c r="AQ40" i="129"/>
  <c r="AQ41" i="129"/>
  <c r="AQ42" i="129"/>
  <c r="AQ43" i="129"/>
  <c r="AQ44" i="129"/>
  <c r="AQ45" i="129"/>
  <c r="AQ46" i="129"/>
  <c r="AQ47" i="129"/>
  <c r="AQ48" i="129"/>
  <c r="AQ49" i="129"/>
  <c r="AQ50" i="129"/>
  <c r="AQ51" i="129"/>
  <c r="AQ52" i="129"/>
  <c r="AQ53" i="129"/>
  <c r="AQ54" i="129"/>
  <c r="AQ55" i="129"/>
  <c r="AQ56" i="129"/>
  <c r="AQ57" i="129"/>
  <c r="AQ58" i="129"/>
  <c r="AQ59" i="129"/>
  <c r="AQ60" i="129"/>
  <c r="AQ61" i="129"/>
  <c r="AQ62" i="129"/>
  <c r="AQ63" i="129"/>
  <c r="AQ64" i="129"/>
  <c r="AQ65" i="129"/>
  <c r="AQ66" i="129"/>
  <c r="AQ67" i="129"/>
  <c r="AQ68" i="129"/>
  <c r="AQ69" i="129"/>
  <c r="AQ70" i="129"/>
  <c r="AQ71" i="129"/>
  <c r="AQ72" i="129"/>
  <c r="AQ73" i="129"/>
  <c r="AQ74" i="129"/>
  <c r="AQ75" i="129"/>
  <c r="AQ76" i="129"/>
  <c r="AQ77" i="129"/>
  <c r="AQ78" i="129"/>
  <c r="AQ79" i="129"/>
  <c r="AQ80" i="129"/>
  <c r="AQ81" i="129"/>
  <c r="AQ82" i="129"/>
  <c r="AQ83" i="129"/>
  <c r="AQ84" i="129"/>
  <c r="AQ85" i="129"/>
  <c r="AQ86" i="129"/>
  <c r="AQ87" i="129"/>
  <c r="AQ88" i="129"/>
  <c r="AQ89" i="129"/>
  <c r="AQ90" i="129"/>
  <c r="AQ91" i="129"/>
  <c r="AQ92" i="129"/>
  <c r="AQ93" i="129"/>
  <c r="AQ94" i="129"/>
  <c r="AQ95" i="129"/>
  <c r="AQ96" i="129"/>
  <c r="AQ97" i="129"/>
  <c r="AQ98" i="129"/>
  <c r="AQ99" i="129"/>
  <c r="AQ100" i="129"/>
  <c r="AQ101" i="129"/>
  <c r="AQ102" i="129"/>
  <c r="AQ103" i="129"/>
  <c r="AQ104" i="129"/>
  <c r="AQ105" i="129"/>
  <c r="AQ106" i="129"/>
  <c r="AQ107" i="129"/>
  <c r="AQ108" i="129"/>
  <c r="AQ109" i="129"/>
  <c r="AQ110" i="129"/>
  <c r="AQ111" i="129"/>
  <c r="AQ112" i="129"/>
  <c r="AQ113" i="129"/>
  <c r="AQ114" i="129"/>
  <c r="AQ115" i="129"/>
  <c r="AQ116" i="129"/>
  <c r="AQ117" i="129"/>
  <c r="AQ120" i="129"/>
  <c r="AS13" i="129"/>
  <c r="AS14" i="129"/>
  <c r="AS15" i="129"/>
  <c r="AS16" i="129"/>
  <c r="AS17" i="129"/>
  <c r="AS18" i="129"/>
  <c r="AS19" i="129"/>
  <c r="AS20" i="129"/>
  <c r="AS21" i="129"/>
  <c r="AS22" i="129"/>
  <c r="AS23" i="129"/>
  <c r="AS24" i="129"/>
  <c r="AS25" i="129"/>
  <c r="AS26" i="129"/>
  <c r="AS27" i="129"/>
  <c r="AS28" i="129"/>
  <c r="AS29" i="129"/>
  <c r="AS30" i="129"/>
  <c r="AS31" i="129"/>
  <c r="AS32" i="129"/>
  <c r="AS33" i="129"/>
  <c r="AS34" i="129"/>
  <c r="AS35" i="129"/>
  <c r="AS36" i="129"/>
  <c r="AS37" i="129"/>
  <c r="AS38" i="129"/>
  <c r="AS39" i="129"/>
  <c r="AS40" i="129"/>
  <c r="AS41" i="129"/>
  <c r="AS42" i="129"/>
  <c r="AS43" i="129"/>
  <c r="AS44" i="129"/>
  <c r="AS45" i="129"/>
  <c r="AS46" i="129"/>
  <c r="AS47" i="129"/>
  <c r="AS48" i="129"/>
  <c r="AS49" i="129"/>
  <c r="AS50" i="129"/>
  <c r="AS51" i="129"/>
  <c r="AS52" i="129"/>
  <c r="AS53" i="129"/>
  <c r="AS54" i="129"/>
  <c r="AS55" i="129"/>
  <c r="AS56" i="129"/>
  <c r="AS57" i="129"/>
  <c r="AS58" i="129"/>
  <c r="AS59" i="129"/>
  <c r="AS60" i="129"/>
  <c r="AS61" i="129"/>
  <c r="AS62" i="129"/>
  <c r="AS63" i="129"/>
  <c r="AS64" i="129"/>
  <c r="AS65" i="129"/>
  <c r="AS66" i="129"/>
  <c r="AS67" i="129"/>
  <c r="AS68" i="129"/>
  <c r="AS69" i="129"/>
  <c r="AS70" i="129"/>
  <c r="AS71" i="129"/>
  <c r="AS72" i="129"/>
  <c r="AS73" i="129"/>
  <c r="AS74" i="129"/>
  <c r="AS75" i="129"/>
  <c r="AS76" i="129"/>
  <c r="AS77" i="129"/>
  <c r="AS78" i="129"/>
  <c r="AS79" i="129"/>
  <c r="AS80" i="129"/>
  <c r="AS81" i="129"/>
  <c r="AS82" i="129"/>
  <c r="AS83" i="129"/>
  <c r="AS84" i="129"/>
  <c r="AS85" i="129"/>
  <c r="AS86" i="129"/>
  <c r="AS87" i="129"/>
  <c r="AS88" i="129"/>
  <c r="AS89" i="129"/>
  <c r="AS90" i="129"/>
  <c r="AS91" i="129"/>
  <c r="AS92" i="129"/>
  <c r="AS93" i="129"/>
  <c r="AS94" i="129"/>
  <c r="AS95" i="129"/>
  <c r="AS96" i="129"/>
  <c r="AS97" i="129"/>
  <c r="AS98" i="129"/>
  <c r="AS99" i="129"/>
  <c r="AS100" i="129"/>
  <c r="AS101" i="129"/>
  <c r="AS102" i="129"/>
  <c r="AS103" i="129"/>
  <c r="AS104" i="129"/>
  <c r="AS105" i="129"/>
  <c r="AS106" i="129"/>
  <c r="AS107" i="129"/>
  <c r="AS108" i="129"/>
  <c r="AS109" i="129"/>
  <c r="AS110" i="129"/>
  <c r="AS111" i="129"/>
  <c r="AS112" i="129"/>
  <c r="AS113" i="129"/>
  <c r="AS114" i="129"/>
  <c r="AS115" i="129"/>
  <c r="AS116" i="129"/>
  <c r="AS117" i="129"/>
  <c r="AS120" i="129"/>
  <c r="AT125" i="129"/>
  <c r="E13" i="129"/>
  <c r="AT13" i="129"/>
  <c r="E14" i="129"/>
  <c r="AT14" i="129"/>
  <c r="E15" i="129"/>
  <c r="AT15" i="129"/>
  <c r="E16" i="129"/>
  <c r="AT16" i="129"/>
  <c r="E17" i="129"/>
  <c r="AT17" i="129"/>
  <c r="E18" i="129"/>
  <c r="AT18" i="129"/>
  <c r="E19" i="129"/>
  <c r="AT19" i="129"/>
  <c r="E20" i="129"/>
  <c r="AT20" i="129"/>
  <c r="E21" i="129"/>
  <c r="AT21" i="129"/>
  <c r="E22" i="129"/>
  <c r="AT22" i="129"/>
  <c r="E23" i="129"/>
  <c r="AT23" i="129"/>
  <c r="E24" i="129"/>
  <c r="AT24" i="129"/>
  <c r="E25" i="129"/>
  <c r="AT25" i="129"/>
  <c r="E26" i="129"/>
  <c r="AT26" i="129"/>
  <c r="E27" i="129"/>
  <c r="AT27" i="129"/>
  <c r="E28" i="129"/>
  <c r="AT28" i="129"/>
  <c r="E29" i="129"/>
  <c r="AT29" i="129"/>
  <c r="E30" i="129"/>
  <c r="AT30" i="129"/>
  <c r="E31" i="129"/>
  <c r="AT31" i="129"/>
  <c r="E32" i="129"/>
  <c r="AT32" i="129"/>
  <c r="E33" i="129"/>
  <c r="AT33" i="129"/>
  <c r="E34" i="129"/>
  <c r="AT34" i="129"/>
  <c r="E35" i="129"/>
  <c r="AT35" i="129"/>
  <c r="E36" i="129"/>
  <c r="AT36" i="129"/>
  <c r="E37" i="129"/>
  <c r="AT37" i="129"/>
  <c r="E38" i="129"/>
  <c r="AT38" i="129"/>
  <c r="E39" i="129"/>
  <c r="AT39" i="129"/>
  <c r="E40" i="129"/>
  <c r="AT40" i="129"/>
  <c r="E41" i="129"/>
  <c r="AT41" i="129"/>
  <c r="E42" i="129"/>
  <c r="AT42" i="129"/>
  <c r="E43" i="129"/>
  <c r="AT43" i="129"/>
  <c r="E44" i="129"/>
  <c r="AT44" i="129"/>
  <c r="E45" i="129"/>
  <c r="AT45" i="129"/>
  <c r="E46" i="129"/>
  <c r="AT46" i="129"/>
  <c r="E47" i="129"/>
  <c r="AT47" i="129"/>
  <c r="E48" i="129"/>
  <c r="AT48" i="129"/>
  <c r="E49" i="129"/>
  <c r="AT49" i="129"/>
  <c r="E50" i="129"/>
  <c r="AT50" i="129"/>
  <c r="E51" i="129"/>
  <c r="AT51" i="129"/>
  <c r="E52" i="129"/>
  <c r="AT52" i="129"/>
  <c r="E53" i="129"/>
  <c r="AT53" i="129"/>
  <c r="E54" i="129"/>
  <c r="AT54" i="129"/>
  <c r="E55" i="129"/>
  <c r="AT55" i="129"/>
  <c r="E56" i="129"/>
  <c r="AT56" i="129"/>
  <c r="E57" i="129"/>
  <c r="AT57" i="129"/>
  <c r="E58" i="129"/>
  <c r="AT58" i="129"/>
  <c r="E59" i="129"/>
  <c r="AT59" i="129"/>
  <c r="E60" i="129"/>
  <c r="AT60" i="129"/>
  <c r="E61" i="129"/>
  <c r="AT61" i="129"/>
  <c r="E62" i="129"/>
  <c r="AT62" i="129"/>
  <c r="E63" i="129"/>
  <c r="AT63" i="129"/>
  <c r="E64" i="129"/>
  <c r="AT64" i="129"/>
  <c r="E65" i="129"/>
  <c r="AT65" i="129"/>
  <c r="E66" i="129"/>
  <c r="AT66" i="129"/>
  <c r="E67" i="129"/>
  <c r="AT67" i="129"/>
  <c r="E68" i="129"/>
  <c r="AT68" i="129"/>
  <c r="E69" i="129"/>
  <c r="AT69" i="129"/>
  <c r="E70" i="129"/>
  <c r="AT70" i="129"/>
  <c r="E71" i="129"/>
  <c r="AT71" i="129"/>
  <c r="E72" i="129"/>
  <c r="AT72" i="129"/>
  <c r="E73" i="129"/>
  <c r="AT73" i="129"/>
  <c r="E74" i="129"/>
  <c r="AT74" i="129"/>
  <c r="E75" i="129"/>
  <c r="AT75" i="129"/>
  <c r="E76" i="129"/>
  <c r="AT76" i="129"/>
  <c r="E77" i="129"/>
  <c r="AT77" i="129"/>
  <c r="E78" i="129"/>
  <c r="AT78" i="129"/>
  <c r="E79" i="129"/>
  <c r="AT79" i="129"/>
  <c r="E80" i="129"/>
  <c r="AT80" i="129"/>
  <c r="E81" i="129"/>
  <c r="AT81" i="129"/>
  <c r="E82" i="129"/>
  <c r="AT82" i="129"/>
  <c r="E83" i="129"/>
  <c r="AT83" i="129"/>
  <c r="E84" i="129"/>
  <c r="AT84" i="129"/>
  <c r="E85" i="129"/>
  <c r="AT85" i="129"/>
  <c r="E86" i="129"/>
  <c r="AT86" i="129"/>
  <c r="E87" i="129"/>
  <c r="AT87" i="129"/>
  <c r="E88" i="129"/>
  <c r="AT88" i="129"/>
  <c r="E89" i="129"/>
  <c r="AT89" i="129"/>
  <c r="E90" i="129"/>
  <c r="AT90" i="129"/>
  <c r="E91" i="129"/>
  <c r="AT91" i="129"/>
  <c r="E92" i="129"/>
  <c r="AT92" i="129"/>
  <c r="E93" i="129"/>
  <c r="AT93" i="129"/>
  <c r="E94" i="129"/>
  <c r="AT94" i="129"/>
  <c r="E95" i="129"/>
  <c r="AT95" i="129"/>
  <c r="E96" i="129"/>
  <c r="AT96" i="129"/>
  <c r="E97" i="129"/>
  <c r="AT97" i="129"/>
  <c r="E98" i="129"/>
  <c r="AT98" i="129"/>
  <c r="E99" i="129"/>
  <c r="AT99" i="129"/>
  <c r="E100" i="129"/>
  <c r="AT100" i="129"/>
  <c r="E101" i="129"/>
  <c r="AT101" i="129"/>
  <c r="E102" i="129"/>
  <c r="AT102" i="129"/>
  <c r="E103" i="129"/>
  <c r="AT103" i="129"/>
  <c r="E104" i="129"/>
  <c r="AT104" i="129"/>
  <c r="E105" i="129"/>
  <c r="AT105" i="129"/>
  <c r="E106" i="129"/>
  <c r="AT106" i="129"/>
  <c r="E107" i="129"/>
  <c r="AT107" i="129"/>
  <c r="E108" i="129"/>
  <c r="AT108" i="129"/>
  <c r="E109" i="129"/>
  <c r="AT109" i="129"/>
  <c r="E110" i="129"/>
  <c r="AT110" i="129"/>
  <c r="E111" i="129"/>
  <c r="AT111" i="129"/>
  <c r="E112" i="129"/>
  <c r="AT112" i="129"/>
  <c r="E113" i="129"/>
  <c r="AT113" i="129"/>
  <c r="E114" i="129"/>
  <c r="AT114" i="129"/>
  <c r="E115" i="129"/>
  <c r="AT115" i="129"/>
  <c r="E116" i="129"/>
  <c r="AT116" i="129"/>
  <c r="AT117" i="129"/>
  <c r="AT121" i="129"/>
  <c r="AT120" i="129"/>
  <c r="AR118" i="129"/>
  <c r="AP118" i="129"/>
  <c r="AN118" i="129"/>
  <c r="AL118" i="129"/>
  <c r="AJ118" i="129"/>
  <c r="AH118" i="129"/>
  <c r="AF118" i="129"/>
  <c r="AD118" i="129"/>
  <c r="AB118" i="129"/>
  <c r="Z118" i="129"/>
  <c r="X118" i="129"/>
  <c r="T118" i="129"/>
  <c r="R118" i="129"/>
  <c r="P118" i="129"/>
  <c r="J118" i="129"/>
  <c r="H118" i="129"/>
  <c r="E118" i="129"/>
  <c r="E117" i="129"/>
  <c r="C113" i="129"/>
  <c r="C112" i="129"/>
  <c r="C111" i="129"/>
  <c r="C110" i="129"/>
  <c r="B83" i="129"/>
  <c r="B82" i="129"/>
  <c r="B73" i="129"/>
  <c r="B68" i="129"/>
  <c r="B65" i="129"/>
  <c r="B62" i="129"/>
  <c r="B61" i="129"/>
  <c r="B60" i="129"/>
  <c r="B59" i="129"/>
  <c r="B58" i="129"/>
  <c r="B57" i="129"/>
  <c r="B53" i="129"/>
  <c r="B50" i="129"/>
  <c r="B48" i="129"/>
  <c r="B47" i="129"/>
  <c r="B46" i="129"/>
  <c r="B45" i="129"/>
  <c r="B44" i="129"/>
  <c r="B43" i="129"/>
  <c r="B42" i="129"/>
  <c r="B40" i="129"/>
  <c r="B38" i="129"/>
  <c r="B37" i="129"/>
  <c r="B36" i="129"/>
  <c r="B35" i="129"/>
  <c r="B34" i="129"/>
  <c r="B33" i="129"/>
  <c r="B32" i="129"/>
  <c r="B31" i="129"/>
  <c r="B30" i="129"/>
  <c r="B29" i="129"/>
  <c r="B27" i="129"/>
  <c r="B26" i="129"/>
  <c r="B25" i="129"/>
  <c r="B24" i="129"/>
  <c r="B23" i="129"/>
  <c r="B22" i="129"/>
  <c r="B21" i="129"/>
  <c r="B20" i="129"/>
  <c r="B19" i="129"/>
  <c r="B17" i="129"/>
  <c r="B16" i="129"/>
  <c r="B15" i="129"/>
  <c r="B14" i="129"/>
  <c r="B13" i="129"/>
  <c r="B6" i="129"/>
  <c r="B4" i="129"/>
  <c r="E116" i="128"/>
  <c r="AT116" i="128"/>
  <c r="AS116" i="128"/>
  <c r="AQ116" i="128"/>
  <c r="AO116" i="128"/>
  <c r="AM116" i="128"/>
  <c r="AK116" i="128"/>
  <c r="AG116" i="128"/>
  <c r="AE116" i="128"/>
  <c r="AC116" i="128"/>
  <c r="AA116" i="128"/>
  <c r="Y116" i="128"/>
  <c r="W116" i="128"/>
  <c r="U116" i="128"/>
  <c r="S116" i="128"/>
  <c r="Q116" i="128"/>
  <c r="K116" i="128"/>
  <c r="I116" i="128"/>
  <c r="G116" i="128"/>
  <c r="AT132" i="128"/>
  <c r="S127" i="128"/>
  <c r="G13" i="128"/>
  <c r="G14" i="128"/>
  <c r="G15" i="128"/>
  <c r="G16" i="128"/>
  <c r="G17" i="128"/>
  <c r="G18" i="128"/>
  <c r="G19" i="128"/>
  <c r="G20" i="128"/>
  <c r="G21" i="128"/>
  <c r="G22" i="128"/>
  <c r="G23" i="128"/>
  <c r="G24" i="128"/>
  <c r="G25" i="128"/>
  <c r="G26" i="128"/>
  <c r="G27" i="128"/>
  <c r="G28" i="128"/>
  <c r="G29" i="128"/>
  <c r="G30" i="128"/>
  <c r="G31" i="128"/>
  <c r="G32" i="128"/>
  <c r="G33" i="128"/>
  <c r="G34" i="128"/>
  <c r="G35" i="128"/>
  <c r="G36" i="128"/>
  <c r="G37" i="128"/>
  <c r="G38" i="128"/>
  <c r="G39" i="128"/>
  <c r="G40" i="128"/>
  <c r="G41" i="128"/>
  <c r="G42" i="128"/>
  <c r="G43" i="128"/>
  <c r="G44" i="128"/>
  <c r="G45" i="128"/>
  <c r="G46" i="128"/>
  <c r="G47" i="128"/>
  <c r="G48" i="128"/>
  <c r="G49" i="128"/>
  <c r="G50" i="128"/>
  <c r="G51" i="128"/>
  <c r="G52" i="128"/>
  <c r="G53" i="128"/>
  <c r="G54" i="128"/>
  <c r="G55" i="128"/>
  <c r="G56" i="128"/>
  <c r="G57" i="128"/>
  <c r="G58" i="128"/>
  <c r="G59" i="128"/>
  <c r="G60" i="128"/>
  <c r="G61" i="128"/>
  <c r="G62" i="128"/>
  <c r="G63" i="128"/>
  <c r="G64" i="128"/>
  <c r="G65" i="128"/>
  <c r="G66" i="128"/>
  <c r="G67" i="128"/>
  <c r="G68" i="128"/>
  <c r="G69" i="128"/>
  <c r="G70" i="128"/>
  <c r="G71" i="128"/>
  <c r="G72" i="128"/>
  <c r="G73" i="128"/>
  <c r="G74" i="128"/>
  <c r="G75" i="128"/>
  <c r="G76" i="128"/>
  <c r="G77" i="128"/>
  <c r="G78" i="128"/>
  <c r="G79" i="128"/>
  <c r="G80" i="128"/>
  <c r="G81" i="128"/>
  <c r="G82" i="128"/>
  <c r="G83" i="128"/>
  <c r="G84" i="128"/>
  <c r="G85" i="128"/>
  <c r="G86" i="128"/>
  <c r="G87" i="128"/>
  <c r="G88" i="128"/>
  <c r="G89" i="128"/>
  <c r="G90" i="128"/>
  <c r="G91" i="128"/>
  <c r="G92" i="128"/>
  <c r="G93" i="128"/>
  <c r="G94" i="128"/>
  <c r="G95" i="128"/>
  <c r="G96" i="128"/>
  <c r="G97" i="128"/>
  <c r="G98" i="128"/>
  <c r="G99" i="128"/>
  <c r="G100" i="128"/>
  <c r="G101" i="128"/>
  <c r="G102" i="128"/>
  <c r="G103" i="128"/>
  <c r="G104" i="128"/>
  <c r="G105" i="128"/>
  <c r="G106" i="128"/>
  <c r="G107" i="128"/>
  <c r="G108" i="128"/>
  <c r="G109" i="128"/>
  <c r="G110" i="128"/>
  <c r="G111" i="128"/>
  <c r="G112" i="128"/>
  <c r="G113" i="128"/>
  <c r="G114" i="128"/>
  <c r="G115" i="128"/>
  <c r="G117" i="128"/>
  <c r="G120" i="128"/>
  <c r="I13" i="128"/>
  <c r="I14" i="128"/>
  <c r="I15" i="128"/>
  <c r="I16" i="128"/>
  <c r="I17" i="128"/>
  <c r="I18" i="128"/>
  <c r="I19" i="128"/>
  <c r="I20" i="128"/>
  <c r="I21" i="128"/>
  <c r="I22" i="128"/>
  <c r="I23" i="128"/>
  <c r="I24" i="128"/>
  <c r="I25" i="128"/>
  <c r="I26" i="128"/>
  <c r="I27" i="128"/>
  <c r="I28" i="128"/>
  <c r="I29" i="128"/>
  <c r="I30" i="128"/>
  <c r="I31" i="128"/>
  <c r="I32" i="128"/>
  <c r="I33" i="128"/>
  <c r="I34" i="128"/>
  <c r="I35" i="128"/>
  <c r="I36" i="128"/>
  <c r="I37" i="128"/>
  <c r="I38" i="128"/>
  <c r="I39" i="128"/>
  <c r="I40" i="128"/>
  <c r="I41" i="128"/>
  <c r="I42" i="128"/>
  <c r="I43" i="128"/>
  <c r="I44" i="128"/>
  <c r="I45" i="128"/>
  <c r="I46" i="128"/>
  <c r="I47" i="128"/>
  <c r="I48" i="128"/>
  <c r="I49" i="128"/>
  <c r="I50" i="128"/>
  <c r="I51" i="128"/>
  <c r="I52" i="128"/>
  <c r="I53" i="128"/>
  <c r="I54" i="128"/>
  <c r="I55" i="128"/>
  <c r="I56" i="128"/>
  <c r="I57" i="128"/>
  <c r="I58" i="128"/>
  <c r="I59" i="128"/>
  <c r="I60" i="128"/>
  <c r="I61" i="128"/>
  <c r="I62" i="128"/>
  <c r="I63" i="128"/>
  <c r="I64" i="128"/>
  <c r="I65" i="128"/>
  <c r="I66" i="128"/>
  <c r="I67" i="128"/>
  <c r="I68" i="128"/>
  <c r="I69" i="128"/>
  <c r="I70" i="128"/>
  <c r="I71" i="128"/>
  <c r="I72" i="128"/>
  <c r="I73" i="128"/>
  <c r="I74" i="128"/>
  <c r="I75" i="128"/>
  <c r="I76" i="128"/>
  <c r="I77" i="128"/>
  <c r="I78" i="128"/>
  <c r="I79" i="128"/>
  <c r="I80" i="128"/>
  <c r="I81" i="128"/>
  <c r="I82" i="128"/>
  <c r="I83" i="128"/>
  <c r="I84" i="128"/>
  <c r="I85" i="128"/>
  <c r="I86" i="128"/>
  <c r="I87" i="128"/>
  <c r="I88" i="128"/>
  <c r="I89" i="128"/>
  <c r="I90" i="128"/>
  <c r="I91" i="128"/>
  <c r="I92" i="128"/>
  <c r="I93" i="128"/>
  <c r="I94" i="128"/>
  <c r="I95" i="128"/>
  <c r="I96" i="128"/>
  <c r="I97" i="128"/>
  <c r="I98" i="128"/>
  <c r="I99" i="128"/>
  <c r="I100" i="128"/>
  <c r="I101" i="128"/>
  <c r="I102" i="128"/>
  <c r="I103" i="128"/>
  <c r="I104" i="128"/>
  <c r="I105" i="128"/>
  <c r="I106" i="128"/>
  <c r="I107" i="128"/>
  <c r="I108" i="128"/>
  <c r="I109" i="128"/>
  <c r="I110" i="128"/>
  <c r="I111" i="128"/>
  <c r="I112" i="128"/>
  <c r="I113" i="128"/>
  <c r="I114" i="128"/>
  <c r="I115" i="128"/>
  <c r="I117" i="128"/>
  <c r="I120" i="128"/>
  <c r="K13" i="128"/>
  <c r="K14" i="128"/>
  <c r="K15" i="128"/>
  <c r="K16" i="128"/>
  <c r="K17" i="128"/>
  <c r="K18" i="128"/>
  <c r="K19" i="128"/>
  <c r="K20" i="128"/>
  <c r="K21" i="128"/>
  <c r="K22" i="128"/>
  <c r="K23" i="128"/>
  <c r="K24" i="128"/>
  <c r="K25" i="128"/>
  <c r="K26" i="128"/>
  <c r="K27" i="128"/>
  <c r="K28" i="128"/>
  <c r="K29" i="128"/>
  <c r="K30" i="128"/>
  <c r="K31" i="128"/>
  <c r="K32" i="128"/>
  <c r="K33" i="128"/>
  <c r="K34" i="128"/>
  <c r="K35" i="128"/>
  <c r="K36" i="128"/>
  <c r="K37" i="128"/>
  <c r="K38" i="128"/>
  <c r="K39" i="128"/>
  <c r="K40" i="128"/>
  <c r="K41" i="128"/>
  <c r="K42" i="128"/>
  <c r="K43" i="128"/>
  <c r="K44" i="128"/>
  <c r="K45" i="128"/>
  <c r="K46" i="128"/>
  <c r="K47" i="128"/>
  <c r="K48" i="128"/>
  <c r="K49" i="128"/>
  <c r="K50" i="128"/>
  <c r="K51" i="128"/>
  <c r="K52" i="128"/>
  <c r="K53" i="128"/>
  <c r="K54" i="128"/>
  <c r="K55" i="128"/>
  <c r="K56" i="128"/>
  <c r="K57" i="128"/>
  <c r="K58" i="128"/>
  <c r="K59" i="128"/>
  <c r="K60" i="128"/>
  <c r="K61" i="128"/>
  <c r="K62" i="128"/>
  <c r="K63" i="128"/>
  <c r="K64" i="128"/>
  <c r="K65" i="128"/>
  <c r="K66" i="128"/>
  <c r="K67" i="128"/>
  <c r="K68" i="128"/>
  <c r="K69" i="128"/>
  <c r="K70" i="128"/>
  <c r="K71" i="128"/>
  <c r="K72" i="128"/>
  <c r="K73" i="128"/>
  <c r="K74" i="128"/>
  <c r="K75" i="128"/>
  <c r="K76" i="128"/>
  <c r="K77" i="128"/>
  <c r="K78" i="128"/>
  <c r="K79" i="128"/>
  <c r="K80" i="128"/>
  <c r="K81" i="128"/>
  <c r="K82" i="128"/>
  <c r="K83" i="128"/>
  <c r="K84" i="128"/>
  <c r="K85" i="128"/>
  <c r="K86" i="128"/>
  <c r="K87" i="128"/>
  <c r="K88" i="128"/>
  <c r="K89" i="128"/>
  <c r="K90" i="128"/>
  <c r="K91" i="128"/>
  <c r="K92" i="128"/>
  <c r="K93" i="128"/>
  <c r="K94" i="128"/>
  <c r="K95" i="128"/>
  <c r="K96" i="128"/>
  <c r="K97" i="128"/>
  <c r="K98" i="128"/>
  <c r="K99" i="128"/>
  <c r="K100" i="128"/>
  <c r="K101" i="128"/>
  <c r="K102" i="128"/>
  <c r="K103" i="128"/>
  <c r="K104" i="128"/>
  <c r="K105" i="128"/>
  <c r="K106" i="128"/>
  <c r="K107" i="128"/>
  <c r="K108" i="128"/>
  <c r="K109" i="128"/>
  <c r="K110" i="128"/>
  <c r="K111" i="128"/>
  <c r="K112" i="128"/>
  <c r="K113" i="128"/>
  <c r="K114" i="128"/>
  <c r="K115" i="128"/>
  <c r="K117" i="128"/>
  <c r="K120" i="128"/>
  <c r="Q13" i="128"/>
  <c r="Q14" i="128"/>
  <c r="Q15" i="128"/>
  <c r="Q16" i="128"/>
  <c r="Q17" i="128"/>
  <c r="Q18" i="128"/>
  <c r="Q19" i="128"/>
  <c r="Q20" i="128"/>
  <c r="Q21" i="128"/>
  <c r="Q22" i="128"/>
  <c r="Q23" i="128"/>
  <c r="Q24" i="128"/>
  <c r="Q25" i="128"/>
  <c r="Q26" i="128"/>
  <c r="Q27" i="128"/>
  <c r="Q28" i="128"/>
  <c r="Q29" i="128"/>
  <c r="Q30" i="128"/>
  <c r="Q31" i="128"/>
  <c r="Q32" i="128"/>
  <c r="Q33" i="128"/>
  <c r="Q34" i="128"/>
  <c r="Q35" i="128"/>
  <c r="Q36" i="128"/>
  <c r="Q37" i="128"/>
  <c r="Q38" i="128"/>
  <c r="Q39" i="128"/>
  <c r="Q40" i="128"/>
  <c r="Q41" i="128"/>
  <c r="Q42" i="128"/>
  <c r="Q43" i="128"/>
  <c r="Q44" i="128"/>
  <c r="Q45" i="128"/>
  <c r="Q46" i="128"/>
  <c r="Q47" i="128"/>
  <c r="Q48" i="128"/>
  <c r="Q49" i="128"/>
  <c r="Q50" i="128"/>
  <c r="Q51" i="128"/>
  <c r="Q52" i="128"/>
  <c r="Q53" i="128"/>
  <c r="Q54" i="128"/>
  <c r="Q55" i="128"/>
  <c r="Q56" i="128"/>
  <c r="Q57" i="128"/>
  <c r="Q58" i="128"/>
  <c r="Q59" i="128"/>
  <c r="Q60" i="128"/>
  <c r="Q61" i="128"/>
  <c r="Q62" i="128"/>
  <c r="Q63" i="128"/>
  <c r="Q64" i="128"/>
  <c r="Q65" i="128"/>
  <c r="Q66" i="128"/>
  <c r="Q67" i="128"/>
  <c r="Q68" i="128"/>
  <c r="Q69" i="128"/>
  <c r="Q70" i="128"/>
  <c r="Q71" i="128"/>
  <c r="Q72" i="128"/>
  <c r="Q73" i="128"/>
  <c r="Q74" i="128"/>
  <c r="Q75" i="128"/>
  <c r="Q76" i="128"/>
  <c r="Q77" i="128"/>
  <c r="Q78" i="128"/>
  <c r="Q79" i="128"/>
  <c r="Q80" i="128"/>
  <c r="Q81" i="128"/>
  <c r="Q82" i="128"/>
  <c r="Q83" i="128"/>
  <c r="Q84" i="128"/>
  <c r="Q85" i="128"/>
  <c r="Q86" i="128"/>
  <c r="Q87" i="128"/>
  <c r="Q88" i="128"/>
  <c r="Q89" i="128"/>
  <c r="Q90" i="128"/>
  <c r="Q91" i="128"/>
  <c r="Q92" i="128"/>
  <c r="Q93" i="128"/>
  <c r="Q94" i="128"/>
  <c r="Q95" i="128"/>
  <c r="Q96" i="128"/>
  <c r="Q97" i="128"/>
  <c r="Q98" i="128"/>
  <c r="Q99" i="128"/>
  <c r="Q100" i="128"/>
  <c r="Q101" i="128"/>
  <c r="Q102" i="128"/>
  <c r="Q103" i="128"/>
  <c r="Q104" i="128"/>
  <c r="Q105" i="128"/>
  <c r="Q106" i="128"/>
  <c r="Q107" i="128"/>
  <c r="Q108" i="128"/>
  <c r="Q109" i="128"/>
  <c r="Q110" i="128"/>
  <c r="Q111" i="128"/>
  <c r="Q112" i="128"/>
  <c r="Q113" i="128"/>
  <c r="Q114" i="128"/>
  <c r="Q115" i="128"/>
  <c r="Q117" i="128"/>
  <c r="Q120" i="128"/>
  <c r="S13" i="128"/>
  <c r="S14" i="128"/>
  <c r="S15" i="128"/>
  <c r="S16" i="128"/>
  <c r="S17" i="128"/>
  <c r="S18" i="128"/>
  <c r="S19" i="128"/>
  <c r="S20" i="128"/>
  <c r="S21" i="128"/>
  <c r="S22" i="128"/>
  <c r="S23" i="128"/>
  <c r="S24" i="128"/>
  <c r="S25" i="128"/>
  <c r="S26" i="128"/>
  <c r="S27" i="128"/>
  <c r="S28" i="128"/>
  <c r="S29" i="128"/>
  <c r="S30" i="128"/>
  <c r="S31" i="128"/>
  <c r="S32" i="128"/>
  <c r="S33" i="128"/>
  <c r="S34" i="128"/>
  <c r="S35" i="128"/>
  <c r="S36" i="128"/>
  <c r="S37" i="128"/>
  <c r="S38" i="128"/>
  <c r="S39" i="128"/>
  <c r="S40" i="128"/>
  <c r="S41" i="128"/>
  <c r="S42" i="128"/>
  <c r="S43" i="128"/>
  <c r="S44" i="128"/>
  <c r="S45" i="128"/>
  <c r="S46" i="128"/>
  <c r="S47" i="128"/>
  <c r="S48" i="128"/>
  <c r="S49" i="128"/>
  <c r="S50" i="128"/>
  <c r="S51" i="128"/>
  <c r="S52" i="128"/>
  <c r="S53" i="128"/>
  <c r="S54" i="128"/>
  <c r="S55" i="128"/>
  <c r="S56" i="128"/>
  <c r="S57" i="128"/>
  <c r="S58" i="128"/>
  <c r="S59" i="128"/>
  <c r="S60" i="128"/>
  <c r="S61" i="128"/>
  <c r="S62" i="128"/>
  <c r="S63" i="128"/>
  <c r="S64" i="128"/>
  <c r="S65" i="128"/>
  <c r="S66" i="128"/>
  <c r="S67" i="128"/>
  <c r="S68" i="128"/>
  <c r="S69" i="128"/>
  <c r="S70" i="128"/>
  <c r="S71" i="128"/>
  <c r="S72" i="128"/>
  <c r="S73" i="128"/>
  <c r="S74" i="128"/>
  <c r="S75" i="128"/>
  <c r="S76" i="128"/>
  <c r="S77" i="128"/>
  <c r="S78" i="128"/>
  <c r="S79" i="128"/>
  <c r="S80" i="128"/>
  <c r="S81" i="128"/>
  <c r="S82" i="128"/>
  <c r="S83" i="128"/>
  <c r="S84" i="128"/>
  <c r="S85" i="128"/>
  <c r="S86" i="128"/>
  <c r="S87" i="128"/>
  <c r="S88" i="128"/>
  <c r="S89" i="128"/>
  <c r="S90" i="128"/>
  <c r="S91" i="128"/>
  <c r="S92" i="128"/>
  <c r="S93" i="128"/>
  <c r="S94" i="128"/>
  <c r="S95" i="128"/>
  <c r="S96" i="128"/>
  <c r="S97" i="128"/>
  <c r="S98" i="128"/>
  <c r="S99" i="128"/>
  <c r="S100" i="128"/>
  <c r="S101" i="128"/>
  <c r="S102" i="128"/>
  <c r="S103" i="128"/>
  <c r="S104" i="128"/>
  <c r="S105" i="128"/>
  <c r="S106" i="128"/>
  <c r="S107" i="128"/>
  <c r="S108" i="128"/>
  <c r="S109" i="128"/>
  <c r="S110" i="128"/>
  <c r="S111" i="128"/>
  <c r="S112" i="128"/>
  <c r="S113" i="128"/>
  <c r="S114" i="128"/>
  <c r="S115" i="128"/>
  <c r="S117" i="128"/>
  <c r="S120" i="128"/>
  <c r="U13" i="128"/>
  <c r="U14" i="128"/>
  <c r="U15" i="128"/>
  <c r="U16" i="128"/>
  <c r="U17" i="128"/>
  <c r="U18" i="128"/>
  <c r="U19" i="128"/>
  <c r="U20" i="128"/>
  <c r="U21" i="128"/>
  <c r="U22" i="128"/>
  <c r="U23" i="128"/>
  <c r="U24" i="128"/>
  <c r="U25" i="128"/>
  <c r="U26" i="128"/>
  <c r="U27" i="128"/>
  <c r="U28" i="128"/>
  <c r="U29" i="128"/>
  <c r="U30" i="128"/>
  <c r="U31" i="128"/>
  <c r="U32" i="128"/>
  <c r="U33" i="128"/>
  <c r="U34" i="128"/>
  <c r="U35" i="128"/>
  <c r="U36" i="128"/>
  <c r="U37" i="128"/>
  <c r="U38" i="128"/>
  <c r="U39" i="128"/>
  <c r="U40" i="128"/>
  <c r="U41" i="128"/>
  <c r="U42" i="128"/>
  <c r="U43" i="128"/>
  <c r="U44" i="128"/>
  <c r="U45" i="128"/>
  <c r="U46" i="128"/>
  <c r="U47" i="128"/>
  <c r="U48" i="128"/>
  <c r="U49" i="128"/>
  <c r="U50" i="128"/>
  <c r="U51" i="128"/>
  <c r="U52" i="128"/>
  <c r="U53" i="128"/>
  <c r="U54" i="128"/>
  <c r="U55" i="128"/>
  <c r="U56" i="128"/>
  <c r="U57" i="128"/>
  <c r="U58" i="128"/>
  <c r="U59" i="128"/>
  <c r="U60" i="128"/>
  <c r="U61" i="128"/>
  <c r="U62" i="128"/>
  <c r="U63" i="128"/>
  <c r="U64" i="128"/>
  <c r="U65" i="128"/>
  <c r="U66" i="128"/>
  <c r="U67" i="128"/>
  <c r="U68" i="128"/>
  <c r="U69" i="128"/>
  <c r="U70" i="128"/>
  <c r="U71" i="128"/>
  <c r="U72" i="128"/>
  <c r="U73" i="128"/>
  <c r="U74" i="128"/>
  <c r="U75" i="128"/>
  <c r="U76" i="128"/>
  <c r="U77" i="128"/>
  <c r="U78" i="128"/>
  <c r="U79" i="128"/>
  <c r="U80" i="128"/>
  <c r="U81" i="128"/>
  <c r="U82" i="128"/>
  <c r="U83" i="128"/>
  <c r="U84" i="128"/>
  <c r="U85" i="128"/>
  <c r="U86" i="128"/>
  <c r="U87" i="128"/>
  <c r="U88" i="128"/>
  <c r="U89" i="128"/>
  <c r="U90" i="128"/>
  <c r="U91" i="128"/>
  <c r="U92" i="128"/>
  <c r="U93" i="128"/>
  <c r="U94" i="128"/>
  <c r="U95" i="128"/>
  <c r="U96" i="128"/>
  <c r="U97" i="128"/>
  <c r="U98" i="128"/>
  <c r="U99" i="128"/>
  <c r="U100" i="128"/>
  <c r="U101" i="128"/>
  <c r="U102" i="128"/>
  <c r="U103" i="128"/>
  <c r="U104" i="128"/>
  <c r="U105" i="128"/>
  <c r="U106" i="128"/>
  <c r="U107" i="128"/>
  <c r="U108" i="128"/>
  <c r="U109" i="128"/>
  <c r="U110" i="128"/>
  <c r="U111" i="128"/>
  <c r="U112" i="128"/>
  <c r="U113" i="128"/>
  <c r="U114" i="128"/>
  <c r="U115" i="128"/>
  <c r="U117" i="128"/>
  <c r="U120" i="128"/>
  <c r="W13" i="128"/>
  <c r="W14" i="128"/>
  <c r="W15" i="128"/>
  <c r="W16" i="128"/>
  <c r="W17" i="128"/>
  <c r="W18" i="128"/>
  <c r="W19" i="128"/>
  <c r="W20" i="128"/>
  <c r="W21" i="128"/>
  <c r="W22" i="128"/>
  <c r="W23" i="128"/>
  <c r="W24" i="128"/>
  <c r="W25" i="128"/>
  <c r="W26" i="128"/>
  <c r="W27" i="128"/>
  <c r="W28" i="128"/>
  <c r="W29" i="128"/>
  <c r="W30" i="128"/>
  <c r="W31" i="128"/>
  <c r="W32" i="128"/>
  <c r="W33" i="128"/>
  <c r="W34" i="128"/>
  <c r="W35" i="128"/>
  <c r="W36" i="128"/>
  <c r="W37" i="128"/>
  <c r="W38" i="128"/>
  <c r="W39" i="128"/>
  <c r="W40" i="128"/>
  <c r="W41" i="128"/>
  <c r="W42" i="128"/>
  <c r="W43" i="128"/>
  <c r="W44" i="128"/>
  <c r="W45" i="128"/>
  <c r="W46" i="128"/>
  <c r="W47" i="128"/>
  <c r="W48" i="128"/>
  <c r="W49" i="128"/>
  <c r="W50" i="128"/>
  <c r="W51" i="128"/>
  <c r="W52" i="128"/>
  <c r="W53" i="128"/>
  <c r="W54" i="128"/>
  <c r="W55" i="128"/>
  <c r="W56" i="128"/>
  <c r="W57" i="128"/>
  <c r="W58" i="128"/>
  <c r="W59" i="128"/>
  <c r="W60" i="128"/>
  <c r="W61" i="128"/>
  <c r="W62" i="128"/>
  <c r="W63" i="128"/>
  <c r="W64" i="128"/>
  <c r="W65" i="128"/>
  <c r="W66" i="128"/>
  <c r="W67" i="128"/>
  <c r="W68" i="128"/>
  <c r="W69" i="128"/>
  <c r="W70" i="128"/>
  <c r="W71" i="128"/>
  <c r="W72" i="128"/>
  <c r="W73" i="128"/>
  <c r="W74" i="128"/>
  <c r="W75" i="128"/>
  <c r="W76" i="128"/>
  <c r="W77" i="128"/>
  <c r="W78" i="128"/>
  <c r="W79" i="128"/>
  <c r="W80" i="128"/>
  <c r="W81" i="128"/>
  <c r="W82" i="128"/>
  <c r="W83" i="128"/>
  <c r="W84" i="128"/>
  <c r="W85" i="128"/>
  <c r="W86" i="128"/>
  <c r="W87" i="128"/>
  <c r="W88" i="128"/>
  <c r="W89" i="128"/>
  <c r="W90" i="128"/>
  <c r="W91" i="128"/>
  <c r="W92" i="128"/>
  <c r="W93" i="128"/>
  <c r="W94" i="128"/>
  <c r="W95" i="128"/>
  <c r="W96" i="128"/>
  <c r="W97" i="128"/>
  <c r="W98" i="128"/>
  <c r="W99" i="128"/>
  <c r="W100" i="128"/>
  <c r="W101" i="128"/>
  <c r="W102" i="128"/>
  <c r="W103" i="128"/>
  <c r="W104" i="128"/>
  <c r="W105" i="128"/>
  <c r="W106" i="128"/>
  <c r="W107" i="128"/>
  <c r="W108" i="128"/>
  <c r="W109" i="128"/>
  <c r="W110" i="128"/>
  <c r="W111" i="128"/>
  <c r="W112" i="128"/>
  <c r="W113" i="128"/>
  <c r="W114" i="128"/>
  <c r="W115" i="128"/>
  <c r="W117" i="128"/>
  <c r="W120" i="128"/>
  <c r="Y13" i="128"/>
  <c r="Y14" i="128"/>
  <c r="Y15" i="128"/>
  <c r="Y16" i="128"/>
  <c r="Y17" i="128"/>
  <c r="Y18" i="128"/>
  <c r="Y19" i="128"/>
  <c r="Y20" i="128"/>
  <c r="Y21" i="128"/>
  <c r="Y22" i="128"/>
  <c r="Y23" i="128"/>
  <c r="Y24" i="128"/>
  <c r="Y25" i="128"/>
  <c r="Y26" i="128"/>
  <c r="Y27" i="128"/>
  <c r="Y28" i="128"/>
  <c r="Y29" i="128"/>
  <c r="Y30" i="128"/>
  <c r="Y31" i="128"/>
  <c r="Y32" i="128"/>
  <c r="Y33" i="128"/>
  <c r="Y34" i="128"/>
  <c r="Y35" i="128"/>
  <c r="Y36" i="128"/>
  <c r="Y37" i="128"/>
  <c r="Y38" i="128"/>
  <c r="Y39" i="128"/>
  <c r="Y40" i="128"/>
  <c r="Y41" i="128"/>
  <c r="Y42" i="128"/>
  <c r="Y43" i="128"/>
  <c r="Y44" i="128"/>
  <c r="Y45" i="128"/>
  <c r="Y46" i="128"/>
  <c r="Y47" i="128"/>
  <c r="Y48" i="128"/>
  <c r="Y49" i="128"/>
  <c r="Y50" i="128"/>
  <c r="Y51" i="128"/>
  <c r="Y52" i="128"/>
  <c r="Y53" i="128"/>
  <c r="Y54" i="128"/>
  <c r="Y55" i="128"/>
  <c r="Y56" i="128"/>
  <c r="Y57" i="128"/>
  <c r="Y58" i="128"/>
  <c r="Y59" i="128"/>
  <c r="Y60" i="128"/>
  <c r="Y61" i="128"/>
  <c r="Y62" i="128"/>
  <c r="Y63" i="128"/>
  <c r="Y64" i="128"/>
  <c r="Y65" i="128"/>
  <c r="Y66" i="128"/>
  <c r="Y67" i="128"/>
  <c r="Y68" i="128"/>
  <c r="Y69" i="128"/>
  <c r="Y70" i="128"/>
  <c r="Y71" i="128"/>
  <c r="Y72" i="128"/>
  <c r="Y73" i="128"/>
  <c r="Y74" i="128"/>
  <c r="Y75" i="128"/>
  <c r="Y76" i="128"/>
  <c r="Y77" i="128"/>
  <c r="Y78" i="128"/>
  <c r="Y79" i="128"/>
  <c r="Y80" i="128"/>
  <c r="Y81" i="128"/>
  <c r="Y82" i="128"/>
  <c r="Y83" i="128"/>
  <c r="Y84" i="128"/>
  <c r="Y85" i="128"/>
  <c r="Y86" i="128"/>
  <c r="Y87" i="128"/>
  <c r="Y88" i="128"/>
  <c r="Y89" i="128"/>
  <c r="Y90" i="128"/>
  <c r="Y91" i="128"/>
  <c r="Y92" i="128"/>
  <c r="Y93" i="128"/>
  <c r="Y94" i="128"/>
  <c r="Y95" i="128"/>
  <c r="Y96" i="128"/>
  <c r="Y97" i="128"/>
  <c r="Y98" i="128"/>
  <c r="Y99" i="128"/>
  <c r="Y100" i="128"/>
  <c r="Y101" i="128"/>
  <c r="Y102" i="128"/>
  <c r="Y103" i="128"/>
  <c r="Y104" i="128"/>
  <c r="Y105" i="128"/>
  <c r="Y106" i="128"/>
  <c r="Y107" i="128"/>
  <c r="Y108" i="128"/>
  <c r="Y109" i="128"/>
  <c r="Y110" i="128"/>
  <c r="Y111" i="128"/>
  <c r="Y112" i="128"/>
  <c r="Y113" i="128"/>
  <c r="Y114" i="128"/>
  <c r="Y115" i="128"/>
  <c r="Y117" i="128"/>
  <c r="Y120" i="128"/>
  <c r="AA13" i="128"/>
  <c r="AA14" i="128"/>
  <c r="AA15" i="128"/>
  <c r="AA16" i="128"/>
  <c r="AA17" i="128"/>
  <c r="AA18" i="128"/>
  <c r="AA19" i="128"/>
  <c r="AA20" i="128"/>
  <c r="AA21" i="128"/>
  <c r="AA22" i="128"/>
  <c r="AA23" i="128"/>
  <c r="AA24" i="128"/>
  <c r="AA25" i="128"/>
  <c r="AA26" i="128"/>
  <c r="AA27" i="128"/>
  <c r="AA28" i="128"/>
  <c r="AA29" i="128"/>
  <c r="AA30" i="128"/>
  <c r="AA31" i="128"/>
  <c r="AA32" i="128"/>
  <c r="AA33" i="128"/>
  <c r="AA34" i="128"/>
  <c r="AA35" i="128"/>
  <c r="AA36" i="128"/>
  <c r="AA37" i="128"/>
  <c r="AA38" i="128"/>
  <c r="AA39" i="128"/>
  <c r="AA40" i="128"/>
  <c r="AA41" i="128"/>
  <c r="AA42" i="128"/>
  <c r="AA43" i="128"/>
  <c r="AA44" i="128"/>
  <c r="AA45" i="128"/>
  <c r="AA46" i="128"/>
  <c r="AA47" i="128"/>
  <c r="AA48" i="128"/>
  <c r="AA49" i="128"/>
  <c r="AA50" i="128"/>
  <c r="AA51" i="128"/>
  <c r="AA52" i="128"/>
  <c r="AA53" i="128"/>
  <c r="AA54" i="128"/>
  <c r="AA55" i="128"/>
  <c r="AA56" i="128"/>
  <c r="AA57" i="128"/>
  <c r="AA58" i="128"/>
  <c r="AA59" i="128"/>
  <c r="AA60" i="128"/>
  <c r="AA61" i="128"/>
  <c r="AA62" i="128"/>
  <c r="AA63" i="128"/>
  <c r="AA64" i="128"/>
  <c r="AA65" i="128"/>
  <c r="AA66" i="128"/>
  <c r="AA67" i="128"/>
  <c r="AA68" i="128"/>
  <c r="AA69" i="128"/>
  <c r="AA70" i="128"/>
  <c r="AA71" i="128"/>
  <c r="AA72" i="128"/>
  <c r="AA73" i="128"/>
  <c r="AA74" i="128"/>
  <c r="AA75" i="128"/>
  <c r="AA76" i="128"/>
  <c r="AA77" i="128"/>
  <c r="AA78" i="128"/>
  <c r="AA79" i="128"/>
  <c r="AA80" i="128"/>
  <c r="AA81" i="128"/>
  <c r="AA82" i="128"/>
  <c r="AA83" i="128"/>
  <c r="AA84" i="128"/>
  <c r="AA85" i="128"/>
  <c r="AA86" i="128"/>
  <c r="AA87" i="128"/>
  <c r="AA88" i="128"/>
  <c r="AA89" i="128"/>
  <c r="AA90" i="128"/>
  <c r="AA91" i="128"/>
  <c r="AA92" i="128"/>
  <c r="AA93" i="128"/>
  <c r="AA94" i="128"/>
  <c r="AA95" i="128"/>
  <c r="AA96" i="128"/>
  <c r="AA97" i="128"/>
  <c r="AA98" i="128"/>
  <c r="AA99" i="128"/>
  <c r="AA100" i="128"/>
  <c r="AA101" i="128"/>
  <c r="AA102" i="128"/>
  <c r="AA103" i="128"/>
  <c r="AA104" i="128"/>
  <c r="AA105" i="128"/>
  <c r="AA106" i="128"/>
  <c r="AA107" i="128"/>
  <c r="AA108" i="128"/>
  <c r="AA109" i="128"/>
  <c r="AA110" i="128"/>
  <c r="AA111" i="128"/>
  <c r="AA112" i="128"/>
  <c r="AA113" i="128"/>
  <c r="AA114" i="128"/>
  <c r="AA115" i="128"/>
  <c r="AA117" i="128"/>
  <c r="AA120" i="128"/>
  <c r="AC13" i="128"/>
  <c r="AC14" i="128"/>
  <c r="AC15" i="128"/>
  <c r="AC16" i="128"/>
  <c r="AC17" i="128"/>
  <c r="AC18" i="128"/>
  <c r="AC19" i="128"/>
  <c r="AC20" i="128"/>
  <c r="AC21" i="128"/>
  <c r="AC22" i="128"/>
  <c r="AC23" i="128"/>
  <c r="AC24" i="128"/>
  <c r="AC25" i="128"/>
  <c r="AC26" i="128"/>
  <c r="AC27" i="128"/>
  <c r="AC28" i="128"/>
  <c r="AC29" i="128"/>
  <c r="AC30" i="128"/>
  <c r="AC31" i="128"/>
  <c r="AC32" i="128"/>
  <c r="AC33" i="128"/>
  <c r="AC34" i="128"/>
  <c r="AC35" i="128"/>
  <c r="AC36" i="128"/>
  <c r="AC37" i="128"/>
  <c r="AC38" i="128"/>
  <c r="AC39" i="128"/>
  <c r="AC40" i="128"/>
  <c r="AC41" i="128"/>
  <c r="AC42" i="128"/>
  <c r="AC43" i="128"/>
  <c r="AC44" i="128"/>
  <c r="AC45" i="128"/>
  <c r="AC46" i="128"/>
  <c r="AC47" i="128"/>
  <c r="AC48" i="128"/>
  <c r="AC49" i="128"/>
  <c r="AC50" i="128"/>
  <c r="AC51" i="128"/>
  <c r="AC52" i="128"/>
  <c r="AC53" i="128"/>
  <c r="AC54" i="128"/>
  <c r="AC55" i="128"/>
  <c r="AC56" i="128"/>
  <c r="AC57" i="128"/>
  <c r="AC58" i="128"/>
  <c r="AC59" i="128"/>
  <c r="AC60" i="128"/>
  <c r="AC61" i="128"/>
  <c r="AC62" i="128"/>
  <c r="AC63" i="128"/>
  <c r="AC64" i="128"/>
  <c r="AC65" i="128"/>
  <c r="AC66" i="128"/>
  <c r="AC67" i="128"/>
  <c r="AC68" i="128"/>
  <c r="AC69" i="128"/>
  <c r="AC70" i="128"/>
  <c r="AC71" i="128"/>
  <c r="AC72" i="128"/>
  <c r="AC73" i="128"/>
  <c r="AC74" i="128"/>
  <c r="AC75" i="128"/>
  <c r="AC76" i="128"/>
  <c r="AC77" i="128"/>
  <c r="AC78" i="128"/>
  <c r="AC79" i="128"/>
  <c r="AC80" i="128"/>
  <c r="AC81" i="128"/>
  <c r="AC82" i="128"/>
  <c r="AC83" i="128"/>
  <c r="AC84" i="128"/>
  <c r="AC85" i="128"/>
  <c r="AC86" i="128"/>
  <c r="AC87" i="128"/>
  <c r="AC88" i="128"/>
  <c r="AC89" i="128"/>
  <c r="AC90" i="128"/>
  <c r="AC91" i="128"/>
  <c r="AC92" i="128"/>
  <c r="AC93" i="128"/>
  <c r="AC94" i="128"/>
  <c r="AC95" i="128"/>
  <c r="AC96" i="128"/>
  <c r="AC97" i="128"/>
  <c r="AC98" i="128"/>
  <c r="AC99" i="128"/>
  <c r="AC100" i="128"/>
  <c r="AC101" i="128"/>
  <c r="AC102" i="128"/>
  <c r="AC103" i="128"/>
  <c r="AC104" i="128"/>
  <c r="AC105" i="128"/>
  <c r="AC106" i="128"/>
  <c r="AC107" i="128"/>
  <c r="AC108" i="128"/>
  <c r="AC109" i="128"/>
  <c r="AC110" i="128"/>
  <c r="AC111" i="128"/>
  <c r="AC112" i="128"/>
  <c r="AC113" i="128"/>
  <c r="AC114" i="128"/>
  <c r="AC115" i="128"/>
  <c r="AC117" i="128"/>
  <c r="AC120" i="128"/>
  <c r="AE13" i="128"/>
  <c r="AE14" i="128"/>
  <c r="AE15" i="128"/>
  <c r="AE16" i="128"/>
  <c r="AE17" i="128"/>
  <c r="AE18" i="128"/>
  <c r="AE19" i="128"/>
  <c r="AE20" i="128"/>
  <c r="AE21" i="128"/>
  <c r="AE22" i="128"/>
  <c r="AE23" i="128"/>
  <c r="AE24" i="128"/>
  <c r="AE25" i="128"/>
  <c r="AE26" i="128"/>
  <c r="AE27" i="128"/>
  <c r="AE28" i="128"/>
  <c r="AE29" i="128"/>
  <c r="AE30" i="128"/>
  <c r="AE31" i="128"/>
  <c r="AE32" i="128"/>
  <c r="AE33" i="128"/>
  <c r="AE34" i="128"/>
  <c r="AE35" i="128"/>
  <c r="AE36" i="128"/>
  <c r="AE37" i="128"/>
  <c r="AE38" i="128"/>
  <c r="AE39" i="128"/>
  <c r="AE40" i="128"/>
  <c r="AE41" i="128"/>
  <c r="AE42" i="128"/>
  <c r="AE43" i="128"/>
  <c r="AE44" i="128"/>
  <c r="AE45" i="128"/>
  <c r="AE46" i="128"/>
  <c r="AE47" i="128"/>
  <c r="AE48" i="128"/>
  <c r="AE49" i="128"/>
  <c r="AE50" i="128"/>
  <c r="AE51" i="128"/>
  <c r="AE52" i="128"/>
  <c r="AE53" i="128"/>
  <c r="AE54" i="128"/>
  <c r="AE55" i="128"/>
  <c r="AE56" i="128"/>
  <c r="AE57" i="128"/>
  <c r="AE58" i="128"/>
  <c r="AE59" i="128"/>
  <c r="AE60" i="128"/>
  <c r="AE61" i="128"/>
  <c r="AE62" i="128"/>
  <c r="AE63" i="128"/>
  <c r="AE64" i="128"/>
  <c r="AE65" i="128"/>
  <c r="AE66" i="128"/>
  <c r="AE67" i="128"/>
  <c r="AE68" i="128"/>
  <c r="AE69" i="128"/>
  <c r="AE70" i="128"/>
  <c r="AE71" i="128"/>
  <c r="AE72" i="128"/>
  <c r="AE73" i="128"/>
  <c r="AE74" i="128"/>
  <c r="AE75" i="128"/>
  <c r="AE76" i="128"/>
  <c r="AE77" i="128"/>
  <c r="AE78" i="128"/>
  <c r="AE79" i="128"/>
  <c r="AE80" i="128"/>
  <c r="AE81" i="128"/>
  <c r="AE82" i="128"/>
  <c r="AE83" i="128"/>
  <c r="AE84" i="128"/>
  <c r="AE85" i="128"/>
  <c r="AE86" i="128"/>
  <c r="AE87" i="128"/>
  <c r="AE88" i="128"/>
  <c r="AE89" i="128"/>
  <c r="AE90" i="128"/>
  <c r="AE91" i="128"/>
  <c r="AE92" i="128"/>
  <c r="AE93" i="128"/>
  <c r="AE94" i="128"/>
  <c r="AE95" i="128"/>
  <c r="AE96" i="128"/>
  <c r="AE97" i="128"/>
  <c r="AE98" i="128"/>
  <c r="AE99" i="128"/>
  <c r="AE100" i="128"/>
  <c r="AE101" i="128"/>
  <c r="AE102" i="128"/>
  <c r="AE103" i="128"/>
  <c r="AE104" i="128"/>
  <c r="AE105" i="128"/>
  <c r="AE106" i="128"/>
  <c r="AE107" i="128"/>
  <c r="AE108" i="128"/>
  <c r="AE109" i="128"/>
  <c r="AE110" i="128"/>
  <c r="AE111" i="128"/>
  <c r="AE112" i="128"/>
  <c r="AE113" i="128"/>
  <c r="AE114" i="128"/>
  <c r="AE115" i="128"/>
  <c r="AE117" i="128"/>
  <c r="AE120" i="128"/>
  <c r="AG13" i="128"/>
  <c r="AG14" i="128"/>
  <c r="AG15" i="128"/>
  <c r="AG16" i="128"/>
  <c r="AG17" i="128"/>
  <c r="AG18" i="128"/>
  <c r="AG19" i="128"/>
  <c r="AG20" i="128"/>
  <c r="AG21" i="128"/>
  <c r="AG22" i="128"/>
  <c r="AG23" i="128"/>
  <c r="AG24" i="128"/>
  <c r="AG25" i="128"/>
  <c r="AG26" i="128"/>
  <c r="AG27" i="128"/>
  <c r="AG28" i="128"/>
  <c r="AG29" i="128"/>
  <c r="AG30" i="128"/>
  <c r="AG31" i="128"/>
  <c r="AG32" i="128"/>
  <c r="AG33" i="128"/>
  <c r="AG34" i="128"/>
  <c r="AG35" i="128"/>
  <c r="AG36" i="128"/>
  <c r="AG37" i="128"/>
  <c r="AG38" i="128"/>
  <c r="AG39" i="128"/>
  <c r="AG40" i="128"/>
  <c r="AG41" i="128"/>
  <c r="AG42" i="128"/>
  <c r="AG43" i="128"/>
  <c r="AG44" i="128"/>
  <c r="AG45" i="128"/>
  <c r="AG46" i="128"/>
  <c r="AG47" i="128"/>
  <c r="AG48" i="128"/>
  <c r="AG49" i="128"/>
  <c r="AG50" i="128"/>
  <c r="AG51" i="128"/>
  <c r="AG52" i="128"/>
  <c r="AG53" i="128"/>
  <c r="AG54" i="128"/>
  <c r="AG55" i="128"/>
  <c r="AG56" i="128"/>
  <c r="AG57" i="128"/>
  <c r="AG58" i="128"/>
  <c r="AG59" i="128"/>
  <c r="AG60" i="128"/>
  <c r="AG61" i="128"/>
  <c r="AG62" i="128"/>
  <c r="AG63" i="128"/>
  <c r="AG64" i="128"/>
  <c r="AG65" i="128"/>
  <c r="AG66" i="128"/>
  <c r="AG67" i="128"/>
  <c r="AG68" i="128"/>
  <c r="AG69" i="128"/>
  <c r="AG70" i="128"/>
  <c r="AG71" i="128"/>
  <c r="AG72" i="128"/>
  <c r="AG73" i="128"/>
  <c r="AG74" i="128"/>
  <c r="AG75" i="128"/>
  <c r="AG76" i="128"/>
  <c r="AG77" i="128"/>
  <c r="AG78" i="128"/>
  <c r="AG79" i="128"/>
  <c r="AG80" i="128"/>
  <c r="AG81" i="128"/>
  <c r="AG82" i="128"/>
  <c r="AG83" i="128"/>
  <c r="AG84" i="128"/>
  <c r="AG85" i="128"/>
  <c r="AG86" i="128"/>
  <c r="AG87" i="128"/>
  <c r="AG88" i="128"/>
  <c r="AG89" i="128"/>
  <c r="AG90" i="128"/>
  <c r="AG91" i="128"/>
  <c r="AG92" i="128"/>
  <c r="AG93" i="128"/>
  <c r="AG94" i="128"/>
  <c r="AG95" i="128"/>
  <c r="AG96" i="128"/>
  <c r="AG97" i="128"/>
  <c r="AG98" i="128"/>
  <c r="AG99" i="128"/>
  <c r="AG100" i="128"/>
  <c r="AG101" i="128"/>
  <c r="AG102" i="128"/>
  <c r="AG103" i="128"/>
  <c r="AG104" i="128"/>
  <c r="AG105" i="128"/>
  <c r="AG106" i="128"/>
  <c r="AG107" i="128"/>
  <c r="AG108" i="128"/>
  <c r="AG109" i="128"/>
  <c r="AG110" i="128"/>
  <c r="AG111" i="128"/>
  <c r="AG112" i="128"/>
  <c r="AG113" i="128"/>
  <c r="AG114" i="128"/>
  <c r="AG115" i="128"/>
  <c r="AG117" i="128"/>
  <c r="AG120" i="128"/>
  <c r="AK13" i="128"/>
  <c r="AK14" i="128"/>
  <c r="AK15" i="128"/>
  <c r="AK16" i="128"/>
  <c r="AK17" i="128"/>
  <c r="AK18" i="128"/>
  <c r="AK19" i="128"/>
  <c r="AK20" i="128"/>
  <c r="AK21" i="128"/>
  <c r="AK22" i="128"/>
  <c r="AK23" i="128"/>
  <c r="AK24" i="128"/>
  <c r="AK25" i="128"/>
  <c r="AK26" i="128"/>
  <c r="AK27" i="128"/>
  <c r="AK28" i="128"/>
  <c r="AK29" i="128"/>
  <c r="AK30" i="128"/>
  <c r="AK31" i="128"/>
  <c r="AK32" i="128"/>
  <c r="AK33" i="128"/>
  <c r="AK34" i="128"/>
  <c r="AK35" i="128"/>
  <c r="AK36" i="128"/>
  <c r="AK37" i="128"/>
  <c r="AK38" i="128"/>
  <c r="AK39" i="128"/>
  <c r="AK40" i="128"/>
  <c r="AK41" i="128"/>
  <c r="AK42" i="128"/>
  <c r="AK43" i="128"/>
  <c r="AK44" i="128"/>
  <c r="AK45" i="128"/>
  <c r="AK46" i="128"/>
  <c r="AK47" i="128"/>
  <c r="AK48" i="128"/>
  <c r="AK49" i="128"/>
  <c r="AK50" i="128"/>
  <c r="AK51" i="128"/>
  <c r="AK52" i="128"/>
  <c r="AK53" i="128"/>
  <c r="AK54" i="128"/>
  <c r="AK55" i="128"/>
  <c r="AK56" i="128"/>
  <c r="AK57" i="128"/>
  <c r="AK58" i="128"/>
  <c r="AK59" i="128"/>
  <c r="AK60" i="128"/>
  <c r="AK61" i="128"/>
  <c r="AK62" i="128"/>
  <c r="AK63" i="128"/>
  <c r="AK64" i="128"/>
  <c r="AK65" i="128"/>
  <c r="AK66" i="128"/>
  <c r="AK67" i="128"/>
  <c r="AK68" i="128"/>
  <c r="AK69" i="128"/>
  <c r="AK70" i="128"/>
  <c r="AK71" i="128"/>
  <c r="AK72" i="128"/>
  <c r="AK73" i="128"/>
  <c r="AK74" i="128"/>
  <c r="AK75" i="128"/>
  <c r="AK76" i="128"/>
  <c r="AK77" i="128"/>
  <c r="AK78" i="128"/>
  <c r="AK79" i="128"/>
  <c r="AK80" i="128"/>
  <c r="AK81" i="128"/>
  <c r="AK82" i="128"/>
  <c r="AK83" i="128"/>
  <c r="AK84" i="128"/>
  <c r="AK85" i="128"/>
  <c r="AK86" i="128"/>
  <c r="AK87" i="128"/>
  <c r="AK88" i="128"/>
  <c r="AK89" i="128"/>
  <c r="AK90" i="128"/>
  <c r="AK91" i="128"/>
  <c r="AK92" i="128"/>
  <c r="AK93" i="128"/>
  <c r="AK94" i="128"/>
  <c r="AK95" i="128"/>
  <c r="AK96" i="128"/>
  <c r="AK97" i="128"/>
  <c r="AK98" i="128"/>
  <c r="AK99" i="128"/>
  <c r="AK100" i="128"/>
  <c r="AK101" i="128"/>
  <c r="AK102" i="128"/>
  <c r="AK103" i="128"/>
  <c r="AK104" i="128"/>
  <c r="AK105" i="128"/>
  <c r="AK106" i="128"/>
  <c r="AK107" i="128"/>
  <c r="AK108" i="128"/>
  <c r="AK109" i="128"/>
  <c r="AK110" i="128"/>
  <c r="AK111" i="128"/>
  <c r="AK112" i="128"/>
  <c r="AK113" i="128"/>
  <c r="AK114" i="128"/>
  <c r="AK115" i="128"/>
  <c r="AK117" i="128"/>
  <c r="AK120" i="128"/>
  <c r="AM13" i="128"/>
  <c r="AM14" i="128"/>
  <c r="AM15" i="128"/>
  <c r="AM16" i="128"/>
  <c r="AM17" i="128"/>
  <c r="AM18" i="128"/>
  <c r="AM19" i="128"/>
  <c r="AM20" i="128"/>
  <c r="AM21" i="128"/>
  <c r="AM22" i="128"/>
  <c r="AM23" i="128"/>
  <c r="AM24" i="128"/>
  <c r="AM25" i="128"/>
  <c r="AM26" i="128"/>
  <c r="AM27" i="128"/>
  <c r="AM28" i="128"/>
  <c r="AM29" i="128"/>
  <c r="AM30" i="128"/>
  <c r="AM31" i="128"/>
  <c r="AM32" i="128"/>
  <c r="AM33" i="128"/>
  <c r="AM34" i="128"/>
  <c r="AM35" i="128"/>
  <c r="AM36" i="128"/>
  <c r="AM37" i="128"/>
  <c r="AM38" i="128"/>
  <c r="AM39" i="128"/>
  <c r="AM40" i="128"/>
  <c r="AM41" i="128"/>
  <c r="AM42" i="128"/>
  <c r="AM43" i="128"/>
  <c r="AM44" i="128"/>
  <c r="AM45" i="128"/>
  <c r="AM46" i="128"/>
  <c r="AM47" i="128"/>
  <c r="AM48" i="128"/>
  <c r="AM49" i="128"/>
  <c r="AM50" i="128"/>
  <c r="AM51" i="128"/>
  <c r="AM52" i="128"/>
  <c r="AM53" i="128"/>
  <c r="AM54" i="128"/>
  <c r="AM55" i="128"/>
  <c r="AM56" i="128"/>
  <c r="AM57" i="128"/>
  <c r="AM58" i="128"/>
  <c r="AM59" i="128"/>
  <c r="AM60" i="128"/>
  <c r="AM61" i="128"/>
  <c r="AM62" i="128"/>
  <c r="AM63" i="128"/>
  <c r="AM64" i="128"/>
  <c r="AM65" i="128"/>
  <c r="AM66" i="128"/>
  <c r="AM67" i="128"/>
  <c r="AM68" i="128"/>
  <c r="AM69" i="128"/>
  <c r="AM70" i="128"/>
  <c r="AM71" i="128"/>
  <c r="AM72" i="128"/>
  <c r="AM73" i="128"/>
  <c r="AM74" i="128"/>
  <c r="AM75" i="128"/>
  <c r="AM76" i="128"/>
  <c r="AM77" i="128"/>
  <c r="AM78" i="128"/>
  <c r="AM79" i="128"/>
  <c r="AM80" i="128"/>
  <c r="AM81" i="128"/>
  <c r="AM82" i="128"/>
  <c r="AM83" i="128"/>
  <c r="AM84" i="128"/>
  <c r="AM85" i="128"/>
  <c r="AM86" i="128"/>
  <c r="AM87" i="128"/>
  <c r="AM88" i="128"/>
  <c r="AM89" i="128"/>
  <c r="AM90" i="128"/>
  <c r="AM91" i="128"/>
  <c r="AM92" i="128"/>
  <c r="AM93" i="128"/>
  <c r="AM94" i="128"/>
  <c r="AM95" i="128"/>
  <c r="AM96" i="128"/>
  <c r="AM97" i="128"/>
  <c r="AM98" i="128"/>
  <c r="AM99" i="128"/>
  <c r="AM100" i="128"/>
  <c r="AM101" i="128"/>
  <c r="AM102" i="128"/>
  <c r="AM103" i="128"/>
  <c r="AM104" i="128"/>
  <c r="AM105" i="128"/>
  <c r="AM106" i="128"/>
  <c r="AM107" i="128"/>
  <c r="AM108" i="128"/>
  <c r="AM109" i="128"/>
  <c r="AM110" i="128"/>
  <c r="AM111" i="128"/>
  <c r="AM112" i="128"/>
  <c r="AM113" i="128"/>
  <c r="AM114" i="128"/>
  <c r="AM115" i="128"/>
  <c r="AM117" i="128"/>
  <c r="AM120" i="128"/>
  <c r="AO13" i="128"/>
  <c r="AO14" i="128"/>
  <c r="AO15" i="128"/>
  <c r="AO16" i="128"/>
  <c r="AO17" i="128"/>
  <c r="AO18" i="128"/>
  <c r="AO19" i="128"/>
  <c r="AO20" i="128"/>
  <c r="AO21" i="128"/>
  <c r="AO22" i="128"/>
  <c r="AO23" i="128"/>
  <c r="AO24" i="128"/>
  <c r="AO25" i="128"/>
  <c r="AO26" i="128"/>
  <c r="AO27" i="128"/>
  <c r="AO28" i="128"/>
  <c r="AO29" i="128"/>
  <c r="AO30" i="128"/>
  <c r="AO31" i="128"/>
  <c r="AO32" i="128"/>
  <c r="AO33" i="128"/>
  <c r="AO34" i="128"/>
  <c r="AO35" i="128"/>
  <c r="AO36" i="128"/>
  <c r="AO37" i="128"/>
  <c r="AO38" i="128"/>
  <c r="AO39" i="128"/>
  <c r="AO40" i="128"/>
  <c r="AO41" i="128"/>
  <c r="AO42" i="128"/>
  <c r="AO43" i="128"/>
  <c r="AO44" i="128"/>
  <c r="AO45" i="128"/>
  <c r="AO46" i="128"/>
  <c r="AO47" i="128"/>
  <c r="AO48" i="128"/>
  <c r="AO49" i="128"/>
  <c r="AO50" i="128"/>
  <c r="AO51" i="128"/>
  <c r="AO52" i="128"/>
  <c r="AO53" i="128"/>
  <c r="AO54" i="128"/>
  <c r="AO55" i="128"/>
  <c r="AO56" i="128"/>
  <c r="AO57" i="128"/>
  <c r="AO58" i="128"/>
  <c r="AO59" i="128"/>
  <c r="AO60" i="128"/>
  <c r="AO61" i="128"/>
  <c r="AO62" i="128"/>
  <c r="AO63" i="128"/>
  <c r="AO64" i="128"/>
  <c r="AO65" i="128"/>
  <c r="AO66" i="128"/>
  <c r="AO67" i="128"/>
  <c r="AO68" i="128"/>
  <c r="AO69" i="128"/>
  <c r="AO70" i="128"/>
  <c r="AO71" i="128"/>
  <c r="AO72" i="128"/>
  <c r="AO73" i="128"/>
  <c r="AO74" i="128"/>
  <c r="AO75" i="128"/>
  <c r="AO76" i="128"/>
  <c r="AO77" i="128"/>
  <c r="AO78" i="128"/>
  <c r="AO79" i="128"/>
  <c r="AO80" i="128"/>
  <c r="AO81" i="128"/>
  <c r="AO82" i="128"/>
  <c r="AO83" i="128"/>
  <c r="AO84" i="128"/>
  <c r="AO85" i="128"/>
  <c r="AO86" i="128"/>
  <c r="AO87" i="128"/>
  <c r="AO88" i="128"/>
  <c r="AO89" i="128"/>
  <c r="AO90" i="128"/>
  <c r="AO91" i="128"/>
  <c r="AO92" i="128"/>
  <c r="AO93" i="128"/>
  <c r="AO94" i="128"/>
  <c r="AO95" i="128"/>
  <c r="AO96" i="128"/>
  <c r="AO97" i="128"/>
  <c r="AO98" i="128"/>
  <c r="AO99" i="128"/>
  <c r="AO100" i="128"/>
  <c r="AO101" i="128"/>
  <c r="AO102" i="128"/>
  <c r="AO103" i="128"/>
  <c r="AO104" i="128"/>
  <c r="AO105" i="128"/>
  <c r="AO106" i="128"/>
  <c r="AO107" i="128"/>
  <c r="AO108" i="128"/>
  <c r="AO109" i="128"/>
  <c r="AO110" i="128"/>
  <c r="AO111" i="128"/>
  <c r="AO112" i="128"/>
  <c r="AO113" i="128"/>
  <c r="AO114" i="128"/>
  <c r="AO115" i="128"/>
  <c r="AO117" i="128"/>
  <c r="AO120" i="128"/>
  <c r="AQ13" i="128"/>
  <c r="AQ14" i="128"/>
  <c r="AQ15" i="128"/>
  <c r="AQ16" i="128"/>
  <c r="AQ17" i="128"/>
  <c r="AQ18" i="128"/>
  <c r="AQ19" i="128"/>
  <c r="AQ20" i="128"/>
  <c r="AQ21" i="128"/>
  <c r="AQ22" i="128"/>
  <c r="AQ23" i="128"/>
  <c r="AQ24" i="128"/>
  <c r="AQ25" i="128"/>
  <c r="AQ26" i="128"/>
  <c r="AQ27" i="128"/>
  <c r="AQ28" i="128"/>
  <c r="AQ29" i="128"/>
  <c r="AQ30" i="128"/>
  <c r="AQ31" i="128"/>
  <c r="AQ32" i="128"/>
  <c r="AQ33" i="128"/>
  <c r="AQ34" i="128"/>
  <c r="AQ35" i="128"/>
  <c r="AQ36" i="128"/>
  <c r="AQ37" i="128"/>
  <c r="AQ38" i="128"/>
  <c r="AQ39" i="128"/>
  <c r="AQ40" i="128"/>
  <c r="AQ41" i="128"/>
  <c r="AQ42" i="128"/>
  <c r="AQ43" i="128"/>
  <c r="AQ44" i="128"/>
  <c r="AQ45" i="128"/>
  <c r="AQ46" i="128"/>
  <c r="AQ47" i="128"/>
  <c r="AQ48" i="128"/>
  <c r="AQ49" i="128"/>
  <c r="AQ50" i="128"/>
  <c r="AQ51" i="128"/>
  <c r="AQ52" i="128"/>
  <c r="AQ53" i="128"/>
  <c r="AQ54" i="128"/>
  <c r="AQ55" i="128"/>
  <c r="AQ56" i="128"/>
  <c r="AQ57" i="128"/>
  <c r="AQ58" i="128"/>
  <c r="AQ59" i="128"/>
  <c r="AQ60" i="128"/>
  <c r="AQ61" i="128"/>
  <c r="AQ62" i="128"/>
  <c r="AQ63" i="128"/>
  <c r="AQ64" i="128"/>
  <c r="AQ65" i="128"/>
  <c r="AQ66" i="128"/>
  <c r="AQ67" i="128"/>
  <c r="AQ68" i="128"/>
  <c r="AQ69" i="128"/>
  <c r="AQ70" i="128"/>
  <c r="AQ71" i="128"/>
  <c r="AQ72" i="128"/>
  <c r="AQ73" i="128"/>
  <c r="AQ74" i="128"/>
  <c r="AQ75" i="128"/>
  <c r="AQ76" i="128"/>
  <c r="AQ77" i="128"/>
  <c r="AQ78" i="128"/>
  <c r="AQ79" i="128"/>
  <c r="AQ80" i="128"/>
  <c r="AQ81" i="128"/>
  <c r="AQ82" i="128"/>
  <c r="AQ83" i="128"/>
  <c r="AQ84" i="128"/>
  <c r="AQ85" i="128"/>
  <c r="AQ86" i="128"/>
  <c r="AQ87" i="128"/>
  <c r="AQ88" i="128"/>
  <c r="AQ89" i="128"/>
  <c r="AQ90" i="128"/>
  <c r="AQ91" i="128"/>
  <c r="AQ92" i="128"/>
  <c r="AQ93" i="128"/>
  <c r="AQ94" i="128"/>
  <c r="AQ95" i="128"/>
  <c r="AQ96" i="128"/>
  <c r="AQ97" i="128"/>
  <c r="AQ98" i="128"/>
  <c r="AQ99" i="128"/>
  <c r="AQ100" i="128"/>
  <c r="AQ101" i="128"/>
  <c r="AQ102" i="128"/>
  <c r="AQ103" i="128"/>
  <c r="AQ104" i="128"/>
  <c r="AQ105" i="128"/>
  <c r="AQ106" i="128"/>
  <c r="AQ107" i="128"/>
  <c r="AQ108" i="128"/>
  <c r="AQ109" i="128"/>
  <c r="AQ110" i="128"/>
  <c r="AQ111" i="128"/>
  <c r="AQ112" i="128"/>
  <c r="AQ113" i="128"/>
  <c r="AQ114" i="128"/>
  <c r="AQ115" i="128"/>
  <c r="AQ117" i="128"/>
  <c r="AQ120" i="128"/>
  <c r="AS13" i="128"/>
  <c r="AS14" i="128"/>
  <c r="AS15" i="128"/>
  <c r="AS16" i="128"/>
  <c r="AS17" i="128"/>
  <c r="AS18" i="128"/>
  <c r="AS19" i="128"/>
  <c r="AS20" i="128"/>
  <c r="AS21" i="128"/>
  <c r="AS22" i="128"/>
  <c r="AS23" i="128"/>
  <c r="AS24" i="128"/>
  <c r="AS25" i="128"/>
  <c r="AS26" i="128"/>
  <c r="AS27" i="128"/>
  <c r="AS28" i="128"/>
  <c r="AS29" i="128"/>
  <c r="AS30" i="128"/>
  <c r="AS31" i="128"/>
  <c r="AS32" i="128"/>
  <c r="AS33" i="128"/>
  <c r="AS34" i="128"/>
  <c r="AS35" i="128"/>
  <c r="AS36" i="128"/>
  <c r="AS37" i="128"/>
  <c r="AS38" i="128"/>
  <c r="AS39" i="128"/>
  <c r="AS40" i="128"/>
  <c r="AS41" i="128"/>
  <c r="AS42" i="128"/>
  <c r="AS43" i="128"/>
  <c r="AS44" i="128"/>
  <c r="AS45" i="128"/>
  <c r="AS46" i="128"/>
  <c r="AS47" i="128"/>
  <c r="AS48" i="128"/>
  <c r="AS49" i="128"/>
  <c r="AS50" i="128"/>
  <c r="AS51" i="128"/>
  <c r="AS52" i="128"/>
  <c r="AS53" i="128"/>
  <c r="AS54" i="128"/>
  <c r="AS55" i="128"/>
  <c r="AS56" i="128"/>
  <c r="AS57" i="128"/>
  <c r="AS58" i="128"/>
  <c r="AS59" i="128"/>
  <c r="AS60" i="128"/>
  <c r="AS61" i="128"/>
  <c r="AS62" i="128"/>
  <c r="AS63" i="128"/>
  <c r="AS64" i="128"/>
  <c r="AS65" i="128"/>
  <c r="AS66" i="128"/>
  <c r="AS67" i="128"/>
  <c r="AS68" i="128"/>
  <c r="AS69" i="128"/>
  <c r="AS70" i="128"/>
  <c r="AS71" i="128"/>
  <c r="AS72" i="128"/>
  <c r="AS73" i="128"/>
  <c r="AS74" i="128"/>
  <c r="AS75" i="128"/>
  <c r="AS76" i="128"/>
  <c r="AS77" i="128"/>
  <c r="AS78" i="128"/>
  <c r="AS79" i="128"/>
  <c r="AS80" i="128"/>
  <c r="AS81" i="128"/>
  <c r="AS82" i="128"/>
  <c r="AS83" i="128"/>
  <c r="AS84" i="128"/>
  <c r="AS85" i="128"/>
  <c r="AS86" i="128"/>
  <c r="AS87" i="128"/>
  <c r="AS88" i="128"/>
  <c r="AS89" i="128"/>
  <c r="AS90" i="128"/>
  <c r="AS91" i="128"/>
  <c r="AS92" i="128"/>
  <c r="AS93" i="128"/>
  <c r="AS94" i="128"/>
  <c r="AS95" i="128"/>
  <c r="AS96" i="128"/>
  <c r="AS97" i="128"/>
  <c r="AS98" i="128"/>
  <c r="AS99" i="128"/>
  <c r="AS100" i="128"/>
  <c r="AS101" i="128"/>
  <c r="AS102" i="128"/>
  <c r="AS103" i="128"/>
  <c r="AS104" i="128"/>
  <c r="AS105" i="128"/>
  <c r="AS106" i="128"/>
  <c r="AS107" i="128"/>
  <c r="AS108" i="128"/>
  <c r="AS109" i="128"/>
  <c r="AS110" i="128"/>
  <c r="AS111" i="128"/>
  <c r="AS112" i="128"/>
  <c r="AS113" i="128"/>
  <c r="AS114" i="128"/>
  <c r="AS115" i="128"/>
  <c r="AS117" i="128"/>
  <c r="AS120" i="128"/>
  <c r="AT125" i="128"/>
  <c r="E13" i="128"/>
  <c r="AT13" i="128"/>
  <c r="E14" i="128"/>
  <c r="AT14" i="128"/>
  <c r="E15" i="128"/>
  <c r="AT15" i="128"/>
  <c r="E16" i="128"/>
  <c r="AT16" i="128"/>
  <c r="E17" i="128"/>
  <c r="AT17" i="128"/>
  <c r="E18" i="128"/>
  <c r="AT18" i="128"/>
  <c r="E19" i="128"/>
  <c r="AT19" i="128"/>
  <c r="E20" i="128"/>
  <c r="AT20" i="128"/>
  <c r="E21" i="128"/>
  <c r="AT21" i="128"/>
  <c r="E22" i="128"/>
  <c r="AT22" i="128"/>
  <c r="E23" i="128"/>
  <c r="AT23" i="128"/>
  <c r="E24" i="128"/>
  <c r="AT24" i="128"/>
  <c r="E25" i="128"/>
  <c r="AT25" i="128"/>
  <c r="E26" i="128"/>
  <c r="AT26" i="128"/>
  <c r="E27" i="128"/>
  <c r="AT27" i="128"/>
  <c r="E28" i="128"/>
  <c r="AT28" i="128"/>
  <c r="E29" i="128"/>
  <c r="AT29" i="128"/>
  <c r="E30" i="128"/>
  <c r="AT30" i="128"/>
  <c r="E31" i="128"/>
  <c r="AT31" i="128"/>
  <c r="E32" i="128"/>
  <c r="AT32" i="128"/>
  <c r="E33" i="128"/>
  <c r="AT33" i="128"/>
  <c r="E34" i="128"/>
  <c r="AT34" i="128"/>
  <c r="E35" i="128"/>
  <c r="AT35" i="128"/>
  <c r="E36" i="128"/>
  <c r="AT36" i="128"/>
  <c r="E37" i="128"/>
  <c r="AT37" i="128"/>
  <c r="E38" i="128"/>
  <c r="AT38" i="128"/>
  <c r="E39" i="128"/>
  <c r="AT39" i="128"/>
  <c r="E40" i="128"/>
  <c r="AT40" i="128"/>
  <c r="E41" i="128"/>
  <c r="AT41" i="128"/>
  <c r="E42" i="128"/>
  <c r="AT42" i="128"/>
  <c r="E43" i="128"/>
  <c r="AT43" i="128"/>
  <c r="E44" i="128"/>
  <c r="AT44" i="128"/>
  <c r="E45" i="128"/>
  <c r="AT45" i="128"/>
  <c r="E46" i="128"/>
  <c r="AT46" i="128"/>
  <c r="E47" i="128"/>
  <c r="AT47" i="128"/>
  <c r="E48" i="128"/>
  <c r="AT48" i="128"/>
  <c r="E49" i="128"/>
  <c r="AT49" i="128"/>
  <c r="E50" i="128"/>
  <c r="AT50" i="128"/>
  <c r="E51" i="128"/>
  <c r="AT51" i="128"/>
  <c r="E52" i="128"/>
  <c r="AT52" i="128"/>
  <c r="E53" i="128"/>
  <c r="AT53" i="128"/>
  <c r="E54" i="128"/>
  <c r="AT54" i="128"/>
  <c r="E55" i="128"/>
  <c r="AT55" i="128"/>
  <c r="E56" i="128"/>
  <c r="AT56" i="128"/>
  <c r="E57" i="128"/>
  <c r="AT57" i="128"/>
  <c r="E58" i="128"/>
  <c r="AT58" i="128"/>
  <c r="E59" i="128"/>
  <c r="AT59" i="128"/>
  <c r="E60" i="128"/>
  <c r="AT60" i="128"/>
  <c r="E61" i="128"/>
  <c r="AT61" i="128"/>
  <c r="E62" i="128"/>
  <c r="AT62" i="128"/>
  <c r="E63" i="128"/>
  <c r="AT63" i="128"/>
  <c r="E64" i="128"/>
  <c r="AT64" i="128"/>
  <c r="E65" i="128"/>
  <c r="AT65" i="128"/>
  <c r="E66" i="128"/>
  <c r="AT66" i="128"/>
  <c r="E67" i="128"/>
  <c r="AT67" i="128"/>
  <c r="E68" i="128"/>
  <c r="AT68" i="128"/>
  <c r="E69" i="128"/>
  <c r="AT69" i="128"/>
  <c r="E70" i="128"/>
  <c r="AT70" i="128"/>
  <c r="E71" i="128"/>
  <c r="AT71" i="128"/>
  <c r="E72" i="128"/>
  <c r="AT72" i="128"/>
  <c r="E73" i="128"/>
  <c r="AT73" i="128"/>
  <c r="E74" i="128"/>
  <c r="AT74" i="128"/>
  <c r="E75" i="128"/>
  <c r="AT75" i="128"/>
  <c r="E76" i="128"/>
  <c r="AT76" i="128"/>
  <c r="E77" i="128"/>
  <c r="AT77" i="128"/>
  <c r="E78" i="128"/>
  <c r="AT78" i="128"/>
  <c r="E79" i="128"/>
  <c r="AT79" i="128"/>
  <c r="E80" i="128"/>
  <c r="AT80" i="128"/>
  <c r="E81" i="128"/>
  <c r="AT81" i="128"/>
  <c r="E82" i="128"/>
  <c r="AT82" i="128"/>
  <c r="E83" i="128"/>
  <c r="AT83" i="128"/>
  <c r="E84" i="128"/>
  <c r="AT84" i="128"/>
  <c r="E85" i="128"/>
  <c r="AT85" i="128"/>
  <c r="E86" i="128"/>
  <c r="AT86" i="128"/>
  <c r="E87" i="128"/>
  <c r="AT87" i="128"/>
  <c r="E88" i="128"/>
  <c r="AT88" i="128"/>
  <c r="E89" i="128"/>
  <c r="AT89" i="128"/>
  <c r="E90" i="128"/>
  <c r="AT90" i="128"/>
  <c r="E91" i="128"/>
  <c r="AT91" i="128"/>
  <c r="E92" i="128"/>
  <c r="AT92" i="128"/>
  <c r="E93" i="128"/>
  <c r="AT93" i="128"/>
  <c r="E94" i="128"/>
  <c r="AT94" i="128"/>
  <c r="E95" i="128"/>
  <c r="AT95" i="128"/>
  <c r="E96" i="128"/>
  <c r="AT96" i="128"/>
  <c r="E97" i="128"/>
  <c r="AT97" i="128"/>
  <c r="E98" i="128"/>
  <c r="AT98" i="128"/>
  <c r="E99" i="128"/>
  <c r="AT99" i="128"/>
  <c r="E100" i="128"/>
  <c r="AT100" i="128"/>
  <c r="E101" i="128"/>
  <c r="AT101" i="128"/>
  <c r="E102" i="128"/>
  <c r="AT102" i="128"/>
  <c r="E103" i="128"/>
  <c r="AT103" i="128"/>
  <c r="E104" i="128"/>
  <c r="AT104" i="128"/>
  <c r="E105" i="128"/>
  <c r="AT105" i="128"/>
  <c r="E106" i="128"/>
  <c r="AT106" i="128"/>
  <c r="E107" i="128"/>
  <c r="AT107" i="128"/>
  <c r="E108" i="128"/>
  <c r="AT108" i="128"/>
  <c r="E109" i="128"/>
  <c r="AT109" i="128"/>
  <c r="E110" i="128"/>
  <c r="AT110" i="128"/>
  <c r="E111" i="128"/>
  <c r="AT111" i="128"/>
  <c r="E112" i="128"/>
  <c r="AT112" i="128"/>
  <c r="E113" i="128"/>
  <c r="AT113" i="128"/>
  <c r="E114" i="128"/>
  <c r="AT114" i="128"/>
  <c r="E115" i="128"/>
  <c r="AT115" i="128"/>
  <c r="AT117" i="128"/>
  <c r="AT121" i="128"/>
  <c r="AT120" i="128"/>
  <c r="AR118" i="128"/>
  <c r="AP118" i="128"/>
  <c r="AN118" i="128"/>
  <c r="AL118" i="128"/>
  <c r="AJ118" i="128"/>
  <c r="AF118" i="128"/>
  <c r="AD118" i="128"/>
  <c r="AB118" i="128"/>
  <c r="Z118" i="128"/>
  <c r="X118" i="128"/>
  <c r="V118" i="128"/>
  <c r="T118" i="128"/>
  <c r="R118" i="128"/>
  <c r="P118" i="128"/>
  <c r="H118" i="128"/>
  <c r="E118" i="128"/>
  <c r="E117" i="128"/>
  <c r="C113" i="128"/>
  <c r="C112" i="128"/>
  <c r="C111" i="128"/>
  <c r="C110" i="128"/>
  <c r="B83" i="128"/>
  <c r="B82" i="128"/>
  <c r="B73" i="128"/>
  <c r="B68" i="128"/>
  <c r="B65" i="128"/>
  <c r="B62" i="128"/>
  <c r="B61" i="128"/>
  <c r="B60" i="128"/>
  <c r="B59" i="128"/>
  <c r="B58" i="128"/>
  <c r="B57" i="128"/>
  <c r="B53" i="128"/>
  <c r="B50" i="128"/>
  <c r="B48" i="128"/>
  <c r="B47" i="128"/>
  <c r="B46" i="128"/>
  <c r="B45" i="128"/>
  <c r="B44" i="128"/>
  <c r="B43" i="128"/>
  <c r="B42" i="128"/>
  <c r="B40" i="128"/>
  <c r="B38" i="128"/>
  <c r="B37" i="128"/>
  <c r="B36" i="128"/>
  <c r="B35" i="128"/>
  <c r="B34" i="128"/>
  <c r="B33" i="128"/>
  <c r="B32" i="128"/>
  <c r="B31" i="128"/>
  <c r="B30" i="128"/>
  <c r="B29" i="128"/>
  <c r="B27" i="128"/>
  <c r="B26" i="128"/>
  <c r="B25" i="128"/>
  <c r="B24" i="128"/>
  <c r="B23" i="128"/>
  <c r="B22" i="128"/>
  <c r="B21" i="128"/>
  <c r="B20" i="128"/>
  <c r="B19" i="128"/>
  <c r="B17" i="128"/>
  <c r="B16" i="128"/>
  <c r="B15" i="128"/>
  <c r="B14" i="128"/>
  <c r="B13" i="128"/>
  <c r="B6" i="128"/>
  <c r="B4" i="128"/>
  <c r="AT131" i="127"/>
  <c r="S126" i="127"/>
  <c r="AQ13" i="127"/>
  <c r="AQ14" i="127"/>
  <c r="AQ15" i="127"/>
  <c r="AQ16" i="127"/>
  <c r="AQ17" i="127"/>
  <c r="AQ18" i="127"/>
  <c r="AQ19" i="127"/>
  <c r="AQ20" i="127"/>
  <c r="AQ21" i="127"/>
  <c r="AQ22" i="127"/>
  <c r="AQ23" i="127"/>
  <c r="AQ24" i="127"/>
  <c r="AQ25" i="127"/>
  <c r="AQ26" i="127"/>
  <c r="AQ27" i="127"/>
  <c r="AQ28" i="127"/>
  <c r="AQ29" i="127"/>
  <c r="AQ30" i="127"/>
  <c r="AQ31" i="127"/>
  <c r="AQ32" i="127"/>
  <c r="AQ33" i="127"/>
  <c r="AQ34" i="127"/>
  <c r="AQ35" i="127"/>
  <c r="AQ36" i="127"/>
  <c r="AQ37" i="127"/>
  <c r="AQ38" i="127"/>
  <c r="AQ39" i="127"/>
  <c r="AQ40" i="127"/>
  <c r="AQ41" i="127"/>
  <c r="AQ42" i="127"/>
  <c r="AQ43" i="127"/>
  <c r="AQ44" i="127"/>
  <c r="AQ45" i="127"/>
  <c r="AQ46" i="127"/>
  <c r="AQ47" i="127"/>
  <c r="AQ48" i="127"/>
  <c r="AQ49" i="127"/>
  <c r="AQ50" i="127"/>
  <c r="AQ51" i="127"/>
  <c r="AQ52" i="127"/>
  <c r="AQ53" i="127"/>
  <c r="AQ54" i="127"/>
  <c r="AQ55" i="127"/>
  <c r="AQ56" i="127"/>
  <c r="AQ57" i="127"/>
  <c r="AQ58" i="127"/>
  <c r="AQ59" i="127"/>
  <c r="AQ60" i="127"/>
  <c r="AQ61" i="127"/>
  <c r="AQ62" i="127"/>
  <c r="AQ63" i="127"/>
  <c r="AQ64" i="127"/>
  <c r="AQ65" i="127"/>
  <c r="AQ66" i="127"/>
  <c r="AQ67" i="127"/>
  <c r="AQ68" i="127"/>
  <c r="AQ69" i="127"/>
  <c r="AQ70" i="127"/>
  <c r="AQ71" i="127"/>
  <c r="AQ72" i="127"/>
  <c r="AQ73" i="127"/>
  <c r="AQ74" i="127"/>
  <c r="AQ75" i="127"/>
  <c r="AQ76" i="127"/>
  <c r="AQ77" i="127"/>
  <c r="AQ78" i="127"/>
  <c r="AQ79" i="127"/>
  <c r="AQ80" i="127"/>
  <c r="AQ81" i="127"/>
  <c r="AQ82" i="127"/>
  <c r="AQ83" i="127"/>
  <c r="AQ84" i="127"/>
  <c r="AQ85" i="127"/>
  <c r="AQ86" i="127"/>
  <c r="AQ87" i="127"/>
  <c r="AQ88" i="127"/>
  <c r="AQ89" i="127"/>
  <c r="AQ90" i="127"/>
  <c r="AQ91" i="127"/>
  <c r="AQ92" i="127"/>
  <c r="AQ93" i="127"/>
  <c r="AQ94" i="127"/>
  <c r="AQ95" i="127"/>
  <c r="AQ96" i="127"/>
  <c r="AQ97" i="127"/>
  <c r="AQ98" i="127"/>
  <c r="AQ99" i="127"/>
  <c r="AQ100" i="127"/>
  <c r="AQ101" i="127"/>
  <c r="AQ102" i="127"/>
  <c r="AQ103" i="127"/>
  <c r="AQ104" i="127"/>
  <c r="AQ105" i="127"/>
  <c r="AQ106" i="127"/>
  <c r="AQ107" i="127"/>
  <c r="AQ108" i="127"/>
  <c r="AQ109" i="127"/>
  <c r="AQ110" i="127"/>
  <c r="AQ111" i="127"/>
  <c r="AQ112" i="127"/>
  <c r="AQ113" i="127"/>
  <c r="AQ114" i="127"/>
  <c r="AQ115" i="127"/>
  <c r="AQ116" i="127"/>
  <c r="AQ119" i="127"/>
  <c r="AS13" i="127"/>
  <c r="AS14" i="127"/>
  <c r="AS15" i="127"/>
  <c r="AS16" i="127"/>
  <c r="AS17" i="127"/>
  <c r="AS18" i="127"/>
  <c r="AS19" i="127"/>
  <c r="AS20" i="127"/>
  <c r="AS21" i="127"/>
  <c r="AS22" i="127"/>
  <c r="AS23" i="127"/>
  <c r="AS24" i="127"/>
  <c r="AS25" i="127"/>
  <c r="AS26" i="127"/>
  <c r="AS27" i="127"/>
  <c r="AS28" i="127"/>
  <c r="AS29" i="127"/>
  <c r="AS30" i="127"/>
  <c r="AS31" i="127"/>
  <c r="AS32" i="127"/>
  <c r="AS33" i="127"/>
  <c r="AS34" i="127"/>
  <c r="AS35" i="127"/>
  <c r="AS36" i="127"/>
  <c r="AS37" i="127"/>
  <c r="AS38" i="127"/>
  <c r="AS39" i="127"/>
  <c r="AS40" i="127"/>
  <c r="AS41" i="127"/>
  <c r="AS42" i="127"/>
  <c r="AS43" i="127"/>
  <c r="AS44" i="127"/>
  <c r="AS45" i="127"/>
  <c r="AS46" i="127"/>
  <c r="AS47" i="127"/>
  <c r="AS48" i="127"/>
  <c r="AS49" i="127"/>
  <c r="AS50" i="127"/>
  <c r="AS51" i="127"/>
  <c r="AS52" i="127"/>
  <c r="AS53" i="127"/>
  <c r="AS54" i="127"/>
  <c r="AS55" i="127"/>
  <c r="AS56" i="127"/>
  <c r="AS57" i="127"/>
  <c r="AS58" i="127"/>
  <c r="AS59" i="127"/>
  <c r="AS60" i="127"/>
  <c r="AS61" i="127"/>
  <c r="AS62" i="127"/>
  <c r="AS63" i="127"/>
  <c r="AS64" i="127"/>
  <c r="AS65" i="127"/>
  <c r="AS66" i="127"/>
  <c r="AS67" i="127"/>
  <c r="AS68" i="127"/>
  <c r="AS69" i="127"/>
  <c r="AS70" i="127"/>
  <c r="AS71" i="127"/>
  <c r="AS72" i="127"/>
  <c r="AS73" i="127"/>
  <c r="AS74" i="127"/>
  <c r="AS75" i="127"/>
  <c r="AS76" i="127"/>
  <c r="AS77" i="127"/>
  <c r="AS78" i="127"/>
  <c r="AS79" i="127"/>
  <c r="AS80" i="127"/>
  <c r="AS81" i="127"/>
  <c r="AS82" i="127"/>
  <c r="AS83" i="127"/>
  <c r="AS84" i="127"/>
  <c r="AS85" i="127"/>
  <c r="AS86" i="127"/>
  <c r="AS87" i="127"/>
  <c r="AS88" i="127"/>
  <c r="AS89" i="127"/>
  <c r="AS90" i="127"/>
  <c r="AS91" i="127"/>
  <c r="AS92" i="127"/>
  <c r="AS93" i="127"/>
  <c r="AS94" i="127"/>
  <c r="AS95" i="127"/>
  <c r="AS96" i="127"/>
  <c r="AS97" i="127"/>
  <c r="AS98" i="127"/>
  <c r="AS99" i="127"/>
  <c r="AS100" i="127"/>
  <c r="AS101" i="127"/>
  <c r="AS102" i="127"/>
  <c r="AS103" i="127"/>
  <c r="AS104" i="127"/>
  <c r="AS105" i="127"/>
  <c r="AS106" i="127"/>
  <c r="AS107" i="127"/>
  <c r="AS108" i="127"/>
  <c r="AS109" i="127"/>
  <c r="AS110" i="127"/>
  <c r="AS111" i="127"/>
  <c r="AS112" i="127"/>
  <c r="AS113" i="127"/>
  <c r="AS114" i="127"/>
  <c r="AS115" i="127"/>
  <c r="AS116" i="127"/>
  <c r="AS119" i="127"/>
  <c r="AT124" i="127"/>
  <c r="E13" i="127"/>
  <c r="AT13" i="127"/>
  <c r="E14" i="127"/>
  <c r="AT14" i="127"/>
  <c r="E15" i="127"/>
  <c r="AT15" i="127"/>
  <c r="E16" i="127"/>
  <c r="AT16" i="127"/>
  <c r="E17" i="127"/>
  <c r="AT17" i="127"/>
  <c r="E18" i="127"/>
  <c r="AT18" i="127"/>
  <c r="E19" i="127"/>
  <c r="AT19" i="127"/>
  <c r="E20" i="127"/>
  <c r="AT20" i="127"/>
  <c r="E21" i="127"/>
  <c r="AT21" i="127"/>
  <c r="E22" i="127"/>
  <c r="AT22" i="127"/>
  <c r="E23" i="127"/>
  <c r="AT23" i="127"/>
  <c r="E24" i="127"/>
  <c r="AT24" i="127"/>
  <c r="E25" i="127"/>
  <c r="AT25" i="127"/>
  <c r="E26" i="127"/>
  <c r="AT26" i="127"/>
  <c r="E27" i="127"/>
  <c r="AT27" i="127"/>
  <c r="E28" i="127"/>
  <c r="AT28" i="127"/>
  <c r="E29" i="127"/>
  <c r="AT29" i="127"/>
  <c r="E30" i="127"/>
  <c r="AT30" i="127"/>
  <c r="E31" i="127"/>
  <c r="AT31" i="127"/>
  <c r="E32" i="127"/>
  <c r="AT32" i="127"/>
  <c r="E33" i="127"/>
  <c r="AT33" i="127"/>
  <c r="E34" i="127"/>
  <c r="AT34" i="127"/>
  <c r="E35" i="127"/>
  <c r="AT35" i="127"/>
  <c r="E36" i="127"/>
  <c r="AT36" i="127"/>
  <c r="E37" i="127"/>
  <c r="AT37" i="127"/>
  <c r="E38" i="127"/>
  <c r="AT38" i="127"/>
  <c r="E39" i="127"/>
  <c r="AT39" i="127"/>
  <c r="E40" i="127"/>
  <c r="AT40" i="127"/>
  <c r="E41" i="127"/>
  <c r="AT41" i="127"/>
  <c r="E42" i="127"/>
  <c r="AT42" i="127"/>
  <c r="E43" i="127"/>
  <c r="AT43" i="127"/>
  <c r="E44" i="127"/>
  <c r="AT44" i="127"/>
  <c r="E45" i="127"/>
  <c r="AT45" i="127"/>
  <c r="E46" i="127"/>
  <c r="AT46" i="127"/>
  <c r="E47" i="127"/>
  <c r="AT47" i="127"/>
  <c r="E48" i="127"/>
  <c r="AT48" i="127"/>
  <c r="E49" i="127"/>
  <c r="AT49" i="127"/>
  <c r="E50" i="127"/>
  <c r="AT50" i="127"/>
  <c r="E51" i="127"/>
  <c r="AT51" i="127"/>
  <c r="E52" i="127"/>
  <c r="AT52" i="127"/>
  <c r="E53" i="127"/>
  <c r="AT53" i="127"/>
  <c r="E54" i="127"/>
  <c r="AT54" i="127"/>
  <c r="E55" i="127"/>
  <c r="AT55" i="127"/>
  <c r="E56" i="127"/>
  <c r="AT56" i="127"/>
  <c r="E57" i="127"/>
  <c r="AT57" i="127"/>
  <c r="E58" i="127"/>
  <c r="AT58" i="127"/>
  <c r="E59" i="127"/>
  <c r="AT59" i="127"/>
  <c r="E60" i="127"/>
  <c r="AT60" i="127"/>
  <c r="E61" i="127"/>
  <c r="AT61" i="127"/>
  <c r="E62" i="127"/>
  <c r="AT62" i="127"/>
  <c r="E63" i="127"/>
  <c r="AT63" i="127"/>
  <c r="E64" i="127"/>
  <c r="AT64" i="127"/>
  <c r="E65" i="127"/>
  <c r="AT65" i="127"/>
  <c r="E66" i="127"/>
  <c r="AT66" i="127"/>
  <c r="E67" i="127"/>
  <c r="AT67" i="127"/>
  <c r="E68" i="127"/>
  <c r="AT68" i="127"/>
  <c r="E69" i="127"/>
  <c r="AT69" i="127"/>
  <c r="E70" i="127"/>
  <c r="AT70" i="127"/>
  <c r="E71" i="127"/>
  <c r="AT71" i="127"/>
  <c r="E72" i="127"/>
  <c r="AT72" i="127"/>
  <c r="E73" i="127"/>
  <c r="AT73" i="127"/>
  <c r="E74" i="127"/>
  <c r="AT74" i="127"/>
  <c r="E75" i="127"/>
  <c r="AT75" i="127"/>
  <c r="E76" i="127"/>
  <c r="AT76" i="127"/>
  <c r="E77" i="127"/>
  <c r="AT77" i="127"/>
  <c r="E78" i="127"/>
  <c r="AT78" i="127"/>
  <c r="E79" i="127"/>
  <c r="AT79" i="127"/>
  <c r="E80" i="127"/>
  <c r="AT80" i="127"/>
  <c r="E81" i="127"/>
  <c r="AT81" i="127"/>
  <c r="E82" i="127"/>
  <c r="AT82" i="127"/>
  <c r="E83" i="127"/>
  <c r="AT83" i="127"/>
  <c r="E84" i="127"/>
  <c r="AT84" i="127"/>
  <c r="E85" i="127"/>
  <c r="AT85" i="127"/>
  <c r="E86" i="127"/>
  <c r="AT86" i="127"/>
  <c r="E87" i="127"/>
  <c r="AT87" i="127"/>
  <c r="E88" i="127"/>
  <c r="AT88" i="127"/>
  <c r="E89" i="127"/>
  <c r="AT89" i="127"/>
  <c r="E90" i="127"/>
  <c r="AT90" i="127"/>
  <c r="E91" i="127"/>
  <c r="AT91" i="127"/>
  <c r="E92" i="127"/>
  <c r="AT92" i="127"/>
  <c r="E93" i="127"/>
  <c r="AT93" i="127"/>
  <c r="E94" i="127"/>
  <c r="AT94" i="127"/>
  <c r="E95" i="127"/>
  <c r="AT95" i="127"/>
  <c r="E96" i="127"/>
  <c r="AT96" i="127"/>
  <c r="E97" i="127"/>
  <c r="AT97" i="127"/>
  <c r="E98" i="127"/>
  <c r="AT98" i="127"/>
  <c r="E99" i="127"/>
  <c r="AT99" i="127"/>
  <c r="E100" i="127"/>
  <c r="AT100" i="127"/>
  <c r="E101" i="127"/>
  <c r="AT101" i="127"/>
  <c r="E102" i="127"/>
  <c r="AT102" i="127"/>
  <c r="E103" i="127"/>
  <c r="AT103" i="127"/>
  <c r="E104" i="127"/>
  <c r="AT104" i="127"/>
  <c r="E105" i="127"/>
  <c r="AT105" i="127"/>
  <c r="E106" i="127"/>
  <c r="AT106" i="127"/>
  <c r="E107" i="127"/>
  <c r="AT107" i="127"/>
  <c r="E108" i="127"/>
  <c r="AT108" i="127"/>
  <c r="E109" i="127"/>
  <c r="AT109" i="127"/>
  <c r="E110" i="127"/>
  <c r="AT110" i="127"/>
  <c r="E111" i="127"/>
  <c r="AT111" i="127"/>
  <c r="E112" i="127"/>
  <c r="AT112" i="127"/>
  <c r="E113" i="127"/>
  <c r="AT113" i="127"/>
  <c r="E114" i="127"/>
  <c r="AT114" i="127"/>
  <c r="E115" i="127"/>
  <c r="AT115" i="127"/>
  <c r="AT116" i="127"/>
  <c r="AT120" i="127"/>
  <c r="AT119" i="127"/>
  <c r="AR117" i="127"/>
  <c r="AP117" i="127"/>
  <c r="AF117" i="127"/>
  <c r="E117" i="127"/>
  <c r="E116" i="127"/>
  <c r="C113" i="127"/>
  <c r="C112" i="127"/>
  <c r="C111" i="127"/>
  <c r="C110" i="127"/>
  <c r="B83" i="127"/>
  <c r="B82" i="127"/>
  <c r="B73" i="127"/>
  <c r="B68" i="127"/>
  <c r="B65" i="127"/>
  <c r="B62" i="127"/>
  <c r="B61" i="127"/>
  <c r="B60" i="127"/>
  <c r="B59" i="127"/>
  <c r="B58" i="127"/>
  <c r="B57" i="127"/>
  <c r="B53" i="127"/>
  <c r="B50" i="127"/>
  <c r="B48" i="127"/>
  <c r="B47" i="127"/>
  <c r="B46" i="127"/>
  <c r="B45" i="127"/>
  <c r="B44" i="127"/>
  <c r="B43" i="127"/>
  <c r="B42" i="127"/>
  <c r="B40" i="127"/>
  <c r="B38" i="127"/>
  <c r="B37" i="127"/>
  <c r="B36" i="127"/>
  <c r="B35" i="127"/>
  <c r="B34" i="127"/>
  <c r="B33" i="127"/>
  <c r="B32" i="127"/>
  <c r="B31" i="127"/>
  <c r="B30" i="127"/>
  <c r="B29" i="127"/>
  <c r="B27" i="127"/>
  <c r="B26" i="127"/>
  <c r="B25" i="127"/>
  <c r="B24" i="127"/>
  <c r="B23" i="127"/>
  <c r="B22" i="127"/>
  <c r="B21" i="127"/>
  <c r="B20" i="127"/>
  <c r="B19" i="127"/>
  <c r="B17" i="127"/>
  <c r="B16" i="127"/>
  <c r="B15" i="127"/>
  <c r="B14" i="127"/>
  <c r="B13" i="127"/>
  <c r="B6" i="127"/>
  <c r="B4" i="127"/>
  <c r="E15" i="126"/>
  <c r="AT15" i="126"/>
  <c r="AS15" i="126"/>
  <c r="AQ15" i="126"/>
  <c r="AM15" i="126"/>
  <c r="AK15" i="126"/>
  <c r="AG15" i="126"/>
  <c r="AE15" i="126"/>
  <c r="AC15" i="126"/>
  <c r="U15" i="126"/>
  <c r="S15" i="126"/>
  <c r="Q15" i="126"/>
  <c r="K15" i="126"/>
  <c r="I15" i="126"/>
  <c r="B15" i="126"/>
  <c r="AT131" i="126"/>
  <c r="S126" i="126"/>
  <c r="I13" i="126"/>
  <c r="I14" i="126"/>
  <c r="I16" i="126"/>
  <c r="I17" i="126"/>
  <c r="I18" i="126"/>
  <c r="I19" i="126"/>
  <c r="I20" i="126"/>
  <c r="I21" i="126"/>
  <c r="I22" i="126"/>
  <c r="I23" i="126"/>
  <c r="I24" i="126"/>
  <c r="I25" i="126"/>
  <c r="I26" i="126"/>
  <c r="I27" i="126"/>
  <c r="I28" i="126"/>
  <c r="I29" i="126"/>
  <c r="I30" i="126"/>
  <c r="I31" i="126"/>
  <c r="I32" i="126"/>
  <c r="I33" i="126"/>
  <c r="I34" i="126"/>
  <c r="I35" i="126"/>
  <c r="I36" i="126"/>
  <c r="I37" i="126"/>
  <c r="I38" i="126"/>
  <c r="I39" i="126"/>
  <c r="I40" i="126"/>
  <c r="I41" i="126"/>
  <c r="I42" i="126"/>
  <c r="I43" i="126"/>
  <c r="I44" i="126"/>
  <c r="I45" i="126"/>
  <c r="I46" i="126"/>
  <c r="I47" i="126"/>
  <c r="I48" i="126"/>
  <c r="I49" i="126"/>
  <c r="I50" i="126"/>
  <c r="I51" i="126"/>
  <c r="I52" i="126"/>
  <c r="I53" i="126"/>
  <c r="I54" i="126"/>
  <c r="I55" i="126"/>
  <c r="I56" i="126"/>
  <c r="I57" i="126"/>
  <c r="I58" i="126"/>
  <c r="I59" i="126"/>
  <c r="I60" i="126"/>
  <c r="I61" i="126"/>
  <c r="I62" i="126"/>
  <c r="I63" i="126"/>
  <c r="I64" i="126"/>
  <c r="I65" i="126"/>
  <c r="I66" i="126"/>
  <c r="I67" i="126"/>
  <c r="I68" i="126"/>
  <c r="I69" i="126"/>
  <c r="I70" i="126"/>
  <c r="I71" i="126"/>
  <c r="I72" i="126"/>
  <c r="I73" i="126"/>
  <c r="I74" i="126"/>
  <c r="I75" i="126"/>
  <c r="I76" i="126"/>
  <c r="I77" i="126"/>
  <c r="I78" i="126"/>
  <c r="I79" i="126"/>
  <c r="I80" i="126"/>
  <c r="I81" i="126"/>
  <c r="I82" i="126"/>
  <c r="I83" i="126"/>
  <c r="I84" i="126"/>
  <c r="I85" i="126"/>
  <c r="I86" i="126"/>
  <c r="I87" i="126"/>
  <c r="I88" i="126"/>
  <c r="I89" i="126"/>
  <c r="I90" i="126"/>
  <c r="I91" i="126"/>
  <c r="I92" i="126"/>
  <c r="I93" i="126"/>
  <c r="I94" i="126"/>
  <c r="I95" i="126"/>
  <c r="I96" i="126"/>
  <c r="I97" i="126"/>
  <c r="I98" i="126"/>
  <c r="I99" i="126"/>
  <c r="I100" i="126"/>
  <c r="I101" i="126"/>
  <c r="I102" i="126"/>
  <c r="I103" i="126"/>
  <c r="I104" i="126"/>
  <c r="I105" i="126"/>
  <c r="I106" i="126"/>
  <c r="I107" i="126"/>
  <c r="I108" i="126"/>
  <c r="I109" i="126"/>
  <c r="I110" i="126"/>
  <c r="I111" i="126"/>
  <c r="I112" i="126"/>
  <c r="I113" i="126"/>
  <c r="I114" i="126"/>
  <c r="I115" i="126"/>
  <c r="I116" i="126"/>
  <c r="I119" i="126"/>
  <c r="K13" i="126"/>
  <c r="K14" i="126"/>
  <c r="K16" i="126"/>
  <c r="K17" i="126"/>
  <c r="K18" i="126"/>
  <c r="K19" i="126"/>
  <c r="K20" i="126"/>
  <c r="K21" i="126"/>
  <c r="K22" i="126"/>
  <c r="K23" i="126"/>
  <c r="K24" i="126"/>
  <c r="K25" i="126"/>
  <c r="K26" i="126"/>
  <c r="K27" i="126"/>
  <c r="K28" i="126"/>
  <c r="K29" i="126"/>
  <c r="K30" i="126"/>
  <c r="K31" i="126"/>
  <c r="K32" i="126"/>
  <c r="K33" i="126"/>
  <c r="K34" i="126"/>
  <c r="K35" i="126"/>
  <c r="K36" i="126"/>
  <c r="K37" i="126"/>
  <c r="K38" i="126"/>
  <c r="K39" i="126"/>
  <c r="K40" i="126"/>
  <c r="K41" i="126"/>
  <c r="K42" i="126"/>
  <c r="K43" i="126"/>
  <c r="K44" i="126"/>
  <c r="K45" i="126"/>
  <c r="K46" i="126"/>
  <c r="K47" i="126"/>
  <c r="K48" i="126"/>
  <c r="K49" i="126"/>
  <c r="K50" i="126"/>
  <c r="K51" i="126"/>
  <c r="K52" i="126"/>
  <c r="K53" i="126"/>
  <c r="K54" i="126"/>
  <c r="K55" i="126"/>
  <c r="K56" i="126"/>
  <c r="K57" i="126"/>
  <c r="K58" i="126"/>
  <c r="K59" i="126"/>
  <c r="K60" i="126"/>
  <c r="K61" i="126"/>
  <c r="K62" i="126"/>
  <c r="K63" i="126"/>
  <c r="K64" i="126"/>
  <c r="K65" i="126"/>
  <c r="K66" i="126"/>
  <c r="K67" i="126"/>
  <c r="K68" i="126"/>
  <c r="K69" i="126"/>
  <c r="K70" i="126"/>
  <c r="K71" i="126"/>
  <c r="K72" i="126"/>
  <c r="K73" i="126"/>
  <c r="K74" i="126"/>
  <c r="K75" i="126"/>
  <c r="K76" i="126"/>
  <c r="K77" i="126"/>
  <c r="K78" i="126"/>
  <c r="K79" i="126"/>
  <c r="K80" i="126"/>
  <c r="K81" i="126"/>
  <c r="K82" i="126"/>
  <c r="K83" i="126"/>
  <c r="K84" i="126"/>
  <c r="K85" i="126"/>
  <c r="K86" i="126"/>
  <c r="K87" i="126"/>
  <c r="K88" i="126"/>
  <c r="K89" i="126"/>
  <c r="K90" i="126"/>
  <c r="K91" i="126"/>
  <c r="K92" i="126"/>
  <c r="K93" i="126"/>
  <c r="K94" i="126"/>
  <c r="K95" i="126"/>
  <c r="K96" i="126"/>
  <c r="K97" i="126"/>
  <c r="K98" i="126"/>
  <c r="K99" i="126"/>
  <c r="K100" i="126"/>
  <c r="K101" i="126"/>
  <c r="K102" i="126"/>
  <c r="K103" i="126"/>
  <c r="K104" i="126"/>
  <c r="K105" i="126"/>
  <c r="K106" i="126"/>
  <c r="K107" i="126"/>
  <c r="K108" i="126"/>
  <c r="K109" i="126"/>
  <c r="K110" i="126"/>
  <c r="K111" i="126"/>
  <c r="K112" i="126"/>
  <c r="K113" i="126"/>
  <c r="K114" i="126"/>
  <c r="K115" i="126"/>
  <c r="K116" i="126"/>
  <c r="K119" i="126"/>
  <c r="Q13" i="126"/>
  <c r="Q14" i="126"/>
  <c r="Q16" i="126"/>
  <c r="Q17" i="126"/>
  <c r="Q18" i="126"/>
  <c r="Q19" i="126"/>
  <c r="Q20" i="126"/>
  <c r="Q21" i="126"/>
  <c r="Q22" i="126"/>
  <c r="Q23" i="126"/>
  <c r="Q24" i="126"/>
  <c r="Q25" i="126"/>
  <c r="Q26" i="126"/>
  <c r="Q27" i="126"/>
  <c r="Q28" i="126"/>
  <c r="Q29" i="126"/>
  <c r="Q30" i="126"/>
  <c r="Q31" i="126"/>
  <c r="Q32" i="126"/>
  <c r="Q33" i="126"/>
  <c r="Q34" i="126"/>
  <c r="Q35" i="126"/>
  <c r="Q36" i="126"/>
  <c r="Q37" i="126"/>
  <c r="Q38" i="126"/>
  <c r="Q39" i="126"/>
  <c r="Q40" i="126"/>
  <c r="Q41" i="126"/>
  <c r="Q42" i="126"/>
  <c r="Q43" i="126"/>
  <c r="Q44" i="126"/>
  <c r="Q45" i="126"/>
  <c r="Q46" i="126"/>
  <c r="Q47" i="126"/>
  <c r="Q48" i="126"/>
  <c r="Q49" i="126"/>
  <c r="Q50" i="126"/>
  <c r="Q51" i="126"/>
  <c r="Q52" i="126"/>
  <c r="Q53" i="126"/>
  <c r="Q54" i="126"/>
  <c r="Q55" i="126"/>
  <c r="Q56" i="126"/>
  <c r="Q57" i="126"/>
  <c r="Q58" i="126"/>
  <c r="Q59" i="126"/>
  <c r="Q60" i="126"/>
  <c r="Q61" i="126"/>
  <c r="Q62" i="126"/>
  <c r="Q63" i="126"/>
  <c r="Q64" i="126"/>
  <c r="Q65" i="126"/>
  <c r="Q66" i="126"/>
  <c r="Q67" i="126"/>
  <c r="Q68" i="126"/>
  <c r="Q69" i="126"/>
  <c r="Q70" i="126"/>
  <c r="Q71" i="126"/>
  <c r="Q72" i="126"/>
  <c r="Q73" i="126"/>
  <c r="Q74" i="126"/>
  <c r="Q75" i="126"/>
  <c r="Q76" i="126"/>
  <c r="Q77" i="126"/>
  <c r="Q78" i="126"/>
  <c r="Q79" i="126"/>
  <c r="Q80" i="126"/>
  <c r="Q81" i="126"/>
  <c r="Q82" i="126"/>
  <c r="Q83" i="126"/>
  <c r="Q84" i="126"/>
  <c r="Q85" i="126"/>
  <c r="Q86" i="126"/>
  <c r="Q87" i="126"/>
  <c r="Q88" i="126"/>
  <c r="Q89" i="126"/>
  <c r="Q90" i="126"/>
  <c r="Q91" i="126"/>
  <c r="Q92" i="126"/>
  <c r="Q93" i="126"/>
  <c r="Q94" i="126"/>
  <c r="Q95" i="126"/>
  <c r="Q96" i="126"/>
  <c r="Q97" i="126"/>
  <c r="Q98" i="126"/>
  <c r="Q99" i="126"/>
  <c r="Q100" i="126"/>
  <c r="Q101" i="126"/>
  <c r="Q102" i="126"/>
  <c r="Q103" i="126"/>
  <c r="Q104" i="126"/>
  <c r="Q105" i="126"/>
  <c r="Q106" i="126"/>
  <c r="Q107" i="126"/>
  <c r="Q108" i="126"/>
  <c r="Q109" i="126"/>
  <c r="Q110" i="126"/>
  <c r="Q111" i="126"/>
  <c r="Q112" i="126"/>
  <c r="Q113" i="126"/>
  <c r="Q114" i="126"/>
  <c r="Q115" i="126"/>
  <c r="Q116" i="126"/>
  <c r="Q119" i="126"/>
  <c r="S13" i="126"/>
  <c r="S14" i="126"/>
  <c r="S16" i="126"/>
  <c r="S17" i="126"/>
  <c r="S18" i="126"/>
  <c r="S19" i="126"/>
  <c r="S20" i="126"/>
  <c r="S21" i="126"/>
  <c r="S22" i="126"/>
  <c r="S23" i="126"/>
  <c r="S24" i="126"/>
  <c r="S25" i="126"/>
  <c r="S26" i="126"/>
  <c r="S27" i="126"/>
  <c r="S28" i="126"/>
  <c r="S29" i="126"/>
  <c r="S30" i="126"/>
  <c r="S31" i="126"/>
  <c r="S32" i="126"/>
  <c r="S33" i="126"/>
  <c r="S34" i="126"/>
  <c r="S35" i="126"/>
  <c r="S36" i="126"/>
  <c r="S37" i="126"/>
  <c r="S38" i="126"/>
  <c r="S39" i="126"/>
  <c r="S40" i="126"/>
  <c r="S41" i="126"/>
  <c r="S42" i="126"/>
  <c r="S43" i="126"/>
  <c r="S44" i="126"/>
  <c r="S45" i="126"/>
  <c r="S46" i="126"/>
  <c r="S47" i="126"/>
  <c r="S48" i="126"/>
  <c r="S49" i="126"/>
  <c r="S50" i="126"/>
  <c r="S51" i="126"/>
  <c r="S52" i="126"/>
  <c r="S53" i="126"/>
  <c r="S54" i="126"/>
  <c r="S55" i="126"/>
  <c r="S56" i="126"/>
  <c r="S57" i="126"/>
  <c r="S58" i="126"/>
  <c r="S59" i="126"/>
  <c r="S60" i="126"/>
  <c r="S61" i="126"/>
  <c r="S62" i="126"/>
  <c r="S63" i="126"/>
  <c r="S64" i="126"/>
  <c r="S65" i="126"/>
  <c r="S66" i="126"/>
  <c r="S67" i="126"/>
  <c r="S68" i="126"/>
  <c r="S69" i="126"/>
  <c r="S70" i="126"/>
  <c r="S71" i="126"/>
  <c r="S72" i="126"/>
  <c r="S73" i="126"/>
  <c r="S74" i="126"/>
  <c r="S75" i="126"/>
  <c r="S76" i="126"/>
  <c r="S77" i="126"/>
  <c r="S78" i="126"/>
  <c r="S79" i="126"/>
  <c r="S80" i="126"/>
  <c r="S81" i="126"/>
  <c r="S82" i="126"/>
  <c r="S83" i="126"/>
  <c r="S84" i="126"/>
  <c r="S85" i="126"/>
  <c r="S86" i="126"/>
  <c r="S87" i="126"/>
  <c r="S88" i="126"/>
  <c r="S89" i="126"/>
  <c r="S90" i="126"/>
  <c r="S91" i="126"/>
  <c r="S92" i="126"/>
  <c r="S93" i="126"/>
  <c r="S94" i="126"/>
  <c r="S95" i="126"/>
  <c r="S96" i="126"/>
  <c r="S97" i="126"/>
  <c r="S98" i="126"/>
  <c r="S99" i="126"/>
  <c r="S100" i="126"/>
  <c r="S101" i="126"/>
  <c r="S102" i="126"/>
  <c r="S103" i="126"/>
  <c r="S104" i="126"/>
  <c r="S105" i="126"/>
  <c r="S106" i="126"/>
  <c r="S107" i="126"/>
  <c r="S108" i="126"/>
  <c r="S109" i="126"/>
  <c r="S110" i="126"/>
  <c r="S111" i="126"/>
  <c r="S112" i="126"/>
  <c r="S113" i="126"/>
  <c r="S114" i="126"/>
  <c r="S115" i="126"/>
  <c r="S116" i="126"/>
  <c r="S119" i="126"/>
  <c r="U13" i="126"/>
  <c r="U14" i="126"/>
  <c r="U16" i="126"/>
  <c r="U17" i="126"/>
  <c r="U18" i="126"/>
  <c r="U19" i="126"/>
  <c r="U20" i="126"/>
  <c r="U21" i="126"/>
  <c r="U22" i="126"/>
  <c r="U23" i="126"/>
  <c r="U24" i="126"/>
  <c r="U25" i="126"/>
  <c r="U26" i="126"/>
  <c r="U27" i="126"/>
  <c r="U28" i="126"/>
  <c r="U29" i="126"/>
  <c r="U30" i="126"/>
  <c r="U31" i="126"/>
  <c r="U32" i="126"/>
  <c r="U33" i="126"/>
  <c r="U34" i="126"/>
  <c r="U35" i="126"/>
  <c r="U36" i="126"/>
  <c r="U37" i="126"/>
  <c r="U38" i="126"/>
  <c r="U39" i="126"/>
  <c r="U40" i="126"/>
  <c r="U41" i="126"/>
  <c r="U42" i="126"/>
  <c r="U43" i="126"/>
  <c r="U44" i="126"/>
  <c r="U45" i="126"/>
  <c r="U46" i="126"/>
  <c r="U47" i="126"/>
  <c r="U48" i="126"/>
  <c r="U49" i="126"/>
  <c r="U50" i="126"/>
  <c r="U51" i="126"/>
  <c r="U52" i="126"/>
  <c r="U53" i="126"/>
  <c r="U54" i="126"/>
  <c r="U55" i="126"/>
  <c r="U56" i="126"/>
  <c r="U57" i="126"/>
  <c r="U58" i="126"/>
  <c r="U59" i="126"/>
  <c r="U60" i="126"/>
  <c r="U61" i="126"/>
  <c r="U62" i="126"/>
  <c r="U63" i="126"/>
  <c r="U64" i="126"/>
  <c r="U65" i="126"/>
  <c r="U66" i="126"/>
  <c r="U67" i="126"/>
  <c r="U68" i="126"/>
  <c r="U69" i="126"/>
  <c r="U70" i="126"/>
  <c r="U71" i="126"/>
  <c r="U72" i="126"/>
  <c r="U73" i="126"/>
  <c r="U74" i="126"/>
  <c r="U75" i="126"/>
  <c r="U76" i="126"/>
  <c r="U77" i="126"/>
  <c r="U78" i="126"/>
  <c r="U79" i="126"/>
  <c r="U80" i="126"/>
  <c r="U81" i="126"/>
  <c r="U82" i="126"/>
  <c r="U83" i="126"/>
  <c r="U84" i="126"/>
  <c r="U85" i="126"/>
  <c r="U86" i="126"/>
  <c r="U87" i="126"/>
  <c r="U88" i="126"/>
  <c r="U89" i="126"/>
  <c r="U90" i="126"/>
  <c r="U91" i="126"/>
  <c r="U92" i="126"/>
  <c r="U93" i="126"/>
  <c r="U94" i="126"/>
  <c r="U95" i="126"/>
  <c r="U96" i="126"/>
  <c r="U97" i="126"/>
  <c r="U98" i="126"/>
  <c r="U99" i="126"/>
  <c r="U100" i="126"/>
  <c r="U101" i="126"/>
  <c r="U102" i="126"/>
  <c r="U103" i="126"/>
  <c r="U104" i="126"/>
  <c r="U105" i="126"/>
  <c r="U106" i="126"/>
  <c r="U107" i="126"/>
  <c r="U108" i="126"/>
  <c r="U109" i="126"/>
  <c r="U110" i="126"/>
  <c r="U111" i="126"/>
  <c r="U112" i="126"/>
  <c r="U113" i="126"/>
  <c r="U114" i="126"/>
  <c r="U115" i="126"/>
  <c r="U116" i="126"/>
  <c r="U119" i="126"/>
  <c r="AC13" i="126"/>
  <c r="AC14" i="126"/>
  <c r="AC16" i="126"/>
  <c r="AC17" i="126"/>
  <c r="AC18" i="126"/>
  <c r="AC19" i="126"/>
  <c r="AC20" i="126"/>
  <c r="AC21" i="126"/>
  <c r="AC22" i="126"/>
  <c r="AC23" i="126"/>
  <c r="AC24" i="126"/>
  <c r="AC25" i="126"/>
  <c r="AC26" i="126"/>
  <c r="AC27" i="126"/>
  <c r="AC28" i="126"/>
  <c r="AC29" i="126"/>
  <c r="AC30" i="126"/>
  <c r="AC31" i="126"/>
  <c r="AC32" i="126"/>
  <c r="AC33" i="126"/>
  <c r="AC34" i="126"/>
  <c r="AC35" i="126"/>
  <c r="AC36" i="126"/>
  <c r="AC37" i="126"/>
  <c r="AC38" i="126"/>
  <c r="AC39" i="126"/>
  <c r="AC40" i="126"/>
  <c r="AC41" i="126"/>
  <c r="AC42" i="126"/>
  <c r="AC43" i="126"/>
  <c r="AC44" i="126"/>
  <c r="AC45" i="126"/>
  <c r="AC46" i="126"/>
  <c r="AC47" i="126"/>
  <c r="AC48" i="126"/>
  <c r="AC49" i="126"/>
  <c r="AC50" i="126"/>
  <c r="AC51" i="126"/>
  <c r="AC52" i="126"/>
  <c r="AC53" i="126"/>
  <c r="AC54" i="126"/>
  <c r="AC55" i="126"/>
  <c r="AC56" i="126"/>
  <c r="AC57" i="126"/>
  <c r="AC58" i="126"/>
  <c r="AC59" i="126"/>
  <c r="AC60" i="126"/>
  <c r="AC61" i="126"/>
  <c r="AC62" i="126"/>
  <c r="AC63" i="126"/>
  <c r="AC64" i="126"/>
  <c r="AC65" i="126"/>
  <c r="AC66" i="126"/>
  <c r="AC67" i="126"/>
  <c r="AC68" i="126"/>
  <c r="AC69" i="126"/>
  <c r="AC70" i="126"/>
  <c r="AC71" i="126"/>
  <c r="AC72" i="126"/>
  <c r="AC73" i="126"/>
  <c r="AC74" i="126"/>
  <c r="AC75" i="126"/>
  <c r="AC76" i="126"/>
  <c r="AC77" i="126"/>
  <c r="AC78" i="126"/>
  <c r="AC79" i="126"/>
  <c r="AC80" i="126"/>
  <c r="AC81" i="126"/>
  <c r="AC82" i="126"/>
  <c r="AC83" i="126"/>
  <c r="AC84" i="126"/>
  <c r="AC85" i="126"/>
  <c r="AC86" i="126"/>
  <c r="AC87" i="126"/>
  <c r="AC88" i="126"/>
  <c r="AC89" i="126"/>
  <c r="AC90" i="126"/>
  <c r="AC91" i="126"/>
  <c r="AC92" i="126"/>
  <c r="AC93" i="126"/>
  <c r="AC94" i="126"/>
  <c r="AC95" i="126"/>
  <c r="AC96" i="126"/>
  <c r="AC97" i="126"/>
  <c r="AC98" i="126"/>
  <c r="AC99" i="126"/>
  <c r="AC100" i="126"/>
  <c r="AC101" i="126"/>
  <c r="AC102" i="126"/>
  <c r="AC103" i="126"/>
  <c r="AC104" i="126"/>
  <c r="AC105" i="126"/>
  <c r="AC106" i="126"/>
  <c r="AC107" i="126"/>
  <c r="AC108" i="126"/>
  <c r="AC109" i="126"/>
  <c r="AC110" i="126"/>
  <c r="AC111" i="126"/>
  <c r="AC112" i="126"/>
  <c r="AC113" i="126"/>
  <c r="AC114" i="126"/>
  <c r="AC115" i="126"/>
  <c r="AC116" i="126"/>
  <c r="AC119" i="126"/>
  <c r="AE13" i="126"/>
  <c r="AE14" i="126"/>
  <c r="AE16" i="126"/>
  <c r="AE17" i="126"/>
  <c r="AE18" i="126"/>
  <c r="AE19" i="126"/>
  <c r="AE20" i="126"/>
  <c r="AE21" i="126"/>
  <c r="AE22" i="126"/>
  <c r="AE23" i="126"/>
  <c r="AE24" i="126"/>
  <c r="AE25" i="126"/>
  <c r="AE26" i="126"/>
  <c r="AE27" i="126"/>
  <c r="AE28" i="126"/>
  <c r="AE29" i="126"/>
  <c r="AE30" i="126"/>
  <c r="AE31" i="126"/>
  <c r="AE32" i="126"/>
  <c r="AE33" i="126"/>
  <c r="AE34" i="126"/>
  <c r="AE35" i="126"/>
  <c r="AE36" i="126"/>
  <c r="AE37" i="126"/>
  <c r="AE38" i="126"/>
  <c r="AE39" i="126"/>
  <c r="AE40" i="126"/>
  <c r="AE41" i="126"/>
  <c r="AE42" i="126"/>
  <c r="AE43" i="126"/>
  <c r="AE44" i="126"/>
  <c r="AE45" i="126"/>
  <c r="AE46" i="126"/>
  <c r="AE47" i="126"/>
  <c r="AE48" i="126"/>
  <c r="AE49" i="126"/>
  <c r="AE50" i="126"/>
  <c r="AE51" i="126"/>
  <c r="AE52" i="126"/>
  <c r="AE53" i="126"/>
  <c r="AE54" i="126"/>
  <c r="AE55" i="126"/>
  <c r="AE56" i="126"/>
  <c r="AE57" i="126"/>
  <c r="AE58" i="126"/>
  <c r="AE59" i="126"/>
  <c r="AE60" i="126"/>
  <c r="AE61" i="126"/>
  <c r="AE62" i="126"/>
  <c r="AE63" i="126"/>
  <c r="AE64" i="126"/>
  <c r="AE65" i="126"/>
  <c r="AE66" i="126"/>
  <c r="AE67" i="126"/>
  <c r="AE68" i="126"/>
  <c r="AE69" i="126"/>
  <c r="AE70" i="126"/>
  <c r="AE71" i="126"/>
  <c r="AE72" i="126"/>
  <c r="AE73" i="126"/>
  <c r="AE74" i="126"/>
  <c r="AE75" i="126"/>
  <c r="AE76" i="126"/>
  <c r="AE77" i="126"/>
  <c r="AE78" i="126"/>
  <c r="AE79" i="126"/>
  <c r="AE80" i="126"/>
  <c r="AE81" i="126"/>
  <c r="AE82" i="126"/>
  <c r="AE83" i="126"/>
  <c r="AE84" i="126"/>
  <c r="AE85" i="126"/>
  <c r="AE86" i="126"/>
  <c r="AE87" i="126"/>
  <c r="AE88" i="126"/>
  <c r="AE89" i="126"/>
  <c r="AE90" i="126"/>
  <c r="AE91" i="126"/>
  <c r="AE92" i="126"/>
  <c r="AE93" i="126"/>
  <c r="AE94" i="126"/>
  <c r="AE95" i="126"/>
  <c r="AE96" i="126"/>
  <c r="AE97" i="126"/>
  <c r="AE98" i="126"/>
  <c r="AE99" i="126"/>
  <c r="AE100" i="126"/>
  <c r="AE101" i="126"/>
  <c r="AE102" i="126"/>
  <c r="AE103" i="126"/>
  <c r="AE104" i="126"/>
  <c r="AE105" i="126"/>
  <c r="AE106" i="126"/>
  <c r="AE107" i="126"/>
  <c r="AE108" i="126"/>
  <c r="AE109" i="126"/>
  <c r="AE110" i="126"/>
  <c r="AE111" i="126"/>
  <c r="AE112" i="126"/>
  <c r="AE113" i="126"/>
  <c r="AE114" i="126"/>
  <c r="AE115" i="126"/>
  <c r="AE116" i="126"/>
  <c r="AE119" i="126"/>
  <c r="AG13" i="126"/>
  <c r="AG14" i="126"/>
  <c r="AG16" i="126"/>
  <c r="AG17" i="126"/>
  <c r="AG18" i="126"/>
  <c r="AG19" i="126"/>
  <c r="AG20" i="126"/>
  <c r="AG21" i="126"/>
  <c r="AG22" i="126"/>
  <c r="AG23" i="126"/>
  <c r="AG24" i="126"/>
  <c r="AG25" i="126"/>
  <c r="AG26" i="126"/>
  <c r="AG27" i="126"/>
  <c r="AG28" i="126"/>
  <c r="AG29" i="126"/>
  <c r="AG30" i="126"/>
  <c r="AG31" i="126"/>
  <c r="AG32" i="126"/>
  <c r="AG33" i="126"/>
  <c r="AG34" i="126"/>
  <c r="AG35" i="126"/>
  <c r="AG36" i="126"/>
  <c r="AG37" i="126"/>
  <c r="AG38" i="126"/>
  <c r="AG39" i="126"/>
  <c r="AG40" i="126"/>
  <c r="AG41" i="126"/>
  <c r="AG42" i="126"/>
  <c r="AG43" i="126"/>
  <c r="AG44" i="126"/>
  <c r="AG45" i="126"/>
  <c r="AG46" i="126"/>
  <c r="AG47" i="126"/>
  <c r="AG48" i="126"/>
  <c r="AG49" i="126"/>
  <c r="AG50" i="126"/>
  <c r="AG51" i="126"/>
  <c r="AG52" i="126"/>
  <c r="AG53" i="126"/>
  <c r="AG54" i="126"/>
  <c r="AG55" i="126"/>
  <c r="AG56" i="126"/>
  <c r="AG57" i="126"/>
  <c r="AG58" i="126"/>
  <c r="AG59" i="126"/>
  <c r="AG60" i="126"/>
  <c r="AG61" i="126"/>
  <c r="AG62" i="126"/>
  <c r="AG63" i="126"/>
  <c r="AG64" i="126"/>
  <c r="AG65" i="126"/>
  <c r="AG66" i="126"/>
  <c r="AG67" i="126"/>
  <c r="AG68" i="126"/>
  <c r="AG69" i="126"/>
  <c r="AG70" i="126"/>
  <c r="AG71" i="126"/>
  <c r="AG72" i="126"/>
  <c r="AG73" i="126"/>
  <c r="AG74" i="126"/>
  <c r="AG75" i="126"/>
  <c r="AG76" i="126"/>
  <c r="AG77" i="126"/>
  <c r="AG78" i="126"/>
  <c r="AG79" i="126"/>
  <c r="AG80" i="126"/>
  <c r="AG81" i="126"/>
  <c r="AG82" i="126"/>
  <c r="AG83" i="126"/>
  <c r="AG84" i="126"/>
  <c r="AG85" i="126"/>
  <c r="AG86" i="126"/>
  <c r="AG87" i="126"/>
  <c r="AG88" i="126"/>
  <c r="AG89" i="126"/>
  <c r="AG90" i="126"/>
  <c r="AG91" i="126"/>
  <c r="AG92" i="126"/>
  <c r="AG93" i="126"/>
  <c r="AG94" i="126"/>
  <c r="AG95" i="126"/>
  <c r="AG96" i="126"/>
  <c r="AG97" i="126"/>
  <c r="AG98" i="126"/>
  <c r="AG99" i="126"/>
  <c r="AG100" i="126"/>
  <c r="AG101" i="126"/>
  <c r="AG102" i="126"/>
  <c r="AG103" i="126"/>
  <c r="AG104" i="126"/>
  <c r="AG105" i="126"/>
  <c r="AG106" i="126"/>
  <c r="AG107" i="126"/>
  <c r="AG108" i="126"/>
  <c r="AG109" i="126"/>
  <c r="AG110" i="126"/>
  <c r="AG111" i="126"/>
  <c r="AG112" i="126"/>
  <c r="AG113" i="126"/>
  <c r="AG114" i="126"/>
  <c r="AG115" i="126"/>
  <c r="AG116" i="126"/>
  <c r="AG119" i="126"/>
  <c r="AK13" i="126"/>
  <c r="AK14" i="126"/>
  <c r="AK16" i="126"/>
  <c r="AK17" i="126"/>
  <c r="AK18" i="126"/>
  <c r="AK19" i="126"/>
  <c r="AK20" i="126"/>
  <c r="AK21" i="126"/>
  <c r="AK22" i="126"/>
  <c r="AK23" i="126"/>
  <c r="AK24" i="126"/>
  <c r="AK25" i="126"/>
  <c r="AK26" i="126"/>
  <c r="AK27" i="126"/>
  <c r="AK28" i="126"/>
  <c r="AK29" i="126"/>
  <c r="AK30" i="126"/>
  <c r="AK31" i="126"/>
  <c r="AK32" i="126"/>
  <c r="AK33" i="126"/>
  <c r="AK34" i="126"/>
  <c r="AK35" i="126"/>
  <c r="AK36" i="126"/>
  <c r="AK37" i="126"/>
  <c r="AK38" i="126"/>
  <c r="AK39" i="126"/>
  <c r="AK40" i="126"/>
  <c r="AK41" i="126"/>
  <c r="AK42" i="126"/>
  <c r="AK43" i="126"/>
  <c r="AK44" i="126"/>
  <c r="AK45" i="126"/>
  <c r="AK46" i="126"/>
  <c r="AK47" i="126"/>
  <c r="AK48" i="126"/>
  <c r="AK49" i="126"/>
  <c r="AK50" i="126"/>
  <c r="AK51" i="126"/>
  <c r="AK52" i="126"/>
  <c r="AK53" i="126"/>
  <c r="AK54" i="126"/>
  <c r="AK55" i="126"/>
  <c r="AK56" i="126"/>
  <c r="AK57" i="126"/>
  <c r="AK58" i="126"/>
  <c r="AK59" i="126"/>
  <c r="AK60" i="126"/>
  <c r="AK61" i="126"/>
  <c r="AK62" i="126"/>
  <c r="AK63" i="126"/>
  <c r="AK64" i="126"/>
  <c r="AK65" i="126"/>
  <c r="AK66" i="126"/>
  <c r="AK67" i="126"/>
  <c r="AK68" i="126"/>
  <c r="AK69" i="126"/>
  <c r="AK70" i="126"/>
  <c r="AK71" i="126"/>
  <c r="AK72" i="126"/>
  <c r="AK73" i="126"/>
  <c r="AK74" i="126"/>
  <c r="AK75" i="126"/>
  <c r="AK76" i="126"/>
  <c r="AK77" i="126"/>
  <c r="AK78" i="126"/>
  <c r="AK79" i="126"/>
  <c r="AK80" i="126"/>
  <c r="AK81" i="126"/>
  <c r="AK82" i="126"/>
  <c r="AK83" i="126"/>
  <c r="AK84" i="126"/>
  <c r="AK85" i="126"/>
  <c r="AK86" i="126"/>
  <c r="AK87" i="126"/>
  <c r="AK88" i="126"/>
  <c r="AK89" i="126"/>
  <c r="AK90" i="126"/>
  <c r="AK91" i="126"/>
  <c r="AK92" i="126"/>
  <c r="AK93" i="126"/>
  <c r="AK94" i="126"/>
  <c r="AK95" i="126"/>
  <c r="AK96" i="126"/>
  <c r="AK97" i="126"/>
  <c r="AK98" i="126"/>
  <c r="AK99" i="126"/>
  <c r="AK100" i="126"/>
  <c r="AK101" i="126"/>
  <c r="AK102" i="126"/>
  <c r="AK103" i="126"/>
  <c r="AK104" i="126"/>
  <c r="AK105" i="126"/>
  <c r="AK106" i="126"/>
  <c r="AK107" i="126"/>
  <c r="AK108" i="126"/>
  <c r="AK109" i="126"/>
  <c r="AK110" i="126"/>
  <c r="AK111" i="126"/>
  <c r="AK112" i="126"/>
  <c r="AK113" i="126"/>
  <c r="AK114" i="126"/>
  <c r="AK115" i="126"/>
  <c r="AK116" i="126"/>
  <c r="AK119" i="126"/>
  <c r="AM13" i="126"/>
  <c r="AM14" i="126"/>
  <c r="AM16" i="126"/>
  <c r="AM17" i="126"/>
  <c r="AM18" i="126"/>
  <c r="AM19" i="126"/>
  <c r="AM20" i="126"/>
  <c r="AM21" i="126"/>
  <c r="AM22" i="126"/>
  <c r="AM23" i="126"/>
  <c r="AM24" i="126"/>
  <c r="AM25" i="126"/>
  <c r="AM26" i="126"/>
  <c r="AM27" i="126"/>
  <c r="AM28" i="126"/>
  <c r="AM29" i="126"/>
  <c r="AM30" i="126"/>
  <c r="AM31" i="126"/>
  <c r="AM32" i="126"/>
  <c r="AM33" i="126"/>
  <c r="AM34" i="126"/>
  <c r="AM35" i="126"/>
  <c r="AM36" i="126"/>
  <c r="AM37" i="126"/>
  <c r="AM38" i="126"/>
  <c r="AM39" i="126"/>
  <c r="AM40" i="126"/>
  <c r="AM41" i="126"/>
  <c r="AM42" i="126"/>
  <c r="AM43" i="126"/>
  <c r="AM44" i="126"/>
  <c r="AM45" i="126"/>
  <c r="AM46" i="126"/>
  <c r="AM47" i="126"/>
  <c r="AM48" i="126"/>
  <c r="AM49" i="126"/>
  <c r="AM50" i="126"/>
  <c r="AM51" i="126"/>
  <c r="AM52" i="126"/>
  <c r="AM53" i="126"/>
  <c r="AM54" i="126"/>
  <c r="AM55" i="126"/>
  <c r="AM56" i="126"/>
  <c r="AM57" i="126"/>
  <c r="AM58" i="126"/>
  <c r="AM59" i="126"/>
  <c r="AM60" i="126"/>
  <c r="AM61" i="126"/>
  <c r="AM62" i="126"/>
  <c r="AM63" i="126"/>
  <c r="AM64" i="126"/>
  <c r="AM65" i="126"/>
  <c r="AM66" i="126"/>
  <c r="AM67" i="126"/>
  <c r="AM68" i="126"/>
  <c r="AM69" i="126"/>
  <c r="AM70" i="126"/>
  <c r="AM71" i="126"/>
  <c r="AM72" i="126"/>
  <c r="AM73" i="126"/>
  <c r="AM74" i="126"/>
  <c r="AM75" i="126"/>
  <c r="AM76" i="126"/>
  <c r="AM77" i="126"/>
  <c r="AM78" i="126"/>
  <c r="AM79" i="126"/>
  <c r="AM80" i="126"/>
  <c r="AM81" i="126"/>
  <c r="AM82" i="126"/>
  <c r="AM83" i="126"/>
  <c r="AM84" i="126"/>
  <c r="AM85" i="126"/>
  <c r="AM86" i="126"/>
  <c r="AM87" i="126"/>
  <c r="AM88" i="126"/>
  <c r="AM89" i="126"/>
  <c r="AM90" i="126"/>
  <c r="AM91" i="126"/>
  <c r="AM92" i="126"/>
  <c r="AM93" i="126"/>
  <c r="AM94" i="126"/>
  <c r="AM95" i="126"/>
  <c r="AM96" i="126"/>
  <c r="AM97" i="126"/>
  <c r="AM98" i="126"/>
  <c r="AM99" i="126"/>
  <c r="AM100" i="126"/>
  <c r="AM101" i="126"/>
  <c r="AM102" i="126"/>
  <c r="AM103" i="126"/>
  <c r="AM104" i="126"/>
  <c r="AM105" i="126"/>
  <c r="AM106" i="126"/>
  <c r="AM107" i="126"/>
  <c r="AM108" i="126"/>
  <c r="AM109" i="126"/>
  <c r="AM110" i="126"/>
  <c r="AM111" i="126"/>
  <c r="AM112" i="126"/>
  <c r="AM113" i="126"/>
  <c r="AM114" i="126"/>
  <c r="AM115" i="126"/>
  <c r="AM116" i="126"/>
  <c r="AM119" i="126"/>
  <c r="AQ13" i="126"/>
  <c r="AQ14" i="126"/>
  <c r="AQ16" i="126"/>
  <c r="AQ17" i="126"/>
  <c r="AQ18" i="126"/>
  <c r="AQ19" i="126"/>
  <c r="AQ20" i="126"/>
  <c r="AQ21" i="126"/>
  <c r="AQ22" i="126"/>
  <c r="AQ23" i="126"/>
  <c r="AQ24" i="126"/>
  <c r="AQ25" i="126"/>
  <c r="AQ26" i="126"/>
  <c r="AQ27" i="126"/>
  <c r="AQ28" i="126"/>
  <c r="AQ29" i="126"/>
  <c r="AQ30" i="126"/>
  <c r="AQ31" i="126"/>
  <c r="AQ32" i="126"/>
  <c r="AQ33" i="126"/>
  <c r="AQ34" i="126"/>
  <c r="AQ35" i="126"/>
  <c r="AQ36" i="126"/>
  <c r="AQ37" i="126"/>
  <c r="AQ38" i="126"/>
  <c r="AQ39" i="126"/>
  <c r="AQ40" i="126"/>
  <c r="AQ41" i="126"/>
  <c r="AQ42" i="126"/>
  <c r="AQ43" i="126"/>
  <c r="AQ44" i="126"/>
  <c r="AQ45" i="126"/>
  <c r="AQ46" i="126"/>
  <c r="AQ47" i="126"/>
  <c r="AQ48" i="126"/>
  <c r="AQ49" i="126"/>
  <c r="AQ50" i="126"/>
  <c r="AQ51" i="126"/>
  <c r="AQ52" i="126"/>
  <c r="AQ53" i="126"/>
  <c r="AQ54" i="126"/>
  <c r="AQ55" i="126"/>
  <c r="AQ56" i="126"/>
  <c r="AQ57" i="126"/>
  <c r="AQ58" i="126"/>
  <c r="AQ59" i="126"/>
  <c r="AQ60" i="126"/>
  <c r="AQ61" i="126"/>
  <c r="AQ62" i="126"/>
  <c r="AQ63" i="126"/>
  <c r="AQ64" i="126"/>
  <c r="AQ65" i="126"/>
  <c r="AQ66" i="126"/>
  <c r="AQ67" i="126"/>
  <c r="AQ68" i="126"/>
  <c r="AQ69" i="126"/>
  <c r="AQ70" i="126"/>
  <c r="AQ71" i="126"/>
  <c r="AQ72" i="126"/>
  <c r="AQ73" i="126"/>
  <c r="AQ74" i="126"/>
  <c r="AQ75" i="126"/>
  <c r="AQ76" i="126"/>
  <c r="AQ77" i="126"/>
  <c r="AQ78" i="126"/>
  <c r="AQ79" i="126"/>
  <c r="AQ80" i="126"/>
  <c r="AQ81" i="126"/>
  <c r="AQ82" i="126"/>
  <c r="AQ83" i="126"/>
  <c r="AQ84" i="126"/>
  <c r="AQ85" i="126"/>
  <c r="AQ86" i="126"/>
  <c r="AQ87" i="126"/>
  <c r="AQ88" i="126"/>
  <c r="AQ89" i="126"/>
  <c r="AQ90" i="126"/>
  <c r="AQ91" i="126"/>
  <c r="AQ92" i="126"/>
  <c r="AQ93" i="126"/>
  <c r="AQ94" i="126"/>
  <c r="AQ95" i="126"/>
  <c r="AQ96" i="126"/>
  <c r="AQ97" i="126"/>
  <c r="AQ98" i="126"/>
  <c r="AQ99" i="126"/>
  <c r="AQ100" i="126"/>
  <c r="AQ101" i="126"/>
  <c r="AQ102" i="126"/>
  <c r="AQ103" i="126"/>
  <c r="AQ104" i="126"/>
  <c r="AQ105" i="126"/>
  <c r="AQ106" i="126"/>
  <c r="AQ107" i="126"/>
  <c r="AQ108" i="126"/>
  <c r="AQ109" i="126"/>
  <c r="AQ110" i="126"/>
  <c r="AQ111" i="126"/>
  <c r="AQ112" i="126"/>
  <c r="AQ113" i="126"/>
  <c r="AQ114" i="126"/>
  <c r="AQ115" i="126"/>
  <c r="AQ116" i="126"/>
  <c r="AQ119" i="126"/>
  <c r="AS13" i="126"/>
  <c r="AS14" i="126"/>
  <c r="AS16" i="126"/>
  <c r="AS17" i="126"/>
  <c r="AS18" i="126"/>
  <c r="AS19" i="126"/>
  <c r="AS20" i="126"/>
  <c r="AS21" i="126"/>
  <c r="AS22" i="126"/>
  <c r="AS23" i="126"/>
  <c r="AS24" i="126"/>
  <c r="AS25" i="126"/>
  <c r="AS26" i="126"/>
  <c r="AS27" i="126"/>
  <c r="AS28" i="126"/>
  <c r="AS29" i="126"/>
  <c r="AS30" i="126"/>
  <c r="AS31" i="126"/>
  <c r="AS32" i="126"/>
  <c r="AS33" i="126"/>
  <c r="AS34" i="126"/>
  <c r="AS35" i="126"/>
  <c r="AS36" i="126"/>
  <c r="AS37" i="126"/>
  <c r="AS38" i="126"/>
  <c r="AS39" i="126"/>
  <c r="AS40" i="126"/>
  <c r="AS41" i="126"/>
  <c r="AS42" i="126"/>
  <c r="AS43" i="126"/>
  <c r="AS44" i="126"/>
  <c r="AS45" i="126"/>
  <c r="AS46" i="126"/>
  <c r="AS47" i="126"/>
  <c r="AS48" i="126"/>
  <c r="AS49" i="126"/>
  <c r="AS50" i="126"/>
  <c r="AS51" i="126"/>
  <c r="AS52" i="126"/>
  <c r="AS53" i="126"/>
  <c r="AS54" i="126"/>
  <c r="AS55" i="126"/>
  <c r="AS56" i="126"/>
  <c r="AS57" i="126"/>
  <c r="AS58" i="126"/>
  <c r="AS59" i="126"/>
  <c r="AS60" i="126"/>
  <c r="AS61" i="126"/>
  <c r="AS62" i="126"/>
  <c r="AS63" i="126"/>
  <c r="AS64" i="126"/>
  <c r="AS65" i="126"/>
  <c r="AS66" i="126"/>
  <c r="AS67" i="126"/>
  <c r="AS68" i="126"/>
  <c r="AS69" i="126"/>
  <c r="AS70" i="126"/>
  <c r="AS71" i="126"/>
  <c r="AS72" i="126"/>
  <c r="AS73" i="126"/>
  <c r="AS74" i="126"/>
  <c r="AS75" i="126"/>
  <c r="AS76" i="126"/>
  <c r="AS77" i="126"/>
  <c r="AS78" i="126"/>
  <c r="AS79" i="126"/>
  <c r="AS80" i="126"/>
  <c r="AS81" i="126"/>
  <c r="AS82" i="126"/>
  <c r="AS83" i="126"/>
  <c r="AS84" i="126"/>
  <c r="AS85" i="126"/>
  <c r="AS86" i="126"/>
  <c r="AS87" i="126"/>
  <c r="AS88" i="126"/>
  <c r="AS89" i="126"/>
  <c r="AS90" i="126"/>
  <c r="AS91" i="126"/>
  <c r="AS92" i="126"/>
  <c r="AS93" i="126"/>
  <c r="AS94" i="126"/>
  <c r="AS95" i="126"/>
  <c r="AS96" i="126"/>
  <c r="AS97" i="126"/>
  <c r="AS98" i="126"/>
  <c r="AS99" i="126"/>
  <c r="AS100" i="126"/>
  <c r="AS101" i="126"/>
  <c r="AS102" i="126"/>
  <c r="AS103" i="126"/>
  <c r="AS104" i="126"/>
  <c r="AS105" i="126"/>
  <c r="AS106" i="126"/>
  <c r="AS107" i="126"/>
  <c r="AS108" i="126"/>
  <c r="AS109" i="126"/>
  <c r="AS110" i="126"/>
  <c r="AS111" i="126"/>
  <c r="AS112" i="126"/>
  <c r="AS113" i="126"/>
  <c r="AS114" i="126"/>
  <c r="AS115" i="126"/>
  <c r="AS116" i="126"/>
  <c r="AS119" i="126"/>
  <c r="AT124" i="126"/>
  <c r="E13" i="126"/>
  <c r="AT13" i="126"/>
  <c r="E14" i="126"/>
  <c r="AT14" i="126"/>
  <c r="E16" i="126"/>
  <c r="AT16" i="126"/>
  <c r="E17" i="126"/>
  <c r="AT17" i="126"/>
  <c r="E18" i="126"/>
  <c r="AT18" i="126"/>
  <c r="E19" i="126"/>
  <c r="AT19" i="126"/>
  <c r="E20" i="126"/>
  <c r="AT20" i="126"/>
  <c r="E21" i="126"/>
  <c r="AT21" i="126"/>
  <c r="E22" i="126"/>
  <c r="AT22" i="126"/>
  <c r="E23" i="126"/>
  <c r="AT23" i="126"/>
  <c r="E24" i="126"/>
  <c r="AT24" i="126"/>
  <c r="E25" i="126"/>
  <c r="AT25" i="126"/>
  <c r="E26" i="126"/>
  <c r="AT26" i="126"/>
  <c r="E27" i="126"/>
  <c r="AT27" i="126"/>
  <c r="E28" i="126"/>
  <c r="AT28" i="126"/>
  <c r="E29" i="126"/>
  <c r="AT29" i="126"/>
  <c r="E30" i="126"/>
  <c r="AT30" i="126"/>
  <c r="E31" i="126"/>
  <c r="AT31" i="126"/>
  <c r="E32" i="126"/>
  <c r="AT32" i="126"/>
  <c r="E33" i="126"/>
  <c r="AT33" i="126"/>
  <c r="E34" i="126"/>
  <c r="AT34" i="126"/>
  <c r="E35" i="126"/>
  <c r="AT35" i="126"/>
  <c r="E36" i="126"/>
  <c r="AT36" i="126"/>
  <c r="E37" i="126"/>
  <c r="AT37" i="126"/>
  <c r="E38" i="126"/>
  <c r="AT38" i="126"/>
  <c r="E39" i="126"/>
  <c r="AT39" i="126"/>
  <c r="E40" i="126"/>
  <c r="AT40" i="126"/>
  <c r="E41" i="126"/>
  <c r="AT41" i="126"/>
  <c r="E42" i="126"/>
  <c r="AT42" i="126"/>
  <c r="E43" i="126"/>
  <c r="AT43" i="126"/>
  <c r="E44" i="126"/>
  <c r="AT44" i="126"/>
  <c r="E45" i="126"/>
  <c r="AT45" i="126"/>
  <c r="E46" i="126"/>
  <c r="AT46" i="126"/>
  <c r="E47" i="126"/>
  <c r="AT47" i="126"/>
  <c r="E48" i="126"/>
  <c r="AT48" i="126"/>
  <c r="E49" i="126"/>
  <c r="AT49" i="126"/>
  <c r="E50" i="126"/>
  <c r="AT50" i="126"/>
  <c r="E51" i="126"/>
  <c r="AT51" i="126"/>
  <c r="E52" i="126"/>
  <c r="AT52" i="126"/>
  <c r="E53" i="126"/>
  <c r="AT53" i="126"/>
  <c r="E54" i="126"/>
  <c r="AT54" i="126"/>
  <c r="E55" i="126"/>
  <c r="AT55" i="126"/>
  <c r="E56" i="126"/>
  <c r="AT56" i="126"/>
  <c r="E57" i="126"/>
  <c r="AT57" i="126"/>
  <c r="E58" i="126"/>
  <c r="AT58" i="126"/>
  <c r="E59" i="126"/>
  <c r="AT59" i="126"/>
  <c r="E60" i="126"/>
  <c r="AT60" i="126"/>
  <c r="E61" i="126"/>
  <c r="AT61" i="126"/>
  <c r="E62" i="126"/>
  <c r="AT62" i="126"/>
  <c r="E63" i="126"/>
  <c r="AT63" i="126"/>
  <c r="E64" i="126"/>
  <c r="AT64" i="126"/>
  <c r="E65" i="126"/>
  <c r="AT65" i="126"/>
  <c r="E66" i="126"/>
  <c r="AT66" i="126"/>
  <c r="E67" i="126"/>
  <c r="AT67" i="126"/>
  <c r="E68" i="126"/>
  <c r="AT68" i="126"/>
  <c r="E69" i="126"/>
  <c r="AT69" i="126"/>
  <c r="E70" i="126"/>
  <c r="AT70" i="126"/>
  <c r="E71" i="126"/>
  <c r="AT71" i="126"/>
  <c r="E72" i="126"/>
  <c r="AT72" i="126"/>
  <c r="E73" i="126"/>
  <c r="AT73" i="126"/>
  <c r="E74" i="126"/>
  <c r="AT74" i="126"/>
  <c r="E75" i="126"/>
  <c r="AT75" i="126"/>
  <c r="E76" i="126"/>
  <c r="AT76" i="126"/>
  <c r="E77" i="126"/>
  <c r="AT77" i="126"/>
  <c r="E78" i="126"/>
  <c r="AT78" i="126"/>
  <c r="E79" i="126"/>
  <c r="AT79" i="126"/>
  <c r="E80" i="126"/>
  <c r="AT80" i="126"/>
  <c r="E81" i="126"/>
  <c r="AT81" i="126"/>
  <c r="E82" i="126"/>
  <c r="AT82" i="126"/>
  <c r="E83" i="126"/>
  <c r="AT83" i="126"/>
  <c r="E84" i="126"/>
  <c r="AT84" i="126"/>
  <c r="E85" i="126"/>
  <c r="AT85" i="126"/>
  <c r="E86" i="126"/>
  <c r="AT86" i="126"/>
  <c r="E87" i="126"/>
  <c r="AT87" i="126"/>
  <c r="E88" i="126"/>
  <c r="AT88" i="126"/>
  <c r="E89" i="126"/>
  <c r="AT89" i="126"/>
  <c r="E90" i="126"/>
  <c r="AT90" i="126"/>
  <c r="E91" i="126"/>
  <c r="AT91" i="126"/>
  <c r="E92" i="126"/>
  <c r="AT92" i="126"/>
  <c r="E93" i="126"/>
  <c r="AT93" i="126"/>
  <c r="E94" i="126"/>
  <c r="AT94" i="126"/>
  <c r="E95" i="126"/>
  <c r="AT95" i="126"/>
  <c r="E96" i="126"/>
  <c r="AT96" i="126"/>
  <c r="E97" i="126"/>
  <c r="AT97" i="126"/>
  <c r="E98" i="126"/>
  <c r="AT98" i="126"/>
  <c r="E99" i="126"/>
  <c r="AT99" i="126"/>
  <c r="E100" i="126"/>
  <c r="AT100" i="126"/>
  <c r="E101" i="126"/>
  <c r="AT101" i="126"/>
  <c r="E102" i="126"/>
  <c r="AT102" i="126"/>
  <c r="E103" i="126"/>
  <c r="AT103" i="126"/>
  <c r="E104" i="126"/>
  <c r="AT104" i="126"/>
  <c r="E105" i="126"/>
  <c r="AT105" i="126"/>
  <c r="E106" i="126"/>
  <c r="AT106" i="126"/>
  <c r="E107" i="126"/>
  <c r="AT107" i="126"/>
  <c r="E108" i="126"/>
  <c r="AT108" i="126"/>
  <c r="E109" i="126"/>
  <c r="AT109" i="126"/>
  <c r="E110" i="126"/>
  <c r="AT110" i="126"/>
  <c r="E111" i="126"/>
  <c r="AT111" i="126"/>
  <c r="E112" i="126"/>
  <c r="AT112" i="126"/>
  <c r="E113" i="126"/>
  <c r="AT113" i="126"/>
  <c r="E114" i="126"/>
  <c r="AT114" i="126"/>
  <c r="E115" i="126"/>
  <c r="AT115" i="126"/>
  <c r="AT116" i="126"/>
  <c r="AT120" i="126"/>
  <c r="AT119" i="126"/>
  <c r="AR117" i="126"/>
  <c r="AP117" i="126"/>
  <c r="AL117" i="126"/>
  <c r="AJ117" i="126"/>
  <c r="AF117" i="126"/>
  <c r="AD117" i="126"/>
  <c r="AB117" i="126"/>
  <c r="T117" i="126"/>
  <c r="R117" i="126"/>
  <c r="P117" i="126"/>
  <c r="J117" i="126"/>
  <c r="H117" i="126"/>
  <c r="F117" i="126"/>
  <c r="E117" i="126"/>
  <c r="E116" i="126"/>
  <c r="C113" i="126"/>
  <c r="C112" i="126"/>
  <c r="C111" i="126"/>
  <c r="C110" i="126"/>
  <c r="B83" i="126"/>
  <c r="B82" i="126"/>
  <c r="B73" i="126"/>
  <c r="B68" i="126"/>
  <c r="B65" i="126"/>
  <c r="B62" i="126"/>
  <c r="B61" i="126"/>
  <c r="B60" i="126"/>
  <c r="B59" i="126"/>
  <c r="B58" i="126"/>
  <c r="B57" i="126"/>
  <c r="B53" i="126"/>
  <c r="B50" i="126"/>
  <c r="B48" i="126"/>
  <c r="B47" i="126"/>
  <c r="B46" i="126"/>
  <c r="B45" i="126"/>
  <c r="B44" i="126"/>
  <c r="B43" i="126"/>
  <c r="B42" i="126"/>
  <c r="B40" i="126"/>
  <c r="B38" i="126"/>
  <c r="B37" i="126"/>
  <c r="B36" i="126"/>
  <c r="B35" i="126"/>
  <c r="B34" i="126"/>
  <c r="B33" i="126"/>
  <c r="B32" i="126"/>
  <c r="B31" i="126"/>
  <c r="B30" i="126"/>
  <c r="B29" i="126"/>
  <c r="B27" i="126"/>
  <c r="B26" i="126"/>
  <c r="B25" i="126"/>
  <c r="B24" i="126"/>
  <c r="B23" i="126"/>
  <c r="B22" i="126"/>
  <c r="B21" i="126"/>
  <c r="B20" i="126"/>
  <c r="B19" i="126"/>
  <c r="B17" i="126"/>
  <c r="B16" i="126"/>
  <c r="B14" i="126"/>
  <c r="B13" i="126"/>
  <c r="B6" i="126"/>
  <c r="B4" i="126"/>
  <c r="E15" i="125"/>
  <c r="K13" i="125"/>
  <c r="K14" i="125"/>
  <c r="K15" i="125"/>
  <c r="K16" i="125"/>
  <c r="K18" i="125"/>
  <c r="K19" i="125"/>
  <c r="K20" i="125"/>
  <c r="K21" i="125"/>
  <c r="K22" i="125"/>
  <c r="K23" i="125"/>
  <c r="K25" i="125"/>
  <c r="K26" i="125"/>
  <c r="K28" i="125"/>
  <c r="K29" i="125"/>
  <c r="K30" i="125"/>
  <c r="K31" i="125"/>
  <c r="K32" i="125"/>
  <c r="K33" i="125"/>
  <c r="K34" i="125"/>
  <c r="K35" i="125"/>
  <c r="K36" i="125"/>
  <c r="K37" i="125"/>
  <c r="K39" i="125"/>
  <c r="K40" i="125"/>
  <c r="K41" i="125"/>
  <c r="K42" i="125"/>
  <c r="K43" i="125"/>
  <c r="K44" i="125"/>
  <c r="K47" i="125"/>
  <c r="K49" i="125"/>
  <c r="K52" i="125"/>
  <c r="K56" i="125"/>
  <c r="K57" i="125"/>
  <c r="K58" i="125"/>
  <c r="K59" i="125"/>
  <c r="K60" i="125"/>
  <c r="K61" i="125"/>
  <c r="K62" i="125"/>
  <c r="K63" i="125"/>
  <c r="K64" i="125"/>
  <c r="K67" i="125"/>
  <c r="K72" i="125"/>
  <c r="K73" i="125"/>
  <c r="K81" i="125"/>
  <c r="K82" i="125"/>
  <c r="K106" i="125"/>
  <c r="K107" i="125"/>
  <c r="K108" i="125"/>
  <c r="K17" i="125"/>
  <c r="K24" i="125"/>
  <c r="K27" i="125"/>
  <c r="K38" i="125"/>
  <c r="K45" i="125"/>
  <c r="K46" i="125"/>
  <c r="K48" i="125"/>
  <c r="K50" i="125"/>
  <c r="K51" i="125"/>
  <c r="K53" i="125"/>
  <c r="K54" i="125"/>
  <c r="K55" i="125"/>
  <c r="K65" i="125"/>
  <c r="K66" i="125"/>
  <c r="K68" i="125"/>
  <c r="K69" i="125"/>
  <c r="K70" i="125"/>
  <c r="K71" i="125"/>
  <c r="K74" i="125"/>
  <c r="K75" i="125"/>
  <c r="K76" i="125"/>
  <c r="K77" i="125"/>
  <c r="K78" i="125"/>
  <c r="K79" i="125"/>
  <c r="K80" i="125"/>
  <c r="K83" i="125"/>
  <c r="K84" i="125"/>
  <c r="K85" i="125"/>
  <c r="K86" i="125"/>
  <c r="K87" i="125"/>
  <c r="K88" i="125"/>
  <c r="K89" i="125"/>
  <c r="K90" i="125"/>
  <c r="K91" i="125"/>
  <c r="K92" i="125"/>
  <c r="K93" i="125"/>
  <c r="K94" i="125"/>
  <c r="K95" i="125"/>
  <c r="K96" i="125"/>
  <c r="K97" i="125"/>
  <c r="K98" i="125"/>
  <c r="K99" i="125"/>
  <c r="K100" i="125"/>
  <c r="K101" i="125"/>
  <c r="K102" i="125"/>
  <c r="K103" i="125"/>
  <c r="K104" i="125"/>
  <c r="K105" i="125"/>
  <c r="K109" i="125"/>
  <c r="K110" i="125"/>
  <c r="K111" i="125"/>
  <c r="K112" i="125"/>
  <c r="K113" i="125"/>
  <c r="K114" i="125"/>
  <c r="K115" i="125"/>
  <c r="K118" i="125"/>
  <c r="Q13" i="125"/>
  <c r="Q14" i="125"/>
  <c r="Q15" i="125"/>
  <c r="Q16" i="125"/>
  <c r="Q18" i="125"/>
  <c r="Q19" i="125"/>
  <c r="Q20" i="125"/>
  <c r="Q21" i="125"/>
  <c r="Q22" i="125"/>
  <c r="Q23" i="125"/>
  <c r="Q25" i="125"/>
  <c r="Q26" i="125"/>
  <c r="Q28" i="125"/>
  <c r="Q29" i="125"/>
  <c r="Q30" i="125"/>
  <c r="Q31" i="125"/>
  <c r="Q32" i="125"/>
  <c r="Q33" i="125"/>
  <c r="Q34" i="125"/>
  <c r="Q35" i="125"/>
  <c r="Q36" i="125"/>
  <c r="Q37" i="125"/>
  <c r="Q39" i="125"/>
  <c r="Q40" i="125"/>
  <c r="Q41" i="125"/>
  <c r="Q42" i="125"/>
  <c r="Q43" i="125"/>
  <c r="Q44" i="125"/>
  <c r="Q47" i="125"/>
  <c r="Q49" i="125"/>
  <c r="Q52" i="125"/>
  <c r="Q56" i="125"/>
  <c r="Q57" i="125"/>
  <c r="Q58" i="125"/>
  <c r="Q59" i="125"/>
  <c r="Q60" i="125"/>
  <c r="Q61" i="125"/>
  <c r="Q62" i="125"/>
  <c r="Q63" i="125"/>
  <c r="Q64" i="125"/>
  <c r="Q67" i="125"/>
  <c r="Q72" i="125"/>
  <c r="Q73" i="125"/>
  <c r="Q81" i="125"/>
  <c r="Q82" i="125"/>
  <c r="Q106" i="125"/>
  <c r="Q107" i="125"/>
  <c r="Q108" i="125"/>
  <c r="Q17" i="125"/>
  <c r="Q24" i="125"/>
  <c r="Q27" i="125"/>
  <c r="Q38" i="125"/>
  <c r="Q45" i="125"/>
  <c r="Q46" i="125"/>
  <c r="Q48" i="125"/>
  <c r="Q50" i="125"/>
  <c r="Q51" i="125"/>
  <c r="Q53" i="125"/>
  <c r="Q54" i="125"/>
  <c r="Q55" i="125"/>
  <c r="Q65" i="125"/>
  <c r="Q66" i="125"/>
  <c r="Q68" i="125"/>
  <c r="Q69" i="125"/>
  <c r="Q70" i="125"/>
  <c r="Q71" i="125"/>
  <c r="Q74" i="125"/>
  <c r="Q75" i="125"/>
  <c r="Q76" i="125"/>
  <c r="Q77" i="125"/>
  <c r="Q78" i="125"/>
  <c r="Q79" i="125"/>
  <c r="Q80" i="125"/>
  <c r="Q83" i="125"/>
  <c r="Q84" i="125"/>
  <c r="Q85" i="125"/>
  <c r="Q86" i="125"/>
  <c r="Q87" i="125"/>
  <c r="Q88" i="125"/>
  <c r="Q89" i="125"/>
  <c r="Q90" i="125"/>
  <c r="Q91" i="125"/>
  <c r="Q92" i="125"/>
  <c r="Q93" i="125"/>
  <c r="Q94" i="125"/>
  <c r="Q95" i="125"/>
  <c r="Q96" i="125"/>
  <c r="Q97" i="125"/>
  <c r="Q98" i="125"/>
  <c r="Q99" i="125"/>
  <c r="Q100" i="125"/>
  <c r="Q101" i="125"/>
  <c r="Q102" i="125"/>
  <c r="Q103" i="125"/>
  <c r="Q104" i="125"/>
  <c r="Q105" i="125"/>
  <c r="Q109" i="125"/>
  <c r="Q110" i="125"/>
  <c r="Q111" i="125"/>
  <c r="Q112" i="125"/>
  <c r="Q113" i="125"/>
  <c r="Q114" i="125"/>
  <c r="Q115" i="125"/>
  <c r="Q118" i="125"/>
  <c r="S13" i="125"/>
  <c r="S14" i="125"/>
  <c r="S15" i="125"/>
  <c r="S16" i="125"/>
  <c r="S18" i="125"/>
  <c r="S19" i="125"/>
  <c r="S20" i="125"/>
  <c r="S21" i="125"/>
  <c r="S22" i="125"/>
  <c r="S23" i="125"/>
  <c r="S25" i="125"/>
  <c r="S26" i="125"/>
  <c r="S28" i="125"/>
  <c r="S29" i="125"/>
  <c r="S30" i="125"/>
  <c r="S31" i="125"/>
  <c r="S32" i="125"/>
  <c r="S33" i="125"/>
  <c r="S34" i="125"/>
  <c r="S35" i="125"/>
  <c r="S36" i="125"/>
  <c r="S37" i="125"/>
  <c r="S39" i="125"/>
  <c r="S40" i="125"/>
  <c r="S41" i="125"/>
  <c r="S42" i="125"/>
  <c r="S43" i="125"/>
  <c r="S44" i="125"/>
  <c r="S47" i="125"/>
  <c r="S49" i="125"/>
  <c r="S52" i="125"/>
  <c r="S56" i="125"/>
  <c r="S57" i="125"/>
  <c r="S58" i="125"/>
  <c r="S59" i="125"/>
  <c r="S60" i="125"/>
  <c r="S61" i="125"/>
  <c r="S62" i="125"/>
  <c r="S63" i="125"/>
  <c r="S64" i="125"/>
  <c r="S67" i="125"/>
  <c r="S72" i="125"/>
  <c r="S73" i="125"/>
  <c r="S81" i="125"/>
  <c r="S82" i="125"/>
  <c r="S106" i="125"/>
  <c r="S107" i="125"/>
  <c r="S108" i="125"/>
  <c r="S17" i="125"/>
  <c r="S24" i="125"/>
  <c r="S27" i="125"/>
  <c r="S38" i="125"/>
  <c r="S45" i="125"/>
  <c r="S46" i="125"/>
  <c r="S48" i="125"/>
  <c r="S50" i="125"/>
  <c r="S51" i="125"/>
  <c r="S53" i="125"/>
  <c r="S54" i="125"/>
  <c r="S55" i="125"/>
  <c r="S65" i="125"/>
  <c r="S66" i="125"/>
  <c r="S68" i="125"/>
  <c r="S69" i="125"/>
  <c r="S70" i="125"/>
  <c r="S71" i="125"/>
  <c r="S74" i="125"/>
  <c r="S75" i="125"/>
  <c r="S76" i="125"/>
  <c r="S77" i="125"/>
  <c r="S78" i="125"/>
  <c r="S79" i="125"/>
  <c r="S80" i="125"/>
  <c r="S83" i="125"/>
  <c r="S84" i="125"/>
  <c r="S85" i="125"/>
  <c r="S86" i="125"/>
  <c r="S87" i="125"/>
  <c r="S88" i="125"/>
  <c r="S89" i="125"/>
  <c r="S90" i="125"/>
  <c r="S91" i="125"/>
  <c r="S92" i="125"/>
  <c r="S93" i="125"/>
  <c r="S94" i="125"/>
  <c r="S95" i="125"/>
  <c r="S96" i="125"/>
  <c r="S97" i="125"/>
  <c r="S98" i="125"/>
  <c r="S99" i="125"/>
  <c r="S100" i="125"/>
  <c r="S101" i="125"/>
  <c r="S102" i="125"/>
  <c r="S103" i="125"/>
  <c r="S104" i="125"/>
  <c r="S105" i="125"/>
  <c r="S109" i="125"/>
  <c r="S110" i="125"/>
  <c r="S111" i="125"/>
  <c r="S112" i="125"/>
  <c r="S113" i="125"/>
  <c r="S114" i="125"/>
  <c r="S115" i="125"/>
  <c r="S118" i="125"/>
  <c r="U13" i="125"/>
  <c r="U14" i="125"/>
  <c r="U15" i="125"/>
  <c r="U16" i="125"/>
  <c r="U18" i="125"/>
  <c r="U19" i="125"/>
  <c r="U20" i="125"/>
  <c r="U21" i="125"/>
  <c r="U22" i="125"/>
  <c r="U23" i="125"/>
  <c r="U25" i="125"/>
  <c r="U26" i="125"/>
  <c r="U28" i="125"/>
  <c r="U29" i="125"/>
  <c r="U30" i="125"/>
  <c r="U31" i="125"/>
  <c r="U32" i="125"/>
  <c r="U33" i="125"/>
  <c r="U34" i="125"/>
  <c r="U35" i="125"/>
  <c r="U36" i="125"/>
  <c r="U37" i="125"/>
  <c r="U39" i="125"/>
  <c r="U40" i="125"/>
  <c r="U41" i="125"/>
  <c r="U42" i="125"/>
  <c r="U43" i="125"/>
  <c r="U44" i="125"/>
  <c r="U47" i="125"/>
  <c r="U49" i="125"/>
  <c r="U52" i="125"/>
  <c r="U56" i="125"/>
  <c r="U57" i="125"/>
  <c r="U58" i="125"/>
  <c r="U59" i="125"/>
  <c r="U60" i="125"/>
  <c r="U61" i="125"/>
  <c r="U62" i="125"/>
  <c r="U63" i="125"/>
  <c r="U64" i="125"/>
  <c r="U67" i="125"/>
  <c r="U72" i="125"/>
  <c r="U73" i="125"/>
  <c r="U81" i="125"/>
  <c r="U82" i="125"/>
  <c r="U106" i="125"/>
  <c r="U107" i="125"/>
  <c r="U108" i="125"/>
  <c r="U17" i="125"/>
  <c r="U24" i="125"/>
  <c r="U27" i="125"/>
  <c r="U38" i="125"/>
  <c r="U45" i="125"/>
  <c r="U46" i="125"/>
  <c r="U48" i="125"/>
  <c r="U50" i="125"/>
  <c r="U51" i="125"/>
  <c r="U53" i="125"/>
  <c r="U54" i="125"/>
  <c r="U55" i="125"/>
  <c r="U65" i="125"/>
  <c r="U66" i="125"/>
  <c r="U68" i="125"/>
  <c r="U69" i="125"/>
  <c r="U70" i="125"/>
  <c r="U71" i="125"/>
  <c r="U74" i="125"/>
  <c r="U75" i="125"/>
  <c r="U76" i="125"/>
  <c r="U77" i="125"/>
  <c r="U78" i="125"/>
  <c r="U79" i="125"/>
  <c r="U80" i="125"/>
  <c r="U83" i="125"/>
  <c r="U84" i="125"/>
  <c r="U85" i="125"/>
  <c r="U86" i="125"/>
  <c r="U87" i="125"/>
  <c r="U88" i="125"/>
  <c r="U89" i="125"/>
  <c r="U90" i="125"/>
  <c r="U91" i="125"/>
  <c r="U92" i="125"/>
  <c r="U93" i="125"/>
  <c r="U94" i="125"/>
  <c r="U95" i="125"/>
  <c r="U96" i="125"/>
  <c r="U97" i="125"/>
  <c r="U98" i="125"/>
  <c r="U99" i="125"/>
  <c r="U100" i="125"/>
  <c r="U101" i="125"/>
  <c r="U102" i="125"/>
  <c r="U103" i="125"/>
  <c r="U104" i="125"/>
  <c r="U105" i="125"/>
  <c r="U109" i="125"/>
  <c r="U110" i="125"/>
  <c r="U111" i="125"/>
  <c r="U112" i="125"/>
  <c r="U113" i="125"/>
  <c r="U114" i="125"/>
  <c r="U115" i="125"/>
  <c r="U118" i="125"/>
  <c r="AC13" i="125"/>
  <c r="AC14" i="125"/>
  <c r="AC15" i="125"/>
  <c r="AC16" i="125"/>
  <c r="AC18" i="125"/>
  <c r="AC19" i="125"/>
  <c r="AC20" i="125"/>
  <c r="AC21" i="125"/>
  <c r="AC22" i="125"/>
  <c r="AC23" i="125"/>
  <c r="AC25" i="125"/>
  <c r="AC26" i="125"/>
  <c r="AC28" i="125"/>
  <c r="AC29" i="125"/>
  <c r="AC30" i="125"/>
  <c r="AC31" i="125"/>
  <c r="AC32" i="125"/>
  <c r="AC33" i="125"/>
  <c r="AC34" i="125"/>
  <c r="AC35" i="125"/>
  <c r="AC36" i="125"/>
  <c r="AC37" i="125"/>
  <c r="AC39" i="125"/>
  <c r="AC40" i="125"/>
  <c r="AC41" i="125"/>
  <c r="AC42" i="125"/>
  <c r="AC43" i="125"/>
  <c r="AC44" i="125"/>
  <c r="AC47" i="125"/>
  <c r="AC49" i="125"/>
  <c r="AC52" i="125"/>
  <c r="AC56" i="125"/>
  <c r="AC57" i="125"/>
  <c r="AC58" i="125"/>
  <c r="AC59" i="125"/>
  <c r="AC60" i="125"/>
  <c r="AC61" i="125"/>
  <c r="AC62" i="125"/>
  <c r="AC63" i="125"/>
  <c r="AC64" i="125"/>
  <c r="AC67" i="125"/>
  <c r="AC72" i="125"/>
  <c r="AC73" i="125"/>
  <c r="AC81" i="125"/>
  <c r="AC82" i="125"/>
  <c r="AC106" i="125"/>
  <c r="AC107" i="125"/>
  <c r="AC108" i="125"/>
  <c r="AC17" i="125"/>
  <c r="AC24" i="125"/>
  <c r="AC27" i="125"/>
  <c r="AC38" i="125"/>
  <c r="AC45" i="125"/>
  <c r="AC46" i="125"/>
  <c r="AC48" i="125"/>
  <c r="AC50" i="125"/>
  <c r="AC51" i="125"/>
  <c r="AC53" i="125"/>
  <c r="AC54" i="125"/>
  <c r="AC55" i="125"/>
  <c r="AC65" i="125"/>
  <c r="AC66" i="125"/>
  <c r="AC68" i="125"/>
  <c r="AC69" i="125"/>
  <c r="AC70" i="125"/>
  <c r="AC71" i="125"/>
  <c r="AC74" i="125"/>
  <c r="AC75" i="125"/>
  <c r="AC76" i="125"/>
  <c r="AC77" i="125"/>
  <c r="AC78" i="125"/>
  <c r="AC79" i="125"/>
  <c r="AC80" i="125"/>
  <c r="AC83" i="125"/>
  <c r="AC84" i="125"/>
  <c r="AC85" i="125"/>
  <c r="AC86" i="125"/>
  <c r="AC87" i="125"/>
  <c r="AC88" i="125"/>
  <c r="AC89" i="125"/>
  <c r="AC90" i="125"/>
  <c r="AC91" i="125"/>
  <c r="AC92" i="125"/>
  <c r="AC93" i="125"/>
  <c r="AC94" i="125"/>
  <c r="AC95" i="125"/>
  <c r="AC96" i="125"/>
  <c r="AC97" i="125"/>
  <c r="AC98" i="125"/>
  <c r="AC99" i="125"/>
  <c r="AC100" i="125"/>
  <c r="AC101" i="125"/>
  <c r="AC102" i="125"/>
  <c r="AC103" i="125"/>
  <c r="AC104" i="125"/>
  <c r="AC105" i="125"/>
  <c r="AC109" i="125"/>
  <c r="AC110" i="125"/>
  <c r="AC111" i="125"/>
  <c r="AC112" i="125"/>
  <c r="AC113" i="125"/>
  <c r="AC114" i="125"/>
  <c r="AC115" i="125"/>
  <c r="AC118" i="125"/>
  <c r="AE13" i="125"/>
  <c r="AE14" i="125"/>
  <c r="AE15" i="125"/>
  <c r="AE16" i="125"/>
  <c r="AE18" i="125"/>
  <c r="AE19" i="125"/>
  <c r="AE20" i="125"/>
  <c r="AE21" i="125"/>
  <c r="AE22" i="125"/>
  <c r="AE23" i="125"/>
  <c r="AE25" i="125"/>
  <c r="AE26" i="125"/>
  <c r="AE28" i="125"/>
  <c r="AE29" i="125"/>
  <c r="AE30" i="125"/>
  <c r="AE31" i="125"/>
  <c r="AE32" i="125"/>
  <c r="AE33" i="125"/>
  <c r="AE34" i="125"/>
  <c r="AE35" i="125"/>
  <c r="AE36" i="125"/>
  <c r="AE37" i="125"/>
  <c r="AE39" i="125"/>
  <c r="AE40" i="125"/>
  <c r="AE41" i="125"/>
  <c r="AE42" i="125"/>
  <c r="AE43" i="125"/>
  <c r="AE44" i="125"/>
  <c r="AE47" i="125"/>
  <c r="AE49" i="125"/>
  <c r="AE52" i="125"/>
  <c r="AE56" i="125"/>
  <c r="AE57" i="125"/>
  <c r="AE58" i="125"/>
  <c r="AE59" i="125"/>
  <c r="AE60" i="125"/>
  <c r="AE61" i="125"/>
  <c r="AE62" i="125"/>
  <c r="AE63" i="125"/>
  <c r="AE64" i="125"/>
  <c r="AE67" i="125"/>
  <c r="AE72" i="125"/>
  <c r="AE73" i="125"/>
  <c r="AE81" i="125"/>
  <c r="AE82" i="125"/>
  <c r="AE106" i="125"/>
  <c r="AE107" i="125"/>
  <c r="AE108" i="125"/>
  <c r="AE17" i="125"/>
  <c r="AE24" i="125"/>
  <c r="AE27" i="125"/>
  <c r="AE38" i="125"/>
  <c r="AE45" i="125"/>
  <c r="AE46" i="125"/>
  <c r="AE48" i="125"/>
  <c r="AE50" i="125"/>
  <c r="AE51" i="125"/>
  <c r="AE53" i="125"/>
  <c r="AE54" i="125"/>
  <c r="AE55" i="125"/>
  <c r="AE65" i="125"/>
  <c r="AE66" i="125"/>
  <c r="AE68" i="125"/>
  <c r="AE69" i="125"/>
  <c r="AE70" i="125"/>
  <c r="AE71" i="125"/>
  <c r="AE74" i="125"/>
  <c r="AE75" i="125"/>
  <c r="AE76" i="125"/>
  <c r="AE77" i="125"/>
  <c r="AE78" i="125"/>
  <c r="AE79" i="125"/>
  <c r="AE80" i="125"/>
  <c r="AE83" i="125"/>
  <c r="AE84" i="125"/>
  <c r="AE85" i="125"/>
  <c r="AE86" i="125"/>
  <c r="AE87" i="125"/>
  <c r="AE88" i="125"/>
  <c r="AE89" i="125"/>
  <c r="AE90" i="125"/>
  <c r="AE91" i="125"/>
  <c r="AE92" i="125"/>
  <c r="AE93" i="125"/>
  <c r="AE94" i="125"/>
  <c r="AE95" i="125"/>
  <c r="AE96" i="125"/>
  <c r="AE97" i="125"/>
  <c r="AE98" i="125"/>
  <c r="AE99" i="125"/>
  <c r="AE100" i="125"/>
  <c r="AE101" i="125"/>
  <c r="AE102" i="125"/>
  <c r="AE103" i="125"/>
  <c r="AE104" i="125"/>
  <c r="AE105" i="125"/>
  <c r="AE109" i="125"/>
  <c r="AE110" i="125"/>
  <c r="AE111" i="125"/>
  <c r="AE112" i="125"/>
  <c r="AE113" i="125"/>
  <c r="AE114" i="125"/>
  <c r="AE115" i="125"/>
  <c r="AE118" i="125"/>
  <c r="AG13" i="125"/>
  <c r="AG14" i="125"/>
  <c r="AG15" i="125"/>
  <c r="AG16" i="125"/>
  <c r="AG18" i="125"/>
  <c r="AG19" i="125"/>
  <c r="AG20" i="125"/>
  <c r="AG21" i="125"/>
  <c r="AG22" i="125"/>
  <c r="AG23" i="125"/>
  <c r="AG25" i="125"/>
  <c r="AG26" i="125"/>
  <c r="AG28" i="125"/>
  <c r="AG29" i="125"/>
  <c r="AG30" i="125"/>
  <c r="AG31" i="125"/>
  <c r="AG32" i="125"/>
  <c r="AG33" i="125"/>
  <c r="AG34" i="125"/>
  <c r="AG35" i="125"/>
  <c r="AG36" i="125"/>
  <c r="AG37" i="125"/>
  <c r="AG39" i="125"/>
  <c r="AG40" i="125"/>
  <c r="AG41" i="125"/>
  <c r="AG42" i="125"/>
  <c r="AG43" i="125"/>
  <c r="AG44" i="125"/>
  <c r="AG47" i="125"/>
  <c r="AG49" i="125"/>
  <c r="AG52" i="125"/>
  <c r="AG56" i="125"/>
  <c r="AG57" i="125"/>
  <c r="AG58" i="125"/>
  <c r="AG59" i="125"/>
  <c r="AG60" i="125"/>
  <c r="AG61" i="125"/>
  <c r="AG62" i="125"/>
  <c r="AG63" i="125"/>
  <c r="AG64" i="125"/>
  <c r="AG67" i="125"/>
  <c r="AG72" i="125"/>
  <c r="AG73" i="125"/>
  <c r="AG81" i="125"/>
  <c r="AG82" i="125"/>
  <c r="AG106" i="125"/>
  <c r="AG107" i="125"/>
  <c r="AG108" i="125"/>
  <c r="AG17" i="125"/>
  <c r="AG24" i="125"/>
  <c r="AG27" i="125"/>
  <c r="AG38" i="125"/>
  <c r="AG45" i="125"/>
  <c r="AG46" i="125"/>
  <c r="AG48" i="125"/>
  <c r="AG50" i="125"/>
  <c r="AG51" i="125"/>
  <c r="AG53" i="125"/>
  <c r="AG54" i="125"/>
  <c r="AG55" i="125"/>
  <c r="AG65" i="125"/>
  <c r="AG66" i="125"/>
  <c r="AG68" i="125"/>
  <c r="AG69" i="125"/>
  <c r="AG70" i="125"/>
  <c r="AG71" i="125"/>
  <c r="AG74" i="125"/>
  <c r="AG75" i="125"/>
  <c r="AG76" i="125"/>
  <c r="AG77" i="125"/>
  <c r="AG78" i="125"/>
  <c r="AG79" i="125"/>
  <c r="AG80" i="125"/>
  <c r="AG83" i="125"/>
  <c r="AG84" i="125"/>
  <c r="AG85" i="125"/>
  <c r="AG86" i="125"/>
  <c r="AG87" i="125"/>
  <c r="AG88" i="125"/>
  <c r="AG89" i="125"/>
  <c r="AG90" i="125"/>
  <c r="AG91" i="125"/>
  <c r="AG92" i="125"/>
  <c r="AG93" i="125"/>
  <c r="AG94" i="125"/>
  <c r="AG95" i="125"/>
  <c r="AG96" i="125"/>
  <c r="AG97" i="125"/>
  <c r="AG98" i="125"/>
  <c r="AG99" i="125"/>
  <c r="AG100" i="125"/>
  <c r="AG101" i="125"/>
  <c r="AG102" i="125"/>
  <c r="AG103" i="125"/>
  <c r="AG104" i="125"/>
  <c r="AG105" i="125"/>
  <c r="AG109" i="125"/>
  <c r="AG110" i="125"/>
  <c r="AG111" i="125"/>
  <c r="AG112" i="125"/>
  <c r="AG113" i="125"/>
  <c r="AG114" i="125"/>
  <c r="AG115" i="125"/>
  <c r="AG118" i="125"/>
  <c r="AI13" i="125"/>
  <c r="AI14" i="125"/>
  <c r="AI15" i="125"/>
  <c r="AI16" i="125"/>
  <c r="AI18" i="125"/>
  <c r="AI19" i="125"/>
  <c r="AI20" i="125"/>
  <c r="AI21" i="125"/>
  <c r="AI22" i="125"/>
  <c r="AI23" i="125"/>
  <c r="AI25" i="125"/>
  <c r="AI26" i="125"/>
  <c r="AI28" i="125"/>
  <c r="AI29" i="125"/>
  <c r="AI30" i="125"/>
  <c r="AI31" i="125"/>
  <c r="AI32" i="125"/>
  <c r="AI33" i="125"/>
  <c r="AI34" i="125"/>
  <c r="AI35" i="125"/>
  <c r="AI36" i="125"/>
  <c r="AI37" i="125"/>
  <c r="AI39" i="125"/>
  <c r="AI40" i="125"/>
  <c r="AI41" i="125"/>
  <c r="AI42" i="125"/>
  <c r="AI43" i="125"/>
  <c r="AI44" i="125"/>
  <c r="AI47" i="125"/>
  <c r="AI49" i="125"/>
  <c r="AI52" i="125"/>
  <c r="AI56" i="125"/>
  <c r="AI57" i="125"/>
  <c r="AI58" i="125"/>
  <c r="AI59" i="125"/>
  <c r="AI60" i="125"/>
  <c r="AI61" i="125"/>
  <c r="AI62" i="125"/>
  <c r="AI63" i="125"/>
  <c r="AI64" i="125"/>
  <c r="AI67" i="125"/>
  <c r="AI72" i="125"/>
  <c r="AI73" i="125"/>
  <c r="AI81" i="125"/>
  <c r="AI82" i="125"/>
  <c r="AI106" i="125"/>
  <c r="AI107" i="125"/>
  <c r="AI108" i="125"/>
  <c r="AI17" i="125"/>
  <c r="AI24" i="125"/>
  <c r="AI27" i="125"/>
  <c r="AI38" i="125"/>
  <c r="AI45" i="125"/>
  <c r="AI46" i="125"/>
  <c r="AI48" i="125"/>
  <c r="AI50" i="125"/>
  <c r="AI51" i="125"/>
  <c r="AI53" i="125"/>
  <c r="AI54" i="125"/>
  <c r="AI55" i="125"/>
  <c r="AI65" i="125"/>
  <c r="AI66" i="125"/>
  <c r="AI68" i="125"/>
  <c r="AI69" i="125"/>
  <c r="AI70" i="125"/>
  <c r="AI71" i="125"/>
  <c r="AI74" i="125"/>
  <c r="AI75" i="125"/>
  <c r="AI76" i="125"/>
  <c r="AI77" i="125"/>
  <c r="AI78" i="125"/>
  <c r="AI79" i="125"/>
  <c r="AI80" i="125"/>
  <c r="AI83" i="125"/>
  <c r="AI84" i="125"/>
  <c r="AI85" i="125"/>
  <c r="AI86" i="125"/>
  <c r="AI87" i="125"/>
  <c r="AI88" i="125"/>
  <c r="AI89" i="125"/>
  <c r="AI90" i="125"/>
  <c r="AI91" i="125"/>
  <c r="AI92" i="125"/>
  <c r="AI93" i="125"/>
  <c r="AI94" i="125"/>
  <c r="AI95" i="125"/>
  <c r="AI96" i="125"/>
  <c r="AI97" i="125"/>
  <c r="AI98" i="125"/>
  <c r="AI99" i="125"/>
  <c r="AI100" i="125"/>
  <c r="AI101" i="125"/>
  <c r="AI102" i="125"/>
  <c r="AI103" i="125"/>
  <c r="AI104" i="125"/>
  <c r="AI105" i="125"/>
  <c r="AI109" i="125"/>
  <c r="AI110" i="125"/>
  <c r="AI111" i="125"/>
  <c r="AI112" i="125"/>
  <c r="AI113" i="125"/>
  <c r="AI114" i="125"/>
  <c r="AI115" i="125"/>
  <c r="AI118" i="125"/>
  <c r="AK13" i="125"/>
  <c r="AK14" i="125"/>
  <c r="AK15" i="125"/>
  <c r="AK16" i="125"/>
  <c r="AK18" i="125"/>
  <c r="AK19" i="125"/>
  <c r="AK20" i="125"/>
  <c r="AK21" i="125"/>
  <c r="AK22" i="125"/>
  <c r="AK23" i="125"/>
  <c r="AK25" i="125"/>
  <c r="AK26" i="125"/>
  <c r="AK28" i="125"/>
  <c r="AK29" i="125"/>
  <c r="AK30" i="125"/>
  <c r="AK31" i="125"/>
  <c r="AK32" i="125"/>
  <c r="AK33" i="125"/>
  <c r="AK34" i="125"/>
  <c r="AK35" i="125"/>
  <c r="AK36" i="125"/>
  <c r="AK37" i="125"/>
  <c r="AK39" i="125"/>
  <c r="AK40" i="125"/>
  <c r="AK41" i="125"/>
  <c r="AK42" i="125"/>
  <c r="AK43" i="125"/>
  <c r="AK44" i="125"/>
  <c r="AK47" i="125"/>
  <c r="AK49" i="125"/>
  <c r="AK52" i="125"/>
  <c r="AK56" i="125"/>
  <c r="AK57" i="125"/>
  <c r="AK58" i="125"/>
  <c r="AK59" i="125"/>
  <c r="AK60" i="125"/>
  <c r="AK61" i="125"/>
  <c r="AK62" i="125"/>
  <c r="AK63" i="125"/>
  <c r="AK64" i="125"/>
  <c r="AK67" i="125"/>
  <c r="AK72" i="125"/>
  <c r="AK73" i="125"/>
  <c r="AK81" i="125"/>
  <c r="AK82" i="125"/>
  <c r="AK106" i="125"/>
  <c r="AK107" i="125"/>
  <c r="AK108" i="125"/>
  <c r="AK17" i="125"/>
  <c r="AK24" i="125"/>
  <c r="AK27" i="125"/>
  <c r="AK38" i="125"/>
  <c r="AK45" i="125"/>
  <c r="AK46" i="125"/>
  <c r="AK48" i="125"/>
  <c r="AK50" i="125"/>
  <c r="AK51" i="125"/>
  <c r="AK53" i="125"/>
  <c r="AK54" i="125"/>
  <c r="AK55" i="125"/>
  <c r="AK65" i="125"/>
  <c r="AK66" i="125"/>
  <c r="AK68" i="125"/>
  <c r="AK69" i="125"/>
  <c r="AK70" i="125"/>
  <c r="AK71" i="125"/>
  <c r="AK74" i="125"/>
  <c r="AK75" i="125"/>
  <c r="AK76" i="125"/>
  <c r="AK77" i="125"/>
  <c r="AK78" i="125"/>
  <c r="AK79" i="125"/>
  <c r="AK80" i="125"/>
  <c r="AK83" i="125"/>
  <c r="AK84" i="125"/>
  <c r="AK85" i="125"/>
  <c r="AK86" i="125"/>
  <c r="AK87" i="125"/>
  <c r="AK88" i="125"/>
  <c r="AK89" i="125"/>
  <c r="AK90" i="125"/>
  <c r="AK91" i="125"/>
  <c r="AK92" i="125"/>
  <c r="AK93" i="125"/>
  <c r="AK94" i="125"/>
  <c r="AK95" i="125"/>
  <c r="AK96" i="125"/>
  <c r="AK97" i="125"/>
  <c r="AK98" i="125"/>
  <c r="AK99" i="125"/>
  <c r="AK100" i="125"/>
  <c r="AK101" i="125"/>
  <c r="AK102" i="125"/>
  <c r="AK103" i="125"/>
  <c r="AK104" i="125"/>
  <c r="AK105" i="125"/>
  <c r="AK109" i="125"/>
  <c r="AK110" i="125"/>
  <c r="AK111" i="125"/>
  <c r="AK112" i="125"/>
  <c r="AK113" i="125"/>
  <c r="AK114" i="125"/>
  <c r="AK115" i="125"/>
  <c r="AK118" i="125"/>
  <c r="AM13" i="125"/>
  <c r="AM14" i="125"/>
  <c r="AM15" i="125"/>
  <c r="AM16" i="125"/>
  <c r="AM18" i="125"/>
  <c r="AM19" i="125"/>
  <c r="AM20" i="125"/>
  <c r="AM21" i="125"/>
  <c r="AM22" i="125"/>
  <c r="AM23" i="125"/>
  <c r="AM25" i="125"/>
  <c r="AM26" i="125"/>
  <c r="AM28" i="125"/>
  <c r="AM29" i="125"/>
  <c r="AM30" i="125"/>
  <c r="AM31" i="125"/>
  <c r="AM32" i="125"/>
  <c r="AM33" i="125"/>
  <c r="AM34" i="125"/>
  <c r="AM35" i="125"/>
  <c r="AM36" i="125"/>
  <c r="AM37" i="125"/>
  <c r="AM39" i="125"/>
  <c r="AM40" i="125"/>
  <c r="AM41" i="125"/>
  <c r="AM42" i="125"/>
  <c r="AM43" i="125"/>
  <c r="AM44" i="125"/>
  <c r="AM47" i="125"/>
  <c r="AM49" i="125"/>
  <c r="AM52" i="125"/>
  <c r="AM56" i="125"/>
  <c r="AM57" i="125"/>
  <c r="AM58" i="125"/>
  <c r="AM59" i="125"/>
  <c r="AM60" i="125"/>
  <c r="AM61" i="125"/>
  <c r="AM62" i="125"/>
  <c r="AM63" i="125"/>
  <c r="AM64" i="125"/>
  <c r="AM67" i="125"/>
  <c r="AM72" i="125"/>
  <c r="AM73" i="125"/>
  <c r="AM81" i="125"/>
  <c r="AM82" i="125"/>
  <c r="AM106" i="125"/>
  <c r="AM107" i="125"/>
  <c r="AM108" i="125"/>
  <c r="AM17" i="125"/>
  <c r="AM24" i="125"/>
  <c r="AM27" i="125"/>
  <c r="AM38" i="125"/>
  <c r="AM45" i="125"/>
  <c r="AM46" i="125"/>
  <c r="AM48" i="125"/>
  <c r="AM50" i="125"/>
  <c r="AM51" i="125"/>
  <c r="AM53" i="125"/>
  <c r="AM54" i="125"/>
  <c r="AM55" i="125"/>
  <c r="AM65" i="125"/>
  <c r="AM66" i="125"/>
  <c r="AM68" i="125"/>
  <c r="AM69" i="125"/>
  <c r="AM70" i="125"/>
  <c r="AM71" i="125"/>
  <c r="AM74" i="125"/>
  <c r="AM75" i="125"/>
  <c r="AM76" i="125"/>
  <c r="AM77" i="125"/>
  <c r="AM78" i="125"/>
  <c r="AM79" i="125"/>
  <c r="AM80" i="125"/>
  <c r="AM83" i="125"/>
  <c r="AM84" i="125"/>
  <c r="AM85" i="125"/>
  <c r="AM86" i="125"/>
  <c r="AM87" i="125"/>
  <c r="AM88" i="125"/>
  <c r="AM89" i="125"/>
  <c r="AM90" i="125"/>
  <c r="AM91" i="125"/>
  <c r="AM92" i="125"/>
  <c r="AM93" i="125"/>
  <c r="AM94" i="125"/>
  <c r="AM95" i="125"/>
  <c r="AM96" i="125"/>
  <c r="AM97" i="125"/>
  <c r="AM98" i="125"/>
  <c r="AM99" i="125"/>
  <c r="AM100" i="125"/>
  <c r="AM101" i="125"/>
  <c r="AM102" i="125"/>
  <c r="AM103" i="125"/>
  <c r="AM104" i="125"/>
  <c r="AM105" i="125"/>
  <c r="AM109" i="125"/>
  <c r="AM110" i="125"/>
  <c r="AM111" i="125"/>
  <c r="AM112" i="125"/>
  <c r="AM113" i="125"/>
  <c r="AM114" i="125"/>
  <c r="AM115" i="125"/>
  <c r="AM118" i="125"/>
  <c r="AQ13" i="125"/>
  <c r="AQ14" i="125"/>
  <c r="AQ15" i="125"/>
  <c r="AQ16" i="125"/>
  <c r="AQ18" i="125"/>
  <c r="AQ19" i="125"/>
  <c r="AQ20" i="125"/>
  <c r="AQ21" i="125"/>
  <c r="AQ22" i="125"/>
  <c r="AQ23" i="125"/>
  <c r="AQ25" i="125"/>
  <c r="AQ26" i="125"/>
  <c r="AQ28" i="125"/>
  <c r="AQ29" i="125"/>
  <c r="AQ30" i="125"/>
  <c r="AQ31" i="125"/>
  <c r="AQ32" i="125"/>
  <c r="AQ33" i="125"/>
  <c r="AQ34" i="125"/>
  <c r="AQ35" i="125"/>
  <c r="AQ36" i="125"/>
  <c r="AQ37" i="125"/>
  <c r="AQ39" i="125"/>
  <c r="AQ40" i="125"/>
  <c r="AQ41" i="125"/>
  <c r="AQ42" i="125"/>
  <c r="AQ43" i="125"/>
  <c r="AQ44" i="125"/>
  <c r="AQ47" i="125"/>
  <c r="AQ49" i="125"/>
  <c r="AQ52" i="125"/>
  <c r="AQ56" i="125"/>
  <c r="AQ57" i="125"/>
  <c r="AQ58" i="125"/>
  <c r="AQ59" i="125"/>
  <c r="AQ60" i="125"/>
  <c r="AQ61" i="125"/>
  <c r="AQ62" i="125"/>
  <c r="AQ63" i="125"/>
  <c r="AQ64" i="125"/>
  <c r="AQ67" i="125"/>
  <c r="AQ72" i="125"/>
  <c r="AQ73" i="125"/>
  <c r="AQ81" i="125"/>
  <c r="AQ82" i="125"/>
  <c r="AQ106" i="125"/>
  <c r="AQ107" i="125"/>
  <c r="AQ108" i="125"/>
  <c r="AQ17" i="125"/>
  <c r="AQ24" i="125"/>
  <c r="AQ27" i="125"/>
  <c r="AQ38" i="125"/>
  <c r="AQ45" i="125"/>
  <c r="AQ46" i="125"/>
  <c r="AQ48" i="125"/>
  <c r="AQ50" i="125"/>
  <c r="AQ51" i="125"/>
  <c r="AQ53" i="125"/>
  <c r="AQ54" i="125"/>
  <c r="AQ55" i="125"/>
  <c r="AQ65" i="125"/>
  <c r="AQ66" i="125"/>
  <c r="AQ68" i="125"/>
  <c r="AQ69" i="125"/>
  <c r="AQ70" i="125"/>
  <c r="AQ71" i="125"/>
  <c r="AQ74" i="125"/>
  <c r="AQ75" i="125"/>
  <c r="AQ76" i="125"/>
  <c r="AQ77" i="125"/>
  <c r="AQ78" i="125"/>
  <c r="AQ79" i="125"/>
  <c r="AQ80" i="125"/>
  <c r="AQ83" i="125"/>
  <c r="AQ84" i="125"/>
  <c r="AQ85" i="125"/>
  <c r="AQ86" i="125"/>
  <c r="AQ87" i="125"/>
  <c r="AQ88" i="125"/>
  <c r="AQ89" i="125"/>
  <c r="AQ90" i="125"/>
  <c r="AQ91" i="125"/>
  <c r="AQ92" i="125"/>
  <c r="AQ93" i="125"/>
  <c r="AQ94" i="125"/>
  <c r="AQ95" i="125"/>
  <c r="AQ96" i="125"/>
  <c r="AQ97" i="125"/>
  <c r="AQ98" i="125"/>
  <c r="AQ99" i="125"/>
  <c r="AQ100" i="125"/>
  <c r="AQ101" i="125"/>
  <c r="AQ102" i="125"/>
  <c r="AQ103" i="125"/>
  <c r="AQ104" i="125"/>
  <c r="AQ105" i="125"/>
  <c r="AQ109" i="125"/>
  <c r="AQ110" i="125"/>
  <c r="AQ111" i="125"/>
  <c r="AQ112" i="125"/>
  <c r="AQ113" i="125"/>
  <c r="AQ114" i="125"/>
  <c r="AQ115" i="125"/>
  <c r="AQ118" i="125"/>
  <c r="AS13" i="125"/>
  <c r="AS14" i="125"/>
  <c r="AS15" i="125"/>
  <c r="AS16" i="125"/>
  <c r="AS18" i="125"/>
  <c r="AS19" i="125"/>
  <c r="AS20" i="125"/>
  <c r="AS21" i="125"/>
  <c r="AS22" i="125"/>
  <c r="AS23" i="125"/>
  <c r="AS25" i="125"/>
  <c r="AS26" i="125"/>
  <c r="AS28" i="125"/>
  <c r="AS29" i="125"/>
  <c r="AS30" i="125"/>
  <c r="AS31" i="125"/>
  <c r="AS32" i="125"/>
  <c r="AS33" i="125"/>
  <c r="AS34" i="125"/>
  <c r="AS35" i="125"/>
  <c r="AS36" i="125"/>
  <c r="AS37" i="125"/>
  <c r="AS39" i="125"/>
  <c r="AS40" i="125"/>
  <c r="AS41" i="125"/>
  <c r="AS42" i="125"/>
  <c r="AS43" i="125"/>
  <c r="AS44" i="125"/>
  <c r="AS47" i="125"/>
  <c r="AS49" i="125"/>
  <c r="AS52" i="125"/>
  <c r="AS56" i="125"/>
  <c r="AS57" i="125"/>
  <c r="AS58" i="125"/>
  <c r="AS59" i="125"/>
  <c r="AS60" i="125"/>
  <c r="AS61" i="125"/>
  <c r="AS62" i="125"/>
  <c r="AS63" i="125"/>
  <c r="AS64" i="125"/>
  <c r="AS67" i="125"/>
  <c r="AS72" i="125"/>
  <c r="AS73" i="125"/>
  <c r="AS81" i="125"/>
  <c r="AS82" i="125"/>
  <c r="AS106" i="125"/>
  <c r="AS107" i="125"/>
  <c r="AS108" i="125"/>
  <c r="AS17" i="125"/>
  <c r="AS24" i="125"/>
  <c r="AS27" i="125"/>
  <c r="AS38" i="125"/>
  <c r="AS45" i="125"/>
  <c r="AS46" i="125"/>
  <c r="AS48" i="125"/>
  <c r="AS50" i="125"/>
  <c r="AS51" i="125"/>
  <c r="AS53" i="125"/>
  <c r="AS54" i="125"/>
  <c r="AS55" i="125"/>
  <c r="AS65" i="125"/>
  <c r="AS66" i="125"/>
  <c r="AS68" i="125"/>
  <c r="AS69" i="125"/>
  <c r="AS70" i="125"/>
  <c r="AS71" i="125"/>
  <c r="AS74" i="125"/>
  <c r="AS75" i="125"/>
  <c r="AS76" i="125"/>
  <c r="AS77" i="125"/>
  <c r="AS78" i="125"/>
  <c r="AS79" i="125"/>
  <c r="AS80" i="125"/>
  <c r="AS83" i="125"/>
  <c r="AS84" i="125"/>
  <c r="AS85" i="125"/>
  <c r="AS86" i="125"/>
  <c r="AS87" i="125"/>
  <c r="AS88" i="125"/>
  <c r="AS89" i="125"/>
  <c r="AS90" i="125"/>
  <c r="AS91" i="125"/>
  <c r="AS92" i="125"/>
  <c r="AS93" i="125"/>
  <c r="AS94" i="125"/>
  <c r="AS95" i="125"/>
  <c r="AS96" i="125"/>
  <c r="AS97" i="125"/>
  <c r="AS98" i="125"/>
  <c r="AS99" i="125"/>
  <c r="AS100" i="125"/>
  <c r="AS101" i="125"/>
  <c r="AS102" i="125"/>
  <c r="AS103" i="125"/>
  <c r="AS104" i="125"/>
  <c r="AS105" i="125"/>
  <c r="AS109" i="125"/>
  <c r="AS110" i="125"/>
  <c r="AS111" i="125"/>
  <c r="AS112" i="125"/>
  <c r="AS113" i="125"/>
  <c r="AS114" i="125"/>
  <c r="AS115" i="125"/>
  <c r="AS118" i="125"/>
  <c r="AT123" i="125"/>
  <c r="AT115" i="125"/>
  <c r="E114" i="125"/>
  <c r="AT114" i="125"/>
  <c r="AT130" i="125"/>
  <c r="S125" i="125"/>
  <c r="E13" i="125"/>
  <c r="AT13" i="125"/>
  <c r="E14" i="125"/>
  <c r="AT14" i="125"/>
  <c r="AT15" i="125"/>
  <c r="E16" i="125"/>
  <c r="AT16" i="125"/>
  <c r="E17" i="125"/>
  <c r="AT17" i="125"/>
  <c r="E18" i="125"/>
  <c r="AT18" i="125"/>
  <c r="E19" i="125"/>
  <c r="AT19" i="125"/>
  <c r="E20" i="125"/>
  <c r="AT20" i="125"/>
  <c r="E21" i="125"/>
  <c r="AT21" i="125"/>
  <c r="E22" i="125"/>
  <c r="AT22" i="125"/>
  <c r="E23" i="125"/>
  <c r="AT23" i="125"/>
  <c r="E24" i="125"/>
  <c r="AT24" i="125"/>
  <c r="E25" i="125"/>
  <c r="AT25" i="125"/>
  <c r="E26" i="125"/>
  <c r="AT26" i="125"/>
  <c r="E27" i="125"/>
  <c r="AT27" i="125"/>
  <c r="E28" i="125"/>
  <c r="AT28" i="125"/>
  <c r="E29" i="125"/>
  <c r="AT29" i="125"/>
  <c r="E30" i="125"/>
  <c r="AT30" i="125"/>
  <c r="E31" i="125"/>
  <c r="AT31" i="125"/>
  <c r="E32" i="125"/>
  <c r="AT32" i="125"/>
  <c r="E33" i="125"/>
  <c r="AT33" i="125"/>
  <c r="E34" i="125"/>
  <c r="AT34" i="125"/>
  <c r="E35" i="125"/>
  <c r="AT35" i="125"/>
  <c r="E36" i="125"/>
  <c r="AT36" i="125"/>
  <c r="E37" i="125"/>
  <c r="AT37" i="125"/>
  <c r="E38" i="125"/>
  <c r="AT38" i="125"/>
  <c r="E39" i="125"/>
  <c r="AT39" i="125"/>
  <c r="E40" i="125"/>
  <c r="AT40" i="125"/>
  <c r="E41" i="125"/>
  <c r="AT41" i="125"/>
  <c r="E42" i="125"/>
  <c r="AT42" i="125"/>
  <c r="E43" i="125"/>
  <c r="AT43" i="125"/>
  <c r="E44" i="125"/>
  <c r="AT44" i="125"/>
  <c r="E45" i="125"/>
  <c r="AT45" i="125"/>
  <c r="E46" i="125"/>
  <c r="AT46" i="125"/>
  <c r="E47" i="125"/>
  <c r="AT47" i="125"/>
  <c r="E48" i="125"/>
  <c r="AT48" i="125"/>
  <c r="E49" i="125"/>
  <c r="AT49" i="125"/>
  <c r="E50" i="125"/>
  <c r="AT50" i="125"/>
  <c r="E51" i="125"/>
  <c r="AT51" i="125"/>
  <c r="E52" i="125"/>
  <c r="AT52" i="125"/>
  <c r="E53" i="125"/>
  <c r="AT53" i="125"/>
  <c r="E54" i="125"/>
  <c r="AT54" i="125"/>
  <c r="E55" i="125"/>
  <c r="AT55" i="125"/>
  <c r="E56" i="125"/>
  <c r="AT56" i="125"/>
  <c r="E57" i="125"/>
  <c r="AT57" i="125"/>
  <c r="E58" i="125"/>
  <c r="AT58" i="125"/>
  <c r="E59" i="125"/>
  <c r="AT59" i="125"/>
  <c r="E60" i="125"/>
  <c r="AT60" i="125"/>
  <c r="E61" i="125"/>
  <c r="AT61" i="125"/>
  <c r="E62" i="125"/>
  <c r="AT62" i="125"/>
  <c r="E63" i="125"/>
  <c r="AT63" i="125"/>
  <c r="E64" i="125"/>
  <c r="AT64" i="125"/>
  <c r="E65" i="125"/>
  <c r="AT65" i="125"/>
  <c r="E66" i="125"/>
  <c r="AT66" i="125"/>
  <c r="E67" i="125"/>
  <c r="AT67" i="125"/>
  <c r="E68" i="125"/>
  <c r="AT68" i="125"/>
  <c r="E69" i="125"/>
  <c r="AT69" i="125"/>
  <c r="E70" i="125"/>
  <c r="AT70" i="125"/>
  <c r="E71" i="125"/>
  <c r="AT71" i="125"/>
  <c r="E72" i="125"/>
  <c r="AT72" i="125"/>
  <c r="E73" i="125"/>
  <c r="AT73" i="125"/>
  <c r="E74" i="125"/>
  <c r="AT74" i="125"/>
  <c r="E75" i="125"/>
  <c r="AT75" i="125"/>
  <c r="E76" i="125"/>
  <c r="AT76" i="125"/>
  <c r="E77" i="125"/>
  <c r="AT77" i="125"/>
  <c r="E78" i="125"/>
  <c r="AT78" i="125"/>
  <c r="E79" i="125"/>
  <c r="AT79" i="125"/>
  <c r="E80" i="125"/>
  <c r="AT80" i="125"/>
  <c r="E81" i="125"/>
  <c r="AT81" i="125"/>
  <c r="E82" i="125"/>
  <c r="AT82" i="125"/>
  <c r="E83" i="125"/>
  <c r="AT83" i="125"/>
  <c r="E84" i="125"/>
  <c r="AT84" i="125"/>
  <c r="E85" i="125"/>
  <c r="AT85" i="125"/>
  <c r="E86" i="125"/>
  <c r="AT86" i="125"/>
  <c r="E87" i="125"/>
  <c r="AT87" i="125"/>
  <c r="E88" i="125"/>
  <c r="AT88" i="125"/>
  <c r="E89" i="125"/>
  <c r="AT89" i="125"/>
  <c r="E90" i="125"/>
  <c r="AT90" i="125"/>
  <c r="E91" i="125"/>
  <c r="AT91" i="125"/>
  <c r="E92" i="125"/>
  <c r="AT92" i="125"/>
  <c r="E93" i="125"/>
  <c r="AT93" i="125"/>
  <c r="E94" i="125"/>
  <c r="AT94" i="125"/>
  <c r="E95" i="125"/>
  <c r="AT95" i="125"/>
  <c r="E96" i="125"/>
  <c r="AT96" i="125"/>
  <c r="E97" i="125"/>
  <c r="AT97" i="125"/>
  <c r="E98" i="125"/>
  <c r="AT98" i="125"/>
  <c r="E99" i="125"/>
  <c r="AT99" i="125"/>
  <c r="E100" i="125"/>
  <c r="AT100" i="125"/>
  <c r="E101" i="125"/>
  <c r="AT101" i="125"/>
  <c r="E102" i="125"/>
  <c r="AT102" i="125"/>
  <c r="E103" i="125"/>
  <c r="AT103" i="125"/>
  <c r="E104" i="125"/>
  <c r="AT104" i="125"/>
  <c r="E105" i="125"/>
  <c r="AT105" i="125"/>
  <c r="E106" i="125"/>
  <c r="AT106" i="125"/>
  <c r="E107" i="125"/>
  <c r="AT107" i="125"/>
  <c r="E108" i="125"/>
  <c r="AT108" i="125"/>
  <c r="E109" i="125"/>
  <c r="AT109" i="125"/>
  <c r="E110" i="125"/>
  <c r="AT110" i="125"/>
  <c r="E111" i="125"/>
  <c r="AT111" i="125"/>
  <c r="E112" i="125"/>
  <c r="AT112" i="125"/>
  <c r="E113" i="125"/>
  <c r="AT113" i="125"/>
  <c r="AT119" i="125"/>
  <c r="AT118" i="125"/>
  <c r="AR116" i="125"/>
  <c r="AP116" i="125"/>
  <c r="AL116" i="125"/>
  <c r="AJ116" i="125"/>
  <c r="AF116" i="125"/>
  <c r="AD116" i="125"/>
  <c r="AB116" i="125"/>
  <c r="T116" i="125"/>
  <c r="R116" i="125"/>
  <c r="E116" i="125"/>
  <c r="E115" i="125"/>
  <c r="C112" i="125"/>
  <c r="C111" i="125"/>
  <c r="C110" i="125"/>
  <c r="C109" i="125"/>
  <c r="B82" i="125"/>
  <c r="B81" i="125"/>
  <c r="B72" i="125"/>
  <c r="B67" i="125"/>
  <c r="B64" i="125"/>
  <c r="B61" i="125"/>
  <c r="B60" i="125"/>
  <c r="B59" i="125"/>
  <c r="B58" i="125"/>
  <c r="B57" i="125"/>
  <c r="B56" i="125"/>
  <c r="B52" i="125"/>
  <c r="B49" i="125"/>
  <c r="B47" i="125"/>
  <c r="B46" i="125"/>
  <c r="B45" i="125"/>
  <c r="B44" i="125"/>
  <c r="B43" i="125"/>
  <c r="B42" i="125"/>
  <c r="B41" i="125"/>
  <c r="B39" i="125"/>
  <c r="B37" i="125"/>
  <c r="B36" i="125"/>
  <c r="B35" i="125"/>
  <c r="B34" i="125"/>
  <c r="B33" i="125"/>
  <c r="B32" i="125"/>
  <c r="B31" i="125"/>
  <c r="B30" i="125"/>
  <c r="B29" i="125"/>
  <c r="B28" i="125"/>
  <c r="B26" i="125"/>
  <c r="B25" i="125"/>
  <c r="B24" i="125"/>
  <c r="B23" i="125"/>
  <c r="B22" i="125"/>
  <c r="B21" i="125"/>
  <c r="B20" i="125"/>
  <c r="B19" i="125"/>
  <c r="B18" i="125"/>
  <c r="B16" i="125"/>
  <c r="B15" i="125"/>
  <c r="B14" i="125"/>
  <c r="B13" i="125"/>
  <c r="B6" i="125"/>
  <c r="B4" i="125"/>
  <c r="AY82" i="15"/>
  <c r="AT114" i="124"/>
  <c r="E113" i="124"/>
  <c r="AT113" i="124"/>
  <c r="AS113" i="124"/>
  <c r="AQ113" i="124"/>
  <c r="AM113" i="124"/>
  <c r="AK113" i="124"/>
  <c r="AG113" i="124"/>
  <c r="AE113" i="124"/>
  <c r="AC113" i="124"/>
  <c r="U113" i="124"/>
  <c r="S113" i="124"/>
  <c r="Q113" i="124"/>
  <c r="K113" i="124"/>
  <c r="I113" i="124"/>
  <c r="AT129" i="124"/>
  <c r="S124" i="124"/>
  <c r="E13" i="124"/>
  <c r="AT13" i="124"/>
  <c r="E14" i="124"/>
  <c r="AT14" i="124"/>
  <c r="E15" i="124"/>
  <c r="AT15" i="124"/>
  <c r="E16" i="124"/>
  <c r="AT16" i="124"/>
  <c r="E17" i="124"/>
  <c r="AT17" i="124"/>
  <c r="E18" i="124"/>
  <c r="AT18" i="124"/>
  <c r="E19" i="124"/>
  <c r="AT19" i="124"/>
  <c r="E20" i="124"/>
  <c r="AT20" i="124"/>
  <c r="E21" i="124"/>
  <c r="AT21" i="124"/>
  <c r="E22" i="124"/>
  <c r="AT22" i="124"/>
  <c r="E23" i="124"/>
  <c r="AT23" i="124"/>
  <c r="E24" i="124"/>
  <c r="AT24" i="124"/>
  <c r="E25" i="124"/>
  <c r="AT25" i="124"/>
  <c r="E26" i="124"/>
  <c r="AT26" i="124"/>
  <c r="E27" i="124"/>
  <c r="AT27" i="124"/>
  <c r="E28" i="124"/>
  <c r="AT28" i="124"/>
  <c r="E29" i="124"/>
  <c r="AT29" i="124"/>
  <c r="E30" i="124"/>
  <c r="AT30" i="124"/>
  <c r="E31" i="124"/>
  <c r="AT31" i="124"/>
  <c r="E32" i="124"/>
  <c r="AT32" i="124"/>
  <c r="E33" i="124"/>
  <c r="AT33" i="124"/>
  <c r="E34" i="124"/>
  <c r="AT34" i="124"/>
  <c r="E35" i="124"/>
  <c r="AT35" i="124"/>
  <c r="E36" i="124"/>
  <c r="AT36" i="124"/>
  <c r="E37" i="124"/>
  <c r="AT37" i="124"/>
  <c r="E38" i="124"/>
  <c r="AT38" i="124"/>
  <c r="E39" i="124"/>
  <c r="AT39" i="124"/>
  <c r="E40" i="124"/>
  <c r="AT40" i="124"/>
  <c r="E41" i="124"/>
  <c r="AT41" i="124"/>
  <c r="E42" i="124"/>
  <c r="AT42" i="124"/>
  <c r="E43" i="124"/>
  <c r="AT43" i="124"/>
  <c r="E44" i="124"/>
  <c r="AT44" i="124"/>
  <c r="E45" i="124"/>
  <c r="AT45" i="124"/>
  <c r="E46" i="124"/>
  <c r="AT46" i="124"/>
  <c r="E47" i="124"/>
  <c r="AT47" i="124"/>
  <c r="E48" i="124"/>
  <c r="AT48" i="124"/>
  <c r="E49" i="124"/>
  <c r="AT49" i="124"/>
  <c r="E50" i="124"/>
  <c r="AT50" i="124"/>
  <c r="E51" i="124"/>
  <c r="AT51" i="124"/>
  <c r="E52" i="124"/>
  <c r="AT52" i="124"/>
  <c r="E53" i="124"/>
  <c r="AT53" i="124"/>
  <c r="E54" i="124"/>
  <c r="AT54" i="124"/>
  <c r="E55" i="124"/>
  <c r="AT55" i="124"/>
  <c r="E56" i="124"/>
  <c r="AT56" i="124"/>
  <c r="E57" i="124"/>
  <c r="AT57" i="124"/>
  <c r="E58" i="124"/>
  <c r="AT58" i="124"/>
  <c r="E59" i="124"/>
  <c r="AT59" i="124"/>
  <c r="E60" i="124"/>
  <c r="AT60" i="124"/>
  <c r="E61" i="124"/>
  <c r="AT61" i="124"/>
  <c r="E62" i="124"/>
  <c r="AT62" i="124"/>
  <c r="E63" i="124"/>
  <c r="AT63" i="124"/>
  <c r="E64" i="124"/>
  <c r="AT64" i="124"/>
  <c r="E65" i="124"/>
  <c r="AT65" i="124"/>
  <c r="E66" i="124"/>
  <c r="AT66" i="124"/>
  <c r="E67" i="124"/>
  <c r="AT67" i="124"/>
  <c r="E68" i="124"/>
  <c r="AT68" i="124"/>
  <c r="E69" i="124"/>
  <c r="AT69" i="124"/>
  <c r="E70" i="124"/>
  <c r="AT70" i="124"/>
  <c r="E71" i="124"/>
  <c r="AT71" i="124"/>
  <c r="E72" i="124"/>
  <c r="AT72" i="124"/>
  <c r="E73" i="124"/>
  <c r="AT73" i="124"/>
  <c r="E74" i="124"/>
  <c r="AT74" i="124"/>
  <c r="E75" i="124"/>
  <c r="AT75" i="124"/>
  <c r="E76" i="124"/>
  <c r="AT76" i="124"/>
  <c r="E77" i="124"/>
  <c r="AT77" i="124"/>
  <c r="E78" i="124"/>
  <c r="AT78" i="124"/>
  <c r="E79" i="124"/>
  <c r="AT79" i="124"/>
  <c r="E80" i="124"/>
  <c r="AT80" i="124"/>
  <c r="E81" i="124"/>
  <c r="AT81" i="124"/>
  <c r="E82" i="124"/>
  <c r="AT82" i="124"/>
  <c r="E83" i="124"/>
  <c r="AT83" i="124"/>
  <c r="E84" i="124"/>
  <c r="AT84" i="124"/>
  <c r="E85" i="124"/>
  <c r="AT85" i="124"/>
  <c r="E86" i="124"/>
  <c r="AT86" i="124"/>
  <c r="E87" i="124"/>
  <c r="AT87" i="124"/>
  <c r="E88" i="124"/>
  <c r="AT88" i="124"/>
  <c r="E89" i="124"/>
  <c r="AT89" i="124"/>
  <c r="E90" i="124"/>
  <c r="AT90" i="124"/>
  <c r="E91" i="124"/>
  <c r="AT91" i="124"/>
  <c r="E92" i="124"/>
  <c r="AT92" i="124"/>
  <c r="E93" i="124"/>
  <c r="AT93" i="124"/>
  <c r="E94" i="124"/>
  <c r="AT94" i="124"/>
  <c r="E95" i="124"/>
  <c r="AT95" i="124"/>
  <c r="E96" i="124"/>
  <c r="AT96" i="124"/>
  <c r="E97" i="124"/>
  <c r="AT97" i="124"/>
  <c r="E98" i="124"/>
  <c r="AT98" i="124"/>
  <c r="E99" i="124"/>
  <c r="AT99" i="124"/>
  <c r="E100" i="124"/>
  <c r="AT100" i="124"/>
  <c r="E101" i="124"/>
  <c r="AT101" i="124"/>
  <c r="E102" i="124"/>
  <c r="AT102" i="124"/>
  <c r="E103" i="124"/>
  <c r="AT103" i="124"/>
  <c r="E104" i="124"/>
  <c r="AT104" i="124"/>
  <c r="E105" i="124"/>
  <c r="AT105" i="124"/>
  <c r="E106" i="124"/>
  <c r="AT106" i="124"/>
  <c r="E107" i="124"/>
  <c r="AT107" i="124"/>
  <c r="E108" i="124"/>
  <c r="AT108" i="124"/>
  <c r="E109" i="124"/>
  <c r="AT109" i="124"/>
  <c r="E110" i="124"/>
  <c r="AT110" i="124"/>
  <c r="E111" i="124"/>
  <c r="AT111" i="124"/>
  <c r="E112" i="124"/>
  <c r="AT112" i="124"/>
  <c r="AT118" i="124"/>
  <c r="AT117" i="124"/>
  <c r="AS13" i="124"/>
  <c r="AS14" i="124"/>
  <c r="AS15" i="124"/>
  <c r="AS16" i="124"/>
  <c r="AS17" i="124"/>
  <c r="AS18" i="124"/>
  <c r="AS19" i="124"/>
  <c r="AS20" i="124"/>
  <c r="AS21" i="124"/>
  <c r="AS22" i="124"/>
  <c r="AS23" i="124"/>
  <c r="AS24" i="124"/>
  <c r="AS25" i="124"/>
  <c r="AS26" i="124"/>
  <c r="AS27" i="124"/>
  <c r="AS28" i="124"/>
  <c r="AS29" i="124"/>
  <c r="AS30" i="124"/>
  <c r="AS31" i="124"/>
  <c r="AS32" i="124"/>
  <c r="AS33" i="124"/>
  <c r="AS34" i="124"/>
  <c r="AS35" i="124"/>
  <c r="AS36" i="124"/>
  <c r="AS37" i="124"/>
  <c r="AS38" i="124"/>
  <c r="AS39" i="124"/>
  <c r="AS40" i="124"/>
  <c r="AS41" i="124"/>
  <c r="AS42" i="124"/>
  <c r="AS43" i="124"/>
  <c r="AS44" i="124"/>
  <c r="AS45" i="124"/>
  <c r="AS46" i="124"/>
  <c r="AS47" i="124"/>
  <c r="AS48" i="124"/>
  <c r="AS49" i="124"/>
  <c r="AS50" i="124"/>
  <c r="AS51" i="124"/>
  <c r="AS52" i="124"/>
  <c r="AS53" i="124"/>
  <c r="AS54" i="124"/>
  <c r="AS55" i="124"/>
  <c r="AS56" i="124"/>
  <c r="AS57" i="124"/>
  <c r="AS58" i="124"/>
  <c r="AS59" i="124"/>
  <c r="AS60" i="124"/>
  <c r="AS61" i="124"/>
  <c r="AS62" i="124"/>
  <c r="AS63" i="124"/>
  <c r="AS64" i="124"/>
  <c r="AS65" i="124"/>
  <c r="AS66" i="124"/>
  <c r="AS67" i="124"/>
  <c r="AS68" i="124"/>
  <c r="AS69" i="124"/>
  <c r="AS70" i="124"/>
  <c r="AS71" i="124"/>
  <c r="AS72" i="124"/>
  <c r="AS73" i="124"/>
  <c r="AS74" i="124"/>
  <c r="AS75" i="124"/>
  <c r="AS76" i="124"/>
  <c r="AS77" i="124"/>
  <c r="AS78" i="124"/>
  <c r="AS79" i="124"/>
  <c r="AS80" i="124"/>
  <c r="AS81" i="124"/>
  <c r="AS82" i="124"/>
  <c r="AS83" i="124"/>
  <c r="AS84" i="124"/>
  <c r="AS85" i="124"/>
  <c r="AS86" i="124"/>
  <c r="AS87" i="124"/>
  <c r="AS88" i="124"/>
  <c r="AS89" i="124"/>
  <c r="AS90" i="124"/>
  <c r="AS91" i="124"/>
  <c r="AS92" i="124"/>
  <c r="AS93" i="124"/>
  <c r="AS94" i="124"/>
  <c r="AS95" i="124"/>
  <c r="AS96" i="124"/>
  <c r="AS97" i="124"/>
  <c r="AS98" i="124"/>
  <c r="AS99" i="124"/>
  <c r="AS100" i="124"/>
  <c r="AS101" i="124"/>
  <c r="AS102" i="124"/>
  <c r="AS103" i="124"/>
  <c r="AS104" i="124"/>
  <c r="AS105" i="124"/>
  <c r="AS106" i="124"/>
  <c r="AS107" i="124"/>
  <c r="AS108" i="124"/>
  <c r="AS109" i="124"/>
  <c r="AS110" i="124"/>
  <c r="AS111" i="124"/>
  <c r="AS112" i="124"/>
  <c r="AS114" i="124"/>
  <c r="AS117" i="124"/>
  <c r="AQ13" i="124"/>
  <c r="AQ14" i="124"/>
  <c r="AQ15" i="124"/>
  <c r="AQ16" i="124"/>
  <c r="AQ17" i="124"/>
  <c r="AQ18" i="124"/>
  <c r="AQ19" i="124"/>
  <c r="AQ20" i="124"/>
  <c r="AQ21" i="124"/>
  <c r="AQ22" i="124"/>
  <c r="AQ23" i="124"/>
  <c r="AQ24" i="124"/>
  <c r="AQ25" i="124"/>
  <c r="AQ26" i="124"/>
  <c r="AQ27" i="124"/>
  <c r="AQ28" i="124"/>
  <c r="AQ29" i="124"/>
  <c r="AQ30" i="124"/>
  <c r="AQ31" i="124"/>
  <c r="AQ32" i="124"/>
  <c r="AQ33" i="124"/>
  <c r="AQ34" i="124"/>
  <c r="AQ35" i="124"/>
  <c r="AQ36" i="124"/>
  <c r="AQ37" i="124"/>
  <c r="AQ38" i="124"/>
  <c r="AQ39" i="124"/>
  <c r="AQ40" i="124"/>
  <c r="AQ41" i="124"/>
  <c r="AQ42" i="124"/>
  <c r="AQ43" i="124"/>
  <c r="AQ44" i="124"/>
  <c r="AQ45" i="124"/>
  <c r="AQ46" i="124"/>
  <c r="AQ47" i="124"/>
  <c r="AQ48" i="124"/>
  <c r="AQ49" i="124"/>
  <c r="AQ50" i="124"/>
  <c r="AQ51" i="124"/>
  <c r="AQ52" i="124"/>
  <c r="AQ53" i="124"/>
  <c r="AQ54" i="124"/>
  <c r="AQ55" i="124"/>
  <c r="AQ56" i="124"/>
  <c r="AQ57" i="124"/>
  <c r="AQ58" i="124"/>
  <c r="AQ59" i="124"/>
  <c r="AQ60" i="124"/>
  <c r="AQ61" i="124"/>
  <c r="AQ62" i="124"/>
  <c r="AQ63" i="124"/>
  <c r="AQ64" i="124"/>
  <c r="AQ65" i="124"/>
  <c r="AQ66" i="124"/>
  <c r="AQ67" i="124"/>
  <c r="AQ68" i="124"/>
  <c r="AQ69" i="124"/>
  <c r="AQ70" i="124"/>
  <c r="AQ71" i="124"/>
  <c r="AQ72" i="124"/>
  <c r="AQ73" i="124"/>
  <c r="AQ74" i="124"/>
  <c r="AQ75" i="124"/>
  <c r="AQ76" i="124"/>
  <c r="AQ77" i="124"/>
  <c r="AQ78" i="124"/>
  <c r="AQ79" i="124"/>
  <c r="AQ80" i="124"/>
  <c r="AQ81" i="124"/>
  <c r="AQ82" i="124"/>
  <c r="AQ83" i="124"/>
  <c r="AQ84" i="124"/>
  <c r="AQ85" i="124"/>
  <c r="AQ86" i="124"/>
  <c r="AQ87" i="124"/>
  <c r="AQ88" i="124"/>
  <c r="AQ89" i="124"/>
  <c r="AQ90" i="124"/>
  <c r="AQ91" i="124"/>
  <c r="AQ92" i="124"/>
  <c r="AQ93" i="124"/>
  <c r="AQ94" i="124"/>
  <c r="AQ95" i="124"/>
  <c r="AQ96" i="124"/>
  <c r="AQ97" i="124"/>
  <c r="AQ98" i="124"/>
  <c r="AQ99" i="124"/>
  <c r="AQ100" i="124"/>
  <c r="AQ101" i="124"/>
  <c r="AQ102" i="124"/>
  <c r="AQ103" i="124"/>
  <c r="AQ104" i="124"/>
  <c r="AQ105" i="124"/>
  <c r="AQ106" i="124"/>
  <c r="AQ107" i="124"/>
  <c r="AQ108" i="124"/>
  <c r="AQ109" i="124"/>
  <c r="AQ110" i="124"/>
  <c r="AQ111" i="124"/>
  <c r="AQ112" i="124"/>
  <c r="AQ114" i="124"/>
  <c r="AQ117" i="124"/>
  <c r="AM13" i="124"/>
  <c r="AM14" i="124"/>
  <c r="AM15" i="124"/>
  <c r="AM16" i="124"/>
  <c r="AM17" i="124"/>
  <c r="AM18" i="124"/>
  <c r="AM19" i="124"/>
  <c r="AM20" i="124"/>
  <c r="AM21" i="124"/>
  <c r="AM22" i="124"/>
  <c r="AM23" i="124"/>
  <c r="AM24" i="124"/>
  <c r="AM25" i="124"/>
  <c r="AM26" i="124"/>
  <c r="AM27" i="124"/>
  <c r="AM28" i="124"/>
  <c r="AM29" i="124"/>
  <c r="AM30" i="124"/>
  <c r="AM31" i="124"/>
  <c r="AM32" i="124"/>
  <c r="AM33" i="124"/>
  <c r="AM34" i="124"/>
  <c r="AM35" i="124"/>
  <c r="AM36" i="124"/>
  <c r="AM37" i="124"/>
  <c r="AM38" i="124"/>
  <c r="AM39" i="124"/>
  <c r="AM40" i="124"/>
  <c r="AM41" i="124"/>
  <c r="AM42" i="124"/>
  <c r="AM43" i="124"/>
  <c r="AM44" i="124"/>
  <c r="AM45" i="124"/>
  <c r="AM46" i="124"/>
  <c r="AM47" i="124"/>
  <c r="AM48" i="124"/>
  <c r="AM49" i="124"/>
  <c r="AM50" i="124"/>
  <c r="AM51" i="124"/>
  <c r="AM52" i="124"/>
  <c r="AM53" i="124"/>
  <c r="AM54" i="124"/>
  <c r="AM55" i="124"/>
  <c r="AM56" i="124"/>
  <c r="AM57" i="124"/>
  <c r="AM58" i="124"/>
  <c r="AM59" i="124"/>
  <c r="AM60" i="124"/>
  <c r="AM61" i="124"/>
  <c r="AM62" i="124"/>
  <c r="AM63" i="124"/>
  <c r="AM64" i="124"/>
  <c r="AM65" i="124"/>
  <c r="AM66" i="124"/>
  <c r="AM67" i="124"/>
  <c r="AM68" i="124"/>
  <c r="AM69" i="124"/>
  <c r="AM70" i="124"/>
  <c r="AM71" i="124"/>
  <c r="AM72" i="124"/>
  <c r="AM73" i="124"/>
  <c r="AM74" i="124"/>
  <c r="AM75" i="124"/>
  <c r="AM76" i="124"/>
  <c r="AM77" i="124"/>
  <c r="AM78" i="124"/>
  <c r="AM79" i="124"/>
  <c r="AM80" i="124"/>
  <c r="AM81" i="124"/>
  <c r="AM82" i="124"/>
  <c r="AM83" i="124"/>
  <c r="AM84" i="124"/>
  <c r="AM85" i="124"/>
  <c r="AM86" i="124"/>
  <c r="AM87" i="124"/>
  <c r="AM88" i="124"/>
  <c r="AM89" i="124"/>
  <c r="AM90" i="124"/>
  <c r="AM91" i="124"/>
  <c r="AM92" i="124"/>
  <c r="AM93" i="124"/>
  <c r="AM94" i="124"/>
  <c r="AM95" i="124"/>
  <c r="AM96" i="124"/>
  <c r="AM97" i="124"/>
  <c r="AM98" i="124"/>
  <c r="AM99" i="124"/>
  <c r="AM100" i="124"/>
  <c r="AM101" i="124"/>
  <c r="AM102" i="124"/>
  <c r="AM103" i="124"/>
  <c r="AM104" i="124"/>
  <c r="AM105" i="124"/>
  <c r="AM106" i="124"/>
  <c r="AM107" i="124"/>
  <c r="AM108" i="124"/>
  <c r="AM109" i="124"/>
  <c r="AM110" i="124"/>
  <c r="AM111" i="124"/>
  <c r="AM112" i="124"/>
  <c r="AM114" i="124"/>
  <c r="AM117" i="124"/>
  <c r="AK13" i="124"/>
  <c r="AK14" i="124"/>
  <c r="AK15" i="124"/>
  <c r="AK16" i="124"/>
  <c r="AK17" i="124"/>
  <c r="AK18" i="124"/>
  <c r="AK19" i="124"/>
  <c r="AK20" i="124"/>
  <c r="AK21" i="124"/>
  <c r="AK22" i="124"/>
  <c r="AK23" i="124"/>
  <c r="AK24" i="124"/>
  <c r="AK25" i="124"/>
  <c r="AK26" i="124"/>
  <c r="AK27" i="124"/>
  <c r="AK28" i="124"/>
  <c r="AK29" i="124"/>
  <c r="AK30" i="124"/>
  <c r="AK31" i="124"/>
  <c r="AK32" i="124"/>
  <c r="AK33" i="124"/>
  <c r="AK34" i="124"/>
  <c r="AK35" i="124"/>
  <c r="AK36" i="124"/>
  <c r="AK37" i="124"/>
  <c r="AK38" i="124"/>
  <c r="AK39" i="124"/>
  <c r="AK40" i="124"/>
  <c r="AK41" i="124"/>
  <c r="AK42" i="124"/>
  <c r="AK43" i="124"/>
  <c r="AK44" i="124"/>
  <c r="AK45" i="124"/>
  <c r="AK46" i="124"/>
  <c r="AK47" i="124"/>
  <c r="AK48" i="124"/>
  <c r="AK49" i="124"/>
  <c r="AK50" i="124"/>
  <c r="AK51" i="124"/>
  <c r="AK52" i="124"/>
  <c r="AK53" i="124"/>
  <c r="AK54" i="124"/>
  <c r="AK55" i="124"/>
  <c r="AK56" i="124"/>
  <c r="AK57" i="124"/>
  <c r="AK58" i="124"/>
  <c r="AK59" i="124"/>
  <c r="AK60" i="124"/>
  <c r="AK61" i="124"/>
  <c r="AK62" i="124"/>
  <c r="AK63" i="124"/>
  <c r="AK64" i="124"/>
  <c r="AK65" i="124"/>
  <c r="AK66" i="124"/>
  <c r="AK67" i="124"/>
  <c r="AK68" i="124"/>
  <c r="AK69" i="124"/>
  <c r="AK70" i="124"/>
  <c r="AK71" i="124"/>
  <c r="AK72" i="124"/>
  <c r="AK73" i="124"/>
  <c r="AK74" i="124"/>
  <c r="AK75" i="124"/>
  <c r="AK76" i="124"/>
  <c r="AK77" i="124"/>
  <c r="AK78" i="124"/>
  <c r="AK79" i="124"/>
  <c r="AK80" i="124"/>
  <c r="AK81" i="124"/>
  <c r="AK82" i="124"/>
  <c r="AK83" i="124"/>
  <c r="AK84" i="124"/>
  <c r="AK85" i="124"/>
  <c r="AK86" i="124"/>
  <c r="AK87" i="124"/>
  <c r="AK88" i="124"/>
  <c r="AK89" i="124"/>
  <c r="AK90" i="124"/>
  <c r="AK91" i="124"/>
  <c r="AK92" i="124"/>
  <c r="AK93" i="124"/>
  <c r="AK94" i="124"/>
  <c r="AK95" i="124"/>
  <c r="AK96" i="124"/>
  <c r="AK97" i="124"/>
  <c r="AK98" i="124"/>
  <c r="AK99" i="124"/>
  <c r="AK100" i="124"/>
  <c r="AK101" i="124"/>
  <c r="AK102" i="124"/>
  <c r="AK103" i="124"/>
  <c r="AK104" i="124"/>
  <c r="AK105" i="124"/>
  <c r="AK106" i="124"/>
  <c r="AK107" i="124"/>
  <c r="AK108" i="124"/>
  <c r="AK109" i="124"/>
  <c r="AK110" i="124"/>
  <c r="AK111" i="124"/>
  <c r="AK112" i="124"/>
  <c r="AK114" i="124"/>
  <c r="AK117" i="124"/>
  <c r="AG13" i="124"/>
  <c r="AG14" i="124"/>
  <c r="AG15" i="124"/>
  <c r="AG16" i="124"/>
  <c r="AG17" i="124"/>
  <c r="AG18" i="124"/>
  <c r="AG19" i="124"/>
  <c r="AG20" i="124"/>
  <c r="AG21" i="124"/>
  <c r="AG22" i="124"/>
  <c r="AG23" i="124"/>
  <c r="AG24" i="124"/>
  <c r="AG25" i="124"/>
  <c r="AG26" i="124"/>
  <c r="AG27" i="124"/>
  <c r="AG28" i="124"/>
  <c r="AG29" i="124"/>
  <c r="AG30" i="124"/>
  <c r="AG31" i="124"/>
  <c r="AG32" i="124"/>
  <c r="AG33" i="124"/>
  <c r="AG34" i="124"/>
  <c r="AG35" i="124"/>
  <c r="AG36" i="124"/>
  <c r="AG37" i="124"/>
  <c r="AG38" i="124"/>
  <c r="AG39" i="124"/>
  <c r="AG40" i="124"/>
  <c r="AG41" i="124"/>
  <c r="AG42" i="124"/>
  <c r="AG43" i="124"/>
  <c r="AG44" i="124"/>
  <c r="AG45" i="124"/>
  <c r="AG46" i="124"/>
  <c r="AG47" i="124"/>
  <c r="AG48" i="124"/>
  <c r="AG49" i="124"/>
  <c r="AG50" i="124"/>
  <c r="AG51" i="124"/>
  <c r="AG52" i="124"/>
  <c r="AG53" i="124"/>
  <c r="AG54" i="124"/>
  <c r="AG55" i="124"/>
  <c r="AG56" i="124"/>
  <c r="AG57" i="124"/>
  <c r="AG58" i="124"/>
  <c r="AG59" i="124"/>
  <c r="AG60" i="124"/>
  <c r="AG61" i="124"/>
  <c r="AG62" i="124"/>
  <c r="AG63" i="124"/>
  <c r="AG64" i="124"/>
  <c r="AG65" i="124"/>
  <c r="AG66" i="124"/>
  <c r="AG67" i="124"/>
  <c r="AG68" i="124"/>
  <c r="AG69" i="124"/>
  <c r="AG70" i="124"/>
  <c r="AG71" i="124"/>
  <c r="AG72" i="124"/>
  <c r="AG73" i="124"/>
  <c r="AG74" i="124"/>
  <c r="AG75" i="124"/>
  <c r="AG76" i="124"/>
  <c r="AG77" i="124"/>
  <c r="AG78" i="124"/>
  <c r="AG79" i="124"/>
  <c r="AG80" i="124"/>
  <c r="AG81" i="124"/>
  <c r="AG82" i="124"/>
  <c r="AG83" i="124"/>
  <c r="AG84" i="124"/>
  <c r="AG85" i="124"/>
  <c r="AG86" i="124"/>
  <c r="AG87" i="124"/>
  <c r="AG88" i="124"/>
  <c r="AG89" i="124"/>
  <c r="AG90" i="124"/>
  <c r="AG91" i="124"/>
  <c r="AG92" i="124"/>
  <c r="AG93" i="124"/>
  <c r="AG94" i="124"/>
  <c r="AG95" i="124"/>
  <c r="AG96" i="124"/>
  <c r="AG97" i="124"/>
  <c r="AG98" i="124"/>
  <c r="AG99" i="124"/>
  <c r="AG100" i="124"/>
  <c r="AG101" i="124"/>
  <c r="AG102" i="124"/>
  <c r="AG103" i="124"/>
  <c r="AG104" i="124"/>
  <c r="AG105" i="124"/>
  <c r="AG106" i="124"/>
  <c r="AG107" i="124"/>
  <c r="AG108" i="124"/>
  <c r="AG109" i="124"/>
  <c r="AG110" i="124"/>
  <c r="AG111" i="124"/>
  <c r="AG112" i="124"/>
  <c r="AG114" i="124"/>
  <c r="AG117" i="124"/>
  <c r="AE13" i="124"/>
  <c r="AE14" i="124"/>
  <c r="AE15" i="124"/>
  <c r="AE16" i="124"/>
  <c r="AE17" i="124"/>
  <c r="AE18" i="124"/>
  <c r="AE19" i="124"/>
  <c r="AE20" i="124"/>
  <c r="AE21" i="124"/>
  <c r="AE22" i="124"/>
  <c r="AE23" i="124"/>
  <c r="AE24" i="124"/>
  <c r="AE25" i="124"/>
  <c r="AE26" i="124"/>
  <c r="AE27" i="124"/>
  <c r="AE28" i="124"/>
  <c r="AE29" i="124"/>
  <c r="AE30" i="124"/>
  <c r="AE31" i="124"/>
  <c r="AE32" i="124"/>
  <c r="AE33" i="124"/>
  <c r="AE34" i="124"/>
  <c r="AE35" i="124"/>
  <c r="AE36" i="124"/>
  <c r="AE37" i="124"/>
  <c r="AE38" i="124"/>
  <c r="AE39" i="124"/>
  <c r="AE40" i="124"/>
  <c r="AE41" i="124"/>
  <c r="AE42" i="124"/>
  <c r="AE43" i="124"/>
  <c r="AE44" i="124"/>
  <c r="AE45" i="124"/>
  <c r="AE46" i="124"/>
  <c r="AE47" i="124"/>
  <c r="AE48" i="124"/>
  <c r="AE49" i="124"/>
  <c r="AE50" i="124"/>
  <c r="AE51" i="124"/>
  <c r="AE52" i="124"/>
  <c r="AE53" i="124"/>
  <c r="AE54" i="124"/>
  <c r="AE55" i="124"/>
  <c r="AE56" i="124"/>
  <c r="AE57" i="124"/>
  <c r="AE58" i="124"/>
  <c r="AE59" i="124"/>
  <c r="AE60" i="124"/>
  <c r="AE61" i="124"/>
  <c r="AE62" i="124"/>
  <c r="AE63" i="124"/>
  <c r="AE64" i="124"/>
  <c r="AE65" i="124"/>
  <c r="AE66" i="124"/>
  <c r="AE67" i="124"/>
  <c r="AE68" i="124"/>
  <c r="AE69" i="124"/>
  <c r="AE70" i="124"/>
  <c r="AE71" i="124"/>
  <c r="AE72" i="124"/>
  <c r="AE73" i="124"/>
  <c r="AE74" i="124"/>
  <c r="AE75" i="124"/>
  <c r="AE76" i="124"/>
  <c r="AE77" i="124"/>
  <c r="AE78" i="124"/>
  <c r="AE79" i="124"/>
  <c r="AE80" i="124"/>
  <c r="AE81" i="124"/>
  <c r="AE82" i="124"/>
  <c r="AE83" i="124"/>
  <c r="AE84" i="124"/>
  <c r="AE85" i="124"/>
  <c r="AE86" i="124"/>
  <c r="AE87" i="124"/>
  <c r="AE88" i="124"/>
  <c r="AE89" i="124"/>
  <c r="AE90" i="124"/>
  <c r="AE91" i="124"/>
  <c r="AE92" i="124"/>
  <c r="AE93" i="124"/>
  <c r="AE94" i="124"/>
  <c r="AE95" i="124"/>
  <c r="AE96" i="124"/>
  <c r="AE97" i="124"/>
  <c r="AE98" i="124"/>
  <c r="AE99" i="124"/>
  <c r="AE100" i="124"/>
  <c r="AE101" i="124"/>
  <c r="AE102" i="124"/>
  <c r="AE103" i="124"/>
  <c r="AE104" i="124"/>
  <c r="AE105" i="124"/>
  <c r="AE106" i="124"/>
  <c r="AE107" i="124"/>
  <c r="AE108" i="124"/>
  <c r="AE109" i="124"/>
  <c r="AE110" i="124"/>
  <c r="AE111" i="124"/>
  <c r="AE112" i="124"/>
  <c r="AE114" i="124"/>
  <c r="AE117" i="124"/>
  <c r="AC13" i="124"/>
  <c r="AC14" i="124"/>
  <c r="AC15" i="124"/>
  <c r="AC16" i="124"/>
  <c r="AC17" i="124"/>
  <c r="AC18" i="124"/>
  <c r="AC19" i="124"/>
  <c r="AC20" i="124"/>
  <c r="AC21" i="124"/>
  <c r="AC22" i="124"/>
  <c r="AC23" i="124"/>
  <c r="AC24" i="124"/>
  <c r="AC25" i="124"/>
  <c r="AC26" i="124"/>
  <c r="AC27" i="124"/>
  <c r="AC28" i="124"/>
  <c r="AC29" i="124"/>
  <c r="AC30" i="124"/>
  <c r="AC31" i="124"/>
  <c r="AC32" i="124"/>
  <c r="AC33" i="124"/>
  <c r="AC34" i="124"/>
  <c r="AC35" i="124"/>
  <c r="AC36" i="124"/>
  <c r="AC37" i="124"/>
  <c r="AC38" i="124"/>
  <c r="AC39" i="124"/>
  <c r="AC40" i="124"/>
  <c r="AC41" i="124"/>
  <c r="AC42" i="124"/>
  <c r="AC43" i="124"/>
  <c r="AC44" i="124"/>
  <c r="AC45" i="124"/>
  <c r="AC46" i="124"/>
  <c r="AC47" i="124"/>
  <c r="AC48" i="124"/>
  <c r="AC49" i="124"/>
  <c r="AC50" i="124"/>
  <c r="AC51" i="124"/>
  <c r="AC52" i="124"/>
  <c r="AC53" i="124"/>
  <c r="AC54" i="124"/>
  <c r="AC55" i="124"/>
  <c r="AC56" i="124"/>
  <c r="AC57" i="124"/>
  <c r="AC58" i="124"/>
  <c r="AC59" i="124"/>
  <c r="AC60" i="124"/>
  <c r="AC61" i="124"/>
  <c r="AC62" i="124"/>
  <c r="AC63" i="124"/>
  <c r="AC64" i="124"/>
  <c r="AC65" i="124"/>
  <c r="AC66" i="124"/>
  <c r="AC67" i="124"/>
  <c r="AC68" i="124"/>
  <c r="AC69" i="124"/>
  <c r="AC70" i="124"/>
  <c r="AC71" i="124"/>
  <c r="AC72" i="124"/>
  <c r="AC73" i="124"/>
  <c r="AC74" i="124"/>
  <c r="AC75" i="124"/>
  <c r="AC76" i="124"/>
  <c r="AC77" i="124"/>
  <c r="AC78" i="124"/>
  <c r="AC79" i="124"/>
  <c r="AC80" i="124"/>
  <c r="AC81" i="124"/>
  <c r="AC82" i="124"/>
  <c r="AC83" i="124"/>
  <c r="AC84" i="124"/>
  <c r="AC85" i="124"/>
  <c r="AC86" i="124"/>
  <c r="AC87" i="124"/>
  <c r="AC88" i="124"/>
  <c r="AC89" i="124"/>
  <c r="AC90" i="124"/>
  <c r="AC91" i="124"/>
  <c r="AC92" i="124"/>
  <c r="AC93" i="124"/>
  <c r="AC94" i="124"/>
  <c r="AC95" i="124"/>
  <c r="AC96" i="124"/>
  <c r="AC97" i="124"/>
  <c r="AC98" i="124"/>
  <c r="AC99" i="124"/>
  <c r="AC100" i="124"/>
  <c r="AC101" i="124"/>
  <c r="AC102" i="124"/>
  <c r="AC103" i="124"/>
  <c r="AC104" i="124"/>
  <c r="AC105" i="124"/>
  <c r="AC106" i="124"/>
  <c r="AC107" i="124"/>
  <c r="AC108" i="124"/>
  <c r="AC109" i="124"/>
  <c r="AC110" i="124"/>
  <c r="AC111" i="124"/>
  <c r="AC112" i="124"/>
  <c r="AC114" i="124"/>
  <c r="AC117" i="124"/>
  <c r="U13" i="124"/>
  <c r="U14" i="124"/>
  <c r="U15" i="124"/>
  <c r="U16" i="124"/>
  <c r="U17" i="124"/>
  <c r="U18" i="124"/>
  <c r="U19" i="124"/>
  <c r="U20" i="124"/>
  <c r="U21" i="124"/>
  <c r="U22" i="124"/>
  <c r="U23" i="124"/>
  <c r="U24" i="124"/>
  <c r="U25" i="124"/>
  <c r="U26" i="124"/>
  <c r="U27" i="124"/>
  <c r="U28" i="124"/>
  <c r="U29" i="124"/>
  <c r="U30" i="124"/>
  <c r="U31" i="124"/>
  <c r="U32" i="124"/>
  <c r="U33" i="124"/>
  <c r="U34" i="124"/>
  <c r="U35" i="124"/>
  <c r="U36" i="124"/>
  <c r="U37" i="124"/>
  <c r="U38" i="124"/>
  <c r="U39" i="124"/>
  <c r="U40" i="124"/>
  <c r="U41" i="124"/>
  <c r="U42" i="124"/>
  <c r="U43" i="124"/>
  <c r="U44" i="124"/>
  <c r="U45" i="124"/>
  <c r="U46" i="124"/>
  <c r="U47" i="124"/>
  <c r="U48" i="124"/>
  <c r="U49" i="124"/>
  <c r="U50" i="124"/>
  <c r="U51" i="124"/>
  <c r="U52" i="124"/>
  <c r="U53" i="124"/>
  <c r="U54" i="124"/>
  <c r="U55" i="124"/>
  <c r="U56" i="124"/>
  <c r="U57" i="124"/>
  <c r="U58" i="124"/>
  <c r="U59" i="124"/>
  <c r="U60" i="124"/>
  <c r="U61" i="124"/>
  <c r="U62" i="124"/>
  <c r="U63" i="124"/>
  <c r="U64" i="124"/>
  <c r="U65" i="124"/>
  <c r="U66" i="124"/>
  <c r="U67" i="124"/>
  <c r="U68" i="124"/>
  <c r="U69" i="124"/>
  <c r="U70" i="124"/>
  <c r="U71" i="124"/>
  <c r="U72" i="124"/>
  <c r="U73" i="124"/>
  <c r="U74" i="124"/>
  <c r="U75" i="124"/>
  <c r="U76" i="124"/>
  <c r="U77" i="124"/>
  <c r="U78" i="124"/>
  <c r="U79" i="124"/>
  <c r="U80" i="124"/>
  <c r="U81" i="124"/>
  <c r="U82" i="124"/>
  <c r="U83" i="124"/>
  <c r="U84" i="124"/>
  <c r="U85" i="124"/>
  <c r="U86" i="124"/>
  <c r="U87" i="124"/>
  <c r="U88" i="124"/>
  <c r="U89" i="124"/>
  <c r="U90" i="124"/>
  <c r="U91" i="124"/>
  <c r="U92" i="124"/>
  <c r="U93" i="124"/>
  <c r="U94" i="124"/>
  <c r="U95" i="124"/>
  <c r="U96" i="124"/>
  <c r="U97" i="124"/>
  <c r="U98" i="124"/>
  <c r="U99" i="124"/>
  <c r="U100" i="124"/>
  <c r="U101" i="124"/>
  <c r="U102" i="124"/>
  <c r="U103" i="124"/>
  <c r="U104" i="124"/>
  <c r="U105" i="124"/>
  <c r="U106" i="124"/>
  <c r="U107" i="124"/>
  <c r="U108" i="124"/>
  <c r="U109" i="124"/>
  <c r="U110" i="124"/>
  <c r="U111" i="124"/>
  <c r="U112" i="124"/>
  <c r="U114" i="124"/>
  <c r="U117" i="124"/>
  <c r="S13" i="124"/>
  <c r="S14" i="124"/>
  <c r="S15" i="124"/>
  <c r="S16" i="124"/>
  <c r="S17" i="124"/>
  <c r="S18" i="124"/>
  <c r="S19" i="124"/>
  <c r="S20" i="124"/>
  <c r="S21" i="124"/>
  <c r="S22" i="124"/>
  <c r="S23" i="124"/>
  <c r="S24" i="124"/>
  <c r="S25" i="124"/>
  <c r="S26" i="124"/>
  <c r="S27" i="124"/>
  <c r="S28" i="124"/>
  <c r="S29" i="124"/>
  <c r="S30" i="124"/>
  <c r="S31" i="124"/>
  <c r="S32" i="124"/>
  <c r="S33" i="124"/>
  <c r="S34" i="124"/>
  <c r="S35" i="124"/>
  <c r="S36" i="124"/>
  <c r="S37" i="124"/>
  <c r="S38" i="124"/>
  <c r="S39" i="124"/>
  <c r="S40" i="124"/>
  <c r="S41" i="124"/>
  <c r="S42" i="124"/>
  <c r="S43" i="124"/>
  <c r="S44" i="124"/>
  <c r="S45" i="124"/>
  <c r="S46" i="124"/>
  <c r="S47" i="124"/>
  <c r="S48" i="124"/>
  <c r="S49" i="124"/>
  <c r="S50" i="124"/>
  <c r="S51" i="124"/>
  <c r="S52" i="124"/>
  <c r="S53" i="124"/>
  <c r="S54" i="124"/>
  <c r="S55" i="124"/>
  <c r="S56" i="124"/>
  <c r="S57" i="124"/>
  <c r="S58" i="124"/>
  <c r="S59" i="124"/>
  <c r="S60" i="124"/>
  <c r="S61" i="124"/>
  <c r="S62" i="124"/>
  <c r="S63" i="124"/>
  <c r="S64" i="124"/>
  <c r="S65" i="124"/>
  <c r="S66" i="124"/>
  <c r="S67" i="124"/>
  <c r="S68" i="124"/>
  <c r="S69" i="124"/>
  <c r="S70" i="124"/>
  <c r="S71" i="124"/>
  <c r="S72" i="124"/>
  <c r="S73" i="124"/>
  <c r="S74" i="124"/>
  <c r="S75" i="124"/>
  <c r="S76" i="124"/>
  <c r="S77" i="124"/>
  <c r="S78" i="124"/>
  <c r="S79" i="124"/>
  <c r="S80" i="124"/>
  <c r="S81" i="124"/>
  <c r="S82" i="124"/>
  <c r="S83" i="124"/>
  <c r="S84" i="124"/>
  <c r="S85" i="124"/>
  <c r="S86" i="124"/>
  <c r="S87" i="124"/>
  <c r="S88" i="124"/>
  <c r="S89" i="124"/>
  <c r="S90" i="124"/>
  <c r="S91" i="124"/>
  <c r="S92" i="124"/>
  <c r="S93" i="124"/>
  <c r="S94" i="124"/>
  <c r="S95" i="124"/>
  <c r="S96" i="124"/>
  <c r="S97" i="124"/>
  <c r="S98" i="124"/>
  <c r="S99" i="124"/>
  <c r="S100" i="124"/>
  <c r="S101" i="124"/>
  <c r="S102" i="124"/>
  <c r="S103" i="124"/>
  <c r="S104" i="124"/>
  <c r="S105" i="124"/>
  <c r="S106" i="124"/>
  <c r="S107" i="124"/>
  <c r="S108" i="124"/>
  <c r="S109" i="124"/>
  <c r="S110" i="124"/>
  <c r="S111" i="124"/>
  <c r="S112" i="124"/>
  <c r="S114" i="124"/>
  <c r="S117" i="124"/>
  <c r="Q13" i="124"/>
  <c r="Q14" i="124"/>
  <c r="Q15" i="124"/>
  <c r="Q16" i="124"/>
  <c r="Q17" i="124"/>
  <c r="Q18" i="124"/>
  <c r="Q19" i="124"/>
  <c r="Q20" i="124"/>
  <c r="Q21" i="124"/>
  <c r="Q22" i="124"/>
  <c r="Q23" i="124"/>
  <c r="Q24" i="124"/>
  <c r="Q25" i="124"/>
  <c r="Q26" i="124"/>
  <c r="Q27" i="124"/>
  <c r="Q28" i="124"/>
  <c r="Q29" i="124"/>
  <c r="Q30" i="124"/>
  <c r="Q31" i="124"/>
  <c r="Q32" i="124"/>
  <c r="Q33" i="124"/>
  <c r="Q34" i="124"/>
  <c r="Q35" i="124"/>
  <c r="Q36" i="124"/>
  <c r="Q37" i="124"/>
  <c r="Q38" i="124"/>
  <c r="Q39" i="124"/>
  <c r="Q40" i="124"/>
  <c r="Q41" i="124"/>
  <c r="Q42" i="124"/>
  <c r="Q43" i="124"/>
  <c r="Q44" i="124"/>
  <c r="Q45" i="124"/>
  <c r="Q46" i="124"/>
  <c r="Q47" i="124"/>
  <c r="Q48" i="124"/>
  <c r="Q49" i="124"/>
  <c r="Q50" i="124"/>
  <c r="Q51" i="124"/>
  <c r="Q52" i="124"/>
  <c r="Q53" i="124"/>
  <c r="Q54" i="124"/>
  <c r="Q55" i="124"/>
  <c r="Q56" i="124"/>
  <c r="Q57" i="124"/>
  <c r="Q58" i="124"/>
  <c r="Q59" i="124"/>
  <c r="Q60" i="124"/>
  <c r="Q61" i="124"/>
  <c r="Q62" i="124"/>
  <c r="Q63" i="124"/>
  <c r="Q64" i="124"/>
  <c r="Q65" i="124"/>
  <c r="Q66" i="124"/>
  <c r="Q67" i="124"/>
  <c r="Q68" i="124"/>
  <c r="Q69" i="124"/>
  <c r="Q70" i="124"/>
  <c r="Q71" i="124"/>
  <c r="Q72" i="124"/>
  <c r="Q73" i="124"/>
  <c r="Q74" i="124"/>
  <c r="Q75" i="124"/>
  <c r="Q76" i="124"/>
  <c r="Q77" i="124"/>
  <c r="Q78" i="124"/>
  <c r="Q79" i="124"/>
  <c r="Q80" i="124"/>
  <c r="Q81" i="124"/>
  <c r="Q82" i="124"/>
  <c r="Q83" i="124"/>
  <c r="Q84" i="124"/>
  <c r="Q85" i="124"/>
  <c r="Q86" i="124"/>
  <c r="Q87" i="124"/>
  <c r="Q88" i="124"/>
  <c r="Q89" i="124"/>
  <c r="Q90" i="124"/>
  <c r="Q91" i="124"/>
  <c r="Q92" i="124"/>
  <c r="Q93" i="124"/>
  <c r="Q94" i="124"/>
  <c r="Q95" i="124"/>
  <c r="Q96" i="124"/>
  <c r="Q97" i="124"/>
  <c r="Q98" i="124"/>
  <c r="Q99" i="124"/>
  <c r="Q100" i="124"/>
  <c r="Q101" i="124"/>
  <c r="Q102" i="124"/>
  <c r="Q103" i="124"/>
  <c r="Q104" i="124"/>
  <c r="Q105" i="124"/>
  <c r="Q106" i="124"/>
  <c r="Q107" i="124"/>
  <c r="Q108" i="124"/>
  <c r="Q109" i="124"/>
  <c r="Q110" i="124"/>
  <c r="Q111" i="124"/>
  <c r="Q112" i="124"/>
  <c r="Q114" i="124"/>
  <c r="Q117" i="124"/>
  <c r="K13" i="124"/>
  <c r="K14" i="124"/>
  <c r="K15" i="124"/>
  <c r="K16" i="124"/>
  <c r="K17" i="124"/>
  <c r="K18" i="124"/>
  <c r="K19" i="124"/>
  <c r="K20" i="124"/>
  <c r="K21" i="124"/>
  <c r="K22" i="124"/>
  <c r="K23" i="124"/>
  <c r="K24" i="124"/>
  <c r="K25" i="124"/>
  <c r="K26" i="124"/>
  <c r="K27" i="124"/>
  <c r="K28" i="124"/>
  <c r="K29" i="124"/>
  <c r="K30" i="124"/>
  <c r="K31" i="124"/>
  <c r="K32" i="124"/>
  <c r="K33" i="124"/>
  <c r="K34" i="124"/>
  <c r="K35" i="124"/>
  <c r="K36" i="124"/>
  <c r="K37" i="124"/>
  <c r="K38" i="124"/>
  <c r="K39" i="124"/>
  <c r="K40" i="124"/>
  <c r="K41" i="124"/>
  <c r="K42" i="124"/>
  <c r="K43" i="124"/>
  <c r="K44" i="124"/>
  <c r="K45" i="124"/>
  <c r="K46" i="124"/>
  <c r="K47" i="124"/>
  <c r="K48" i="124"/>
  <c r="K49" i="124"/>
  <c r="K50" i="124"/>
  <c r="K51" i="124"/>
  <c r="K52" i="124"/>
  <c r="K53" i="124"/>
  <c r="K54" i="124"/>
  <c r="K55" i="124"/>
  <c r="K56" i="124"/>
  <c r="K57" i="124"/>
  <c r="K58" i="124"/>
  <c r="K59" i="124"/>
  <c r="K60" i="124"/>
  <c r="K61" i="124"/>
  <c r="K62" i="124"/>
  <c r="K63" i="124"/>
  <c r="K64" i="124"/>
  <c r="K65" i="124"/>
  <c r="K66" i="124"/>
  <c r="K67" i="124"/>
  <c r="K68" i="124"/>
  <c r="K69" i="124"/>
  <c r="K70" i="124"/>
  <c r="K71" i="124"/>
  <c r="K72" i="124"/>
  <c r="K73" i="124"/>
  <c r="K74" i="124"/>
  <c r="K75" i="124"/>
  <c r="K76" i="124"/>
  <c r="K77" i="124"/>
  <c r="K78" i="124"/>
  <c r="K79" i="124"/>
  <c r="K80" i="124"/>
  <c r="K81" i="124"/>
  <c r="K82" i="124"/>
  <c r="K83" i="124"/>
  <c r="K84" i="124"/>
  <c r="K85" i="124"/>
  <c r="K86" i="124"/>
  <c r="K87" i="124"/>
  <c r="K88" i="124"/>
  <c r="K89" i="124"/>
  <c r="K90" i="124"/>
  <c r="K91" i="124"/>
  <c r="K92" i="124"/>
  <c r="K93" i="124"/>
  <c r="K94" i="124"/>
  <c r="K95" i="124"/>
  <c r="K96" i="124"/>
  <c r="K97" i="124"/>
  <c r="K98" i="124"/>
  <c r="K99" i="124"/>
  <c r="K100" i="124"/>
  <c r="K101" i="124"/>
  <c r="K102" i="124"/>
  <c r="K103" i="124"/>
  <c r="K104" i="124"/>
  <c r="K105" i="124"/>
  <c r="K106" i="124"/>
  <c r="K107" i="124"/>
  <c r="K108" i="124"/>
  <c r="K109" i="124"/>
  <c r="K110" i="124"/>
  <c r="K111" i="124"/>
  <c r="K112" i="124"/>
  <c r="K114" i="124"/>
  <c r="K117" i="124"/>
  <c r="I13" i="124"/>
  <c r="I14" i="124"/>
  <c r="I15" i="124"/>
  <c r="I16" i="124"/>
  <c r="I17" i="124"/>
  <c r="I18" i="124"/>
  <c r="I19" i="124"/>
  <c r="I20" i="124"/>
  <c r="I21" i="124"/>
  <c r="I22" i="124"/>
  <c r="I23" i="124"/>
  <c r="I24" i="124"/>
  <c r="I25" i="124"/>
  <c r="I26" i="124"/>
  <c r="I27" i="124"/>
  <c r="I28" i="124"/>
  <c r="I29" i="124"/>
  <c r="I30" i="124"/>
  <c r="I31" i="124"/>
  <c r="I32" i="124"/>
  <c r="I33" i="124"/>
  <c r="I34" i="124"/>
  <c r="I35" i="124"/>
  <c r="I36" i="124"/>
  <c r="I37" i="124"/>
  <c r="I38" i="124"/>
  <c r="I39" i="124"/>
  <c r="I40" i="124"/>
  <c r="I41" i="124"/>
  <c r="I42" i="124"/>
  <c r="I43" i="124"/>
  <c r="I44" i="124"/>
  <c r="I45" i="124"/>
  <c r="I46" i="124"/>
  <c r="I47" i="124"/>
  <c r="I48" i="124"/>
  <c r="I49" i="124"/>
  <c r="I50" i="124"/>
  <c r="I51" i="124"/>
  <c r="I52" i="124"/>
  <c r="I53" i="124"/>
  <c r="I54" i="124"/>
  <c r="I55" i="124"/>
  <c r="I56" i="124"/>
  <c r="I57" i="124"/>
  <c r="I58" i="124"/>
  <c r="I59" i="124"/>
  <c r="I60" i="124"/>
  <c r="I61" i="124"/>
  <c r="I62" i="124"/>
  <c r="I63" i="124"/>
  <c r="I64" i="124"/>
  <c r="I65" i="124"/>
  <c r="I66" i="124"/>
  <c r="I67" i="124"/>
  <c r="I68" i="124"/>
  <c r="I69" i="124"/>
  <c r="I70" i="124"/>
  <c r="I71" i="124"/>
  <c r="I72" i="124"/>
  <c r="I73" i="124"/>
  <c r="I74" i="124"/>
  <c r="I75" i="124"/>
  <c r="I76" i="124"/>
  <c r="I77" i="124"/>
  <c r="I78" i="124"/>
  <c r="I79" i="124"/>
  <c r="I80" i="124"/>
  <c r="I81" i="124"/>
  <c r="I82" i="124"/>
  <c r="I83" i="124"/>
  <c r="I84" i="124"/>
  <c r="I85" i="124"/>
  <c r="I86" i="124"/>
  <c r="I87" i="124"/>
  <c r="I88" i="124"/>
  <c r="I89" i="124"/>
  <c r="I90" i="124"/>
  <c r="I91" i="124"/>
  <c r="I92" i="124"/>
  <c r="I93" i="124"/>
  <c r="I94" i="124"/>
  <c r="I95" i="124"/>
  <c r="I96" i="124"/>
  <c r="I97" i="124"/>
  <c r="I98" i="124"/>
  <c r="I99" i="124"/>
  <c r="I100" i="124"/>
  <c r="I101" i="124"/>
  <c r="I102" i="124"/>
  <c r="I103" i="124"/>
  <c r="I104" i="124"/>
  <c r="I105" i="124"/>
  <c r="I106" i="124"/>
  <c r="I107" i="124"/>
  <c r="I108" i="124"/>
  <c r="I109" i="124"/>
  <c r="I110" i="124"/>
  <c r="I111" i="124"/>
  <c r="I112" i="124"/>
  <c r="I114" i="124"/>
  <c r="I117" i="124"/>
  <c r="AR115" i="124"/>
  <c r="AP115" i="124"/>
  <c r="AF115" i="124"/>
  <c r="AD115" i="124"/>
  <c r="AB115" i="124"/>
  <c r="T115" i="124"/>
  <c r="R115" i="124"/>
  <c r="P115" i="124"/>
  <c r="J115" i="124"/>
  <c r="H115" i="124"/>
  <c r="E115" i="124"/>
  <c r="E114" i="124"/>
  <c r="C112" i="124"/>
  <c r="C111" i="124"/>
  <c r="C110" i="124"/>
  <c r="C109" i="124"/>
  <c r="B82" i="124"/>
  <c r="B81" i="124"/>
  <c r="B72" i="124"/>
  <c r="B67" i="124"/>
  <c r="B64" i="124"/>
  <c r="B61" i="124"/>
  <c r="B60" i="124"/>
  <c r="B59" i="124"/>
  <c r="B58" i="124"/>
  <c r="B57" i="124"/>
  <c r="B56" i="124"/>
  <c r="B52" i="124"/>
  <c r="B49" i="124"/>
  <c r="B47" i="124"/>
  <c r="B46" i="124"/>
  <c r="B45" i="124"/>
  <c r="B44" i="124"/>
  <c r="B43" i="124"/>
  <c r="B42" i="124"/>
  <c r="B41" i="124"/>
  <c r="B39" i="124"/>
  <c r="B37" i="124"/>
  <c r="B36" i="124"/>
  <c r="B35" i="124"/>
  <c r="B34" i="124"/>
  <c r="B33" i="124"/>
  <c r="B32" i="124"/>
  <c r="B31" i="124"/>
  <c r="B30" i="124"/>
  <c r="B29" i="124"/>
  <c r="B28" i="124"/>
  <c r="B26" i="124"/>
  <c r="B25" i="124"/>
  <c r="B24" i="124"/>
  <c r="B23" i="124"/>
  <c r="B22" i="124"/>
  <c r="B21" i="124"/>
  <c r="B20" i="124"/>
  <c r="B19" i="124"/>
  <c r="B18" i="124"/>
  <c r="B16" i="124"/>
  <c r="B15" i="124"/>
  <c r="B14" i="124"/>
  <c r="B13" i="124"/>
  <c r="B6" i="124"/>
  <c r="B4" i="124"/>
  <c r="AY81" i="15"/>
  <c r="E112" i="123"/>
  <c r="AT112" i="123"/>
  <c r="AS112" i="123"/>
  <c r="AQ112" i="123"/>
  <c r="AM112" i="123"/>
  <c r="AK112" i="123"/>
  <c r="AG112" i="123"/>
  <c r="AE112" i="123"/>
  <c r="AC112" i="123"/>
  <c r="U112" i="123"/>
  <c r="S112" i="123"/>
  <c r="Q112" i="123"/>
  <c r="K112" i="123"/>
  <c r="C112" i="123"/>
  <c r="AT128" i="123"/>
  <c r="S123" i="123"/>
  <c r="E13" i="123"/>
  <c r="AT13" i="123"/>
  <c r="E14" i="123"/>
  <c r="AT14" i="123"/>
  <c r="E15" i="123"/>
  <c r="AT15" i="123"/>
  <c r="E16" i="123"/>
  <c r="AT16" i="123"/>
  <c r="E17" i="123"/>
  <c r="AT17" i="123"/>
  <c r="E18" i="123"/>
  <c r="AT18" i="123"/>
  <c r="E19" i="123"/>
  <c r="AT19" i="123"/>
  <c r="E20" i="123"/>
  <c r="AT20" i="123"/>
  <c r="E21" i="123"/>
  <c r="AT21" i="123"/>
  <c r="E22" i="123"/>
  <c r="AT22" i="123"/>
  <c r="E23" i="123"/>
  <c r="AT23" i="123"/>
  <c r="E24" i="123"/>
  <c r="AT24" i="123"/>
  <c r="E25" i="123"/>
  <c r="AT25" i="123"/>
  <c r="E26" i="123"/>
  <c r="AT26" i="123"/>
  <c r="E27" i="123"/>
  <c r="AT27" i="123"/>
  <c r="E28" i="123"/>
  <c r="AT28" i="123"/>
  <c r="E29" i="123"/>
  <c r="AT29" i="123"/>
  <c r="E30" i="123"/>
  <c r="AT30" i="123"/>
  <c r="E31" i="123"/>
  <c r="AT31" i="123"/>
  <c r="E32" i="123"/>
  <c r="AT32" i="123"/>
  <c r="E33" i="123"/>
  <c r="AT33" i="123"/>
  <c r="E34" i="123"/>
  <c r="AT34" i="123"/>
  <c r="E35" i="123"/>
  <c r="AT35" i="123"/>
  <c r="E36" i="123"/>
  <c r="AT36" i="123"/>
  <c r="E37" i="123"/>
  <c r="AT37" i="123"/>
  <c r="E38" i="123"/>
  <c r="AT38" i="123"/>
  <c r="E39" i="123"/>
  <c r="AT39" i="123"/>
  <c r="E40" i="123"/>
  <c r="AT40" i="123"/>
  <c r="E41" i="123"/>
  <c r="AT41" i="123"/>
  <c r="E42" i="123"/>
  <c r="AT42" i="123"/>
  <c r="E43" i="123"/>
  <c r="AT43" i="123"/>
  <c r="E44" i="123"/>
  <c r="AT44" i="123"/>
  <c r="E45" i="123"/>
  <c r="AT45" i="123"/>
  <c r="E46" i="123"/>
  <c r="AT46" i="123"/>
  <c r="E47" i="123"/>
  <c r="AT47" i="123"/>
  <c r="E48" i="123"/>
  <c r="AT48" i="123"/>
  <c r="E49" i="123"/>
  <c r="AT49" i="123"/>
  <c r="E50" i="123"/>
  <c r="AT50" i="123"/>
  <c r="E51" i="123"/>
  <c r="AT51" i="123"/>
  <c r="E52" i="123"/>
  <c r="AT52" i="123"/>
  <c r="E53" i="123"/>
  <c r="AT53" i="123"/>
  <c r="E54" i="123"/>
  <c r="AT54" i="123"/>
  <c r="E55" i="123"/>
  <c r="AT55" i="123"/>
  <c r="E56" i="123"/>
  <c r="AT56" i="123"/>
  <c r="E57" i="123"/>
  <c r="AT57" i="123"/>
  <c r="E58" i="123"/>
  <c r="AT58" i="123"/>
  <c r="E59" i="123"/>
  <c r="AT59" i="123"/>
  <c r="E60" i="123"/>
  <c r="AT60" i="123"/>
  <c r="E61" i="123"/>
  <c r="AT61" i="123"/>
  <c r="E62" i="123"/>
  <c r="AT62" i="123"/>
  <c r="E63" i="123"/>
  <c r="AT63" i="123"/>
  <c r="E64" i="123"/>
  <c r="AT64" i="123"/>
  <c r="E65" i="123"/>
  <c r="AT65" i="123"/>
  <c r="E66" i="123"/>
  <c r="AT66" i="123"/>
  <c r="E67" i="123"/>
  <c r="AT67" i="123"/>
  <c r="E68" i="123"/>
  <c r="AT68" i="123"/>
  <c r="E69" i="123"/>
  <c r="AT69" i="123"/>
  <c r="E70" i="123"/>
  <c r="AT70" i="123"/>
  <c r="E71" i="123"/>
  <c r="AT71" i="123"/>
  <c r="E72" i="123"/>
  <c r="AT72" i="123"/>
  <c r="E73" i="123"/>
  <c r="AT73" i="123"/>
  <c r="E74" i="123"/>
  <c r="AT74" i="123"/>
  <c r="E75" i="123"/>
  <c r="AT75" i="123"/>
  <c r="E76" i="123"/>
  <c r="AT76" i="123"/>
  <c r="E77" i="123"/>
  <c r="AT77" i="123"/>
  <c r="E78" i="123"/>
  <c r="AT78" i="123"/>
  <c r="E79" i="123"/>
  <c r="AT79" i="123"/>
  <c r="E80" i="123"/>
  <c r="AT80" i="123"/>
  <c r="E81" i="123"/>
  <c r="AT81" i="123"/>
  <c r="E82" i="123"/>
  <c r="AT82" i="123"/>
  <c r="E83" i="123"/>
  <c r="AT83" i="123"/>
  <c r="E84" i="123"/>
  <c r="AT84" i="123"/>
  <c r="E85" i="123"/>
  <c r="AT85" i="123"/>
  <c r="E86" i="123"/>
  <c r="AT86" i="123"/>
  <c r="E87" i="123"/>
  <c r="AT87" i="123"/>
  <c r="E88" i="123"/>
  <c r="AT88" i="123"/>
  <c r="E89" i="123"/>
  <c r="AT89" i="123"/>
  <c r="E90" i="123"/>
  <c r="AT90" i="123"/>
  <c r="E91" i="123"/>
  <c r="AT91" i="123"/>
  <c r="E92" i="123"/>
  <c r="AT92" i="123"/>
  <c r="E93" i="123"/>
  <c r="AT93" i="123"/>
  <c r="E94" i="123"/>
  <c r="AT94" i="123"/>
  <c r="E95" i="123"/>
  <c r="AT95" i="123"/>
  <c r="E96" i="123"/>
  <c r="AT96" i="123"/>
  <c r="E97" i="123"/>
  <c r="AT97" i="123"/>
  <c r="E98" i="123"/>
  <c r="AT98" i="123"/>
  <c r="E99" i="123"/>
  <c r="AT99" i="123"/>
  <c r="E100" i="123"/>
  <c r="AT100" i="123"/>
  <c r="E101" i="123"/>
  <c r="AT101" i="123"/>
  <c r="E102" i="123"/>
  <c r="AT102" i="123"/>
  <c r="E103" i="123"/>
  <c r="AT103" i="123"/>
  <c r="E104" i="123"/>
  <c r="AT104" i="123"/>
  <c r="E105" i="123"/>
  <c r="AT105" i="123"/>
  <c r="E106" i="123"/>
  <c r="AT106" i="123"/>
  <c r="E107" i="123"/>
  <c r="AT107" i="123"/>
  <c r="E108" i="123"/>
  <c r="AT108" i="123"/>
  <c r="E109" i="123"/>
  <c r="AT109" i="123"/>
  <c r="E110" i="123"/>
  <c r="AT110" i="123"/>
  <c r="E111" i="123"/>
  <c r="AT111" i="123"/>
  <c r="AT113" i="123"/>
  <c r="AT117" i="123"/>
  <c r="AT116" i="123"/>
  <c r="AS13" i="123"/>
  <c r="AS14" i="123"/>
  <c r="AS15" i="123"/>
  <c r="AS16" i="123"/>
  <c r="AS17" i="123"/>
  <c r="AS18" i="123"/>
  <c r="AS19" i="123"/>
  <c r="AS20" i="123"/>
  <c r="AS21" i="123"/>
  <c r="AS22" i="123"/>
  <c r="AS23" i="123"/>
  <c r="AS24" i="123"/>
  <c r="AS25" i="123"/>
  <c r="AS26" i="123"/>
  <c r="AS27" i="123"/>
  <c r="AS28" i="123"/>
  <c r="AS29" i="123"/>
  <c r="AS30" i="123"/>
  <c r="AS31" i="123"/>
  <c r="AS32" i="123"/>
  <c r="AS33" i="123"/>
  <c r="AS34" i="123"/>
  <c r="AS35" i="123"/>
  <c r="AS36" i="123"/>
  <c r="AS37" i="123"/>
  <c r="AS38" i="123"/>
  <c r="AS39" i="123"/>
  <c r="AS40" i="123"/>
  <c r="AS41" i="123"/>
  <c r="AS42" i="123"/>
  <c r="AS43" i="123"/>
  <c r="AS44" i="123"/>
  <c r="AS45" i="123"/>
  <c r="AS46" i="123"/>
  <c r="AS47" i="123"/>
  <c r="AS48" i="123"/>
  <c r="AS49" i="123"/>
  <c r="AS50" i="123"/>
  <c r="AS51" i="123"/>
  <c r="AS52" i="123"/>
  <c r="AS53" i="123"/>
  <c r="AS54" i="123"/>
  <c r="AS55" i="123"/>
  <c r="AS56" i="123"/>
  <c r="AS57" i="123"/>
  <c r="AS58" i="123"/>
  <c r="AS59" i="123"/>
  <c r="AS60" i="123"/>
  <c r="AS61" i="123"/>
  <c r="AS62" i="123"/>
  <c r="AS63" i="123"/>
  <c r="AS64" i="123"/>
  <c r="AS65" i="123"/>
  <c r="AS66" i="123"/>
  <c r="AS67" i="123"/>
  <c r="AS68" i="123"/>
  <c r="AS69" i="123"/>
  <c r="AS70" i="123"/>
  <c r="AS71" i="123"/>
  <c r="AS72" i="123"/>
  <c r="AS73" i="123"/>
  <c r="AS74" i="123"/>
  <c r="AS75" i="123"/>
  <c r="AS76" i="123"/>
  <c r="AS77" i="123"/>
  <c r="AS78" i="123"/>
  <c r="AS79" i="123"/>
  <c r="AS80" i="123"/>
  <c r="AS81" i="123"/>
  <c r="AS82" i="123"/>
  <c r="AS83" i="123"/>
  <c r="AS84" i="123"/>
  <c r="AS85" i="123"/>
  <c r="AS86" i="123"/>
  <c r="AS87" i="123"/>
  <c r="AS88" i="123"/>
  <c r="AS89" i="123"/>
  <c r="AS90" i="123"/>
  <c r="AS91" i="123"/>
  <c r="AS92" i="123"/>
  <c r="AS93" i="123"/>
  <c r="AS94" i="123"/>
  <c r="AS95" i="123"/>
  <c r="AS96" i="123"/>
  <c r="AS97" i="123"/>
  <c r="AS98" i="123"/>
  <c r="AS99" i="123"/>
  <c r="AS100" i="123"/>
  <c r="AS101" i="123"/>
  <c r="AS102" i="123"/>
  <c r="AS103" i="123"/>
  <c r="AS104" i="123"/>
  <c r="AS105" i="123"/>
  <c r="AS106" i="123"/>
  <c r="AS107" i="123"/>
  <c r="AS108" i="123"/>
  <c r="AS109" i="123"/>
  <c r="AS110" i="123"/>
  <c r="AS111" i="123"/>
  <c r="AS113" i="123"/>
  <c r="AS116" i="123"/>
  <c r="AQ13" i="123"/>
  <c r="AQ14" i="123"/>
  <c r="AQ15" i="123"/>
  <c r="AQ16" i="123"/>
  <c r="AQ17" i="123"/>
  <c r="AQ18" i="123"/>
  <c r="AQ19" i="123"/>
  <c r="AQ20" i="123"/>
  <c r="AQ21" i="123"/>
  <c r="AQ22" i="123"/>
  <c r="AQ23" i="123"/>
  <c r="AQ24" i="123"/>
  <c r="AQ25" i="123"/>
  <c r="AQ26" i="123"/>
  <c r="AQ27" i="123"/>
  <c r="AQ28" i="123"/>
  <c r="AQ29" i="123"/>
  <c r="AQ30" i="123"/>
  <c r="AQ31" i="123"/>
  <c r="AQ32" i="123"/>
  <c r="AQ33" i="123"/>
  <c r="AQ34" i="123"/>
  <c r="AQ35" i="123"/>
  <c r="AQ36" i="123"/>
  <c r="AQ37" i="123"/>
  <c r="AQ38" i="123"/>
  <c r="AQ39" i="123"/>
  <c r="AQ40" i="123"/>
  <c r="AQ41" i="123"/>
  <c r="AQ42" i="123"/>
  <c r="AQ43" i="123"/>
  <c r="AQ44" i="123"/>
  <c r="AQ45" i="123"/>
  <c r="AQ46" i="123"/>
  <c r="AQ47" i="123"/>
  <c r="AQ48" i="123"/>
  <c r="AQ49" i="123"/>
  <c r="AQ50" i="123"/>
  <c r="AQ51" i="123"/>
  <c r="AQ52" i="123"/>
  <c r="AQ53" i="123"/>
  <c r="AQ54" i="123"/>
  <c r="AQ55" i="123"/>
  <c r="AQ56" i="123"/>
  <c r="AQ57" i="123"/>
  <c r="AQ58" i="123"/>
  <c r="AQ59" i="123"/>
  <c r="AQ60" i="123"/>
  <c r="AQ61" i="123"/>
  <c r="AQ62" i="123"/>
  <c r="AQ63" i="123"/>
  <c r="AQ64" i="123"/>
  <c r="AQ65" i="123"/>
  <c r="AQ66" i="123"/>
  <c r="AQ67" i="123"/>
  <c r="AQ68" i="123"/>
  <c r="AQ69" i="123"/>
  <c r="AQ70" i="123"/>
  <c r="AQ71" i="123"/>
  <c r="AQ72" i="123"/>
  <c r="AQ73" i="123"/>
  <c r="AQ74" i="123"/>
  <c r="AQ75" i="123"/>
  <c r="AQ76" i="123"/>
  <c r="AQ77" i="123"/>
  <c r="AQ78" i="123"/>
  <c r="AQ79" i="123"/>
  <c r="AQ80" i="123"/>
  <c r="AQ81" i="123"/>
  <c r="AQ82" i="123"/>
  <c r="AQ83" i="123"/>
  <c r="AQ84" i="123"/>
  <c r="AQ85" i="123"/>
  <c r="AQ86" i="123"/>
  <c r="AQ87" i="123"/>
  <c r="AQ88" i="123"/>
  <c r="AQ89" i="123"/>
  <c r="AQ90" i="123"/>
  <c r="AQ91" i="123"/>
  <c r="AQ92" i="123"/>
  <c r="AQ93" i="123"/>
  <c r="AQ94" i="123"/>
  <c r="AQ95" i="123"/>
  <c r="AQ96" i="123"/>
  <c r="AQ97" i="123"/>
  <c r="AQ98" i="123"/>
  <c r="AQ99" i="123"/>
  <c r="AQ100" i="123"/>
  <c r="AQ101" i="123"/>
  <c r="AQ102" i="123"/>
  <c r="AQ103" i="123"/>
  <c r="AQ104" i="123"/>
  <c r="AQ105" i="123"/>
  <c r="AQ106" i="123"/>
  <c r="AQ107" i="123"/>
  <c r="AQ108" i="123"/>
  <c r="AQ109" i="123"/>
  <c r="AQ110" i="123"/>
  <c r="AQ111" i="123"/>
  <c r="AQ113" i="123"/>
  <c r="AQ116" i="123"/>
  <c r="AM13" i="123"/>
  <c r="AM14" i="123"/>
  <c r="AM15" i="123"/>
  <c r="AM16" i="123"/>
  <c r="AM17" i="123"/>
  <c r="AM18" i="123"/>
  <c r="AM19" i="123"/>
  <c r="AM20" i="123"/>
  <c r="AM21" i="123"/>
  <c r="AM22" i="123"/>
  <c r="AM23" i="123"/>
  <c r="AM24" i="123"/>
  <c r="AM25" i="123"/>
  <c r="AM26" i="123"/>
  <c r="AM27" i="123"/>
  <c r="AM28" i="123"/>
  <c r="AM29" i="123"/>
  <c r="AM30" i="123"/>
  <c r="AM31" i="123"/>
  <c r="AM32" i="123"/>
  <c r="AM33" i="123"/>
  <c r="AM34" i="123"/>
  <c r="AM35" i="123"/>
  <c r="AM36" i="123"/>
  <c r="AM37" i="123"/>
  <c r="AM38" i="123"/>
  <c r="AM39" i="123"/>
  <c r="AM40" i="123"/>
  <c r="AM41" i="123"/>
  <c r="AM42" i="123"/>
  <c r="AM43" i="123"/>
  <c r="AM44" i="123"/>
  <c r="AM45" i="123"/>
  <c r="AM46" i="123"/>
  <c r="AM47" i="123"/>
  <c r="AM48" i="123"/>
  <c r="AM49" i="123"/>
  <c r="AM50" i="123"/>
  <c r="AM51" i="123"/>
  <c r="AM52" i="123"/>
  <c r="AM53" i="123"/>
  <c r="AM54" i="123"/>
  <c r="AM55" i="123"/>
  <c r="AM56" i="123"/>
  <c r="AM57" i="123"/>
  <c r="AM58" i="123"/>
  <c r="AM59" i="123"/>
  <c r="AM60" i="123"/>
  <c r="AM61" i="123"/>
  <c r="AM62" i="123"/>
  <c r="AM63" i="123"/>
  <c r="AM64" i="123"/>
  <c r="AM65" i="123"/>
  <c r="AM66" i="123"/>
  <c r="AM67" i="123"/>
  <c r="AM68" i="123"/>
  <c r="AM69" i="123"/>
  <c r="AM70" i="123"/>
  <c r="AM71" i="123"/>
  <c r="AM72" i="123"/>
  <c r="AM73" i="123"/>
  <c r="AM74" i="123"/>
  <c r="AM75" i="123"/>
  <c r="AM76" i="123"/>
  <c r="AM77" i="123"/>
  <c r="AM78" i="123"/>
  <c r="AM79" i="123"/>
  <c r="AM80" i="123"/>
  <c r="AM81" i="123"/>
  <c r="AM82" i="123"/>
  <c r="AM83" i="123"/>
  <c r="AM84" i="123"/>
  <c r="AM85" i="123"/>
  <c r="AM86" i="123"/>
  <c r="AM87" i="123"/>
  <c r="AM88" i="123"/>
  <c r="AM89" i="123"/>
  <c r="AM90" i="123"/>
  <c r="AM91" i="123"/>
  <c r="AM92" i="123"/>
  <c r="AM93" i="123"/>
  <c r="AM94" i="123"/>
  <c r="AM95" i="123"/>
  <c r="AM96" i="123"/>
  <c r="AM97" i="123"/>
  <c r="AM98" i="123"/>
  <c r="AM99" i="123"/>
  <c r="AM100" i="123"/>
  <c r="AM101" i="123"/>
  <c r="AM102" i="123"/>
  <c r="AM103" i="123"/>
  <c r="AM104" i="123"/>
  <c r="AM105" i="123"/>
  <c r="AM106" i="123"/>
  <c r="AM107" i="123"/>
  <c r="AM108" i="123"/>
  <c r="AM109" i="123"/>
  <c r="AM110" i="123"/>
  <c r="AM111" i="123"/>
  <c r="AM113" i="123"/>
  <c r="AM116" i="123"/>
  <c r="AK13" i="123"/>
  <c r="AK14" i="123"/>
  <c r="AK15" i="123"/>
  <c r="AK16" i="123"/>
  <c r="AK17" i="123"/>
  <c r="AK18" i="123"/>
  <c r="AK19" i="123"/>
  <c r="AK20" i="123"/>
  <c r="AK21" i="123"/>
  <c r="AK22" i="123"/>
  <c r="AK23" i="123"/>
  <c r="AK24" i="123"/>
  <c r="AK25" i="123"/>
  <c r="AK26" i="123"/>
  <c r="AK27" i="123"/>
  <c r="AK28" i="123"/>
  <c r="AK29" i="123"/>
  <c r="AK30" i="123"/>
  <c r="AK31" i="123"/>
  <c r="AK32" i="123"/>
  <c r="AK33" i="123"/>
  <c r="AK34" i="123"/>
  <c r="AK35" i="123"/>
  <c r="AK36" i="123"/>
  <c r="AK37" i="123"/>
  <c r="AK38" i="123"/>
  <c r="AK39" i="123"/>
  <c r="AK40" i="123"/>
  <c r="AK41" i="123"/>
  <c r="AK42" i="123"/>
  <c r="AK43" i="123"/>
  <c r="AK44" i="123"/>
  <c r="AK45" i="123"/>
  <c r="AK46" i="123"/>
  <c r="AK47" i="123"/>
  <c r="AK48" i="123"/>
  <c r="AK49" i="123"/>
  <c r="AK50" i="123"/>
  <c r="AK51" i="123"/>
  <c r="AK52" i="123"/>
  <c r="AK53" i="123"/>
  <c r="AK54" i="123"/>
  <c r="AK55" i="123"/>
  <c r="AK56" i="123"/>
  <c r="AK57" i="123"/>
  <c r="AK58" i="123"/>
  <c r="AK59" i="123"/>
  <c r="AK60" i="123"/>
  <c r="AK61" i="123"/>
  <c r="AK62" i="123"/>
  <c r="AK63" i="123"/>
  <c r="AK64" i="123"/>
  <c r="AK65" i="123"/>
  <c r="AK66" i="123"/>
  <c r="AK67" i="123"/>
  <c r="AK68" i="123"/>
  <c r="AK69" i="123"/>
  <c r="AK70" i="123"/>
  <c r="AK71" i="123"/>
  <c r="AK72" i="123"/>
  <c r="AK73" i="123"/>
  <c r="AK74" i="123"/>
  <c r="AK75" i="123"/>
  <c r="AK76" i="123"/>
  <c r="AK77" i="123"/>
  <c r="AK78" i="123"/>
  <c r="AK79" i="123"/>
  <c r="AK80" i="123"/>
  <c r="AK81" i="123"/>
  <c r="AK82" i="123"/>
  <c r="AK83" i="123"/>
  <c r="AK84" i="123"/>
  <c r="AK85" i="123"/>
  <c r="AK86" i="123"/>
  <c r="AK87" i="123"/>
  <c r="AK88" i="123"/>
  <c r="AK89" i="123"/>
  <c r="AK90" i="123"/>
  <c r="AK91" i="123"/>
  <c r="AK92" i="123"/>
  <c r="AK93" i="123"/>
  <c r="AK94" i="123"/>
  <c r="AK95" i="123"/>
  <c r="AK96" i="123"/>
  <c r="AK97" i="123"/>
  <c r="AK98" i="123"/>
  <c r="AK99" i="123"/>
  <c r="AK100" i="123"/>
  <c r="AK101" i="123"/>
  <c r="AK102" i="123"/>
  <c r="AK103" i="123"/>
  <c r="AK104" i="123"/>
  <c r="AK105" i="123"/>
  <c r="AK106" i="123"/>
  <c r="AK107" i="123"/>
  <c r="AK108" i="123"/>
  <c r="AK109" i="123"/>
  <c r="AK110" i="123"/>
  <c r="AK111" i="123"/>
  <c r="AK113" i="123"/>
  <c r="AK116" i="123"/>
  <c r="AG13" i="123"/>
  <c r="AG14" i="123"/>
  <c r="AG15" i="123"/>
  <c r="AG16" i="123"/>
  <c r="AG17" i="123"/>
  <c r="AG18" i="123"/>
  <c r="AG19" i="123"/>
  <c r="AG20" i="123"/>
  <c r="AG21" i="123"/>
  <c r="AG22" i="123"/>
  <c r="AG23" i="123"/>
  <c r="AG24" i="123"/>
  <c r="AG25" i="123"/>
  <c r="AG26" i="123"/>
  <c r="AG27" i="123"/>
  <c r="AG28" i="123"/>
  <c r="AG29" i="123"/>
  <c r="AG30" i="123"/>
  <c r="AG31" i="123"/>
  <c r="AG32" i="123"/>
  <c r="AG33" i="123"/>
  <c r="AG34" i="123"/>
  <c r="AG35" i="123"/>
  <c r="AG36" i="123"/>
  <c r="AG37" i="123"/>
  <c r="AG38" i="123"/>
  <c r="AG39" i="123"/>
  <c r="AG40" i="123"/>
  <c r="AG41" i="123"/>
  <c r="AG42" i="123"/>
  <c r="AG43" i="123"/>
  <c r="AG44" i="123"/>
  <c r="AG45" i="123"/>
  <c r="AG46" i="123"/>
  <c r="AG47" i="123"/>
  <c r="AG48" i="123"/>
  <c r="AG49" i="123"/>
  <c r="AG50" i="123"/>
  <c r="AG51" i="123"/>
  <c r="AG52" i="123"/>
  <c r="AG53" i="123"/>
  <c r="AG54" i="123"/>
  <c r="AG55" i="123"/>
  <c r="AG56" i="123"/>
  <c r="AG57" i="123"/>
  <c r="AG58" i="123"/>
  <c r="AG59" i="123"/>
  <c r="AG60" i="123"/>
  <c r="AG61" i="123"/>
  <c r="AG62" i="123"/>
  <c r="AG63" i="123"/>
  <c r="AG64" i="123"/>
  <c r="AG65" i="123"/>
  <c r="AG66" i="123"/>
  <c r="AG67" i="123"/>
  <c r="AG68" i="123"/>
  <c r="AG69" i="123"/>
  <c r="AG70" i="123"/>
  <c r="AG71" i="123"/>
  <c r="AG72" i="123"/>
  <c r="AG73" i="123"/>
  <c r="AG74" i="123"/>
  <c r="AG75" i="123"/>
  <c r="AG76" i="123"/>
  <c r="AG77" i="123"/>
  <c r="AG78" i="123"/>
  <c r="AG79" i="123"/>
  <c r="AG80" i="123"/>
  <c r="AG81" i="123"/>
  <c r="AG82" i="123"/>
  <c r="AG83" i="123"/>
  <c r="AG84" i="123"/>
  <c r="AG85" i="123"/>
  <c r="AG86" i="123"/>
  <c r="AG87" i="123"/>
  <c r="AG88" i="123"/>
  <c r="AG89" i="123"/>
  <c r="AG90" i="123"/>
  <c r="AG91" i="123"/>
  <c r="AG92" i="123"/>
  <c r="AG93" i="123"/>
  <c r="AG94" i="123"/>
  <c r="AG95" i="123"/>
  <c r="AG96" i="123"/>
  <c r="AG97" i="123"/>
  <c r="AG98" i="123"/>
  <c r="AG99" i="123"/>
  <c r="AG100" i="123"/>
  <c r="AG101" i="123"/>
  <c r="AG102" i="123"/>
  <c r="AG103" i="123"/>
  <c r="AG104" i="123"/>
  <c r="AG105" i="123"/>
  <c r="AG106" i="123"/>
  <c r="AG107" i="123"/>
  <c r="AG108" i="123"/>
  <c r="AG109" i="123"/>
  <c r="AG110" i="123"/>
  <c r="AG111" i="123"/>
  <c r="AG113" i="123"/>
  <c r="AG116" i="123"/>
  <c r="AE13" i="123"/>
  <c r="AE14" i="123"/>
  <c r="AE15" i="123"/>
  <c r="AE16" i="123"/>
  <c r="AE17" i="123"/>
  <c r="AE18" i="123"/>
  <c r="AE19" i="123"/>
  <c r="AE20" i="123"/>
  <c r="AE21" i="123"/>
  <c r="AE22" i="123"/>
  <c r="AE23" i="123"/>
  <c r="AE24" i="123"/>
  <c r="AE25" i="123"/>
  <c r="AE26" i="123"/>
  <c r="AE27" i="123"/>
  <c r="AE28" i="123"/>
  <c r="AE29" i="123"/>
  <c r="AE30" i="123"/>
  <c r="AE31" i="123"/>
  <c r="AE32" i="123"/>
  <c r="AE33" i="123"/>
  <c r="AE34" i="123"/>
  <c r="AE35" i="123"/>
  <c r="AE36" i="123"/>
  <c r="AE37" i="123"/>
  <c r="AE38" i="123"/>
  <c r="AE39" i="123"/>
  <c r="AE40" i="123"/>
  <c r="AE41" i="123"/>
  <c r="AE42" i="123"/>
  <c r="AE43" i="123"/>
  <c r="AE44" i="123"/>
  <c r="AE45" i="123"/>
  <c r="AE46" i="123"/>
  <c r="AE47" i="123"/>
  <c r="AE48" i="123"/>
  <c r="AE49" i="123"/>
  <c r="AE50" i="123"/>
  <c r="AE51" i="123"/>
  <c r="AE52" i="123"/>
  <c r="AE53" i="123"/>
  <c r="AE54" i="123"/>
  <c r="AE55" i="123"/>
  <c r="AE56" i="123"/>
  <c r="AE57" i="123"/>
  <c r="AE58" i="123"/>
  <c r="AE59" i="123"/>
  <c r="AE60" i="123"/>
  <c r="AE61" i="123"/>
  <c r="AE62" i="123"/>
  <c r="AE63" i="123"/>
  <c r="AE64" i="123"/>
  <c r="AE65" i="123"/>
  <c r="AE66" i="123"/>
  <c r="AE67" i="123"/>
  <c r="AE68" i="123"/>
  <c r="AE69" i="123"/>
  <c r="AE70" i="123"/>
  <c r="AE71" i="123"/>
  <c r="AE72" i="123"/>
  <c r="AE73" i="123"/>
  <c r="AE74" i="123"/>
  <c r="AE75" i="123"/>
  <c r="AE76" i="123"/>
  <c r="AE77" i="123"/>
  <c r="AE78" i="123"/>
  <c r="AE79" i="123"/>
  <c r="AE80" i="123"/>
  <c r="AE81" i="123"/>
  <c r="AE82" i="123"/>
  <c r="AE83" i="123"/>
  <c r="AE84" i="123"/>
  <c r="AE85" i="123"/>
  <c r="AE86" i="123"/>
  <c r="AE87" i="123"/>
  <c r="AE88" i="123"/>
  <c r="AE89" i="123"/>
  <c r="AE90" i="123"/>
  <c r="AE91" i="123"/>
  <c r="AE92" i="123"/>
  <c r="AE93" i="123"/>
  <c r="AE94" i="123"/>
  <c r="AE95" i="123"/>
  <c r="AE96" i="123"/>
  <c r="AE97" i="123"/>
  <c r="AE98" i="123"/>
  <c r="AE99" i="123"/>
  <c r="AE100" i="123"/>
  <c r="AE101" i="123"/>
  <c r="AE102" i="123"/>
  <c r="AE103" i="123"/>
  <c r="AE104" i="123"/>
  <c r="AE105" i="123"/>
  <c r="AE106" i="123"/>
  <c r="AE107" i="123"/>
  <c r="AE108" i="123"/>
  <c r="AE109" i="123"/>
  <c r="AE110" i="123"/>
  <c r="AE111" i="123"/>
  <c r="AE113" i="123"/>
  <c r="AE116" i="123"/>
  <c r="AC13" i="123"/>
  <c r="AC14" i="123"/>
  <c r="AC15" i="123"/>
  <c r="AC16" i="123"/>
  <c r="AC17" i="123"/>
  <c r="AC18" i="123"/>
  <c r="AC19" i="123"/>
  <c r="AC20" i="123"/>
  <c r="AC21" i="123"/>
  <c r="AC22" i="123"/>
  <c r="AC23" i="123"/>
  <c r="AC24" i="123"/>
  <c r="AC25" i="123"/>
  <c r="AC26" i="123"/>
  <c r="AC27" i="123"/>
  <c r="AC28" i="123"/>
  <c r="AC29" i="123"/>
  <c r="AC30" i="123"/>
  <c r="AC31" i="123"/>
  <c r="AC32" i="123"/>
  <c r="AC33" i="123"/>
  <c r="AC34" i="123"/>
  <c r="AC35" i="123"/>
  <c r="AC36" i="123"/>
  <c r="AC37" i="123"/>
  <c r="AC38" i="123"/>
  <c r="AC39" i="123"/>
  <c r="AC40" i="123"/>
  <c r="AC41" i="123"/>
  <c r="AC42" i="123"/>
  <c r="AC43" i="123"/>
  <c r="AC44" i="123"/>
  <c r="AC45" i="123"/>
  <c r="AC46" i="123"/>
  <c r="AC47" i="123"/>
  <c r="AC48" i="123"/>
  <c r="AC49" i="123"/>
  <c r="AC50" i="123"/>
  <c r="AC51" i="123"/>
  <c r="AC52" i="123"/>
  <c r="AC53" i="123"/>
  <c r="AC54" i="123"/>
  <c r="AC55" i="123"/>
  <c r="AC56" i="123"/>
  <c r="AC57" i="123"/>
  <c r="AC58" i="123"/>
  <c r="AC59" i="123"/>
  <c r="AC60" i="123"/>
  <c r="AC61" i="123"/>
  <c r="AC62" i="123"/>
  <c r="AC63" i="123"/>
  <c r="AC64" i="123"/>
  <c r="AC65" i="123"/>
  <c r="AC66" i="123"/>
  <c r="AC67" i="123"/>
  <c r="AC68" i="123"/>
  <c r="AC69" i="123"/>
  <c r="AC70" i="123"/>
  <c r="AC71" i="123"/>
  <c r="AC72" i="123"/>
  <c r="AC73" i="123"/>
  <c r="AC74" i="123"/>
  <c r="AC75" i="123"/>
  <c r="AC76" i="123"/>
  <c r="AC77" i="123"/>
  <c r="AC78" i="123"/>
  <c r="AC79" i="123"/>
  <c r="AC80" i="123"/>
  <c r="AC81" i="123"/>
  <c r="AC82" i="123"/>
  <c r="AC83" i="123"/>
  <c r="AC84" i="123"/>
  <c r="AC85" i="123"/>
  <c r="AC86" i="123"/>
  <c r="AC87" i="123"/>
  <c r="AC88" i="123"/>
  <c r="AC89" i="123"/>
  <c r="AC90" i="123"/>
  <c r="AC91" i="123"/>
  <c r="AC92" i="123"/>
  <c r="AC93" i="123"/>
  <c r="AC94" i="123"/>
  <c r="AC95" i="123"/>
  <c r="AC96" i="123"/>
  <c r="AC97" i="123"/>
  <c r="AC98" i="123"/>
  <c r="AC99" i="123"/>
  <c r="AC100" i="123"/>
  <c r="AC101" i="123"/>
  <c r="AC102" i="123"/>
  <c r="AC103" i="123"/>
  <c r="AC104" i="123"/>
  <c r="AC105" i="123"/>
  <c r="AC106" i="123"/>
  <c r="AC107" i="123"/>
  <c r="AC108" i="123"/>
  <c r="AC109" i="123"/>
  <c r="AC110" i="123"/>
  <c r="AC111" i="123"/>
  <c r="AC113" i="123"/>
  <c r="AC116" i="123"/>
  <c r="U13" i="123"/>
  <c r="U14" i="123"/>
  <c r="U15" i="123"/>
  <c r="U16" i="123"/>
  <c r="U17" i="123"/>
  <c r="U18" i="123"/>
  <c r="U19" i="123"/>
  <c r="U20" i="123"/>
  <c r="U21" i="123"/>
  <c r="U22" i="123"/>
  <c r="U23" i="123"/>
  <c r="U24" i="123"/>
  <c r="U25" i="123"/>
  <c r="U26" i="123"/>
  <c r="U27" i="123"/>
  <c r="U28" i="123"/>
  <c r="U29" i="123"/>
  <c r="U30" i="123"/>
  <c r="U31" i="123"/>
  <c r="U32" i="123"/>
  <c r="U33" i="123"/>
  <c r="U34" i="123"/>
  <c r="U35" i="123"/>
  <c r="U36" i="123"/>
  <c r="U37" i="123"/>
  <c r="U38" i="123"/>
  <c r="U39" i="123"/>
  <c r="U40" i="123"/>
  <c r="U41" i="123"/>
  <c r="U42" i="123"/>
  <c r="U43" i="123"/>
  <c r="U44" i="123"/>
  <c r="U45" i="123"/>
  <c r="U46" i="123"/>
  <c r="U47" i="123"/>
  <c r="U48" i="123"/>
  <c r="U49" i="123"/>
  <c r="U50" i="123"/>
  <c r="U51" i="123"/>
  <c r="U52" i="123"/>
  <c r="U53" i="123"/>
  <c r="U54" i="123"/>
  <c r="U55" i="123"/>
  <c r="U56" i="123"/>
  <c r="U57" i="123"/>
  <c r="U58" i="123"/>
  <c r="U59" i="123"/>
  <c r="U60" i="123"/>
  <c r="U61" i="123"/>
  <c r="U62" i="123"/>
  <c r="U63" i="123"/>
  <c r="U64" i="123"/>
  <c r="U65" i="123"/>
  <c r="U66" i="123"/>
  <c r="U67" i="123"/>
  <c r="U68" i="123"/>
  <c r="U69" i="123"/>
  <c r="U70" i="123"/>
  <c r="U71" i="123"/>
  <c r="U72" i="123"/>
  <c r="U73" i="123"/>
  <c r="U74" i="123"/>
  <c r="U75" i="123"/>
  <c r="U76" i="123"/>
  <c r="U77" i="123"/>
  <c r="U78" i="123"/>
  <c r="U79" i="123"/>
  <c r="U80" i="123"/>
  <c r="U81" i="123"/>
  <c r="U82" i="123"/>
  <c r="U83" i="123"/>
  <c r="U84" i="123"/>
  <c r="U85" i="123"/>
  <c r="U86" i="123"/>
  <c r="U87" i="123"/>
  <c r="U88" i="123"/>
  <c r="U89" i="123"/>
  <c r="U90" i="123"/>
  <c r="U91" i="123"/>
  <c r="U92" i="123"/>
  <c r="U93" i="123"/>
  <c r="U94" i="123"/>
  <c r="U95" i="123"/>
  <c r="U96" i="123"/>
  <c r="U97" i="123"/>
  <c r="U98" i="123"/>
  <c r="U99" i="123"/>
  <c r="U100" i="123"/>
  <c r="U101" i="123"/>
  <c r="U102" i="123"/>
  <c r="U103" i="123"/>
  <c r="U104" i="123"/>
  <c r="U105" i="123"/>
  <c r="U106" i="123"/>
  <c r="U107" i="123"/>
  <c r="U108" i="123"/>
  <c r="U109" i="123"/>
  <c r="U110" i="123"/>
  <c r="U111" i="123"/>
  <c r="U113" i="123"/>
  <c r="U116" i="123"/>
  <c r="S13" i="123"/>
  <c r="S14" i="123"/>
  <c r="S15" i="123"/>
  <c r="S16" i="123"/>
  <c r="S17" i="123"/>
  <c r="S18" i="123"/>
  <c r="S19" i="123"/>
  <c r="S20" i="123"/>
  <c r="S21" i="123"/>
  <c r="S22" i="123"/>
  <c r="S23" i="123"/>
  <c r="S24" i="123"/>
  <c r="S25" i="123"/>
  <c r="S26" i="123"/>
  <c r="S27" i="123"/>
  <c r="S28" i="123"/>
  <c r="S29" i="123"/>
  <c r="S30" i="123"/>
  <c r="S31" i="123"/>
  <c r="S32" i="123"/>
  <c r="S33" i="123"/>
  <c r="S34" i="123"/>
  <c r="S35" i="123"/>
  <c r="S36" i="123"/>
  <c r="S37" i="123"/>
  <c r="S38" i="123"/>
  <c r="S39" i="123"/>
  <c r="S40" i="123"/>
  <c r="S41" i="123"/>
  <c r="S42" i="123"/>
  <c r="S43" i="123"/>
  <c r="S44" i="123"/>
  <c r="S45" i="123"/>
  <c r="S46" i="123"/>
  <c r="S47" i="123"/>
  <c r="S48" i="123"/>
  <c r="S49" i="123"/>
  <c r="S50" i="123"/>
  <c r="S51" i="123"/>
  <c r="S52" i="123"/>
  <c r="S53" i="123"/>
  <c r="S54" i="123"/>
  <c r="S55" i="123"/>
  <c r="S56" i="123"/>
  <c r="S57" i="123"/>
  <c r="S58" i="123"/>
  <c r="S59" i="123"/>
  <c r="S60" i="123"/>
  <c r="S61" i="123"/>
  <c r="S62" i="123"/>
  <c r="S63" i="123"/>
  <c r="S64" i="123"/>
  <c r="S65" i="123"/>
  <c r="S66" i="123"/>
  <c r="S67" i="123"/>
  <c r="S68" i="123"/>
  <c r="S69" i="123"/>
  <c r="S70" i="123"/>
  <c r="S71" i="123"/>
  <c r="S72" i="123"/>
  <c r="S73" i="123"/>
  <c r="S74" i="123"/>
  <c r="S75" i="123"/>
  <c r="S76" i="123"/>
  <c r="S77" i="123"/>
  <c r="S78" i="123"/>
  <c r="S79" i="123"/>
  <c r="S80" i="123"/>
  <c r="S81" i="123"/>
  <c r="S82" i="123"/>
  <c r="S83" i="123"/>
  <c r="S84" i="123"/>
  <c r="S85" i="123"/>
  <c r="S86" i="123"/>
  <c r="S87" i="123"/>
  <c r="S88" i="123"/>
  <c r="S89" i="123"/>
  <c r="S90" i="123"/>
  <c r="S91" i="123"/>
  <c r="S92" i="123"/>
  <c r="S93" i="123"/>
  <c r="S94" i="123"/>
  <c r="S95" i="123"/>
  <c r="S96" i="123"/>
  <c r="S97" i="123"/>
  <c r="S98" i="123"/>
  <c r="S99" i="123"/>
  <c r="S100" i="123"/>
  <c r="S101" i="123"/>
  <c r="S102" i="123"/>
  <c r="S103" i="123"/>
  <c r="S104" i="123"/>
  <c r="S105" i="123"/>
  <c r="S106" i="123"/>
  <c r="S107" i="123"/>
  <c r="S108" i="123"/>
  <c r="S109" i="123"/>
  <c r="S110" i="123"/>
  <c r="S111" i="123"/>
  <c r="S113" i="123"/>
  <c r="S116" i="123"/>
  <c r="Q13" i="123"/>
  <c r="Q14" i="123"/>
  <c r="Q15" i="123"/>
  <c r="Q16" i="123"/>
  <c r="Q17" i="123"/>
  <c r="Q18" i="123"/>
  <c r="Q19" i="123"/>
  <c r="Q20" i="123"/>
  <c r="Q21" i="123"/>
  <c r="Q22" i="123"/>
  <c r="Q23" i="123"/>
  <c r="Q24" i="123"/>
  <c r="Q25" i="123"/>
  <c r="Q26" i="123"/>
  <c r="Q27" i="123"/>
  <c r="Q28" i="123"/>
  <c r="Q29" i="123"/>
  <c r="Q30" i="123"/>
  <c r="Q31" i="123"/>
  <c r="Q32" i="123"/>
  <c r="Q33" i="123"/>
  <c r="Q34" i="123"/>
  <c r="Q35" i="123"/>
  <c r="Q36" i="123"/>
  <c r="Q37" i="123"/>
  <c r="Q38" i="123"/>
  <c r="Q39" i="123"/>
  <c r="Q40" i="123"/>
  <c r="Q41" i="123"/>
  <c r="Q42" i="123"/>
  <c r="Q43" i="123"/>
  <c r="Q44" i="123"/>
  <c r="Q45" i="123"/>
  <c r="Q46" i="123"/>
  <c r="Q47" i="123"/>
  <c r="Q48" i="123"/>
  <c r="Q49" i="123"/>
  <c r="Q50" i="123"/>
  <c r="Q51" i="123"/>
  <c r="Q52" i="123"/>
  <c r="Q53" i="123"/>
  <c r="Q54" i="123"/>
  <c r="Q55" i="123"/>
  <c r="Q56" i="123"/>
  <c r="Q57" i="123"/>
  <c r="Q58" i="123"/>
  <c r="Q59" i="123"/>
  <c r="Q60" i="123"/>
  <c r="Q61" i="123"/>
  <c r="Q62" i="123"/>
  <c r="Q63" i="123"/>
  <c r="Q64" i="123"/>
  <c r="Q65" i="123"/>
  <c r="Q66" i="123"/>
  <c r="Q67" i="123"/>
  <c r="Q68" i="123"/>
  <c r="Q69" i="123"/>
  <c r="Q70" i="123"/>
  <c r="Q71" i="123"/>
  <c r="Q72" i="123"/>
  <c r="Q73" i="123"/>
  <c r="Q74" i="123"/>
  <c r="Q75" i="123"/>
  <c r="Q76" i="123"/>
  <c r="Q77" i="123"/>
  <c r="Q78" i="123"/>
  <c r="Q79" i="123"/>
  <c r="Q80" i="123"/>
  <c r="Q81" i="123"/>
  <c r="Q82" i="123"/>
  <c r="Q83" i="123"/>
  <c r="Q84" i="123"/>
  <c r="Q85" i="123"/>
  <c r="Q86" i="123"/>
  <c r="Q87" i="123"/>
  <c r="Q88" i="123"/>
  <c r="Q89" i="123"/>
  <c r="Q90" i="123"/>
  <c r="Q91" i="123"/>
  <c r="Q92" i="123"/>
  <c r="Q93" i="123"/>
  <c r="Q94" i="123"/>
  <c r="Q95" i="123"/>
  <c r="Q96" i="123"/>
  <c r="Q97" i="123"/>
  <c r="Q98" i="123"/>
  <c r="Q99" i="123"/>
  <c r="Q100" i="123"/>
  <c r="Q101" i="123"/>
  <c r="Q102" i="123"/>
  <c r="Q103" i="123"/>
  <c r="Q104" i="123"/>
  <c r="Q105" i="123"/>
  <c r="Q106" i="123"/>
  <c r="Q107" i="123"/>
  <c r="Q108" i="123"/>
  <c r="Q109" i="123"/>
  <c r="Q110" i="123"/>
  <c r="Q111" i="123"/>
  <c r="Q113" i="123"/>
  <c r="Q116" i="123"/>
  <c r="K13" i="123"/>
  <c r="K14" i="123"/>
  <c r="K15" i="123"/>
  <c r="K16" i="123"/>
  <c r="K17" i="123"/>
  <c r="K18" i="123"/>
  <c r="K19" i="123"/>
  <c r="K20" i="123"/>
  <c r="K21" i="123"/>
  <c r="K22" i="123"/>
  <c r="K23" i="123"/>
  <c r="K24" i="123"/>
  <c r="K25" i="123"/>
  <c r="K26" i="123"/>
  <c r="K27" i="123"/>
  <c r="K28" i="123"/>
  <c r="K29" i="123"/>
  <c r="K30" i="123"/>
  <c r="K31" i="123"/>
  <c r="K32" i="123"/>
  <c r="K33" i="123"/>
  <c r="K34" i="123"/>
  <c r="K35" i="123"/>
  <c r="K36" i="123"/>
  <c r="K37" i="123"/>
  <c r="K38" i="123"/>
  <c r="K39" i="123"/>
  <c r="K40" i="123"/>
  <c r="K41" i="123"/>
  <c r="K42" i="123"/>
  <c r="K43" i="123"/>
  <c r="K44" i="123"/>
  <c r="K45" i="123"/>
  <c r="K46" i="123"/>
  <c r="K47" i="123"/>
  <c r="K48" i="123"/>
  <c r="K49" i="123"/>
  <c r="K50" i="123"/>
  <c r="K51" i="123"/>
  <c r="K52" i="123"/>
  <c r="K53" i="123"/>
  <c r="K54" i="123"/>
  <c r="K55" i="123"/>
  <c r="K56" i="123"/>
  <c r="K57" i="123"/>
  <c r="K58" i="123"/>
  <c r="K59" i="123"/>
  <c r="K60" i="123"/>
  <c r="K61" i="123"/>
  <c r="K62" i="123"/>
  <c r="K63" i="123"/>
  <c r="K64" i="123"/>
  <c r="K65" i="123"/>
  <c r="K66" i="123"/>
  <c r="K67" i="123"/>
  <c r="K68" i="123"/>
  <c r="K69" i="123"/>
  <c r="K70" i="123"/>
  <c r="K71" i="123"/>
  <c r="K72" i="123"/>
  <c r="K73" i="123"/>
  <c r="K74" i="123"/>
  <c r="K75" i="123"/>
  <c r="K76" i="123"/>
  <c r="K77" i="123"/>
  <c r="K78" i="123"/>
  <c r="K79" i="123"/>
  <c r="K80" i="123"/>
  <c r="K81" i="123"/>
  <c r="K82" i="123"/>
  <c r="K83" i="123"/>
  <c r="K84" i="123"/>
  <c r="K85" i="123"/>
  <c r="K86" i="123"/>
  <c r="K87" i="123"/>
  <c r="K88" i="123"/>
  <c r="K89" i="123"/>
  <c r="K90" i="123"/>
  <c r="K91" i="123"/>
  <c r="K92" i="123"/>
  <c r="K93" i="123"/>
  <c r="K94" i="123"/>
  <c r="K95" i="123"/>
  <c r="K96" i="123"/>
  <c r="K97" i="123"/>
  <c r="K98" i="123"/>
  <c r="K99" i="123"/>
  <c r="K100" i="123"/>
  <c r="K101" i="123"/>
  <c r="K102" i="123"/>
  <c r="K103" i="123"/>
  <c r="K104" i="123"/>
  <c r="K105" i="123"/>
  <c r="K106" i="123"/>
  <c r="K107" i="123"/>
  <c r="K108" i="123"/>
  <c r="K109" i="123"/>
  <c r="K110" i="123"/>
  <c r="K111" i="123"/>
  <c r="K113" i="123"/>
  <c r="K116" i="123"/>
  <c r="AR114" i="123"/>
  <c r="AP114" i="123"/>
  <c r="AL114" i="123"/>
  <c r="AF114" i="123"/>
  <c r="AD114" i="123"/>
  <c r="AB114" i="123"/>
  <c r="T114" i="123"/>
  <c r="R114" i="123"/>
  <c r="P114" i="123"/>
  <c r="J114" i="123"/>
  <c r="H114" i="123"/>
  <c r="E114" i="123"/>
  <c r="E113" i="123"/>
  <c r="C111" i="123"/>
  <c r="C110" i="123"/>
  <c r="C109" i="123"/>
  <c r="B82" i="123"/>
  <c r="B81" i="123"/>
  <c r="B72" i="123"/>
  <c r="B67" i="123"/>
  <c r="B64" i="123"/>
  <c r="B61" i="123"/>
  <c r="B60" i="123"/>
  <c r="B59" i="123"/>
  <c r="B58" i="123"/>
  <c r="B57" i="123"/>
  <c r="B56" i="123"/>
  <c r="B52" i="123"/>
  <c r="B49" i="123"/>
  <c r="B47" i="123"/>
  <c r="B46" i="123"/>
  <c r="B45" i="123"/>
  <c r="B44" i="123"/>
  <c r="B43" i="123"/>
  <c r="B42" i="123"/>
  <c r="B41" i="123"/>
  <c r="B39" i="123"/>
  <c r="B37" i="123"/>
  <c r="B36" i="123"/>
  <c r="B35" i="123"/>
  <c r="B34" i="123"/>
  <c r="B33" i="123"/>
  <c r="B32" i="123"/>
  <c r="B31" i="123"/>
  <c r="B30" i="123"/>
  <c r="B29" i="123"/>
  <c r="B28" i="123"/>
  <c r="B26" i="123"/>
  <c r="B25" i="123"/>
  <c r="B24" i="123"/>
  <c r="B23" i="123"/>
  <c r="B22" i="123"/>
  <c r="B21" i="123"/>
  <c r="B20" i="123"/>
  <c r="B19" i="123"/>
  <c r="B18" i="123"/>
  <c r="B16" i="123"/>
  <c r="B15" i="123"/>
  <c r="B14" i="123"/>
  <c r="B13" i="123"/>
  <c r="B6" i="123"/>
  <c r="B4" i="123"/>
  <c r="AY80" i="15"/>
  <c r="E111" i="122"/>
  <c r="AT111" i="122"/>
  <c r="AS111" i="122"/>
  <c r="AQ111" i="122"/>
  <c r="AG111" i="122"/>
  <c r="AE111" i="122"/>
  <c r="AC111" i="122"/>
  <c r="U111" i="122"/>
  <c r="S111" i="122"/>
  <c r="Q111" i="122"/>
  <c r="C111" i="122"/>
  <c r="E63" i="122"/>
  <c r="AT63" i="122"/>
  <c r="AS63" i="122"/>
  <c r="AQ63" i="122"/>
  <c r="AG63" i="122"/>
  <c r="AE63" i="122"/>
  <c r="AC63" i="122"/>
  <c r="U63" i="122"/>
  <c r="S63" i="122"/>
  <c r="Q63" i="122"/>
  <c r="AY79" i="15"/>
  <c r="S13" i="118"/>
  <c r="S14" i="118"/>
  <c r="S15" i="118"/>
  <c r="S16" i="118"/>
  <c r="S18" i="118"/>
  <c r="S19" i="118"/>
  <c r="S20" i="118"/>
  <c r="S21" i="118"/>
  <c r="S22" i="118"/>
  <c r="S23" i="118"/>
  <c r="S25" i="118"/>
  <c r="S26" i="118"/>
  <c r="S28" i="118"/>
  <c r="S29" i="118"/>
  <c r="S30" i="118"/>
  <c r="S31" i="118"/>
  <c r="S32" i="118"/>
  <c r="S33" i="118"/>
  <c r="S34" i="118"/>
  <c r="S35" i="118"/>
  <c r="S36" i="118"/>
  <c r="S37" i="118"/>
  <c r="S39" i="118"/>
  <c r="S40" i="118"/>
  <c r="S41" i="118"/>
  <c r="S42" i="118"/>
  <c r="S43" i="118"/>
  <c r="S44" i="118"/>
  <c r="S47" i="118"/>
  <c r="S49" i="118"/>
  <c r="S52" i="118"/>
  <c r="S56" i="118"/>
  <c r="S57" i="118"/>
  <c r="S58" i="118"/>
  <c r="S59" i="118"/>
  <c r="S60" i="118"/>
  <c r="S61" i="118"/>
  <c r="S62" i="118"/>
  <c r="S63" i="118"/>
  <c r="S66" i="118"/>
  <c r="S71" i="118"/>
  <c r="S72" i="118"/>
  <c r="S80" i="118"/>
  <c r="S81" i="118"/>
  <c r="S105" i="118"/>
  <c r="S106" i="118"/>
  <c r="S107" i="118"/>
  <c r="S17" i="118"/>
  <c r="S24" i="118"/>
  <c r="S27" i="118"/>
  <c r="S38" i="118"/>
  <c r="S45" i="118"/>
  <c r="S46" i="118"/>
  <c r="S48" i="118"/>
  <c r="S50" i="118"/>
  <c r="S51" i="118"/>
  <c r="S53" i="118"/>
  <c r="S54" i="118"/>
  <c r="S55" i="118"/>
  <c r="S64" i="118"/>
  <c r="S65" i="118"/>
  <c r="S67" i="118"/>
  <c r="S68" i="118"/>
  <c r="S69" i="118"/>
  <c r="S70" i="118"/>
  <c r="S73" i="118"/>
  <c r="S74" i="118"/>
  <c r="S75" i="118"/>
  <c r="S76" i="118"/>
  <c r="S77" i="118"/>
  <c r="S78" i="118"/>
  <c r="S79" i="118"/>
  <c r="S82" i="118"/>
  <c r="S83" i="118"/>
  <c r="S84" i="118"/>
  <c r="S85" i="118"/>
  <c r="S86" i="118"/>
  <c r="S87" i="118"/>
  <c r="S88" i="118"/>
  <c r="S89" i="118"/>
  <c r="S90" i="118"/>
  <c r="S91" i="118"/>
  <c r="S92" i="118"/>
  <c r="S93" i="118"/>
  <c r="S94" i="118"/>
  <c r="S95" i="118"/>
  <c r="S96" i="118"/>
  <c r="S97" i="118"/>
  <c r="S98" i="118"/>
  <c r="S99" i="118"/>
  <c r="S100" i="118"/>
  <c r="S101" i="118"/>
  <c r="S102" i="118"/>
  <c r="S103" i="118"/>
  <c r="S104" i="118"/>
  <c r="S108" i="118"/>
  <c r="S109" i="118"/>
  <c r="S110" i="118"/>
  <c r="S111" i="118"/>
  <c r="S114" i="118"/>
  <c r="S13" i="117"/>
  <c r="S14" i="117"/>
  <c r="S15" i="117"/>
  <c r="S16" i="117"/>
  <c r="S18" i="117"/>
  <c r="S19" i="117"/>
  <c r="S20" i="117"/>
  <c r="S21" i="117"/>
  <c r="S22" i="117"/>
  <c r="S23" i="117"/>
  <c r="S25" i="117"/>
  <c r="S26" i="117"/>
  <c r="S28" i="117"/>
  <c r="S29" i="117"/>
  <c r="S30" i="117"/>
  <c r="S31" i="117"/>
  <c r="S32" i="117"/>
  <c r="S33" i="117"/>
  <c r="S34" i="117"/>
  <c r="S35" i="117"/>
  <c r="S36" i="117"/>
  <c r="S37" i="117"/>
  <c r="S39" i="117"/>
  <c r="S40" i="117"/>
  <c r="S41" i="117"/>
  <c r="S42" i="117"/>
  <c r="S43" i="117"/>
  <c r="S44" i="117"/>
  <c r="S47" i="117"/>
  <c r="S49" i="117"/>
  <c r="S52" i="117"/>
  <c r="S56" i="117"/>
  <c r="S57" i="117"/>
  <c r="S58" i="117"/>
  <c r="S59" i="117"/>
  <c r="S60" i="117"/>
  <c r="S61" i="117"/>
  <c r="S62" i="117"/>
  <c r="S63" i="117"/>
  <c r="S66" i="117"/>
  <c r="S71" i="117"/>
  <c r="S72" i="117"/>
  <c r="S80" i="117"/>
  <c r="S81" i="117"/>
  <c r="S104" i="117"/>
  <c r="S105" i="117"/>
  <c r="S106" i="117"/>
  <c r="S17" i="117"/>
  <c r="S24" i="117"/>
  <c r="S27" i="117"/>
  <c r="S38" i="117"/>
  <c r="S45" i="117"/>
  <c r="S46" i="117"/>
  <c r="S48" i="117"/>
  <c r="S50" i="117"/>
  <c r="S51" i="117"/>
  <c r="S53" i="117"/>
  <c r="S54" i="117"/>
  <c r="S55" i="117"/>
  <c r="S64" i="117"/>
  <c r="S65" i="117"/>
  <c r="S67" i="117"/>
  <c r="S68" i="117"/>
  <c r="S69" i="117"/>
  <c r="S70" i="117"/>
  <c r="S73" i="117"/>
  <c r="S74" i="117"/>
  <c r="S75" i="117"/>
  <c r="S76" i="117"/>
  <c r="S77" i="117"/>
  <c r="S78" i="117"/>
  <c r="S79" i="117"/>
  <c r="S82" i="117"/>
  <c r="S83" i="117"/>
  <c r="S84" i="117"/>
  <c r="S85" i="117"/>
  <c r="S86" i="117"/>
  <c r="S87" i="117"/>
  <c r="S88" i="117"/>
  <c r="S89" i="117"/>
  <c r="S90" i="117"/>
  <c r="S91" i="117"/>
  <c r="S92" i="117"/>
  <c r="S93" i="117"/>
  <c r="S94" i="117"/>
  <c r="S95" i="117"/>
  <c r="S96" i="117"/>
  <c r="S97" i="117"/>
  <c r="S98" i="117"/>
  <c r="S99" i="117"/>
  <c r="S100" i="117"/>
  <c r="S101" i="117"/>
  <c r="S102" i="117"/>
  <c r="S103" i="117"/>
  <c r="S107" i="117"/>
  <c r="S112" i="117"/>
  <c r="E13" i="116"/>
  <c r="AN13" i="116"/>
  <c r="E14" i="116"/>
  <c r="AN14" i="116"/>
  <c r="E15" i="116"/>
  <c r="AN15" i="116"/>
  <c r="E16" i="116"/>
  <c r="AN16" i="116"/>
  <c r="E18" i="116"/>
  <c r="AN18" i="116"/>
  <c r="E19" i="116"/>
  <c r="AN19" i="116"/>
  <c r="E20" i="116"/>
  <c r="AN20" i="116"/>
  <c r="E21" i="116"/>
  <c r="AN21" i="116"/>
  <c r="E22" i="116"/>
  <c r="AN22" i="116"/>
  <c r="E23" i="116"/>
  <c r="AN23" i="116"/>
  <c r="E25" i="116"/>
  <c r="AN25" i="116"/>
  <c r="E26" i="116"/>
  <c r="AN26" i="116"/>
  <c r="E28" i="116"/>
  <c r="AN28" i="116"/>
  <c r="E29" i="116"/>
  <c r="AN29" i="116"/>
  <c r="E30" i="116"/>
  <c r="AN30" i="116"/>
  <c r="E31" i="116"/>
  <c r="AN31" i="116"/>
  <c r="E32" i="116"/>
  <c r="AN32" i="116"/>
  <c r="E33" i="116"/>
  <c r="AN33" i="116"/>
  <c r="E34" i="116"/>
  <c r="AN34" i="116"/>
  <c r="E35" i="116"/>
  <c r="AN35" i="116"/>
  <c r="E36" i="116"/>
  <c r="AN36" i="116"/>
  <c r="E37" i="116"/>
  <c r="AN37" i="116"/>
  <c r="E39" i="116"/>
  <c r="AN39" i="116"/>
  <c r="E40" i="116"/>
  <c r="AN40" i="116"/>
  <c r="E41" i="116"/>
  <c r="AN41" i="116"/>
  <c r="E42" i="116"/>
  <c r="AN42" i="116"/>
  <c r="E43" i="116"/>
  <c r="AN43" i="116"/>
  <c r="E44" i="116"/>
  <c r="AN44" i="116"/>
  <c r="E47" i="116"/>
  <c r="AN47" i="116"/>
  <c r="E49" i="116"/>
  <c r="AN49" i="116"/>
  <c r="E52" i="116"/>
  <c r="AN52" i="116"/>
  <c r="E56" i="116"/>
  <c r="AN56" i="116"/>
  <c r="E57" i="116"/>
  <c r="AN57" i="116"/>
  <c r="E58" i="116"/>
  <c r="AN58" i="116"/>
  <c r="E59" i="116"/>
  <c r="AN59" i="116"/>
  <c r="E60" i="116"/>
  <c r="AN60" i="116"/>
  <c r="E61" i="116"/>
  <c r="AN61" i="116"/>
  <c r="E62" i="116"/>
  <c r="AN62" i="116"/>
  <c r="E63" i="116"/>
  <c r="AN63" i="116"/>
  <c r="E66" i="116"/>
  <c r="AN66" i="116"/>
  <c r="E71" i="116"/>
  <c r="AN71" i="116"/>
  <c r="E72" i="116"/>
  <c r="AN72" i="116"/>
  <c r="E80" i="116"/>
  <c r="AN80" i="116"/>
  <c r="E81" i="116"/>
  <c r="AN81" i="116"/>
  <c r="E104" i="116"/>
  <c r="AN104" i="116"/>
  <c r="E105" i="116"/>
  <c r="AN105" i="116"/>
  <c r="E106" i="116"/>
  <c r="AN106" i="116"/>
  <c r="E17" i="116"/>
  <c r="AN17" i="116"/>
  <c r="E24" i="116"/>
  <c r="AN24" i="116"/>
  <c r="E27" i="116"/>
  <c r="AN27" i="116"/>
  <c r="E38" i="116"/>
  <c r="AN38" i="116"/>
  <c r="E45" i="116"/>
  <c r="AN45" i="116"/>
  <c r="E46" i="116"/>
  <c r="AN46" i="116"/>
  <c r="E48" i="116"/>
  <c r="AN48" i="116"/>
  <c r="E50" i="116"/>
  <c r="AN50" i="116"/>
  <c r="E51" i="116"/>
  <c r="AN51" i="116"/>
  <c r="E53" i="116"/>
  <c r="AN53" i="116"/>
  <c r="E54" i="116"/>
  <c r="AN54" i="116"/>
  <c r="E55" i="116"/>
  <c r="AN55" i="116"/>
  <c r="E64" i="116"/>
  <c r="AN64" i="116"/>
  <c r="E65" i="116"/>
  <c r="AN65" i="116"/>
  <c r="E67" i="116"/>
  <c r="AN67" i="116"/>
  <c r="E68" i="116"/>
  <c r="AN68" i="116"/>
  <c r="E69" i="116"/>
  <c r="AN69" i="116"/>
  <c r="E70" i="116"/>
  <c r="AN70" i="116"/>
  <c r="E73" i="116"/>
  <c r="AN73" i="116"/>
  <c r="E74" i="116"/>
  <c r="AN74" i="116"/>
  <c r="E75" i="116"/>
  <c r="AN75" i="116"/>
  <c r="E76" i="116"/>
  <c r="AN76" i="116"/>
  <c r="E77" i="116"/>
  <c r="AN77" i="116"/>
  <c r="E78" i="116"/>
  <c r="AN78" i="116"/>
  <c r="E79" i="116"/>
  <c r="AN79" i="116"/>
  <c r="E82" i="116"/>
  <c r="AN82" i="116"/>
  <c r="E83" i="116"/>
  <c r="AN83" i="116"/>
  <c r="E84" i="116"/>
  <c r="AN84" i="116"/>
  <c r="E85" i="116"/>
  <c r="AN85" i="116"/>
  <c r="E86" i="116"/>
  <c r="AN86" i="116"/>
  <c r="E87" i="116"/>
  <c r="AN87" i="116"/>
  <c r="E88" i="116"/>
  <c r="AN88" i="116"/>
  <c r="E89" i="116"/>
  <c r="AN89" i="116"/>
  <c r="E90" i="116"/>
  <c r="AN90" i="116"/>
  <c r="E91" i="116"/>
  <c r="AN91" i="116"/>
  <c r="E92" i="116"/>
  <c r="AN92" i="116"/>
  <c r="E93" i="116"/>
  <c r="AN93" i="116"/>
  <c r="E94" i="116"/>
  <c r="AN94" i="116"/>
  <c r="E95" i="116"/>
  <c r="AN95" i="116"/>
  <c r="E96" i="116"/>
  <c r="AN96" i="116"/>
  <c r="E97" i="116"/>
  <c r="AN97" i="116"/>
  <c r="E98" i="116"/>
  <c r="AN98" i="116"/>
  <c r="E99" i="116"/>
  <c r="AN99" i="116"/>
  <c r="E100" i="116"/>
  <c r="AN100" i="116"/>
  <c r="E101" i="116"/>
  <c r="AN101" i="116"/>
  <c r="E102" i="116"/>
  <c r="AN102" i="116"/>
  <c r="E103" i="116"/>
  <c r="AN103" i="116"/>
  <c r="E107" i="116"/>
  <c r="AN107" i="116"/>
  <c r="AN109" i="116"/>
  <c r="AN112" i="116"/>
  <c r="AT128" i="122"/>
  <c r="S123" i="122"/>
  <c r="E13" i="122"/>
  <c r="AT13" i="122"/>
  <c r="E14" i="122"/>
  <c r="AT14" i="122"/>
  <c r="E15" i="122"/>
  <c r="AT15" i="122"/>
  <c r="E16" i="122"/>
  <c r="AT16" i="122"/>
  <c r="E17" i="122"/>
  <c r="AT17" i="122"/>
  <c r="E18" i="122"/>
  <c r="AT18" i="122"/>
  <c r="E19" i="122"/>
  <c r="AT19" i="122"/>
  <c r="E20" i="122"/>
  <c r="AT20" i="122"/>
  <c r="E21" i="122"/>
  <c r="AT21" i="122"/>
  <c r="E22" i="122"/>
  <c r="AT22" i="122"/>
  <c r="E23" i="122"/>
  <c r="AT23" i="122"/>
  <c r="E24" i="122"/>
  <c r="AT24" i="122"/>
  <c r="E25" i="122"/>
  <c r="AT25" i="122"/>
  <c r="E26" i="122"/>
  <c r="AT26" i="122"/>
  <c r="E27" i="122"/>
  <c r="AT27" i="122"/>
  <c r="E28" i="122"/>
  <c r="AT28" i="122"/>
  <c r="E29" i="122"/>
  <c r="AT29" i="122"/>
  <c r="E30" i="122"/>
  <c r="AT30" i="122"/>
  <c r="E31" i="122"/>
  <c r="AT31" i="122"/>
  <c r="E32" i="122"/>
  <c r="AT32" i="122"/>
  <c r="E33" i="122"/>
  <c r="AT33" i="122"/>
  <c r="E34" i="122"/>
  <c r="AT34" i="122"/>
  <c r="E35" i="122"/>
  <c r="AT35" i="122"/>
  <c r="E36" i="122"/>
  <c r="AT36" i="122"/>
  <c r="E37" i="122"/>
  <c r="AT37" i="122"/>
  <c r="E38" i="122"/>
  <c r="AT38" i="122"/>
  <c r="E39" i="122"/>
  <c r="AT39" i="122"/>
  <c r="E40" i="122"/>
  <c r="AT40" i="122"/>
  <c r="E41" i="122"/>
  <c r="AT41" i="122"/>
  <c r="E42" i="122"/>
  <c r="AT42" i="122"/>
  <c r="E43" i="122"/>
  <c r="AT43" i="122"/>
  <c r="E44" i="122"/>
  <c r="AT44" i="122"/>
  <c r="E45" i="122"/>
  <c r="AT45" i="122"/>
  <c r="E46" i="122"/>
  <c r="AT46" i="122"/>
  <c r="E47" i="122"/>
  <c r="AT47" i="122"/>
  <c r="E48" i="122"/>
  <c r="AT48" i="122"/>
  <c r="E49" i="122"/>
  <c r="AT49" i="122"/>
  <c r="E50" i="122"/>
  <c r="AT50" i="122"/>
  <c r="E51" i="122"/>
  <c r="AT51" i="122"/>
  <c r="E52" i="122"/>
  <c r="AT52" i="122"/>
  <c r="E53" i="122"/>
  <c r="AT53" i="122"/>
  <c r="E54" i="122"/>
  <c r="AT54" i="122"/>
  <c r="E55" i="122"/>
  <c r="AT55" i="122"/>
  <c r="E56" i="122"/>
  <c r="AT56" i="122"/>
  <c r="E57" i="122"/>
  <c r="AT57" i="122"/>
  <c r="E58" i="122"/>
  <c r="AT58" i="122"/>
  <c r="E59" i="122"/>
  <c r="AT59" i="122"/>
  <c r="E60" i="122"/>
  <c r="AT60" i="122"/>
  <c r="E61" i="122"/>
  <c r="AT61" i="122"/>
  <c r="E62" i="122"/>
  <c r="AT62" i="122"/>
  <c r="E64" i="122"/>
  <c r="AT64" i="122"/>
  <c r="E65" i="122"/>
  <c r="AT65" i="122"/>
  <c r="E66" i="122"/>
  <c r="AT66" i="122"/>
  <c r="E67" i="122"/>
  <c r="AT67" i="122"/>
  <c r="E68" i="122"/>
  <c r="AT68" i="122"/>
  <c r="E69" i="122"/>
  <c r="AT69" i="122"/>
  <c r="E70" i="122"/>
  <c r="AT70" i="122"/>
  <c r="E71" i="122"/>
  <c r="AT71" i="122"/>
  <c r="E72" i="122"/>
  <c r="AT72" i="122"/>
  <c r="E73" i="122"/>
  <c r="AT73" i="122"/>
  <c r="E74" i="122"/>
  <c r="AT74" i="122"/>
  <c r="E75" i="122"/>
  <c r="AT75" i="122"/>
  <c r="E76" i="122"/>
  <c r="AT76" i="122"/>
  <c r="E77" i="122"/>
  <c r="AT77" i="122"/>
  <c r="E78" i="122"/>
  <c r="AT78" i="122"/>
  <c r="E79" i="122"/>
  <c r="AT79" i="122"/>
  <c r="E80" i="122"/>
  <c r="AT80" i="122"/>
  <c r="E81" i="122"/>
  <c r="AT81" i="122"/>
  <c r="E82" i="122"/>
  <c r="AT82" i="122"/>
  <c r="E83" i="122"/>
  <c r="AT83" i="122"/>
  <c r="E84" i="122"/>
  <c r="AT84" i="122"/>
  <c r="E85" i="122"/>
  <c r="AT85" i="122"/>
  <c r="E86" i="122"/>
  <c r="AT86" i="122"/>
  <c r="E87" i="122"/>
  <c r="AT87" i="122"/>
  <c r="E88" i="122"/>
  <c r="AT88" i="122"/>
  <c r="E89" i="122"/>
  <c r="AT89" i="122"/>
  <c r="E90" i="122"/>
  <c r="AT90" i="122"/>
  <c r="E91" i="122"/>
  <c r="AT91" i="122"/>
  <c r="E92" i="122"/>
  <c r="AT92" i="122"/>
  <c r="E93" i="122"/>
  <c r="AT93" i="122"/>
  <c r="E94" i="122"/>
  <c r="AT94" i="122"/>
  <c r="E95" i="122"/>
  <c r="AT95" i="122"/>
  <c r="E96" i="122"/>
  <c r="AT96" i="122"/>
  <c r="E97" i="122"/>
  <c r="AT97" i="122"/>
  <c r="E98" i="122"/>
  <c r="AT98" i="122"/>
  <c r="E99" i="122"/>
  <c r="AT99" i="122"/>
  <c r="E100" i="122"/>
  <c r="AT100" i="122"/>
  <c r="E101" i="122"/>
  <c r="AT101" i="122"/>
  <c r="E102" i="122"/>
  <c r="AT102" i="122"/>
  <c r="E103" i="122"/>
  <c r="AT103" i="122"/>
  <c r="E104" i="122"/>
  <c r="AT104" i="122"/>
  <c r="E105" i="122"/>
  <c r="AT105" i="122"/>
  <c r="E106" i="122"/>
  <c r="AT106" i="122"/>
  <c r="E107" i="122"/>
  <c r="AT107" i="122"/>
  <c r="E108" i="122"/>
  <c r="AT108" i="122"/>
  <c r="E109" i="122"/>
  <c r="AT109" i="122"/>
  <c r="E110" i="122"/>
  <c r="AT110" i="122"/>
  <c r="AT112" i="122"/>
  <c r="AT113" i="122"/>
  <c r="AT117" i="122"/>
  <c r="AT116" i="122"/>
  <c r="AS13" i="122"/>
  <c r="AS14" i="122"/>
  <c r="AS15" i="122"/>
  <c r="AS16" i="122"/>
  <c r="AS17" i="122"/>
  <c r="AS18" i="122"/>
  <c r="AS19" i="122"/>
  <c r="AS20" i="122"/>
  <c r="AS21" i="122"/>
  <c r="AS22" i="122"/>
  <c r="AS23" i="122"/>
  <c r="AS24" i="122"/>
  <c r="AS25" i="122"/>
  <c r="AS26" i="122"/>
  <c r="AS27" i="122"/>
  <c r="AS28" i="122"/>
  <c r="AS29" i="122"/>
  <c r="AS30" i="122"/>
  <c r="AS31" i="122"/>
  <c r="AS32" i="122"/>
  <c r="AS33" i="122"/>
  <c r="AS34" i="122"/>
  <c r="AS35" i="122"/>
  <c r="AS36" i="122"/>
  <c r="AS37" i="122"/>
  <c r="AS38" i="122"/>
  <c r="AS39" i="122"/>
  <c r="AS40" i="122"/>
  <c r="AS41" i="122"/>
  <c r="AS42" i="122"/>
  <c r="AS43" i="122"/>
  <c r="AS44" i="122"/>
  <c r="AS45" i="122"/>
  <c r="AS46" i="122"/>
  <c r="AS47" i="122"/>
  <c r="AS48" i="122"/>
  <c r="AS49" i="122"/>
  <c r="AS50" i="122"/>
  <c r="AS51" i="122"/>
  <c r="AS52" i="122"/>
  <c r="AS53" i="122"/>
  <c r="AS54" i="122"/>
  <c r="AS55" i="122"/>
  <c r="AS56" i="122"/>
  <c r="AS57" i="122"/>
  <c r="AS58" i="122"/>
  <c r="AS59" i="122"/>
  <c r="AS60" i="122"/>
  <c r="AS61" i="122"/>
  <c r="AS62" i="122"/>
  <c r="AS64" i="122"/>
  <c r="AS65" i="122"/>
  <c r="AS66" i="122"/>
  <c r="AS67" i="122"/>
  <c r="AS68" i="122"/>
  <c r="AS69" i="122"/>
  <c r="AS70" i="122"/>
  <c r="AS71" i="122"/>
  <c r="AS72" i="122"/>
  <c r="AS73" i="122"/>
  <c r="AS74" i="122"/>
  <c r="AS75" i="122"/>
  <c r="AS76" i="122"/>
  <c r="AS77" i="122"/>
  <c r="AS78" i="122"/>
  <c r="AS79" i="122"/>
  <c r="AS80" i="122"/>
  <c r="AS81" i="122"/>
  <c r="AS82" i="122"/>
  <c r="AS83" i="122"/>
  <c r="AS84" i="122"/>
  <c r="AS85" i="122"/>
  <c r="AS86" i="122"/>
  <c r="AS87" i="122"/>
  <c r="AS88" i="122"/>
  <c r="AS89" i="122"/>
  <c r="AS90" i="122"/>
  <c r="AS91" i="122"/>
  <c r="AS92" i="122"/>
  <c r="AS93" i="122"/>
  <c r="AS94" i="122"/>
  <c r="AS95" i="122"/>
  <c r="AS96" i="122"/>
  <c r="AS97" i="122"/>
  <c r="AS98" i="122"/>
  <c r="AS99" i="122"/>
  <c r="AS100" i="122"/>
  <c r="AS101" i="122"/>
  <c r="AS102" i="122"/>
  <c r="AS103" i="122"/>
  <c r="AS104" i="122"/>
  <c r="AS105" i="122"/>
  <c r="AS106" i="122"/>
  <c r="AS107" i="122"/>
  <c r="AS108" i="122"/>
  <c r="AS109" i="122"/>
  <c r="AS110" i="122"/>
  <c r="AS112" i="122"/>
  <c r="AS113" i="122"/>
  <c r="AS116" i="122"/>
  <c r="AQ13" i="122"/>
  <c r="AQ14" i="122"/>
  <c r="AQ15" i="122"/>
  <c r="AQ16" i="122"/>
  <c r="AQ17" i="122"/>
  <c r="AQ18" i="122"/>
  <c r="AQ19" i="122"/>
  <c r="AQ20" i="122"/>
  <c r="AQ21" i="122"/>
  <c r="AQ22" i="122"/>
  <c r="AQ23" i="122"/>
  <c r="AQ24" i="122"/>
  <c r="AQ25" i="122"/>
  <c r="AQ26" i="122"/>
  <c r="AQ27" i="122"/>
  <c r="AQ28" i="122"/>
  <c r="AQ29" i="122"/>
  <c r="AQ30" i="122"/>
  <c r="AQ31" i="122"/>
  <c r="AQ32" i="122"/>
  <c r="AQ33" i="122"/>
  <c r="AQ34" i="122"/>
  <c r="AQ35" i="122"/>
  <c r="AQ36" i="122"/>
  <c r="AQ37" i="122"/>
  <c r="AQ38" i="122"/>
  <c r="AQ39" i="122"/>
  <c r="AQ40" i="122"/>
  <c r="AQ41" i="122"/>
  <c r="AQ42" i="122"/>
  <c r="AQ43" i="122"/>
  <c r="AQ44" i="122"/>
  <c r="AQ45" i="122"/>
  <c r="AQ46" i="122"/>
  <c r="AQ47" i="122"/>
  <c r="AQ48" i="122"/>
  <c r="AQ49" i="122"/>
  <c r="AQ50" i="122"/>
  <c r="AQ51" i="122"/>
  <c r="AQ52" i="122"/>
  <c r="AQ53" i="122"/>
  <c r="AQ54" i="122"/>
  <c r="AQ55" i="122"/>
  <c r="AQ56" i="122"/>
  <c r="AQ57" i="122"/>
  <c r="AQ58" i="122"/>
  <c r="AQ59" i="122"/>
  <c r="AQ60" i="122"/>
  <c r="AQ61" i="122"/>
  <c r="AQ62" i="122"/>
  <c r="AQ64" i="122"/>
  <c r="AQ65" i="122"/>
  <c r="AQ66" i="122"/>
  <c r="AQ67" i="122"/>
  <c r="AQ68" i="122"/>
  <c r="AQ69" i="122"/>
  <c r="AQ70" i="122"/>
  <c r="AQ71" i="122"/>
  <c r="AQ72" i="122"/>
  <c r="AQ73" i="122"/>
  <c r="AQ74" i="122"/>
  <c r="AQ75" i="122"/>
  <c r="AQ76" i="122"/>
  <c r="AQ77" i="122"/>
  <c r="AQ78" i="122"/>
  <c r="AQ79" i="122"/>
  <c r="AQ80" i="122"/>
  <c r="AQ81" i="122"/>
  <c r="AQ82" i="122"/>
  <c r="AQ83" i="122"/>
  <c r="AQ84" i="122"/>
  <c r="AQ85" i="122"/>
  <c r="AQ86" i="122"/>
  <c r="AQ87" i="122"/>
  <c r="AQ88" i="122"/>
  <c r="AQ89" i="122"/>
  <c r="AQ90" i="122"/>
  <c r="AQ91" i="122"/>
  <c r="AQ92" i="122"/>
  <c r="AQ93" i="122"/>
  <c r="AQ94" i="122"/>
  <c r="AQ95" i="122"/>
  <c r="AQ96" i="122"/>
  <c r="AQ97" i="122"/>
  <c r="AQ98" i="122"/>
  <c r="AQ99" i="122"/>
  <c r="AQ100" i="122"/>
  <c r="AQ101" i="122"/>
  <c r="AQ102" i="122"/>
  <c r="AQ103" i="122"/>
  <c r="AQ104" i="122"/>
  <c r="AQ105" i="122"/>
  <c r="AQ106" i="122"/>
  <c r="AQ107" i="122"/>
  <c r="AQ108" i="122"/>
  <c r="AQ109" i="122"/>
  <c r="AQ110" i="122"/>
  <c r="AQ112" i="122"/>
  <c r="AQ113" i="122"/>
  <c r="AQ116" i="122"/>
  <c r="AG13" i="122"/>
  <c r="AG14" i="122"/>
  <c r="AG15" i="122"/>
  <c r="AG16" i="122"/>
  <c r="AG17" i="122"/>
  <c r="AG18" i="122"/>
  <c r="AG19" i="122"/>
  <c r="AG20" i="122"/>
  <c r="AG21" i="122"/>
  <c r="AG22" i="122"/>
  <c r="AG23" i="122"/>
  <c r="AG24" i="122"/>
  <c r="AG25" i="122"/>
  <c r="AG26" i="122"/>
  <c r="AG27" i="122"/>
  <c r="AG28" i="122"/>
  <c r="AG29" i="122"/>
  <c r="AG30" i="122"/>
  <c r="AG31" i="122"/>
  <c r="AG32" i="122"/>
  <c r="AG33" i="122"/>
  <c r="AG34" i="122"/>
  <c r="AG35" i="122"/>
  <c r="AG36" i="122"/>
  <c r="AG37" i="122"/>
  <c r="AG38" i="122"/>
  <c r="AG39" i="122"/>
  <c r="AG40" i="122"/>
  <c r="AG41" i="122"/>
  <c r="AG42" i="122"/>
  <c r="AG43" i="122"/>
  <c r="AG44" i="122"/>
  <c r="AG45" i="122"/>
  <c r="AG46" i="122"/>
  <c r="AG47" i="122"/>
  <c r="AG48" i="122"/>
  <c r="AG49" i="122"/>
  <c r="AG50" i="122"/>
  <c r="AG51" i="122"/>
  <c r="AG52" i="122"/>
  <c r="AG53" i="122"/>
  <c r="AG54" i="122"/>
  <c r="AG55" i="122"/>
  <c r="AG56" i="122"/>
  <c r="AG57" i="122"/>
  <c r="AG58" i="122"/>
  <c r="AG59" i="122"/>
  <c r="AG60" i="122"/>
  <c r="AG61" i="122"/>
  <c r="AG62" i="122"/>
  <c r="AG64" i="122"/>
  <c r="AG65" i="122"/>
  <c r="AG66" i="122"/>
  <c r="AG67" i="122"/>
  <c r="AG68" i="122"/>
  <c r="AG69" i="122"/>
  <c r="AG70" i="122"/>
  <c r="AG71" i="122"/>
  <c r="AG72" i="122"/>
  <c r="AG73" i="122"/>
  <c r="AG74" i="122"/>
  <c r="AG75" i="122"/>
  <c r="AG76" i="122"/>
  <c r="AG77" i="122"/>
  <c r="AG78" i="122"/>
  <c r="AG79" i="122"/>
  <c r="AG80" i="122"/>
  <c r="AG81" i="122"/>
  <c r="AG82" i="122"/>
  <c r="AG83" i="122"/>
  <c r="AG84" i="122"/>
  <c r="AG85" i="122"/>
  <c r="AG86" i="122"/>
  <c r="AG87" i="122"/>
  <c r="AG88" i="122"/>
  <c r="AG89" i="122"/>
  <c r="AG90" i="122"/>
  <c r="AG91" i="122"/>
  <c r="AG92" i="122"/>
  <c r="AG93" i="122"/>
  <c r="AG94" i="122"/>
  <c r="AG95" i="122"/>
  <c r="AG96" i="122"/>
  <c r="AG97" i="122"/>
  <c r="AG98" i="122"/>
  <c r="AG99" i="122"/>
  <c r="AG100" i="122"/>
  <c r="AG101" i="122"/>
  <c r="AG102" i="122"/>
  <c r="AG103" i="122"/>
  <c r="AG104" i="122"/>
  <c r="AG105" i="122"/>
  <c r="AG106" i="122"/>
  <c r="AG107" i="122"/>
  <c r="AG108" i="122"/>
  <c r="AG109" i="122"/>
  <c r="AG110" i="122"/>
  <c r="AG112" i="122"/>
  <c r="AG113" i="122"/>
  <c r="AG116" i="122"/>
  <c r="AE13" i="122"/>
  <c r="AE14" i="122"/>
  <c r="AE15" i="122"/>
  <c r="AE16" i="122"/>
  <c r="AE17" i="122"/>
  <c r="AE18" i="122"/>
  <c r="AE19" i="122"/>
  <c r="AE20" i="122"/>
  <c r="AE21" i="122"/>
  <c r="AE22" i="122"/>
  <c r="AE23" i="122"/>
  <c r="AE24" i="122"/>
  <c r="AE25" i="122"/>
  <c r="AE26" i="122"/>
  <c r="AE27" i="122"/>
  <c r="AE28" i="122"/>
  <c r="AE29" i="122"/>
  <c r="AE30" i="122"/>
  <c r="AE31" i="122"/>
  <c r="AE32" i="122"/>
  <c r="AE33" i="122"/>
  <c r="AE34" i="122"/>
  <c r="AE35" i="122"/>
  <c r="AE36" i="122"/>
  <c r="AE37" i="122"/>
  <c r="AE38" i="122"/>
  <c r="AE39" i="122"/>
  <c r="AE40" i="122"/>
  <c r="AE41" i="122"/>
  <c r="AE42" i="122"/>
  <c r="AE43" i="122"/>
  <c r="AE44" i="122"/>
  <c r="AE45" i="122"/>
  <c r="AE46" i="122"/>
  <c r="AE47" i="122"/>
  <c r="AE48" i="122"/>
  <c r="AE49" i="122"/>
  <c r="AE50" i="122"/>
  <c r="AE51" i="122"/>
  <c r="AE52" i="122"/>
  <c r="AE53" i="122"/>
  <c r="AE54" i="122"/>
  <c r="AE55" i="122"/>
  <c r="AE56" i="122"/>
  <c r="AE57" i="122"/>
  <c r="AE58" i="122"/>
  <c r="AE59" i="122"/>
  <c r="AE60" i="122"/>
  <c r="AE61" i="122"/>
  <c r="AE62" i="122"/>
  <c r="AE64" i="122"/>
  <c r="AE65" i="122"/>
  <c r="AE66" i="122"/>
  <c r="AE67" i="122"/>
  <c r="AE68" i="122"/>
  <c r="AE69" i="122"/>
  <c r="AE70" i="122"/>
  <c r="AE71" i="122"/>
  <c r="AE72" i="122"/>
  <c r="AE73" i="122"/>
  <c r="AE74" i="122"/>
  <c r="AE75" i="122"/>
  <c r="AE76" i="122"/>
  <c r="AE77" i="122"/>
  <c r="AE78" i="122"/>
  <c r="AE79" i="122"/>
  <c r="AE80" i="122"/>
  <c r="AE81" i="122"/>
  <c r="AE82" i="122"/>
  <c r="AE83" i="122"/>
  <c r="AE84" i="122"/>
  <c r="AE85" i="122"/>
  <c r="AE86" i="122"/>
  <c r="AE87" i="122"/>
  <c r="AE88" i="122"/>
  <c r="AE89" i="122"/>
  <c r="AE90" i="122"/>
  <c r="AE91" i="122"/>
  <c r="AE92" i="122"/>
  <c r="AE93" i="122"/>
  <c r="AE94" i="122"/>
  <c r="AE95" i="122"/>
  <c r="AE96" i="122"/>
  <c r="AE97" i="122"/>
  <c r="AE98" i="122"/>
  <c r="AE99" i="122"/>
  <c r="AE100" i="122"/>
  <c r="AE101" i="122"/>
  <c r="AE102" i="122"/>
  <c r="AE103" i="122"/>
  <c r="AE104" i="122"/>
  <c r="AE105" i="122"/>
  <c r="AE106" i="122"/>
  <c r="AE107" i="122"/>
  <c r="AE108" i="122"/>
  <c r="AE109" i="122"/>
  <c r="AE110" i="122"/>
  <c r="AE112" i="122"/>
  <c r="AE113" i="122"/>
  <c r="AE116" i="122"/>
  <c r="AC13" i="122"/>
  <c r="AC14" i="122"/>
  <c r="AC15" i="122"/>
  <c r="AC16" i="122"/>
  <c r="AC17" i="122"/>
  <c r="AC18" i="122"/>
  <c r="AC19" i="122"/>
  <c r="AC20" i="122"/>
  <c r="AC21" i="122"/>
  <c r="AC22" i="122"/>
  <c r="AC23" i="122"/>
  <c r="AC24" i="122"/>
  <c r="AC25" i="122"/>
  <c r="AC26" i="122"/>
  <c r="AC27" i="122"/>
  <c r="AC28" i="122"/>
  <c r="AC29" i="122"/>
  <c r="AC30" i="122"/>
  <c r="AC31" i="122"/>
  <c r="AC32" i="122"/>
  <c r="AC33" i="122"/>
  <c r="AC34" i="122"/>
  <c r="AC35" i="122"/>
  <c r="AC36" i="122"/>
  <c r="AC37" i="122"/>
  <c r="AC38" i="122"/>
  <c r="AC39" i="122"/>
  <c r="AC40" i="122"/>
  <c r="AC41" i="122"/>
  <c r="AC42" i="122"/>
  <c r="AC43" i="122"/>
  <c r="AC44" i="122"/>
  <c r="AC45" i="122"/>
  <c r="AC46" i="122"/>
  <c r="AC47" i="122"/>
  <c r="AC48" i="122"/>
  <c r="AC49" i="122"/>
  <c r="AC50" i="122"/>
  <c r="AC51" i="122"/>
  <c r="AC52" i="122"/>
  <c r="AC53" i="122"/>
  <c r="AC54" i="122"/>
  <c r="AC55" i="122"/>
  <c r="AC56" i="122"/>
  <c r="AC57" i="122"/>
  <c r="AC58" i="122"/>
  <c r="AC59" i="122"/>
  <c r="AC60" i="122"/>
  <c r="AC61" i="122"/>
  <c r="AC62" i="122"/>
  <c r="AC64" i="122"/>
  <c r="AC65" i="122"/>
  <c r="AC66" i="122"/>
  <c r="AC67" i="122"/>
  <c r="AC68" i="122"/>
  <c r="AC69" i="122"/>
  <c r="AC70" i="122"/>
  <c r="AC71" i="122"/>
  <c r="AC72" i="122"/>
  <c r="AC73" i="122"/>
  <c r="AC74" i="122"/>
  <c r="AC75" i="122"/>
  <c r="AC76" i="122"/>
  <c r="AC77" i="122"/>
  <c r="AC78" i="122"/>
  <c r="AC79" i="122"/>
  <c r="AC80" i="122"/>
  <c r="AC81" i="122"/>
  <c r="AC82" i="122"/>
  <c r="AC83" i="122"/>
  <c r="AC84" i="122"/>
  <c r="AC85" i="122"/>
  <c r="AC86" i="122"/>
  <c r="AC87" i="122"/>
  <c r="AC88" i="122"/>
  <c r="AC89" i="122"/>
  <c r="AC90" i="122"/>
  <c r="AC91" i="122"/>
  <c r="AC92" i="122"/>
  <c r="AC93" i="122"/>
  <c r="AC94" i="122"/>
  <c r="AC95" i="122"/>
  <c r="AC96" i="122"/>
  <c r="AC97" i="122"/>
  <c r="AC98" i="122"/>
  <c r="AC99" i="122"/>
  <c r="AC100" i="122"/>
  <c r="AC101" i="122"/>
  <c r="AC102" i="122"/>
  <c r="AC103" i="122"/>
  <c r="AC104" i="122"/>
  <c r="AC105" i="122"/>
  <c r="AC106" i="122"/>
  <c r="AC107" i="122"/>
  <c r="AC108" i="122"/>
  <c r="AC109" i="122"/>
  <c r="AC110" i="122"/>
  <c r="AC112" i="122"/>
  <c r="AC113" i="122"/>
  <c r="AC116" i="122"/>
  <c r="U13" i="122"/>
  <c r="U14" i="122"/>
  <c r="U15" i="122"/>
  <c r="U16" i="122"/>
  <c r="U17" i="122"/>
  <c r="U18" i="122"/>
  <c r="U19" i="122"/>
  <c r="U20" i="122"/>
  <c r="U21" i="122"/>
  <c r="U22" i="122"/>
  <c r="U23" i="122"/>
  <c r="U24" i="122"/>
  <c r="U25" i="122"/>
  <c r="U26" i="122"/>
  <c r="U27" i="122"/>
  <c r="U28" i="122"/>
  <c r="U29" i="122"/>
  <c r="U30" i="122"/>
  <c r="U31" i="122"/>
  <c r="U32" i="122"/>
  <c r="U33" i="122"/>
  <c r="U34" i="122"/>
  <c r="U35" i="122"/>
  <c r="U36" i="122"/>
  <c r="U37" i="122"/>
  <c r="U38" i="122"/>
  <c r="U39" i="122"/>
  <c r="U40" i="122"/>
  <c r="U41" i="122"/>
  <c r="U42" i="122"/>
  <c r="U43" i="122"/>
  <c r="U44" i="122"/>
  <c r="U45" i="122"/>
  <c r="U46" i="122"/>
  <c r="U47" i="122"/>
  <c r="U48" i="122"/>
  <c r="U49" i="122"/>
  <c r="U50" i="122"/>
  <c r="U51" i="122"/>
  <c r="U52" i="122"/>
  <c r="U53" i="122"/>
  <c r="U54" i="122"/>
  <c r="U55" i="122"/>
  <c r="U56" i="122"/>
  <c r="U57" i="122"/>
  <c r="U58" i="122"/>
  <c r="U59" i="122"/>
  <c r="U60" i="122"/>
  <c r="U61" i="122"/>
  <c r="U62" i="122"/>
  <c r="U64" i="122"/>
  <c r="U65" i="122"/>
  <c r="U66" i="122"/>
  <c r="U67" i="122"/>
  <c r="U68" i="122"/>
  <c r="U69" i="122"/>
  <c r="U70" i="122"/>
  <c r="U71" i="122"/>
  <c r="U72" i="122"/>
  <c r="U73" i="122"/>
  <c r="U74" i="122"/>
  <c r="U75" i="122"/>
  <c r="U76" i="122"/>
  <c r="U77" i="122"/>
  <c r="U78" i="122"/>
  <c r="U79" i="122"/>
  <c r="U80" i="122"/>
  <c r="U81" i="122"/>
  <c r="U82" i="122"/>
  <c r="U83" i="122"/>
  <c r="U84" i="122"/>
  <c r="U85" i="122"/>
  <c r="U86" i="122"/>
  <c r="U87" i="122"/>
  <c r="U88" i="122"/>
  <c r="U89" i="122"/>
  <c r="U90" i="122"/>
  <c r="U91" i="122"/>
  <c r="U92" i="122"/>
  <c r="U93" i="122"/>
  <c r="U94" i="122"/>
  <c r="U95" i="122"/>
  <c r="U96" i="122"/>
  <c r="U97" i="122"/>
  <c r="U98" i="122"/>
  <c r="U99" i="122"/>
  <c r="U100" i="122"/>
  <c r="U101" i="122"/>
  <c r="U102" i="122"/>
  <c r="U103" i="122"/>
  <c r="U104" i="122"/>
  <c r="U105" i="122"/>
  <c r="U106" i="122"/>
  <c r="U107" i="122"/>
  <c r="U108" i="122"/>
  <c r="U109" i="122"/>
  <c r="U110" i="122"/>
  <c r="U112" i="122"/>
  <c r="U113" i="122"/>
  <c r="U116" i="122"/>
  <c r="S13" i="122"/>
  <c r="S14" i="122"/>
  <c r="S15" i="122"/>
  <c r="S16" i="122"/>
  <c r="S17" i="122"/>
  <c r="S18" i="122"/>
  <c r="S19" i="122"/>
  <c r="S20" i="122"/>
  <c r="S21" i="122"/>
  <c r="S22" i="122"/>
  <c r="S23" i="122"/>
  <c r="S24" i="122"/>
  <c r="S25" i="122"/>
  <c r="S26" i="122"/>
  <c r="S27" i="122"/>
  <c r="S28" i="122"/>
  <c r="S29" i="122"/>
  <c r="S30" i="122"/>
  <c r="S31" i="122"/>
  <c r="S32" i="122"/>
  <c r="S33" i="122"/>
  <c r="S34" i="122"/>
  <c r="S35" i="122"/>
  <c r="S36" i="122"/>
  <c r="S37" i="122"/>
  <c r="S38" i="122"/>
  <c r="S39" i="122"/>
  <c r="S40" i="122"/>
  <c r="S41" i="122"/>
  <c r="S42" i="122"/>
  <c r="S43" i="122"/>
  <c r="S44" i="122"/>
  <c r="S45" i="122"/>
  <c r="S46" i="122"/>
  <c r="S47" i="122"/>
  <c r="S48" i="122"/>
  <c r="S49" i="122"/>
  <c r="S50" i="122"/>
  <c r="S51" i="122"/>
  <c r="S52" i="122"/>
  <c r="S53" i="122"/>
  <c r="S54" i="122"/>
  <c r="S55" i="122"/>
  <c r="S56" i="122"/>
  <c r="S57" i="122"/>
  <c r="S58" i="122"/>
  <c r="S59" i="122"/>
  <c r="S60" i="122"/>
  <c r="S61" i="122"/>
  <c r="S62" i="122"/>
  <c r="S64" i="122"/>
  <c r="S65" i="122"/>
  <c r="S66" i="122"/>
  <c r="S67" i="122"/>
  <c r="S68" i="122"/>
  <c r="S69" i="122"/>
  <c r="S70" i="122"/>
  <c r="S71" i="122"/>
  <c r="S72" i="122"/>
  <c r="S73" i="122"/>
  <c r="S74" i="122"/>
  <c r="S75" i="122"/>
  <c r="S76" i="122"/>
  <c r="S77" i="122"/>
  <c r="S78" i="122"/>
  <c r="S79" i="122"/>
  <c r="S80" i="122"/>
  <c r="S81" i="122"/>
  <c r="S82" i="122"/>
  <c r="S83" i="122"/>
  <c r="S84" i="122"/>
  <c r="S85" i="122"/>
  <c r="S86" i="122"/>
  <c r="S87" i="122"/>
  <c r="S88" i="122"/>
  <c r="S89" i="122"/>
  <c r="S90" i="122"/>
  <c r="S91" i="122"/>
  <c r="S92" i="122"/>
  <c r="S93" i="122"/>
  <c r="S94" i="122"/>
  <c r="S95" i="122"/>
  <c r="S96" i="122"/>
  <c r="S97" i="122"/>
  <c r="S98" i="122"/>
  <c r="S99" i="122"/>
  <c r="S100" i="122"/>
  <c r="S101" i="122"/>
  <c r="S102" i="122"/>
  <c r="S103" i="122"/>
  <c r="S104" i="122"/>
  <c r="S105" i="122"/>
  <c r="S106" i="122"/>
  <c r="S107" i="122"/>
  <c r="S108" i="122"/>
  <c r="S109" i="122"/>
  <c r="S110" i="122"/>
  <c r="S112" i="122"/>
  <c r="S113" i="122"/>
  <c r="S116" i="122"/>
  <c r="Q13" i="122"/>
  <c r="Q14" i="122"/>
  <c r="Q15" i="122"/>
  <c r="Q16" i="122"/>
  <c r="Q17" i="122"/>
  <c r="Q18" i="122"/>
  <c r="Q19" i="122"/>
  <c r="Q20" i="122"/>
  <c r="Q21" i="122"/>
  <c r="Q22" i="122"/>
  <c r="Q23" i="122"/>
  <c r="Q24" i="122"/>
  <c r="Q25" i="122"/>
  <c r="Q26" i="122"/>
  <c r="Q27" i="122"/>
  <c r="Q28" i="122"/>
  <c r="Q29" i="122"/>
  <c r="Q30" i="122"/>
  <c r="Q31" i="122"/>
  <c r="Q32" i="122"/>
  <c r="Q33" i="122"/>
  <c r="Q34" i="122"/>
  <c r="Q35" i="122"/>
  <c r="Q36" i="122"/>
  <c r="Q37" i="122"/>
  <c r="Q38" i="122"/>
  <c r="Q39" i="122"/>
  <c r="Q40" i="122"/>
  <c r="Q41" i="122"/>
  <c r="Q42" i="122"/>
  <c r="Q43" i="122"/>
  <c r="Q44" i="122"/>
  <c r="Q45" i="122"/>
  <c r="Q46" i="122"/>
  <c r="Q47" i="122"/>
  <c r="Q48" i="122"/>
  <c r="Q49" i="122"/>
  <c r="Q50" i="122"/>
  <c r="Q51" i="122"/>
  <c r="Q52" i="122"/>
  <c r="Q53" i="122"/>
  <c r="Q54" i="122"/>
  <c r="Q55" i="122"/>
  <c r="Q56" i="122"/>
  <c r="Q57" i="122"/>
  <c r="Q58" i="122"/>
  <c r="Q59" i="122"/>
  <c r="Q60" i="122"/>
  <c r="Q61" i="122"/>
  <c r="Q62" i="122"/>
  <c r="Q64" i="122"/>
  <c r="Q65" i="122"/>
  <c r="Q66" i="122"/>
  <c r="Q67" i="122"/>
  <c r="Q68" i="122"/>
  <c r="Q69" i="122"/>
  <c r="Q70" i="122"/>
  <c r="Q71" i="122"/>
  <c r="Q72" i="122"/>
  <c r="Q73" i="122"/>
  <c r="Q74" i="122"/>
  <c r="Q75" i="122"/>
  <c r="Q76" i="122"/>
  <c r="Q77" i="122"/>
  <c r="Q78" i="122"/>
  <c r="Q79" i="122"/>
  <c r="Q80" i="122"/>
  <c r="Q81" i="122"/>
  <c r="Q82" i="122"/>
  <c r="Q83" i="122"/>
  <c r="Q84" i="122"/>
  <c r="Q85" i="122"/>
  <c r="Q86" i="122"/>
  <c r="Q87" i="122"/>
  <c r="Q88" i="122"/>
  <c r="Q89" i="122"/>
  <c r="Q90" i="122"/>
  <c r="Q91" i="122"/>
  <c r="Q92" i="122"/>
  <c r="Q93" i="122"/>
  <c r="Q94" i="122"/>
  <c r="Q95" i="122"/>
  <c r="Q96" i="122"/>
  <c r="Q97" i="122"/>
  <c r="Q98" i="122"/>
  <c r="Q99" i="122"/>
  <c r="Q100" i="122"/>
  <c r="Q101" i="122"/>
  <c r="Q102" i="122"/>
  <c r="Q103" i="122"/>
  <c r="Q104" i="122"/>
  <c r="Q105" i="122"/>
  <c r="Q106" i="122"/>
  <c r="Q107" i="122"/>
  <c r="Q108" i="122"/>
  <c r="Q109" i="122"/>
  <c r="Q110" i="122"/>
  <c r="Q112" i="122"/>
  <c r="Q113" i="122"/>
  <c r="Q116" i="122"/>
  <c r="AR114" i="122"/>
  <c r="AP114" i="122"/>
  <c r="AF114" i="122"/>
  <c r="E114" i="122"/>
  <c r="E113" i="122"/>
  <c r="E112" i="122"/>
  <c r="C110" i="122"/>
  <c r="C109" i="122"/>
  <c r="B82" i="122"/>
  <c r="B81" i="122"/>
  <c r="B72" i="122"/>
  <c r="B67" i="122"/>
  <c r="B64" i="122"/>
  <c r="B61" i="122"/>
  <c r="B60" i="122"/>
  <c r="B59" i="122"/>
  <c r="B58" i="122"/>
  <c r="B57" i="122"/>
  <c r="B56" i="122"/>
  <c r="B52" i="122"/>
  <c r="B49" i="122"/>
  <c r="B47" i="122"/>
  <c r="B46" i="122"/>
  <c r="B45" i="122"/>
  <c r="B44" i="122"/>
  <c r="B43" i="122"/>
  <c r="B42" i="122"/>
  <c r="B41" i="122"/>
  <c r="B39" i="122"/>
  <c r="B37" i="122"/>
  <c r="B36" i="122"/>
  <c r="B35" i="122"/>
  <c r="B34" i="122"/>
  <c r="B33" i="122"/>
  <c r="B32" i="122"/>
  <c r="B31" i="122"/>
  <c r="B30" i="122"/>
  <c r="B29" i="122"/>
  <c r="B28" i="122"/>
  <c r="B26" i="122"/>
  <c r="B25" i="122"/>
  <c r="B24" i="122"/>
  <c r="B23" i="122"/>
  <c r="B22" i="122"/>
  <c r="B21" i="122"/>
  <c r="B20" i="122"/>
  <c r="B19" i="122"/>
  <c r="B18" i="122"/>
  <c r="B16" i="122"/>
  <c r="B15" i="122"/>
  <c r="B14" i="122"/>
  <c r="B13" i="122"/>
  <c r="B6" i="122"/>
  <c r="B4" i="122"/>
  <c r="E18" i="118"/>
  <c r="AS111" i="118"/>
  <c r="AQ111" i="118"/>
  <c r="AG111" i="118"/>
  <c r="AE111" i="118"/>
  <c r="AC111" i="118"/>
  <c r="U111" i="118"/>
  <c r="Q111" i="118"/>
  <c r="K111" i="118"/>
  <c r="E111" i="118"/>
  <c r="AS110" i="118"/>
  <c r="AQ110" i="118"/>
  <c r="AG110" i="118"/>
  <c r="AE110" i="118"/>
  <c r="AC110" i="118"/>
  <c r="U110" i="118"/>
  <c r="Q110" i="118"/>
  <c r="K110" i="118"/>
  <c r="E110" i="118"/>
  <c r="AS109" i="118"/>
  <c r="AQ109" i="118"/>
  <c r="AG109" i="118"/>
  <c r="AE109" i="118"/>
  <c r="AC109" i="118"/>
  <c r="U109" i="118"/>
  <c r="Q109" i="118"/>
  <c r="K109" i="118"/>
  <c r="E109" i="118"/>
  <c r="AS108" i="118"/>
  <c r="AQ108" i="118"/>
  <c r="AG108" i="118"/>
  <c r="AE108" i="118"/>
  <c r="AC108" i="118"/>
  <c r="U108" i="118"/>
  <c r="Q108" i="118"/>
  <c r="K108" i="118"/>
  <c r="E108" i="118"/>
  <c r="AS107" i="118"/>
  <c r="AQ107" i="118"/>
  <c r="AG107" i="118"/>
  <c r="AE107" i="118"/>
  <c r="AC107" i="118"/>
  <c r="U107" i="118"/>
  <c r="Q107" i="118"/>
  <c r="K107" i="118"/>
  <c r="E107" i="118"/>
  <c r="AS106" i="118"/>
  <c r="AQ106" i="118"/>
  <c r="AG106" i="118"/>
  <c r="AE106" i="118"/>
  <c r="AC106" i="118"/>
  <c r="U106" i="118"/>
  <c r="Q106" i="118"/>
  <c r="K106" i="118"/>
  <c r="E106" i="118"/>
  <c r="AS105" i="118"/>
  <c r="AQ105" i="118"/>
  <c r="AG105" i="118"/>
  <c r="AE105" i="118"/>
  <c r="AC105" i="118"/>
  <c r="U105" i="118"/>
  <c r="Q105" i="118"/>
  <c r="K105" i="118"/>
  <c r="E105" i="118"/>
  <c r="AS104" i="118"/>
  <c r="AQ104" i="118"/>
  <c r="AG104" i="118"/>
  <c r="AE104" i="118"/>
  <c r="AC104" i="118"/>
  <c r="U104" i="118"/>
  <c r="Q104" i="118"/>
  <c r="K104" i="118"/>
  <c r="E104" i="118"/>
  <c r="AS103" i="118"/>
  <c r="AQ103" i="118"/>
  <c r="AG103" i="118"/>
  <c r="AE103" i="118"/>
  <c r="AC103" i="118"/>
  <c r="U103" i="118"/>
  <c r="Q103" i="118"/>
  <c r="K103" i="118"/>
  <c r="E103" i="118"/>
  <c r="AS102" i="118"/>
  <c r="AQ102" i="118"/>
  <c r="AG102" i="118"/>
  <c r="AE102" i="118"/>
  <c r="AC102" i="118"/>
  <c r="U102" i="118"/>
  <c r="Q102" i="118"/>
  <c r="K102" i="118"/>
  <c r="E102" i="118"/>
  <c r="AS101" i="118"/>
  <c r="AQ101" i="118"/>
  <c r="AG101" i="118"/>
  <c r="AE101" i="118"/>
  <c r="AC101" i="118"/>
  <c r="U101" i="118"/>
  <c r="Q101" i="118"/>
  <c r="K101" i="118"/>
  <c r="E101" i="118"/>
  <c r="AS100" i="118"/>
  <c r="AQ100" i="118"/>
  <c r="AG100" i="118"/>
  <c r="AE100" i="118"/>
  <c r="AC100" i="118"/>
  <c r="U100" i="118"/>
  <c r="Q100" i="118"/>
  <c r="K100" i="118"/>
  <c r="E100" i="118"/>
  <c r="AS99" i="118"/>
  <c r="AQ99" i="118"/>
  <c r="AG99" i="118"/>
  <c r="AE99" i="118"/>
  <c r="AC99" i="118"/>
  <c r="U99" i="118"/>
  <c r="Q99" i="118"/>
  <c r="K99" i="118"/>
  <c r="E99" i="118"/>
  <c r="AS98" i="118"/>
  <c r="AQ98" i="118"/>
  <c r="AG98" i="118"/>
  <c r="AE98" i="118"/>
  <c r="AC98" i="118"/>
  <c r="U98" i="118"/>
  <c r="Q98" i="118"/>
  <c r="K98" i="118"/>
  <c r="E98" i="118"/>
  <c r="AS97" i="118"/>
  <c r="AQ97" i="118"/>
  <c r="AG97" i="118"/>
  <c r="AE97" i="118"/>
  <c r="AC97" i="118"/>
  <c r="U97" i="118"/>
  <c r="Q97" i="118"/>
  <c r="K97" i="118"/>
  <c r="E97" i="118"/>
  <c r="AS96" i="118"/>
  <c r="AQ96" i="118"/>
  <c r="AG96" i="118"/>
  <c r="AE96" i="118"/>
  <c r="AC96" i="118"/>
  <c r="U96" i="118"/>
  <c r="Q96" i="118"/>
  <c r="K96" i="118"/>
  <c r="E96" i="118"/>
  <c r="AS95" i="118"/>
  <c r="AQ95" i="118"/>
  <c r="AG95" i="118"/>
  <c r="AE95" i="118"/>
  <c r="AC95" i="118"/>
  <c r="U95" i="118"/>
  <c r="Q95" i="118"/>
  <c r="K95" i="118"/>
  <c r="E95" i="118"/>
  <c r="AS94" i="118"/>
  <c r="AQ94" i="118"/>
  <c r="AG94" i="118"/>
  <c r="AE94" i="118"/>
  <c r="AC94" i="118"/>
  <c r="U94" i="118"/>
  <c r="Q94" i="118"/>
  <c r="K94" i="118"/>
  <c r="E94" i="118"/>
  <c r="AS93" i="118"/>
  <c r="AQ93" i="118"/>
  <c r="AG93" i="118"/>
  <c r="AE93" i="118"/>
  <c r="AC93" i="118"/>
  <c r="U93" i="118"/>
  <c r="Q93" i="118"/>
  <c r="K93" i="118"/>
  <c r="E93" i="118"/>
  <c r="AS92" i="118"/>
  <c r="AQ92" i="118"/>
  <c r="AG92" i="118"/>
  <c r="AE92" i="118"/>
  <c r="AC92" i="118"/>
  <c r="U92" i="118"/>
  <c r="Q92" i="118"/>
  <c r="K92" i="118"/>
  <c r="E92" i="118"/>
  <c r="AS91" i="118"/>
  <c r="AQ91" i="118"/>
  <c r="AG91" i="118"/>
  <c r="AE91" i="118"/>
  <c r="AC91" i="118"/>
  <c r="U91" i="118"/>
  <c r="Q91" i="118"/>
  <c r="K91" i="118"/>
  <c r="E91" i="118"/>
  <c r="AS90" i="118"/>
  <c r="AQ90" i="118"/>
  <c r="AG90" i="118"/>
  <c r="AE90" i="118"/>
  <c r="AC90" i="118"/>
  <c r="U90" i="118"/>
  <c r="Q90" i="118"/>
  <c r="K90" i="118"/>
  <c r="E90" i="118"/>
  <c r="AS89" i="118"/>
  <c r="AQ89" i="118"/>
  <c r="AG89" i="118"/>
  <c r="AE89" i="118"/>
  <c r="AC89" i="118"/>
  <c r="U89" i="118"/>
  <c r="Q89" i="118"/>
  <c r="K89" i="118"/>
  <c r="E89" i="118"/>
  <c r="AS88" i="118"/>
  <c r="AQ88" i="118"/>
  <c r="AG88" i="118"/>
  <c r="AE88" i="118"/>
  <c r="AC88" i="118"/>
  <c r="U88" i="118"/>
  <c r="Q88" i="118"/>
  <c r="K88" i="118"/>
  <c r="E88" i="118"/>
  <c r="AS87" i="118"/>
  <c r="AQ87" i="118"/>
  <c r="AG87" i="118"/>
  <c r="AE87" i="118"/>
  <c r="AC87" i="118"/>
  <c r="U87" i="118"/>
  <c r="Q87" i="118"/>
  <c r="K87" i="118"/>
  <c r="E87" i="118"/>
  <c r="AS86" i="118"/>
  <c r="AQ86" i="118"/>
  <c r="AG86" i="118"/>
  <c r="AE86" i="118"/>
  <c r="AC86" i="118"/>
  <c r="U86" i="118"/>
  <c r="Q86" i="118"/>
  <c r="K86" i="118"/>
  <c r="E86" i="118"/>
  <c r="AS85" i="118"/>
  <c r="AQ85" i="118"/>
  <c r="AG85" i="118"/>
  <c r="AE85" i="118"/>
  <c r="AC85" i="118"/>
  <c r="U85" i="118"/>
  <c r="Q85" i="118"/>
  <c r="K85" i="118"/>
  <c r="E85" i="118"/>
  <c r="AS84" i="118"/>
  <c r="AQ84" i="118"/>
  <c r="AG84" i="118"/>
  <c r="AE84" i="118"/>
  <c r="AC84" i="118"/>
  <c r="U84" i="118"/>
  <c r="Q84" i="118"/>
  <c r="K84" i="118"/>
  <c r="E84" i="118"/>
  <c r="AS83" i="118"/>
  <c r="AQ83" i="118"/>
  <c r="AG83" i="118"/>
  <c r="AE83" i="118"/>
  <c r="AC83" i="118"/>
  <c r="U83" i="118"/>
  <c r="Q83" i="118"/>
  <c r="K83" i="118"/>
  <c r="E83" i="118"/>
  <c r="AS82" i="118"/>
  <c r="AQ82" i="118"/>
  <c r="AG82" i="118"/>
  <c r="AE82" i="118"/>
  <c r="AC82" i="118"/>
  <c r="U82" i="118"/>
  <c r="Q82" i="118"/>
  <c r="K82" i="118"/>
  <c r="E82" i="118"/>
  <c r="AS81" i="118"/>
  <c r="AQ81" i="118"/>
  <c r="AG81" i="118"/>
  <c r="AE81" i="118"/>
  <c r="AC81" i="118"/>
  <c r="U81" i="118"/>
  <c r="Q81" i="118"/>
  <c r="K81" i="118"/>
  <c r="E81" i="118"/>
  <c r="AS80" i="118"/>
  <c r="AQ80" i="118"/>
  <c r="AG80" i="118"/>
  <c r="AE80" i="118"/>
  <c r="AC80" i="118"/>
  <c r="U80" i="118"/>
  <c r="Q80" i="118"/>
  <c r="K80" i="118"/>
  <c r="E80" i="118"/>
  <c r="AS79" i="118"/>
  <c r="AQ79" i="118"/>
  <c r="AG79" i="118"/>
  <c r="AE79" i="118"/>
  <c r="AC79" i="118"/>
  <c r="U79" i="118"/>
  <c r="Q79" i="118"/>
  <c r="K79" i="118"/>
  <c r="E79" i="118"/>
  <c r="AS78" i="118"/>
  <c r="AQ78" i="118"/>
  <c r="AG78" i="118"/>
  <c r="AE78" i="118"/>
  <c r="AC78" i="118"/>
  <c r="U78" i="118"/>
  <c r="Q78" i="118"/>
  <c r="K78" i="118"/>
  <c r="E78" i="118"/>
  <c r="AS77" i="118"/>
  <c r="AQ77" i="118"/>
  <c r="AG77" i="118"/>
  <c r="AE77" i="118"/>
  <c r="AC77" i="118"/>
  <c r="U77" i="118"/>
  <c r="Q77" i="118"/>
  <c r="K77" i="118"/>
  <c r="E77" i="118"/>
  <c r="AS76" i="118"/>
  <c r="AQ76" i="118"/>
  <c r="AG76" i="118"/>
  <c r="AE76" i="118"/>
  <c r="AC76" i="118"/>
  <c r="U76" i="118"/>
  <c r="Q76" i="118"/>
  <c r="K76" i="118"/>
  <c r="E76" i="118"/>
  <c r="AS75" i="118"/>
  <c r="AQ75" i="118"/>
  <c r="AG75" i="118"/>
  <c r="AE75" i="118"/>
  <c r="AC75" i="118"/>
  <c r="U75" i="118"/>
  <c r="Q75" i="118"/>
  <c r="K75" i="118"/>
  <c r="E75" i="118"/>
  <c r="AS74" i="118"/>
  <c r="AQ74" i="118"/>
  <c r="AG74" i="118"/>
  <c r="AE74" i="118"/>
  <c r="AC74" i="118"/>
  <c r="U74" i="118"/>
  <c r="Q74" i="118"/>
  <c r="K74" i="118"/>
  <c r="E74" i="118"/>
  <c r="AS73" i="118"/>
  <c r="AQ73" i="118"/>
  <c r="AG73" i="118"/>
  <c r="AE73" i="118"/>
  <c r="AC73" i="118"/>
  <c r="U73" i="118"/>
  <c r="Q73" i="118"/>
  <c r="K73" i="118"/>
  <c r="E73" i="118"/>
  <c r="AS72" i="118"/>
  <c r="AQ72" i="118"/>
  <c r="AG72" i="118"/>
  <c r="AE72" i="118"/>
  <c r="AC72" i="118"/>
  <c r="U72" i="118"/>
  <c r="Q72" i="118"/>
  <c r="K72" i="118"/>
  <c r="E72" i="118"/>
  <c r="AS71" i="118"/>
  <c r="AQ71" i="118"/>
  <c r="AG71" i="118"/>
  <c r="AE71" i="118"/>
  <c r="AC71" i="118"/>
  <c r="U71" i="118"/>
  <c r="Q71" i="118"/>
  <c r="K71" i="118"/>
  <c r="E71" i="118"/>
  <c r="AS70" i="118"/>
  <c r="AQ70" i="118"/>
  <c r="AG70" i="118"/>
  <c r="AE70" i="118"/>
  <c r="AC70" i="118"/>
  <c r="U70" i="118"/>
  <c r="Q70" i="118"/>
  <c r="K70" i="118"/>
  <c r="E70" i="118"/>
  <c r="AS69" i="118"/>
  <c r="AQ69" i="118"/>
  <c r="AG69" i="118"/>
  <c r="AE69" i="118"/>
  <c r="AC69" i="118"/>
  <c r="U69" i="118"/>
  <c r="Q69" i="118"/>
  <c r="K69" i="118"/>
  <c r="E69" i="118"/>
  <c r="AS68" i="118"/>
  <c r="AQ68" i="118"/>
  <c r="AG68" i="118"/>
  <c r="AE68" i="118"/>
  <c r="AC68" i="118"/>
  <c r="U68" i="118"/>
  <c r="Q68" i="118"/>
  <c r="K68" i="118"/>
  <c r="E68" i="118"/>
  <c r="AS67" i="118"/>
  <c r="AQ67" i="118"/>
  <c r="AG67" i="118"/>
  <c r="AE67" i="118"/>
  <c r="AC67" i="118"/>
  <c r="U67" i="118"/>
  <c r="Q67" i="118"/>
  <c r="K67" i="118"/>
  <c r="E67" i="118"/>
  <c r="AS66" i="118"/>
  <c r="AQ66" i="118"/>
  <c r="AG66" i="118"/>
  <c r="AE66" i="118"/>
  <c r="AC66" i="118"/>
  <c r="U66" i="118"/>
  <c r="Q66" i="118"/>
  <c r="K66" i="118"/>
  <c r="E66" i="118"/>
  <c r="AS65" i="118"/>
  <c r="AQ65" i="118"/>
  <c r="AG65" i="118"/>
  <c r="AE65" i="118"/>
  <c r="AC65" i="118"/>
  <c r="U65" i="118"/>
  <c r="Q65" i="118"/>
  <c r="K65" i="118"/>
  <c r="E65" i="118"/>
  <c r="AS64" i="118"/>
  <c r="AQ64" i="118"/>
  <c r="AG64" i="118"/>
  <c r="AE64" i="118"/>
  <c r="AC64" i="118"/>
  <c r="U64" i="118"/>
  <c r="Q64" i="118"/>
  <c r="K64" i="118"/>
  <c r="E64" i="118"/>
  <c r="AS63" i="118"/>
  <c r="AQ63" i="118"/>
  <c r="AG63" i="118"/>
  <c r="AE63" i="118"/>
  <c r="AC63" i="118"/>
  <c r="U63" i="118"/>
  <c r="Q63" i="118"/>
  <c r="K63" i="118"/>
  <c r="E63" i="118"/>
  <c r="AS62" i="118"/>
  <c r="AQ62" i="118"/>
  <c r="AG62" i="118"/>
  <c r="AE62" i="118"/>
  <c r="AC62" i="118"/>
  <c r="U62" i="118"/>
  <c r="Q62" i="118"/>
  <c r="K62" i="118"/>
  <c r="E62" i="118"/>
  <c r="AS61" i="118"/>
  <c r="AQ61" i="118"/>
  <c r="AG61" i="118"/>
  <c r="AE61" i="118"/>
  <c r="AC61" i="118"/>
  <c r="U61" i="118"/>
  <c r="Q61" i="118"/>
  <c r="K61" i="118"/>
  <c r="E61" i="118"/>
  <c r="AS60" i="118"/>
  <c r="AQ60" i="118"/>
  <c r="AG60" i="118"/>
  <c r="AE60" i="118"/>
  <c r="AC60" i="118"/>
  <c r="U60" i="118"/>
  <c r="Q60" i="118"/>
  <c r="K60" i="118"/>
  <c r="E60" i="118"/>
  <c r="AS59" i="118"/>
  <c r="AQ59" i="118"/>
  <c r="AG59" i="118"/>
  <c r="AE59" i="118"/>
  <c r="AC59" i="118"/>
  <c r="U59" i="118"/>
  <c r="Q59" i="118"/>
  <c r="K59" i="118"/>
  <c r="E59" i="118"/>
  <c r="AS58" i="118"/>
  <c r="AQ58" i="118"/>
  <c r="AG58" i="118"/>
  <c r="AE58" i="118"/>
  <c r="AC58" i="118"/>
  <c r="U58" i="118"/>
  <c r="Q58" i="118"/>
  <c r="K58" i="118"/>
  <c r="E58" i="118"/>
  <c r="AS57" i="118"/>
  <c r="AQ57" i="118"/>
  <c r="AG57" i="118"/>
  <c r="AE57" i="118"/>
  <c r="AC57" i="118"/>
  <c r="U57" i="118"/>
  <c r="Q57" i="118"/>
  <c r="K57" i="118"/>
  <c r="E57" i="118"/>
  <c r="AS56" i="118"/>
  <c r="AQ56" i="118"/>
  <c r="AG56" i="118"/>
  <c r="AE56" i="118"/>
  <c r="AC56" i="118"/>
  <c r="U56" i="118"/>
  <c r="Q56" i="118"/>
  <c r="K56" i="118"/>
  <c r="E56" i="118"/>
  <c r="AS55" i="118"/>
  <c r="AQ55" i="118"/>
  <c r="AG55" i="118"/>
  <c r="AE55" i="118"/>
  <c r="AC55" i="118"/>
  <c r="U55" i="118"/>
  <c r="Q55" i="118"/>
  <c r="K55" i="118"/>
  <c r="E55" i="118"/>
  <c r="AS54" i="118"/>
  <c r="AQ54" i="118"/>
  <c r="AG54" i="118"/>
  <c r="AE54" i="118"/>
  <c r="AC54" i="118"/>
  <c r="U54" i="118"/>
  <c r="Q54" i="118"/>
  <c r="K54" i="118"/>
  <c r="E54" i="118"/>
  <c r="AS53" i="118"/>
  <c r="AQ53" i="118"/>
  <c r="AG53" i="118"/>
  <c r="AE53" i="118"/>
  <c r="AC53" i="118"/>
  <c r="U53" i="118"/>
  <c r="Q53" i="118"/>
  <c r="K53" i="118"/>
  <c r="E53" i="118"/>
  <c r="AS52" i="118"/>
  <c r="AQ52" i="118"/>
  <c r="AG52" i="118"/>
  <c r="AE52" i="118"/>
  <c r="AC52" i="118"/>
  <c r="U52" i="118"/>
  <c r="Q52" i="118"/>
  <c r="K52" i="118"/>
  <c r="E52" i="118"/>
  <c r="AS51" i="118"/>
  <c r="AQ51" i="118"/>
  <c r="AG51" i="118"/>
  <c r="AE51" i="118"/>
  <c r="AC51" i="118"/>
  <c r="U51" i="118"/>
  <c r="Q51" i="118"/>
  <c r="K51" i="118"/>
  <c r="E51" i="118"/>
  <c r="AS50" i="118"/>
  <c r="AQ50" i="118"/>
  <c r="AG50" i="118"/>
  <c r="AE50" i="118"/>
  <c r="AC50" i="118"/>
  <c r="U50" i="118"/>
  <c r="Q50" i="118"/>
  <c r="K50" i="118"/>
  <c r="E50" i="118"/>
  <c r="AS49" i="118"/>
  <c r="AQ49" i="118"/>
  <c r="AG49" i="118"/>
  <c r="AE49" i="118"/>
  <c r="AC49" i="118"/>
  <c r="U49" i="118"/>
  <c r="Q49" i="118"/>
  <c r="K49" i="118"/>
  <c r="E49" i="118"/>
  <c r="AS48" i="118"/>
  <c r="AQ48" i="118"/>
  <c r="AG48" i="118"/>
  <c r="AE48" i="118"/>
  <c r="AC48" i="118"/>
  <c r="U48" i="118"/>
  <c r="Q48" i="118"/>
  <c r="K48" i="118"/>
  <c r="E48" i="118"/>
  <c r="AS47" i="118"/>
  <c r="AQ47" i="118"/>
  <c r="AG47" i="118"/>
  <c r="AE47" i="118"/>
  <c r="AC47" i="118"/>
  <c r="U47" i="118"/>
  <c r="Q47" i="118"/>
  <c r="K47" i="118"/>
  <c r="E47" i="118"/>
  <c r="AS46" i="118"/>
  <c r="AQ46" i="118"/>
  <c r="AG46" i="118"/>
  <c r="AE46" i="118"/>
  <c r="AC46" i="118"/>
  <c r="U46" i="118"/>
  <c r="Q46" i="118"/>
  <c r="K46" i="118"/>
  <c r="E46" i="118"/>
  <c r="AS45" i="118"/>
  <c r="AQ45" i="118"/>
  <c r="AG45" i="118"/>
  <c r="AE45" i="118"/>
  <c r="AC45" i="118"/>
  <c r="U45" i="118"/>
  <c r="Q45" i="118"/>
  <c r="K45" i="118"/>
  <c r="E45" i="118"/>
  <c r="AS44" i="118"/>
  <c r="AQ44" i="118"/>
  <c r="AG44" i="118"/>
  <c r="AE44" i="118"/>
  <c r="AC44" i="118"/>
  <c r="U44" i="118"/>
  <c r="Q44" i="118"/>
  <c r="K44" i="118"/>
  <c r="E44" i="118"/>
  <c r="AS43" i="118"/>
  <c r="AQ43" i="118"/>
  <c r="AG43" i="118"/>
  <c r="AE43" i="118"/>
  <c r="AC43" i="118"/>
  <c r="U43" i="118"/>
  <c r="Q43" i="118"/>
  <c r="K43" i="118"/>
  <c r="E43" i="118"/>
  <c r="AS42" i="118"/>
  <c r="AQ42" i="118"/>
  <c r="AG42" i="118"/>
  <c r="AE42" i="118"/>
  <c r="AC42" i="118"/>
  <c r="U42" i="118"/>
  <c r="Q42" i="118"/>
  <c r="K42" i="118"/>
  <c r="E42" i="118"/>
  <c r="AS41" i="118"/>
  <c r="AQ41" i="118"/>
  <c r="AG41" i="118"/>
  <c r="AE41" i="118"/>
  <c r="AC41" i="118"/>
  <c r="U41" i="118"/>
  <c r="Q41" i="118"/>
  <c r="K41" i="118"/>
  <c r="E41" i="118"/>
  <c r="AS40" i="118"/>
  <c r="AQ40" i="118"/>
  <c r="AG40" i="118"/>
  <c r="AE40" i="118"/>
  <c r="AC40" i="118"/>
  <c r="U40" i="118"/>
  <c r="Q40" i="118"/>
  <c r="K40" i="118"/>
  <c r="E40" i="118"/>
  <c r="AS39" i="118"/>
  <c r="AQ39" i="118"/>
  <c r="AG39" i="118"/>
  <c r="AE39" i="118"/>
  <c r="AC39" i="118"/>
  <c r="U39" i="118"/>
  <c r="Q39" i="118"/>
  <c r="K39" i="118"/>
  <c r="E39" i="118"/>
  <c r="AS38" i="118"/>
  <c r="AQ38" i="118"/>
  <c r="AG38" i="118"/>
  <c r="AE38" i="118"/>
  <c r="AC38" i="118"/>
  <c r="U38" i="118"/>
  <c r="Q38" i="118"/>
  <c r="K38" i="118"/>
  <c r="E38" i="118"/>
  <c r="AS37" i="118"/>
  <c r="AQ37" i="118"/>
  <c r="AG37" i="118"/>
  <c r="AE37" i="118"/>
  <c r="AC37" i="118"/>
  <c r="U37" i="118"/>
  <c r="Q37" i="118"/>
  <c r="K37" i="118"/>
  <c r="E37" i="118"/>
  <c r="AS36" i="118"/>
  <c r="AQ36" i="118"/>
  <c r="AG36" i="118"/>
  <c r="AE36" i="118"/>
  <c r="AC36" i="118"/>
  <c r="U36" i="118"/>
  <c r="Q36" i="118"/>
  <c r="K36" i="118"/>
  <c r="E36" i="118"/>
  <c r="AS35" i="118"/>
  <c r="AQ35" i="118"/>
  <c r="AG35" i="118"/>
  <c r="AE35" i="118"/>
  <c r="AC35" i="118"/>
  <c r="U35" i="118"/>
  <c r="Q35" i="118"/>
  <c r="K35" i="118"/>
  <c r="E35" i="118"/>
  <c r="AS34" i="118"/>
  <c r="AQ34" i="118"/>
  <c r="AG34" i="118"/>
  <c r="AE34" i="118"/>
  <c r="AC34" i="118"/>
  <c r="U34" i="118"/>
  <c r="Q34" i="118"/>
  <c r="K34" i="118"/>
  <c r="E34" i="118"/>
  <c r="AS33" i="118"/>
  <c r="AQ33" i="118"/>
  <c r="AG33" i="118"/>
  <c r="AE33" i="118"/>
  <c r="AC33" i="118"/>
  <c r="U33" i="118"/>
  <c r="Q33" i="118"/>
  <c r="K33" i="118"/>
  <c r="E33" i="118"/>
  <c r="AS32" i="118"/>
  <c r="AQ32" i="118"/>
  <c r="AG32" i="118"/>
  <c r="AE32" i="118"/>
  <c r="AC32" i="118"/>
  <c r="U32" i="118"/>
  <c r="Q32" i="118"/>
  <c r="K32" i="118"/>
  <c r="E32" i="118"/>
  <c r="AS31" i="118"/>
  <c r="AQ31" i="118"/>
  <c r="AG31" i="118"/>
  <c r="AE31" i="118"/>
  <c r="AC31" i="118"/>
  <c r="U31" i="118"/>
  <c r="Q31" i="118"/>
  <c r="K31" i="118"/>
  <c r="E31" i="118"/>
  <c r="AS30" i="118"/>
  <c r="AQ30" i="118"/>
  <c r="AG30" i="118"/>
  <c r="AE30" i="118"/>
  <c r="AC30" i="118"/>
  <c r="U30" i="118"/>
  <c r="Q30" i="118"/>
  <c r="K30" i="118"/>
  <c r="E30" i="118"/>
  <c r="AS29" i="118"/>
  <c r="AQ29" i="118"/>
  <c r="AG29" i="118"/>
  <c r="AE29" i="118"/>
  <c r="AC29" i="118"/>
  <c r="U29" i="118"/>
  <c r="Q29" i="118"/>
  <c r="K29" i="118"/>
  <c r="E29" i="118"/>
  <c r="AS28" i="118"/>
  <c r="AQ28" i="118"/>
  <c r="AG28" i="118"/>
  <c r="AE28" i="118"/>
  <c r="AC28" i="118"/>
  <c r="U28" i="118"/>
  <c r="Q28" i="118"/>
  <c r="K28" i="118"/>
  <c r="E28" i="118"/>
  <c r="AS27" i="118"/>
  <c r="AQ27" i="118"/>
  <c r="AG27" i="118"/>
  <c r="AE27" i="118"/>
  <c r="AC27" i="118"/>
  <c r="U27" i="118"/>
  <c r="Q27" i="118"/>
  <c r="K27" i="118"/>
  <c r="E27" i="118"/>
  <c r="E26" i="118"/>
  <c r="AT87" i="118"/>
  <c r="AT109" i="118"/>
  <c r="C109" i="118"/>
  <c r="AY78" i="15"/>
  <c r="AG13" i="116"/>
  <c r="AG14" i="116"/>
  <c r="AG15" i="116"/>
  <c r="AG16" i="116"/>
  <c r="AG18" i="116"/>
  <c r="AG19" i="116"/>
  <c r="AG20" i="116"/>
  <c r="AG21" i="116"/>
  <c r="AG22" i="116"/>
  <c r="AG23" i="116"/>
  <c r="AG25" i="116"/>
  <c r="AG26" i="116"/>
  <c r="AG28" i="116"/>
  <c r="AG29" i="116"/>
  <c r="AG30" i="116"/>
  <c r="AG31" i="116"/>
  <c r="AG32" i="116"/>
  <c r="AG33" i="116"/>
  <c r="AG34" i="116"/>
  <c r="AG35" i="116"/>
  <c r="AG36" i="116"/>
  <c r="AG37" i="116"/>
  <c r="AG39" i="116"/>
  <c r="AG40" i="116"/>
  <c r="AG41" i="116"/>
  <c r="AG42" i="116"/>
  <c r="AG43" i="116"/>
  <c r="AG44" i="116"/>
  <c r="AG47" i="116"/>
  <c r="AG49" i="116"/>
  <c r="AG52" i="116"/>
  <c r="AG56" i="116"/>
  <c r="AG57" i="116"/>
  <c r="AG58" i="116"/>
  <c r="AG59" i="116"/>
  <c r="AG60" i="116"/>
  <c r="AG61" i="116"/>
  <c r="AG62" i="116"/>
  <c r="AG63" i="116"/>
  <c r="AG66" i="116"/>
  <c r="AG71" i="116"/>
  <c r="AG72" i="116"/>
  <c r="AG80" i="116"/>
  <c r="AG81" i="116"/>
  <c r="AG104" i="116"/>
  <c r="AG105" i="116"/>
  <c r="AG106" i="116"/>
  <c r="AG17" i="116"/>
  <c r="AG24" i="116"/>
  <c r="AG27" i="116"/>
  <c r="AG38" i="116"/>
  <c r="AG45" i="116"/>
  <c r="AG46" i="116"/>
  <c r="AG48" i="116"/>
  <c r="AG50" i="116"/>
  <c r="AG51" i="116"/>
  <c r="AG53" i="116"/>
  <c r="AG54" i="116"/>
  <c r="AG55" i="116"/>
  <c r="AG64" i="116"/>
  <c r="AG65" i="116"/>
  <c r="AG67" i="116"/>
  <c r="AG68" i="116"/>
  <c r="AG69" i="116"/>
  <c r="AG70" i="116"/>
  <c r="AG73" i="116"/>
  <c r="AG74" i="116"/>
  <c r="AG75" i="116"/>
  <c r="AG76" i="116"/>
  <c r="AG77" i="116"/>
  <c r="AG78" i="116"/>
  <c r="AG79" i="116"/>
  <c r="AG82" i="116"/>
  <c r="AG83" i="116"/>
  <c r="AG84" i="116"/>
  <c r="AG85" i="116"/>
  <c r="AG86" i="116"/>
  <c r="AG87" i="116"/>
  <c r="AG88" i="116"/>
  <c r="AG89" i="116"/>
  <c r="AG90" i="116"/>
  <c r="AG91" i="116"/>
  <c r="AG92" i="116"/>
  <c r="AG93" i="116"/>
  <c r="AG94" i="116"/>
  <c r="AG95" i="116"/>
  <c r="AG96" i="116"/>
  <c r="AG97" i="116"/>
  <c r="AG98" i="116"/>
  <c r="AG99" i="116"/>
  <c r="AG100" i="116"/>
  <c r="AG101" i="116"/>
  <c r="AG102" i="116"/>
  <c r="AG103" i="116"/>
  <c r="AG107" i="116"/>
  <c r="AG112" i="116"/>
  <c r="K13" i="116"/>
  <c r="K14" i="116"/>
  <c r="K15" i="116"/>
  <c r="K16" i="116"/>
  <c r="K18" i="116"/>
  <c r="K19" i="116"/>
  <c r="K20" i="116"/>
  <c r="K21" i="116"/>
  <c r="K22" i="116"/>
  <c r="K23" i="116"/>
  <c r="K25" i="116"/>
  <c r="K26" i="116"/>
  <c r="K28" i="116"/>
  <c r="K29" i="116"/>
  <c r="K30" i="116"/>
  <c r="K31" i="116"/>
  <c r="K32" i="116"/>
  <c r="K33" i="116"/>
  <c r="K34" i="116"/>
  <c r="K35" i="116"/>
  <c r="K36" i="116"/>
  <c r="K37" i="116"/>
  <c r="K39" i="116"/>
  <c r="K40" i="116"/>
  <c r="K41" i="116"/>
  <c r="K42" i="116"/>
  <c r="K43" i="116"/>
  <c r="K44" i="116"/>
  <c r="K47" i="116"/>
  <c r="K49" i="116"/>
  <c r="K52" i="116"/>
  <c r="K56" i="116"/>
  <c r="K57" i="116"/>
  <c r="K58" i="116"/>
  <c r="K59" i="116"/>
  <c r="K60" i="116"/>
  <c r="K61" i="116"/>
  <c r="K62" i="116"/>
  <c r="K63" i="116"/>
  <c r="K66" i="116"/>
  <c r="K71" i="116"/>
  <c r="K72" i="116"/>
  <c r="K80" i="116"/>
  <c r="K81" i="116"/>
  <c r="K104" i="116"/>
  <c r="K105" i="116"/>
  <c r="K106" i="116"/>
  <c r="K17" i="116"/>
  <c r="K24" i="116"/>
  <c r="K27" i="116"/>
  <c r="K38" i="116"/>
  <c r="K45" i="116"/>
  <c r="K46" i="116"/>
  <c r="K48" i="116"/>
  <c r="K50" i="116"/>
  <c r="K51" i="116"/>
  <c r="K53" i="116"/>
  <c r="K54" i="116"/>
  <c r="K55" i="116"/>
  <c r="K64" i="116"/>
  <c r="K65" i="116"/>
  <c r="K67" i="116"/>
  <c r="K68" i="116"/>
  <c r="K69" i="116"/>
  <c r="K70" i="116"/>
  <c r="K73" i="116"/>
  <c r="K74" i="116"/>
  <c r="K75" i="116"/>
  <c r="K76" i="116"/>
  <c r="K77" i="116"/>
  <c r="K78" i="116"/>
  <c r="K79" i="116"/>
  <c r="K82" i="116"/>
  <c r="K83" i="116"/>
  <c r="K84" i="116"/>
  <c r="K85" i="116"/>
  <c r="K86" i="116"/>
  <c r="K87" i="116"/>
  <c r="K88" i="116"/>
  <c r="K89" i="116"/>
  <c r="K90" i="116"/>
  <c r="K91" i="116"/>
  <c r="K92" i="116"/>
  <c r="K93" i="116"/>
  <c r="K94" i="116"/>
  <c r="K95" i="116"/>
  <c r="K96" i="116"/>
  <c r="K97" i="116"/>
  <c r="K98" i="116"/>
  <c r="K99" i="116"/>
  <c r="K100" i="116"/>
  <c r="K101" i="116"/>
  <c r="K102" i="116"/>
  <c r="K103" i="116"/>
  <c r="K107" i="116"/>
  <c r="K112" i="116"/>
  <c r="AT126" i="118"/>
  <c r="S121" i="118"/>
  <c r="E13" i="118"/>
  <c r="AT13" i="118"/>
  <c r="E14" i="118"/>
  <c r="AT14" i="118"/>
  <c r="E15" i="118"/>
  <c r="AT15" i="118"/>
  <c r="E16" i="118"/>
  <c r="AT16" i="118"/>
  <c r="E17" i="118"/>
  <c r="AT17" i="118"/>
  <c r="AT18" i="118"/>
  <c r="E19" i="118"/>
  <c r="AT19" i="118"/>
  <c r="E20" i="118"/>
  <c r="AT20" i="118"/>
  <c r="E21" i="118"/>
  <c r="AT21" i="118"/>
  <c r="E22" i="118"/>
  <c r="AT22" i="118"/>
  <c r="E23" i="118"/>
  <c r="AT23" i="118"/>
  <c r="E24" i="118"/>
  <c r="AT24" i="118"/>
  <c r="E25" i="118"/>
  <c r="AT25" i="118"/>
  <c r="AT26" i="118"/>
  <c r="AT27" i="118"/>
  <c r="AT28" i="118"/>
  <c r="AT29" i="118"/>
  <c r="AT30" i="118"/>
  <c r="AT31" i="118"/>
  <c r="AT32" i="118"/>
  <c r="AT33" i="118"/>
  <c r="AT34" i="118"/>
  <c r="AT35" i="118"/>
  <c r="AT36" i="118"/>
  <c r="AT37" i="118"/>
  <c r="AT38" i="118"/>
  <c r="AT39" i="118"/>
  <c r="AT40" i="118"/>
  <c r="AT41" i="118"/>
  <c r="AT42" i="118"/>
  <c r="AT43" i="118"/>
  <c r="AT44" i="118"/>
  <c r="AT45" i="118"/>
  <c r="AT46" i="118"/>
  <c r="AT47" i="118"/>
  <c r="AT48" i="118"/>
  <c r="AT49" i="118"/>
  <c r="AT50" i="118"/>
  <c r="AT51" i="118"/>
  <c r="AT52" i="118"/>
  <c r="AT53" i="118"/>
  <c r="AT54" i="118"/>
  <c r="AT55" i="118"/>
  <c r="AT56" i="118"/>
  <c r="AT57" i="118"/>
  <c r="AT58" i="118"/>
  <c r="AT59" i="118"/>
  <c r="AT60" i="118"/>
  <c r="AT61" i="118"/>
  <c r="AT62" i="118"/>
  <c r="AT63" i="118"/>
  <c r="AT64" i="118"/>
  <c r="AT65" i="118"/>
  <c r="AT66" i="118"/>
  <c r="AT67" i="118"/>
  <c r="AT68" i="118"/>
  <c r="AT69" i="118"/>
  <c r="AT70" i="118"/>
  <c r="AT71" i="118"/>
  <c r="AT72" i="118"/>
  <c r="AT73" i="118"/>
  <c r="AT74" i="118"/>
  <c r="AT75" i="118"/>
  <c r="AT76" i="118"/>
  <c r="AT77" i="118"/>
  <c r="AT78" i="118"/>
  <c r="AT79" i="118"/>
  <c r="AT80" i="118"/>
  <c r="AT81" i="118"/>
  <c r="AT82" i="118"/>
  <c r="AT83" i="118"/>
  <c r="AT84" i="118"/>
  <c r="AT85" i="118"/>
  <c r="AT86" i="118"/>
  <c r="AT88" i="118"/>
  <c r="AT89" i="118"/>
  <c r="AT90" i="118"/>
  <c r="AT91" i="118"/>
  <c r="AT92" i="118"/>
  <c r="AT93" i="118"/>
  <c r="AT94" i="118"/>
  <c r="AT95" i="118"/>
  <c r="AT96" i="118"/>
  <c r="AT97" i="118"/>
  <c r="AT98" i="118"/>
  <c r="AT99" i="118"/>
  <c r="AT100" i="118"/>
  <c r="AT101" i="118"/>
  <c r="AT102" i="118"/>
  <c r="AT103" i="118"/>
  <c r="AT104" i="118"/>
  <c r="AT105" i="118"/>
  <c r="AT106" i="118"/>
  <c r="AT107" i="118"/>
  <c r="AT108" i="118"/>
  <c r="AT110" i="118"/>
  <c r="AT111" i="118"/>
  <c r="AT115" i="118"/>
  <c r="AT114" i="118"/>
  <c r="AS13" i="118"/>
  <c r="AS14" i="118"/>
  <c r="AS15" i="118"/>
  <c r="AS16" i="118"/>
  <c r="AS17" i="118"/>
  <c r="AS18" i="118"/>
  <c r="AS19" i="118"/>
  <c r="AS20" i="118"/>
  <c r="AS21" i="118"/>
  <c r="AS22" i="118"/>
  <c r="AS23" i="118"/>
  <c r="AS24" i="118"/>
  <c r="AS25" i="118"/>
  <c r="AS26" i="118"/>
  <c r="AS114" i="118"/>
  <c r="AQ13" i="118"/>
  <c r="AQ14" i="118"/>
  <c r="AQ15" i="118"/>
  <c r="AQ16" i="118"/>
  <c r="AQ17" i="118"/>
  <c r="AQ18" i="118"/>
  <c r="AQ19" i="118"/>
  <c r="AQ20" i="118"/>
  <c r="AQ21" i="118"/>
  <c r="AQ22" i="118"/>
  <c r="AQ23" i="118"/>
  <c r="AQ24" i="118"/>
  <c r="AQ25" i="118"/>
  <c r="AQ26" i="118"/>
  <c r="AQ114" i="118"/>
  <c r="AG13" i="118"/>
  <c r="AG14" i="118"/>
  <c r="AG15" i="118"/>
  <c r="AG16" i="118"/>
  <c r="AG17" i="118"/>
  <c r="AG18" i="118"/>
  <c r="AG19" i="118"/>
  <c r="AG20" i="118"/>
  <c r="AG21" i="118"/>
  <c r="AG22" i="118"/>
  <c r="AG23" i="118"/>
  <c r="AG24" i="118"/>
  <c r="AG25" i="118"/>
  <c r="AG26" i="118"/>
  <c r="AG114" i="118"/>
  <c r="AE13" i="118"/>
  <c r="AE14" i="118"/>
  <c r="AE15" i="118"/>
  <c r="AE16" i="118"/>
  <c r="AE17" i="118"/>
  <c r="AE18" i="118"/>
  <c r="AE19" i="118"/>
  <c r="AE20" i="118"/>
  <c r="AE21" i="118"/>
  <c r="AE22" i="118"/>
  <c r="AE23" i="118"/>
  <c r="AE24" i="118"/>
  <c r="AE25" i="118"/>
  <c r="AE26" i="118"/>
  <c r="AE114" i="118"/>
  <c r="AC13" i="118"/>
  <c r="AC14" i="118"/>
  <c r="AC15" i="118"/>
  <c r="AC16" i="118"/>
  <c r="AC17" i="118"/>
  <c r="AC18" i="118"/>
  <c r="AC19" i="118"/>
  <c r="AC20" i="118"/>
  <c r="AC21" i="118"/>
  <c r="AC22" i="118"/>
  <c r="AC23" i="118"/>
  <c r="AC24" i="118"/>
  <c r="AC25" i="118"/>
  <c r="AC26" i="118"/>
  <c r="AC114" i="118"/>
  <c r="U13" i="118"/>
  <c r="U14" i="118"/>
  <c r="U15" i="118"/>
  <c r="U16" i="118"/>
  <c r="U17" i="118"/>
  <c r="U18" i="118"/>
  <c r="U19" i="118"/>
  <c r="U20" i="118"/>
  <c r="U21" i="118"/>
  <c r="U22" i="118"/>
  <c r="U23" i="118"/>
  <c r="U24" i="118"/>
  <c r="U25" i="118"/>
  <c r="U26" i="118"/>
  <c r="U114" i="118"/>
  <c r="Q13" i="118"/>
  <c r="Q14" i="118"/>
  <c r="Q15" i="118"/>
  <c r="Q16" i="118"/>
  <c r="Q17" i="118"/>
  <c r="Q18" i="118"/>
  <c r="Q19" i="118"/>
  <c r="Q20" i="118"/>
  <c r="Q21" i="118"/>
  <c r="Q22" i="118"/>
  <c r="Q23" i="118"/>
  <c r="Q24" i="118"/>
  <c r="Q25" i="118"/>
  <c r="Q26" i="118"/>
  <c r="Q114" i="118"/>
  <c r="K13" i="118"/>
  <c r="K14" i="118"/>
  <c r="K15" i="118"/>
  <c r="K16" i="118"/>
  <c r="K17" i="118"/>
  <c r="K18" i="118"/>
  <c r="K19" i="118"/>
  <c r="K20" i="118"/>
  <c r="K21" i="118"/>
  <c r="K22" i="118"/>
  <c r="K23" i="118"/>
  <c r="K24" i="118"/>
  <c r="K25" i="118"/>
  <c r="K26" i="118"/>
  <c r="K114" i="118"/>
  <c r="AR112" i="118"/>
  <c r="AP112" i="118"/>
  <c r="AF112" i="118"/>
  <c r="AD112" i="118"/>
  <c r="E112" i="118"/>
  <c r="C108" i="118"/>
  <c r="B81" i="118"/>
  <c r="B80" i="118"/>
  <c r="B71" i="118"/>
  <c r="B66" i="118"/>
  <c r="B63" i="118"/>
  <c r="B61" i="118"/>
  <c r="B60" i="118"/>
  <c r="B59" i="118"/>
  <c r="B58" i="118"/>
  <c r="B57" i="118"/>
  <c r="B56" i="118"/>
  <c r="B52" i="118"/>
  <c r="B49" i="118"/>
  <c r="B47" i="118"/>
  <c r="B46" i="118"/>
  <c r="B45" i="118"/>
  <c r="B44" i="118"/>
  <c r="B43" i="118"/>
  <c r="B42" i="118"/>
  <c r="B41" i="118"/>
  <c r="B39" i="118"/>
  <c r="B37" i="118"/>
  <c r="B36" i="118"/>
  <c r="B35" i="118"/>
  <c r="B34" i="118"/>
  <c r="B33" i="118"/>
  <c r="B32" i="118"/>
  <c r="B31" i="118"/>
  <c r="B30" i="118"/>
  <c r="B29" i="118"/>
  <c r="B28" i="118"/>
  <c r="B26" i="118"/>
  <c r="B25" i="118"/>
  <c r="B24" i="118"/>
  <c r="B23" i="118"/>
  <c r="B22" i="118"/>
  <c r="B21" i="118"/>
  <c r="B20" i="118"/>
  <c r="B19" i="118"/>
  <c r="B18" i="118"/>
  <c r="B16" i="118"/>
  <c r="B15" i="118"/>
  <c r="B14" i="118"/>
  <c r="B13" i="118"/>
  <c r="B6" i="118"/>
  <c r="B4" i="118"/>
  <c r="AN108" i="117"/>
  <c r="AN124" i="117"/>
  <c r="S119" i="117"/>
  <c r="E13" i="117"/>
  <c r="AN13" i="117"/>
  <c r="E14" i="117"/>
  <c r="AN14" i="117"/>
  <c r="E15" i="117"/>
  <c r="AN15" i="117"/>
  <c r="E16" i="117"/>
  <c r="AN16" i="117"/>
  <c r="E17" i="117"/>
  <c r="AN17" i="117"/>
  <c r="E18" i="117"/>
  <c r="AN18" i="117"/>
  <c r="E19" i="117"/>
  <c r="AN19" i="117"/>
  <c r="E20" i="117"/>
  <c r="AN20" i="117"/>
  <c r="E21" i="117"/>
  <c r="AN21" i="117"/>
  <c r="E22" i="117"/>
  <c r="AN22" i="117"/>
  <c r="E23" i="117"/>
  <c r="AN23" i="117"/>
  <c r="E24" i="117"/>
  <c r="AN24" i="117"/>
  <c r="E25" i="117"/>
  <c r="AN25" i="117"/>
  <c r="E26" i="117"/>
  <c r="AN26" i="117"/>
  <c r="E27" i="117"/>
  <c r="AN27" i="117"/>
  <c r="E28" i="117"/>
  <c r="AN28" i="117"/>
  <c r="E29" i="117"/>
  <c r="AN29" i="117"/>
  <c r="E30" i="117"/>
  <c r="AN30" i="117"/>
  <c r="E31" i="117"/>
  <c r="AN31" i="117"/>
  <c r="E32" i="117"/>
  <c r="AN32" i="117"/>
  <c r="E33" i="117"/>
  <c r="AN33" i="117"/>
  <c r="E34" i="117"/>
  <c r="AN34" i="117"/>
  <c r="E35" i="117"/>
  <c r="AN35" i="117"/>
  <c r="E36" i="117"/>
  <c r="AN36" i="117"/>
  <c r="E37" i="117"/>
  <c r="AN37" i="117"/>
  <c r="E38" i="117"/>
  <c r="AN38" i="117"/>
  <c r="E39" i="117"/>
  <c r="AN39" i="117"/>
  <c r="E40" i="117"/>
  <c r="AN40" i="117"/>
  <c r="E41" i="117"/>
  <c r="AN41" i="117"/>
  <c r="E42" i="117"/>
  <c r="AN42" i="117"/>
  <c r="E43" i="117"/>
  <c r="AN43" i="117"/>
  <c r="E44" i="117"/>
  <c r="AN44" i="117"/>
  <c r="E45" i="117"/>
  <c r="AN45" i="117"/>
  <c r="E46" i="117"/>
  <c r="AN46" i="117"/>
  <c r="E47" i="117"/>
  <c r="AN47" i="117"/>
  <c r="E48" i="117"/>
  <c r="AN48" i="117"/>
  <c r="E49" i="117"/>
  <c r="AN49" i="117"/>
  <c r="E50" i="117"/>
  <c r="AN50" i="117"/>
  <c r="E51" i="117"/>
  <c r="AN51" i="117"/>
  <c r="E52" i="117"/>
  <c r="AN52" i="117"/>
  <c r="E53" i="117"/>
  <c r="AN53" i="117"/>
  <c r="E54" i="117"/>
  <c r="AN54" i="117"/>
  <c r="E55" i="117"/>
  <c r="AN55" i="117"/>
  <c r="E56" i="117"/>
  <c r="AN56" i="117"/>
  <c r="E57" i="117"/>
  <c r="AN57" i="117"/>
  <c r="E58" i="117"/>
  <c r="AN58" i="117"/>
  <c r="E59" i="117"/>
  <c r="AN59" i="117"/>
  <c r="E60" i="117"/>
  <c r="AN60" i="117"/>
  <c r="E61" i="117"/>
  <c r="AN61" i="117"/>
  <c r="E62" i="117"/>
  <c r="AN62" i="117"/>
  <c r="E63" i="117"/>
  <c r="AN63" i="117"/>
  <c r="E64" i="117"/>
  <c r="AN64" i="117"/>
  <c r="E65" i="117"/>
  <c r="AN65" i="117"/>
  <c r="E66" i="117"/>
  <c r="AN66" i="117"/>
  <c r="E67" i="117"/>
  <c r="AN67" i="117"/>
  <c r="E68" i="117"/>
  <c r="AN68" i="117"/>
  <c r="E69" i="117"/>
  <c r="AN69" i="117"/>
  <c r="E70" i="117"/>
  <c r="AN70" i="117"/>
  <c r="E71" i="117"/>
  <c r="AN71" i="117"/>
  <c r="E72" i="117"/>
  <c r="AN72" i="117"/>
  <c r="E73" i="117"/>
  <c r="AN73" i="117"/>
  <c r="E74" i="117"/>
  <c r="AN74" i="117"/>
  <c r="E75" i="117"/>
  <c r="AN75" i="117"/>
  <c r="E76" i="117"/>
  <c r="AN76" i="117"/>
  <c r="E77" i="117"/>
  <c r="AN77" i="117"/>
  <c r="E78" i="117"/>
  <c r="AN78" i="117"/>
  <c r="E79" i="117"/>
  <c r="AN79" i="117"/>
  <c r="E80" i="117"/>
  <c r="AN80" i="117"/>
  <c r="E81" i="117"/>
  <c r="AN81" i="117"/>
  <c r="E82" i="117"/>
  <c r="AN82" i="117"/>
  <c r="E83" i="117"/>
  <c r="AN83" i="117"/>
  <c r="E84" i="117"/>
  <c r="AN84" i="117"/>
  <c r="E85" i="117"/>
  <c r="AN85" i="117"/>
  <c r="E86" i="117"/>
  <c r="AN86" i="117"/>
  <c r="E87" i="117"/>
  <c r="AN87" i="117"/>
  <c r="E88" i="117"/>
  <c r="AN88" i="117"/>
  <c r="E89" i="117"/>
  <c r="AN89" i="117"/>
  <c r="E90" i="117"/>
  <c r="AN90" i="117"/>
  <c r="E91" i="117"/>
  <c r="AN91" i="117"/>
  <c r="E92" i="117"/>
  <c r="AN92" i="117"/>
  <c r="E93" i="117"/>
  <c r="AN93" i="117"/>
  <c r="E94" i="117"/>
  <c r="AN94" i="117"/>
  <c r="E95" i="117"/>
  <c r="AN95" i="117"/>
  <c r="E96" i="117"/>
  <c r="AN96" i="117"/>
  <c r="E97" i="117"/>
  <c r="AN97" i="117"/>
  <c r="E98" i="117"/>
  <c r="AN98" i="117"/>
  <c r="E99" i="117"/>
  <c r="AN99" i="117"/>
  <c r="E100" i="117"/>
  <c r="AN100" i="117"/>
  <c r="E101" i="117"/>
  <c r="AN101" i="117"/>
  <c r="E102" i="117"/>
  <c r="AN102" i="117"/>
  <c r="E103" i="117"/>
  <c r="AN103" i="117"/>
  <c r="E104" i="117"/>
  <c r="AN104" i="117"/>
  <c r="E105" i="117"/>
  <c r="AN105" i="117"/>
  <c r="E106" i="117"/>
  <c r="AN106" i="117"/>
  <c r="E107" i="117"/>
  <c r="AN107" i="117"/>
  <c r="AN109" i="117"/>
  <c r="AN113" i="117"/>
  <c r="AN112" i="117"/>
  <c r="AM13" i="117"/>
  <c r="AM14" i="117"/>
  <c r="AM15" i="117"/>
  <c r="AM16" i="117"/>
  <c r="AM17" i="117"/>
  <c r="AM18" i="117"/>
  <c r="AM19" i="117"/>
  <c r="AM20" i="117"/>
  <c r="AM21" i="117"/>
  <c r="AM22" i="117"/>
  <c r="AM23" i="117"/>
  <c r="AM24" i="117"/>
  <c r="AM25" i="117"/>
  <c r="AM26" i="117"/>
  <c r="AM27" i="117"/>
  <c r="AM28" i="117"/>
  <c r="AM29" i="117"/>
  <c r="AM30" i="117"/>
  <c r="AM31" i="117"/>
  <c r="AM32" i="117"/>
  <c r="AM33" i="117"/>
  <c r="AM34" i="117"/>
  <c r="AM35" i="117"/>
  <c r="AM36" i="117"/>
  <c r="AM37" i="117"/>
  <c r="AM38" i="117"/>
  <c r="AM39" i="117"/>
  <c r="AM40" i="117"/>
  <c r="AM41" i="117"/>
  <c r="AM42" i="117"/>
  <c r="AM43" i="117"/>
  <c r="AM44" i="117"/>
  <c r="AM45" i="117"/>
  <c r="AM46" i="117"/>
  <c r="AM47" i="117"/>
  <c r="AM48" i="117"/>
  <c r="AM49" i="117"/>
  <c r="AM50" i="117"/>
  <c r="AM51" i="117"/>
  <c r="AM52" i="117"/>
  <c r="AM53" i="117"/>
  <c r="AM54" i="117"/>
  <c r="AM55" i="117"/>
  <c r="AM56" i="117"/>
  <c r="AM57" i="117"/>
  <c r="AM58" i="117"/>
  <c r="AM59" i="117"/>
  <c r="AM60" i="117"/>
  <c r="AM61" i="117"/>
  <c r="AM62" i="117"/>
  <c r="AM63" i="117"/>
  <c r="AM64" i="117"/>
  <c r="AM65" i="117"/>
  <c r="AM66" i="117"/>
  <c r="AM67" i="117"/>
  <c r="AM68" i="117"/>
  <c r="AM69" i="117"/>
  <c r="AM70" i="117"/>
  <c r="AM71" i="117"/>
  <c r="AM72" i="117"/>
  <c r="AM73" i="117"/>
  <c r="AM74" i="117"/>
  <c r="AM75" i="117"/>
  <c r="AM76" i="117"/>
  <c r="AM77" i="117"/>
  <c r="AM78" i="117"/>
  <c r="AM79" i="117"/>
  <c r="AM80" i="117"/>
  <c r="AM81" i="117"/>
  <c r="AM82" i="117"/>
  <c r="AM83" i="117"/>
  <c r="AM84" i="117"/>
  <c r="AM85" i="117"/>
  <c r="AM86" i="117"/>
  <c r="AM87" i="117"/>
  <c r="AM88" i="117"/>
  <c r="AM89" i="117"/>
  <c r="AM90" i="117"/>
  <c r="AM91" i="117"/>
  <c r="AM92" i="117"/>
  <c r="AM93" i="117"/>
  <c r="AM94" i="117"/>
  <c r="AM95" i="117"/>
  <c r="AM96" i="117"/>
  <c r="AM97" i="117"/>
  <c r="AM98" i="117"/>
  <c r="AM99" i="117"/>
  <c r="AM100" i="117"/>
  <c r="AM101" i="117"/>
  <c r="AM102" i="117"/>
  <c r="AM103" i="117"/>
  <c r="AM104" i="117"/>
  <c r="AM105" i="117"/>
  <c r="AM106" i="117"/>
  <c r="AM107" i="117"/>
  <c r="AM112" i="117"/>
  <c r="AK13" i="117"/>
  <c r="AK14" i="117"/>
  <c r="AK15" i="117"/>
  <c r="AK16" i="117"/>
  <c r="AK17" i="117"/>
  <c r="AK18" i="117"/>
  <c r="AK19" i="117"/>
  <c r="AK20" i="117"/>
  <c r="AK21" i="117"/>
  <c r="AK22" i="117"/>
  <c r="AK23" i="117"/>
  <c r="AK24" i="117"/>
  <c r="AK25" i="117"/>
  <c r="AK26" i="117"/>
  <c r="AK27" i="117"/>
  <c r="AK28" i="117"/>
  <c r="AK29" i="117"/>
  <c r="AK30" i="117"/>
  <c r="AK31" i="117"/>
  <c r="AK32" i="117"/>
  <c r="AK33" i="117"/>
  <c r="AK34" i="117"/>
  <c r="AK35" i="117"/>
  <c r="AK36" i="117"/>
  <c r="AK37" i="117"/>
  <c r="AK38" i="117"/>
  <c r="AK39" i="117"/>
  <c r="AK40" i="117"/>
  <c r="AK41" i="117"/>
  <c r="AK42" i="117"/>
  <c r="AK43" i="117"/>
  <c r="AK44" i="117"/>
  <c r="AK45" i="117"/>
  <c r="AK46" i="117"/>
  <c r="AK47" i="117"/>
  <c r="AK48" i="117"/>
  <c r="AK49" i="117"/>
  <c r="AK50" i="117"/>
  <c r="AK51" i="117"/>
  <c r="AK52" i="117"/>
  <c r="AK53" i="117"/>
  <c r="AK54" i="117"/>
  <c r="AK55" i="117"/>
  <c r="AK56" i="117"/>
  <c r="AK57" i="117"/>
  <c r="AK58" i="117"/>
  <c r="AK59" i="117"/>
  <c r="AK60" i="117"/>
  <c r="AK61" i="117"/>
  <c r="AK62" i="117"/>
  <c r="AK63" i="117"/>
  <c r="AK64" i="117"/>
  <c r="AK65" i="117"/>
  <c r="AK66" i="117"/>
  <c r="AK67" i="117"/>
  <c r="AK68" i="117"/>
  <c r="AK69" i="117"/>
  <c r="AK70" i="117"/>
  <c r="AK71" i="117"/>
  <c r="AK72" i="117"/>
  <c r="AK73" i="117"/>
  <c r="AK74" i="117"/>
  <c r="AK75" i="117"/>
  <c r="AK76" i="117"/>
  <c r="AK77" i="117"/>
  <c r="AK78" i="117"/>
  <c r="AK79" i="117"/>
  <c r="AK80" i="117"/>
  <c r="AK81" i="117"/>
  <c r="AK82" i="117"/>
  <c r="AK83" i="117"/>
  <c r="AK84" i="117"/>
  <c r="AK85" i="117"/>
  <c r="AK86" i="117"/>
  <c r="AK87" i="117"/>
  <c r="AK88" i="117"/>
  <c r="AK89" i="117"/>
  <c r="AK90" i="117"/>
  <c r="AK91" i="117"/>
  <c r="AK92" i="117"/>
  <c r="AK93" i="117"/>
  <c r="AK94" i="117"/>
  <c r="AK95" i="117"/>
  <c r="AK96" i="117"/>
  <c r="AK97" i="117"/>
  <c r="AK98" i="117"/>
  <c r="AK99" i="117"/>
  <c r="AK100" i="117"/>
  <c r="AK101" i="117"/>
  <c r="AK102" i="117"/>
  <c r="AK103" i="117"/>
  <c r="AK104" i="117"/>
  <c r="AK105" i="117"/>
  <c r="AK106" i="117"/>
  <c r="AK107" i="117"/>
  <c r="AK112" i="117"/>
  <c r="AE13" i="117"/>
  <c r="AE14" i="117"/>
  <c r="AE15" i="117"/>
  <c r="AE16" i="117"/>
  <c r="AE17" i="117"/>
  <c r="AE18" i="117"/>
  <c r="AE19" i="117"/>
  <c r="AE20" i="117"/>
  <c r="AE21" i="117"/>
  <c r="AE22" i="117"/>
  <c r="AE23" i="117"/>
  <c r="AE24" i="117"/>
  <c r="AE25" i="117"/>
  <c r="AE26" i="117"/>
  <c r="AE27" i="117"/>
  <c r="AE28" i="117"/>
  <c r="AE29" i="117"/>
  <c r="AE30" i="117"/>
  <c r="AE31" i="117"/>
  <c r="AE32" i="117"/>
  <c r="AE33" i="117"/>
  <c r="AE34" i="117"/>
  <c r="AE35" i="117"/>
  <c r="AE36" i="117"/>
  <c r="AE37" i="117"/>
  <c r="AE38" i="117"/>
  <c r="AE39" i="117"/>
  <c r="AE40" i="117"/>
  <c r="AE41" i="117"/>
  <c r="AE42" i="117"/>
  <c r="AE43" i="117"/>
  <c r="AE44" i="117"/>
  <c r="AE45" i="117"/>
  <c r="AE46" i="117"/>
  <c r="AE47" i="117"/>
  <c r="AE48" i="117"/>
  <c r="AE49" i="117"/>
  <c r="AE50" i="117"/>
  <c r="AE51" i="117"/>
  <c r="AE52" i="117"/>
  <c r="AE53" i="117"/>
  <c r="AE54" i="117"/>
  <c r="AE55" i="117"/>
  <c r="AE56" i="117"/>
  <c r="AE57" i="117"/>
  <c r="AE58" i="117"/>
  <c r="AE59" i="117"/>
  <c r="AE60" i="117"/>
  <c r="AE61" i="117"/>
  <c r="AE62" i="117"/>
  <c r="AE63" i="117"/>
  <c r="AE64" i="117"/>
  <c r="AE65" i="117"/>
  <c r="AE66" i="117"/>
  <c r="AE67" i="117"/>
  <c r="AE68" i="117"/>
  <c r="AE69" i="117"/>
  <c r="AE70" i="117"/>
  <c r="AE71" i="117"/>
  <c r="AE72" i="117"/>
  <c r="AE73" i="117"/>
  <c r="AE74" i="117"/>
  <c r="AE75" i="117"/>
  <c r="AE76" i="117"/>
  <c r="AE77" i="117"/>
  <c r="AE78" i="117"/>
  <c r="AE79" i="117"/>
  <c r="AE80" i="117"/>
  <c r="AE81" i="117"/>
  <c r="AE82" i="117"/>
  <c r="AE83" i="117"/>
  <c r="AE84" i="117"/>
  <c r="AE85" i="117"/>
  <c r="AE86" i="117"/>
  <c r="AE87" i="117"/>
  <c r="AE88" i="117"/>
  <c r="AE89" i="117"/>
  <c r="AE90" i="117"/>
  <c r="AE91" i="117"/>
  <c r="AE92" i="117"/>
  <c r="AE93" i="117"/>
  <c r="AE94" i="117"/>
  <c r="AE95" i="117"/>
  <c r="AE96" i="117"/>
  <c r="AE97" i="117"/>
  <c r="AE98" i="117"/>
  <c r="AE99" i="117"/>
  <c r="AE100" i="117"/>
  <c r="AE101" i="117"/>
  <c r="AE102" i="117"/>
  <c r="AE103" i="117"/>
  <c r="AE104" i="117"/>
  <c r="AE105" i="117"/>
  <c r="AE106" i="117"/>
  <c r="AE107" i="117"/>
  <c r="AE112" i="117"/>
  <c r="AC13" i="117"/>
  <c r="AC14" i="117"/>
  <c r="AC15" i="117"/>
  <c r="AC16" i="117"/>
  <c r="AC17" i="117"/>
  <c r="AC18" i="117"/>
  <c r="AC19" i="117"/>
  <c r="AC20" i="117"/>
  <c r="AC21" i="117"/>
  <c r="AC22" i="117"/>
  <c r="AC23" i="117"/>
  <c r="AC24" i="117"/>
  <c r="AC25" i="117"/>
  <c r="AC26" i="117"/>
  <c r="AC27" i="117"/>
  <c r="AC28" i="117"/>
  <c r="AC29" i="117"/>
  <c r="AC30" i="117"/>
  <c r="AC31" i="117"/>
  <c r="AC32" i="117"/>
  <c r="AC33" i="117"/>
  <c r="AC34" i="117"/>
  <c r="AC35" i="117"/>
  <c r="AC36" i="117"/>
  <c r="AC37" i="117"/>
  <c r="AC38" i="117"/>
  <c r="AC39" i="117"/>
  <c r="AC40" i="117"/>
  <c r="AC41" i="117"/>
  <c r="AC42" i="117"/>
  <c r="AC43" i="117"/>
  <c r="AC44" i="117"/>
  <c r="AC45" i="117"/>
  <c r="AC46" i="117"/>
  <c r="AC47" i="117"/>
  <c r="AC48" i="117"/>
  <c r="AC49" i="117"/>
  <c r="AC50" i="117"/>
  <c r="AC51" i="117"/>
  <c r="AC52" i="117"/>
  <c r="AC53" i="117"/>
  <c r="AC54" i="117"/>
  <c r="AC55" i="117"/>
  <c r="AC56" i="117"/>
  <c r="AC57" i="117"/>
  <c r="AC58" i="117"/>
  <c r="AC59" i="117"/>
  <c r="AC60" i="117"/>
  <c r="AC61" i="117"/>
  <c r="AC62" i="117"/>
  <c r="AC63" i="117"/>
  <c r="AC64" i="117"/>
  <c r="AC65" i="117"/>
  <c r="AC66" i="117"/>
  <c r="AC67" i="117"/>
  <c r="AC68" i="117"/>
  <c r="AC69" i="117"/>
  <c r="AC70" i="117"/>
  <c r="AC71" i="117"/>
  <c r="AC72" i="117"/>
  <c r="AC73" i="117"/>
  <c r="AC74" i="117"/>
  <c r="AC75" i="117"/>
  <c r="AC76" i="117"/>
  <c r="AC77" i="117"/>
  <c r="AC78" i="117"/>
  <c r="AC79" i="117"/>
  <c r="AC80" i="117"/>
  <c r="AC81" i="117"/>
  <c r="AC82" i="117"/>
  <c r="AC83" i="117"/>
  <c r="AC84" i="117"/>
  <c r="AC85" i="117"/>
  <c r="AC86" i="117"/>
  <c r="AC87" i="117"/>
  <c r="AC88" i="117"/>
  <c r="AC89" i="117"/>
  <c r="AC90" i="117"/>
  <c r="AC91" i="117"/>
  <c r="AC92" i="117"/>
  <c r="AC93" i="117"/>
  <c r="AC94" i="117"/>
  <c r="AC95" i="117"/>
  <c r="AC96" i="117"/>
  <c r="AC97" i="117"/>
  <c r="AC98" i="117"/>
  <c r="AC99" i="117"/>
  <c r="AC100" i="117"/>
  <c r="AC101" i="117"/>
  <c r="AC102" i="117"/>
  <c r="AC103" i="117"/>
  <c r="AC104" i="117"/>
  <c r="AC105" i="117"/>
  <c r="AC106" i="117"/>
  <c r="AC107" i="117"/>
  <c r="AC112" i="117"/>
  <c r="AA13" i="117"/>
  <c r="AA14" i="117"/>
  <c r="AA15" i="117"/>
  <c r="AA16" i="117"/>
  <c r="AA17" i="117"/>
  <c r="AA18" i="117"/>
  <c r="AA19" i="117"/>
  <c r="AA20" i="117"/>
  <c r="AA21" i="117"/>
  <c r="AA22" i="117"/>
  <c r="AA23" i="117"/>
  <c r="AA24" i="117"/>
  <c r="AA25" i="117"/>
  <c r="AA26" i="117"/>
  <c r="AA27" i="117"/>
  <c r="AA28" i="117"/>
  <c r="AA29" i="117"/>
  <c r="AA30" i="117"/>
  <c r="AA31" i="117"/>
  <c r="AA32" i="117"/>
  <c r="AA33" i="117"/>
  <c r="AA34" i="117"/>
  <c r="AA35" i="117"/>
  <c r="AA36" i="117"/>
  <c r="AA37" i="117"/>
  <c r="AA38" i="117"/>
  <c r="AA39" i="117"/>
  <c r="AA40" i="117"/>
  <c r="AA41" i="117"/>
  <c r="AA42" i="117"/>
  <c r="AA43" i="117"/>
  <c r="AA44" i="117"/>
  <c r="AA45" i="117"/>
  <c r="AA46" i="117"/>
  <c r="AA47" i="117"/>
  <c r="AA48" i="117"/>
  <c r="AA49" i="117"/>
  <c r="AA50" i="117"/>
  <c r="AA51" i="117"/>
  <c r="AA52" i="117"/>
  <c r="AA53" i="117"/>
  <c r="AA54" i="117"/>
  <c r="AA55" i="117"/>
  <c r="AA56" i="117"/>
  <c r="AA57" i="117"/>
  <c r="AA58" i="117"/>
  <c r="AA59" i="117"/>
  <c r="AA60" i="117"/>
  <c r="AA61" i="117"/>
  <c r="AA62" i="117"/>
  <c r="AA63" i="117"/>
  <c r="AA64" i="117"/>
  <c r="AA65" i="117"/>
  <c r="AA66" i="117"/>
  <c r="AA67" i="117"/>
  <c r="AA68" i="117"/>
  <c r="AA69" i="117"/>
  <c r="AA70" i="117"/>
  <c r="AA71" i="117"/>
  <c r="AA72" i="117"/>
  <c r="AA73" i="117"/>
  <c r="AA74" i="117"/>
  <c r="AA75" i="117"/>
  <c r="AA76" i="117"/>
  <c r="AA77" i="117"/>
  <c r="AA78" i="117"/>
  <c r="AA79" i="117"/>
  <c r="AA80" i="117"/>
  <c r="AA81" i="117"/>
  <c r="AA82" i="117"/>
  <c r="AA83" i="117"/>
  <c r="AA84" i="117"/>
  <c r="AA85" i="117"/>
  <c r="AA86" i="117"/>
  <c r="AA87" i="117"/>
  <c r="AA88" i="117"/>
  <c r="AA89" i="117"/>
  <c r="AA90" i="117"/>
  <c r="AA91" i="117"/>
  <c r="AA92" i="117"/>
  <c r="AA93" i="117"/>
  <c r="AA94" i="117"/>
  <c r="AA95" i="117"/>
  <c r="AA96" i="117"/>
  <c r="AA97" i="117"/>
  <c r="AA98" i="117"/>
  <c r="AA99" i="117"/>
  <c r="AA100" i="117"/>
  <c r="AA101" i="117"/>
  <c r="AA102" i="117"/>
  <c r="AA103" i="117"/>
  <c r="AA104" i="117"/>
  <c r="AA105" i="117"/>
  <c r="AA106" i="117"/>
  <c r="AA107" i="117"/>
  <c r="AA112" i="117"/>
  <c r="U13" i="117"/>
  <c r="U14" i="117"/>
  <c r="U15" i="117"/>
  <c r="U16" i="117"/>
  <c r="U17" i="117"/>
  <c r="U18" i="117"/>
  <c r="U19" i="117"/>
  <c r="U20" i="117"/>
  <c r="U21" i="117"/>
  <c r="U22" i="117"/>
  <c r="U23" i="117"/>
  <c r="U24" i="117"/>
  <c r="U25" i="117"/>
  <c r="U26" i="117"/>
  <c r="U27" i="117"/>
  <c r="U28" i="117"/>
  <c r="U29" i="117"/>
  <c r="U30" i="117"/>
  <c r="U31" i="117"/>
  <c r="U32" i="117"/>
  <c r="U33" i="117"/>
  <c r="U34" i="117"/>
  <c r="U35" i="117"/>
  <c r="U36" i="117"/>
  <c r="U37" i="117"/>
  <c r="U38" i="117"/>
  <c r="U39" i="117"/>
  <c r="U40" i="117"/>
  <c r="U41" i="117"/>
  <c r="U42" i="117"/>
  <c r="U43" i="117"/>
  <c r="U44" i="117"/>
  <c r="U45" i="117"/>
  <c r="U46" i="117"/>
  <c r="U47" i="117"/>
  <c r="U48" i="117"/>
  <c r="U49" i="117"/>
  <c r="U50" i="117"/>
  <c r="U51" i="117"/>
  <c r="U52" i="117"/>
  <c r="U53" i="117"/>
  <c r="U54" i="117"/>
  <c r="U55" i="117"/>
  <c r="U56" i="117"/>
  <c r="U57" i="117"/>
  <c r="U58" i="117"/>
  <c r="U59" i="117"/>
  <c r="U60" i="117"/>
  <c r="U61" i="117"/>
  <c r="U62" i="117"/>
  <c r="U63" i="117"/>
  <c r="U64" i="117"/>
  <c r="U65" i="117"/>
  <c r="U66" i="117"/>
  <c r="U67" i="117"/>
  <c r="U68" i="117"/>
  <c r="U69" i="117"/>
  <c r="U70" i="117"/>
  <c r="U71" i="117"/>
  <c r="U72" i="117"/>
  <c r="U73" i="117"/>
  <c r="U74" i="117"/>
  <c r="U75" i="117"/>
  <c r="U76" i="117"/>
  <c r="U77" i="117"/>
  <c r="U78" i="117"/>
  <c r="U79" i="117"/>
  <c r="U80" i="117"/>
  <c r="U81" i="117"/>
  <c r="U82" i="117"/>
  <c r="U83" i="117"/>
  <c r="U84" i="117"/>
  <c r="U85" i="117"/>
  <c r="U86" i="117"/>
  <c r="U87" i="117"/>
  <c r="U88" i="117"/>
  <c r="U89" i="117"/>
  <c r="U90" i="117"/>
  <c r="U91" i="117"/>
  <c r="U92" i="117"/>
  <c r="U93" i="117"/>
  <c r="U94" i="117"/>
  <c r="U95" i="117"/>
  <c r="U96" i="117"/>
  <c r="U97" i="117"/>
  <c r="U98" i="117"/>
  <c r="U99" i="117"/>
  <c r="U100" i="117"/>
  <c r="U101" i="117"/>
  <c r="U102" i="117"/>
  <c r="U103" i="117"/>
  <c r="U104" i="117"/>
  <c r="U105" i="117"/>
  <c r="U106" i="117"/>
  <c r="U107" i="117"/>
  <c r="U112" i="117"/>
  <c r="Q13" i="117"/>
  <c r="Q14" i="117"/>
  <c r="Q15" i="117"/>
  <c r="Q16" i="117"/>
  <c r="Q17" i="117"/>
  <c r="Q18" i="117"/>
  <c r="Q19" i="117"/>
  <c r="Q20" i="117"/>
  <c r="Q21" i="117"/>
  <c r="Q22" i="117"/>
  <c r="Q23" i="117"/>
  <c r="Q24" i="117"/>
  <c r="Q25" i="117"/>
  <c r="Q26" i="117"/>
  <c r="Q27" i="117"/>
  <c r="Q28" i="117"/>
  <c r="Q29" i="117"/>
  <c r="Q30" i="117"/>
  <c r="Q31" i="117"/>
  <c r="Q32" i="117"/>
  <c r="Q33" i="117"/>
  <c r="Q34" i="117"/>
  <c r="Q35" i="117"/>
  <c r="Q36" i="117"/>
  <c r="Q37" i="117"/>
  <c r="Q38" i="117"/>
  <c r="Q39" i="117"/>
  <c r="Q40" i="117"/>
  <c r="Q41" i="117"/>
  <c r="Q42" i="117"/>
  <c r="Q43" i="117"/>
  <c r="Q44" i="117"/>
  <c r="Q45" i="117"/>
  <c r="Q46" i="117"/>
  <c r="Q47" i="117"/>
  <c r="Q48" i="117"/>
  <c r="Q49" i="117"/>
  <c r="Q50" i="117"/>
  <c r="Q51" i="117"/>
  <c r="Q52" i="117"/>
  <c r="Q53" i="117"/>
  <c r="Q54" i="117"/>
  <c r="Q55" i="117"/>
  <c r="Q56" i="117"/>
  <c r="Q57" i="117"/>
  <c r="Q58" i="117"/>
  <c r="Q59" i="117"/>
  <c r="Q60" i="117"/>
  <c r="Q61" i="117"/>
  <c r="Q62" i="117"/>
  <c r="Q63" i="117"/>
  <c r="Q64" i="117"/>
  <c r="Q65" i="117"/>
  <c r="Q66" i="117"/>
  <c r="Q67" i="117"/>
  <c r="Q68" i="117"/>
  <c r="Q69" i="117"/>
  <c r="Q70" i="117"/>
  <c r="Q71" i="117"/>
  <c r="Q72" i="117"/>
  <c r="Q73" i="117"/>
  <c r="Q74" i="117"/>
  <c r="Q75" i="117"/>
  <c r="Q76" i="117"/>
  <c r="Q77" i="117"/>
  <c r="Q78" i="117"/>
  <c r="Q79" i="117"/>
  <c r="Q80" i="117"/>
  <c r="Q81" i="117"/>
  <c r="Q82" i="117"/>
  <c r="Q83" i="117"/>
  <c r="Q84" i="117"/>
  <c r="Q85" i="117"/>
  <c r="Q86" i="117"/>
  <c r="Q87" i="117"/>
  <c r="Q88" i="117"/>
  <c r="Q89" i="117"/>
  <c r="Q90" i="117"/>
  <c r="Q91" i="117"/>
  <c r="Q92" i="117"/>
  <c r="Q93" i="117"/>
  <c r="Q94" i="117"/>
  <c r="Q95" i="117"/>
  <c r="Q96" i="117"/>
  <c r="Q97" i="117"/>
  <c r="Q98" i="117"/>
  <c r="Q99" i="117"/>
  <c r="Q100" i="117"/>
  <c r="Q101" i="117"/>
  <c r="Q102" i="117"/>
  <c r="Q103" i="117"/>
  <c r="Q104" i="117"/>
  <c r="Q105" i="117"/>
  <c r="Q106" i="117"/>
  <c r="Q107" i="117"/>
  <c r="Q112" i="117"/>
  <c r="K13" i="117"/>
  <c r="K14" i="117"/>
  <c r="K15" i="117"/>
  <c r="K16" i="117"/>
  <c r="K17" i="117"/>
  <c r="K18" i="117"/>
  <c r="K19" i="117"/>
  <c r="K20" i="117"/>
  <c r="K21" i="117"/>
  <c r="K22" i="117"/>
  <c r="K23" i="117"/>
  <c r="K24" i="117"/>
  <c r="K25" i="117"/>
  <c r="K26" i="117"/>
  <c r="K27" i="117"/>
  <c r="K28" i="117"/>
  <c r="K29" i="117"/>
  <c r="K30" i="117"/>
  <c r="K31" i="117"/>
  <c r="K32" i="117"/>
  <c r="K33" i="117"/>
  <c r="K34" i="117"/>
  <c r="K35" i="117"/>
  <c r="K36" i="117"/>
  <c r="K37" i="117"/>
  <c r="K38" i="117"/>
  <c r="K39" i="117"/>
  <c r="K40" i="117"/>
  <c r="K41" i="117"/>
  <c r="K42" i="117"/>
  <c r="K43" i="117"/>
  <c r="K44" i="117"/>
  <c r="K45" i="117"/>
  <c r="K46" i="117"/>
  <c r="K47" i="117"/>
  <c r="K48" i="117"/>
  <c r="K49" i="117"/>
  <c r="K50" i="117"/>
  <c r="K51" i="117"/>
  <c r="K52" i="117"/>
  <c r="K53" i="117"/>
  <c r="K54" i="117"/>
  <c r="K55" i="117"/>
  <c r="K56" i="117"/>
  <c r="K57" i="117"/>
  <c r="K58" i="117"/>
  <c r="K59" i="117"/>
  <c r="K60" i="117"/>
  <c r="K61" i="117"/>
  <c r="K62" i="117"/>
  <c r="K63" i="117"/>
  <c r="K64" i="117"/>
  <c r="K65" i="117"/>
  <c r="K66" i="117"/>
  <c r="K67" i="117"/>
  <c r="K68" i="117"/>
  <c r="K69" i="117"/>
  <c r="K70" i="117"/>
  <c r="K71" i="117"/>
  <c r="K72" i="117"/>
  <c r="K73" i="117"/>
  <c r="K74" i="117"/>
  <c r="K75" i="117"/>
  <c r="K76" i="117"/>
  <c r="K77" i="117"/>
  <c r="K78" i="117"/>
  <c r="K79" i="117"/>
  <c r="K80" i="117"/>
  <c r="K81" i="117"/>
  <c r="K82" i="117"/>
  <c r="K83" i="117"/>
  <c r="K84" i="117"/>
  <c r="K85" i="117"/>
  <c r="K86" i="117"/>
  <c r="K87" i="117"/>
  <c r="K88" i="117"/>
  <c r="K89" i="117"/>
  <c r="K90" i="117"/>
  <c r="K91" i="117"/>
  <c r="K92" i="117"/>
  <c r="K93" i="117"/>
  <c r="K94" i="117"/>
  <c r="K95" i="117"/>
  <c r="K96" i="117"/>
  <c r="K97" i="117"/>
  <c r="K98" i="117"/>
  <c r="K99" i="117"/>
  <c r="K100" i="117"/>
  <c r="K101" i="117"/>
  <c r="K102" i="117"/>
  <c r="K103" i="117"/>
  <c r="K104" i="117"/>
  <c r="K105" i="117"/>
  <c r="K106" i="117"/>
  <c r="K107" i="117"/>
  <c r="K112" i="117"/>
  <c r="I13" i="117"/>
  <c r="I14" i="117"/>
  <c r="I15" i="117"/>
  <c r="I16" i="117"/>
  <c r="I17" i="117"/>
  <c r="I18" i="117"/>
  <c r="I19" i="117"/>
  <c r="I20" i="117"/>
  <c r="I21" i="117"/>
  <c r="I22" i="117"/>
  <c r="I23" i="117"/>
  <c r="I24" i="117"/>
  <c r="I25" i="117"/>
  <c r="I26" i="117"/>
  <c r="I27" i="117"/>
  <c r="I28" i="117"/>
  <c r="I29" i="117"/>
  <c r="I30" i="117"/>
  <c r="I31" i="117"/>
  <c r="I32" i="117"/>
  <c r="I33" i="117"/>
  <c r="I34" i="117"/>
  <c r="I35" i="117"/>
  <c r="I36" i="117"/>
  <c r="I37" i="117"/>
  <c r="I38" i="117"/>
  <c r="I39" i="117"/>
  <c r="I40" i="117"/>
  <c r="I41" i="117"/>
  <c r="I42" i="117"/>
  <c r="I43" i="117"/>
  <c r="I44" i="117"/>
  <c r="I45" i="117"/>
  <c r="I46" i="117"/>
  <c r="I47" i="117"/>
  <c r="I48" i="117"/>
  <c r="I49" i="117"/>
  <c r="I50" i="117"/>
  <c r="I51" i="117"/>
  <c r="I52" i="117"/>
  <c r="I53" i="117"/>
  <c r="I54" i="117"/>
  <c r="I55" i="117"/>
  <c r="I56" i="117"/>
  <c r="I57" i="117"/>
  <c r="I58" i="117"/>
  <c r="I59" i="117"/>
  <c r="I60" i="117"/>
  <c r="I61" i="117"/>
  <c r="I62" i="117"/>
  <c r="I63" i="117"/>
  <c r="I64" i="117"/>
  <c r="I65" i="117"/>
  <c r="I66" i="117"/>
  <c r="I67" i="117"/>
  <c r="I68" i="117"/>
  <c r="I69" i="117"/>
  <c r="I70" i="117"/>
  <c r="I71" i="117"/>
  <c r="I72" i="117"/>
  <c r="I73" i="117"/>
  <c r="I74" i="117"/>
  <c r="I75" i="117"/>
  <c r="I76" i="117"/>
  <c r="I77" i="117"/>
  <c r="I78" i="117"/>
  <c r="I79" i="117"/>
  <c r="I80" i="117"/>
  <c r="I81" i="117"/>
  <c r="I82" i="117"/>
  <c r="I83" i="117"/>
  <c r="I84" i="117"/>
  <c r="I85" i="117"/>
  <c r="I86" i="117"/>
  <c r="I87" i="117"/>
  <c r="I88" i="117"/>
  <c r="I89" i="117"/>
  <c r="I90" i="117"/>
  <c r="I91" i="117"/>
  <c r="I92" i="117"/>
  <c r="I93" i="117"/>
  <c r="I94" i="117"/>
  <c r="I95" i="117"/>
  <c r="I96" i="117"/>
  <c r="I97" i="117"/>
  <c r="I98" i="117"/>
  <c r="I99" i="117"/>
  <c r="I100" i="117"/>
  <c r="I101" i="117"/>
  <c r="I102" i="117"/>
  <c r="I103" i="117"/>
  <c r="I104" i="117"/>
  <c r="I105" i="117"/>
  <c r="I106" i="117"/>
  <c r="I107" i="117"/>
  <c r="I112" i="117"/>
  <c r="AL110" i="117"/>
  <c r="AJ110" i="117"/>
  <c r="AH110" i="117"/>
  <c r="AD110" i="117"/>
  <c r="AB110" i="117"/>
  <c r="Z110" i="117"/>
  <c r="X110" i="117"/>
  <c r="T110" i="117"/>
  <c r="P110" i="117"/>
  <c r="N110" i="117"/>
  <c r="J110" i="117"/>
  <c r="F110" i="117"/>
  <c r="E110" i="117"/>
  <c r="C107" i="117"/>
  <c r="B81" i="117"/>
  <c r="B80" i="117"/>
  <c r="B71" i="117"/>
  <c r="B66" i="117"/>
  <c r="B63" i="117"/>
  <c r="B61" i="117"/>
  <c r="B60" i="117"/>
  <c r="B59" i="117"/>
  <c r="B58" i="117"/>
  <c r="B57" i="117"/>
  <c r="B56" i="117"/>
  <c r="B52" i="117"/>
  <c r="B49" i="117"/>
  <c r="B47" i="117"/>
  <c r="B46" i="117"/>
  <c r="B45" i="117"/>
  <c r="B44" i="117"/>
  <c r="B43" i="117"/>
  <c r="B42" i="117"/>
  <c r="B41" i="117"/>
  <c r="B39" i="117"/>
  <c r="B37" i="117"/>
  <c r="B36" i="117"/>
  <c r="B35" i="117"/>
  <c r="B34" i="117"/>
  <c r="B33" i="117"/>
  <c r="B32" i="117"/>
  <c r="B31" i="117"/>
  <c r="B30" i="117"/>
  <c r="B29" i="117"/>
  <c r="B28" i="117"/>
  <c r="B26" i="117"/>
  <c r="B25" i="117"/>
  <c r="B24" i="117"/>
  <c r="B23" i="117"/>
  <c r="B22" i="117"/>
  <c r="B21" i="117"/>
  <c r="B20" i="117"/>
  <c r="B19" i="117"/>
  <c r="B18" i="117"/>
  <c r="B16" i="117"/>
  <c r="B15" i="117"/>
  <c r="B14" i="117"/>
  <c r="B13" i="117"/>
  <c r="B6" i="117"/>
  <c r="B4" i="117"/>
  <c r="AY77" i="15"/>
  <c r="AN124" i="116"/>
  <c r="S119" i="116"/>
  <c r="AN113" i="116"/>
  <c r="AM13" i="116"/>
  <c r="AM14" i="116"/>
  <c r="AM15" i="116"/>
  <c r="AM16" i="116"/>
  <c r="AM17" i="116"/>
  <c r="AM18" i="116"/>
  <c r="AM19" i="116"/>
  <c r="AM20" i="116"/>
  <c r="AM21" i="116"/>
  <c r="AM22" i="116"/>
  <c r="AM23" i="116"/>
  <c r="AM24" i="116"/>
  <c r="AM25" i="116"/>
  <c r="AM26" i="116"/>
  <c r="AM27" i="116"/>
  <c r="AM28" i="116"/>
  <c r="AM29" i="116"/>
  <c r="AM30" i="116"/>
  <c r="AM31" i="116"/>
  <c r="AM32" i="116"/>
  <c r="AM33" i="116"/>
  <c r="AM34" i="116"/>
  <c r="AM35" i="116"/>
  <c r="AM36" i="116"/>
  <c r="AM37" i="116"/>
  <c r="AM38" i="116"/>
  <c r="AM39" i="116"/>
  <c r="AM40" i="116"/>
  <c r="AM41" i="116"/>
  <c r="AM42" i="116"/>
  <c r="AM43" i="116"/>
  <c r="AM44" i="116"/>
  <c r="AM45" i="116"/>
  <c r="AM46" i="116"/>
  <c r="AM47" i="116"/>
  <c r="AM48" i="116"/>
  <c r="AM49" i="116"/>
  <c r="AM50" i="116"/>
  <c r="AM51" i="116"/>
  <c r="AM52" i="116"/>
  <c r="AM53" i="116"/>
  <c r="AM54" i="116"/>
  <c r="AM55" i="116"/>
  <c r="AM56" i="116"/>
  <c r="AM57" i="116"/>
  <c r="AM58" i="116"/>
  <c r="AM59" i="116"/>
  <c r="AM60" i="116"/>
  <c r="AM61" i="116"/>
  <c r="AM62" i="116"/>
  <c r="AM63" i="116"/>
  <c r="AM64" i="116"/>
  <c r="AM65" i="116"/>
  <c r="AM66" i="116"/>
  <c r="AM67" i="116"/>
  <c r="AM68" i="116"/>
  <c r="AM69" i="116"/>
  <c r="AM70" i="116"/>
  <c r="AM71" i="116"/>
  <c r="AM72" i="116"/>
  <c r="AM73" i="116"/>
  <c r="AM74" i="116"/>
  <c r="AM75" i="116"/>
  <c r="AM76" i="116"/>
  <c r="AM77" i="116"/>
  <c r="AM78" i="116"/>
  <c r="AM79" i="116"/>
  <c r="AM80" i="116"/>
  <c r="AM81" i="116"/>
  <c r="AM82" i="116"/>
  <c r="AM83" i="116"/>
  <c r="AM84" i="116"/>
  <c r="AM85" i="116"/>
  <c r="AM86" i="116"/>
  <c r="AM87" i="116"/>
  <c r="AM88" i="116"/>
  <c r="AM89" i="116"/>
  <c r="AM90" i="116"/>
  <c r="AM91" i="116"/>
  <c r="AM92" i="116"/>
  <c r="AM93" i="116"/>
  <c r="AM94" i="116"/>
  <c r="AM95" i="116"/>
  <c r="AM96" i="116"/>
  <c r="AM97" i="116"/>
  <c r="AM98" i="116"/>
  <c r="AM99" i="116"/>
  <c r="AM100" i="116"/>
  <c r="AM101" i="116"/>
  <c r="AM102" i="116"/>
  <c r="AM103" i="116"/>
  <c r="AM104" i="116"/>
  <c r="AM105" i="116"/>
  <c r="AM106" i="116"/>
  <c r="AM107" i="116"/>
  <c r="AM112" i="116"/>
  <c r="AK13" i="116"/>
  <c r="AK14" i="116"/>
  <c r="AK15" i="116"/>
  <c r="AK16" i="116"/>
  <c r="AK17" i="116"/>
  <c r="AK18" i="116"/>
  <c r="AK19" i="116"/>
  <c r="AK20" i="116"/>
  <c r="AK21" i="116"/>
  <c r="AK22" i="116"/>
  <c r="AK23" i="116"/>
  <c r="AK24" i="116"/>
  <c r="AK25" i="116"/>
  <c r="AK26" i="116"/>
  <c r="AK27" i="116"/>
  <c r="AK28" i="116"/>
  <c r="AK29" i="116"/>
  <c r="AK30" i="116"/>
  <c r="AK31" i="116"/>
  <c r="AK32" i="116"/>
  <c r="AK33" i="116"/>
  <c r="AK34" i="116"/>
  <c r="AK35" i="116"/>
  <c r="AK36" i="116"/>
  <c r="AK37" i="116"/>
  <c r="AK38" i="116"/>
  <c r="AK39" i="116"/>
  <c r="AK40" i="116"/>
  <c r="AK41" i="116"/>
  <c r="AK42" i="116"/>
  <c r="AK43" i="116"/>
  <c r="AK44" i="116"/>
  <c r="AK45" i="116"/>
  <c r="AK46" i="116"/>
  <c r="AK47" i="116"/>
  <c r="AK48" i="116"/>
  <c r="AK49" i="116"/>
  <c r="AK50" i="116"/>
  <c r="AK51" i="116"/>
  <c r="AK52" i="116"/>
  <c r="AK53" i="116"/>
  <c r="AK54" i="116"/>
  <c r="AK55" i="116"/>
  <c r="AK56" i="116"/>
  <c r="AK57" i="116"/>
  <c r="AK58" i="116"/>
  <c r="AK59" i="116"/>
  <c r="AK60" i="116"/>
  <c r="AK61" i="116"/>
  <c r="AK62" i="116"/>
  <c r="AK63" i="116"/>
  <c r="AK64" i="116"/>
  <c r="AK65" i="116"/>
  <c r="AK66" i="116"/>
  <c r="AK67" i="116"/>
  <c r="AK68" i="116"/>
  <c r="AK69" i="116"/>
  <c r="AK70" i="116"/>
  <c r="AK71" i="116"/>
  <c r="AK72" i="116"/>
  <c r="AK73" i="116"/>
  <c r="AK74" i="116"/>
  <c r="AK75" i="116"/>
  <c r="AK76" i="116"/>
  <c r="AK77" i="116"/>
  <c r="AK78" i="116"/>
  <c r="AK79" i="116"/>
  <c r="AK80" i="116"/>
  <c r="AK81" i="116"/>
  <c r="AK82" i="116"/>
  <c r="AK83" i="116"/>
  <c r="AK84" i="116"/>
  <c r="AK85" i="116"/>
  <c r="AK86" i="116"/>
  <c r="AK87" i="116"/>
  <c r="AK88" i="116"/>
  <c r="AK89" i="116"/>
  <c r="AK90" i="116"/>
  <c r="AK91" i="116"/>
  <c r="AK92" i="116"/>
  <c r="AK93" i="116"/>
  <c r="AK94" i="116"/>
  <c r="AK95" i="116"/>
  <c r="AK96" i="116"/>
  <c r="AK97" i="116"/>
  <c r="AK98" i="116"/>
  <c r="AK99" i="116"/>
  <c r="AK100" i="116"/>
  <c r="AK101" i="116"/>
  <c r="AK102" i="116"/>
  <c r="AK103" i="116"/>
  <c r="AK104" i="116"/>
  <c r="AK105" i="116"/>
  <c r="AK106" i="116"/>
  <c r="AK107" i="116"/>
  <c r="AK112" i="116"/>
  <c r="AE13" i="116"/>
  <c r="AE14" i="116"/>
  <c r="AE15" i="116"/>
  <c r="AE16" i="116"/>
  <c r="AE17" i="116"/>
  <c r="AE18" i="116"/>
  <c r="AE19" i="116"/>
  <c r="AE20" i="116"/>
  <c r="AE21" i="116"/>
  <c r="AE22" i="116"/>
  <c r="AE23" i="116"/>
  <c r="AE24" i="116"/>
  <c r="AE25" i="116"/>
  <c r="AE26" i="116"/>
  <c r="AE27" i="116"/>
  <c r="AE28" i="116"/>
  <c r="AE29" i="116"/>
  <c r="AE30" i="116"/>
  <c r="AE31" i="116"/>
  <c r="AE32" i="116"/>
  <c r="AE33" i="116"/>
  <c r="AE34" i="116"/>
  <c r="AE35" i="116"/>
  <c r="AE36" i="116"/>
  <c r="AE37" i="116"/>
  <c r="AE38" i="116"/>
  <c r="AE39" i="116"/>
  <c r="AE40" i="116"/>
  <c r="AE41" i="116"/>
  <c r="AE42" i="116"/>
  <c r="AE43" i="116"/>
  <c r="AE44" i="116"/>
  <c r="AE45" i="116"/>
  <c r="AE46" i="116"/>
  <c r="AE47" i="116"/>
  <c r="AE48" i="116"/>
  <c r="AE49" i="116"/>
  <c r="AE50" i="116"/>
  <c r="AE51" i="116"/>
  <c r="AE52" i="116"/>
  <c r="AE53" i="116"/>
  <c r="AE54" i="116"/>
  <c r="AE55" i="116"/>
  <c r="AE56" i="116"/>
  <c r="AE57" i="116"/>
  <c r="AE58" i="116"/>
  <c r="AE59" i="116"/>
  <c r="AE60" i="116"/>
  <c r="AE61" i="116"/>
  <c r="AE62" i="116"/>
  <c r="AE63" i="116"/>
  <c r="AE64" i="116"/>
  <c r="AE65" i="116"/>
  <c r="AE66" i="116"/>
  <c r="AE67" i="116"/>
  <c r="AE68" i="116"/>
  <c r="AE69" i="116"/>
  <c r="AE70" i="116"/>
  <c r="AE71" i="116"/>
  <c r="AE72" i="116"/>
  <c r="AE73" i="116"/>
  <c r="AE74" i="116"/>
  <c r="AE75" i="116"/>
  <c r="AE76" i="116"/>
  <c r="AE77" i="116"/>
  <c r="AE78" i="116"/>
  <c r="AE79" i="116"/>
  <c r="AE80" i="116"/>
  <c r="AE81" i="116"/>
  <c r="AE82" i="116"/>
  <c r="AE83" i="116"/>
  <c r="AE84" i="116"/>
  <c r="AE85" i="116"/>
  <c r="AE86" i="116"/>
  <c r="AE87" i="116"/>
  <c r="AE88" i="116"/>
  <c r="AE89" i="116"/>
  <c r="AE90" i="116"/>
  <c r="AE91" i="116"/>
  <c r="AE92" i="116"/>
  <c r="AE93" i="116"/>
  <c r="AE94" i="116"/>
  <c r="AE95" i="116"/>
  <c r="AE96" i="116"/>
  <c r="AE97" i="116"/>
  <c r="AE98" i="116"/>
  <c r="AE99" i="116"/>
  <c r="AE100" i="116"/>
  <c r="AE101" i="116"/>
  <c r="AE102" i="116"/>
  <c r="AE103" i="116"/>
  <c r="AE104" i="116"/>
  <c r="AE105" i="116"/>
  <c r="AE106" i="116"/>
  <c r="AE107" i="116"/>
  <c r="AE112" i="116"/>
  <c r="AC13" i="116"/>
  <c r="AC14" i="116"/>
  <c r="AC15" i="116"/>
  <c r="AC16" i="116"/>
  <c r="AC17" i="116"/>
  <c r="AC18" i="116"/>
  <c r="AC19" i="116"/>
  <c r="AC20" i="116"/>
  <c r="AC21" i="116"/>
  <c r="AC22" i="116"/>
  <c r="AC23" i="116"/>
  <c r="AC24" i="116"/>
  <c r="AC25" i="116"/>
  <c r="AC26" i="116"/>
  <c r="AC27" i="116"/>
  <c r="AC28" i="116"/>
  <c r="AC29" i="116"/>
  <c r="AC30" i="116"/>
  <c r="AC31" i="116"/>
  <c r="AC32" i="116"/>
  <c r="AC33" i="116"/>
  <c r="AC34" i="116"/>
  <c r="AC35" i="116"/>
  <c r="AC36" i="116"/>
  <c r="AC37" i="116"/>
  <c r="AC38" i="116"/>
  <c r="AC39" i="116"/>
  <c r="AC40" i="116"/>
  <c r="AC41" i="116"/>
  <c r="AC42" i="116"/>
  <c r="AC43" i="116"/>
  <c r="AC44" i="116"/>
  <c r="AC45" i="116"/>
  <c r="AC46" i="116"/>
  <c r="AC47" i="116"/>
  <c r="AC48" i="116"/>
  <c r="AC49" i="116"/>
  <c r="AC50" i="116"/>
  <c r="AC51" i="116"/>
  <c r="AC52" i="116"/>
  <c r="AC53" i="116"/>
  <c r="AC54" i="116"/>
  <c r="AC55" i="116"/>
  <c r="AC56" i="116"/>
  <c r="AC57" i="116"/>
  <c r="AC58" i="116"/>
  <c r="AC59" i="116"/>
  <c r="AC60" i="116"/>
  <c r="AC61" i="116"/>
  <c r="AC62" i="116"/>
  <c r="AC63" i="116"/>
  <c r="AC64" i="116"/>
  <c r="AC65" i="116"/>
  <c r="AC66" i="116"/>
  <c r="AC67" i="116"/>
  <c r="AC68" i="116"/>
  <c r="AC69" i="116"/>
  <c r="AC70" i="116"/>
  <c r="AC71" i="116"/>
  <c r="AC72" i="116"/>
  <c r="AC73" i="116"/>
  <c r="AC74" i="116"/>
  <c r="AC75" i="116"/>
  <c r="AC76" i="116"/>
  <c r="AC77" i="116"/>
  <c r="AC78" i="116"/>
  <c r="AC79" i="116"/>
  <c r="AC80" i="116"/>
  <c r="AC81" i="116"/>
  <c r="AC82" i="116"/>
  <c r="AC83" i="116"/>
  <c r="AC84" i="116"/>
  <c r="AC85" i="116"/>
  <c r="AC86" i="116"/>
  <c r="AC87" i="116"/>
  <c r="AC88" i="116"/>
  <c r="AC89" i="116"/>
  <c r="AC90" i="116"/>
  <c r="AC91" i="116"/>
  <c r="AC92" i="116"/>
  <c r="AC93" i="116"/>
  <c r="AC94" i="116"/>
  <c r="AC95" i="116"/>
  <c r="AC96" i="116"/>
  <c r="AC97" i="116"/>
  <c r="AC98" i="116"/>
  <c r="AC99" i="116"/>
  <c r="AC100" i="116"/>
  <c r="AC101" i="116"/>
  <c r="AC102" i="116"/>
  <c r="AC103" i="116"/>
  <c r="AC104" i="116"/>
  <c r="AC105" i="116"/>
  <c r="AC106" i="116"/>
  <c r="AC107" i="116"/>
  <c r="AC112" i="116"/>
  <c r="W13" i="116"/>
  <c r="W14" i="116"/>
  <c r="W15" i="116"/>
  <c r="W16" i="116"/>
  <c r="W17" i="116"/>
  <c r="W18" i="116"/>
  <c r="W19" i="116"/>
  <c r="W20" i="116"/>
  <c r="W21" i="116"/>
  <c r="W22" i="116"/>
  <c r="W23" i="116"/>
  <c r="W24" i="116"/>
  <c r="W25" i="116"/>
  <c r="W26" i="116"/>
  <c r="W27" i="116"/>
  <c r="W28" i="116"/>
  <c r="W29" i="116"/>
  <c r="W30" i="116"/>
  <c r="W31" i="116"/>
  <c r="W32" i="116"/>
  <c r="W33" i="116"/>
  <c r="W34" i="116"/>
  <c r="W35" i="116"/>
  <c r="W36" i="116"/>
  <c r="W37" i="116"/>
  <c r="W38" i="116"/>
  <c r="W39" i="116"/>
  <c r="W40" i="116"/>
  <c r="W41" i="116"/>
  <c r="W42" i="116"/>
  <c r="W43" i="116"/>
  <c r="W44" i="116"/>
  <c r="W45" i="116"/>
  <c r="W46" i="116"/>
  <c r="W47" i="116"/>
  <c r="W48" i="116"/>
  <c r="W49" i="116"/>
  <c r="W50" i="116"/>
  <c r="W51" i="116"/>
  <c r="W52" i="116"/>
  <c r="W53" i="116"/>
  <c r="W54" i="116"/>
  <c r="W55" i="116"/>
  <c r="W56" i="116"/>
  <c r="W57" i="116"/>
  <c r="W58" i="116"/>
  <c r="W59" i="116"/>
  <c r="W60" i="116"/>
  <c r="W61" i="116"/>
  <c r="W62" i="116"/>
  <c r="W63" i="116"/>
  <c r="W64" i="116"/>
  <c r="W65" i="116"/>
  <c r="W66" i="116"/>
  <c r="W67" i="116"/>
  <c r="W68" i="116"/>
  <c r="W69" i="116"/>
  <c r="W70" i="116"/>
  <c r="W71" i="116"/>
  <c r="W72" i="116"/>
  <c r="W73" i="116"/>
  <c r="W74" i="116"/>
  <c r="W75" i="116"/>
  <c r="W76" i="116"/>
  <c r="W77" i="116"/>
  <c r="W78" i="116"/>
  <c r="W79" i="116"/>
  <c r="W80" i="116"/>
  <c r="W81" i="116"/>
  <c r="W82" i="116"/>
  <c r="W83" i="116"/>
  <c r="W84" i="116"/>
  <c r="W85" i="116"/>
  <c r="W86" i="116"/>
  <c r="W87" i="116"/>
  <c r="W88" i="116"/>
  <c r="W89" i="116"/>
  <c r="W90" i="116"/>
  <c r="W91" i="116"/>
  <c r="W92" i="116"/>
  <c r="W93" i="116"/>
  <c r="W94" i="116"/>
  <c r="W95" i="116"/>
  <c r="W96" i="116"/>
  <c r="W97" i="116"/>
  <c r="W98" i="116"/>
  <c r="W99" i="116"/>
  <c r="W100" i="116"/>
  <c r="W101" i="116"/>
  <c r="W102" i="116"/>
  <c r="W103" i="116"/>
  <c r="W104" i="116"/>
  <c r="W105" i="116"/>
  <c r="W106" i="116"/>
  <c r="W107" i="116"/>
  <c r="W112" i="116"/>
  <c r="AL110" i="116"/>
  <c r="AD110" i="116"/>
  <c r="V110" i="116"/>
  <c r="E110" i="116"/>
  <c r="C107" i="116"/>
  <c r="B81" i="116"/>
  <c r="B80" i="116"/>
  <c r="B71" i="116"/>
  <c r="B66" i="116"/>
  <c r="B63" i="116"/>
  <c r="B61" i="116"/>
  <c r="B60" i="116"/>
  <c r="B59" i="116"/>
  <c r="B58" i="116"/>
  <c r="B57" i="116"/>
  <c r="B56" i="116"/>
  <c r="B52" i="116"/>
  <c r="B49" i="116"/>
  <c r="B47" i="116"/>
  <c r="B46" i="116"/>
  <c r="B45" i="116"/>
  <c r="B44" i="116"/>
  <c r="B43" i="116"/>
  <c r="B42" i="116"/>
  <c r="B41" i="116"/>
  <c r="B39" i="116"/>
  <c r="B37" i="116"/>
  <c r="B36" i="116"/>
  <c r="B35" i="116"/>
  <c r="B34" i="116"/>
  <c r="B33" i="116"/>
  <c r="B32" i="116"/>
  <c r="B31" i="116"/>
  <c r="B30" i="116"/>
  <c r="B29" i="116"/>
  <c r="B28" i="116"/>
  <c r="B26" i="116"/>
  <c r="B25" i="116"/>
  <c r="B24" i="116"/>
  <c r="B23" i="116"/>
  <c r="B22" i="116"/>
  <c r="B21" i="116"/>
  <c r="B20" i="116"/>
  <c r="B19" i="116"/>
  <c r="B18" i="116"/>
  <c r="B16" i="116"/>
  <c r="B15" i="116"/>
  <c r="B14" i="116"/>
  <c r="B13" i="116"/>
  <c r="B6" i="116"/>
  <c r="B4" i="116"/>
  <c r="AC13" i="115"/>
  <c r="AC14" i="115"/>
  <c r="AC15" i="115"/>
  <c r="AC16" i="115"/>
  <c r="AC18" i="115"/>
  <c r="AC19" i="115"/>
  <c r="AC20" i="115"/>
  <c r="AC21" i="115"/>
  <c r="AC22" i="115"/>
  <c r="AC23" i="115"/>
  <c r="AC25" i="115"/>
  <c r="AC26" i="115"/>
  <c r="AC28" i="115"/>
  <c r="AC29" i="115"/>
  <c r="AC30" i="115"/>
  <c r="AC31" i="115"/>
  <c r="AC32" i="115"/>
  <c r="AC33" i="115"/>
  <c r="AC34" i="115"/>
  <c r="AC35" i="115"/>
  <c r="AC36" i="115"/>
  <c r="AC37" i="115"/>
  <c r="AC39" i="115"/>
  <c r="AC40" i="115"/>
  <c r="AC41" i="115"/>
  <c r="AC42" i="115"/>
  <c r="AC43" i="115"/>
  <c r="AC44" i="115"/>
  <c r="AC47" i="115"/>
  <c r="AC49" i="115"/>
  <c r="AC52" i="115"/>
  <c r="AC56" i="115"/>
  <c r="AC57" i="115"/>
  <c r="AC58" i="115"/>
  <c r="AC59" i="115"/>
  <c r="AC60" i="115"/>
  <c r="AC61" i="115"/>
  <c r="AC62" i="115"/>
  <c r="AC63" i="115"/>
  <c r="AC66" i="115"/>
  <c r="AC71" i="115"/>
  <c r="AC72" i="115"/>
  <c r="AC80" i="115"/>
  <c r="AC81" i="115"/>
  <c r="AC104" i="115"/>
  <c r="AC105" i="115"/>
  <c r="AC106" i="115"/>
  <c r="AC17" i="115"/>
  <c r="AC24" i="115"/>
  <c r="AC27" i="115"/>
  <c r="AC38" i="115"/>
  <c r="AC45" i="115"/>
  <c r="AC46" i="115"/>
  <c r="AC48" i="115"/>
  <c r="AC50" i="115"/>
  <c r="AC51" i="115"/>
  <c r="AC53" i="115"/>
  <c r="AC54" i="115"/>
  <c r="AC55" i="115"/>
  <c r="AC64" i="115"/>
  <c r="AC65" i="115"/>
  <c r="AC67" i="115"/>
  <c r="AC68" i="115"/>
  <c r="AC69" i="115"/>
  <c r="AC70" i="115"/>
  <c r="AC73" i="115"/>
  <c r="AC74" i="115"/>
  <c r="AC75" i="115"/>
  <c r="AC76" i="115"/>
  <c r="AC77" i="115"/>
  <c r="AC78" i="115"/>
  <c r="AC79" i="115"/>
  <c r="AC82" i="115"/>
  <c r="AC83" i="115"/>
  <c r="AC84" i="115"/>
  <c r="AC85" i="115"/>
  <c r="AC86" i="115"/>
  <c r="AC87" i="115"/>
  <c r="AC88" i="115"/>
  <c r="AC89" i="115"/>
  <c r="AC90" i="115"/>
  <c r="AC91" i="115"/>
  <c r="AC92" i="115"/>
  <c r="AC93" i="115"/>
  <c r="AC94" i="115"/>
  <c r="AC95" i="115"/>
  <c r="AC96" i="115"/>
  <c r="AC97" i="115"/>
  <c r="AC98" i="115"/>
  <c r="AC99" i="115"/>
  <c r="AC100" i="115"/>
  <c r="AC101" i="115"/>
  <c r="AC102" i="115"/>
  <c r="AC103" i="115"/>
  <c r="AC107" i="115"/>
  <c r="AC111" i="115"/>
  <c r="W13" i="115"/>
  <c r="W14" i="115"/>
  <c r="W15" i="115"/>
  <c r="W16" i="115"/>
  <c r="W18" i="115"/>
  <c r="W19" i="115"/>
  <c r="W20" i="115"/>
  <c r="W21" i="115"/>
  <c r="W22" i="115"/>
  <c r="W23" i="115"/>
  <c r="W25" i="115"/>
  <c r="W26" i="115"/>
  <c r="W28" i="115"/>
  <c r="W29" i="115"/>
  <c r="W30" i="115"/>
  <c r="W31" i="115"/>
  <c r="W32" i="115"/>
  <c r="W33" i="115"/>
  <c r="W34" i="115"/>
  <c r="W35" i="115"/>
  <c r="W36" i="115"/>
  <c r="W37" i="115"/>
  <c r="W39" i="115"/>
  <c r="W40" i="115"/>
  <c r="W41" i="115"/>
  <c r="W42" i="115"/>
  <c r="W43" i="115"/>
  <c r="W44" i="115"/>
  <c r="W47" i="115"/>
  <c r="W49" i="115"/>
  <c r="W52" i="115"/>
  <c r="W56" i="115"/>
  <c r="W57" i="115"/>
  <c r="W58" i="115"/>
  <c r="W59" i="115"/>
  <c r="W60" i="115"/>
  <c r="W61" i="115"/>
  <c r="W62" i="115"/>
  <c r="W63" i="115"/>
  <c r="W66" i="115"/>
  <c r="W71" i="115"/>
  <c r="W72" i="115"/>
  <c r="W80" i="115"/>
  <c r="W81" i="115"/>
  <c r="W104" i="115"/>
  <c r="W105" i="115"/>
  <c r="W106" i="115"/>
  <c r="W17" i="115"/>
  <c r="W24" i="115"/>
  <c r="W27" i="115"/>
  <c r="W38" i="115"/>
  <c r="W45" i="115"/>
  <c r="W46" i="115"/>
  <c r="W48" i="115"/>
  <c r="W50" i="115"/>
  <c r="W51" i="115"/>
  <c r="W53" i="115"/>
  <c r="W54" i="115"/>
  <c r="W55" i="115"/>
  <c r="W64" i="115"/>
  <c r="W65" i="115"/>
  <c r="W67" i="115"/>
  <c r="W68" i="115"/>
  <c r="W69" i="115"/>
  <c r="W70" i="115"/>
  <c r="W73" i="115"/>
  <c r="W74" i="115"/>
  <c r="W75" i="115"/>
  <c r="W76" i="115"/>
  <c r="W77" i="115"/>
  <c r="W78" i="115"/>
  <c r="W79" i="115"/>
  <c r="W82" i="115"/>
  <c r="W83" i="115"/>
  <c r="W84" i="115"/>
  <c r="W85" i="115"/>
  <c r="W86" i="115"/>
  <c r="W87" i="115"/>
  <c r="W88" i="115"/>
  <c r="W89" i="115"/>
  <c r="W90" i="115"/>
  <c r="W91" i="115"/>
  <c r="W92" i="115"/>
  <c r="W93" i="115"/>
  <c r="W94" i="115"/>
  <c r="W95" i="115"/>
  <c r="W96" i="115"/>
  <c r="W97" i="115"/>
  <c r="W98" i="115"/>
  <c r="W99" i="115"/>
  <c r="W100" i="115"/>
  <c r="W101" i="115"/>
  <c r="W102" i="115"/>
  <c r="W103" i="115"/>
  <c r="W107" i="115"/>
  <c r="W111" i="115"/>
  <c r="C107" i="115"/>
  <c r="E107" i="115"/>
  <c r="AN107" i="115"/>
  <c r="AM107" i="115"/>
  <c r="AK107" i="115"/>
  <c r="AE107" i="115"/>
  <c r="AA107" i="115"/>
  <c r="U107" i="115"/>
  <c r="S107" i="115"/>
  <c r="Q107" i="115"/>
  <c r="AY76" i="15"/>
  <c r="AN123" i="115"/>
  <c r="S118" i="115"/>
  <c r="E13" i="115"/>
  <c r="AN13" i="115"/>
  <c r="E14" i="115"/>
  <c r="AN14" i="115"/>
  <c r="E15" i="115"/>
  <c r="AN15" i="115"/>
  <c r="E16" i="115"/>
  <c r="AN16" i="115"/>
  <c r="E17" i="115"/>
  <c r="AN17" i="115"/>
  <c r="E18" i="115"/>
  <c r="AN18" i="115"/>
  <c r="E19" i="115"/>
  <c r="AN19" i="115"/>
  <c r="E20" i="115"/>
  <c r="AN20" i="115"/>
  <c r="E21" i="115"/>
  <c r="AN21" i="115"/>
  <c r="E22" i="115"/>
  <c r="AN22" i="115"/>
  <c r="E23" i="115"/>
  <c r="AN23" i="115"/>
  <c r="E24" i="115"/>
  <c r="AN24" i="115"/>
  <c r="E25" i="115"/>
  <c r="AN25" i="115"/>
  <c r="E26" i="115"/>
  <c r="AN26" i="115"/>
  <c r="E27" i="115"/>
  <c r="AN27" i="115"/>
  <c r="E28" i="115"/>
  <c r="AN28" i="115"/>
  <c r="E29" i="115"/>
  <c r="AN29" i="115"/>
  <c r="E30" i="115"/>
  <c r="AN30" i="115"/>
  <c r="E31" i="115"/>
  <c r="AN31" i="115"/>
  <c r="E32" i="115"/>
  <c r="AN32" i="115"/>
  <c r="E33" i="115"/>
  <c r="AN33" i="115"/>
  <c r="E34" i="115"/>
  <c r="AN34" i="115"/>
  <c r="E35" i="115"/>
  <c r="AN35" i="115"/>
  <c r="E36" i="115"/>
  <c r="AN36" i="115"/>
  <c r="E37" i="115"/>
  <c r="AN37" i="115"/>
  <c r="E38" i="115"/>
  <c r="AN38" i="115"/>
  <c r="E39" i="115"/>
  <c r="AN39" i="115"/>
  <c r="E40" i="115"/>
  <c r="AN40" i="115"/>
  <c r="E41" i="115"/>
  <c r="AN41" i="115"/>
  <c r="E42" i="115"/>
  <c r="AN42" i="115"/>
  <c r="E43" i="115"/>
  <c r="AN43" i="115"/>
  <c r="E44" i="115"/>
  <c r="AN44" i="115"/>
  <c r="E45" i="115"/>
  <c r="AN45" i="115"/>
  <c r="E46" i="115"/>
  <c r="AN46" i="115"/>
  <c r="E47" i="115"/>
  <c r="AN47" i="115"/>
  <c r="E48" i="115"/>
  <c r="AN48" i="115"/>
  <c r="E49" i="115"/>
  <c r="AN49" i="115"/>
  <c r="E50" i="115"/>
  <c r="AN50" i="115"/>
  <c r="E51" i="115"/>
  <c r="AN51" i="115"/>
  <c r="E52" i="115"/>
  <c r="AN52" i="115"/>
  <c r="E53" i="115"/>
  <c r="AN53" i="115"/>
  <c r="E54" i="115"/>
  <c r="AN54" i="115"/>
  <c r="E55" i="115"/>
  <c r="AN55" i="115"/>
  <c r="E56" i="115"/>
  <c r="AN56" i="115"/>
  <c r="E57" i="115"/>
  <c r="AN57" i="115"/>
  <c r="E58" i="115"/>
  <c r="AN58" i="115"/>
  <c r="E59" i="115"/>
  <c r="AN59" i="115"/>
  <c r="E60" i="115"/>
  <c r="AN60" i="115"/>
  <c r="E61" i="115"/>
  <c r="AN61" i="115"/>
  <c r="E62" i="115"/>
  <c r="AN62" i="115"/>
  <c r="E63" i="115"/>
  <c r="AN63" i="115"/>
  <c r="E64" i="115"/>
  <c r="AN64" i="115"/>
  <c r="E65" i="115"/>
  <c r="AN65" i="115"/>
  <c r="E66" i="115"/>
  <c r="AN66" i="115"/>
  <c r="E67" i="115"/>
  <c r="AN67" i="115"/>
  <c r="E68" i="115"/>
  <c r="AN68" i="115"/>
  <c r="E69" i="115"/>
  <c r="AN69" i="115"/>
  <c r="E70" i="115"/>
  <c r="AN70" i="115"/>
  <c r="E71" i="115"/>
  <c r="AN71" i="115"/>
  <c r="E72" i="115"/>
  <c r="AN72" i="115"/>
  <c r="E73" i="115"/>
  <c r="AN73" i="115"/>
  <c r="E74" i="115"/>
  <c r="AN74" i="115"/>
  <c r="E75" i="115"/>
  <c r="AN75" i="115"/>
  <c r="E76" i="115"/>
  <c r="AN76" i="115"/>
  <c r="E77" i="115"/>
  <c r="AN77" i="115"/>
  <c r="E78" i="115"/>
  <c r="AN78" i="115"/>
  <c r="E79" i="115"/>
  <c r="AN79" i="115"/>
  <c r="E80" i="115"/>
  <c r="AN80" i="115"/>
  <c r="E81" i="115"/>
  <c r="AN81" i="115"/>
  <c r="E82" i="115"/>
  <c r="AN82" i="115"/>
  <c r="E83" i="115"/>
  <c r="AN83" i="115"/>
  <c r="E84" i="115"/>
  <c r="AN84" i="115"/>
  <c r="E85" i="115"/>
  <c r="AN85" i="115"/>
  <c r="E86" i="115"/>
  <c r="AN86" i="115"/>
  <c r="E87" i="115"/>
  <c r="AN87" i="115"/>
  <c r="E88" i="115"/>
  <c r="AN88" i="115"/>
  <c r="E89" i="115"/>
  <c r="AN89" i="115"/>
  <c r="E90" i="115"/>
  <c r="AN90" i="115"/>
  <c r="E91" i="115"/>
  <c r="AN91" i="115"/>
  <c r="E92" i="115"/>
  <c r="AN92" i="115"/>
  <c r="E93" i="115"/>
  <c r="AN93" i="115"/>
  <c r="E94" i="115"/>
  <c r="AN94" i="115"/>
  <c r="E95" i="115"/>
  <c r="AN95" i="115"/>
  <c r="E96" i="115"/>
  <c r="AN96" i="115"/>
  <c r="E97" i="115"/>
  <c r="AN97" i="115"/>
  <c r="E98" i="115"/>
  <c r="AN98" i="115"/>
  <c r="E99" i="115"/>
  <c r="AN99" i="115"/>
  <c r="E100" i="115"/>
  <c r="AN100" i="115"/>
  <c r="E101" i="115"/>
  <c r="AN101" i="115"/>
  <c r="E102" i="115"/>
  <c r="AN102" i="115"/>
  <c r="E103" i="115"/>
  <c r="AN103" i="115"/>
  <c r="E104" i="115"/>
  <c r="AN104" i="115"/>
  <c r="E105" i="115"/>
  <c r="AN105" i="115"/>
  <c r="E106" i="115"/>
  <c r="AN106" i="115"/>
  <c r="AN108" i="115"/>
  <c r="AN112" i="115"/>
  <c r="AN111" i="115"/>
  <c r="AM13" i="115"/>
  <c r="AM14" i="115"/>
  <c r="AM15" i="115"/>
  <c r="AM16" i="115"/>
  <c r="AM17" i="115"/>
  <c r="AM18" i="115"/>
  <c r="AM19" i="115"/>
  <c r="AM20" i="115"/>
  <c r="AM21" i="115"/>
  <c r="AM22" i="115"/>
  <c r="AM23" i="115"/>
  <c r="AM24" i="115"/>
  <c r="AM25" i="115"/>
  <c r="AM26" i="115"/>
  <c r="AM27" i="115"/>
  <c r="AM28" i="115"/>
  <c r="AM29" i="115"/>
  <c r="AM30" i="115"/>
  <c r="AM31" i="115"/>
  <c r="AM32" i="115"/>
  <c r="AM33" i="115"/>
  <c r="AM34" i="115"/>
  <c r="AM35" i="115"/>
  <c r="AM36" i="115"/>
  <c r="AM37" i="115"/>
  <c r="AM38" i="115"/>
  <c r="AM39" i="115"/>
  <c r="AM40" i="115"/>
  <c r="AM41" i="115"/>
  <c r="AM42" i="115"/>
  <c r="AM43" i="115"/>
  <c r="AM44" i="115"/>
  <c r="AM45" i="115"/>
  <c r="AM46" i="115"/>
  <c r="AM47" i="115"/>
  <c r="AM48" i="115"/>
  <c r="AM49" i="115"/>
  <c r="AM50" i="115"/>
  <c r="AM51" i="115"/>
  <c r="AM52" i="115"/>
  <c r="AM53" i="115"/>
  <c r="AM54" i="115"/>
  <c r="AM55" i="115"/>
  <c r="AM56" i="115"/>
  <c r="AM57" i="115"/>
  <c r="AM58" i="115"/>
  <c r="AM59" i="115"/>
  <c r="AM60" i="115"/>
  <c r="AM61" i="115"/>
  <c r="AM62" i="115"/>
  <c r="AM63" i="115"/>
  <c r="AM64" i="115"/>
  <c r="AM65" i="115"/>
  <c r="AM66" i="115"/>
  <c r="AM67" i="115"/>
  <c r="AM68" i="115"/>
  <c r="AM69" i="115"/>
  <c r="AM70" i="115"/>
  <c r="AM71" i="115"/>
  <c r="AM72" i="115"/>
  <c r="AM73" i="115"/>
  <c r="AM74" i="115"/>
  <c r="AM75" i="115"/>
  <c r="AM76" i="115"/>
  <c r="AM77" i="115"/>
  <c r="AM78" i="115"/>
  <c r="AM79" i="115"/>
  <c r="AM80" i="115"/>
  <c r="AM81" i="115"/>
  <c r="AM82" i="115"/>
  <c r="AM83" i="115"/>
  <c r="AM84" i="115"/>
  <c r="AM85" i="115"/>
  <c r="AM86" i="115"/>
  <c r="AM87" i="115"/>
  <c r="AM88" i="115"/>
  <c r="AM89" i="115"/>
  <c r="AM90" i="115"/>
  <c r="AM91" i="115"/>
  <c r="AM92" i="115"/>
  <c r="AM93" i="115"/>
  <c r="AM94" i="115"/>
  <c r="AM95" i="115"/>
  <c r="AM96" i="115"/>
  <c r="AM97" i="115"/>
  <c r="AM98" i="115"/>
  <c r="AM99" i="115"/>
  <c r="AM100" i="115"/>
  <c r="AM101" i="115"/>
  <c r="AM102" i="115"/>
  <c r="AM103" i="115"/>
  <c r="AM104" i="115"/>
  <c r="AM105" i="115"/>
  <c r="AM106" i="115"/>
  <c r="AM111" i="115"/>
  <c r="AK13" i="115"/>
  <c r="AK14" i="115"/>
  <c r="AK15" i="115"/>
  <c r="AK16" i="115"/>
  <c r="AK17" i="115"/>
  <c r="AK18" i="115"/>
  <c r="AK19" i="115"/>
  <c r="AK20" i="115"/>
  <c r="AK21" i="115"/>
  <c r="AK22" i="115"/>
  <c r="AK23" i="115"/>
  <c r="AK24" i="115"/>
  <c r="AK25" i="115"/>
  <c r="AK26" i="115"/>
  <c r="AK27" i="115"/>
  <c r="AK28" i="115"/>
  <c r="AK29" i="115"/>
  <c r="AK30" i="115"/>
  <c r="AK31" i="115"/>
  <c r="AK32" i="115"/>
  <c r="AK33" i="115"/>
  <c r="AK34" i="115"/>
  <c r="AK35" i="115"/>
  <c r="AK36" i="115"/>
  <c r="AK37" i="115"/>
  <c r="AK38" i="115"/>
  <c r="AK39" i="115"/>
  <c r="AK40" i="115"/>
  <c r="AK41" i="115"/>
  <c r="AK42" i="115"/>
  <c r="AK43" i="115"/>
  <c r="AK44" i="115"/>
  <c r="AK45" i="115"/>
  <c r="AK46" i="115"/>
  <c r="AK47" i="115"/>
  <c r="AK48" i="115"/>
  <c r="AK49" i="115"/>
  <c r="AK50" i="115"/>
  <c r="AK51" i="115"/>
  <c r="AK52" i="115"/>
  <c r="AK53" i="115"/>
  <c r="AK54" i="115"/>
  <c r="AK55" i="115"/>
  <c r="AK56" i="115"/>
  <c r="AK57" i="115"/>
  <c r="AK58" i="115"/>
  <c r="AK59" i="115"/>
  <c r="AK60" i="115"/>
  <c r="AK61" i="115"/>
  <c r="AK62" i="115"/>
  <c r="AK63" i="115"/>
  <c r="AK64" i="115"/>
  <c r="AK65" i="115"/>
  <c r="AK66" i="115"/>
  <c r="AK67" i="115"/>
  <c r="AK68" i="115"/>
  <c r="AK69" i="115"/>
  <c r="AK70" i="115"/>
  <c r="AK71" i="115"/>
  <c r="AK72" i="115"/>
  <c r="AK73" i="115"/>
  <c r="AK74" i="115"/>
  <c r="AK75" i="115"/>
  <c r="AK76" i="115"/>
  <c r="AK77" i="115"/>
  <c r="AK78" i="115"/>
  <c r="AK79" i="115"/>
  <c r="AK80" i="115"/>
  <c r="AK81" i="115"/>
  <c r="AK82" i="115"/>
  <c r="AK83" i="115"/>
  <c r="AK84" i="115"/>
  <c r="AK85" i="115"/>
  <c r="AK86" i="115"/>
  <c r="AK87" i="115"/>
  <c r="AK88" i="115"/>
  <c r="AK89" i="115"/>
  <c r="AK90" i="115"/>
  <c r="AK91" i="115"/>
  <c r="AK92" i="115"/>
  <c r="AK93" i="115"/>
  <c r="AK94" i="115"/>
  <c r="AK95" i="115"/>
  <c r="AK96" i="115"/>
  <c r="AK97" i="115"/>
  <c r="AK98" i="115"/>
  <c r="AK99" i="115"/>
  <c r="AK100" i="115"/>
  <c r="AK101" i="115"/>
  <c r="AK102" i="115"/>
  <c r="AK103" i="115"/>
  <c r="AK104" i="115"/>
  <c r="AK105" i="115"/>
  <c r="AK106" i="115"/>
  <c r="AK111" i="115"/>
  <c r="AE13" i="115"/>
  <c r="AE14" i="115"/>
  <c r="AE15" i="115"/>
  <c r="AE16" i="115"/>
  <c r="AE17" i="115"/>
  <c r="AE18" i="115"/>
  <c r="AE19" i="115"/>
  <c r="AE20" i="115"/>
  <c r="AE21" i="115"/>
  <c r="AE22" i="115"/>
  <c r="AE23" i="115"/>
  <c r="AE24" i="115"/>
  <c r="AE25" i="115"/>
  <c r="AE26" i="115"/>
  <c r="AE27" i="115"/>
  <c r="AE28" i="115"/>
  <c r="AE29" i="115"/>
  <c r="AE30" i="115"/>
  <c r="AE31" i="115"/>
  <c r="AE32" i="115"/>
  <c r="AE33" i="115"/>
  <c r="AE34" i="115"/>
  <c r="AE35" i="115"/>
  <c r="AE36" i="115"/>
  <c r="AE37" i="115"/>
  <c r="AE38" i="115"/>
  <c r="AE39" i="115"/>
  <c r="AE40" i="115"/>
  <c r="AE41" i="115"/>
  <c r="AE42" i="115"/>
  <c r="AE43" i="115"/>
  <c r="AE44" i="115"/>
  <c r="AE45" i="115"/>
  <c r="AE46" i="115"/>
  <c r="AE47" i="115"/>
  <c r="AE48" i="115"/>
  <c r="AE49" i="115"/>
  <c r="AE50" i="115"/>
  <c r="AE51" i="115"/>
  <c r="AE52" i="115"/>
  <c r="AE53" i="115"/>
  <c r="AE54" i="115"/>
  <c r="AE55" i="115"/>
  <c r="AE56" i="115"/>
  <c r="AE57" i="115"/>
  <c r="AE58" i="115"/>
  <c r="AE59" i="115"/>
  <c r="AE60" i="115"/>
  <c r="AE61" i="115"/>
  <c r="AE62" i="115"/>
  <c r="AE63" i="115"/>
  <c r="AE64" i="115"/>
  <c r="AE65" i="115"/>
  <c r="AE66" i="115"/>
  <c r="AE67" i="115"/>
  <c r="AE68" i="115"/>
  <c r="AE69" i="115"/>
  <c r="AE70" i="115"/>
  <c r="AE71" i="115"/>
  <c r="AE72" i="115"/>
  <c r="AE73" i="115"/>
  <c r="AE74" i="115"/>
  <c r="AE75" i="115"/>
  <c r="AE76" i="115"/>
  <c r="AE77" i="115"/>
  <c r="AE78" i="115"/>
  <c r="AE79" i="115"/>
  <c r="AE80" i="115"/>
  <c r="AE81" i="115"/>
  <c r="AE82" i="115"/>
  <c r="AE83" i="115"/>
  <c r="AE84" i="115"/>
  <c r="AE85" i="115"/>
  <c r="AE86" i="115"/>
  <c r="AE87" i="115"/>
  <c r="AE88" i="115"/>
  <c r="AE89" i="115"/>
  <c r="AE90" i="115"/>
  <c r="AE91" i="115"/>
  <c r="AE92" i="115"/>
  <c r="AE93" i="115"/>
  <c r="AE94" i="115"/>
  <c r="AE95" i="115"/>
  <c r="AE96" i="115"/>
  <c r="AE97" i="115"/>
  <c r="AE98" i="115"/>
  <c r="AE99" i="115"/>
  <c r="AE100" i="115"/>
  <c r="AE101" i="115"/>
  <c r="AE102" i="115"/>
  <c r="AE103" i="115"/>
  <c r="AE104" i="115"/>
  <c r="AE105" i="115"/>
  <c r="AE106" i="115"/>
  <c r="AE111" i="115"/>
  <c r="AA13" i="115"/>
  <c r="AA14" i="115"/>
  <c r="AA15" i="115"/>
  <c r="AA16" i="115"/>
  <c r="AA17" i="115"/>
  <c r="AA18" i="115"/>
  <c r="AA19" i="115"/>
  <c r="AA20" i="115"/>
  <c r="AA21" i="115"/>
  <c r="AA22" i="115"/>
  <c r="AA23" i="115"/>
  <c r="AA24" i="115"/>
  <c r="AA25" i="115"/>
  <c r="AA26" i="115"/>
  <c r="AA27" i="115"/>
  <c r="AA28" i="115"/>
  <c r="AA29" i="115"/>
  <c r="AA30" i="115"/>
  <c r="AA31" i="115"/>
  <c r="AA32" i="115"/>
  <c r="AA33" i="115"/>
  <c r="AA34" i="115"/>
  <c r="AA35" i="115"/>
  <c r="AA36" i="115"/>
  <c r="AA37" i="115"/>
  <c r="AA38" i="115"/>
  <c r="AA39" i="115"/>
  <c r="AA40" i="115"/>
  <c r="AA41" i="115"/>
  <c r="AA42" i="115"/>
  <c r="AA43" i="115"/>
  <c r="AA44" i="115"/>
  <c r="AA45" i="115"/>
  <c r="AA46" i="115"/>
  <c r="AA47" i="115"/>
  <c r="AA48" i="115"/>
  <c r="AA49" i="115"/>
  <c r="AA50" i="115"/>
  <c r="AA51" i="115"/>
  <c r="AA52" i="115"/>
  <c r="AA53" i="115"/>
  <c r="AA54" i="115"/>
  <c r="AA55" i="115"/>
  <c r="AA56" i="115"/>
  <c r="AA57" i="115"/>
  <c r="AA58" i="115"/>
  <c r="AA59" i="115"/>
  <c r="AA60" i="115"/>
  <c r="AA61" i="115"/>
  <c r="AA62" i="115"/>
  <c r="AA63" i="115"/>
  <c r="AA64" i="115"/>
  <c r="AA65" i="115"/>
  <c r="AA66" i="115"/>
  <c r="AA67" i="115"/>
  <c r="AA68" i="115"/>
  <c r="AA69" i="115"/>
  <c r="AA70" i="115"/>
  <c r="AA71" i="115"/>
  <c r="AA72" i="115"/>
  <c r="AA73" i="115"/>
  <c r="AA74" i="115"/>
  <c r="AA75" i="115"/>
  <c r="AA76" i="115"/>
  <c r="AA77" i="115"/>
  <c r="AA78" i="115"/>
  <c r="AA79" i="115"/>
  <c r="AA80" i="115"/>
  <c r="AA81" i="115"/>
  <c r="AA82" i="115"/>
  <c r="AA83" i="115"/>
  <c r="AA84" i="115"/>
  <c r="AA85" i="115"/>
  <c r="AA86" i="115"/>
  <c r="AA87" i="115"/>
  <c r="AA88" i="115"/>
  <c r="AA89" i="115"/>
  <c r="AA90" i="115"/>
  <c r="AA91" i="115"/>
  <c r="AA92" i="115"/>
  <c r="AA93" i="115"/>
  <c r="AA94" i="115"/>
  <c r="AA95" i="115"/>
  <c r="AA96" i="115"/>
  <c r="AA97" i="115"/>
  <c r="AA98" i="115"/>
  <c r="AA99" i="115"/>
  <c r="AA100" i="115"/>
  <c r="AA101" i="115"/>
  <c r="AA102" i="115"/>
  <c r="AA103" i="115"/>
  <c r="AA104" i="115"/>
  <c r="AA105" i="115"/>
  <c r="AA106" i="115"/>
  <c r="AA111" i="115"/>
  <c r="U13" i="115"/>
  <c r="U14" i="115"/>
  <c r="U15" i="115"/>
  <c r="U16" i="115"/>
  <c r="U17" i="115"/>
  <c r="U18" i="115"/>
  <c r="U19" i="115"/>
  <c r="U20" i="115"/>
  <c r="U21" i="115"/>
  <c r="U22" i="115"/>
  <c r="U23" i="115"/>
  <c r="U24" i="115"/>
  <c r="U25" i="115"/>
  <c r="U26" i="115"/>
  <c r="U27" i="115"/>
  <c r="U28" i="115"/>
  <c r="U29" i="115"/>
  <c r="U30" i="115"/>
  <c r="U31" i="115"/>
  <c r="U32" i="115"/>
  <c r="U33" i="115"/>
  <c r="U34" i="115"/>
  <c r="U35" i="115"/>
  <c r="U36" i="115"/>
  <c r="U37" i="115"/>
  <c r="U38" i="115"/>
  <c r="U39" i="115"/>
  <c r="U40" i="115"/>
  <c r="U41" i="115"/>
  <c r="U42" i="115"/>
  <c r="U43" i="115"/>
  <c r="U44" i="115"/>
  <c r="U45" i="115"/>
  <c r="U46" i="115"/>
  <c r="U47" i="115"/>
  <c r="U48" i="115"/>
  <c r="U49" i="115"/>
  <c r="U50" i="115"/>
  <c r="U51" i="115"/>
  <c r="U52" i="115"/>
  <c r="U53" i="115"/>
  <c r="U54" i="115"/>
  <c r="U55" i="115"/>
  <c r="U56" i="115"/>
  <c r="U57" i="115"/>
  <c r="U58" i="115"/>
  <c r="U59" i="115"/>
  <c r="U60" i="115"/>
  <c r="U61" i="115"/>
  <c r="U62" i="115"/>
  <c r="U63" i="115"/>
  <c r="U64" i="115"/>
  <c r="U65" i="115"/>
  <c r="U66" i="115"/>
  <c r="U67" i="115"/>
  <c r="U68" i="115"/>
  <c r="U69" i="115"/>
  <c r="U70" i="115"/>
  <c r="U71" i="115"/>
  <c r="U72" i="115"/>
  <c r="U73" i="115"/>
  <c r="U74" i="115"/>
  <c r="U75" i="115"/>
  <c r="U76" i="115"/>
  <c r="U77" i="115"/>
  <c r="U78" i="115"/>
  <c r="U79" i="115"/>
  <c r="U80" i="115"/>
  <c r="U81" i="115"/>
  <c r="U82" i="115"/>
  <c r="U83" i="115"/>
  <c r="U84" i="115"/>
  <c r="U85" i="115"/>
  <c r="U86" i="115"/>
  <c r="U87" i="115"/>
  <c r="U88" i="115"/>
  <c r="U89" i="115"/>
  <c r="U90" i="115"/>
  <c r="U91" i="115"/>
  <c r="U92" i="115"/>
  <c r="U93" i="115"/>
  <c r="U94" i="115"/>
  <c r="U95" i="115"/>
  <c r="U96" i="115"/>
  <c r="U97" i="115"/>
  <c r="U98" i="115"/>
  <c r="U99" i="115"/>
  <c r="U100" i="115"/>
  <c r="U101" i="115"/>
  <c r="U102" i="115"/>
  <c r="U103" i="115"/>
  <c r="U104" i="115"/>
  <c r="U105" i="115"/>
  <c r="U106" i="115"/>
  <c r="U111" i="115"/>
  <c r="S13" i="115"/>
  <c r="S14" i="115"/>
  <c r="S15" i="115"/>
  <c r="S16" i="115"/>
  <c r="S17" i="115"/>
  <c r="S18" i="115"/>
  <c r="S19" i="115"/>
  <c r="S20" i="115"/>
  <c r="S21" i="115"/>
  <c r="S22" i="115"/>
  <c r="S23" i="115"/>
  <c r="S24" i="115"/>
  <c r="S25" i="115"/>
  <c r="S26" i="115"/>
  <c r="S27" i="115"/>
  <c r="S28" i="115"/>
  <c r="S29" i="115"/>
  <c r="S30" i="115"/>
  <c r="S31" i="115"/>
  <c r="S32" i="115"/>
  <c r="S33" i="115"/>
  <c r="S34" i="115"/>
  <c r="S35" i="115"/>
  <c r="S36" i="115"/>
  <c r="S37" i="115"/>
  <c r="S38" i="115"/>
  <c r="S39" i="115"/>
  <c r="S40" i="115"/>
  <c r="S41" i="115"/>
  <c r="S42" i="115"/>
  <c r="S43" i="115"/>
  <c r="S44" i="115"/>
  <c r="S45" i="115"/>
  <c r="S46" i="115"/>
  <c r="S47" i="115"/>
  <c r="S48" i="115"/>
  <c r="S49" i="115"/>
  <c r="S50" i="115"/>
  <c r="S51" i="115"/>
  <c r="S52" i="115"/>
  <c r="S53" i="115"/>
  <c r="S54" i="115"/>
  <c r="S55" i="115"/>
  <c r="S56" i="115"/>
  <c r="S57" i="115"/>
  <c r="S58" i="115"/>
  <c r="S59" i="115"/>
  <c r="S60" i="115"/>
  <c r="S61" i="115"/>
  <c r="S62" i="115"/>
  <c r="S63" i="115"/>
  <c r="S64" i="115"/>
  <c r="S65" i="115"/>
  <c r="S66" i="115"/>
  <c r="S67" i="115"/>
  <c r="S68" i="115"/>
  <c r="S69" i="115"/>
  <c r="S70" i="115"/>
  <c r="S71" i="115"/>
  <c r="S72" i="115"/>
  <c r="S73" i="115"/>
  <c r="S74" i="115"/>
  <c r="S75" i="115"/>
  <c r="S76" i="115"/>
  <c r="S77" i="115"/>
  <c r="S78" i="115"/>
  <c r="S79" i="115"/>
  <c r="S80" i="115"/>
  <c r="S81" i="115"/>
  <c r="S82" i="115"/>
  <c r="S83" i="115"/>
  <c r="S84" i="115"/>
  <c r="S85" i="115"/>
  <c r="S86" i="115"/>
  <c r="S87" i="115"/>
  <c r="S88" i="115"/>
  <c r="S89" i="115"/>
  <c r="S90" i="115"/>
  <c r="S91" i="115"/>
  <c r="S92" i="115"/>
  <c r="S93" i="115"/>
  <c r="S94" i="115"/>
  <c r="S95" i="115"/>
  <c r="S96" i="115"/>
  <c r="S97" i="115"/>
  <c r="S98" i="115"/>
  <c r="S99" i="115"/>
  <c r="S100" i="115"/>
  <c r="S101" i="115"/>
  <c r="S102" i="115"/>
  <c r="S103" i="115"/>
  <c r="S104" i="115"/>
  <c r="S105" i="115"/>
  <c r="S106" i="115"/>
  <c r="S111" i="115"/>
  <c r="Q13" i="115"/>
  <c r="Q14" i="115"/>
  <c r="Q15" i="115"/>
  <c r="Q16" i="115"/>
  <c r="Q17" i="115"/>
  <c r="Q18" i="115"/>
  <c r="Q19" i="115"/>
  <c r="Q20" i="115"/>
  <c r="Q21" i="115"/>
  <c r="Q22" i="115"/>
  <c r="Q23" i="115"/>
  <c r="Q24" i="115"/>
  <c r="Q25" i="115"/>
  <c r="Q26" i="115"/>
  <c r="Q27" i="115"/>
  <c r="Q28" i="115"/>
  <c r="Q29" i="115"/>
  <c r="Q30" i="115"/>
  <c r="Q31" i="115"/>
  <c r="Q32" i="115"/>
  <c r="Q33" i="115"/>
  <c r="Q34" i="115"/>
  <c r="Q35" i="115"/>
  <c r="Q36" i="115"/>
  <c r="Q37" i="115"/>
  <c r="Q38" i="115"/>
  <c r="Q39" i="115"/>
  <c r="Q40" i="115"/>
  <c r="Q41" i="115"/>
  <c r="Q42" i="115"/>
  <c r="Q43" i="115"/>
  <c r="Q44" i="115"/>
  <c r="Q45" i="115"/>
  <c r="Q46" i="115"/>
  <c r="Q47" i="115"/>
  <c r="Q48" i="115"/>
  <c r="Q49" i="115"/>
  <c r="Q50" i="115"/>
  <c r="Q51" i="115"/>
  <c r="Q52" i="115"/>
  <c r="Q53" i="115"/>
  <c r="Q54" i="115"/>
  <c r="Q55" i="115"/>
  <c r="Q56" i="115"/>
  <c r="Q57" i="115"/>
  <c r="Q58" i="115"/>
  <c r="Q59" i="115"/>
  <c r="Q60" i="115"/>
  <c r="Q61" i="115"/>
  <c r="Q62" i="115"/>
  <c r="Q63" i="115"/>
  <c r="Q64" i="115"/>
  <c r="Q65" i="115"/>
  <c r="Q66" i="115"/>
  <c r="Q67" i="115"/>
  <c r="Q68" i="115"/>
  <c r="Q69" i="115"/>
  <c r="Q70" i="115"/>
  <c r="Q71" i="115"/>
  <c r="Q72" i="115"/>
  <c r="Q73" i="115"/>
  <c r="Q74" i="115"/>
  <c r="Q75" i="115"/>
  <c r="Q76" i="115"/>
  <c r="Q77" i="115"/>
  <c r="Q78" i="115"/>
  <c r="Q79" i="115"/>
  <c r="Q80" i="115"/>
  <c r="Q81" i="115"/>
  <c r="Q82" i="115"/>
  <c r="Q83" i="115"/>
  <c r="Q84" i="115"/>
  <c r="Q85" i="115"/>
  <c r="Q86" i="115"/>
  <c r="Q87" i="115"/>
  <c r="Q88" i="115"/>
  <c r="Q89" i="115"/>
  <c r="Q90" i="115"/>
  <c r="Q91" i="115"/>
  <c r="Q92" i="115"/>
  <c r="Q93" i="115"/>
  <c r="Q94" i="115"/>
  <c r="Q95" i="115"/>
  <c r="Q96" i="115"/>
  <c r="Q97" i="115"/>
  <c r="Q98" i="115"/>
  <c r="Q99" i="115"/>
  <c r="Q100" i="115"/>
  <c r="Q101" i="115"/>
  <c r="Q102" i="115"/>
  <c r="Q103" i="115"/>
  <c r="Q104" i="115"/>
  <c r="Q105" i="115"/>
  <c r="Q106" i="115"/>
  <c r="Q111" i="115"/>
  <c r="AL109" i="115"/>
  <c r="AJ109" i="115"/>
  <c r="AD109" i="115"/>
  <c r="AB109" i="115"/>
  <c r="Z109" i="115"/>
  <c r="P109" i="115"/>
  <c r="J109" i="115"/>
  <c r="E109" i="115"/>
  <c r="B81" i="115"/>
  <c r="B80" i="115"/>
  <c r="B71" i="115"/>
  <c r="B66" i="115"/>
  <c r="B63" i="115"/>
  <c r="B61" i="115"/>
  <c r="B60" i="115"/>
  <c r="B59" i="115"/>
  <c r="B58" i="115"/>
  <c r="B57" i="115"/>
  <c r="B56" i="115"/>
  <c r="B52" i="115"/>
  <c r="B49" i="115"/>
  <c r="B47" i="115"/>
  <c r="B46" i="115"/>
  <c r="B45" i="115"/>
  <c r="B44" i="115"/>
  <c r="B43" i="115"/>
  <c r="B42" i="115"/>
  <c r="B41" i="115"/>
  <c r="B39" i="115"/>
  <c r="B37" i="115"/>
  <c r="B36" i="115"/>
  <c r="B35" i="115"/>
  <c r="B34" i="115"/>
  <c r="B33" i="115"/>
  <c r="B32" i="115"/>
  <c r="B31" i="115"/>
  <c r="B30" i="115"/>
  <c r="B29" i="115"/>
  <c r="B28" i="115"/>
  <c r="B26" i="115"/>
  <c r="B25" i="115"/>
  <c r="B24" i="115"/>
  <c r="B23" i="115"/>
  <c r="B22" i="115"/>
  <c r="B21" i="115"/>
  <c r="B20" i="115"/>
  <c r="B19" i="115"/>
  <c r="B18" i="115"/>
  <c r="B16" i="115"/>
  <c r="B15" i="115"/>
  <c r="B14" i="115"/>
  <c r="B13" i="115"/>
  <c r="B6" i="115"/>
  <c r="B4" i="115"/>
  <c r="AY116" i="15"/>
  <c r="AY111" i="15"/>
  <c r="AY117" i="15"/>
  <c r="AY118" i="15"/>
  <c r="AY120" i="15"/>
  <c r="AY122" i="15"/>
  <c r="AY75" i="15"/>
  <c r="AC13" i="113"/>
  <c r="AC14" i="113"/>
  <c r="AC15" i="113"/>
  <c r="AC16" i="113"/>
  <c r="AC18" i="113"/>
  <c r="AC19" i="113"/>
  <c r="AC20" i="113"/>
  <c r="AC21" i="113"/>
  <c r="AC22" i="113"/>
  <c r="AC23" i="113"/>
  <c r="AC25" i="113"/>
  <c r="AC26" i="113"/>
  <c r="AC28" i="113"/>
  <c r="AC29" i="113"/>
  <c r="AC30" i="113"/>
  <c r="AC31" i="113"/>
  <c r="AC32" i="113"/>
  <c r="AC33" i="113"/>
  <c r="AC34" i="113"/>
  <c r="AC35" i="113"/>
  <c r="AC36" i="113"/>
  <c r="AC37" i="113"/>
  <c r="AC39" i="113"/>
  <c r="AC40" i="113"/>
  <c r="AC41" i="113"/>
  <c r="AC42" i="113"/>
  <c r="AC43" i="113"/>
  <c r="AC44" i="113"/>
  <c r="AC47" i="113"/>
  <c r="AC49" i="113"/>
  <c r="AC52" i="113"/>
  <c r="AC56" i="113"/>
  <c r="AC57" i="113"/>
  <c r="AC58" i="113"/>
  <c r="AC59" i="113"/>
  <c r="AC60" i="113"/>
  <c r="AC61" i="113"/>
  <c r="AC62" i="113"/>
  <c r="AC63" i="113"/>
  <c r="AC66" i="113"/>
  <c r="AC71" i="113"/>
  <c r="AC72" i="113"/>
  <c r="AC80" i="113"/>
  <c r="AC81" i="113"/>
  <c r="AC104" i="113"/>
  <c r="AC105" i="113"/>
  <c r="AC106" i="113"/>
  <c r="AC17" i="113"/>
  <c r="AC24" i="113"/>
  <c r="AC27" i="113"/>
  <c r="AC38" i="113"/>
  <c r="AC45" i="113"/>
  <c r="AC46" i="113"/>
  <c r="AC48" i="113"/>
  <c r="AC50" i="113"/>
  <c r="AC51" i="113"/>
  <c r="AC53" i="113"/>
  <c r="AC54" i="113"/>
  <c r="AC55" i="113"/>
  <c r="AC64" i="113"/>
  <c r="AC65" i="113"/>
  <c r="AC67" i="113"/>
  <c r="AC68" i="113"/>
  <c r="AC69" i="113"/>
  <c r="AC70" i="113"/>
  <c r="AC73" i="113"/>
  <c r="AC74" i="113"/>
  <c r="AC75" i="113"/>
  <c r="AC76" i="113"/>
  <c r="AC77" i="113"/>
  <c r="AC78" i="113"/>
  <c r="AC79" i="113"/>
  <c r="AC82" i="113"/>
  <c r="AC83" i="113"/>
  <c r="AC84" i="113"/>
  <c r="AC85" i="113"/>
  <c r="AC86" i="113"/>
  <c r="AC87" i="113"/>
  <c r="AC88" i="113"/>
  <c r="AC89" i="113"/>
  <c r="AC90" i="113"/>
  <c r="AC91" i="113"/>
  <c r="AC92" i="113"/>
  <c r="AC93" i="113"/>
  <c r="AC94" i="113"/>
  <c r="AC95" i="113"/>
  <c r="AC96" i="113"/>
  <c r="AC97" i="113"/>
  <c r="AC98" i="113"/>
  <c r="AC99" i="113"/>
  <c r="AC100" i="113"/>
  <c r="AC101" i="113"/>
  <c r="AC102" i="113"/>
  <c r="AC103" i="113"/>
  <c r="AC110" i="113"/>
  <c r="AY74" i="15"/>
  <c r="AY73" i="15"/>
  <c r="E106" i="113"/>
  <c r="E105" i="113"/>
  <c r="E104" i="113"/>
  <c r="E103" i="113"/>
  <c r="E102" i="113"/>
  <c r="E101" i="113"/>
  <c r="E100" i="113"/>
  <c r="E99" i="113"/>
  <c r="E98" i="113"/>
  <c r="E97" i="113"/>
  <c r="E96" i="113"/>
  <c r="E95" i="113"/>
  <c r="E94" i="113"/>
  <c r="E93" i="113"/>
  <c r="E92" i="113"/>
  <c r="E91" i="113"/>
  <c r="E90" i="113"/>
  <c r="E89" i="113"/>
  <c r="E88" i="113"/>
  <c r="E87" i="113"/>
  <c r="E86" i="113"/>
  <c r="E85" i="113"/>
  <c r="E84" i="113"/>
  <c r="E83" i="113"/>
  <c r="E82" i="113"/>
  <c r="E81" i="113"/>
  <c r="E80" i="113"/>
  <c r="E79" i="113"/>
  <c r="E78" i="113"/>
  <c r="E77" i="113"/>
  <c r="E76" i="113"/>
  <c r="E75" i="113"/>
  <c r="E74" i="113"/>
  <c r="E73" i="113"/>
  <c r="E72" i="113"/>
  <c r="E71" i="113"/>
  <c r="E70" i="113"/>
  <c r="E69" i="113"/>
  <c r="E68" i="113"/>
  <c r="E67" i="113"/>
  <c r="E66" i="113"/>
  <c r="E65" i="113"/>
  <c r="E64" i="113"/>
  <c r="E63" i="113"/>
  <c r="E62" i="113"/>
  <c r="E61" i="113"/>
  <c r="E60" i="113"/>
  <c r="E59" i="113"/>
  <c r="E58" i="113"/>
  <c r="E57" i="113"/>
  <c r="E56" i="113"/>
  <c r="E55" i="113"/>
  <c r="E54" i="113"/>
  <c r="E53" i="113"/>
  <c r="E52" i="113"/>
  <c r="E51" i="113"/>
  <c r="E50" i="113"/>
  <c r="E49" i="113"/>
  <c r="E48" i="113"/>
  <c r="E47" i="113"/>
  <c r="E46" i="113"/>
  <c r="E45" i="113"/>
  <c r="E44" i="113"/>
  <c r="E43" i="113"/>
  <c r="E42" i="113"/>
  <c r="E41" i="113"/>
  <c r="E40" i="113"/>
  <c r="E39" i="113"/>
  <c r="E38" i="113"/>
  <c r="E37" i="113"/>
  <c r="E36" i="113"/>
  <c r="E35" i="113"/>
  <c r="E34" i="113"/>
  <c r="E33" i="113"/>
  <c r="E32" i="113"/>
  <c r="E31" i="113"/>
  <c r="E30" i="113"/>
  <c r="E29" i="113"/>
  <c r="E28" i="113"/>
  <c r="E27" i="113"/>
  <c r="E26" i="113"/>
  <c r="E25" i="113"/>
  <c r="E24" i="113"/>
  <c r="E23" i="113"/>
  <c r="E22" i="113"/>
  <c r="E21" i="113"/>
  <c r="E20" i="113"/>
  <c r="E19" i="113"/>
  <c r="E18" i="113"/>
  <c r="E17" i="113"/>
  <c r="E16" i="113"/>
  <c r="E15" i="113"/>
  <c r="E14" i="113"/>
  <c r="AN18" i="113"/>
  <c r="E13" i="113"/>
  <c r="AN13" i="113"/>
  <c r="AN14" i="113"/>
  <c r="AN15" i="113"/>
  <c r="AN16" i="113"/>
  <c r="AN19" i="113"/>
  <c r="AN20" i="113"/>
  <c r="AN21" i="113"/>
  <c r="AN22" i="113"/>
  <c r="AN23" i="113"/>
  <c r="AN25" i="113"/>
  <c r="AN26" i="113"/>
  <c r="AN28" i="113"/>
  <c r="AN29" i="113"/>
  <c r="AN30" i="113"/>
  <c r="AN31" i="113"/>
  <c r="AN32" i="113"/>
  <c r="AN33" i="113"/>
  <c r="AN34" i="113"/>
  <c r="AN35" i="113"/>
  <c r="AN36" i="113"/>
  <c r="AN37" i="113"/>
  <c r="AN39" i="113"/>
  <c r="AN40" i="113"/>
  <c r="AN41" i="113"/>
  <c r="AN42" i="113"/>
  <c r="AN43" i="113"/>
  <c r="AN44" i="113"/>
  <c r="AN47" i="113"/>
  <c r="AN49" i="113"/>
  <c r="AN52" i="113"/>
  <c r="AN56" i="113"/>
  <c r="AN57" i="113"/>
  <c r="AN58" i="113"/>
  <c r="AN59" i="113"/>
  <c r="AN60" i="113"/>
  <c r="AN61" i="113"/>
  <c r="AN62" i="113"/>
  <c r="AN63" i="113"/>
  <c r="AN66" i="113"/>
  <c r="AN71" i="113"/>
  <c r="AN72" i="113"/>
  <c r="AN80" i="113"/>
  <c r="AN81" i="113"/>
  <c r="AN104" i="113"/>
  <c r="AN105" i="113"/>
  <c r="AN106" i="113"/>
  <c r="AN17" i="113"/>
  <c r="AN24" i="113"/>
  <c r="AN27" i="113"/>
  <c r="AN38" i="113"/>
  <c r="AN45" i="113"/>
  <c r="AN46" i="113"/>
  <c r="AN48" i="113"/>
  <c r="AN50" i="113"/>
  <c r="AN51" i="113"/>
  <c r="AN53" i="113"/>
  <c r="AN54" i="113"/>
  <c r="AN55" i="113"/>
  <c r="AN64" i="113"/>
  <c r="AN65" i="113"/>
  <c r="AN67" i="113"/>
  <c r="AN68" i="113"/>
  <c r="AN69" i="113"/>
  <c r="AN70" i="113"/>
  <c r="AN73" i="113"/>
  <c r="AN74" i="113"/>
  <c r="AN75" i="113"/>
  <c r="AN76" i="113"/>
  <c r="AN77" i="113"/>
  <c r="AN78" i="113"/>
  <c r="AN79" i="113"/>
  <c r="AN82" i="113"/>
  <c r="AN83" i="113"/>
  <c r="AN84" i="113"/>
  <c r="AN85" i="113"/>
  <c r="AN86" i="113"/>
  <c r="AN87" i="113"/>
  <c r="AN88" i="113"/>
  <c r="AN89" i="113"/>
  <c r="AN90" i="113"/>
  <c r="AN91" i="113"/>
  <c r="AN92" i="113"/>
  <c r="AN93" i="113"/>
  <c r="AN94" i="113"/>
  <c r="AN95" i="113"/>
  <c r="AN96" i="113"/>
  <c r="AN97" i="113"/>
  <c r="AN98" i="113"/>
  <c r="AN99" i="113"/>
  <c r="AN100" i="113"/>
  <c r="AN101" i="113"/>
  <c r="AN102" i="113"/>
  <c r="AN103" i="113"/>
  <c r="AN107" i="113"/>
  <c r="AN110" i="113"/>
  <c r="E52" i="100"/>
  <c r="E18" i="110"/>
  <c r="AH18" i="110"/>
  <c r="AM18" i="113"/>
  <c r="AM17" i="113"/>
  <c r="AM14" i="113"/>
  <c r="AM95" i="113"/>
  <c r="AM57" i="113"/>
  <c r="AK57" i="113"/>
  <c r="AE57" i="113"/>
  <c r="AA57" i="113"/>
  <c r="U57" i="113"/>
  <c r="S57" i="113"/>
  <c r="Q57" i="113"/>
  <c r="M57" i="113"/>
  <c r="K57" i="113"/>
  <c r="I57" i="113"/>
  <c r="G57" i="113"/>
  <c r="B57" i="113"/>
  <c r="AN122" i="113"/>
  <c r="S117" i="113"/>
  <c r="AN111" i="113"/>
  <c r="AM13" i="113"/>
  <c r="AM15" i="113"/>
  <c r="AM16" i="113"/>
  <c r="AM19" i="113"/>
  <c r="AM20" i="113"/>
  <c r="AM21" i="113"/>
  <c r="AM22" i="113"/>
  <c r="AM23" i="113"/>
  <c r="AM24" i="113"/>
  <c r="AM25" i="113"/>
  <c r="AM26" i="113"/>
  <c r="AM27" i="113"/>
  <c r="AM28" i="113"/>
  <c r="AM29" i="113"/>
  <c r="AM30" i="113"/>
  <c r="AM31" i="113"/>
  <c r="AM32" i="113"/>
  <c r="AM33" i="113"/>
  <c r="AM34" i="113"/>
  <c r="AM35" i="113"/>
  <c r="AM36" i="113"/>
  <c r="AM37" i="113"/>
  <c r="AM38" i="113"/>
  <c r="AM39" i="113"/>
  <c r="AM40" i="113"/>
  <c r="AM41" i="113"/>
  <c r="AM42" i="113"/>
  <c r="AM43" i="113"/>
  <c r="AM44" i="113"/>
  <c r="AM45" i="113"/>
  <c r="AM46" i="113"/>
  <c r="AM47" i="113"/>
  <c r="AM48" i="113"/>
  <c r="AM49" i="113"/>
  <c r="AM50" i="113"/>
  <c r="AM51" i="113"/>
  <c r="AM52" i="113"/>
  <c r="AM53" i="113"/>
  <c r="AM54" i="113"/>
  <c r="AM55" i="113"/>
  <c r="AM56" i="113"/>
  <c r="AM58" i="113"/>
  <c r="AM59" i="113"/>
  <c r="AM60" i="113"/>
  <c r="AM61" i="113"/>
  <c r="AM62" i="113"/>
  <c r="AM63" i="113"/>
  <c r="AM64" i="113"/>
  <c r="AM65" i="113"/>
  <c r="AM66" i="113"/>
  <c r="AM67" i="113"/>
  <c r="AM68" i="113"/>
  <c r="AM69" i="113"/>
  <c r="AM70" i="113"/>
  <c r="AM71" i="113"/>
  <c r="AM72" i="113"/>
  <c r="AM73" i="113"/>
  <c r="AM74" i="113"/>
  <c r="AM75" i="113"/>
  <c r="AM76" i="113"/>
  <c r="AM77" i="113"/>
  <c r="AM78" i="113"/>
  <c r="AM79" i="113"/>
  <c r="AM80" i="113"/>
  <c r="AM81" i="113"/>
  <c r="AM82" i="113"/>
  <c r="AM83" i="113"/>
  <c r="AM84" i="113"/>
  <c r="AM85" i="113"/>
  <c r="AM86" i="113"/>
  <c r="AM87" i="113"/>
  <c r="AM88" i="113"/>
  <c r="AM89" i="113"/>
  <c r="AM90" i="113"/>
  <c r="AM91" i="113"/>
  <c r="AM92" i="113"/>
  <c r="AM93" i="113"/>
  <c r="AM94" i="113"/>
  <c r="AM96" i="113"/>
  <c r="AM97" i="113"/>
  <c r="AM98" i="113"/>
  <c r="AM99" i="113"/>
  <c r="AM100" i="113"/>
  <c r="AM101" i="113"/>
  <c r="AM102" i="113"/>
  <c r="AM103" i="113"/>
  <c r="AM104" i="113"/>
  <c r="AM105" i="113"/>
  <c r="AM106" i="113"/>
  <c r="AM110" i="113"/>
  <c r="AK13" i="113"/>
  <c r="AK14" i="113"/>
  <c r="AK15" i="113"/>
  <c r="AK16" i="113"/>
  <c r="AK17" i="113"/>
  <c r="AK18" i="113"/>
  <c r="AK19" i="113"/>
  <c r="AK20" i="113"/>
  <c r="AK21" i="113"/>
  <c r="AK22" i="113"/>
  <c r="AK23" i="113"/>
  <c r="AK24" i="113"/>
  <c r="AK25" i="113"/>
  <c r="AK26" i="113"/>
  <c r="AK27" i="113"/>
  <c r="AK28" i="113"/>
  <c r="AK29" i="113"/>
  <c r="AK30" i="113"/>
  <c r="AK31" i="113"/>
  <c r="AK32" i="113"/>
  <c r="AK33" i="113"/>
  <c r="AK34" i="113"/>
  <c r="AK35" i="113"/>
  <c r="AK36" i="113"/>
  <c r="AK37" i="113"/>
  <c r="AK38" i="113"/>
  <c r="AK39" i="113"/>
  <c r="AK40" i="113"/>
  <c r="AK41" i="113"/>
  <c r="AK42" i="113"/>
  <c r="AK43" i="113"/>
  <c r="AK44" i="113"/>
  <c r="AK45" i="113"/>
  <c r="AK46" i="113"/>
  <c r="AK47" i="113"/>
  <c r="AK48" i="113"/>
  <c r="AK49" i="113"/>
  <c r="AK50" i="113"/>
  <c r="AK51" i="113"/>
  <c r="AK52" i="113"/>
  <c r="AK53" i="113"/>
  <c r="AK54" i="113"/>
  <c r="AK55" i="113"/>
  <c r="AK56" i="113"/>
  <c r="AK58" i="113"/>
  <c r="AK59" i="113"/>
  <c r="AK60" i="113"/>
  <c r="AK61" i="113"/>
  <c r="AK62" i="113"/>
  <c r="AK63" i="113"/>
  <c r="AK64" i="113"/>
  <c r="AK65" i="113"/>
  <c r="AK66" i="113"/>
  <c r="AK67" i="113"/>
  <c r="AK68" i="113"/>
  <c r="AK69" i="113"/>
  <c r="AK70" i="113"/>
  <c r="AK71" i="113"/>
  <c r="AK72" i="113"/>
  <c r="AK73" i="113"/>
  <c r="AK74" i="113"/>
  <c r="AK75" i="113"/>
  <c r="AK76" i="113"/>
  <c r="AK77" i="113"/>
  <c r="AK78" i="113"/>
  <c r="AK79" i="113"/>
  <c r="AK80" i="113"/>
  <c r="AK81" i="113"/>
  <c r="AK82" i="113"/>
  <c r="AK83" i="113"/>
  <c r="AK84" i="113"/>
  <c r="AK85" i="113"/>
  <c r="AK86" i="113"/>
  <c r="AK87" i="113"/>
  <c r="AK88" i="113"/>
  <c r="AK89" i="113"/>
  <c r="AK90" i="113"/>
  <c r="AK91" i="113"/>
  <c r="AK92" i="113"/>
  <c r="AK93" i="113"/>
  <c r="AK94" i="113"/>
  <c r="AK95" i="113"/>
  <c r="AK96" i="113"/>
  <c r="AK97" i="113"/>
  <c r="AK98" i="113"/>
  <c r="AK99" i="113"/>
  <c r="AK100" i="113"/>
  <c r="AK101" i="113"/>
  <c r="AK102" i="113"/>
  <c r="AK103" i="113"/>
  <c r="AK104" i="113"/>
  <c r="AK105" i="113"/>
  <c r="AK106" i="113"/>
  <c r="AK110" i="113"/>
  <c r="AE13" i="113"/>
  <c r="AE14" i="113"/>
  <c r="AE15" i="113"/>
  <c r="AE16" i="113"/>
  <c r="AE17" i="113"/>
  <c r="AE18" i="113"/>
  <c r="AE19" i="113"/>
  <c r="AE20" i="113"/>
  <c r="AE21" i="113"/>
  <c r="AE22" i="113"/>
  <c r="AE23" i="113"/>
  <c r="AE24" i="113"/>
  <c r="AE25" i="113"/>
  <c r="AE26" i="113"/>
  <c r="AE27" i="113"/>
  <c r="AE28" i="113"/>
  <c r="AE29" i="113"/>
  <c r="AE30" i="113"/>
  <c r="AE31" i="113"/>
  <c r="AE32" i="113"/>
  <c r="AE33" i="113"/>
  <c r="AE34" i="113"/>
  <c r="AE35" i="113"/>
  <c r="AE36" i="113"/>
  <c r="AE37" i="113"/>
  <c r="AE38" i="113"/>
  <c r="AE39" i="113"/>
  <c r="AE40" i="113"/>
  <c r="AE41" i="113"/>
  <c r="AE42" i="113"/>
  <c r="AE43" i="113"/>
  <c r="AE44" i="113"/>
  <c r="AE45" i="113"/>
  <c r="AE46" i="113"/>
  <c r="AE47" i="113"/>
  <c r="AE48" i="113"/>
  <c r="AE49" i="113"/>
  <c r="AE50" i="113"/>
  <c r="AE51" i="113"/>
  <c r="AE52" i="113"/>
  <c r="AE53" i="113"/>
  <c r="AE54" i="113"/>
  <c r="AE55" i="113"/>
  <c r="AE56" i="113"/>
  <c r="AE58" i="113"/>
  <c r="AE59" i="113"/>
  <c r="AE60" i="113"/>
  <c r="AE61" i="113"/>
  <c r="AE62" i="113"/>
  <c r="AE63" i="113"/>
  <c r="AE64" i="113"/>
  <c r="AE65" i="113"/>
  <c r="AE66" i="113"/>
  <c r="AE67" i="113"/>
  <c r="AE68" i="113"/>
  <c r="AE69" i="113"/>
  <c r="AE70" i="113"/>
  <c r="AE71" i="113"/>
  <c r="AE72" i="113"/>
  <c r="AE73" i="113"/>
  <c r="AE74" i="113"/>
  <c r="AE75" i="113"/>
  <c r="AE76" i="113"/>
  <c r="AE77" i="113"/>
  <c r="AE78" i="113"/>
  <c r="AE79" i="113"/>
  <c r="AE80" i="113"/>
  <c r="AE81" i="113"/>
  <c r="AE82" i="113"/>
  <c r="AE83" i="113"/>
  <c r="AE84" i="113"/>
  <c r="AE85" i="113"/>
  <c r="AE86" i="113"/>
  <c r="AE87" i="113"/>
  <c r="AE88" i="113"/>
  <c r="AE89" i="113"/>
  <c r="AE90" i="113"/>
  <c r="AE91" i="113"/>
  <c r="AE92" i="113"/>
  <c r="AE93" i="113"/>
  <c r="AE94" i="113"/>
  <c r="AE95" i="113"/>
  <c r="AE96" i="113"/>
  <c r="AE97" i="113"/>
  <c r="AE98" i="113"/>
  <c r="AE99" i="113"/>
  <c r="AE100" i="113"/>
  <c r="AE101" i="113"/>
  <c r="AE102" i="113"/>
  <c r="AE103" i="113"/>
  <c r="AE104" i="113"/>
  <c r="AE105" i="113"/>
  <c r="AE106" i="113"/>
  <c r="AE110" i="113"/>
  <c r="AA13" i="113"/>
  <c r="AA14" i="113"/>
  <c r="AA15" i="113"/>
  <c r="AA16" i="113"/>
  <c r="AA17" i="113"/>
  <c r="AA18" i="113"/>
  <c r="AA19" i="113"/>
  <c r="AA20" i="113"/>
  <c r="AA21" i="113"/>
  <c r="AA22" i="113"/>
  <c r="AA23" i="113"/>
  <c r="AA24" i="113"/>
  <c r="AA25" i="113"/>
  <c r="AA26" i="113"/>
  <c r="AA27" i="113"/>
  <c r="AA28" i="113"/>
  <c r="AA29" i="113"/>
  <c r="AA30" i="113"/>
  <c r="AA31" i="113"/>
  <c r="AA32" i="113"/>
  <c r="AA33" i="113"/>
  <c r="AA34" i="113"/>
  <c r="AA35" i="113"/>
  <c r="AA36" i="113"/>
  <c r="AA37" i="113"/>
  <c r="AA38" i="113"/>
  <c r="AA39" i="113"/>
  <c r="AA40" i="113"/>
  <c r="AA41" i="113"/>
  <c r="AA42" i="113"/>
  <c r="AA43" i="113"/>
  <c r="AA44" i="113"/>
  <c r="AA45" i="113"/>
  <c r="AA46" i="113"/>
  <c r="AA47" i="113"/>
  <c r="AA48" i="113"/>
  <c r="AA49" i="113"/>
  <c r="AA50" i="113"/>
  <c r="AA51" i="113"/>
  <c r="AA52" i="113"/>
  <c r="AA53" i="113"/>
  <c r="AA54" i="113"/>
  <c r="AA55" i="113"/>
  <c r="AA56" i="113"/>
  <c r="AA58" i="113"/>
  <c r="AA59" i="113"/>
  <c r="AA60" i="113"/>
  <c r="AA61" i="113"/>
  <c r="AA62" i="113"/>
  <c r="AA63" i="113"/>
  <c r="AA64" i="113"/>
  <c r="AA65" i="113"/>
  <c r="AA66" i="113"/>
  <c r="AA67" i="113"/>
  <c r="AA68" i="113"/>
  <c r="AA69" i="113"/>
  <c r="AA70" i="113"/>
  <c r="AA71" i="113"/>
  <c r="AA72" i="113"/>
  <c r="AA73" i="113"/>
  <c r="AA74" i="113"/>
  <c r="AA75" i="113"/>
  <c r="AA76" i="113"/>
  <c r="AA77" i="113"/>
  <c r="AA78" i="113"/>
  <c r="AA79" i="113"/>
  <c r="AA80" i="113"/>
  <c r="AA81" i="113"/>
  <c r="AA82" i="113"/>
  <c r="AA83" i="113"/>
  <c r="AA84" i="113"/>
  <c r="AA85" i="113"/>
  <c r="AA86" i="113"/>
  <c r="AA87" i="113"/>
  <c r="AA88" i="113"/>
  <c r="AA89" i="113"/>
  <c r="AA90" i="113"/>
  <c r="AA91" i="113"/>
  <c r="AA92" i="113"/>
  <c r="AA93" i="113"/>
  <c r="AA94" i="113"/>
  <c r="AA95" i="113"/>
  <c r="AA96" i="113"/>
  <c r="AA97" i="113"/>
  <c r="AA98" i="113"/>
  <c r="AA99" i="113"/>
  <c r="AA100" i="113"/>
  <c r="AA101" i="113"/>
  <c r="AA102" i="113"/>
  <c r="AA103" i="113"/>
  <c r="AA104" i="113"/>
  <c r="AA105" i="113"/>
  <c r="AA106" i="113"/>
  <c r="AA110" i="113"/>
  <c r="U13" i="113"/>
  <c r="U14" i="113"/>
  <c r="U15" i="113"/>
  <c r="U16" i="113"/>
  <c r="U17" i="113"/>
  <c r="U18" i="113"/>
  <c r="U19" i="113"/>
  <c r="U20" i="113"/>
  <c r="U21" i="113"/>
  <c r="U22" i="113"/>
  <c r="U23" i="113"/>
  <c r="U24" i="113"/>
  <c r="U25" i="113"/>
  <c r="U26" i="113"/>
  <c r="U27" i="113"/>
  <c r="U28" i="113"/>
  <c r="U29" i="113"/>
  <c r="U30" i="113"/>
  <c r="U31" i="113"/>
  <c r="U32" i="113"/>
  <c r="U33" i="113"/>
  <c r="U34" i="113"/>
  <c r="U35" i="113"/>
  <c r="U36" i="113"/>
  <c r="U37" i="113"/>
  <c r="U38" i="113"/>
  <c r="U39" i="113"/>
  <c r="U40" i="113"/>
  <c r="U41" i="113"/>
  <c r="U42" i="113"/>
  <c r="U43" i="113"/>
  <c r="U44" i="113"/>
  <c r="U45" i="113"/>
  <c r="U46" i="113"/>
  <c r="U47" i="113"/>
  <c r="U48" i="113"/>
  <c r="U49" i="113"/>
  <c r="U50" i="113"/>
  <c r="U51" i="113"/>
  <c r="U52" i="113"/>
  <c r="U53" i="113"/>
  <c r="U54" i="113"/>
  <c r="U55" i="113"/>
  <c r="U56" i="113"/>
  <c r="U58" i="113"/>
  <c r="U59" i="113"/>
  <c r="U60" i="113"/>
  <c r="U61" i="113"/>
  <c r="U62" i="113"/>
  <c r="U63" i="113"/>
  <c r="U64" i="113"/>
  <c r="U65" i="113"/>
  <c r="U66" i="113"/>
  <c r="U67" i="113"/>
  <c r="U68" i="113"/>
  <c r="U69" i="113"/>
  <c r="U70" i="113"/>
  <c r="U71" i="113"/>
  <c r="U72" i="113"/>
  <c r="U73" i="113"/>
  <c r="U74" i="113"/>
  <c r="U75" i="113"/>
  <c r="U76" i="113"/>
  <c r="U77" i="113"/>
  <c r="U78" i="113"/>
  <c r="U79" i="113"/>
  <c r="U80" i="113"/>
  <c r="U81" i="113"/>
  <c r="U82" i="113"/>
  <c r="U83" i="113"/>
  <c r="U84" i="113"/>
  <c r="U85" i="113"/>
  <c r="U86" i="113"/>
  <c r="U87" i="113"/>
  <c r="U88" i="113"/>
  <c r="U89" i="113"/>
  <c r="U90" i="113"/>
  <c r="U91" i="113"/>
  <c r="U92" i="113"/>
  <c r="U93" i="113"/>
  <c r="U94" i="113"/>
  <c r="U95" i="113"/>
  <c r="U96" i="113"/>
  <c r="U97" i="113"/>
  <c r="U98" i="113"/>
  <c r="U99" i="113"/>
  <c r="U100" i="113"/>
  <c r="U101" i="113"/>
  <c r="U102" i="113"/>
  <c r="U103" i="113"/>
  <c r="U104" i="113"/>
  <c r="U105" i="113"/>
  <c r="U106" i="113"/>
  <c r="U110" i="113"/>
  <c r="S13" i="113"/>
  <c r="S14" i="113"/>
  <c r="S15" i="113"/>
  <c r="S16" i="113"/>
  <c r="S17" i="113"/>
  <c r="S18" i="113"/>
  <c r="S19" i="113"/>
  <c r="S20" i="113"/>
  <c r="S21" i="113"/>
  <c r="S22" i="113"/>
  <c r="S23" i="113"/>
  <c r="S24" i="113"/>
  <c r="S25" i="113"/>
  <c r="S26" i="113"/>
  <c r="S27" i="113"/>
  <c r="S28" i="113"/>
  <c r="S29" i="113"/>
  <c r="S30" i="113"/>
  <c r="S31" i="113"/>
  <c r="S32" i="113"/>
  <c r="S33" i="113"/>
  <c r="S34" i="113"/>
  <c r="S35" i="113"/>
  <c r="S36" i="113"/>
  <c r="S37" i="113"/>
  <c r="S38" i="113"/>
  <c r="S39" i="113"/>
  <c r="S40" i="113"/>
  <c r="S41" i="113"/>
  <c r="S42" i="113"/>
  <c r="S43" i="113"/>
  <c r="S44" i="113"/>
  <c r="S45" i="113"/>
  <c r="S46" i="113"/>
  <c r="S47" i="113"/>
  <c r="S48" i="113"/>
  <c r="S49" i="113"/>
  <c r="S50" i="113"/>
  <c r="S51" i="113"/>
  <c r="S52" i="113"/>
  <c r="S53" i="113"/>
  <c r="S54" i="113"/>
  <c r="S55" i="113"/>
  <c r="S56" i="113"/>
  <c r="S58" i="113"/>
  <c r="S59" i="113"/>
  <c r="S60" i="113"/>
  <c r="S61" i="113"/>
  <c r="S62" i="113"/>
  <c r="S63" i="113"/>
  <c r="S64" i="113"/>
  <c r="S65" i="113"/>
  <c r="S66" i="113"/>
  <c r="S67" i="113"/>
  <c r="S68" i="113"/>
  <c r="S69" i="113"/>
  <c r="S70" i="113"/>
  <c r="S71" i="113"/>
  <c r="S72" i="113"/>
  <c r="S73" i="113"/>
  <c r="S74" i="113"/>
  <c r="S75" i="113"/>
  <c r="S76" i="113"/>
  <c r="S77" i="113"/>
  <c r="S78" i="113"/>
  <c r="S79" i="113"/>
  <c r="S80" i="113"/>
  <c r="S81" i="113"/>
  <c r="S82" i="113"/>
  <c r="S83" i="113"/>
  <c r="S84" i="113"/>
  <c r="S85" i="113"/>
  <c r="S86" i="113"/>
  <c r="S87" i="113"/>
  <c r="S88" i="113"/>
  <c r="S89" i="113"/>
  <c r="S90" i="113"/>
  <c r="S91" i="113"/>
  <c r="S92" i="113"/>
  <c r="S93" i="113"/>
  <c r="S94" i="113"/>
  <c r="S95" i="113"/>
  <c r="S96" i="113"/>
  <c r="S97" i="113"/>
  <c r="S98" i="113"/>
  <c r="S99" i="113"/>
  <c r="S100" i="113"/>
  <c r="S101" i="113"/>
  <c r="S102" i="113"/>
  <c r="S103" i="113"/>
  <c r="S104" i="113"/>
  <c r="S105" i="113"/>
  <c r="S106" i="113"/>
  <c r="S110" i="113"/>
  <c r="Q13" i="113"/>
  <c r="Q14" i="113"/>
  <c r="Q15" i="113"/>
  <c r="Q16" i="113"/>
  <c r="Q17" i="113"/>
  <c r="Q18" i="113"/>
  <c r="Q19" i="113"/>
  <c r="Q20" i="113"/>
  <c r="Q21" i="113"/>
  <c r="Q22" i="113"/>
  <c r="Q23" i="113"/>
  <c r="Q24" i="113"/>
  <c r="Q25" i="113"/>
  <c r="Q26" i="113"/>
  <c r="Q27" i="113"/>
  <c r="Q28" i="113"/>
  <c r="Q29" i="113"/>
  <c r="Q30" i="113"/>
  <c r="Q31" i="113"/>
  <c r="Q32" i="113"/>
  <c r="Q33" i="113"/>
  <c r="Q34" i="113"/>
  <c r="Q35" i="113"/>
  <c r="Q36" i="113"/>
  <c r="Q37" i="113"/>
  <c r="Q38" i="113"/>
  <c r="Q39" i="113"/>
  <c r="Q40" i="113"/>
  <c r="Q41" i="113"/>
  <c r="Q42" i="113"/>
  <c r="Q43" i="113"/>
  <c r="Q44" i="113"/>
  <c r="Q45" i="113"/>
  <c r="Q46" i="113"/>
  <c r="Q47" i="113"/>
  <c r="Q48" i="113"/>
  <c r="Q49" i="113"/>
  <c r="Q50" i="113"/>
  <c r="Q51" i="113"/>
  <c r="Q52" i="113"/>
  <c r="Q53" i="113"/>
  <c r="Q54" i="113"/>
  <c r="Q55" i="113"/>
  <c r="Q56" i="113"/>
  <c r="Q58" i="113"/>
  <c r="Q59" i="113"/>
  <c r="Q60" i="113"/>
  <c r="Q61" i="113"/>
  <c r="Q62" i="113"/>
  <c r="Q63" i="113"/>
  <c r="Q64" i="113"/>
  <c r="Q65" i="113"/>
  <c r="Q66" i="113"/>
  <c r="Q67" i="113"/>
  <c r="Q68" i="113"/>
  <c r="Q69" i="113"/>
  <c r="Q70" i="113"/>
  <c r="Q71" i="113"/>
  <c r="Q72" i="113"/>
  <c r="Q73" i="113"/>
  <c r="Q74" i="113"/>
  <c r="Q75" i="113"/>
  <c r="Q76" i="113"/>
  <c r="Q77" i="113"/>
  <c r="Q78" i="113"/>
  <c r="Q79" i="113"/>
  <c r="Q80" i="113"/>
  <c r="Q81" i="113"/>
  <c r="Q82" i="113"/>
  <c r="Q83" i="113"/>
  <c r="Q84" i="113"/>
  <c r="Q85" i="113"/>
  <c r="Q86" i="113"/>
  <c r="Q87" i="113"/>
  <c r="Q88" i="113"/>
  <c r="Q89" i="113"/>
  <c r="Q90" i="113"/>
  <c r="Q91" i="113"/>
  <c r="Q92" i="113"/>
  <c r="Q93" i="113"/>
  <c r="Q94" i="113"/>
  <c r="Q95" i="113"/>
  <c r="Q96" i="113"/>
  <c r="Q97" i="113"/>
  <c r="Q98" i="113"/>
  <c r="Q99" i="113"/>
  <c r="Q100" i="113"/>
  <c r="Q101" i="113"/>
  <c r="Q102" i="113"/>
  <c r="Q103" i="113"/>
  <c r="Q104" i="113"/>
  <c r="Q105" i="113"/>
  <c r="Q106" i="113"/>
  <c r="Q110" i="113"/>
  <c r="M13" i="113"/>
  <c r="M14" i="113"/>
  <c r="M15" i="113"/>
  <c r="M16" i="113"/>
  <c r="M17" i="113"/>
  <c r="M18" i="113"/>
  <c r="M19" i="113"/>
  <c r="M20" i="113"/>
  <c r="M21" i="113"/>
  <c r="M22" i="113"/>
  <c r="M23" i="113"/>
  <c r="M24" i="113"/>
  <c r="M25" i="113"/>
  <c r="M26" i="113"/>
  <c r="M27" i="113"/>
  <c r="M28" i="113"/>
  <c r="M29" i="113"/>
  <c r="M30" i="113"/>
  <c r="M31" i="113"/>
  <c r="M32" i="113"/>
  <c r="M33" i="113"/>
  <c r="M34" i="113"/>
  <c r="M35" i="113"/>
  <c r="M36" i="113"/>
  <c r="M37" i="113"/>
  <c r="M38" i="113"/>
  <c r="M39" i="113"/>
  <c r="M40" i="113"/>
  <c r="M41" i="113"/>
  <c r="M42" i="113"/>
  <c r="M43" i="113"/>
  <c r="M44" i="113"/>
  <c r="M45" i="113"/>
  <c r="M46" i="113"/>
  <c r="M47" i="113"/>
  <c r="M48" i="113"/>
  <c r="M49" i="113"/>
  <c r="M50" i="113"/>
  <c r="M51" i="113"/>
  <c r="M52" i="113"/>
  <c r="M53" i="113"/>
  <c r="M54" i="113"/>
  <c r="M55" i="113"/>
  <c r="M56" i="113"/>
  <c r="M58" i="113"/>
  <c r="M59" i="113"/>
  <c r="M60" i="113"/>
  <c r="M61" i="113"/>
  <c r="M62" i="113"/>
  <c r="M63" i="113"/>
  <c r="M64" i="113"/>
  <c r="M65" i="113"/>
  <c r="M66" i="113"/>
  <c r="M67" i="113"/>
  <c r="M68" i="113"/>
  <c r="M69" i="113"/>
  <c r="M70" i="113"/>
  <c r="M71" i="113"/>
  <c r="M72" i="113"/>
  <c r="M73" i="113"/>
  <c r="M74" i="113"/>
  <c r="M75" i="113"/>
  <c r="M76" i="113"/>
  <c r="M77" i="113"/>
  <c r="M78" i="113"/>
  <c r="M79" i="113"/>
  <c r="M80" i="113"/>
  <c r="M81" i="113"/>
  <c r="M82" i="113"/>
  <c r="M83" i="113"/>
  <c r="M84" i="113"/>
  <c r="M85" i="113"/>
  <c r="M86" i="113"/>
  <c r="M87" i="113"/>
  <c r="M88" i="113"/>
  <c r="M89" i="113"/>
  <c r="M90" i="113"/>
  <c r="M91" i="113"/>
  <c r="M92" i="113"/>
  <c r="M93" i="113"/>
  <c r="M94" i="113"/>
  <c r="M95" i="113"/>
  <c r="M96" i="113"/>
  <c r="M97" i="113"/>
  <c r="M98" i="113"/>
  <c r="M99" i="113"/>
  <c r="M100" i="113"/>
  <c r="M101" i="113"/>
  <c r="M102" i="113"/>
  <c r="M103" i="113"/>
  <c r="M104" i="113"/>
  <c r="M105" i="113"/>
  <c r="M106" i="113"/>
  <c r="M110" i="113"/>
  <c r="K13" i="113"/>
  <c r="K14" i="113"/>
  <c r="K15" i="113"/>
  <c r="K16" i="113"/>
  <c r="K17" i="113"/>
  <c r="K18" i="113"/>
  <c r="K19" i="113"/>
  <c r="K20" i="113"/>
  <c r="K21" i="113"/>
  <c r="K22" i="113"/>
  <c r="K23" i="113"/>
  <c r="K24" i="113"/>
  <c r="K25" i="113"/>
  <c r="K26" i="113"/>
  <c r="K27" i="113"/>
  <c r="K28" i="113"/>
  <c r="K29" i="113"/>
  <c r="K30" i="113"/>
  <c r="K31" i="113"/>
  <c r="K32" i="113"/>
  <c r="K33" i="113"/>
  <c r="K34" i="113"/>
  <c r="K35" i="113"/>
  <c r="K36" i="113"/>
  <c r="K37" i="113"/>
  <c r="K38" i="113"/>
  <c r="K39" i="113"/>
  <c r="K40" i="113"/>
  <c r="K41" i="113"/>
  <c r="K42" i="113"/>
  <c r="K43" i="113"/>
  <c r="K44" i="113"/>
  <c r="K45" i="113"/>
  <c r="K46" i="113"/>
  <c r="K47" i="113"/>
  <c r="K48" i="113"/>
  <c r="K49" i="113"/>
  <c r="K50" i="113"/>
  <c r="K51" i="113"/>
  <c r="K52" i="113"/>
  <c r="K53" i="113"/>
  <c r="K54" i="113"/>
  <c r="K55" i="113"/>
  <c r="K56" i="113"/>
  <c r="K58" i="113"/>
  <c r="K59" i="113"/>
  <c r="K60" i="113"/>
  <c r="K61" i="113"/>
  <c r="K62" i="113"/>
  <c r="K63" i="113"/>
  <c r="K64" i="113"/>
  <c r="K65" i="113"/>
  <c r="K66" i="113"/>
  <c r="K67" i="113"/>
  <c r="K68" i="113"/>
  <c r="K69" i="113"/>
  <c r="K70" i="113"/>
  <c r="K71" i="113"/>
  <c r="K72" i="113"/>
  <c r="K73" i="113"/>
  <c r="K74" i="113"/>
  <c r="K75" i="113"/>
  <c r="K76" i="113"/>
  <c r="K77" i="113"/>
  <c r="K78" i="113"/>
  <c r="K79" i="113"/>
  <c r="K80" i="113"/>
  <c r="K81" i="113"/>
  <c r="K82" i="113"/>
  <c r="K83" i="113"/>
  <c r="K84" i="113"/>
  <c r="K85" i="113"/>
  <c r="K86" i="113"/>
  <c r="K87" i="113"/>
  <c r="K88" i="113"/>
  <c r="K89" i="113"/>
  <c r="K90" i="113"/>
  <c r="K91" i="113"/>
  <c r="K92" i="113"/>
  <c r="K93" i="113"/>
  <c r="K94" i="113"/>
  <c r="K95" i="113"/>
  <c r="K96" i="113"/>
  <c r="K97" i="113"/>
  <c r="K98" i="113"/>
  <c r="K99" i="113"/>
  <c r="K100" i="113"/>
  <c r="K101" i="113"/>
  <c r="K102" i="113"/>
  <c r="K103" i="113"/>
  <c r="K104" i="113"/>
  <c r="K105" i="113"/>
  <c r="K106" i="113"/>
  <c r="K110" i="113"/>
  <c r="I13" i="113"/>
  <c r="I14" i="113"/>
  <c r="I15" i="113"/>
  <c r="I16" i="113"/>
  <c r="I17" i="113"/>
  <c r="I18" i="113"/>
  <c r="I19" i="113"/>
  <c r="I20" i="113"/>
  <c r="I21" i="113"/>
  <c r="I22" i="113"/>
  <c r="I23" i="113"/>
  <c r="I24" i="113"/>
  <c r="I25" i="113"/>
  <c r="I26" i="113"/>
  <c r="I27" i="113"/>
  <c r="I28" i="113"/>
  <c r="I29" i="113"/>
  <c r="I30" i="113"/>
  <c r="I31" i="113"/>
  <c r="I32" i="113"/>
  <c r="I33" i="113"/>
  <c r="I34" i="113"/>
  <c r="I35" i="113"/>
  <c r="I36" i="113"/>
  <c r="I37" i="113"/>
  <c r="I38" i="113"/>
  <c r="I39" i="113"/>
  <c r="I40" i="113"/>
  <c r="I41" i="113"/>
  <c r="I42" i="113"/>
  <c r="I43" i="113"/>
  <c r="I44" i="113"/>
  <c r="I45" i="113"/>
  <c r="I46" i="113"/>
  <c r="I47" i="113"/>
  <c r="I48" i="113"/>
  <c r="I49" i="113"/>
  <c r="I50" i="113"/>
  <c r="I51" i="113"/>
  <c r="I52" i="113"/>
  <c r="I53" i="113"/>
  <c r="I54" i="113"/>
  <c r="I55" i="113"/>
  <c r="I56" i="113"/>
  <c r="I58" i="113"/>
  <c r="I59" i="113"/>
  <c r="I60" i="113"/>
  <c r="I61" i="113"/>
  <c r="I62" i="113"/>
  <c r="I63" i="113"/>
  <c r="I64" i="113"/>
  <c r="I65" i="113"/>
  <c r="I66" i="113"/>
  <c r="I67" i="113"/>
  <c r="I68" i="113"/>
  <c r="I69" i="113"/>
  <c r="I70" i="113"/>
  <c r="I71" i="113"/>
  <c r="I72" i="113"/>
  <c r="I73" i="113"/>
  <c r="I74" i="113"/>
  <c r="I75" i="113"/>
  <c r="I76" i="113"/>
  <c r="I77" i="113"/>
  <c r="I78" i="113"/>
  <c r="I79" i="113"/>
  <c r="I80" i="113"/>
  <c r="I81" i="113"/>
  <c r="I82" i="113"/>
  <c r="I83" i="113"/>
  <c r="I84" i="113"/>
  <c r="I85" i="113"/>
  <c r="I86" i="113"/>
  <c r="I87" i="113"/>
  <c r="I88" i="113"/>
  <c r="I89" i="113"/>
  <c r="I90" i="113"/>
  <c r="I91" i="113"/>
  <c r="I92" i="113"/>
  <c r="I93" i="113"/>
  <c r="I94" i="113"/>
  <c r="I95" i="113"/>
  <c r="I96" i="113"/>
  <c r="I97" i="113"/>
  <c r="I98" i="113"/>
  <c r="I99" i="113"/>
  <c r="I100" i="113"/>
  <c r="I101" i="113"/>
  <c r="I102" i="113"/>
  <c r="I103" i="113"/>
  <c r="I104" i="113"/>
  <c r="I105" i="113"/>
  <c r="I106" i="113"/>
  <c r="I110" i="113"/>
  <c r="G13" i="113"/>
  <c r="G14" i="113"/>
  <c r="G15" i="113"/>
  <c r="G16" i="113"/>
  <c r="G17" i="113"/>
  <c r="G18" i="113"/>
  <c r="G19" i="113"/>
  <c r="G20" i="113"/>
  <c r="G21" i="113"/>
  <c r="G22" i="113"/>
  <c r="G23" i="113"/>
  <c r="G24" i="113"/>
  <c r="G25" i="113"/>
  <c r="G26" i="113"/>
  <c r="G27" i="113"/>
  <c r="G28" i="113"/>
  <c r="G29" i="113"/>
  <c r="G30" i="113"/>
  <c r="G31" i="113"/>
  <c r="G32" i="113"/>
  <c r="G33" i="113"/>
  <c r="G34" i="113"/>
  <c r="G35" i="113"/>
  <c r="G36" i="113"/>
  <c r="G37" i="113"/>
  <c r="G38" i="113"/>
  <c r="G39" i="113"/>
  <c r="G40" i="113"/>
  <c r="G41" i="113"/>
  <c r="G42" i="113"/>
  <c r="G43" i="113"/>
  <c r="G44" i="113"/>
  <c r="G45" i="113"/>
  <c r="G46" i="113"/>
  <c r="G47" i="113"/>
  <c r="G48" i="113"/>
  <c r="G49" i="113"/>
  <c r="G50" i="113"/>
  <c r="G51" i="113"/>
  <c r="G52" i="113"/>
  <c r="G53" i="113"/>
  <c r="G54" i="113"/>
  <c r="G55" i="113"/>
  <c r="G56" i="113"/>
  <c r="G58" i="113"/>
  <c r="G59" i="113"/>
  <c r="G60" i="113"/>
  <c r="G61" i="113"/>
  <c r="G62" i="113"/>
  <c r="G63" i="113"/>
  <c r="G64" i="113"/>
  <c r="G65" i="113"/>
  <c r="G66" i="113"/>
  <c r="G67" i="113"/>
  <c r="G68" i="113"/>
  <c r="G69" i="113"/>
  <c r="G70" i="113"/>
  <c r="G71" i="113"/>
  <c r="G72" i="113"/>
  <c r="G73" i="113"/>
  <c r="G74" i="113"/>
  <c r="G75" i="113"/>
  <c r="G76" i="113"/>
  <c r="G77" i="113"/>
  <c r="G78" i="113"/>
  <c r="G79" i="113"/>
  <c r="G80" i="113"/>
  <c r="G81" i="113"/>
  <c r="G82" i="113"/>
  <c r="G83" i="113"/>
  <c r="G84" i="113"/>
  <c r="G85" i="113"/>
  <c r="G86" i="113"/>
  <c r="G87" i="113"/>
  <c r="G88" i="113"/>
  <c r="G89" i="113"/>
  <c r="G90" i="113"/>
  <c r="G91" i="113"/>
  <c r="G92" i="113"/>
  <c r="G93" i="113"/>
  <c r="G94" i="113"/>
  <c r="G95" i="113"/>
  <c r="G96" i="113"/>
  <c r="G97" i="113"/>
  <c r="G98" i="113"/>
  <c r="G99" i="113"/>
  <c r="G100" i="113"/>
  <c r="G101" i="113"/>
  <c r="G102" i="113"/>
  <c r="G103" i="113"/>
  <c r="G104" i="113"/>
  <c r="G105" i="113"/>
  <c r="G106" i="113"/>
  <c r="G110" i="113"/>
  <c r="AL108" i="113"/>
  <c r="AJ108" i="113"/>
  <c r="AD108" i="113"/>
  <c r="AB108" i="113"/>
  <c r="Z108" i="113"/>
  <c r="T108" i="113"/>
  <c r="R108" i="113"/>
  <c r="P108" i="113"/>
  <c r="L108" i="113"/>
  <c r="J108" i="113"/>
  <c r="H108" i="113"/>
  <c r="F108" i="113"/>
  <c r="E108" i="113"/>
  <c r="B81" i="113"/>
  <c r="B80" i="113"/>
  <c r="B71" i="113"/>
  <c r="B66" i="113"/>
  <c r="B63" i="113"/>
  <c r="B61" i="113"/>
  <c r="B60" i="113"/>
  <c r="B59" i="113"/>
  <c r="B58" i="113"/>
  <c r="B56" i="113"/>
  <c r="B52" i="113"/>
  <c r="B49" i="113"/>
  <c r="B47" i="113"/>
  <c r="B46" i="113"/>
  <c r="B45" i="113"/>
  <c r="B44" i="113"/>
  <c r="B43" i="113"/>
  <c r="B42" i="113"/>
  <c r="B41" i="113"/>
  <c r="B39" i="113"/>
  <c r="B37" i="113"/>
  <c r="B36" i="113"/>
  <c r="B35" i="113"/>
  <c r="B34" i="113"/>
  <c r="B33" i="113"/>
  <c r="B32" i="113"/>
  <c r="B31" i="113"/>
  <c r="B30" i="113"/>
  <c r="B29" i="113"/>
  <c r="B28" i="113"/>
  <c r="B26" i="113"/>
  <c r="B25" i="113"/>
  <c r="B24" i="113"/>
  <c r="B23" i="113"/>
  <c r="B22" i="113"/>
  <c r="B21" i="113"/>
  <c r="B20" i="113"/>
  <c r="B19" i="113"/>
  <c r="B18" i="113"/>
  <c r="B16" i="113"/>
  <c r="B15" i="113"/>
  <c r="B14" i="113"/>
  <c r="B13" i="113"/>
  <c r="B6" i="113"/>
  <c r="B4" i="113"/>
  <c r="AH121" i="112"/>
  <c r="Q116" i="112"/>
  <c r="E13" i="112"/>
  <c r="AH13" i="112"/>
  <c r="E14" i="112"/>
  <c r="AH14" i="112"/>
  <c r="E15" i="112"/>
  <c r="AH15" i="112"/>
  <c r="E16" i="112"/>
  <c r="AH16" i="112"/>
  <c r="E17" i="112"/>
  <c r="AH17" i="112"/>
  <c r="E18" i="112"/>
  <c r="AH18" i="112"/>
  <c r="E19" i="112"/>
  <c r="AH19" i="112"/>
  <c r="E20" i="112"/>
  <c r="AH20" i="112"/>
  <c r="E21" i="112"/>
  <c r="AH21" i="112"/>
  <c r="E22" i="112"/>
  <c r="AH22" i="112"/>
  <c r="E23" i="112"/>
  <c r="AH23" i="112"/>
  <c r="E24" i="112"/>
  <c r="AH24" i="112"/>
  <c r="E25" i="112"/>
  <c r="AH25" i="112"/>
  <c r="E26" i="112"/>
  <c r="AH26" i="112"/>
  <c r="E27" i="112"/>
  <c r="AH27" i="112"/>
  <c r="E28" i="112"/>
  <c r="AH28" i="112"/>
  <c r="E29" i="112"/>
  <c r="AH29" i="112"/>
  <c r="E30" i="112"/>
  <c r="AH30" i="112"/>
  <c r="E31" i="112"/>
  <c r="AH31" i="112"/>
  <c r="E32" i="112"/>
  <c r="AH32" i="112"/>
  <c r="E33" i="112"/>
  <c r="AH33" i="112"/>
  <c r="E34" i="112"/>
  <c r="AH34" i="112"/>
  <c r="E35" i="112"/>
  <c r="AH35" i="112"/>
  <c r="E36" i="112"/>
  <c r="AH36" i="112"/>
  <c r="E37" i="112"/>
  <c r="AH37" i="112"/>
  <c r="E38" i="112"/>
  <c r="AH38" i="112"/>
  <c r="E39" i="112"/>
  <c r="AH39" i="112"/>
  <c r="E40" i="112"/>
  <c r="AH40" i="112"/>
  <c r="E41" i="112"/>
  <c r="AH41" i="112"/>
  <c r="E42" i="112"/>
  <c r="AH42" i="112"/>
  <c r="E43" i="112"/>
  <c r="AH43" i="112"/>
  <c r="E44" i="112"/>
  <c r="AH44" i="112"/>
  <c r="E45" i="112"/>
  <c r="AH45" i="112"/>
  <c r="E46" i="112"/>
  <c r="AH46" i="112"/>
  <c r="E47" i="112"/>
  <c r="AH47" i="112"/>
  <c r="E48" i="112"/>
  <c r="AH48" i="112"/>
  <c r="E49" i="112"/>
  <c r="AH49" i="112"/>
  <c r="E50" i="112"/>
  <c r="AH50" i="112"/>
  <c r="E51" i="112"/>
  <c r="AH51" i="112"/>
  <c r="E52" i="112"/>
  <c r="AH52" i="112"/>
  <c r="E53" i="112"/>
  <c r="AH53" i="112"/>
  <c r="E54" i="112"/>
  <c r="AH54" i="112"/>
  <c r="E55" i="112"/>
  <c r="AH55" i="112"/>
  <c r="E56" i="112"/>
  <c r="AH56" i="112"/>
  <c r="E57" i="112"/>
  <c r="AH57" i="112"/>
  <c r="E58" i="112"/>
  <c r="AH58" i="112"/>
  <c r="E59" i="112"/>
  <c r="AH59" i="112"/>
  <c r="E60" i="112"/>
  <c r="AH60" i="112"/>
  <c r="E61" i="112"/>
  <c r="AH61" i="112"/>
  <c r="E62" i="112"/>
  <c r="AH62" i="112"/>
  <c r="E63" i="112"/>
  <c r="AH63" i="112"/>
  <c r="E64" i="112"/>
  <c r="AH64" i="112"/>
  <c r="E65" i="112"/>
  <c r="AH65" i="112"/>
  <c r="E66" i="112"/>
  <c r="AH66" i="112"/>
  <c r="E67" i="112"/>
  <c r="AH67" i="112"/>
  <c r="E68" i="112"/>
  <c r="AH68" i="112"/>
  <c r="E69" i="112"/>
  <c r="AH69" i="112"/>
  <c r="E70" i="112"/>
  <c r="AH70" i="112"/>
  <c r="E71" i="112"/>
  <c r="AH71" i="112"/>
  <c r="E72" i="112"/>
  <c r="AH72" i="112"/>
  <c r="E73" i="112"/>
  <c r="AH73" i="112"/>
  <c r="E74" i="112"/>
  <c r="AH74" i="112"/>
  <c r="E75" i="112"/>
  <c r="AH75" i="112"/>
  <c r="E76" i="112"/>
  <c r="AH76" i="112"/>
  <c r="E77" i="112"/>
  <c r="AH77" i="112"/>
  <c r="E78" i="112"/>
  <c r="AH78" i="112"/>
  <c r="E79" i="112"/>
  <c r="AH79" i="112"/>
  <c r="E80" i="112"/>
  <c r="AH80" i="112"/>
  <c r="E81" i="112"/>
  <c r="AH81" i="112"/>
  <c r="E82" i="112"/>
  <c r="AH82" i="112"/>
  <c r="E83" i="112"/>
  <c r="AH83" i="112"/>
  <c r="E84" i="112"/>
  <c r="AH84" i="112"/>
  <c r="E85" i="112"/>
  <c r="AH85" i="112"/>
  <c r="E86" i="112"/>
  <c r="AH86" i="112"/>
  <c r="E87" i="112"/>
  <c r="AH87" i="112"/>
  <c r="E88" i="112"/>
  <c r="AH88" i="112"/>
  <c r="E89" i="112"/>
  <c r="AH89" i="112"/>
  <c r="E90" i="112"/>
  <c r="AH90" i="112"/>
  <c r="E91" i="112"/>
  <c r="AH91" i="112"/>
  <c r="E92" i="112"/>
  <c r="AH92" i="112"/>
  <c r="E93" i="112"/>
  <c r="AH93" i="112"/>
  <c r="E94" i="112"/>
  <c r="AH94" i="112"/>
  <c r="E95" i="112"/>
  <c r="AH95" i="112"/>
  <c r="E96" i="112"/>
  <c r="AH96" i="112"/>
  <c r="E97" i="112"/>
  <c r="AH97" i="112"/>
  <c r="E98" i="112"/>
  <c r="AH98" i="112"/>
  <c r="E99" i="112"/>
  <c r="AH99" i="112"/>
  <c r="E100" i="112"/>
  <c r="AH100" i="112"/>
  <c r="E101" i="112"/>
  <c r="AH101" i="112"/>
  <c r="E102" i="112"/>
  <c r="AH102" i="112"/>
  <c r="E103" i="112"/>
  <c r="AH103" i="112"/>
  <c r="E104" i="112"/>
  <c r="AH104" i="112"/>
  <c r="E105" i="112"/>
  <c r="AH105" i="112"/>
  <c r="AH106" i="112"/>
  <c r="AH110" i="112"/>
  <c r="AH109" i="112"/>
  <c r="AG13" i="112"/>
  <c r="AG14" i="112"/>
  <c r="AG15" i="112"/>
  <c r="AG16" i="112"/>
  <c r="AG17" i="112"/>
  <c r="AG18" i="112"/>
  <c r="AG19" i="112"/>
  <c r="AG20" i="112"/>
  <c r="AG21" i="112"/>
  <c r="AG22" i="112"/>
  <c r="AG23" i="112"/>
  <c r="AG24" i="112"/>
  <c r="AG25" i="112"/>
  <c r="AG26" i="112"/>
  <c r="AG27" i="112"/>
  <c r="AG28" i="112"/>
  <c r="AG29" i="112"/>
  <c r="AG30" i="112"/>
  <c r="AG31" i="112"/>
  <c r="AG32" i="112"/>
  <c r="AG33" i="112"/>
  <c r="AG34" i="112"/>
  <c r="AG35" i="112"/>
  <c r="AG36" i="112"/>
  <c r="AG37" i="112"/>
  <c r="AG38" i="112"/>
  <c r="AG39" i="112"/>
  <c r="AG40" i="112"/>
  <c r="AG41" i="112"/>
  <c r="AG42" i="112"/>
  <c r="AG43" i="112"/>
  <c r="AG44" i="112"/>
  <c r="AG45" i="112"/>
  <c r="AG46" i="112"/>
  <c r="AG47" i="112"/>
  <c r="AG48" i="112"/>
  <c r="AG49" i="112"/>
  <c r="AG50" i="112"/>
  <c r="AG51" i="112"/>
  <c r="AG52" i="112"/>
  <c r="AG53" i="112"/>
  <c r="AG54" i="112"/>
  <c r="AG55" i="112"/>
  <c r="AG56" i="112"/>
  <c r="AG57" i="112"/>
  <c r="AG58" i="112"/>
  <c r="AG59" i="112"/>
  <c r="AG60" i="112"/>
  <c r="AG61" i="112"/>
  <c r="AG62" i="112"/>
  <c r="AG63" i="112"/>
  <c r="AG64" i="112"/>
  <c r="AG65" i="112"/>
  <c r="AG66" i="112"/>
  <c r="AG67" i="112"/>
  <c r="AG68" i="112"/>
  <c r="AG69" i="112"/>
  <c r="AG70" i="112"/>
  <c r="AG71" i="112"/>
  <c r="AG72" i="112"/>
  <c r="AG73" i="112"/>
  <c r="AG74" i="112"/>
  <c r="AG75" i="112"/>
  <c r="AG76" i="112"/>
  <c r="AG77" i="112"/>
  <c r="AG78" i="112"/>
  <c r="AG79" i="112"/>
  <c r="AG80" i="112"/>
  <c r="AG81" i="112"/>
  <c r="AG82" i="112"/>
  <c r="AG83" i="112"/>
  <c r="AG84" i="112"/>
  <c r="AG85" i="112"/>
  <c r="AG86" i="112"/>
  <c r="AG87" i="112"/>
  <c r="AG88" i="112"/>
  <c r="AG89" i="112"/>
  <c r="AG90" i="112"/>
  <c r="AG91" i="112"/>
  <c r="AG92" i="112"/>
  <c r="AG93" i="112"/>
  <c r="AG94" i="112"/>
  <c r="AG95" i="112"/>
  <c r="AG96" i="112"/>
  <c r="AG97" i="112"/>
  <c r="AG98" i="112"/>
  <c r="AG99" i="112"/>
  <c r="AG100" i="112"/>
  <c r="AG101" i="112"/>
  <c r="AG102" i="112"/>
  <c r="AG103" i="112"/>
  <c r="AG104" i="112"/>
  <c r="AG105" i="112"/>
  <c r="AG109" i="112"/>
  <c r="AE13" i="112"/>
  <c r="AE14" i="112"/>
  <c r="AE15" i="112"/>
  <c r="AE16" i="112"/>
  <c r="AE17" i="112"/>
  <c r="AE18" i="112"/>
  <c r="AE19" i="112"/>
  <c r="AE20" i="112"/>
  <c r="AE21" i="112"/>
  <c r="AE22" i="112"/>
  <c r="AE23" i="112"/>
  <c r="AE24" i="112"/>
  <c r="AE25" i="112"/>
  <c r="AE26" i="112"/>
  <c r="AE27" i="112"/>
  <c r="AE28" i="112"/>
  <c r="AE29" i="112"/>
  <c r="AE30" i="112"/>
  <c r="AE31" i="112"/>
  <c r="AE32" i="112"/>
  <c r="AE33" i="112"/>
  <c r="AE34" i="112"/>
  <c r="AE35" i="112"/>
  <c r="AE36" i="112"/>
  <c r="AE37" i="112"/>
  <c r="AE38" i="112"/>
  <c r="AE39" i="112"/>
  <c r="AE40" i="112"/>
  <c r="AE41" i="112"/>
  <c r="AE42" i="112"/>
  <c r="AE43" i="112"/>
  <c r="AE44" i="112"/>
  <c r="AE45" i="112"/>
  <c r="AE46" i="112"/>
  <c r="AE47" i="112"/>
  <c r="AE48" i="112"/>
  <c r="AE49" i="112"/>
  <c r="AE50" i="112"/>
  <c r="AE51" i="112"/>
  <c r="AE52" i="112"/>
  <c r="AE53" i="112"/>
  <c r="AE54" i="112"/>
  <c r="AE55" i="112"/>
  <c r="AE56" i="112"/>
  <c r="AE57" i="112"/>
  <c r="AE58" i="112"/>
  <c r="AE59" i="112"/>
  <c r="AE60" i="112"/>
  <c r="AE61" i="112"/>
  <c r="AE62" i="112"/>
  <c r="AE63" i="112"/>
  <c r="AE64" i="112"/>
  <c r="AE65" i="112"/>
  <c r="AE66" i="112"/>
  <c r="AE67" i="112"/>
  <c r="AE68" i="112"/>
  <c r="AE69" i="112"/>
  <c r="AE70" i="112"/>
  <c r="AE71" i="112"/>
  <c r="AE72" i="112"/>
  <c r="AE73" i="112"/>
  <c r="AE74" i="112"/>
  <c r="AE75" i="112"/>
  <c r="AE76" i="112"/>
  <c r="AE77" i="112"/>
  <c r="AE78" i="112"/>
  <c r="AE79" i="112"/>
  <c r="AE80" i="112"/>
  <c r="AE81" i="112"/>
  <c r="AE82" i="112"/>
  <c r="AE83" i="112"/>
  <c r="AE84" i="112"/>
  <c r="AE85" i="112"/>
  <c r="AE86" i="112"/>
  <c r="AE87" i="112"/>
  <c r="AE88" i="112"/>
  <c r="AE89" i="112"/>
  <c r="AE90" i="112"/>
  <c r="AE91" i="112"/>
  <c r="AE92" i="112"/>
  <c r="AE93" i="112"/>
  <c r="AE94" i="112"/>
  <c r="AE95" i="112"/>
  <c r="AE96" i="112"/>
  <c r="AE97" i="112"/>
  <c r="AE98" i="112"/>
  <c r="AE99" i="112"/>
  <c r="AE100" i="112"/>
  <c r="AE101" i="112"/>
  <c r="AE102" i="112"/>
  <c r="AE103" i="112"/>
  <c r="AE104" i="112"/>
  <c r="AE105" i="112"/>
  <c r="AE109" i="112"/>
  <c r="AA13" i="112"/>
  <c r="AA14" i="112"/>
  <c r="AA15" i="112"/>
  <c r="AA16" i="112"/>
  <c r="AA17" i="112"/>
  <c r="AA18" i="112"/>
  <c r="AA19" i="112"/>
  <c r="AA20" i="112"/>
  <c r="AA21" i="112"/>
  <c r="AA22" i="112"/>
  <c r="AA23" i="112"/>
  <c r="AA24" i="112"/>
  <c r="AA25" i="112"/>
  <c r="AA26" i="112"/>
  <c r="AA27" i="112"/>
  <c r="AA28" i="112"/>
  <c r="AA29" i="112"/>
  <c r="AA30" i="112"/>
  <c r="AA31" i="112"/>
  <c r="AA32" i="112"/>
  <c r="AA33" i="112"/>
  <c r="AA34" i="112"/>
  <c r="AA35" i="112"/>
  <c r="AA36" i="112"/>
  <c r="AA37" i="112"/>
  <c r="AA38" i="112"/>
  <c r="AA39" i="112"/>
  <c r="AA40" i="112"/>
  <c r="AA41" i="112"/>
  <c r="AA42" i="112"/>
  <c r="AA43" i="112"/>
  <c r="AA44" i="112"/>
  <c r="AA45" i="112"/>
  <c r="AA46" i="112"/>
  <c r="AA47" i="112"/>
  <c r="AA48" i="112"/>
  <c r="AA49" i="112"/>
  <c r="AA50" i="112"/>
  <c r="AA51" i="112"/>
  <c r="AA52" i="112"/>
  <c r="AA53" i="112"/>
  <c r="AA54" i="112"/>
  <c r="AA55" i="112"/>
  <c r="AA56" i="112"/>
  <c r="AA57" i="112"/>
  <c r="AA58" i="112"/>
  <c r="AA59" i="112"/>
  <c r="AA60" i="112"/>
  <c r="AA61" i="112"/>
  <c r="AA62" i="112"/>
  <c r="AA63" i="112"/>
  <c r="AA64" i="112"/>
  <c r="AA65" i="112"/>
  <c r="AA66" i="112"/>
  <c r="AA67" i="112"/>
  <c r="AA68" i="112"/>
  <c r="AA69" i="112"/>
  <c r="AA70" i="112"/>
  <c r="AA71" i="112"/>
  <c r="AA72" i="112"/>
  <c r="AA73" i="112"/>
  <c r="AA74" i="112"/>
  <c r="AA75" i="112"/>
  <c r="AA76" i="112"/>
  <c r="AA77" i="112"/>
  <c r="AA78" i="112"/>
  <c r="AA79" i="112"/>
  <c r="AA80" i="112"/>
  <c r="AA81" i="112"/>
  <c r="AA82" i="112"/>
  <c r="AA83" i="112"/>
  <c r="AA84" i="112"/>
  <c r="AA85" i="112"/>
  <c r="AA86" i="112"/>
  <c r="AA87" i="112"/>
  <c r="AA88" i="112"/>
  <c r="AA89" i="112"/>
  <c r="AA90" i="112"/>
  <c r="AA91" i="112"/>
  <c r="AA92" i="112"/>
  <c r="AA93" i="112"/>
  <c r="AA94" i="112"/>
  <c r="AA95" i="112"/>
  <c r="AA96" i="112"/>
  <c r="AA97" i="112"/>
  <c r="AA98" i="112"/>
  <c r="AA99" i="112"/>
  <c r="AA100" i="112"/>
  <c r="AA101" i="112"/>
  <c r="AA102" i="112"/>
  <c r="AA103" i="112"/>
  <c r="AA104" i="112"/>
  <c r="AA105" i="112"/>
  <c r="AA109" i="112"/>
  <c r="Y13" i="112"/>
  <c r="Y14" i="112"/>
  <c r="Y15" i="112"/>
  <c r="Y16" i="112"/>
  <c r="Y17" i="112"/>
  <c r="Y18" i="112"/>
  <c r="Y19" i="112"/>
  <c r="Y20" i="112"/>
  <c r="Y21" i="112"/>
  <c r="Y22" i="112"/>
  <c r="Y23" i="112"/>
  <c r="Y24" i="112"/>
  <c r="Y25" i="112"/>
  <c r="Y26" i="112"/>
  <c r="Y27" i="112"/>
  <c r="Y28" i="112"/>
  <c r="Y29" i="112"/>
  <c r="Y30" i="112"/>
  <c r="Y31" i="112"/>
  <c r="Y32" i="112"/>
  <c r="Y33" i="112"/>
  <c r="Y34" i="112"/>
  <c r="Y35" i="112"/>
  <c r="Y36" i="112"/>
  <c r="Y37" i="112"/>
  <c r="Y38" i="112"/>
  <c r="Y39" i="112"/>
  <c r="Y40" i="112"/>
  <c r="Y41" i="112"/>
  <c r="Y42" i="112"/>
  <c r="Y43" i="112"/>
  <c r="Y44" i="112"/>
  <c r="Y45" i="112"/>
  <c r="Y46" i="112"/>
  <c r="Y47" i="112"/>
  <c r="Y48" i="112"/>
  <c r="Y49" i="112"/>
  <c r="Y50" i="112"/>
  <c r="Y51" i="112"/>
  <c r="Y52" i="112"/>
  <c r="Y53" i="112"/>
  <c r="Y54" i="112"/>
  <c r="Y55" i="112"/>
  <c r="Y56" i="112"/>
  <c r="Y57" i="112"/>
  <c r="Y58" i="112"/>
  <c r="Y59" i="112"/>
  <c r="Y60" i="112"/>
  <c r="Y61" i="112"/>
  <c r="Y62" i="112"/>
  <c r="Y63" i="112"/>
  <c r="Y64" i="112"/>
  <c r="Y65" i="112"/>
  <c r="Y66" i="112"/>
  <c r="Y67" i="112"/>
  <c r="Y68" i="112"/>
  <c r="Y69" i="112"/>
  <c r="Y70" i="112"/>
  <c r="Y71" i="112"/>
  <c r="Y72" i="112"/>
  <c r="Y73" i="112"/>
  <c r="Y74" i="112"/>
  <c r="Y75" i="112"/>
  <c r="Y76" i="112"/>
  <c r="Y77" i="112"/>
  <c r="Y78" i="112"/>
  <c r="Y79" i="112"/>
  <c r="Y80" i="112"/>
  <c r="Y81" i="112"/>
  <c r="Y82" i="112"/>
  <c r="Y83" i="112"/>
  <c r="Y84" i="112"/>
  <c r="Y85" i="112"/>
  <c r="Y86" i="112"/>
  <c r="Y87" i="112"/>
  <c r="Y88" i="112"/>
  <c r="Y89" i="112"/>
  <c r="Y90" i="112"/>
  <c r="Y91" i="112"/>
  <c r="Y92" i="112"/>
  <c r="Y93" i="112"/>
  <c r="Y94" i="112"/>
  <c r="Y95" i="112"/>
  <c r="Y96" i="112"/>
  <c r="Y97" i="112"/>
  <c r="Y98" i="112"/>
  <c r="Y99" i="112"/>
  <c r="Y100" i="112"/>
  <c r="Y101" i="112"/>
  <c r="Y102" i="112"/>
  <c r="Y103" i="112"/>
  <c r="Y104" i="112"/>
  <c r="Y105" i="112"/>
  <c r="Y109" i="112"/>
  <c r="W13" i="112"/>
  <c r="W14" i="112"/>
  <c r="W15" i="112"/>
  <c r="W16" i="112"/>
  <c r="W17" i="112"/>
  <c r="W18" i="112"/>
  <c r="W19" i="112"/>
  <c r="W20" i="112"/>
  <c r="W21" i="112"/>
  <c r="W22" i="112"/>
  <c r="W23" i="112"/>
  <c r="W24" i="112"/>
  <c r="W25" i="112"/>
  <c r="W26" i="112"/>
  <c r="W27" i="112"/>
  <c r="W28" i="112"/>
  <c r="W29" i="112"/>
  <c r="W30" i="112"/>
  <c r="W31" i="112"/>
  <c r="W32" i="112"/>
  <c r="W33" i="112"/>
  <c r="W34" i="112"/>
  <c r="W35" i="112"/>
  <c r="W36" i="112"/>
  <c r="W37" i="112"/>
  <c r="W38" i="112"/>
  <c r="W39" i="112"/>
  <c r="W40" i="112"/>
  <c r="W41" i="112"/>
  <c r="W42" i="112"/>
  <c r="W43" i="112"/>
  <c r="W44" i="112"/>
  <c r="W45" i="112"/>
  <c r="W46" i="112"/>
  <c r="W47" i="112"/>
  <c r="W48" i="112"/>
  <c r="W49" i="112"/>
  <c r="W50" i="112"/>
  <c r="W51" i="112"/>
  <c r="W52" i="112"/>
  <c r="W53" i="112"/>
  <c r="W54" i="112"/>
  <c r="W55" i="112"/>
  <c r="W56" i="112"/>
  <c r="W57" i="112"/>
  <c r="W58" i="112"/>
  <c r="W59" i="112"/>
  <c r="W60" i="112"/>
  <c r="W61" i="112"/>
  <c r="W62" i="112"/>
  <c r="W63" i="112"/>
  <c r="W64" i="112"/>
  <c r="W65" i="112"/>
  <c r="W66" i="112"/>
  <c r="W67" i="112"/>
  <c r="W68" i="112"/>
  <c r="W69" i="112"/>
  <c r="W70" i="112"/>
  <c r="W71" i="112"/>
  <c r="W72" i="112"/>
  <c r="W73" i="112"/>
  <c r="W74" i="112"/>
  <c r="W75" i="112"/>
  <c r="W76" i="112"/>
  <c r="W77" i="112"/>
  <c r="W78" i="112"/>
  <c r="W79" i="112"/>
  <c r="W80" i="112"/>
  <c r="W81" i="112"/>
  <c r="W82" i="112"/>
  <c r="W83" i="112"/>
  <c r="W84" i="112"/>
  <c r="W85" i="112"/>
  <c r="W86" i="112"/>
  <c r="W87" i="112"/>
  <c r="W88" i="112"/>
  <c r="W89" i="112"/>
  <c r="W90" i="112"/>
  <c r="W91" i="112"/>
  <c r="W92" i="112"/>
  <c r="W93" i="112"/>
  <c r="W94" i="112"/>
  <c r="W95" i="112"/>
  <c r="W96" i="112"/>
  <c r="W97" i="112"/>
  <c r="W98" i="112"/>
  <c r="W99" i="112"/>
  <c r="W100" i="112"/>
  <c r="W101" i="112"/>
  <c r="W102" i="112"/>
  <c r="W103" i="112"/>
  <c r="W104" i="112"/>
  <c r="W105" i="112"/>
  <c r="W109" i="112"/>
  <c r="S13" i="112"/>
  <c r="S14" i="112"/>
  <c r="S15" i="112"/>
  <c r="S16" i="112"/>
  <c r="S17" i="112"/>
  <c r="S18" i="112"/>
  <c r="S19" i="112"/>
  <c r="S20" i="112"/>
  <c r="S21" i="112"/>
  <c r="S22" i="112"/>
  <c r="S23" i="112"/>
  <c r="S24" i="112"/>
  <c r="S25" i="112"/>
  <c r="S26" i="112"/>
  <c r="S27" i="112"/>
  <c r="S28" i="112"/>
  <c r="S29" i="112"/>
  <c r="S30" i="112"/>
  <c r="S31" i="112"/>
  <c r="S32" i="112"/>
  <c r="S33" i="112"/>
  <c r="S34" i="112"/>
  <c r="S35" i="112"/>
  <c r="S36" i="112"/>
  <c r="S37" i="112"/>
  <c r="S38" i="112"/>
  <c r="S39" i="112"/>
  <c r="S40" i="112"/>
  <c r="S41" i="112"/>
  <c r="S42" i="112"/>
  <c r="S43" i="112"/>
  <c r="S44" i="112"/>
  <c r="S45" i="112"/>
  <c r="S46" i="112"/>
  <c r="S47" i="112"/>
  <c r="S48" i="112"/>
  <c r="S49" i="112"/>
  <c r="S50" i="112"/>
  <c r="S51" i="112"/>
  <c r="S52" i="112"/>
  <c r="S53" i="112"/>
  <c r="S54" i="112"/>
  <c r="S55" i="112"/>
  <c r="S56" i="112"/>
  <c r="S57" i="112"/>
  <c r="S58" i="112"/>
  <c r="S59" i="112"/>
  <c r="S60" i="112"/>
  <c r="S61" i="112"/>
  <c r="S62" i="112"/>
  <c r="S63" i="112"/>
  <c r="S64" i="112"/>
  <c r="S65" i="112"/>
  <c r="S66" i="112"/>
  <c r="S67" i="112"/>
  <c r="S68" i="112"/>
  <c r="S69" i="112"/>
  <c r="S70" i="112"/>
  <c r="S71" i="112"/>
  <c r="S72" i="112"/>
  <c r="S73" i="112"/>
  <c r="S74" i="112"/>
  <c r="S75" i="112"/>
  <c r="S76" i="112"/>
  <c r="S77" i="112"/>
  <c r="S78" i="112"/>
  <c r="S79" i="112"/>
  <c r="S80" i="112"/>
  <c r="S81" i="112"/>
  <c r="S82" i="112"/>
  <c r="S83" i="112"/>
  <c r="S84" i="112"/>
  <c r="S85" i="112"/>
  <c r="S86" i="112"/>
  <c r="S87" i="112"/>
  <c r="S88" i="112"/>
  <c r="S89" i="112"/>
  <c r="S90" i="112"/>
  <c r="S91" i="112"/>
  <c r="S92" i="112"/>
  <c r="S93" i="112"/>
  <c r="S94" i="112"/>
  <c r="S95" i="112"/>
  <c r="S96" i="112"/>
  <c r="S97" i="112"/>
  <c r="S98" i="112"/>
  <c r="S99" i="112"/>
  <c r="S100" i="112"/>
  <c r="S101" i="112"/>
  <c r="S102" i="112"/>
  <c r="S103" i="112"/>
  <c r="S104" i="112"/>
  <c r="S105" i="112"/>
  <c r="S109" i="112"/>
  <c r="Q13" i="112"/>
  <c r="Q14" i="112"/>
  <c r="Q15" i="112"/>
  <c r="Q16" i="112"/>
  <c r="Q17" i="112"/>
  <c r="Q18" i="112"/>
  <c r="Q19" i="112"/>
  <c r="Q20" i="112"/>
  <c r="Q21" i="112"/>
  <c r="Q22" i="112"/>
  <c r="Q23" i="112"/>
  <c r="Q24" i="112"/>
  <c r="Q25" i="112"/>
  <c r="Q26" i="112"/>
  <c r="Q27" i="112"/>
  <c r="Q28" i="112"/>
  <c r="Q29" i="112"/>
  <c r="Q30" i="112"/>
  <c r="Q31" i="112"/>
  <c r="Q32" i="112"/>
  <c r="Q33" i="112"/>
  <c r="Q34" i="112"/>
  <c r="Q35" i="112"/>
  <c r="Q36" i="112"/>
  <c r="Q37" i="112"/>
  <c r="Q38" i="112"/>
  <c r="Q39" i="112"/>
  <c r="Q40" i="112"/>
  <c r="Q41" i="112"/>
  <c r="Q42" i="112"/>
  <c r="Q43" i="112"/>
  <c r="Q44" i="112"/>
  <c r="Q45" i="112"/>
  <c r="Q46" i="112"/>
  <c r="Q47" i="112"/>
  <c r="Q48" i="112"/>
  <c r="Q49" i="112"/>
  <c r="Q50" i="112"/>
  <c r="Q51" i="112"/>
  <c r="Q52" i="112"/>
  <c r="Q53" i="112"/>
  <c r="Q54" i="112"/>
  <c r="Q55" i="112"/>
  <c r="Q56" i="112"/>
  <c r="Q57" i="112"/>
  <c r="Q58" i="112"/>
  <c r="Q59" i="112"/>
  <c r="Q60" i="112"/>
  <c r="Q61" i="112"/>
  <c r="Q62" i="112"/>
  <c r="Q63" i="112"/>
  <c r="Q64" i="112"/>
  <c r="Q65" i="112"/>
  <c r="Q66" i="112"/>
  <c r="Q67" i="112"/>
  <c r="Q68" i="112"/>
  <c r="Q69" i="112"/>
  <c r="Q70" i="112"/>
  <c r="Q71" i="112"/>
  <c r="Q72" i="112"/>
  <c r="Q73" i="112"/>
  <c r="Q74" i="112"/>
  <c r="Q75" i="112"/>
  <c r="Q76" i="112"/>
  <c r="Q77" i="112"/>
  <c r="Q78" i="112"/>
  <c r="Q79" i="112"/>
  <c r="Q80" i="112"/>
  <c r="Q81" i="112"/>
  <c r="Q82" i="112"/>
  <c r="Q83" i="112"/>
  <c r="Q84" i="112"/>
  <c r="Q85" i="112"/>
  <c r="Q86" i="112"/>
  <c r="Q87" i="112"/>
  <c r="Q88" i="112"/>
  <c r="Q89" i="112"/>
  <c r="Q90" i="112"/>
  <c r="Q91" i="112"/>
  <c r="Q92" i="112"/>
  <c r="Q93" i="112"/>
  <c r="Q94" i="112"/>
  <c r="Q95" i="112"/>
  <c r="Q96" i="112"/>
  <c r="Q97" i="112"/>
  <c r="Q98" i="112"/>
  <c r="Q99" i="112"/>
  <c r="Q100" i="112"/>
  <c r="Q101" i="112"/>
  <c r="Q102" i="112"/>
  <c r="Q103" i="112"/>
  <c r="Q104" i="112"/>
  <c r="Q105" i="112"/>
  <c r="Q109" i="112"/>
  <c r="O13" i="112"/>
  <c r="O14" i="112"/>
  <c r="O15" i="112"/>
  <c r="O16" i="112"/>
  <c r="O17" i="112"/>
  <c r="O18" i="112"/>
  <c r="O19" i="112"/>
  <c r="O20" i="112"/>
  <c r="O21" i="112"/>
  <c r="O22" i="112"/>
  <c r="O23" i="112"/>
  <c r="O24" i="112"/>
  <c r="O25" i="112"/>
  <c r="O26" i="112"/>
  <c r="O27" i="112"/>
  <c r="O28" i="112"/>
  <c r="O29" i="112"/>
  <c r="O30" i="112"/>
  <c r="O31" i="112"/>
  <c r="O32" i="112"/>
  <c r="O33" i="112"/>
  <c r="O34" i="112"/>
  <c r="O35" i="112"/>
  <c r="O36" i="112"/>
  <c r="O37" i="112"/>
  <c r="O38" i="112"/>
  <c r="O39" i="112"/>
  <c r="O40" i="112"/>
  <c r="O41" i="112"/>
  <c r="O42" i="112"/>
  <c r="O43" i="112"/>
  <c r="O44" i="112"/>
  <c r="O45" i="112"/>
  <c r="O46" i="112"/>
  <c r="O47" i="112"/>
  <c r="O48" i="112"/>
  <c r="O49" i="112"/>
  <c r="O50" i="112"/>
  <c r="O51" i="112"/>
  <c r="O52" i="112"/>
  <c r="O53" i="112"/>
  <c r="O54" i="112"/>
  <c r="O55" i="112"/>
  <c r="O56" i="112"/>
  <c r="O57" i="112"/>
  <c r="O58" i="112"/>
  <c r="O59" i="112"/>
  <c r="O60" i="112"/>
  <c r="O61" i="112"/>
  <c r="O62" i="112"/>
  <c r="O63" i="112"/>
  <c r="O64" i="112"/>
  <c r="O65" i="112"/>
  <c r="O66" i="112"/>
  <c r="O67" i="112"/>
  <c r="O68" i="112"/>
  <c r="O69" i="112"/>
  <c r="O70" i="112"/>
  <c r="O71" i="112"/>
  <c r="O72" i="112"/>
  <c r="O73" i="112"/>
  <c r="O74" i="112"/>
  <c r="O75" i="112"/>
  <c r="O76" i="112"/>
  <c r="O77" i="112"/>
  <c r="O78" i="112"/>
  <c r="O79" i="112"/>
  <c r="O80" i="112"/>
  <c r="O81" i="112"/>
  <c r="O82" i="112"/>
  <c r="O83" i="112"/>
  <c r="O84" i="112"/>
  <c r="O85" i="112"/>
  <c r="O86" i="112"/>
  <c r="O87" i="112"/>
  <c r="O88" i="112"/>
  <c r="O89" i="112"/>
  <c r="O90" i="112"/>
  <c r="O91" i="112"/>
  <c r="O92" i="112"/>
  <c r="O93" i="112"/>
  <c r="O94" i="112"/>
  <c r="O95" i="112"/>
  <c r="O96" i="112"/>
  <c r="O97" i="112"/>
  <c r="O98" i="112"/>
  <c r="O99" i="112"/>
  <c r="O100" i="112"/>
  <c r="O101" i="112"/>
  <c r="O102" i="112"/>
  <c r="O103" i="112"/>
  <c r="O104" i="112"/>
  <c r="O105" i="112"/>
  <c r="O109" i="112"/>
  <c r="K13" i="112"/>
  <c r="K14" i="112"/>
  <c r="K15" i="112"/>
  <c r="K16" i="112"/>
  <c r="K17" i="112"/>
  <c r="K18" i="112"/>
  <c r="K19" i="112"/>
  <c r="K20" i="112"/>
  <c r="K21" i="112"/>
  <c r="K22" i="112"/>
  <c r="K23" i="112"/>
  <c r="K24" i="112"/>
  <c r="K25" i="112"/>
  <c r="K26" i="112"/>
  <c r="K27" i="112"/>
  <c r="K28" i="112"/>
  <c r="K29" i="112"/>
  <c r="K30" i="112"/>
  <c r="K31" i="112"/>
  <c r="K32" i="112"/>
  <c r="K33" i="112"/>
  <c r="K34" i="112"/>
  <c r="K35" i="112"/>
  <c r="K36" i="112"/>
  <c r="K37" i="112"/>
  <c r="K38" i="112"/>
  <c r="K39" i="112"/>
  <c r="K40" i="112"/>
  <c r="K41" i="112"/>
  <c r="K42" i="112"/>
  <c r="K43" i="112"/>
  <c r="K44" i="112"/>
  <c r="K45" i="112"/>
  <c r="K46" i="112"/>
  <c r="K47" i="112"/>
  <c r="K48" i="112"/>
  <c r="K49" i="112"/>
  <c r="K50" i="112"/>
  <c r="K51" i="112"/>
  <c r="K52" i="112"/>
  <c r="K53" i="112"/>
  <c r="K54" i="112"/>
  <c r="K55" i="112"/>
  <c r="K56" i="112"/>
  <c r="K57" i="112"/>
  <c r="K58" i="112"/>
  <c r="K59" i="112"/>
  <c r="K60" i="112"/>
  <c r="K61" i="112"/>
  <c r="K62" i="112"/>
  <c r="K63" i="112"/>
  <c r="K64" i="112"/>
  <c r="K65" i="112"/>
  <c r="K66" i="112"/>
  <c r="K67" i="112"/>
  <c r="K68" i="112"/>
  <c r="K69" i="112"/>
  <c r="K70" i="112"/>
  <c r="K71" i="112"/>
  <c r="K72" i="112"/>
  <c r="K73" i="112"/>
  <c r="K74" i="112"/>
  <c r="K75" i="112"/>
  <c r="K76" i="112"/>
  <c r="K77" i="112"/>
  <c r="K78" i="112"/>
  <c r="K79" i="112"/>
  <c r="K80" i="112"/>
  <c r="K81" i="112"/>
  <c r="K82" i="112"/>
  <c r="K83" i="112"/>
  <c r="K84" i="112"/>
  <c r="K85" i="112"/>
  <c r="K86" i="112"/>
  <c r="K87" i="112"/>
  <c r="K88" i="112"/>
  <c r="K89" i="112"/>
  <c r="K90" i="112"/>
  <c r="K91" i="112"/>
  <c r="K92" i="112"/>
  <c r="K93" i="112"/>
  <c r="K94" i="112"/>
  <c r="K95" i="112"/>
  <c r="K96" i="112"/>
  <c r="K97" i="112"/>
  <c r="K98" i="112"/>
  <c r="K99" i="112"/>
  <c r="K100" i="112"/>
  <c r="K101" i="112"/>
  <c r="K102" i="112"/>
  <c r="K103" i="112"/>
  <c r="K104" i="112"/>
  <c r="K105" i="112"/>
  <c r="K109" i="112"/>
  <c r="I13" i="112"/>
  <c r="I14" i="112"/>
  <c r="I15" i="112"/>
  <c r="I16" i="112"/>
  <c r="I17" i="112"/>
  <c r="I18" i="112"/>
  <c r="I19" i="112"/>
  <c r="I20" i="112"/>
  <c r="I21" i="112"/>
  <c r="I22" i="112"/>
  <c r="I23" i="112"/>
  <c r="I24" i="112"/>
  <c r="I25" i="112"/>
  <c r="I26" i="112"/>
  <c r="I27" i="112"/>
  <c r="I28" i="112"/>
  <c r="I29" i="112"/>
  <c r="I30" i="112"/>
  <c r="I31" i="112"/>
  <c r="I32" i="112"/>
  <c r="I33" i="112"/>
  <c r="I34" i="112"/>
  <c r="I35" i="112"/>
  <c r="I36" i="112"/>
  <c r="I37" i="112"/>
  <c r="I38" i="112"/>
  <c r="I39" i="112"/>
  <c r="I40" i="112"/>
  <c r="I41" i="112"/>
  <c r="I42" i="112"/>
  <c r="I43" i="112"/>
  <c r="I44" i="112"/>
  <c r="I45" i="112"/>
  <c r="I46" i="112"/>
  <c r="I47" i="112"/>
  <c r="I48" i="112"/>
  <c r="I49" i="112"/>
  <c r="I50" i="112"/>
  <c r="I51" i="112"/>
  <c r="I52" i="112"/>
  <c r="I53" i="112"/>
  <c r="I54" i="112"/>
  <c r="I55" i="112"/>
  <c r="I56" i="112"/>
  <c r="I57" i="112"/>
  <c r="I58" i="112"/>
  <c r="I59" i="112"/>
  <c r="I60" i="112"/>
  <c r="I61" i="112"/>
  <c r="I62" i="112"/>
  <c r="I63" i="112"/>
  <c r="I64" i="112"/>
  <c r="I65" i="112"/>
  <c r="I66" i="112"/>
  <c r="I67" i="112"/>
  <c r="I68" i="112"/>
  <c r="I69" i="112"/>
  <c r="I70" i="112"/>
  <c r="I71" i="112"/>
  <c r="I72" i="112"/>
  <c r="I73" i="112"/>
  <c r="I74" i="112"/>
  <c r="I75" i="112"/>
  <c r="I76" i="112"/>
  <c r="I77" i="112"/>
  <c r="I78" i="112"/>
  <c r="I79" i="112"/>
  <c r="I80" i="112"/>
  <c r="I81" i="112"/>
  <c r="I82" i="112"/>
  <c r="I83" i="112"/>
  <c r="I84" i="112"/>
  <c r="I85" i="112"/>
  <c r="I86" i="112"/>
  <c r="I87" i="112"/>
  <c r="I88" i="112"/>
  <c r="I89" i="112"/>
  <c r="I90" i="112"/>
  <c r="I91" i="112"/>
  <c r="I92" i="112"/>
  <c r="I93" i="112"/>
  <c r="I94" i="112"/>
  <c r="I95" i="112"/>
  <c r="I96" i="112"/>
  <c r="I97" i="112"/>
  <c r="I98" i="112"/>
  <c r="I99" i="112"/>
  <c r="I100" i="112"/>
  <c r="I101" i="112"/>
  <c r="I102" i="112"/>
  <c r="I103" i="112"/>
  <c r="I104" i="112"/>
  <c r="I105" i="112"/>
  <c r="I109" i="112"/>
  <c r="G13" i="112"/>
  <c r="G14" i="112"/>
  <c r="G15" i="112"/>
  <c r="G16" i="112"/>
  <c r="G17" i="112"/>
  <c r="G18" i="112"/>
  <c r="G19" i="112"/>
  <c r="G20" i="112"/>
  <c r="G21" i="112"/>
  <c r="G22" i="112"/>
  <c r="G23" i="112"/>
  <c r="G24" i="112"/>
  <c r="G25" i="112"/>
  <c r="G26" i="112"/>
  <c r="G27" i="112"/>
  <c r="G28" i="112"/>
  <c r="G29" i="112"/>
  <c r="G30" i="112"/>
  <c r="G31" i="112"/>
  <c r="G32" i="112"/>
  <c r="G33" i="112"/>
  <c r="G34" i="112"/>
  <c r="G35" i="112"/>
  <c r="G36" i="112"/>
  <c r="G37" i="112"/>
  <c r="G38" i="112"/>
  <c r="G39" i="112"/>
  <c r="G40" i="112"/>
  <c r="G41" i="112"/>
  <c r="G42" i="112"/>
  <c r="G43" i="112"/>
  <c r="G44" i="112"/>
  <c r="G45" i="112"/>
  <c r="G46" i="112"/>
  <c r="G47" i="112"/>
  <c r="G48" i="112"/>
  <c r="G49" i="112"/>
  <c r="G50" i="112"/>
  <c r="G51" i="112"/>
  <c r="G52" i="112"/>
  <c r="G53" i="112"/>
  <c r="G54" i="112"/>
  <c r="G55" i="112"/>
  <c r="G56" i="112"/>
  <c r="G57" i="112"/>
  <c r="G58" i="112"/>
  <c r="G59" i="112"/>
  <c r="G60" i="112"/>
  <c r="G61" i="112"/>
  <c r="G62" i="112"/>
  <c r="G63" i="112"/>
  <c r="G64" i="112"/>
  <c r="G65" i="112"/>
  <c r="G66" i="112"/>
  <c r="G67" i="112"/>
  <c r="G68" i="112"/>
  <c r="G69" i="112"/>
  <c r="G70" i="112"/>
  <c r="G71" i="112"/>
  <c r="G72" i="112"/>
  <c r="G73" i="112"/>
  <c r="G74" i="112"/>
  <c r="G75" i="112"/>
  <c r="G76" i="112"/>
  <c r="G77" i="112"/>
  <c r="G78" i="112"/>
  <c r="G79" i="112"/>
  <c r="G80" i="112"/>
  <c r="G81" i="112"/>
  <c r="G82" i="112"/>
  <c r="G83" i="112"/>
  <c r="G84" i="112"/>
  <c r="G85" i="112"/>
  <c r="G86" i="112"/>
  <c r="G87" i="112"/>
  <c r="G88" i="112"/>
  <c r="G89" i="112"/>
  <c r="G90" i="112"/>
  <c r="G91" i="112"/>
  <c r="G92" i="112"/>
  <c r="G93" i="112"/>
  <c r="G94" i="112"/>
  <c r="G95" i="112"/>
  <c r="G96" i="112"/>
  <c r="G97" i="112"/>
  <c r="G98" i="112"/>
  <c r="G99" i="112"/>
  <c r="G100" i="112"/>
  <c r="G101" i="112"/>
  <c r="G102" i="112"/>
  <c r="G103" i="112"/>
  <c r="G104" i="112"/>
  <c r="G105" i="112"/>
  <c r="G109" i="112"/>
  <c r="AF107" i="112"/>
  <c r="AD107" i="112"/>
  <c r="Z107" i="112"/>
  <c r="X107" i="112"/>
  <c r="V107" i="112"/>
  <c r="R107" i="112"/>
  <c r="P107" i="112"/>
  <c r="N107" i="112"/>
  <c r="J107" i="112"/>
  <c r="H107" i="112"/>
  <c r="F107" i="112"/>
  <c r="E107" i="112"/>
  <c r="B80" i="112"/>
  <c r="B79" i="112"/>
  <c r="B70" i="112"/>
  <c r="B65" i="112"/>
  <c r="B62" i="112"/>
  <c r="B60" i="112"/>
  <c r="B59" i="112"/>
  <c r="B58" i="112"/>
  <c r="B57" i="112"/>
  <c r="B56" i="112"/>
  <c r="B52" i="112"/>
  <c r="B49" i="112"/>
  <c r="B47" i="112"/>
  <c r="B46" i="112"/>
  <c r="B45" i="112"/>
  <c r="B44" i="112"/>
  <c r="B43" i="112"/>
  <c r="B42" i="112"/>
  <c r="B41" i="112"/>
  <c r="B39" i="112"/>
  <c r="B37" i="112"/>
  <c r="B36" i="112"/>
  <c r="B35" i="112"/>
  <c r="B34" i="112"/>
  <c r="B33" i="112"/>
  <c r="B32" i="112"/>
  <c r="B31" i="112"/>
  <c r="B30" i="112"/>
  <c r="B29" i="112"/>
  <c r="B28" i="112"/>
  <c r="B26" i="112"/>
  <c r="B25" i="112"/>
  <c r="B24" i="112"/>
  <c r="B23" i="112"/>
  <c r="B22" i="112"/>
  <c r="B21" i="112"/>
  <c r="B20" i="112"/>
  <c r="B19" i="112"/>
  <c r="B18" i="112"/>
  <c r="B16" i="112"/>
  <c r="B15" i="112"/>
  <c r="B14" i="112"/>
  <c r="B13" i="112"/>
  <c r="B6" i="112"/>
  <c r="B4" i="112"/>
  <c r="AH121" i="111"/>
  <c r="Q116" i="111"/>
  <c r="E13" i="111"/>
  <c r="AH13" i="111"/>
  <c r="E14" i="111"/>
  <c r="AH14" i="111"/>
  <c r="E15" i="111"/>
  <c r="AH15" i="111"/>
  <c r="E16" i="111"/>
  <c r="AH16" i="111"/>
  <c r="E17" i="111"/>
  <c r="AH17" i="111"/>
  <c r="E18" i="111"/>
  <c r="AH18" i="111"/>
  <c r="E19" i="111"/>
  <c r="AH19" i="111"/>
  <c r="E20" i="111"/>
  <c r="AH20" i="111"/>
  <c r="E21" i="111"/>
  <c r="AH21" i="111"/>
  <c r="E22" i="111"/>
  <c r="AH22" i="111"/>
  <c r="E23" i="111"/>
  <c r="AH23" i="111"/>
  <c r="E24" i="111"/>
  <c r="AH24" i="111"/>
  <c r="E25" i="111"/>
  <c r="AH25" i="111"/>
  <c r="E26" i="111"/>
  <c r="AH26" i="111"/>
  <c r="E27" i="111"/>
  <c r="AH27" i="111"/>
  <c r="E28" i="111"/>
  <c r="AH28" i="111"/>
  <c r="E29" i="111"/>
  <c r="AH29" i="111"/>
  <c r="E30" i="111"/>
  <c r="AH30" i="111"/>
  <c r="E31" i="111"/>
  <c r="AH31" i="111"/>
  <c r="E32" i="111"/>
  <c r="AH32" i="111"/>
  <c r="E33" i="111"/>
  <c r="AH33" i="111"/>
  <c r="E34" i="111"/>
  <c r="AH34" i="111"/>
  <c r="E35" i="111"/>
  <c r="AH35" i="111"/>
  <c r="E36" i="111"/>
  <c r="AH36" i="111"/>
  <c r="E37" i="111"/>
  <c r="AH37" i="111"/>
  <c r="E38" i="111"/>
  <c r="AH38" i="111"/>
  <c r="E39" i="111"/>
  <c r="AH39" i="111"/>
  <c r="E40" i="111"/>
  <c r="AH40" i="111"/>
  <c r="E41" i="111"/>
  <c r="AH41" i="111"/>
  <c r="E42" i="111"/>
  <c r="AH42" i="111"/>
  <c r="E43" i="111"/>
  <c r="AH43" i="111"/>
  <c r="E44" i="111"/>
  <c r="AH44" i="111"/>
  <c r="E45" i="111"/>
  <c r="AH45" i="111"/>
  <c r="E46" i="111"/>
  <c r="AH46" i="111"/>
  <c r="E47" i="111"/>
  <c r="AH47" i="111"/>
  <c r="E48" i="111"/>
  <c r="AH48" i="111"/>
  <c r="E49" i="111"/>
  <c r="AH49" i="111"/>
  <c r="E50" i="111"/>
  <c r="AH50" i="111"/>
  <c r="E51" i="111"/>
  <c r="AH51" i="111"/>
  <c r="E52" i="111"/>
  <c r="AH52" i="111"/>
  <c r="E53" i="111"/>
  <c r="AH53" i="111"/>
  <c r="E54" i="111"/>
  <c r="AH54" i="111"/>
  <c r="E55" i="111"/>
  <c r="AH55" i="111"/>
  <c r="E56" i="111"/>
  <c r="AH56" i="111"/>
  <c r="E57" i="111"/>
  <c r="AH57" i="111"/>
  <c r="E58" i="111"/>
  <c r="AH58" i="111"/>
  <c r="E59" i="111"/>
  <c r="AH59" i="111"/>
  <c r="E60" i="111"/>
  <c r="AH60" i="111"/>
  <c r="E61" i="111"/>
  <c r="AH61" i="111"/>
  <c r="E62" i="111"/>
  <c r="AH62" i="111"/>
  <c r="E63" i="111"/>
  <c r="AH63" i="111"/>
  <c r="E64" i="111"/>
  <c r="AH64" i="111"/>
  <c r="E65" i="111"/>
  <c r="AH65" i="111"/>
  <c r="E66" i="111"/>
  <c r="AH66" i="111"/>
  <c r="E67" i="111"/>
  <c r="AH67" i="111"/>
  <c r="E68" i="111"/>
  <c r="AH68" i="111"/>
  <c r="E69" i="111"/>
  <c r="AH69" i="111"/>
  <c r="E70" i="111"/>
  <c r="AH70" i="111"/>
  <c r="E71" i="111"/>
  <c r="AH71" i="111"/>
  <c r="E72" i="111"/>
  <c r="AH72" i="111"/>
  <c r="E73" i="111"/>
  <c r="AH73" i="111"/>
  <c r="E74" i="111"/>
  <c r="AH74" i="111"/>
  <c r="E75" i="111"/>
  <c r="AH75" i="111"/>
  <c r="E76" i="111"/>
  <c r="AH76" i="111"/>
  <c r="E77" i="111"/>
  <c r="AH77" i="111"/>
  <c r="E78" i="111"/>
  <c r="AH78" i="111"/>
  <c r="E79" i="111"/>
  <c r="AH79" i="111"/>
  <c r="E80" i="111"/>
  <c r="AH80" i="111"/>
  <c r="E81" i="111"/>
  <c r="AH81" i="111"/>
  <c r="E82" i="111"/>
  <c r="AH82" i="111"/>
  <c r="E83" i="111"/>
  <c r="AH83" i="111"/>
  <c r="E84" i="111"/>
  <c r="AH84" i="111"/>
  <c r="E85" i="111"/>
  <c r="AH85" i="111"/>
  <c r="E86" i="111"/>
  <c r="AH86" i="111"/>
  <c r="E87" i="111"/>
  <c r="AH87" i="111"/>
  <c r="E88" i="111"/>
  <c r="AH88" i="111"/>
  <c r="E89" i="111"/>
  <c r="AH89" i="111"/>
  <c r="E90" i="111"/>
  <c r="AH90" i="111"/>
  <c r="E91" i="111"/>
  <c r="AH91" i="111"/>
  <c r="E92" i="111"/>
  <c r="AH92" i="111"/>
  <c r="E93" i="111"/>
  <c r="AH93" i="111"/>
  <c r="E94" i="111"/>
  <c r="AH94" i="111"/>
  <c r="E95" i="111"/>
  <c r="AH95" i="111"/>
  <c r="E96" i="111"/>
  <c r="AH96" i="111"/>
  <c r="E97" i="111"/>
  <c r="AH97" i="111"/>
  <c r="E98" i="111"/>
  <c r="AH98" i="111"/>
  <c r="E99" i="111"/>
  <c r="AH99" i="111"/>
  <c r="E100" i="111"/>
  <c r="AH100" i="111"/>
  <c r="E101" i="111"/>
  <c r="AH101" i="111"/>
  <c r="E102" i="111"/>
  <c r="AH102" i="111"/>
  <c r="E103" i="111"/>
  <c r="AH103" i="111"/>
  <c r="E104" i="111"/>
  <c r="AH104" i="111"/>
  <c r="E105" i="111"/>
  <c r="AH105" i="111"/>
  <c r="AH106" i="111"/>
  <c r="AH110" i="111"/>
  <c r="AH109" i="111"/>
  <c r="AG13" i="111"/>
  <c r="AG14" i="111"/>
  <c r="AG15" i="111"/>
  <c r="AG16" i="111"/>
  <c r="AG17" i="111"/>
  <c r="AG18" i="111"/>
  <c r="AG19" i="111"/>
  <c r="AG20" i="111"/>
  <c r="AG21" i="111"/>
  <c r="AG22" i="111"/>
  <c r="AG23" i="111"/>
  <c r="AG24" i="111"/>
  <c r="AG25" i="111"/>
  <c r="AG26" i="111"/>
  <c r="AG27" i="111"/>
  <c r="AG28" i="111"/>
  <c r="AG29" i="111"/>
  <c r="AG30" i="111"/>
  <c r="AG31" i="111"/>
  <c r="AG32" i="111"/>
  <c r="AG33" i="111"/>
  <c r="AG34" i="111"/>
  <c r="AG35" i="111"/>
  <c r="AG36" i="111"/>
  <c r="AG37" i="111"/>
  <c r="AG38" i="111"/>
  <c r="AG39" i="111"/>
  <c r="AG40" i="111"/>
  <c r="AG41" i="111"/>
  <c r="AG42" i="111"/>
  <c r="AG43" i="111"/>
  <c r="AG44" i="111"/>
  <c r="AG45" i="111"/>
  <c r="AG46" i="111"/>
  <c r="AG47" i="111"/>
  <c r="AG48" i="111"/>
  <c r="AG49" i="111"/>
  <c r="AG50" i="111"/>
  <c r="AG51" i="111"/>
  <c r="AG52" i="111"/>
  <c r="AG53" i="111"/>
  <c r="AG54" i="111"/>
  <c r="AG55" i="111"/>
  <c r="AG56" i="111"/>
  <c r="AG57" i="111"/>
  <c r="AG58" i="111"/>
  <c r="AG59" i="111"/>
  <c r="AG60" i="111"/>
  <c r="AG61" i="111"/>
  <c r="AG62" i="111"/>
  <c r="AG63" i="111"/>
  <c r="AG64" i="111"/>
  <c r="AG65" i="111"/>
  <c r="AG66" i="111"/>
  <c r="AG67" i="111"/>
  <c r="AG68" i="111"/>
  <c r="AG69" i="111"/>
  <c r="AG70" i="111"/>
  <c r="AG71" i="111"/>
  <c r="AG72" i="111"/>
  <c r="AG73" i="111"/>
  <c r="AG74" i="111"/>
  <c r="AG75" i="111"/>
  <c r="AG76" i="111"/>
  <c r="AG77" i="111"/>
  <c r="AG78" i="111"/>
  <c r="AG79" i="111"/>
  <c r="AG80" i="111"/>
  <c r="AG81" i="111"/>
  <c r="AG82" i="111"/>
  <c r="AG83" i="111"/>
  <c r="AG84" i="111"/>
  <c r="AG85" i="111"/>
  <c r="AG86" i="111"/>
  <c r="AG87" i="111"/>
  <c r="AG88" i="111"/>
  <c r="AG89" i="111"/>
  <c r="AG90" i="111"/>
  <c r="AG91" i="111"/>
  <c r="AG92" i="111"/>
  <c r="AG93" i="111"/>
  <c r="AG94" i="111"/>
  <c r="AG95" i="111"/>
  <c r="AG96" i="111"/>
  <c r="AG97" i="111"/>
  <c r="AG98" i="111"/>
  <c r="AG99" i="111"/>
  <c r="AG100" i="111"/>
  <c r="AG101" i="111"/>
  <c r="AG102" i="111"/>
  <c r="AG103" i="111"/>
  <c r="AG104" i="111"/>
  <c r="AG105" i="111"/>
  <c r="AG109" i="111"/>
  <c r="AE13" i="111"/>
  <c r="AE14" i="111"/>
  <c r="AE15" i="111"/>
  <c r="AE16" i="111"/>
  <c r="AE17" i="111"/>
  <c r="AE18" i="111"/>
  <c r="AE19" i="111"/>
  <c r="AE20" i="111"/>
  <c r="AE21" i="111"/>
  <c r="AE22" i="111"/>
  <c r="AE23" i="111"/>
  <c r="AE24" i="111"/>
  <c r="AE25" i="111"/>
  <c r="AE26" i="111"/>
  <c r="AE27" i="111"/>
  <c r="AE28" i="111"/>
  <c r="AE29" i="111"/>
  <c r="AE30" i="111"/>
  <c r="AE31" i="111"/>
  <c r="AE32" i="111"/>
  <c r="AE33" i="111"/>
  <c r="AE34" i="111"/>
  <c r="AE35" i="111"/>
  <c r="AE36" i="111"/>
  <c r="AE37" i="111"/>
  <c r="AE38" i="111"/>
  <c r="AE39" i="111"/>
  <c r="AE40" i="111"/>
  <c r="AE41" i="111"/>
  <c r="AE42" i="111"/>
  <c r="AE43" i="111"/>
  <c r="AE44" i="111"/>
  <c r="AE45" i="111"/>
  <c r="AE46" i="111"/>
  <c r="AE47" i="111"/>
  <c r="AE48" i="111"/>
  <c r="AE49" i="111"/>
  <c r="AE50" i="111"/>
  <c r="AE51" i="111"/>
  <c r="AE52" i="111"/>
  <c r="AE53" i="111"/>
  <c r="AE54" i="111"/>
  <c r="AE55" i="111"/>
  <c r="AE56" i="111"/>
  <c r="AE57" i="111"/>
  <c r="AE58" i="111"/>
  <c r="AE59" i="111"/>
  <c r="AE60" i="111"/>
  <c r="AE61" i="111"/>
  <c r="AE62" i="111"/>
  <c r="AE63" i="111"/>
  <c r="AE64" i="111"/>
  <c r="AE65" i="111"/>
  <c r="AE66" i="111"/>
  <c r="AE67" i="111"/>
  <c r="AE68" i="111"/>
  <c r="AE69" i="111"/>
  <c r="AE70" i="111"/>
  <c r="AE71" i="111"/>
  <c r="AE72" i="111"/>
  <c r="AE73" i="111"/>
  <c r="AE74" i="111"/>
  <c r="AE75" i="111"/>
  <c r="AE76" i="111"/>
  <c r="AE77" i="111"/>
  <c r="AE78" i="111"/>
  <c r="AE79" i="111"/>
  <c r="AE80" i="111"/>
  <c r="AE81" i="111"/>
  <c r="AE82" i="111"/>
  <c r="AE83" i="111"/>
  <c r="AE84" i="111"/>
  <c r="AE85" i="111"/>
  <c r="AE86" i="111"/>
  <c r="AE87" i="111"/>
  <c r="AE88" i="111"/>
  <c r="AE89" i="111"/>
  <c r="AE90" i="111"/>
  <c r="AE91" i="111"/>
  <c r="AE92" i="111"/>
  <c r="AE93" i="111"/>
  <c r="AE94" i="111"/>
  <c r="AE95" i="111"/>
  <c r="AE96" i="111"/>
  <c r="AE97" i="111"/>
  <c r="AE98" i="111"/>
  <c r="AE99" i="111"/>
  <c r="AE100" i="111"/>
  <c r="AE101" i="111"/>
  <c r="AE102" i="111"/>
  <c r="AE103" i="111"/>
  <c r="AE104" i="111"/>
  <c r="AE105" i="111"/>
  <c r="AE109" i="111"/>
  <c r="AA13" i="111"/>
  <c r="AA14" i="111"/>
  <c r="AA15" i="111"/>
  <c r="AA16" i="111"/>
  <c r="AA17" i="111"/>
  <c r="AA18" i="111"/>
  <c r="AA19" i="111"/>
  <c r="AA20" i="111"/>
  <c r="AA21" i="111"/>
  <c r="AA22" i="111"/>
  <c r="AA23" i="111"/>
  <c r="AA24" i="111"/>
  <c r="AA25" i="111"/>
  <c r="AA26" i="111"/>
  <c r="AA27" i="111"/>
  <c r="AA28" i="111"/>
  <c r="AA29" i="111"/>
  <c r="AA30" i="111"/>
  <c r="AA31" i="111"/>
  <c r="AA32" i="111"/>
  <c r="AA33" i="111"/>
  <c r="AA34" i="111"/>
  <c r="AA35" i="111"/>
  <c r="AA36" i="111"/>
  <c r="AA37" i="111"/>
  <c r="AA38" i="111"/>
  <c r="AA39" i="111"/>
  <c r="AA40" i="111"/>
  <c r="AA41" i="111"/>
  <c r="AA42" i="111"/>
  <c r="AA43" i="111"/>
  <c r="AA44" i="111"/>
  <c r="AA45" i="111"/>
  <c r="AA46" i="111"/>
  <c r="AA47" i="111"/>
  <c r="AA48" i="111"/>
  <c r="AA49" i="111"/>
  <c r="AA50" i="111"/>
  <c r="AA51" i="111"/>
  <c r="AA52" i="111"/>
  <c r="AA53" i="111"/>
  <c r="AA54" i="111"/>
  <c r="AA55" i="111"/>
  <c r="AA56" i="111"/>
  <c r="AA57" i="111"/>
  <c r="AA58" i="111"/>
  <c r="AA59" i="111"/>
  <c r="AA60" i="111"/>
  <c r="AA61" i="111"/>
  <c r="AA62" i="111"/>
  <c r="AA63" i="111"/>
  <c r="AA64" i="111"/>
  <c r="AA65" i="111"/>
  <c r="AA66" i="111"/>
  <c r="AA67" i="111"/>
  <c r="AA68" i="111"/>
  <c r="AA69" i="111"/>
  <c r="AA70" i="111"/>
  <c r="AA71" i="111"/>
  <c r="AA72" i="111"/>
  <c r="AA73" i="111"/>
  <c r="AA74" i="111"/>
  <c r="AA75" i="111"/>
  <c r="AA76" i="111"/>
  <c r="AA77" i="111"/>
  <c r="AA78" i="111"/>
  <c r="AA79" i="111"/>
  <c r="AA80" i="111"/>
  <c r="AA81" i="111"/>
  <c r="AA82" i="111"/>
  <c r="AA83" i="111"/>
  <c r="AA84" i="111"/>
  <c r="AA85" i="111"/>
  <c r="AA86" i="111"/>
  <c r="AA87" i="111"/>
  <c r="AA88" i="111"/>
  <c r="AA89" i="111"/>
  <c r="AA90" i="111"/>
  <c r="AA91" i="111"/>
  <c r="AA92" i="111"/>
  <c r="AA93" i="111"/>
  <c r="AA94" i="111"/>
  <c r="AA95" i="111"/>
  <c r="AA96" i="111"/>
  <c r="AA97" i="111"/>
  <c r="AA98" i="111"/>
  <c r="AA99" i="111"/>
  <c r="AA100" i="111"/>
  <c r="AA101" i="111"/>
  <c r="AA102" i="111"/>
  <c r="AA103" i="111"/>
  <c r="AA104" i="111"/>
  <c r="AA105" i="111"/>
  <c r="AA109" i="111"/>
  <c r="Y13" i="111"/>
  <c r="Y14" i="111"/>
  <c r="Y15" i="111"/>
  <c r="Y16" i="111"/>
  <c r="Y17" i="111"/>
  <c r="Y18" i="111"/>
  <c r="Y19" i="111"/>
  <c r="Y20" i="111"/>
  <c r="Y21" i="111"/>
  <c r="Y22" i="111"/>
  <c r="Y23" i="111"/>
  <c r="Y24" i="111"/>
  <c r="Y25" i="111"/>
  <c r="Y26" i="111"/>
  <c r="Y27" i="111"/>
  <c r="Y28" i="111"/>
  <c r="Y29" i="111"/>
  <c r="Y30" i="111"/>
  <c r="Y31" i="111"/>
  <c r="Y32" i="111"/>
  <c r="Y33" i="111"/>
  <c r="Y34" i="111"/>
  <c r="Y35" i="111"/>
  <c r="Y36" i="111"/>
  <c r="Y37" i="111"/>
  <c r="Y38" i="111"/>
  <c r="Y39" i="111"/>
  <c r="Y40" i="111"/>
  <c r="Y41" i="111"/>
  <c r="Y42" i="111"/>
  <c r="Y43" i="111"/>
  <c r="Y44" i="111"/>
  <c r="Y45" i="111"/>
  <c r="Y46" i="111"/>
  <c r="Y47" i="111"/>
  <c r="Y48" i="111"/>
  <c r="Y49" i="111"/>
  <c r="Y50" i="111"/>
  <c r="Y51" i="111"/>
  <c r="Y52" i="111"/>
  <c r="Y53" i="111"/>
  <c r="Y54" i="111"/>
  <c r="Y55" i="111"/>
  <c r="Y56" i="111"/>
  <c r="Y57" i="111"/>
  <c r="Y58" i="111"/>
  <c r="Y59" i="111"/>
  <c r="Y60" i="111"/>
  <c r="Y61" i="111"/>
  <c r="Y62" i="111"/>
  <c r="Y63" i="111"/>
  <c r="Y64" i="111"/>
  <c r="Y65" i="111"/>
  <c r="Y66" i="111"/>
  <c r="Y67" i="111"/>
  <c r="Y68" i="111"/>
  <c r="Y69" i="111"/>
  <c r="Y70" i="111"/>
  <c r="Y71" i="111"/>
  <c r="Y72" i="111"/>
  <c r="Y73" i="111"/>
  <c r="Y74" i="111"/>
  <c r="Y75" i="111"/>
  <c r="Y76" i="111"/>
  <c r="Y77" i="111"/>
  <c r="Y78" i="111"/>
  <c r="Y79" i="111"/>
  <c r="Y80" i="111"/>
  <c r="Y81" i="111"/>
  <c r="Y82" i="111"/>
  <c r="Y83" i="111"/>
  <c r="Y84" i="111"/>
  <c r="Y85" i="111"/>
  <c r="Y86" i="111"/>
  <c r="Y87" i="111"/>
  <c r="Y88" i="111"/>
  <c r="Y89" i="111"/>
  <c r="Y90" i="111"/>
  <c r="Y91" i="111"/>
  <c r="Y92" i="111"/>
  <c r="Y93" i="111"/>
  <c r="Y94" i="111"/>
  <c r="Y95" i="111"/>
  <c r="Y96" i="111"/>
  <c r="Y97" i="111"/>
  <c r="Y98" i="111"/>
  <c r="Y99" i="111"/>
  <c r="Y100" i="111"/>
  <c r="Y101" i="111"/>
  <c r="Y102" i="111"/>
  <c r="Y103" i="111"/>
  <c r="Y104" i="111"/>
  <c r="Y105" i="111"/>
  <c r="Y109" i="111"/>
  <c r="W13" i="111"/>
  <c r="W14" i="111"/>
  <c r="W15" i="111"/>
  <c r="W16" i="111"/>
  <c r="W17" i="111"/>
  <c r="W18" i="111"/>
  <c r="W19" i="111"/>
  <c r="W20" i="111"/>
  <c r="W21" i="111"/>
  <c r="W22" i="111"/>
  <c r="W23" i="111"/>
  <c r="W24" i="111"/>
  <c r="W25" i="111"/>
  <c r="W26" i="111"/>
  <c r="W27" i="111"/>
  <c r="W28" i="111"/>
  <c r="W29" i="111"/>
  <c r="W30" i="111"/>
  <c r="W31" i="111"/>
  <c r="W32" i="111"/>
  <c r="W33" i="111"/>
  <c r="W34" i="111"/>
  <c r="W35" i="111"/>
  <c r="W36" i="111"/>
  <c r="W37" i="111"/>
  <c r="W38" i="111"/>
  <c r="W39" i="111"/>
  <c r="W40" i="111"/>
  <c r="W41" i="111"/>
  <c r="W42" i="111"/>
  <c r="W43" i="111"/>
  <c r="W44" i="111"/>
  <c r="W45" i="111"/>
  <c r="W46" i="111"/>
  <c r="W47" i="111"/>
  <c r="W48" i="111"/>
  <c r="W49" i="111"/>
  <c r="W50" i="111"/>
  <c r="W51" i="111"/>
  <c r="W52" i="111"/>
  <c r="W53" i="111"/>
  <c r="W54" i="111"/>
  <c r="W55" i="111"/>
  <c r="W56" i="111"/>
  <c r="W57" i="111"/>
  <c r="W58" i="111"/>
  <c r="W59" i="111"/>
  <c r="W60" i="111"/>
  <c r="W61" i="111"/>
  <c r="W62" i="111"/>
  <c r="W63" i="111"/>
  <c r="W64" i="111"/>
  <c r="W65" i="111"/>
  <c r="W66" i="111"/>
  <c r="W67" i="111"/>
  <c r="W68" i="111"/>
  <c r="W69" i="111"/>
  <c r="W70" i="111"/>
  <c r="W71" i="111"/>
  <c r="W72" i="111"/>
  <c r="W73" i="111"/>
  <c r="W74" i="111"/>
  <c r="W75" i="111"/>
  <c r="W76" i="111"/>
  <c r="W77" i="111"/>
  <c r="W78" i="111"/>
  <c r="W79" i="111"/>
  <c r="W80" i="111"/>
  <c r="W81" i="111"/>
  <c r="W82" i="111"/>
  <c r="W83" i="111"/>
  <c r="W84" i="111"/>
  <c r="W85" i="111"/>
  <c r="W86" i="111"/>
  <c r="W87" i="111"/>
  <c r="W88" i="111"/>
  <c r="W89" i="111"/>
  <c r="W90" i="111"/>
  <c r="W91" i="111"/>
  <c r="W92" i="111"/>
  <c r="W93" i="111"/>
  <c r="W94" i="111"/>
  <c r="W95" i="111"/>
  <c r="W96" i="111"/>
  <c r="W97" i="111"/>
  <c r="W98" i="111"/>
  <c r="W99" i="111"/>
  <c r="W100" i="111"/>
  <c r="W101" i="111"/>
  <c r="W102" i="111"/>
  <c r="W103" i="111"/>
  <c r="W104" i="111"/>
  <c r="W105" i="111"/>
  <c r="W109" i="111"/>
  <c r="S13" i="111"/>
  <c r="S14" i="111"/>
  <c r="S15" i="111"/>
  <c r="S16" i="111"/>
  <c r="S17" i="111"/>
  <c r="S18" i="111"/>
  <c r="S19" i="111"/>
  <c r="S20" i="111"/>
  <c r="S21" i="111"/>
  <c r="S22" i="111"/>
  <c r="S23" i="111"/>
  <c r="S24" i="111"/>
  <c r="S25" i="111"/>
  <c r="S26" i="111"/>
  <c r="S27" i="111"/>
  <c r="S28" i="111"/>
  <c r="S29" i="111"/>
  <c r="S30" i="111"/>
  <c r="S31" i="111"/>
  <c r="S32" i="111"/>
  <c r="S33" i="111"/>
  <c r="S34" i="111"/>
  <c r="S35" i="111"/>
  <c r="S36" i="111"/>
  <c r="S37" i="111"/>
  <c r="S38" i="111"/>
  <c r="S39" i="111"/>
  <c r="S40" i="111"/>
  <c r="S41" i="111"/>
  <c r="S42" i="111"/>
  <c r="S43" i="111"/>
  <c r="S44" i="111"/>
  <c r="S45" i="111"/>
  <c r="S46" i="111"/>
  <c r="S47" i="111"/>
  <c r="S48" i="111"/>
  <c r="S49" i="111"/>
  <c r="S50" i="111"/>
  <c r="S51" i="111"/>
  <c r="S52" i="111"/>
  <c r="S53" i="111"/>
  <c r="S54" i="111"/>
  <c r="S55" i="111"/>
  <c r="S56" i="111"/>
  <c r="S57" i="111"/>
  <c r="S58" i="111"/>
  <c r="S59" i="111"/>
  <c r="S60" i="111"/>
  <c r="S61" i="111"/>
  <c r="S62" i="111"/>
  <c r="S63" i="111"/>
  <c r="S64" i="111"/>
  <c r="S65" i="111"/>
  <c r="S66" i="111"/>
  <c r="S67" i="111"/>
  <c r="S68" i="111"/>
  <c r="S69" i="111"/>
  <c r="S70" i="111"/>
  <c r="S71" i="111"/>
  <c r="S72" i="111"/>
  <c r="S73" i="111"/>
  <c r="S74" i="111"/>
  <c r="S75" i="111"/>
  <c r="S76" i="111"/>
  <c r="S77" i="111"/>
  <c r="S78" i="111"/>
  <c r="S79" i="111"/>
  <c r="S80" i="111"/>
  <c r="S81" i="111"/>
  <c r="S82" i="111"/>
  <c r="S83" i="111"/>
  <c r="S84" i="111"/>
  <c r="S85" i="111"/>
  <c r="S86" i="111"/>
  <c r="S87" i="111"/>
  <c r="S88" i="111"/>
  <c r="S89" i="111"/>
  <c r="S90" i="111"/>
  <c r="S91" i="111"/>
  <c r="S92" i="111"/>
  <c r="S93" i="111"/>
  <c r="S94" i="111"/>
  <c r="S95" i="111"/>
  <c r="S96" i="111"/>
  <c r="S97" i="111"/>
  <c r="S98" i="111"/>
  <c r="S99" i="111"/>
  <c r="S100" i="111"/>
  <c r="S101" i="111"/>
  <c r="S102" i="111"/>
  <c r="S103" i="111"/>
  <c r="S104" i="111"/>
  <c r="S105" i="111"/>
  <c r="S109" i="111"/>
  <c r="Q13" i="111"/>
  <c r="Q14" i="111"/>
  <c r="Q15" i="111"/>
  <c r="Q16" i="111"/>
  <c r="Q17" i="111"/>
  <c r="Q18" i="111"/>
  <c r="Q19" i="111"/>
  <c r="Q20" i="111"/>
  <c r="Q21" i="111"/>
  <c r="Q22" i="111"/>
  <c r="Q23" i="111"/>
  <c r="Q24" i="111"/>
  <c r="Q25" i="111"/>
  <c r="Q26" i="111"/>
  <c r="Q27" i="111"/>
  <c r="Q28" i="111"/>
  <c r="Q29" i="111"/>
  <c r="Q30" i="111"/>
  <c r="Q31" i="111"/>
  <c r="Q32" i="111"/>
  <c r="Q33" i="111"/>
  <c r="Q34" i="111"/>
  <c r="Q35" i="111"/>
  <c r="Q36" i="111"/>
  <c r="Q37" i="111"/>
  <c r="Q38" i="111"/>
  <c r="Q39" i="111"/>
  <c r="Q40" i="111"/>
  <c r="Q41" i="111"/>
  <c r="Q42" i="111"/>
  <c r="Q43" i="111"/>
  <c r="Q44" i="111"/>
  <c r="Q45" i="111"/>
  <c r="Q46" i="111"/>
  <c r="Q47" i="111"/>
  <c r="Q48" i="111"/>
  <c r="Q49" i="111"/>
  <c r="Q50" i="111"/>
  <c r="Q51" i="111"/>
  <c r="Q52" i="111"/>
  <c r="Q53" i="111"/>
  <c r="Q54" i="111"/>
  <c r="Q55" i="111"/>
  <c r="Q56" i="111"/>
  <c r="Q57" i="111"/>
  <c r="Q58" i="111"/>
  <c r="Q59" i="111"/>
  <c r="Q60" i="111"/>
  <c r="Q61" i="111"/>
  <c r="Q62" i="111"/>
  <c r="Q63" i="111"/>
  <c r="Q64" i="111"/>
  <c r="Q65" i="111"/>
  <c r="Q66" i="111"/>
  <c r="Q67" i="111"/>
  <c r="Q68" i="111"/>
  <c r="Q69" i="111"/>
  <c r="Q70" i="111"/>
  <c r="Q71" i="111"/>
  <c r="Q72" i="111"/>
  <c r="Q73" i="111"/>
  <c r="Q74" i="111"/>
  <c r="Q75" i="111"/>
  <c r="Q76" i="111"/>
  <c r="Q77" i="111"/>
  <c r="Q78" i="111"/>
  <c r="Q79" i="111"/>
  <c r="Q80" i="111"/>
  <c r="Q81" i="111"/>
  <c r="Q82" i="111"/>
  <c r="Q83" i="111"/>
  <c r="Q84" i="111"/>
  <c r="Q85" i="111"/>
  <c r="Q86" i="111"/>
  <c r="Q87" i="111"/>
  <c r="Q88" i="111"/>
  <c r="Q89" i="111"/>
  <c r="Q90" i="111"/>
  <c r="Q91" i="111"/>
  <c r="Q92" i="111"/>
  <c r="Q93" i="111"/>
  <c r="Q94" i="111"/>
  <c r="Q95" i="111"/>
  <c r="Q96" i="111"/>
  <c r="Q97" i="111"/>
  <c r="Q98" i="111"/>
  <c r="Q99" i="111"/>
  <c r="Q100" i="111"/>
  <c r="Q101" i="111"/>
  <c r="Q102" i="111"/>
  <c r="Q103" i="111"/>
  <c r="Q104" i="111"/>
  <c r="Q105" i="111"/>
  <c r="Q109" i="111"/>
  <c r="O13" i="111"/>
  <c r="O14" i="111"/>
  <c r="O15" i="111"/>
  <c r="O16" i="111"/>
  <c r="O17" i="111"/>
  <c r="O18" i="111"/>
  <c r="O19" i="111"/>
  <c r="O20" i="111"/>
  <c r="O21" i="111"/>
  <c r="O22" i="111"/>
  <c r="O23" i="111"/>
  <c r="O24" i="111"/>
  <c r="O25" i="111"/>
  <c r="O26" i="111"/>
  <c r="O27" i="111"/>
  <c r="O28" i="111"/>
  <c r="O29" i="111"/>
  <c r="O30" i="111"/>
  <c r="O31" i="111"/>
  <c r="O32" i="111"/>
  <c r="O33" i="111"/>
  <c r="O34" i="111"/>
  <c r="O35" i="111"/>
  <c r="O36" i="111"/>
  <c r="O37" i="111"/>
  <c r="O38" i="111"/>
  <c r="O39" i="111"/>
  <c r="O40" i="111"/>
  <c r="O41" i="111"/>
  <c r="O42" i="111"/>
  <c r="O43" i="111"/>
  <c r="O44" i="111"/>
  <c r="O45" i="111"/>
  <c r="O46" i="111"/>
  <c r="O47" i="111"/>
  <c r="O48" i="111"/>
  <c r="O49" i="111"/>
  <c r="O50" i="111"/>
  <c r="O51" i="111"/>
  <c r="O52" i="111"/>
  <c r="O53" i="111"/>
  <c r="O54" i="111"/>
  <c r="O55" i="111"/>
  <c r="O56" i="111"/>
  <c r="O57" i="111"/>
  <c r="O58" i="111"/>
  <c r="O59" i="111"/>
  <c r="O60" i="111"/>
  <c r="O61" i="111"/>
  <c r="O62" i="111"/>
  <c r="O63" i="111"/>
  <c r="O64" i="111"/>
  <c r="O65" i="111"/>
  <c r="O66" i="111"/>
  <c r="O67" i="111"/>
  <c r="O68" i="111"/>
  <c r="O69" i="111"/>
  <c r="O70" i="111"/>
  <c r="O71" i="111"/>
  <c r="O72" i="111"/>
  <c r="O73" i="111"/>
  <c r="O74" i="111"/>
  <c r="O75" i="111"/>
  <c r="O76" i="111"/>
  <c r="O77" i="111"/>
  <c r="O78" i="111"/>
  <c r="O79" i="111"/>
  <c r="O80" i="111"/>
  <c r="O81" i="111"/>
  <c r="O82" i="111"/>
  <c r="O83" i="111"/>
  <c r="O84" i="111"/>
  <c r="O85" i="111"/>
  <c r="O86" i="111"/>
  <c r="O87" i="111"/>
  <c r="O88" i="111"/>
  <c r="O89" i="111"/>
  <c r="O90" i="111"/>
  <c r="O91" i="111"/>
  <c r="O92" i="111"/>
  <c r="O93" i="111"/>
  <c r="O94" i="111"/>
  <c r="O95" i="111"/>
  <c r="O96" i="111"/>
  <c r="O97" i="111"/>
  <c r="O98" i="111"/>
  <c r="O99" i="111"/>
  <c r="O100" i="111"/>
  <c r="O101" i="111"/>
  <c r="O102" i="111"/>
  <c r="O103" i="111"/>
  <c r="O104" i="111"/>
  <c r="O105" i="111"/>
  <c r="O109" i="111"/>
  <c r="K13" i="111"/>
  <c r="K14" i="111"/>
  <c r="K15" i="111"/>
  <c r="K16" i="111"/>
  <c r="K17" i="111"/>
  <c r="K18" i="111"/>
  <c r="K19" i="111"/>
  <c r="K20" i="111"/>
  <c r="K21" i="111"/>
  <c r="K22" i="111"/>
  <c r="K23" i="111"/>
  <c r="K24" i="111"/>
  <c r="K25" i="111"/>
  <c r="K26" i="111"/>
  <c r="K27" i="111"/>
  <c r="K28" i="111"/>
  <c r="K29" i="111"/>
  <c r="K30" i="111"/>
  <c r="K31" i="111"/>
  <c r="K32" i="111"/>
  <c r="K33" i="111"/>
  <c r="K34" i="111"/>
  <c r="K35" i="111"/>
  <c r="K36" i="111"/>
  <c r="K37" i="111"/>
  <c r="K38" i="111"/>
  <c r="K39" i="111"/>
  <c r="K40" i="111"/>
  <c r="K41" i="111"/>
  <c r="K42" i="111"/>
  <c r="K43" i="111"/>
  <c r="K44" i="111"/>
  <c r="K45" i="111"/>
  <c r="K46" i="111"/>
  <c r="K47" i="111"/>
  <c r="K48" i="111"/>
  <c r="K49" i="111"/>
  <c r="K50" i="111"/>
  <c r="K51" i="111"/>
  <c r="K52" i="111"/>
  <c r="K53" i="111"/>
  <c r="K54" i="111"/>
  <c r="K55" i="111"/>
  <c r="K56" i="111"/>
  <c r="K57" i="111"/>
  <c r="K58" i="111"/>
  <c r="K59" i="111"/>
  <c r="K60" i="111"/>
  <c r="K61" i="111"/>
  <c r="K62" i="111"/>
  <c r="K63" i="111"/>
  <c r="K64" i="111"/>
  <c r="K65" i="111"/>
  <c r="K66" i="111"/>
  <c r="K67" i="111"/>
  <c r="K68" i="111"/>
  <c r="K69" i="111"/>
  <c r="K70" i="111"/>
  <c r="K71" i="111"/>
  <c r="K72" i="111"/>
  <c r="K73" i="111"/>
  <c r="K74" i="111"/>
  <c r="K75" i="111"/>
  <c r="K76" i="111"/>
  <c r="K77" i="111"/>
  <c r="K78" i="111"/>
  <c r="K79" i="111"/>
  <c r="K80" i="111"/>
  <c r="K81" i="111"/>
  <c r="K82" i="111"/>
  <c r="K83" i="111"/>
  <c r="K84" i="111"/>
  <c r="K85" i="111"/>
  <c r="K86" i="111"/>
  <c r="K87" i="111"/>
  <c r="K88" i="111"/>
  <c r="K89" i="111"/>
  <c r="K90" i="111"/>
  <c r="K91" i="111"/>
  <c r="K92" i="111"/>
  <c r="K93" i="111"/>
  <c r="K94" i="111"/>
  <c r="K95" i="111"/>
  <c r="K96" i="111"/>
  <c r="K97" i="111"/>
  <c r="K98" i="111"/>
  <c r="K99" i="111"/>
  <c r="K100" i="111"/>
  <c r="K101" i="111"/>
  <c r="K102" i="111"/>
  <c r="K103" i="111"/>
  <c r="K104" i="111"/>
  <c r="K105" i="111"/>
  <c r="K109" i="111"/>
  <c r="I13" i="111"/>
  <c r="I14" i="111"/>
  <c r="I15" i="111"/>
  <c r="I16" i="111"/>
  <c r="I17" i="111"/>
  <c r="I18" i="111"/>
  <c r="I19" i="111"/>
  <c r="I20" i="111"/>
  <c r="I21" i="111"/>
  <c r="I22" i="111"/>
  <c r="I23" i="111"/>
  <c r="I24" i="111"/>
  <c r="I25" i="111"/>
  <c r="I26" i="111"/>
  <c r="I27" i="111"/>
  <c r="I28" i="111"/>
  <c r="I29" i="111"/>
  <c r="I30" i="111"/>
  <c r="I31" i="111"/>
  <c r="I32" i="111"/>
  <c r="I33" i="111"/>
  <c r="I34" i="111"/>
  <c r="I35" i="111"/>
  <c r="I36" i="111"/>
  <c r="I37" i="111"/>
  <c r="I38" i="111"/>
  <c r="I39" i="111"/>
  <c r="I40" i="111"/>
  <c r="I41" i="111"/>
  <c r="I42" i="111"/>
  <c r="I43" i="111"/>
  <c r="I44" i="111"/>
  <c r="I45" i="111"/>
  <c r="I46" i="111"/>
  <c r="I47" i="111"/>
  <c r="I48" i="111"/>
  <c r="I49" i="111"/>
  <c r="I50" i="111"/>
  <c r="I51" i="111"/>
  <c r="I52" i="111"/>
  <c r="I53" i="111"/>
  <c r="I54" i="111"/>
  <c r="I55" i="111"/>
  <c r="I56" i="111"/>
  <c r="I57" i="111"/>
  <c r="I58" i="111"/>
  <c r="I59" i="111"/>
  <c r="I60" i="111"/>
  <c r="I61" i="111"/>
  <c r="I62" i="111"/>
  <c r="I63" i="111"/>
  <c r="I64" i="111"/>
  <c r="I65" i="111"/>
  <c r="I66" i="111"/>
  <c r="I67" i="111"/>
  <c r="I68" i="111"/>
  <c r="I69" i="111"/>
  <c r="I70" i="111"/>
  <c r="I71" i="111"/>
  <c r="I72" i="111"/>
  <c r="I73" i="111"/>
  <c r="I74" i="111"/>
  <c r="I75" i="111"/>
  <c r="I76" i="111"/>
  <c r="I77" i="111"/>
  <c r="I78" i="111"/>
  <c r="I79" i="111"/>
  <c r="I80" i="111"/>
  <c r="I81" i="111"/>
  <c r="I82" i="111"/>
  <c r="I83" i="111"/>
  <c r="I84" i="111"/>
  <c r="I85" i="111"/>
  <c r="I86" i="111"/>
  <c r="I87" i="111"/>
  <c r="I88" i="111"/>
  <c r="I89" i="111"/>
  <c r="I90" i="111"/>
  <c r="I91" i="111"/>
  <c r="I92" i="111"/>
  <c r="I93" i="111"/>
  <c r="I94" i="111"/>
  <c r="I95" i="111"/>
  <c r="I96" i="111"/>
  <c r="I97" i="111"/>
  <c r="I98" i="111"/>
  <c r="I99" i="111"/>
  <c r="I100" i="111"/>
  <c r="I101" i="111"/>
  <c r="I102" i="111"/>
  <c r="I103" i="111"/>
  <c r="I104" i="111"/>
  <c r="I105" i="111"/>
  <c r="I109" i="111"/>
  <c r="G13" i="111"/>
  <c r="G14" i="111"/>
  <c r="G15" i="111"/>
  <c r="G16" i="111"/>
  <c r="G17" i="111"/>
  <c r="G18" i="111"/>
  <c r="G19" i="111"/>
  <c r="G20" i="111"/>
  <c r="G21" i="111"/>
  <c r="G22" i="111"/>
  <c r="G23" i="111"/>
  <c r="G24" i="111"/>
  <c r="G25" i="111"/>
  <c r="G26" i="111"/>
  <c r="G27" i="111"/>
  <c r="G28" i="111"/>
  <c r="G29" i="111"/>
  <c r="G30" i="111"/>
  <c r="G31" i="111"/>
  <c r="G32" i="111"/>
  <c r="G33" i="111"/>
  <c r="G34" i="111"/>
  <c r="G35" i="111"/>
  <c r="G36" i="111"/>
  <c r="G37" i="111"/>
  <c r="G38" i="111"/>
  <c r="G39" i="111"/>
  <c r="G40" i="111"/>
  <c r="G41" i="111"/>
  <c r="G42" i="111"/>
  <c r="G43" i="111"/>
  <c r="G44" i="111"/>
  <c r="G45" i="111"/>
  <c r="G46" i="111"/>
  <c r="G47" i="111"/>
  <c r="G48" i="111"/>
  <c r="G49" i="111"/>
  <c r="G50" i="111"/>
  <c r="G51" i="111"/>
  <c r="G52" i="111"/>
  <c r="G53" i="111"/>
  <c r="G54" i="111"/>
  <c r="G55" i="111"/>
  <c r="G56" i="111"/>
  <c r="G57" i="111"/>
  <c r="G58" i="111"/>
  <c r="G59" i="111"/>
  <c r="G60" i="111"/>
  <c r="G61" i="111"/>
  <c r="G62" i="111"/>
  <c r="G63" i="111"/>
  <c r="G64" i="111"/>
  <c r="G65" i="111"/>
  <c r="G66" i="111"/>
  <c r="G67" i="111"/>
  <c r="G68" i="111"/>
  <c r="G69" i="111"/>
  <c r="G70" i="111"/>
  <c r="G71" i="111"/>
  <c r="G72" i="111"/>
  <c r="G73" i="111"/>
  <c r="G74" i="111"/>
  <c r="G75" i="111"/>
  <c r="G76" i="111"/>
  <c r="G77" i="111"/>
  <c r="G78" i="111"/>
  <c r="G79" i="111"/>
  <c r="G80" i="111"/>
  <c r="G81" i="111"/>
  <c r="G82" i="111"/>
  <c r="G83" i="111"/>
  <c r="G84" i="111"/>
  <c r="G85" i="111"/>
  <c r="G86" i="111"/>
  <c r="G87" i="111"/>
  <c r="G88" i="111"/>
  <c r="G89" i="111"/>
  <c r="G90" i="111"/>
  <c r="G91" i="111"/>
  <c r="G92" i="111"/>
  <c r="G93" i="111"/>
  <c r="G94" i="111"/>
  <c r="G95" i="111"/>
  <c r="G96" i="111"/>
  <c r="G97" i="111"/>
  <c r="G98" i="111"/>
  <c r="G99" i="111"/>
  <c r="G100" i="111"/>
  <c r="G101" i="111"/>
  <c r="G102" i="111"/>
  <c r="G103" i="111"/>
  <c r="G104" i="111"/>
  <c r="G105" i="111"/>
  <c r="G109" i="111"/>
  <c r="AF107" i="111"/>
  <c r="AD107" i="111"/>
  <c r="Z107" i="111"/>
  <c r="X107" i="111"/>
  <c r="V107" i="111"/>
  <c r="R107" i="111"/>
  <c r="P107" i="111"/>
  <c r="N107" i="111"/>
  <c r="J107" i="111"/>
  <c r="H107" i="111"/>
  <c r="F107" i="111"/>
  <c r="E107" i="111"/>
  <c r="B80" i="111"/>
  <c r="B79" i="111"/>
  <c r="B70" i="111"/>
  <c r="B65" i="111"/>
  <c r="B62" i="111"/>
  <c r="B60" i="111"/>
  <c r="B59" i="111"/>
  <c r="B58" i="111"/>
  <c r="B57" i="111"/>
  <c r="B56" i="111"/>
  <c r="B52" i="111"/>
  <c r="B49" i="111"/>
  <c r="B47" i="111"/>
  <c r="B46" i="111"/>
  <c r="B45" i="111"/>
  <c r="B44" i="111"/>
  <c r="B43" i="111"/>
  <c r="B42" i="111"/>
  <c r="B41" i="111"/>
  <c r="B39" i="111"/>
  <c r="B37" i="111"/>
  <c r="B36" i="111"/>
  <c r="B35" i="111"/>
  <c r="B34" i="111"/>
  <c r="B33" i="111"/>
  <c r="B32" i="111"/>
  <c r="B31" i="111"/>
  <c r="B30" i="111"/>
  <c r="B29" i="111"/>
  <c r="B28" i="111"/>
  <c r="B26" i="111"/>
  <c r="B25" i="111"/>
  <c r="B24" i="111"/>
  <c r="B23" i="111"/>
  <c r="B22" i="111"/>
  <c r="B21" i="111"/>
  <c r="B20" i="111"/>
  <c r="B19" i="111"/>
  <c r="B18" i="111"/>
  <c r="B16" i="111"/>
  <c r="B15" i="111"/>
  <c r="B14" i="111"/>
  <c r="B13" i="111"/>
  <c r="B6" i="111"/>
  <c r="B4" i="111"/>
  <c r="AY72" i="15"/>
  <c r="E15" i="110"/>
  <c r="AH15" i="110"/>
  <c r="AH121" i="110"/>
  <c r="Q116" i="110"/>
  <c r="E13" i="110"/>
  <c r="AH13" i="110"/>
  <c r="E14" i="110"/>
  <c r="AH14" i="110"/>
  <c r="E16" i="110"/>
  <c r="AH16" i="110"/>
  <c r="E17" i="110"/>
  <c r="AH17" i="110"/>
  <c r="E19" i="110"/>
  <c r="AH19" i="110"/>
  <c r="E20" i="110"/>
  <c r="AH20" i="110"/>
  <c r="E21" i="110"/>
  <c r="AH21" i="110"/>
  <c r="E22" i="110"/>
  <c r="AH22" i="110"/>
  <c r="E23" i="110"/>
  <c r="AH23" i="110"/>
  <c r="E24" i="110"/>
  <c r="AH24" i="110"/>
  <c r="E25" i="110"/>
  <c r="AH25" i="110"/>
  <c r="E26" i="110"/>
  <c r="AH26" i="110"/>
  <c r="E27" i="110"/>
  <c r="AH27" i="110"/>
  <c r="E28" i="110"/>
  <c r="AH28" i="110"/>
  <c r="E29" i="110"/>
  <c r="AH29" i="110"/>
  <c r="E30" i="110"/>
  <c r="AH30" i="110"/>
  <c r="E31" i="110"/>
  <c r="AH31" i="110"/>
  <c r="E32" i="110"/>
  <c r="AH32" i="110"/>
  <c r="E33" i="110"/>
  <c r="AH33" i="110"/>
  <c r="E34" i="110"/>
  <c r="AH34" i="110"/>
  <c r="E35" i="110"/>
  <c r="AH35" i="110"/>
  <c r="E36" i="110"/>
  <c r="AH36" i="110"/>
  <c r="E37" i="110"/>
  <c r="AH37" i="110"/>
  <c r="E38" i="110"/>
  <c r="AH38" i="110"/>
  <c r="E39" i="110"/>
  <c r="AH39" i="110"/>
  <c r="E40" i="110"/>
  <c r="AH40" i="110"/>
  <c r="E41" i="110"/>
  <c r="AH41" i="110"/>
  <c r="E42" i="110"/>
  <c r="AH42" i="110"/>
  <c r="E43" i="110"/>
  <c r="AH43" i="110"/>
  <c r="E44" i="110"/>
  <c r="AH44" i="110"/>
  <c r="E45" i="110"/>
  <c r="AH45" i="110"/>
  <c r="E46" i="110"/>
  <c r="AH46" i="110"/>
  <c r="E47" i="110"/>
  <c r="AH47" i="110"/>
  <c r="E48" i="110"/>
  <c r="AH48" i="110"/>
  <c r="E49" i="110"/>
  <c r="AH49" i="110"/>
  <c r="E50" i="110"/>
  <c r="AH50" i="110"/>
  <c r="E51" i="110"/>
  <c r="AH51" i="110"/>
  <c r="E52" i="110"/>
  <c r="AH52" i="110"/>
  <c r="E53" i="110"/>
  <c r="AH53" i="110"/>
  <c r="E54" i="110"/>
  <c r="AH54" i="110"/>
  <c r="E55" i="110"/>
  <c r="AH55" i="110"/>
  <c r="E56" i="110"/>
  <c r="AH56" i="110"/>
  <c r="E57" i="110"/>
  <c r="AH57" i="110"/>
  <c r="E58" i="110"/>
  <c r="AH58" i="110"/>
  <c r="E59" i="110"/>
  <c r="AH59" i="110"/>
  <c r="E60" i="110"/>
  <c r="AH60" i="110"/>
  <c r="E61" i="110"/>
  <c r="AH61" i="110"/>
  <c r="E62" i="110"/>
  <c r="AH62" i="110"/>
  <c r="E63" i="110"/>
  <c r="AH63" i="110"/>
  <c r="E64" i="110"/>
  <c r="AH64" i="110"/>
  <c r="E65" i="110"/>
  <c r="AH65" i="110"/>
  <c r="E66" i="110"/>
  <c r="AH66" i="110"/>
  <c r="E67" i="110"/>
  <c r="AH67" i="110"/>
  <c r="E68" i="110"/>
  <c r="AH68" i="110"/>
  <c r="E69" i="110"/>
  <c r="AH69" i="110"/>
  <c r="E70" i="110"/>
  <c r="AH70" i="110"/>
  <c r="E71" i="110"/>
  <c r="AH71" i="110"/>
  <c r="E72" i="110"/>
  <c r="AH72" i="110"/>
  <c r="E73" i="110"/>
  <c r="AH73" i="110"/>
  <c r="E74" i="110"/>
  <c r="AH74" i="110"/>
  <c r="E75" i="110"/>
  <c r="AH75" i="110"/>
  <c r="E76" i="110"/>
  <c r="AH76" i="110"/>
  <c r="E77" i="110"/>
  <c r="AH77" i="110"/>
  <c r="E78" i="110"/>
  <c r="AH78" i="110"/>
  <c r="E79" i="110"/>
  <c r="AH79" i="110"/>
  <c r="E80" i="110"/>
  <c r="AH80" i="110"/>
  <c r="E81" i="110"/>
  <c r="AH81" i="110"/>
  <c r="E82" i="110"/>
  <c r="AH82" i="110"/>
  <c r="E83" i="110"/>
  <c r="AH83" i="110"/>
  <c r="E84" i="110"/>
  <c r="AH84" i="110"/>
  <c r="E85" i="110"/>
  <c r="AH85" i="110"/>
  <c r="E86" i="110"/>
  <c r="AH86" i="110"/>
  <c r="E87" i="110"/>
  <c r="AH87" i="110"/>
  <c r="E88" i="110"/>
  <c r="AH88" i="110"/>
  <c r="E89" i="110"/>
  <c r="AH89" i="110"/>
  <c r="E90" i="110"/>
  <c r="AH90" i="110"/>
  <c r="E91" i="110"/>
  <c r="AH91" i="110"/>
  <c r="E92" i="110"/>
  <c r="AH92" i="110"/>
  <c r="E93" i="110"/>
  <c r="AH93" i="110"/>
  <c r="E94" i="110"/>
  <c r="AH94" i="110"/>
  <c r="E95" i="110"/>
  <c r="AH95" i="110"/>
  <c r="E96" i="110"/>
  <c r="AH96" i="110"/>
  <c r="E97" i="110"/>
  <c r="AH97" i="110"/>
  <c r="E98" i="110"/>
  <c r="AH98" i="110"/>
  <c r="E99" i="110"/>
  <c r="AH99" i="110"/>
  <c r="E100" i="110"/>
  <c r="AH100" i="110"/>
  <c r="E101" i="110"/>
  <c r="AH101" i="110"/>
  <c r="E102" i="110"/>
  <c r="AH102" i="110"/>
  <c r="E103" i="110"/>
  <c r="AH103" i="110"/>
  <c r="E104" i="110"/>
  <c r="AH104" i="110"/>
  <c r="E105" i="110"/>
  <c r="AH105" i="110"/>
  <c r="AH106" i="110"/>
  <c r="AH110" i="110"/>
  <c r="AH109" i="110"/>
  <c r="AG13" i="110"/>
  <c r="AG14" i="110"/>
  <c r="AG15" i="110"/>
  <c r="AG16" i="110"/>
  <c r="AG17" i="110"/>
  <c r="AG18" i="110"/>
  <c r="AG19" i="110"/>
  <c r="AG20" i="110"/>
  <c r="AG21" i="110"/>
  <c r="AG22" i="110"/>
  <c r="AG23" i="110"/>
  <c r="AG24" i="110"/>
  <c r="AG25" i="110"/>
  <c r="AG26" i="110"/>
  <c r="AG27" i="110"/>
  <c r="AG28" i="110"/>
  <c r="AG29" i="110"/>
  <c r="AG30" i="110"/>
  <c r="AG31" i="110"/>
  <c r="AG32" i="110"/>
  <c r="AG33" i="110"/>
  <c r="AG34" i="110"/>
  <c r="AG35" i="110"/>
  <c r="AG36" i="110"/>
  <c r="AG37" i="110"/>
  <c r="AG38" i="110"/>
  <c r="AG39" i="110"/>
  <c r="AG40" i="110"/>
  <c r="AG41" i="110"/>
  <c r="AG42" i="110"/>
  <c r="AG43" i="110"/>
  <c r="AG44" i="110"/>
  <c r="AG45" i="110"/>
  <c r="AG46" i="110"/>
  <c r="AG47" i="110"/>
  <c r="AG48" i="110"/>
  <c r="AG49" i="110"/>
  <c r="AG50" i="110"/>
  <c r="AG51" i="110"/>
  <c r="AG52" i="110"/>
  <c r="AG53" i="110"/>
  <c r="AG54" i="110"/>
  <c r="AG55" i="110"/>
  <c r="AG56" i="110"/>
  <c r="AG57" i="110"/>
  <c r="AG58" i="110"/>
  <c r="AG59" i="110"/>
  <c r="AG60" i="110"/>
  <c r="AG61" i="110"/>
  <c r="AG62" i="110"/>
  <c r="AG63" i="110"/>
  <c r="AG64" i="110"/>
  <c r="AG65" i="110"/>
  <c r="AG66" i="110"/>
  <c r="AG67" i="110"/>
  <c r="AG68" i="110"/>
  <c r="AG69" i="110"/>
  <c r="AG70" i="110"/>
  <c r="AG71" i="110"/>
  <c r="AG72" i="110"/>
  <c r="AG73" i="110"/>
  <c r="AG74" i="110"/>
  <c r="AG75" i="110"/>
  <c r="AG76" i="110"/>
  <c r="AG77" i="110"/>
  <c r="AG78" i="110"/>
  <c r="AG79" i="110"/>
  <c r="AG80" i="110"/>
  <c r="AG81" i="110"/>
  <c r="AG82" i="110"/>
  <c r="AG83" i="110"/>
  <c r="AG84" i="110"/>
  <c r="AG85" i="110"/>
  <c r="AG86" i="110"/>
  <c r="AG87" i="110"/>
  <c r="AG88" i="110"/>
  <c r="AG89" i="110"/>
  <c r="AG90" i="110"/>
  <c r="AG91" i="110"/>
  <c r="AG92" i="110"/>
  <c r="AG93" i="110"/>
  <c r="AG94" i="110"/>
  <c r="AG95" i="110"/>
  <c r="AG96" i="110"/>
  <c r="AG97" i="110"/>
  <c r="AG98" i="110"/>
  <c r="AG99" i="110"/>
  <c r="AG100" i="110"/>
  <c r="AG101" i="110"/>
  <c r="AG102" i="110"/>
  <c r="AG103" i="110"/>
  <c r="AG104" i="110"/>
  <c r="AG105" i="110"/>
  <c r="AG109" i="110"/>
  <c r="AE13" i="110"/>
  <c r="AE14" i="110"/>
  <c r="AE15" i="110"/>
  <c r="AE16" i="110"/>
  <c r="AE17" i="110"/>
  <c r="AE18" i="110"/>
  <c r="AE19" i="110"/>
  <c r="AE20" i="110"/>
  <c r="AE21" i="110"/>
  <c r="AE22" i="110"/>
  <c r="AE23" i="110"/>
  <c r="AE24" i="110"/>
  <c r="AE25" i="110"/>
  <c r="AE26" i="110"/>
  <c r="AE27" i="110"/>
  <c r="AE28" i="110"/>
  <c r="AE29" i="110"/>
  <c r="AE30" i="110"/>
  <c r="AE31" i="110"/>
  <c r="AE32" i="110"/>
  <c r="AE33" i="110"/>
  <c r="AE34" i="110"/>
  <c r="AE35" i="110"/>
  <c r="AE36" i="110"/>
  <c r="AE37" i="110"/>
  <c r="AE38" i="110"/>
  <c r="AE39" i="110"/>
  <c r="AE40" i="110"/>
  <c r="AE41" i="110"/>
  <c r="AE42" i="110"/>
  <c r="AE43" i="110"/>
  <c r="AE44" i="110"/>
  <c r="AE45" i="110"/>
  <c r="AE46" i="110"/>
  <c r="AE47" i="110"/>
  <c r="AE48" i="110"/>
  <c r="AE49" i="110"/>
  <c r="AE50" i="110"/>
  <c r="AE51" i="110"/>
  <c r="AE52" i="110"/>
  <c r="AE53" i="110"/>
  <c r="AE54" i="110"/>
  <c r="AE55" i="110"/>
  <c r="AE56" i="110"/>
  <c r="AE57" i="110"/>
  <c r="AE58" i="110"/>
  <c r="AE59" i="110"/>
  <c r="AE60" i="110"/>
  <c r="AE61" i="110"/>
  <c r="AE62" i="110"/>
  <c r="AE63" i="110"/>
  <c r="AE64" i="110"/>
  <c r="AE65" i="110"/>
  <c r="AE66" i="110"/>
  <c r="AE67" i="110"/>
  <c r="AE68" i="110"/>
  <c r="AE69" i="110"/>
  <c r="AE70" i="110"/>
  <c r="AE71" i="110"/>
  <c r="AE72" i="110"/>
  <c r="AE73" i="110"/>
  <c r="AE74" i="110"/>
  <c r="AE75" i="110"/>
  <c r="AE76" i="110"/>
  <c r="AE77" i="110"/>
  <c r="AE78" i="110"/>
  <c r="AE79" i="110"/>
  <c r="AE80" i="110"/>
  <c r="AE81" i="110"/>
  <c r="AE82" i="110"/>
  <c r="AE83" i="110"/>
  <c r="AE84" i="110"/>
  <c r="AE85" i="110"/>
  <c r="AE86" i="110"/>
  <c r="AE87" i="110"/>
  <c r="AE88" i="110"/>
  <c r="AE89" i="110"/>
  <c r="AE90" i="110"/>
  <c r="AE91" i="110"/>
  <c r="AE92" i="110"/>
  <c r="AE93" i="110"/>
  <c r="AE94" i="110"/>
  <c r="AE95" i="110"/>
  <c r="AE96" i="110"/>
  <c r="AE97" i="110"/>
  <c r="AE98" i="110"/>
  <c r="AE99" i="110"/>
  <c r="AE100" i="110"/>
  <c r="AE101" i="110"/>
  <c r="AE102" i="110"/>
  <c r="AE103" i="110"/>
  <c r="AE104" i="110"/>
  <c r="AE105" i="110"/>
  <c r="AE109" i="110"/>
  <c r="AA13" i="110"/>
  <c r="AA14" i="110"/>
  <c r="AA15" i="110"/>
  <c r="AA16" i="110"/>
  <c r="AA17" i="110"/>
  <c r="AA18" i="110"/>
  <c r="AA19" i="110"/>
  <c r="AA20" i="110"/>
  <c r="AA21" i="110"/>
  <c r="AA22" i="110"/>
  <c r="AA23" i="110"/>
  <c r="AA24" i="110"/>
  <c r="AA25" i="110"/>
  <c r="AA26" i="110"/>
  <c r="AA27" i="110"/>
  <c r="AA28" i="110"/>
  <c r="AA29" i="110"/>
  <c r="AA30" i="110"/>
  <c r="AA31" i="110"/>
  <c r="AA32" i="110"/>
  <c r="AA33" i="110"/>
  <c r="AA34" i="110"/>
  <c r="AA35" i="110"/>
  <c r="AA36" i="110"/>
  <c r="AA37" i="110"/>
  <c r="AA38" i="110"/>
  <c r="AA39" i="110"/>
  <c r="AA40" i="110"/>
  <c r="AA41" i="110"/>
  <c r="AA42" i="110"/>
  <c r="AA43" i="110"/>
  <c r="AA44" i="110"/>
  <c r="AA45" i="110"/>
  <c r="AA46" i="110"/>
  <c r="AA47" i="110"/>
  <c r="AA48" i="110"/>
  <c r="AA49" i="110"/>
  <c r="AA50" i="110"/>
  <c r="AA51" i="110"/>
  <c r="AA52" i="110"/>
  <c r="AA53" i="110"/>
  <c r="AA54" i="110"/>
  <c r="AA55" i="110"/>
  <c r="AA56" i="110"/>
  <c r="AA57" i="110"/>
  <c r="AA58" i="110"/>
  <c r="AA59" i="110"/>
  <c r="AA60" i="110"/>
  <c r="AA61" i="110"/>
  <c r="AA62" i="110"/>
  <c r="AA63" i="110"/>
  <c r="AA64" i="110"/>
  <c r="AA65" i="110"/>
  <c r="AA66" i="110"/>
  <c r="AA67" i="110"/>
  <c r="AA68" i="110"/>
  <c r="AA69" i="110"/>
  <c r="AA70" i="110"/>
  <c r="AA71" i="110"/>
  <c r="AA72" i="110"/>
  <c r="AA73" i="110"/>
  <c r="AA74" i="110"/>
  <c r="AA75" i="110"/>
  <c r="AA76" i="110"/>
  <c r="AA77" i="110"/>
  <c r="AA78" i="110"/>
  <c r="AA79" i="110"/>
  <c r="AA80" i="110"/>
  <c r="AA81" i="110"/>
  <c r="AA82" i="110"/>
  <c r="AA83" i="110"/>
  <c r="AA84" i="110"/>
  <c r="AA85" i="110"/>
  <c r="AA86" i="110"/>
  <c r="AA87" i="110"/>
  <c r="AA88" i="110"/>
  <c r="AA89" i="110"/>
  <c r="AA90" i="110"/>
  <c r="AA91" i="110"/>
  <c r="AA92" i="110"/>
  <c r="AA93" i="110"/>
  <c r="AA94" i="110"/>
  <c r="AA95" i="110"/>
  <c r="AA96" i="110"/>
  <c r="AA97" i="110"/>
  <c r="AA98" i="110"/>
  <c r="AA99" i="110"/>
  <c r="AA100" i="110"/>
  <c r="AA101" i="110"/>
  <c r="AA102" i="110"/>
  <c r="AA103" i="110"/>
  <c r="AA104" i="110"/>
  <c r="AA105" i="110"/>
  <c r="AA109" i="110"/>
  <c r="Y13" i="110"/>
  <c r="Y14" i="110"/>
  <c r="Y15" i="110"/>
  <c r="Y16" i="110"/>
  <c r="Y17" i="110"/>
  <c r="Y18" i="110"/>
  <c r="Y19" i="110"/>
  <c r="Y20" i="110"/>
  <c r="Y21" i="110"/>
  <c r="Y22" i="110"/>
  <c r="Y23" i="110"/>
  <c r="Y24" i="110"/>
  <c r="Y25" i="110"/>
  <c r="Y26" i="110"/>
  <c r="Y27" i="110"/>
  <c r="Y28" i="110"/>
  <c r="Y29" i="110"/>
  <c r="Y30" i="110"/>
  <c r="Y31" i="110"/>
  <c r="Y32" i="110"/>
  <c r="Y33" i="110"/>
  <c r="Y34" i="110"/>
  <c r="Y35" i="110"/>
  <c r="Y36" i="110"/>
  <c r="Y37" i="110"/>
  <c r="Y38" i="110"/>
  <c r="Y39" i="110"/>
  <c r="Y40" i="110"/>
  <c r="Y41" i="110"/>
  <c r="Y42" i="110"/>
  <c r="Y43" i="110"/>
  <c r="Y44" i="110"/>
  <c r="Y45" i="110"/>
  <c r="Y46" i="110"/>
  <c r="Y47" i="110"/>
  <c r="Y48" i="110"/>
  <c r="Y49" i="110"/>
  <c r="Y50" i="110"/>
  <c r="Y51" i="110"/>
  <c r="Y52" i="110"/>
  <c r="Y53" i="110"/>
  <c r="Y54" i="110"/>
  <c r="Y55" i="110"/>
  <c r="Y56" i="110"/>
  <c r="Y57" i="110"/>
  <c r="Y58" i="110"/>
  <c r="Y59" i="110"/>
  <c r="Y60" i="110"/>
  <c r="Y61" i="110"/>
  <c r="Y62" i="110"/>
  <c r="Y63" i="110"/>
  <c r="Y64" i="110"/>
  <c r="Y65" i="110"/>
  <c r="Y66" i="110"/>
  <c r="Y67" i="110"/>
  <c r="Y68" i="110"/>
  <c r="Y69" i="110"/>
  <c r="Y70" i="110"/>
  <c r="Y71" i="110"/>
  <c r="Y72" i="110"/>
  <c r="Y73" i="110"/>
  <c r="Y74" i="110"/>
  <c r="Y75" i="110"/>
  <c r="Y76" i="110"/>
  <c r="Y77" i="110"/>
  <c r="Y78" i="110"/>
  <c r="Y79" i="110"/>
  <c r="Y80" i="110"/>
  <c r="Y81" i="110"/>
  <c r="Y82" i="110"/>
  <c r="Y83" i="110"/>
  <c r="Y84" i="110"/>
  <c r="Y85" i="110"/>
  <c r="Y86" i="110"/>
  <c r="Y87" i="110"/>
  <c r="Y88" i="110"/>
  <c r="Y89" i="110"/>
  <c r="Y90" i="110"/>
  <c r="Y91" i="110"/>
  <c r="Y92" i="110"/>
  <c r="Y93" i="110"/>
  <c r="Y94" i="110"/>
  <c r="Y95" i="110"/>
  <c r="Y96" i="110"/>
  <c r="Y97" i="110"/>
  <c r="Y98" i="110"/>
  <c r="Y99" i="110"/>
  <c r="Y100" i="110"/>
  <c r="Y101" i="110"/>
  <c r="Y102" i="110"/>
  <c r="Y103" i="110"/>
  <c r="Y104" i="110"/>
  <c r="Y105" i="110"/>
  <c r="Y109" i="110"/>
  <c r="W13" i="110"/>
  <c r="W14" i="110"/>
  <c r="W15" i="110"/>
  <c r="W16" i="110"/>
  <c r="W17" i="110"/>
  <c r="W18" i="110"/>
  <c r="W19" i="110"/>
  <c r="W20" i="110"/>
  <c r="W21" i="110"/>
  <c r="W22" i="110"/>
  <c r="W23" i="110"/>
  <c r="W24" i="110"/>
  <c r="W25" i="110"/>
  <c r="W26" i="110"/>
  <c r="W27" i="110"/>
  <c r="W28" i="110"/>
  <c r="W29" i="110"/>
  <c r="W30" i="110"/>
  <c r="W31" i="110"/>
  <c r="W32" i="110"/>
  <c r="W33" i="110"/>
  <c r="W34" i="110"/>
  <c r="W35" i="110"/>
  <c r="W36" i="110"/>
  <c r="W37" i="110"/>
  <c r="W38" i="110"/>
  <c r="W39" i="110"/>
  <c r="W40" i="110"/>
  <c r="W41" i="110"/>
  <c r="W42" i="110"/>
  <c r="W43" i="110"/>
  <c r="W44" i="110"/>
  <c r="W45" i="110"/>
  <c r="W46" i="110"/>
  <c r="W47" i="110"/>
  <c r="W48" i="110"/>
  <c r="W49" i="110"/>
  <c r="W50" i="110"/>
  <c r="W51" i="110"/>
  <c r="W52" i="110"/>
  <c r="W53" i="110"/>
  <c r="W54" i="110"/>
  <c r="W55" i="110"/>
  <c r="W56" i="110"/>
  <c r="W57" i="110"/>
  <c r="W58" i="110"/>
  <c r="W59" i="110"/>
  <c r="W60" i="110"/>
  <c r="W61" i="110"/>
  <c r="W62" i="110"/>
  <c r="W63" i="110"/>
  <c r="W64" i="110"/>
  <c r="W65" i="110"/>
  <c r="W66" i="110"/>
  <c r="W67" i="110"/>
  <c r="W68" i="110"/>
  <c r="W69" i="110"/>
  <c r="W70" i="110"/>
  <c r="W71" i="110"/>
  <c r="W72" i="110"/>
  <c r="W73" i="110"/>
  <c r="W74" i="110"/>
  <c r="W75" i="110"/>
  <c r="W76" i="110"/>
  <c r="W77" i="110"/>
  <c r="W78" i="110"/>
  <c r="W79" i="110"/>
  <c r="W80" i="110"/>
  <c r="W81" i="110"/>
  <c r="W82" i="110"/>
  <c r="W83" i="110"/>
  <c r="W84" i="110"/>
  <c r="W85" i="110"/>
  <c r="W86" i="110"/>
  <c r="W87" i="110"/>
  <c r="W88" i="110"/>
  <c r="W89" i="110"/>
  <c r="W90" i="110"/>
  <c r="W91" i="110"/>
  <c r="W92" i="110"/>
  <c r="W93" i="110"/>
  <c r="W94" i="110"/>
  <c r="W95" i="110"/>
  <c r="W96" i="110"/>
  <c r="W97" i="110"/>
  <c r="W98" i="110"/>
  <c r="W99" i="110"/>
  <c r="W100" i="110"/>
  <c r="W101" i="110"/>
  <c r="W102" i="110"/>
  <c r="W103" i="110"/>
  <c r="W104" i="110"/>
  <c r="W105" i="110"/>
  <c r="W109" i="110"/>
  <c r="S13" i="110"/>
  <c r="S14" i="110"/>
  <c r="S15" i="110"/>
  <c r="S16" i="110"/>
  <c r="S17" i="110"/>
  <c r="S18" i="110"/>
  <c r="S19" i="110"/>
  <c r="S20" i="110"/>
  <c r="S21" i="110"/>
  <c r="S22" i="110"/>
  <c r="S23" i="110"/>
  <c r="S24" i="110"/>
  <c r="S25" i="110"/>
  <c r="S26" i="110"/>
  <c r="S27" i="110"/>
  <c r="S28" i="110"/>
  <c r="S29" i="110"/>
  <c r="S30" i="110"/>
  <c r="S31" i="110"/>
  <c r="S32" i="110"/>
  <c r="S33" i="110"/>
  <c r="S34" i="110"/>
  <c r="S35" i="110"/>
  <c r="S36" i="110"/>
  <c r="S37" i="110"/>
  <c r="S38" i="110"/>
  <c r="S39" i="110"/>
  <c r="S40" i="110"/>
  <c r="S41" i="110"/>
  <c r="S42" i="110"/>
  <c r="S43" i="110"/>
  <c r="S44" i="110"/>
  <c r="S45" i="110"/>
  <c r="S46" i="110"/>
  <c r="S47" i="110"/>
  <c r="S48" i="110"/>
  <c r="S49" i="110"/>
  <c r="S50" i="110"/>
  <c r="S51" i="110"/>
  <c r="S52" i="110"/>
  <c r="S53" i="110"/>
  <c r="S54" i="110"/>
  <c r="S55" i="110"/>
  <c r="S56" i="110"/>
  <c r="S57" i="110"/>
  <c r="S58" i="110"/>
  <c r="S59" i="110"/>
  <c r="S60" i="110"/>
  <c r="S61" i="110"/>
  <c r="S62" i="110"/>
  <c r="S63" i="110"/>
  <c r="S64" i="110"/>
  <c r="S65" i="110"/>
  <c r="S66" i="110"/>
  <c r="S67" i="110"/>
  <c r="S68" i="110"/>
  <c r="S69" i="110"/>
  <c r="S70" i="110"/>
  <c r="S71" i="110"/>
  <c r="S72" i="110"/>
  <c r="S73" i="110"/>
  <c r="S74" i="110"/>
  <c r="S75" i="110"/>
  <c r="S76" i="110"/>
  <c r="S77" i="110"/>
  <c r="S78" i="110"/>
  <c r="S79" i="110"/>
  <c r="S80" i="110"/>
  <c r="S81" i="110"/>
  <c r="S82" i="110"/>
  <c r="S83" i="110"/>
  <c r="S84" i="110"/>
  <c r="S85" i="110"/>
  <c r="S86" i="110"/>
  <c r="S87" i="110"/>
  <c r="S88" i="110"/>
  <c r="S89" i="110"/>
  <c r="S90" i="110"/>
  <c r="S91" i="110"/>
  <c r="S92" i="110"/>
  <c r="S93" i="110"/>
  <c r="S94" i="110"/>
  <c r="S95" i="110"/>
  <c r="S96" i="110"/>
  <c r="S97" i="110"/>
  <c r="S98" i="110"/>
  <c r="S99" i="110"/>
  <c r="S100" i="110"/>
  <c r="S101" i="110"/>
  <c r="S102" i="110"/>
  <c r="S103" i="110"/>
  <c r="S104" i="110"/>
  <c r="S105" i="110"/>
  <c r="S109" i="110"/>
  <c r="Q13" i="110"/>
  <c r="Q14" i="110"/>
  <c r="Q15" i="110"/>
  <c r="Q16" i="110"/>
  <c r="Q17" i="110"/>
  <c r="Q18" i="110"/>
  <c r="Q19" i="110"/>
  <c r="Q20" i="110"/>
  <c r="Q21" i="110"/>
  <c r="Q22" i="110"/>
  <c r="Q23" i="110"/>
  <c r="Q24" i="110"/>
  <c r="Q25" i="110"/>
  <c r="Q26" i="110"/>
  <c r="Q27" i="110"/>
  <c r="Q28" i="110"/>
  <c r="Q29" i="110"/>
  <c r="Q30" i="110"/>
  <c r="Q31" i="110"/>
  <c r="Q32" i="110"/>
  <c r="Q33" i="110"/>
  <c r="Q34" i="110"/>
  <c r="Q35" i="110"/>
  <c r="Q36" i="110"/>
  <c r="Q37" i="110"/>
  <c r="Q38" i="110"/>
  <c r="Q39" i="110"/>
  <c r="Q40" i="110"/>
  <c r="Q41" i="110"/>
  <c r="Q42" i="110"/>
  <c r="Q43" i="110"/>
  <c r="Q44" i="110"/>
  <c r="Q45" i="110"/>
  <c r="Q46" i="110"/>
  <c r="Q47" i="110"/>
  <c r="Q48" i="110"/>
  <c r="Q49" i="110"/>
  <c r="Q50" i="110"/>
  <c r="Q51" i="110"/>
  <c r="Q52" i="110"/>
  <c r="Q53" i="110"/>
  <c r="Q54" i="110"/>
  <c r="Q55" i="110"/>
  <c r="Q56" i="110"/>
  <c r="Q57" i="110"/>
  <c r="Q58" i="110"/>
  <c r="Q59" i="110"/>
  <c r="Q60" i="110"/>
  <c r="Q61" i="110"/>
  <c r="Q62" i="110"/>
  <c r="Q63" i="110"/>
  <c r="Q64" i="110"/>
  <c r="Q65" i="110"/>
  <c r="Q66" i="110"/>
  <c r="Q67" i="110"/>
  <c r="Q68" i="110"/>
  <c r="Q69" i="110"/>
  <c r="Q70" i="110"/>
  <c r="Q71" i="110"/>
  <c r="Q72" i="110"/>
  <c r="Q73" i="110"/>
  <c r="Q74" i="110"/>
  <c r="Q75" i="110"/>
  <c r="Q76" i="110"/>
  <c r="Q77" i="110"/>
  <c r="Q78" i="110"/>
  <c r="Q79" i="110"/>
  <c r="Q80" i="110"/>
  <c r="Q81" i="110"/>
  <c r="Q82" i="110"/>
  <c r="Q83" i="110"/>
  <c r="Q84" i="110"/>
  <c r="Q85" i="110"/>
  <c r="Q86" i="110"/>
  <c r="Q87" i="110"/>
  <c r="Q88" i="110"/>
  <c r="Q89" i="110"/>
  <c r="Q90" i="110"/>
  <c r="Q91" i="110"/>
  <c r="Q92" i="110"/>
  <c r="Q93" i="110"/>
  <c r="Q94" i="110"/>
  <c r="Q95" i="110"/>
  <c r="Q96" i="110"/>
  <c r="Q97" i="110"/>
  <c r="Q98" i="110"/>
  <c r="Q99" i="110"/>
  <c r="Q100" i="110"/>
  <c r="Q101" i="110"/>
  <c r="Q102" i="110"/>
  <c r="Q103" i="110"/>
  <c r="Q104" i="110"/>
  <c r="Q105" i="110"/>
  <c r="Q109" i="110"/>
  <c r="O13" i="110"/>
  <c r="O14" i="110"/>
  <c r="O15" i="110"/>
  <c r="O16" i="110"/>
  <c r="O17" i="110"/>
  <c r="O18" i="110"/>
  <c r="O19" i="110"/>
  <c r="O20" i="110"/>
  <c r="O21" i="110"/>
  <c r="O22" i="110"/>
  <c r="O23" i="110"/>
  <c r="O24" i="110"/>
  <c r="O25" i="110"/>
  <c r="O26" i="110"/>
  <c r="O27" i="110"/>
  <c r="O28" i="110"/>
  <c r="O29" i="110"/>
  <c r="O30" i="110"/>
  <c r="O31" i="110"/>
  <c r="O32" i="110"/>
  <c r="O33" i="110"/>
  <c r="O34" i="110"/>
  <c r="O35" i="110"/>
  <c r="O36" i="110"/>
  <c r="O37" i="110"/>
  <c r="O38" i="110"/>
  <c r="O39" i="110"/>
  <c r="O40" i="110"/>
  <c r="O41" i="110"/>
  <c r="O42" i="110"/>
  <c r="O43" i="110"/>
  <c r="O44" i="110"/>
  <c r="O45" i="110"/>
  <c r="O46" i="110"/>
  <c r="O47" i="110"/>
  <c r="O48" i="110"/>
  <c r="O49" i="110"/>
  <c r="O50" i="110"/>
  <c r="O51" i="110"/>
  <c r="O52" i="110"/>
  <c r="O53" i="110"/>
  <c r="O54" i="110"/>
  <c r="O55" i="110"/>
  <c r="O56" i="110"/>
  <c r="O57" i="110"/>
  <c r="O58" i="110"/>
  <c r="O59" i="110"/>
  <c r="O60" i="110"/>
  <c r="O61" i="110"/>
  <c r="O62" i="110"/>
  <c r="O63" i="110"/>
  <c r="O64" i="110"/>
  <c r="O65" i="110"/>
  <c r="O66" i="110"/>
  <c r="O67" i="110"/>
  <c r="O68" i="110"/>
  <c r="O69" i="110"/>
  <c r="O70" i="110"/>
  <c r="O71" i="110"/>
  <c r="O72" i="110"/>
  <c r="O73" i="110"/>
  <c r="O74" i="110"/>
  <c r="O75" i="110"/>
  <c r="O76" i="110"/>
  <c r="O77" i="110"/>
  <c r="O78" i="110"/>
  <c r="O79" i="110"/>
  <c r="O80" i="110"/>
  <c r="O81" i="110"/>
  <c r="O82" i="110"/>
  <c r="O83" i="110"/>
  <c r="O84" i="110"/>
  <c r="O85" i="110"/>
  <c r="O86" i="110"/>
  <c r="O87" i="110"/>
  <c r="O88" i="110"/>
  <c r="O89" i="110"/>
  <c r="O90" i="110"/>
  <c r="O91" i="110"/>
  <c r="O92" i="110"/>
  <c r="O93" i="110"/>
  <c r="O94" i="110"/>
  <c r="O95" i="110"/>
  <c r="O96" i="110"/>
  <c r="O97" i="110"/>
  <c r="O98" i="110"/>
  <c r="O99" i="110"/>
  <c r="O100" i="110"/>
  <c r="O101" i="110"/>
  <c r="O102" i="110"/>
  <c r="O103" i="110"/>
  <c r="O104" i="110"/>
  <c r="O105" i="110"/>
  <c r="O109" i="110"/>
  <c r="K13" i="110"/>
  <c r="K14" i="110"/>
  <c r="K15" i="110"/>
  <c r="K16" i="110"/>
  <c r="K17" i="110"/>
  <c r="K18" i="110"/>
  <c r="K19" i="110"/>
  <c r="K20" i="110"/>
  <c r="K21" i="110"/>
  <c r="K22" i="110"/>
  <c r="K23" i="110"/>
  <c r="K24" i="110"/>
  <c r="K25" i="110"/>
  <c r="K26" i="110"/>
  <c r="K27" i="110"/>
  <c r="K28" i="110"/>
  <c r="K29" i="110"/>
  <c r="K30" i="110"/>
  <c r="K31" i="110"/>
  <c r="K32" i="110"/>
  <c r="K33" i="110"/>
  <c r="K34" i="110"/>
  <c r="K35" i="110"/>
  <c r="K36" i="110"/>
  <c r="K37" i="110"/>
  <c r="K38" i="110"/>
  <c r="K39" i="110"/>
  <c r="K40" i="110"/>
  <c r="K41" i="110"/>
  <c r="K42" i="110"/>
  <c r="K43" i="110"/>
  <c r="K44" i="110"/>
  <c r="K45" i="110"/>
  <c r="K46" i="110"/>
  <c r="K47" i="110"/>
  <c r="K48" i="110"/>
  <c r="K49" i="110"/>
  <c r="K50" i="110"/>
  <c r="K51" i="110"/>
  <c r="K52" i="110"/>
  <c r="K53" i="110"/>
  <c r="K54" i="110"/>
  <c r="K55" i="110"/>
  <c r="K56" i="110"/>
  <c r="K57" i="110"/>
  <c r="K58" i="110"/>
  <c r="K59" i="110"/>
  <c r="K60" i="110"/>
  <c r="K61" i="110"/>
  <c r="K62" i="110"/>
  <c r="K63" i="110"/>
  <c r="K64" i="110"/>
  <c r="K65" i="110"/>
  <c r="K66" i="110"/>
  <c r="K67" i="110"/>
  <c r="K68" i="110"/>
  <c r="K69" i="110"/>
  <c r="K70" i="110"/>
  <c r="K71" i="110"/>
  <c r="K72" i="110"/>
  <c r="K73" i="110"/>
  <c r="K74" i="110"/>
  <c r="K75" i="110"/>
  <c r="K76" i="110"/>
  <c r="K77" i="110"/>
  <c r="K78" i="110"/>
  <c r="K79" i="110"/>
  <c r="K80" i="110"/>
  <c r="K81" i="110"/>
  <c r="K82" i="110"/>
  <c r="K83" i="110"/>
  <c r="K84" i="110"/>
  <c r="K85" i="110"/>
  <c r="K86" i="110"/>
  <c r="K87" i="110"/>
  <c r="K88" i="110"/>
  <c r="K89" i="110"/>
  <c r="K90" i="110"/>
  <c r="K91" i="110"/>
  <c r="K92" i="110"/>
  <c r="K93" i="110"/>
  <c r="K94" i="110"/>
  <c r="K95" i="110"/>
  <c r="K96" i="110"/>
  <c r="K97" i="110"/>
  <c r="K98" i="110"/>
  <c r="K99" i="110"/>
  <c r="K100" i="110"/>
  <c r="K101" i="110"/>
  <c r="K102" i="110"/>
  <c r="K103" i="110"/>
  <c r="K104" i="110"/>
  <c r="K105" i="110"/>
  <c r="K109" i="110"/>
  <c r="I13" i="110"/>
  <c r="I14" i="110"/>
  <c r="I15" i="110"/>
  <c r="I16" i="110"/>
  <c r="I17" i="110"/>
  <c r="I18" i="110"/>
  <c r="I19" i="110"/>
  <c r="I20" i="110"/>
  <c r="I21" i="110"/>
  <c r="I22" i="110"/>
  <c r="I23" i="110"/>
  <c r="I24" i="110"/>
  <c r="I25" i="110"/>
  <c r="I26" i="110"/>
  <c r="I27" i="110"/>
  <c r="I28" i="110"/>
  <c r="I29" i="110"/>
  <c r="I30" i="110"/>
  <c r="I31" i="110"/>
  <c r="I32" i="110"/>
  <c r="I33" i="110"/>
  <c r="I34" i="110"/>
  <c r="I35" i="110"/>
  <c r="I36" i="110"/>
  <c r="I37" i="110"/>
  <c r="I38" i="110"/>
  <c r="I39" i="110"/>
  <c r="I40" i="110"/>
  <c r="I41" i="110"/>
  <c r="I42" i="110"/>
  <c r="I43" i="110"/>
  <c r="I44" i="110"/>
  <c r="I45" i="110"/>
  <c r="I46" i="110"/>
  <c r="I47" i="110"/>
  <c r="I48" i="110"/>
  <c r="I49" i="110"/>
  <c r="I50" i="110"/>
  <c r="I51" i="110"/>
  <c r="I52" i="110"/>
  <c r="I53" i="110"/>
  <c r="I54" i="110"/>
  <c r="I55" i="110"/>
  <c r="I56" i="110"/>
  <c r="I57" i="110"/>
  <c r="I58" i="110"/>
  <c r="I59" i="110"/>
  <c r="I60" i="110"/>
  <c r="I61" i="110"/>
  <c r="I62" i="110"/>
  <c r="I63" i="110"/>
  <c r="I64" i="110"/>
  <c r="I65" i="110"/>
  <c r="I66" i="110"/>
  <c r="I67" i="110"/>
  <c r="I68" i="110"/>
  <c r="I69" i="110"/>
  <c r="I70" i="110"/>
  <c r="I71" i="110"/>
  <c r="I72" i="110"/>
  <c r="I73" i="110"/>
  <c r="I74" i="110"/>
  <c r="I75" i="110"/>
  <c r="I76" i="110"/>
  <c r="I77" i="110"/>
  <c r="I78" i="110"/>
  <c r="I79" i="110"/>
  <c r="I80" i="110"/>
  <c r="I81" i="110"/>
  <c r="I82" i="110"/>
  <c r="I83" i="110"/>
  <c r="I84" i="110"/>
  <c r="I85" i="110"/>
  <c r="I86" i="110"/>
  <c r="I87" i="110"/>
  <c r="I88" i="110"/>
  <c r="I89" i="110"/>
  <c r="I90" i="110"/>
  <c r="I91" i="110"/>
  <c r="I92" i="110"/>
  <c r="I93" i="110"/>
  <c r="I94" i="110"/>
  <c r="I95" i="110"/>
  <c r="I96" i="110"/>
  <c r="I97" i="110"/>
  <c r="I98" i="110"/>
  <c r="I99" i="110"/>
  <c r="I100" i="110"/>
  <c r="I101" i="110"/>
  <c r="I102" i="110"/>
  <c r="I103" i="110"/>
  <c r="I104" i="110"/>
  <c r="I105" i="110"/>
  <c r="I109" i="110"/>
  <c r="G13" i="110"/>
  <c r="G14" i="110"/>
  <c r="G15" i="110"/>
  <c r="G16" i="110"/>
  <c r="G17" i="110"/>
  <c r="G18" i="110"/>
  <c r="G19" i="110"/>
  <c r="G20" i="110"/>
  <c r="G21" i="110"/>
  <c r="G22" i="110"/>
  <c r="G23" i="110"/>
  <c r="G24" i="110"/>
  <c r="G25" i="110"/>
  <c r="G26" i="110"/>
  <c r="G27" i="110"/>
  <c r="G28" i="110"/>
  <c r="G29" i="110"/>
  <c r="G30" i="110"/>
  <c r="G31" i="110"/>
  <c r="G32" i="110"/>
  <c r="G33" i="110"/>
  <c r="G34" i="110"/>
  <c r="G35" i="110"/>
  <c r="G36" i="110"/>
  <c r="G37" i="110"/>
  <c r="G38" i="110"/>
  <c r="G39" i="110"/>
  <c r="G40" i="110"/>
  <c r="G41" i="110"/>
  <c r="G42" i="110"/>
  <c r="G43" i="110"/>
  <c r="G44" i="110"/>
  <c r="G45" i="110"/>
  <c r="G46" i="110"/>
  <c r="G47" i="110"/>
  <c r="G48" i="110"/>
  <c r="G49" i="110"/>
  <c r="G50" i="110"/>
  <c r="G51" i="110"/>
  <c r="G52" i="110"/>
  <c r="G53" i="110"/>
  <c r="G54" i="110"/>
  <c r="G55" i="110"/>
  <c r="G56" i="110"/>
  <c r="G57" i="110"/>
  <c r="G58" i="110"/>
  <c r="G59" i="110"/>
  <c r="G60" i="110"/>
  <c r="G61" i="110"/>
  <c r="G62" i="110"/>
  <c r="G63" i="110"/>
  <c r="G64" i="110"/>
  <c r="G65" i="110"/>
  <c r="G66" i="110"/>
  <c r="G67" i="110"/>
  <c r="G68" i="110"/>
  <c r="G69" i="110"/>
  <c r="G70" i="110"/>
  <c r="G71" i="110"/>
  <c r="G72" i="110"/>
  <c r="G73" i="110"/>
  <c r="G74" i="110"/>
  <c r="G75" i="110"/>
  <c r="G76" i="110"/>
  <c r="G77" i="110"/>
  <c r="G78" i="110"/>
  <c r="G79" i="110"/>
  <c r="G80" i="110"/>
  <c r="G81" i="110"/>
  <c r="G82" i="110"/>
  <c r="G83" i="110"/>
  <c r="G84" i="110"/>
  <c r="G85" i="110"/>
  <c r="G86" i="110"/>
  <c r="G87" i="110"/>
  <c r="G88" i="110"/>
  <c r="G89" i="110"/>
  <c r="G90" i="110"/>
  <c r="G91" i="110"/>
  <c r="G92" i="110"/>
  <c r="G93" i="110"/>
  <c r="G94" i="110"/>
  <c r="G95" i="110"/>
  <c r="G96" i="110"/>
  <c r="G97" i="110"/>
  <c r="G98" i="110"/>
  <c r="G99" i="110"/>
  <c r="G100" i="110"/>
  <c r="G101" i="110"/>
  <c r="G102" i="110"/>
  <c r="G103" i="110"/>
  <c r="G104" i="110"/>
  <c r="G105" i="110"/>
  <c r="G109" i="110"/>
  <c r="AF107" i="110"/>
  <c r="AD107" i="110"/>
  <c r="Z107" i="110"/>
  <c r="X107" i="110"/>
  <c r="V107" i="110"/>
  <c r="R107" i="110"/>
  <c r="P107" i="110"/>
  <c r="N107" i="110"/>
  <c r="J107" i="110"/>
  <c r="H107" i="110"/>
  <c r="F107" i="110"/>
  <c r="E107" i="110"/>
  <c r="B80" i="110"/>
  <c r="B79" i="110"/>
  <c r="B70" i="110"/>
  <c r="B65" i="110"/>
  <c r="B62" i="110"/>
  <c r="B60" i="110"/>
  <c r="B59" i="110"/>
  <c r="B58" i="110"/>
  <c r="B57" i="110"/>
  <c r="B56" i="110"/>
  <c r="B52" i="110"/>
  <c r="B49" i="110"/>
  <c r="B47" i="110"/>
  <c r="B46" i="110"/>
  <c r="B45" i="110"/>
  <c r="B44" i="110"/>
  <c r="B43" i="110"/>
  <c r="B42" i="110"/>
  <c r="B41" i="110"/>
  <c r="B39" i="110"/>
  <c r="B37" i="110"/>
  <c r="B36" i="110"/>
  <c r="B35" i="110"/>
  <c r="B34" i="110"/>
  <c r="B33" i="110"/>
  <c r="B32" i="110"/>
  <c r="B31" i="110"/>
  <c r="B30" i="110"/>
  <c r="B29" i="110"/>
  <c r="B28" i="110"/>
  <c r="B26" i="110"/>
  <c r="B25" i="110"/>
  <c r="B24" i="110"/>
  <c r="B23" i="110"/>
  <c r="B22" i="110"/>
  <c r="B21" i="110"/>
  <c r="B20" i="110"/>
  <c r="B19" i="110"/>
  <c r="B18" i="110"/>
  <c r="B16" i="110"/>
  <c r="B15" i="110"/>
  <c r="B14" i="110"/>
  <c r="B13" i="110"/>
  <c r="B6" i="110"/>
  <c r="B4" i="110"/>
  <c r="AY71" i="15"/>
  <c r="S13" i="109"/>
  <c r="S14" i="109"/>
  <c r="S15" i="109"/>
  <c r="S16" i="109"/>
  <c r="S18" i="109"/>
  <c r="S19" i="109"/>
  <c r="S20" i="109"/>
  <c r="S21" i="109"/>
  <c r="S22" i="109"/>
  <c r="S23" i="109"/>
  <c r="S25" i="109"/>
  <c r="S26" i="109"/>
  <c r="S28" i="109"/>
  <c r="S29" i="109"/>
  <c r="S30" i="109"/>
  <c r="S31" i="109"/>
  <c r="S32" i="109"/>
  <c r="S33" i="109"/>
  <c r="S34" i="109"/>
  <c r="S35" i="109"/>
  <c r="S36" i="109"/>
  <c r="S37" i="109"/>
  <c r="S39" i="109"/>
  <c r="S40" i="109"/>
  <c r="S41" i="109"/>
  <c r="S42" i="109"/>
  <c r="S43" i="109"/>
  <c r="S44" i="109"/>
  <c r="S47" i="109"/>
  <c r="S49" i="109"/>
  <c r="S52" i="109"/>
  <c r="S56" i="109"/>
  <c r="S57" i="109"/>
  <c r="S58" i="109"/>
  <c r="S59" i="109"/>
  <c r="S60" i="109"/>
  <c r="S61" i="109"/>
  <c r="S62" i="109"/>
  <c r="S65" i="109"/>
  <c r="S70" i="109"/>
  <c r="S71" i="109"/>
  <c r="S79" i="109"/>
  <c r="S80" i="109"/>
  <c r="S103" i="109"/>
  <c r="S104" i="109"/>
  <c r="S105" i="109"/>
  <c r="S17" i="109"/>
  <c r="S24" i="109"/>
  <c r="S27" i="109"/>
  <c r="S38" i="109"/>
  <c r="S45" i="109"/>
  <c r="S46" i="109"/>
  <c r="S48" i="109"/>
  <c r="S50" i="109"/>
  <c r="S51" i="109"/>
  <c r="S53" i="109"/>
  <c r="S54" i="109"/>
  <c r="S55" i="109"/>
  <c r="S63" i="109"/>
  <c r="S64" i="109"/>
  <c r="S66" i="109"/>
  <c r="S67" i="109"/>
  <c r="S68" i="109"/>
  <c r="S69" i="109"/>
  <c r="S72" i="109"/>
  <c r="S73" i="109"/>
  <c r="S74" i="109"/>
  <c r="S75" i="109"/>
  <c r="S76" i="109"/>
  <c r="S77" i="109"/>
  <c r="S78" i="109"/>
  <c r="S81" i="109"/>
  <c r="S82" i="109"/>
  <c r="S83" i="109"/>
  <c r="S84" i="109"/>
  <c r="S85" i="109"/>
  <c r="S86" i="109"/>
  <c r="S87" i="109"/>
  <c r="S88" i="109"/>
  <c r="S89" i="109"/>
  <c r="S90" i="109"/>
  <c r="S91" i="109"/>
  <c r="S92" i="109"/>
  <c r="S93" i="109"/>
  <c r="S94" i="109"/>
  <c r="S95" i="109"/>
  <c r="S96" i="109"/>
  <c r="S97" i="109"/>
  <c r="S98" i="109"/>
  <c r="S99" i="109"/>
  <c r="S100" i="109"/>
  <c r="S101" i="109"/>
  <c r="S102" i="109"/>
  <c r="S109" i="109"/>
  <c r="K104" i="109"/>
  <c r="E105" i="109"/>
  <c r="E104" i="109"/>
  <c r="E103" i="109"/>
  <c r="E102" i="109"/>
  <c r="E101" i="109"/>
  <c r="E100" i="109"/>
  <c r="E99" i="109"/>
  <c r="E98" i="109"/>
  <c r="E97" i="109"/>
  <c r="E96" i="109"/>
  <c r="E95" i="109"/>
  <c r="E94" i="109"/>
  <c r="E93" i="109"/>
  <c r="E92" i="109"/>
  <c r="E91" i="109"/>
  <c r="E90" i="109"/>
  <c r="E89" i="109"/>
  <c r="E88" i="109"/>
  <c r="E87" i="109"/>
  <c r="E86" i="109"/>
  <c r="E85" i="109"/>
  <c r="E84" i="109"/>
  <c r="E83" i="109"/>
  <c r="E82" i="109"/>
  <c r="E81" i="109"/>
  <c r="E80" i="109"/>
  <c r="E79" i="109"/>
  <c r="E78" i="109"/>
  <c r="E77" i="109"/>
  <c r="E76" i="109"/>
  <c r="E75" i="109"/>
  <c r="E74" i="109"/>
  <c r="E73" i="109"/>
  <c r="E72" i="109"/>
  <c r="E71" i="109"/>
  <c r="E70" i="109"/>
  <c r="E69" i="109"/>
  <c r="E68" i="109"/>
  <c r="E67" i="109"/>
  <c r="E66" i="109"/>
  <c r="E65" i="109"/>
  <c r="E64" i="109"/>
  <c r="E63" i="109"/>
  <c r="E62" i="109"/>
  <c r="E61" i="109"/>
  <c r="E60" i="109"/>
  <c r="E59" i="109"/>
  <c r="E58" i="109"/>
  <c r="E57" i="109"/>
  <c r="E56" i="109"/>
  <c r="E55" i="109"/>
  <c r="E54" i="109"/>
  <c r="E53" i="109"/>
  <c r="E52" i="109"/>
  <c r="E51" i="109"/>
  <c r="E50" i="109"/>
  <c r="E49" i="109"/>
  <c r="E48" i="109"/>
  <c r="E47" i="109"/>
  <c r="E46" i="109"/>
  <c r="E45" i="109"/>
  <c r="E44" i="109"/>
  <c r="E43" i="109"/>
  <c r="E42" i="109"/>
  <c r="E41" i="109"/>
  <c r="E40" i="109"/>
  <c r="E39" i="109"/>
  <c r="E38" i="109"/>
  <c r="E37" i="109"/>
  <c r="E36" i="109"/>
  <c r="E35" i="109"/>
  <c r="E34" i="109"/>
  <c r="E33" i="109"/>
  <c r="E32" i="109"/>
  <c r="E31" i="109"/>
  <c r="E30" i="109"/>
  <c r="E29" i="109"/>
  <c r="E28" i="109"/>
  <c r="E27" i="109"/>
  <c r="E26" i="109"/>
  <c r="E25" i="109"/>
  <c r="E24" i="109"/>
  <c r="E23" i="109"/>
  <c r="E22" i="109"/>
  <c r="E21" i="109"/>
  <c r="E20" i="109"/>
  <c r="E19" i="109"/>
  <c r="AH94" i="109"/>
  <c r="AH27" i="109"/>
  <c r="AG27" i="109"/>
  <c r="AE27" i="109"/>
  <c r="AA27" i="109"/>
  <c r="Y27" i="109"/>
  <c r="W27" i="109"/>
  <c r="Q27" i="109"/>
  <c r="O27" i="109"/>
  <c r="K27" i="109"/>
  <c r="I27" i="109"/>
  <c r="G27" i="109"/>
  <c r="AH97" i="109"/>
  <c r="AG97" i="109"/>
  <c r="AE97" i="109"/>
  <c r="AA97" i="109"/>
  <c r="Y97" i="109"/>
  <c r="W97" i="109"/>
  <c r="Q97" i="109"/>
  <c r="O97" i="109"/>
  <c r="K97" i="109"/>
  <c r="I97" i="109"/>
  <c r="G97" i="109"/>
  <c r="AG94" i="109"/>
  <c r="AE94" i="109"/>
  <c r="AA94" i="109"/>
  <c r="Y94" i="109"/>
  <c r="W94" i="109"/>
  <c r="Q94" i="109"/>
  <c r="O94" i="109"/>
  <c r="K94" i="109"/>
  <c r="I94" i="109"/>
  <c r="G94" i="109"/>
  <c r="AH95" i="109"/>
  <c r="AG95" i="109"/>
  <c r="AE95" i="109"/>
  <c r="AA95" i="109"/>
  <c r="Y95" i="109"/>
  <c r="W95" i="109"/>
  <c r="Q95" i="109"/>
  <c r="O95" i="109"/>
  <c r="K95" i="109"/>
  <c r="I95" i="109"/>
  <c r="G95" i="109"/>
  <c r="AH96" i="109"/>
  <c r="AG96" i="109"/>
  <c r="AE96" i="109"/>
  <c r="AA96" i="109"/>
  <c r="Y96" i="109"/>
  <c r="W96" i="109"/>
  <c r="Q96" i="109"/>
  <c r="O96" i="109"/>
  <c r="K96" i="109"/>
  <c r="I96" i="109"/>
  <c r="G96" i="109"/>
  <c r="AH106" i="109"/>
  <c r="AH105" i="109"/>
  <c r="AH104" i="109"/>
  <c r="AH103" i="109"/>
  <c r="AH102" i="109"/>
  <c r="AH101" i="109"/>
  <c r="AH100" i="109"/>
  <c r="AH99" i="109"/>
  <c r="AH98" i="109"/>
  <c r="AH93" i="109"/>
  <c r="AH92" i="109"/>
  <c r="AH91" i="109"/>
  <c r="AH90" i="109"/>
  <c r="AH89" i="109"/>
  <c r="AH88" i="109"/>
  <c r="AH87" i="109"/>
  <c r="AH86" i="109"/>
  <c r="AH85" i="109"/>
  <c r="AH84" i="109"/>
  <c r="AH83" i="109"/>
  <c r="AH82" i="109"/>
  <c r="AH81" i="109"/>
  <c r="AH80" i="109"/>
  <c r="AH79" i="109"/>
  <c r="AH78" i="109"/>
  <c r="AH77" i="109"/>
  <c r="AH76" i="109"/>
  <c r="AH75" i="109"/>
  <c r="AH74" i="109"/>
  <c r="AH73" i="109"/>
  <c r="AH72" i="109"/>
  <c r="AH71" i="109"/>
  <c r="AH70" i="109"/>
  <c r="AH69" i="109"/>
  <c r="AH68" i="109"/>
  <c r="AH67" i="109"/>
  <c r="AH66" i="109"/>
  <c r="AH65" i="109"/>
  <c r="AH64" i="109"/>
  <c r="AH63" i="109"/>
  <c r="AH62" i="109"/>
  <c r="AH61" i="109"/>
  <c r="AH60" i="109"/>
  <c r="AH59" i="109"/>
  <c r="AH58" i="109"/>
  <c r="AH57" i="109"/>
  <c r="AH56" i="109"/>
  <c r="AH55" i="109"/>
  <c r="AH54" i="109"/>
  <c r="AH53" i="109"/>
  <c r="AH52" i="109"/>
  <c r="AH51" i="109"/>
  <c r="AH50" i="109"/>
  <c r="AH49" i="109"/>
  <c r="AH48" i="109"/>
  <c r="AH47" i="109"/>
  <c r="AH46" i="109"/>
  <c r="AH45" i="109"/>
  <c r="AH44" i="109"/>
  <c r="AH43" i="109"/>
  <c r="AH42" i="109"/>
  <c r="AH41" i="109"/>
  <c r="AH40" i="109"/>
  <c r="AH39" i="109"/>
  <c r="AH38" i="109"/>
  <c r="AH37" i="109"/>
  <c r="AH36" i="109"/>
  <c r="AH35" i="109"/>
  <c r="AH34" i="109"/>
  <c r="AH33" i="109"/>
  <c r="AH32" i="109"/>
  <c r="AH31" i="109"/>
  <c r="AH30" i="109"/>
  <c r="AH29" i="109"/>
  <c r="AH28" i="109"/>
  <c r="AH26" i="109"/>
  <c r="AH25" i="109"/>
  <c r="AH24" i="109"/>
  <c r="AH23" i="109"/>
  <c r="AH22" i="109"/>
  <c r="AH21" i="109"/>
  <c r="AH20" i="109"/>
  <c r="AH19" i="109"/>
  <c r="E18" i="109"/>
  <c r="AH18" i="109"/>
  <c r="AG18" i="109"/>
  <c r="AH121" i="109"/>
  <c r="Q116" i="109"/>
  <c r="AF107" i="109"/>
  <c r="AD107" i="109"/>
  <c r="Z107" i="109"/>
  <c r="X107" i="109"/>
  <c r="V107" i="109"/>
  <c r="R107" i="109"/>
  <c r="P107" i="109"/>
  <c r="N107" i="109"/>
  <c r="J107" i="109"/>
  <c r="H107" i="109"/>
  <c r="F107" i="109"/>
  <c r="E107" i="109"/>
  <c r="AG102" i="109"/>
  <c r="AE102" i="109"/>
  <c r="AA102" i="109"/>
  <c r="Y102" i="109"/>
  <c r="W102" i="109"/>
  <c r="Q102" i="109"/>
  <c r="O102" i="109"/>
  <c r="K102" i="109"/>
  <c r="I102" i="109"/>
  <c r="G102" i="109"/>
  <c r="AG101" i="109"/>
  <c r="AE101" i="109"/>
  <c r="AA101" i="109"/>
  <c r="Y101" i="109"/>
  <c r="W101" i="109"/>
  <c r="Q101" i="109"/>
  <c r="O101" i="109"/>
  <c r="K101" i="109"/>
  <c r="I101" i="109"/>
  <c r="G101" i="109"/>
  <c r="AG100" i="109"/>
  <c r="AE100" i="109"/>
  <c r="AA100" i="109"/>
  <c r="Y100" i="109"/>
  <c r="W100" i="109"/>
  <c r="Q100" i="109"/>
  <c r="O100" i="109"/>
  <c r="K100" i="109"/>
  <c r="I100" i="109"/>
  <c r="G100" i="109"/>
  <c r="AG99" i="109"/>
  <c r="AE99" i="109"/>
  <c r="AA99" i="109"/>
  <c r="Y99" i="109"/>
  <c r="W99" i="109"/>
  <c r="Q99" i="109"/>
  <c r="O99" i="109"/>
  <c r="K99" i="109"/>
  <c r="I99" i="109"/>
  <c r="G99" i="109"/>
  <c r="AG98" i="109"/>
  <c r="AE98" i="109"/>
  <c r="AA98" i="109"/>
  <c r="Y98" i="109"/>
  <c r="W98" i="109"/>
  <c r="Q98" i="109"/>
  <c r="O98" i="109"/>
  <c r="K98" i="109"/>
  <c r="I98" i="109"/>
  <c r="G98" i="109"/>
  <c r="AG93" i="109"/>
  <c r="AE93" i="109"/>
  <c r="AA93" i="109"/>
  <c r="Y93" i="109"/>
  <c r="W93" i="109"/>
  <c r="Q93" i="109"/>
  <c r="O93" i="109"/>
  <c r="K93" i="109"/>
  <c r="I93" i="109"/>
  <c r="G93" i="109"/>
  <c r="AG92" i="109"/>
  <c r="AE92" i="109"/>
  <c r="AA92" i="109"/>
  <c r="Y92" i="109"/>
  <c r="W92" i="109"/>
  <c r="Q92" i="109"/>
  <c r="O92" i="109"/>
  <c r="K92" i="109"/>
  <c r="I92" i="109"/>
  <c r="G92" i="109"/>
  <c r="AG91" i="109"/>
  <c r="AE91" i="109"/>
  <c r="AA91" i="109"/>
  <c r="Y91" i="109"/>
  <c r="W91" i="109"/>
  <c r="Q91" i="109"/>
  <c r="O91" i="109"/>
  <c r="K91" i="109"/>
  <c r="I91" i="109"/>
  <c r="G91" i="109"/>
  <c r="AG90" i="109"/>
  <c r="AE90" i="109"/>
  <c r="AA90" i="109"/>
  <c r="Y90" i="109"/>
  <c r="W90" i="109"/>
  <c r="Q90" i="109"/>
  <c r="O90" i="109"/>
  <c r="K90" i="109"/>
  <c r="I90" i="109"/>
  <c r="G90" i="109"/>
  <c r="AG89" i="109"/>
  <c r="AE89" i="109"/>
  <c r="AA89" i="109"/>
  <c r="Y89" i="109"/>
  <c r="W89" i="109"/>
  <c r="Q89" i="109"/>
  <c r="O89" i="109"/>
  <c r="K89" i="109"/>
  <c r="I89" i="109"/>
  <c r="G89" i="109"/>
  <c r="B80" i="109"/>
  <c r="B79" i="109"/>
  <c r="AG78" i="109"/>
  <c r="Q78" i="109"/>
  <c r="O78" i="109"/>
  <c r="K78" i="109"/>
  <c r="Y78" i="109"/>
  <c r="AE74" i="109"/>
  <c r="Y74" i="109"/>
  <c r="G74" i="109"/>
  <c r="B70" i="109"/>
  <c r="B65" i="109"/>
  <c r="B62" i="109"/>
  <c r="B60" i="109"/>
  <c r="B59" i="109"/>
  <c r="B58" i="109"/>
  <c r="B57" i="109"/>
  <c r="B56" i="109"/>
  <c r="Y54" i="109"/>
  <c r="O54" i="109"/>
  <c r="G54" i="109"/>
  <c r="Q53" i="109"/>
  <c r="G53" i="109"/>
  <c r="W53" i="109"/>
  <c r="B52" i="109"/>
  <c r="B49" i="109"/>
  <c r="AA48" i="109"/>
  <c r="Y48" i="109"/>
  <c r="W48" i="109"/>
  <c r="K48" i="109"/>
  <c r="G48" i="109"/>
  <c r="B47" i="109"/>
  <c r="AE46" i="109"/>
  <c r="W46" i="109"/>
  <c r="O46" i="109"/>
  <c r="I46" i="109"/>
  <c r="G46" i="109"/>
  <c r="Y46" i="109"/>
  <c r="B46" i="109"/>
  <c r="B45" i="109"/>
  <c r="B44" i="109"/>
  <c r="B43" i="109"/>
  <c r="B42" i="109"/>
  <c r="B41" i="109"/>
  <c r="B39" i="109"/>
  <c r="AE38" i="109"/>
  <c r="AA38" i="109"/>
  <c r="Y38" i="109"/>
  <c r="Q38" i="109"/>
  <c r="K38" i="109"/>
  <c r="I38" i="109"/>
  <c r="G38" i="109"/>
  <c r="W38" i="109"/>
  <c r="B37" i="109"/>
  <c r="B36" i="109"/>
  <c r="B35" i="109"/>
  <c r="B34" i="109"/>
  <c r="B33" i="109"/>
  <c r="B32" i="109"/>
  <c r="B31" i="109"/>
  <c r="B30" i="109"/>
  <c r="B29" i="109"/>
  <c r="B28" i="109"/>
  <c r="B26" i="109"/>
  <c r="B25" i="109"/>
  <c r="AA24" i="109"/>
  <c r="Q24" i="109"/>
  <c r="O24" i="109"/>
  <c r="B24" i="109"/>
  <c r="B23" i="109"/>
  <c r="B22" i="109"/>
  <c r="B21" i="109"/>
  <c r="B20" i="109"/>
  <c r="B19" i="109"/>
  <c r="B18" i="109"/>
  <c r="W17" i="109"/>
  <c r="E17" i="109"/>
  <c r="E16" i="109"/>
  <c r="B16" i="109"/>
  <c r="E15" i="109"/>
  <c r="B15" i="109"/>
  <c r="E14" i="109"/>
  <c r="B14" i="109"/>
  <c r="E13" i="109"/>
  <c r="B13" i="109"/>
  <c r="B6" i="109"/>
  <c r="B4" i="109"/>
  <c r="AE45" i="109"/>
  <c r="O45" i="109"/>
  <c r="Q45" i="109"/>
  <c r="K45" i="109"/>
  <c r="G45" i="109"/>
  <c r="AA45" i="109"/>
  <c r="AG45" i="109"/>
  <c r="Y45" i="109"/>
  <c r="W45" i="109"/>
  <c r="I45" i="109"/>
  <c r="AE51" i="109"/>
  <c r="O51" i="109"/>
  <c r="AA51" i="109"/>
  <c r="G51" i="109"/>
  <c r="Y51" i="109"/>
  <c r="W51" i="109"/>
  <c r="K51" i="109"/>
  <c r="I51" i="109"/>
  <c r="AG51" i="109"/>
  <c r="Q51" i="109"/>
  <c r="AA77" i="109"/>
  <c r="I77" i="109"/>
  <c r="W77" i="109"/>
  <c r="O77" i="109"/>
  <c r="G77" i="109"/>
  <c r="AE77" i="109"/>
  <c r="AG17" i="109"/>
  <c r="Q17" i="109"/>
  <c r="I17" i="109"/>
  <c r="Y17" i="109"/>
  <c r="AA17" i="109"/>
  <c r="W24" i="109"/>
  <c r="AE24" i="109"/>
  <c r="K24" i="109"/>
  <c r="Y24" i="109"/>
  <c r="AG66" i="109"/>
  <c r="Q66" i="109"/>
  <c r="K66" i="109"/>
  <c r="O66" i="109"/>
  <c r="I66" i="109"/>
  <c r="AA66" i="109"/>
  <c r="Y66" i="109"/>
  <c r="W66" i="109"/>
  <c r="G66" i="109"/>
  <c r="AG68" i="109"/>
  <c r="Q68" i="109"/>
  <c r="K68" i="109"/>
  <c r="O68" i="109"/>
  <c r="I68" i="109"/>
  <c r="AA68" i="109"/>
  <c r="Y68" i="109"/>
  <c r="W68" i="109"/>
  <c r="G68" i="109"/>
  <c r="K77" i="109"/>
  <c r="AA76" i="109"/>
  <c r="I76" i="109"/>
  <c r="W76" i="109"/>
  <c r="O76" i="109"/>
  <c r="AG76" i="109"/>
  <c r="K76" i="109"/>
  <c r="G76" i="109"/>
  <c r="AE76" i="109"/>
  <c r="Y76" i="109"/>
  <c r="Q77" i="109"/>
  <c r="K17" i="109"/>
  <c r="AH17" i="109"/>
  <c r="G24" i="109"/>
  <c r="Y77" i="109"/>
  <c r="G17" i="109"/>
  <c r="AE17" i="109"/>
  <c r="O17" i="109"/>
  <c r="I24" i="109"/>
  <c r="AG24" i="109"/>
  <c r="AE66" i="109"/>
  <c r="AE68" i="109"/>
  <c r="Q76" i="109"/>
  <c r="AG77" i="109"/>
  <c r="AA74" i="109"/>
  <c r="I74" i="109"/>
  <c r="W74" i="109"/>
  <c r="Q74" i="109"/>
  <c r="AG74" i="109"/>
  <c r="K74" i="109"/>
  <c r="O38" i="109"/>
  <c r="AG38" i="109"/>
  <c r="Q48" i="109"/>
  <c r="AG48" i="109"/>
  <c r="O48" i="109"/>
  <c r="I48" i="109"/>
  <c r="AE48" i="109"/>
  <c r="W54" i="109"/>
  <c r="AA53" i="109"/>
  <c r="I53" i="109"/>
  <c r="AG53" i="109"/>
  <c r="O53" i="109"/>
  <c r="AE53" i="109"/>
  <c r="K53" i="109"/>
  <c r="Y53" i="109"/>
  <c r="O74" i="109"/>
  <c r="AA78" i="109"/>
  <c r="I78" i="109"/>
  <c r="W78" i="109"/>
  <c r="AE78" i="109"/>
  <c r="G78" i="109"/>
  <c r="AG46" i="109"/>
  <c r="Q46" i="109"/>
  <c r="K46" i="109"/>
  <c r="AA46" i="109"/>
  <c r="AA54" i="109"/>
  <c r="I54" i="109"/>
  <c r="Q54" i="109"/>
  <c r="AE54" i="109"/>
  <c r="K54" i="109"/>
  <c r="AG54" i="109"/>
  <c r="W33" i="109"/>
  <c r="AE33" i="109"/>
  <c r="K33" i="109"/>
  <c r="I33" i="109"/>
  <c r="AA33" i="109"/>
  <c r="Y33" i="109"/>
  <c r="Q33" i="109"/>
  <c r="O33" i="109"/>
  <c r="AG33" i="109"/>
  <c r="G33" i="109"/>
  <c r="AE50" i="109"/>
  <c r="O50" i="109"/>
  <c r="W50" i="109"/>
  <c r="Q50" i="109"/>
  <c r="AA50" i="109"/>
  <c r="K50" i="109"/>
  <c r="Y50" i="109"/>
  <c r="I50" i="109"/>
  <c r="G50" i="109"/>
  <c r="AG50" i="109"/>
  <c r="AE84" i="109"/>
  <c r="O84" i="109"/>
  <c r="Y84" i="109"/>
  <c r="W84" i="109"/>
  <c r="K84" i="109"/>
  <c r="AA84" i="109"/>
  <c r="Q84" i="109"/>
  <c r="G84" i="109"/>
  <c r="I84" i="109"/>
  <c r="AG84" i="109"/>
  <c r="K13" i="109"/>
  <c r="Y13" i="109"/>
  <c r="Q13" i="109"/>
  <c r="AG13" i="109"/>
  <c r="I13" i="109"/>
  <c r="AH13" i="109"/>
  <c r="O13" i="109"/>
  <c r="AA13" i="109"/>
  <c r="AE13" i="109"/>
  <c r="G13" i="109"/>
  <c r="W13" i="109"/>
  <c r="AA75" i="109"/>
  <c r="I75" i="109"/>
  <c r="W75" i="109"/>
  <c r="Y75" i="109"/>
  <c r="O75" i="109"/>
  <c r="K75" i="109"/>
  <c r="AG75" i="109"/>
  <c r="Q75" i="109"/>
  <c r="AE75" i="109"/>
  <c r="G75" i="109"/>
  <c r="AE85" i="109"/>
  <c r="O85" i="109"/>
  <c r="Q85" i="109"/>
  <c r="K85" i="109"/>
  <c r="AG85" i="109"/>
  <c r="G85" i="109"/>
  <c r="AA85" i="109"/>
  <c r="W85" i="109"/>
  <c r="I85" i="109"/>
  <c r="Y85" i="109"/>
  <c r="K18" i="109"/>
  <c r="AE18" i="109"/>
  <c r="I18" i="109"/>
  <c r="Q18" i="109"/>
  <c r="AA18" i="109"/>
  <c r="O18" i="109"/>
  <c r="G18" i="109"/>
  <c r="Y18" i="109"/>
  <c r="W18" i="109"/>
  <c r="AA73" i="109"/>
  <c r="I73" i="109"/>
  <c r="W73" i="109"/>
  <c r="AG73" i="109"/>
  <c r="K73" i="109"/>
  <c r="AE73" i="109"/>
  <c r="G73" i="109"/>
  <c r="Y73" i="109"/>
  <c r="Q73" i="109"/>
  <c r="O73" i="109"/>
  <c r="AE86" i="109"/>
  <c r="O86" i="109"/>
  <c r="I86" i="109"/>
  <c r="AG86" i="109"/>
  <c r="G86" i="109"/>
  <c r="AA86" i="109"/>
  <c r="Y86" i="109"/>
  <c r="W86" i="109"/>
  <c r="Q86" i="109"/>
  <c r="K86" i="109"/>
  <c r="K42" i="109"/>
  <c r="Y42" i="109"/>
  <c r="G42" i="109"/>
  <c r="O42" i="109"/>
  <c r="AG42" i="109"/>
  <c r="I42" i="109"/>
  <c r="AE42" i="109"/>
  <c r="AA42" i="109"/>
  <c r="W42" i="109"/>
  <c r="Q42" i="109"/>
  <c r="AE83" i="109"/>
  <c r="O83" i="109"/>
  <c r="AA83" i="109"/>
  <c r="W83" i="109"/>
  <c r="K83" i="109"/>
  <c r="I83" i="109"/>
  <c r="AG83" i="109"/>
  <c r="Y83" i="109"/>
  <c r="Q83" i="109"/>
  <c r="G83" i="109"/>
  <c r="AE87" i="109"/>
  <c r="O87" i="109"/>
  <c r="AA87" i="109"/>
  <c r="W87" i="109"/>
  <c r="G87" i="109"/>
  <c r="AG87" i="109"/>
  <c r="Y87" i="109"/>
  <c r="Q87" i="109"/>
  <c r="K87" i="109"/>
  <c r="I87" i="109"/>
  <c r="K22" i="109"/>
  <c r="AE22" i="109"/>
  <c r="I22" i="109"/>
  <c r="AG22" i="109"/>
  <c r="G22" i="109"/>
  <c r="Q22" i="109"/>
  <c r="O22" i="109"/>
  <c r="AA22" i="109"/>
  <c r="Y22" i="109"/>
  <c r="W22" i="109"/>
  <c r="AG64" i="109"/>
  <c r="Q64" i="109"/>
  <c r="W64" i="109"/>
  <c r="K64" i="109"/>
  <c r="AE64" i="109"/>
  <c r="Y64" i="109"/>
  <c r="O64" i="109"/>
  <c r="AA64" i="109"/>
  <c r="I64" i="109"/>
  <c r="G64" i="109"/>
  <c r="Y14" i="109"/>
  <c r="G14" i="109"/>
  <c r="AA14" i="109"/>
  <c r="AH14" i="109"/>
  <c r="O14" i="109"/>
  <c r="Q14" i="109"/>
  <c r="AE14" i="109"/>
  <c r="I14" i="109"/>
  <c r="AG14" i="109"/>
  <c r="K14" i="109"/>
  <c r="W14" i="109"/>
  <c r="AG69" i="109"/>
  <c r="Q69" i="109"/>
  <c r="K69" i="109"/>
  <c r="Y69" i="109"/>
  <c r="W69" i="109"/>
  <c r="AE69" i="109"/>
  <c r="AA69" i="109"/>
  <c r="O69" i="109"/>
  <c r="I69" i="109"/>
  <c r="G69" i="109"/>
  <c r="AE81" i="109"/>
  <c r="O81" i="109"/>
  <c r="Q81" i="109"/>
  <c r="K81" i="109"/>
  <c r="AG81" i="109"/>
  <c r="G81" i="109"/>
  <c r="AA81" i="109"/>
  <c r="Y81" i="109"/>
  <c r="W81" i="109"/>
  <c r="I81" i="109"/>
  <c r="AA28" i="109"/>
  <c r="I28" i="109"/>
  <c r="AG28" i="109"/>
  <c r="O28" i="109"/>
  <c r="AE28" i="109"/>
  <c r="K28" i="109"/>
  <c r="Q28" i="109"/>
  <c r="G28" i="109"/>
  <c r="Y28" i="109"/>
  <c r="W28" i="109"/>
  <c r="AG41" i="109"/>
  <c r="Q41" i="109"/>
  <c r="K41" i="109"/>
  <c r="O41" i="109"/>
  <c r="I41" i="109"/>
  <c r="AA41" i="109"/>
  <c r="Y41" i="109"/>
  <c r="AE41" i="109"/>
  <c r="W41" i="109"/>
  <c r="G41" i="109"/>
  <c r="AA55" i="109"/>
  <c r="I55" i="109"/>
  <c r="W55" i="109"/>
  <c r="Q55" i="109"/>
  <c r="AE55" i="109"/>
  <c r="O55" i="109"/>
  <c r="AG55" i="109"/>
  <c r="Y55" i="109"/>
  <c r="K55" i="109"/>
  <c r="G55" i="109"/>
  <c r="AG63" i="109"/>
  <c r="Q63" i="109"/>
  <c r="AE63" i="109"/>
  <c r="I63" i="109"/>
  <c r="G63" i="109"/>
  <c r="Y63" i="109"/>
  <c r="AA63" i="109"/>
  <c r="O63" i="109"/>
  <c r="W63" i="109"/>
  <c r="K63" i="109"/>
  <c r="AA71" i="109"/>
  <c r="I71" i="109"/>
  <c r="W71" i="109"/>
  <c r="Q71" i="109"/>
  <c r="O71" i="109"/>
  <c r="AE71" i="109"/>
  <c r="G71" i="109"/>
  <c r="AG71" i="109"/>
  <c r="Y71" i="109"/>
  <c r="K71" i="109"/>
  <c r="AA72" i="109"/>
  <c r="I72" i="109"/>
  <c r="W72" i="109"/>
  <c r="Y72" i="109"/>
  <c r="Q72" i="109"/>
  <c r="O72" i="109"/>
  <c r="G72" i="109"/>
  <c r="AG72" i="109"/>
  <c r="AE72" i="109"/>
  <c r="K72" i="109"/>
  <c r="AE88" i="109"/>
  <c r="O88" i="109"/>
  <c r="Y88" i="109"/>
  <c r="W88" i="109"/>
  <c r="K88" i="109"/>
  <c r="I88" i="109"/>
  <c r="G88" i="109"/>
  <c r="AG88" i="109"/>
  <c r="AA88" i="109"/>
  <c r="Q88" i="109"/>
  <c r="AA32" i="109"/>
  <c r="I32" i="109"/>
  <c r="AG32" i="109"/>
  <c r="O32" i="109"/>
  <c r="AE32" i="109"/>
  <c r="K32" i="109"/>
  <c r="G32" i="109"/>
  <c r="Q32" i="109"/>
  <c r="Y32" i="109"/>
  <c r="W32" i="109"/>
  <c r="AG67" i="109"/>
  <c r="Q67" i="109"/>
  <c r="K67" i="109"/>
  <c r="Y67" i="109"/>
  <c r="W67" i="109"/>
  <c r="AE67" i="109"/>
  <c r="AA67" i="109"/>
  <c r="O67" i="109"/>
  <c r="I67" i="109"/>
  <c r="G67" i="109"/>
  <c r="AE82" i="109"/>
  <c r="O82" i="109"/>
  <c r="I82" i="109"/>
  <c r="AG82" i="109"/>
  <c r="G82" i="109"/>
  <c r="AA82" i="109"/>
  <c r="K82" i="109"/>
  <c r="Y82" i="109"/>
  <c r="W82" i="109"/>
  <c r="Q82" i="109"/>
  <c r="AG21" i="109"/>
  <c r="Q21" i="109"/>
  <c r="I21" i="109"/>
  <c r="O21" i="109"/>
  <c r="Y21" i="109"/>
  <c r="W21" i="109"/>
  <c r="K21" i="109"/>
  <c r="AE21" i="109"/>
  <c r="G21" i="109"/>
  <c r="AA21" i="109"/>
  <c r="AE47" i="109"/>
  <c r="O47" i="109"/>
  <c r="K47" i="109"/>
  <c r="Y47" i="109"/>
  <c r="G47" i="109"/>
  <c r="Q47" i="109"/>
  <c r="AG47" i="109"/>
  <c r="AA47" i="109"/>
  <c r="W47" i="109"/>
  <c r="I47" i="109"/>
  <c r="AF116" i="108"/>
  <c r="O111" i="108"/>
  <c r="AD102" i="108"/>
  <c r="X102" i="108"/>
  <c r="V102" i="108"/>
  <c r="T102" i="108"/>
  <c r="P102" i="108"/>
  <c r="N102" i="108"/>
  <c r="L102" i="108"/>
  <c r="J102" i="108"/>
  <c r="H102" i="108"/>
  <c r="F102" i="108"/>
  <c r="AF101" i="108"/>
  <c r="E100" i="108"/>
  <c r="E99" i="108"/>
  <c r="E98" i="108"/>
  <c r="AE97" i="108"/>
  <c r="W97" i="108"/>
  <c r="U97" i="108"/>
  <c r="O97" i="108"/>
  <c r="M97" i="108"/>
  <c r="I97" i="108"/>
  <c r="G97" i="108"/>
  <c r="E97" i="108"/>
  <c r="AF97" i="108"/>
  <c r="AE96" i="108"/>
  <c r="W96" i="108"/>
  <c r="U96" i="108"/>
  <c r="O96" i="108"/>
  <c r="M96" i="108"/>
  <c r="I96" i="108"/>
  <c r="G96" i="108"/>
  <c r="E96" i="108"/>
  <c r="AF96" i="108"/>
  <c r="E95" i="108"/>
  <c r="AF95" i="108"/>
  <c r="AE95" i="108"/>
  <c r="W95" i="108"/>
  <c r="U95" i="108"/>
  <c r="O95" i="108"/>
  <c r="M95" i="108"/>
  <c r="I95" i="108"/>
  <c r="G95" i="108"/>
  <c r="E94" i="108"/>
  <c r="AF94" i="108"/>
  <c r="AE94" i="108"/>
  <c r="W94" i="108"/>
  <c r="U94" i="108"/>
  <c r="O94" i="108"/>
  <c r="M94" i="108"/>
  <c r="I94" i="108"/>
  <c r="G94" i="108"/>
  <c r="E93" i="108"/>
  <c r="AF93" i="108"/>
  <c r="AE93" i="108"/>
  <c r="W93" i="108"/>
  <c r="U93" i="108"/>
  <c r="O93" i="108"/>
  <c r="M93" i="108"/>
  <c r="I93" i="108"/>
  <c r="G93" i="108"/>
  <c r="E92" i="108"/>
  <c r="AF92" i="108"/>
  <c r="AE92" i="108"/>
  <c r="W92" i="108"/>
  <c r="U92" i="108"/>
  <c r="O92" i="108"/>
  <c r="M92" i="108"/>
  <c r="I92" i="108"/>
  <c r="G92" i="108"/>
  <c r="AE91" i="108"/>
  <c r="W91" i="108"/>
  <c r="U91" i="108"/>
  <c r="O91" i="108"/>
  <c r="M91" i="108"/>
  <c r="I91" i="108"/>
  <c r="G91" i="108"/>
  <c r="E91" i="108"/>
  <c r="AF91" i="108"/>
  <c r="AE90" i="108"/>
  <c r="W90" i="108"/>
  <c r="U90" i="108"/>
  <c r="O90" i="108"/>
  <c r="M90" i="108"/>
  <c r="I90" i="108"/>
  <c r="G90" i="108"/>
  <c r="E90" i="108"/>
  <c r="AF90" i="108"/>
  <c r="AE89" i="108"/>
  <c r="W89" i="108"/>
  <c r="U89" i="108"/>
  <c r="O89" i="108"/>
  <c r="M89" i="108"/>
  <c r="I89" i="108"/>
  <c r="G89" i="108"/>
  <c r="E89" i="108"/>
  <c r="AF89" i="108"/>
  <c r="E88" i="108"/>
  <c r="AF88" i="108"/>
  <c r="AE88" i="108"/>
  <c r="W88" i="108"/>
  <c r="U88" i="108"/>
  <c r="O88" i="108"/>
  <c r="M88" i="108"/>
  <c r="I88" i="108"/>
  <c r="G88" i="108"/>
  <c r="E87" i="108"/>
  <c r="E86" i="108"/>
  <c r="E85" i="108"/>
  <c r="E84" i="108"/>
  <c r="E83" i="108"/>
  <c r="E82" i="108"/>
  <c r="E81" i="108"/>
  <c r="E80" i="108"/>
  <c r="E79" i="108"/>
  <c r="B79" i="108"/>
  <c r="E78" i="108"/>
  <c r="B78" i="108"/>
  <c r="E77" i="108"/>
  <c r="E76" i="108"/>
  <c r="E75" i="108"/>
  <c r="E74" i="108"/>
  <c r="E73" i="108"/>
  <c r="E72" i="108"/>
  <c r="E71" i="108"/>
  <c r="E70" i="108"/>
  <c r="E69" i="108"/>
  <c r="B69" i="108"/>
  <c r="E68" i="108"/>
  <c r="E67" i="108"/>
  <c r="E66" i="108"/>
  <c r="E65" i="108"/>
  <c r="E64" i="108"/>
  <c r="B64" i="108"/>
  <c r="E63" i="108"/>
  <c r="E62" i="108"/>
  <c r="E61" i="108"/>
  <c r="B61" i="108"/>
  <c r="E60" i="108"/>
  <c r="E59" i="108"/>
  <c r="B59" i="108"/>
  <c r="E58" i="108"/>
  <c r="B58" i="108"/>
  <c r="E57" i="108"/>
  <c r="B57" i="108"/>
  <c r="E56" i="108"/>
  <c r="B56" i="108"/>
  <c r="E55" i="108"/>
  <c r="B55" i="108"/>
  <c r="E54" i="108"/>
  <c r="E53" i="108"/>
  <c r="E52" i="108"/>
  <c r="E51" i="108"/>
  <c r="B51" i="108"/>
  <c r="E50" i="108"/>
  <c r="E49" i="108"/>
  <c r="E48" i="108"/>
  <c r="B48" i="108"/>
  <c r="E47" i="108"/>
  <c r="E46" i="108"/>
  <c r="B46" i="108"/>
  <c r="E45" i="108"/>
  <c r="B45" i="108"/>
  <c r="E44" i="108"/>
  <c r="B44" i="108"/>
  <c r="E43" i="108"/>
  <c r="B43" i="108"/>
  <c r="E42" i="108"/>
  <c r="B42" i="108"/>
  <c r="E41" i="108"/>
  <c r="B41" i="108"/>
  <c r="E40" i="108"/>
  <c r="B40" i="108"/>
  <c r="E39" i="108"/>
  <c r="E38" i="108"/>
  <c r="B38" i="108"/>
  <c r="E37" i="108"/>
  <c r="E36" i="108"/>
  <c r="B36" i="108"/>
  <c r="E35" i="108"/>
  <c r="B35" i="108"/>
  <c r="E34" i="108"/>
  <c r="B34" i="108"/>
  <c r="E33" i="108"/>
  <c r="B33" i="108"/>
  <c r="E32" i="108"/>
  <c r="B32" i="108"/>
  <c r="E31" i="108"/>
  <c r="B31" i="108"/>
  <c r="E30" i="108"/>
  <c r="B30" i="108"/>
  <c r="E29" i="108"/>
  <c r="B29" i="108"/>
  <c r="E28" i="108"/>
  <c r="B28" i="108"/>
  <c r="E27" i="108"/>
  <c r="B27" i="108"/>
  <c r="E26" i="108"/>
  <c r="B26" i="108"/>
  <c r="E25" i="108"/>
  <c r="B25" i="108"/>
  <c r="E24" i="108"/>
  <c r="B24" i="108"/>
  <c r="E23" i="108"/>
  <c r="B23" i="108"/>
  <c r="E22" i="108"/>
  <c r="B22" i="108"/>
  <c r="E21" i="108"/>
  <c r="B21" i="108"/>
  <c r="E20" i="108"/>
  <c r="B20" i="108"/>
  <c r="E19" i="108"/>
  <c r="B19" i="108"/>
  <c r="E18" i="108"/>
  <c r="B18" i="108"/>
  <c r="E17" i="108"/>
  <c r="M17" i="108"/>
  <c r="E16" i="108"/>
  <c r="B16" i="108"/>
  <c r="E15" i="108"/>
  <c r="B15" i="108"/>
  <c r="E14" i="108"/>
  <c r="B14" i="108"/>
  <c r="E13" i="108"/>
  <c r="B13" i="108"/>
  <c r="B6" i="108"/>
  <c r="B4" i="108"/>
  <c r="W103" i="109"/>
  <c r="AG103" i="109"/>
  <c r="Q103" i="109"/>
  <c r="AE103" i="109"/>
  <c r="G103" i="109"/>
  <c r="Y103" i="109"/>
  <c r="K103" i="109"/>
  <c r="I103" i="109"/>
  <c r="AA103" i="109"/>
  <c r="O103" i="109"/>
  <c r="W79" i="109"/>
  <c r="AG79" i="109"/>
  <c r="K79" i="109"/>
  <c r="AE79" i="109"/>
  <c r="I79" i="109"/>
  <c r="AA79" i="109"/>
  <c r="Y79" i="109"/>
  <c r="Q79" i="109"/>
  <c r="O79" i="109"/>
  <c r="G79" i="109"/>
  <c r="AG16" i="109"/>
  <c r="Q16" i="109"/>
  <c r="Y16" i="109"/>
  <c r="AA16" i="109"/>
  <c r="W16" i="109"/>
  <c r="O16" i="109"/>
  <c r="AH16" i="109"/>
  <c r="K16" i="109"/>
  <c r="AE16" i="109"/>
  <c r="G16" i="109"/>
  <c r="I16" i="109"/>
  <c r="W60" i="109"/>
  <c r="AG60" i="109"/>
  <c r="O60" i="109"/>
  <c r="Q60" i="109"/>
  <c r="K60" i="109"/>
  <c r="G60" i="109"/>
  <c r="AE60" i="109"/>
  <c r="Y60" i="109"/>
  <c r="AA60" i="109"/>
  <c r="I60" i="109"/>
  <c r="AE31" i="109"/>
  <c r="O31" i="109"/>
  <c r="AG31" i="109"/>
  <c r="K31" i="109"/>
  <c r="I31" i="109"/>
  <c r="AA31" i="109"/>
  <c r="W31" i="109"/>
  <c r="Y31" i="109"/>
  <c r="Q31" i="109"/>
  <c r="G31" i="109"/>
  <c r="AE30" i="109"/>
  <c r="K30" i="109"/>
  <c r="I30" i="109"/>
  <c r="Q30" i="109"/>
  <c r="G30" i="109"/>
  <c r="O30" i="109"/>
  <c r="Y30" i="109"/>
  <c r="AG30" i="109"/>
  <c r="AA30" i="109"/>
  <c r="W30" i="109"/>
  <c r="K70" i="109"/>
  <c r="Y70" i="109"/>
  <c r="G70" i="109"/>
  <c r="AG70" i="109"/>
  <c r="I70" i="109"/>
  <c r="AE70" i="109"/>
  <c r="W70" i="109"/>
  <c r="O70" i="109"/>
  <c r="Q70" i="109"/>
  <c r="AA70" i="109"/>
  <c r="Y43" i="109"/>
  <c r="G43" i="109"/>
  <c r="AA43" i="109"/>
  <c r="Q43" i="109"/>
  <c r="AG43" i="109"/>
  <c r="AE43" i="109"/>
  <c r="W43" i="109"/>
  <c r="O43" i="109"/>
  <c r="K43" i="109"/>
  <c r="I43" i="109"/>
  <c r="AE80" i="109"/>
  <c r="O80" i="109"/>
  <c r="Y80" i="109"/>
  <c r="W80" i="109"/>
  <c r="K80" i="109"/>
  <c r="AG80" i="109"/>
  <c r="Q80" i="109"/>
  <c r="I80" i="109"/>
  <c r="AA80" i="109"/>
  <c r="G80" i="109"/>
  <c r="AA59" i="109"/>
  <c r="I59" i="109"/>
  <c r="W59" i="109"/>
  <c r="Q59" i="109"/>
  <c r="Y59" i="109"/>
  <c r="O59" i="109"/>
  <c r="K59" i="109"/>
  <c r="AG59" i="109"/>
  <c r="AE59" i="109"/>
  <c r="G59" i="109"/>
  <c r="AE49" i="109"/>
  <c r="O49" i="109"/>
  <c r="Q49" i="109"/>
  <c r="I49" i="109"/>
  <c r="AG49" i="109"/>
  <c r="AA49" i="109"/>
  <c r="W49" i="109"/>
  <c r="Y49" i="109"/>
  <c r="K49" i="109"/>
  <c r="G49" i="109"/>
  <c r="AE34" i="109"/>
  <c r="K34" i="109"/>
  <c r="I34" i="109"/>
  <c r="Q34" i="109"/>
  <c r="O34" i="109"/>
  <c r="G34" i="109"/>
  <c r="AA34" i="109"/>
  <c r="AG34" i="109"/>
  <c r="Y34" i="109"/>
  <c r="W34" i="109"/>
  <c r="AE58" i="109"/>
  <c r="O58" i="109"/>
  <c r="W58" i="109"/>
  <c r="Q58" i="109"/>
  <c r="AG58" i="109"/>
  <c r="Y58" i="109"/>
  <c r="K58" i="109"/>
  <c r="I58" i="109"/>
  <c r="G58" i="109"/>
  <c r="AA58" i="109"/>
  <c r="AE25" i="109"/>
  <c r="K25" i="109"/>
  <c r="Q25" i="109"/>
  <c r="I25" i="109"/>
  <c r="O25" i="109"/>
  <c r="AG25" i="109"/>
  <c r="G25" i="109"/>
  <c r="AA25" i="109"/>
  <c r="Y25" i="109"/>
  <c r="W25" i="109"/>
  <c r="W37" i="109"/>
  <c r="Q37" i="109"/>
  <c r="AE37" i="109"/>
  <c r="K37" i="109"/>
  <c r="I37" i="109"/>
  <c r="AG37" i="109"/>
  <c r="AA37" i="109"/>
  <c r="O37" i="109"/>
  <c r="Y37" i="109"/>
  <c r="G37" i="109"/>
  <c r="AG105" i="109"/>
  <c r="Q105" i="109"/>
  <c r="K105" i="109"/>
  <c r="O105" i="109"/>
  <c r="I105" i="109"/>
  <c r="AE105" i="109"/>
  <c r="W105" i="109"/>
  <c r="AA105" i="109"/>
  <c r="Y105" i="109"/>
  <c r="G105" i="109"/>
  <c r="W56" i="109"/>
  <c r="AG56" i="109"/>
  <c r="O56" i="109"/>
  <c r="Y56" i="109"/>
  <c r="Q56" i="109"/>
  <c r="I56" i="109"/>
  <c r="G56" i="109"/>
  <c r="AA56" i="109"/>
  <c r="AE56" i="109"/>
  <c r="K56" i="109"/>
  <c r="W39" i="109"/>
  <c r="Y39" i="109"/>
  <c r="O39" i="109"/>
  <c r="AG39" i="109"/>
  <c r="K39" i="109"/>
  <c r="AA39" i="109"/>
  <c r="I39" i="109"/>
  <c r="Q39" i="109"/>
  <c r="G39" i="109"/>
  <c r="AE39" i="109"/>
  <c r="W57" i="109"/>
  <c r="AG57" i="109"/>
  <c r="O57" i="109"/>
  <c r="I57" i="109"/>
  <c r="G57" i="109"/>
  <c r="AA57" i="109"/>
  <c r="K57" i="109"/>
  <c r="AE57" i="109"/>
  <c r="Q57" i="109"/>
  <c r="Y57" i="109"/>
  <c r="AE20" i="109"/>
  <c r="K20" i="109"/>
  <c r="AG20" i="109"/>
  <c r="I20" i="109"/>
  <c r="W20" i="109"/>
  <c r="G20" i="109"/>
  <c r="AA20" i="109"/>
  <c r="Y20" i="109"/>
  <c r="O20" i="109"/>
  <c r="Q20" i="109"/>
  <c r="AA52" i="109"/>
  <c r="I52" i="109"/>
  <c r="G52" i="109"/>
  <c r="Y52" i="109"/>
  <c r="O52" i="109"/>
  <c r="K52" i="109"/>
  <c r="AG52" i="109"/>
  <c r="AE52" i="109"/>
  <c r="W52" i="109"/>
  <c r="Q52" i="109"/>
  <c r="AE35" i="109"/>
  <c r="O35" i="109"/>
  <c r="AG35" i="109"/>
  <c r="K35" i="109"/>
  <c r="I35" i="109"/>
  <c r="G35" i="109"/>
  <c r="AA35" i="109"/>
  <c r="Y35" i="109"/>
  <c r="W35" i="109"/>
  <c r="Q35" i="109"/>
  <c r="Y23" i="109"/>
  <c r="G23" i="109"/>
  <c r="AE23" i="109"/>
  <c r="K23" i="109"/>
  <c r="AA23" i="109"/>
  <c r="Q23" i="109"/>
  <c r="W23" i="109"/>
  <c r="O23" i="109"/>
  <c r="I23" i="109"/>
  <c r="AG23" i="109"/>
  <c r="AE104" i="109"/>
  <c r="O104" i="109"/>
  <c r="Y104" i="109"/>
  <c r="W104" i="109"/>
  <c r="Q104" i="109"/>
  <c r="I104" i="109"/>
  <c r="AG104" i="109"/>
  <c r="AA104" i="109"/>
  <c r="G104" i="109"/>
  <c r="W29" i="109"/>
  <c r="AE29" i="109"/>
  <c r="K29" i="109"/>
  <c r="I29" i="109"/>
  <c r="AA29" i="109"/>
  <c r="Y29" i="109"/>
  <c r="Q29" i="109"/>
  <c r="O29" i="109"/>
  <c r="AG29" i="109"/>
  <c r="G29" i="109"/>
  <c r="Y19" i="109"/>
  <c r="G19" i="109"/>
  <c r="AE19" i="109"/>
  <c r="K19" i="109"/>
  <c r="AA19" i="109"/>
  <c r="W19" i="109"/>
  <c r="Q19" i="109"/>
  <c r="O19" i="109"/>
  <c r="AG19" i="109"/>
  <c r="I19" i="109"/>
  <c r="AG62" i="109"/>
  <c r="Q62" i="109"/>
  <c r="W62" i="109"/>
  <c r="O62" i="109"/>
  <c r="AA62" i="109"/>
  <c r="K62" i="109"/>
  <c r="AE62" i="109"/>
  <c r="Y62" i="109"/>
  <c r="I62" i="109"/>
  <c r="G62" i="109"/>
  <c r="AA36" i="109"/>
  <c r="I36" i="109"/>
  <c r="AG36" i="109"/>
  <c r="O36" i="109"/>
  <c r="AE36" i="109"/>
  <c r="K36" i="109"/>
  <c r="W36" i="109"/>
  <c r="Y36" i="109"/>
  <c r="Q36" i="109"/>
  <c r="G36" i="109"/>
  <c r="AG44" i="109"/>
  <c r="Q44" i="109"/>
  <c r="AE44" i="109"/>
  <c r="I44" i="109"/>
  <c r="G44" i="109"/>
  <c r="Y44" i="109"/>
  <c r="W44" i="109"/>
  <c r="AA44" i="109"/>
  <c r="O44" i="109"/>
  <c r="K44" i="109"/>
  <c r="AE26" i="109"/>
  <c r="O26" i="109"/>
  <c r="AG26" i="109"/>
  <c r="K26" i="109"/>
  <c r="I26" i="109"/>
  <c r="AA26" i="109"/>
  <c r="Y26" i="109"/>
  <c r="W26" i="109"/>
  <c r="Q26" i="109"/>
  <c r="G26" i="109"/>
  <c r="AA15" i="109"/>
  <c r="G15" i="109"/>
  <c r="Y15" i="109"/>
  <c r="AG15" i="109"/>
  <c r="W15" i="109"/>
  <c r="AH15" i="109"/>
  <c r="O15" i="109"/>
  <c r="Q15" i="109"/>
  <c r="K15" i="109"/>
  <c r="I15" i="109"/>
  <c r="AE15" i="109"/>
  <c r="AG65" i="109"/>
  <c r="Q65" i="109"/>
  <c r="K65" i="109"/>
  <c r="Y65" i="109"/>
  <c r="W65" i="109"/>
  <c r="AE65" i="109"/>
  <c r="AA65" i="109"/>
  <c r="O65" i="109"/>
  <c r="I65" i="109"/>
  <c r="G65" i="109"/>
  <c r="Y61" i="109"/>
  <c r="W61" i="109"/>
  <c r="Q61" i="109"/>
  <c r="I61" i="109"/>
  <c r="AG61" i="109"/>
  <c r="G61" i="109"/>
  <c r="AA61" i="109"/>
  <c r="O61" i="109"/>
  <c r="K61" i="109"/>
  <c r="AE61" i="109"/>
  <c r="AG40" i="109"/>
  <c r="Q40" i="109"/>
  <c r="AE40" i="109"/>
  <c r="I40" i="109"/>
  <c r="G40" i="109"/>
  <c r="Y40" i="109"/>
  <c r="W40" i="109"/>
  <c r="AA40" i="109"/>
  <c r="O40" i="109"/>
  <c r="K40" i="109"/>
  <c r="E102" i="108"/>
  <c r="U50" i="108"/>
  <c r="I17" i="108"/>
  <c r="AF17" i="108"/>
  <c r="G17" i="108"/>
  <c r="U17" i="108"/>
  <c r="O72" i="108"/>
  <c r="AF72" i="108"/>
  <c r="M72" i="108"/>
  <c r="G72" i="108"/>
  <c r="U72" i="108"/>
  <c r="I72" i="108"/>
  <c r="W72" i="108"/>
  <c r="AE17" i="108"/>
  <c r="AE72" i="108"/>
  <c r="O17" i="108"/>
  <c r="W17" i="108"/>
  <c r="AB116" i="107"/>
  <c r="O111" i="107"/>
  <c r="Z102" i="107"/>
  <c r="T102" i="107"/>
  <c r="R102" i="107"/>
  <c r="N102" i="107"/>
  <c r="L102" i="107"/>
  <c r="H102" i="107"/>
  <c r="F102" i="107"/>
  <c r="AB101" i="107"/>
  <c r="E100" i="107"/>
  <c r="E99" i="107"/>
  <c r="E98" i="107"/>
  <c r="AA97" i="107"/>
  <c r="U97" i="107"/>
  <c r="S97" i="107"/>
  <c r="O97" i="107"/>
  <c r="M97" i="107"/>
  <c r="I97" i="107"/>
  <c r="G97" i="107"/>
  <c r="E97" i="107"/>
  <c r="AB97" i="107"/>
  <c r="AA96" i="107"/>
  <c r="U96" i="107"/>
  <c r="S96" i="107"/>
  <c r="O96" i="107"/>
  <c r="M96" i="107"/>
  <c r="I96" i="107"/>
  <c r="G96" i="107"/>
  <c r="E96" i="107"/>
  <c r="AB96" i="107"/>
  <c r="AA95" i="107"/>
  <c r="U95" i="107"/>
  <c r="S95" i="107"/>
  <c r="O95" i="107"/>
  <c r="M95" i="107"/>
  <c r="I95" i="107"/>
  <c r="G95" i="107"/>
  <c r="E95" i="107"/>
  <c r="AB95" i="107"/>
  <c r="AA94" i="107"/>
  <c r="U94" i="107"/>
  <c r="S94" i="107"/>
  <c r="O94" i="107"/>
  <c r="M94" i="107"/>
  <c r="I94" i="107"/>
  <c r="G94" i="107"/>
  <c r="E94" i="107"/>
  <c r="AB94" i="107"/>
  <c r="E93" i="107"/>
  <c r="AB93" i="107"/>
  <c r="AA93" i="107"/>
  <c r="U93" i="107"/>
  <c r="S93" i="107"/>
  <c r="O93" i="107"/>
  <c r="M93" i="107"/>
  <c r="I93" i="107"/>
  <c r="G93" i="107"/>
  <c r="E92" i="107"/>
  <c r="AB92" i="107"/>
  <c r="AA92" i="107"/>
  <c r="U92" i="107"/>
  <c r="S92" i="107"/>
  <c r="O92" i="107"/>
  <c r="M92" i="107"/>
  <c r="I92" i="107"/>
  <c r="G92" i="107"/>
  <c r="AA91" i="107"/>
  <c r="U91" i="107"/>
  <c r="S91" i="107"/>
  <c r="O91" i="107"/>
  <c r="M91" i="107"/>
  <c r="I91" i="107"/>
  <c r="G91" i="107"/>
  <c r="E91" i="107"/>
  <c r="AB91" i="107"/>
  <c r="E90" i="107"/>
  <c r="AB90" i="107"/>
  <c r="AA90" i="107"/>
  <c r="U90" i="107"/>
  <c r="S90" i="107"/>
  <c r="O90" i="107"/>
  <c r="M90" i="107"/>
  <c r="I90" i="107"/>
  <c r="G90" i="107"/>
  <c r="AA89" i="107"/>
  <c r="U89" i="107"/>
  <c r="S89" i="107"/>
  <c r="O89" i="107"/>
  <c r="M89" i="107"/>
  <c r="I89" i="107"/>
  <c r="G89" i="107"/>
  <c r="E89" i="107"/>
  <c r="AB89" i="107"/>
  <c r="AA88" i="107"/>
  <c r="U88" i="107"/>
  <c r="S88" i="107"/>
  <c r="O88" i="107"/>
  <c r="M88" i="107"/>
  <c r="I88" i="107"/>
  <c r="G88" i="107"/>
  <c r="E88" i="107"/>
  <c r="AB88" i="107"/>
  <c r="E87" i="107"/>
  <c r="E86" i="107"/>
  <c r="E85" i="107"/>
  <c r="AB85" i="107"/>
  <c r="E84" i="107"/>
  <c r="E83" i="107"/>
  <c r="E82" i="107"/>
  <c r="E81" i="107"/>
  <c r="E80" i="107"/>
  <c r="E79" i="107"/>
  <c r="B79" i="107"/>
  <c r="E78" i="107"/>
  <c r="B78" i="107"/>
  <c r="E77" i="107"/>
  <c r="E76" i="107"/>
  <c r="E75" i="107"/>
  <c r="E74" i="107"/>
  <c r="E73" i="107"/>
  <c r="E72" i="107"/>
  <c r="E71" i="107"/>
  <c r="U71" i="107"/>
  <c r="E70" i="107"/>
  <c r="E69" i="107"/>
  <c r="B69" i="107"/>
  <c r="E68" i="107"/>
  <c r="E67" i="107"/>
  <c r="E66" i="107"/>
  <c r="G66" i="107"/>
  <c r="E65" i="107"/>
  <c r="O65" i="107"/>
  <c r="E64" i="107"/>
  <c r="B64" i="107"/>
  <c r="E63" i="107"/>
  <c r="E62" i="107"/>
  <c r="E61" i="107"/>
  <c r="B61" i="107"/>
  <c r="E60" i="107"/>
  <c r="E59" i="107"/>
  <c r="B59" i="107"/>
  <c r="E58" i="107"/>
  <c r="B58" i="107"/>
  <c r="E57" i="107"/>
  <c r="B57" i="107"/>
  <c r="E56" i="107"/>
  <c r="B56" i="107"/>
  <c r="E55" i="107"/>
  <c r="B55" i="107"/>
  <c r="E54" i="107"/>
  <c r="E53" i="107"/>
  <c r="E52" i="107"/>
  <c r="E51" i="107"/>
  <c r="B51" i="107"/>
  <c r="E50" i="107"/>
  <c r="E49" i="107"/>
  <c r="E48" i="107"/>
  <c r="B48" i="107"/>
  <c r="E47" i="107"/>
  <c r="E46" i="107"/>
  <c r="B46" i="107"/>
  <c r="E45" i="107"/>
  <c r="B45" i="107"/>
  <c r="E44" i="107"/>
  <c r="B44" i="107"/>
  <c r="E43" i="107"/>
  <c r="B43" i="107"/>
  <c r="E42" i="107"/>
  <c r="B42" i="107"/>
  <c r="E41" i="107"/>
  <c r="B41" i="107"/>
  <c r="E40" i="107"/>
  <c r="B40" i="107"/>
  <c r="E39" i="107"/>
  <c r="E38" i="107"/>
  <c r="B38" i="107"/>
  <c r="E37" i="107"/>
  <c r="E36" i="107"/>
  <c r="B36" i="107"/>
  <c r="E35" i="107"/>
  <c r="B35" i="107"/>
  <c r="E34" i="107"/>
  <c r="B34" i="107"/>
  <c r="E33" i="107"/>
  <c r="B33" i="107"/>
  <c r="E32" i="107"/>
  <c r="B32" i="107"/>
  <c r="E31" i="107"/>
  <c r="B31" i="107"/>
  <c r="E30" i="107"/>
  <c r="B30" i="107"/>
  <c r="E29" i="107"/>
  <c r="B29" i="107"/>
  <c r="E28" i="107"/>
  <c r="B28" i="107"/>
  <c r="E27" i="107"/>
  <c r="B27" i="107"/>
  <c r="E26" i="107"/>
  <c r="B26" i="107"/>
  <c r="E25" i="107"/>
  <c r="B25" i="107"/>
  <c r="E24" i="107"/>
  <c r="G24" i="107"/>
  <c r="B24" i="107"/>
  <c r="E23" i="107"/>
  <c r="B23" i="107"/>
  <c r="E22" i="107"/>
  <c r="B22" i="107"/>
  <c r="E21" i="107"/>
  <c r="B21" i="107"/>
  <c r="E20" i="107"/>
  <c r="B20" i="107"/>
  <c r="E19" i="107"/>
  <c r="B19" i="107"/>
  <c r="E18" i="107"/>
  <c r="B18" i="107"/>
  <c r="E17" i="107"/>
  <c r="S17" i="107"/>
  <c r="E16" i="107"/>
  <c r="B16" i="107"/>
  <c r="E15" i="107"/>
  <c r="B15" i="107"/>
  <c r="E14" i="107"/>
  <c r="B14" i="107"/>
  <c r="E13" i="107"/>
  <c r="B13" i="107"/>
  <c r="B6" i="107"/>
  <c r="B4" i="107"/>
  <c r="I109" i="109"/>
  <c r="Y109" i="109"/>
  <c r="K109" i="109"/>
  <c r="AA109" i="109"/>
  <c r="O109" i="109"/>
  <c r="AH109" i="109"/>
  <c r="W109" i="109"/>
  <c r="AG109" i="109"/>
  <c r="G109" i="109"/>
  <c r="Q109" i="109"/>
  <c r="AE109" i="109"/>
  <c r="I50" i="108"/>
  <c r="G50" i="108"/>
  <c r="S66" i="107"/>
  <c r="M50" i="108"/>
  <c r="AH110" i="109"/>
  <c r="O50" i="108"/>
  <c r="I24" i="107"/>
  <c r="W50" i="108"/>
  <c r="AE50" i="108"/>
  <c r="AF50" i="108"/>
  <c r="AE71" i="108"/>
  <c r="I71" i="108"/>
  <c r="U71" i="108"/>
  <c r="W71" i="108"/>
  <c r="M71" i="108"/>
  <c r="AF71" i="108"/>
  <c r="G71" i="108"/>
  <c r="O71" i="108"/>
  <c r="AF66" i="108"/>
  <c r="M66" i="108"/>
  <c r="AE66" i="108"/>
  <c r="W66" i="108"/>
  <c r="U66" i="108"/>
  <c r="O66" i="108"/>
  <c r="G66" i="108"/>
  <c r="I66" i="108"/>
  <c r="G80" i="108"/>
  <c r="W80" i="108"/>
  <c r="O80" i="108"/>
  <c r="I80" i="108"/>
  <c r="AE80" i="108"/>
  <c r="AF80" i="108"/>
  <c r="M80" i="108"/>
  <c r="U80" i="108"/>
  <c r="AE75" i="108"/>
  <c r="I75" i="108"/>
  <c r="U75" i="108"/>
  <c r="G75" i="108"/>
  <c r="AF75" i="108"/>
  <c r="W75" i="108"/>
  <c r="M75" i="108"/>
  <c r="O75" i="108"/>
  <c r="U83" i="108"/>
  <c r="AE83" i="108"/>
  <c r="AF83" i="108"/>
  <c r="W83" i="108"/>
  <c r="M83" i="108"/>
  <c r="I83" i="108"/>
  <c r="G83" i="108"/>
  <c r="O83" i="108"/>
  <c r="G27" i="108"/>
  <c r="AF27" i="108"/>
  <c r="O27" i="108"/>
  <c r="M27" i="108"/>
  <c r="I27" i="108"/>
  <c r="W27" i="108"/>
  <c r="AE27" i="108"/>
  <c r="U27" i="108"/>
  <c r="AA24" i="107"/>
  <c r="G53" i="108"/>
  <c r="W53" i="108"/>
  <c r="O53" i="108"/>
  <c r="M53" i="108"/>
  <c r="I53" i="108"/>
  <c r="AE53" i="108"/>
  <c r="AF53" i="108"/>
  <c r="U53" i="108"/>
  <c r="O76" i="108"/>
  <c r="AF76" i="108"/>
  <c r="M76" i="108"/>
  <c r="G76" i="108"/>
  <c r="AE76" i="108"/>
  <c r="W76" i="108"/>
  <c r="U76" i="108"/>
  <c r="I76" i="108"/>
  <c r="AE81" i="108"/>
  <c r="I81" i="108"/>
  <c r="U81" i="108"/>
  <c r="G81" i="108"/>
  <c r="AF81" i="108"/>
  <c r="O81" i="108"/>
  <c r="M81" i="108"/>
  <c r="W81" i="108"/>
  <c r="U87" i="108"/>
  <c r="AE87" i="108"/>
  <c r="O87" i="108"/>
  <c r="M87" i="108"/>
  <c r="G87" i="108"/>
  <c r="W87" i="108"/>
  <c r="I87" i="108"/>
  <c r="AF87" i="108"/>
  <c r="I25" i="108"/>
  <c r="W25" i="108"/>
  <c r="M25" i="108"/>
  <c r="AF25" i="108"/>
  <c r="G25" i="108"/>
  <c r="AE25" i="108"/>
  <c r="U25" i="108"/>
  <c r="O25" i="108"/>
  <c r="I24" i="108"/>
  <c r="W24" i="108"/>
  <c r="U24" i="108"/>
  <c r="M24" i="108"/>
  <c r="G24" i="108"/>
  <c r="O24" i="108"/>
  <c r="AF24" i="108"/>
  <c r="AE24" i="108"/>
  <c r="O44" i="108"/>
  <c r="AE44" i="108"/>
  <c r="I44" i="108"/>
  <c r="M44" i="108"/>
  <c r="W44" i="108"/>
  <c r="G44" i="108"/>
  <c r="AF44" i="108"/>
  <c r="U44" i="108"/>
  <c r="O82" i="108"/>
  <c r="AF82" i="108"/>
  <c r="M82" i="108"/>
  <c r="G82" i="108"/>
  <c r="AE82" i="108"/>
  <c r="W82" i="108"/>
  <c r="I82" i="108"/>
  <c r="U82" i="108"/>
  <c r="AE85" i="108"/>
  <c r="I85" i="108"/>
  <c r="U85" i="108"/>
  <c r="W85" i="108"/>
  <c r="M85" i="108"/>
  <c r="AF85" i="108"/>
  <c r="O85" i="108"/>
  <c r="G85" i="108"/>
  <c r="G19" i="108"/>
  <c r="AF19" i="108"/>
  <c r="M19" i="108"/>
  <c r="AE19" i="108"/>
  <c r="W19" i="108"/>
  <c r="O19" i="108"/>
  <c r="U19" i="108"/>
  <c r="I19" i="108"/>
  <c r="G74" i="108"/>
  <c r="W74" i="108"/>
  <c r="O74" i="108"/>
  <c r="I74" i="108"/>
  <c r="AE74" i="108"/>
  <c r="U74" i="108"/>
  <c r="M74" i="108"/>
  <c r="AF74" i="108"/>
  <c r="W63" i="108"/>
  <c r="U63" i="108"/>
  <c r="AF63" i="108"/>
  <c r="M63" i="108"/>
  <c r="O63" i="108"/>
  <c r="G63" i="108"/>
  <c r="I63" i="108"/>
  <c r="AE63" i="108"/>
  <c r="I65" i="108"/>
  <c r="G65" i="108"/>
  <c r="AF65" i="108"/>
  <c r="AE65" i="108"/>
  <c r="U65" i="108"/>
  <c r="O65" i="108"/>
  <c r="M65" i="108"/>
  <c r="W65" i="108"/>
  <c r="U13" i="108"/>
  <c r="O13" i="108"/>
  <c r="W13" i="108"/>
  <c r="M13" i="108"/>
  <c r="AF13" i="108"/>
  <c r="I13" i="108"/>
  <c r="AE13" i="108"/>
  <c r="G13" i="108"/>
  <c r="O62" i="108"/>
  <c r="I62" i="108"/>
  <c r="W62" i="108"/>
  <c r="U62" i="108"/>
  <c r="AE62" i="108"/>
  <c r="M62" i="108"/>
  <c r="AF62" i="108"/>
  <c r="G62" i="108"/>
  <c r="I49" i="108"/>
  <c r="U49" i="108"/>
  <c r="O49" i="108"/>
  <c r="M49" i="108"/>
  <c r="AF49" i="108"/>
  <c r="AE49" i="108"/>
  <c r="W49" i="108"/>
  <c r="G49" i="108"/>
  <c r="U52" i="108"/>
  <c r="AE52" i="108"/>
  <c r="AF52" i="108"/>
  <c r="W52" i="108"/>
  <c r="G52" i="108"/>
  <c r="M52" i="108"/>
  <c r="I52" i="108"/>
  <c r="O52" i="108"/>
  <c r="G23" i="108"/>
  <c r="AF23" i="108"/>
  <c r="M23" i="108"/>
  <c r="U23" i="108"/>
  <c r="I23" i="108"/>
  <c r="AE23" i="108"/>
  <c r="W23" i="108"/>
  <c r="O23" i="108"/>
  <c r="G84" i="108"/>
  <c r="W84" i="108"/>
  <c r="O84" i="108"/>
  <c r="U84" i="108"/>
  <c r="M84" i="108"/>
  <c r="AE84" i="108"/>
  <c r="I84" i="108"/>
  <c r="AF84" i="108"/>
  <c r="U77" i="108"/>
  <c r="AE77" i="108"/>
  <c r="AF77" i="108"/>
  <c r="W77" i="108"/>
  <c r="G77" i="108"/>
  <c r="I77" i="108"/>
  <c r="O77" i="108"/>
  <c r="M77" i="108"/>
  <c r="U15" i="108"/>
  <c r="G15" i="108"/>
  <c r="M15" i="108"/>
  <c r="AF15" i="108"/>
  <c r="I15" i="108"/>
  <c r="O15" i="108"/>
  <c r="W15" i="108"/>
  <c r="AE15" i="108"/>
  <c r="O86" i="108"/>
  <c r="AF86" i="108"/>
  <c r="M86" i="108"/>
  <c r="G86" i="108"/>
  <c r="U86" i="108"/>
  <c r="I86" i="108"/>
  <c r="AE86" i="108"/>
  <c r="W86" i="108"/>
  <c r="AE45" i="108"/>
  <c r="O45" i="108"/>
  <c r="G45" i="108"/>
  <c r="W45" i="108"/>
  <c r="AF45" i="108"/>
  <c r="U45" i="108"/>
  <c r="M45" i="108"/>
  <c r="I45" i="108"/>
  <c r="AE56" i="108"/>
  <c r="I56" i="108"/>
  <c r="U56" i="108"/>
  <c r="G56" i="108"/>
  <c r="M56" i="108"/>
  <c r="AF56" i="108"/>
  <c r="W56" i="108"/>
  <c r="O56" i="108"/>
  <c r="AE37" i="108"/>
  <c r="W37" i="108"/>
  <c r="U37" i="108"/>
  <c r="M37" i="108"/>
  <c r="O37" i="108"/>
  <c r="AF37" i="108"/>
  <c r="I37" i="108"/>
  <c r="G37" i="108"/>
  <c r="W68" i="108"/>
  <c r="U68" i="108"/>
  <c r="AF68" i="108"/>
  <c r="M68" i="108"/>
  <c r="O68" i="108"/>
  <c r="G68" i="108"/>
  <c r="I68" i="108"/>
  <c r="AE68" i="108"/>
  <c r="W47" i="108"/>
  <c r="O47" i="108"/>
  <c r="U47" i="108"/>
  <c r="I47" i="108"/>
  <c r="M47" i="108"/>
  <c r="AE47" i="108"/>
  <c r="G47" i="108"/>
  <c r="AF47" i="108"/>
  <c r="O67" i="108"/>
  <c r="I67" i="108"/>
  <c r="W67" i="108"/>
  <c r="U67" i="108"/>
  <c r="AF67" i="108"/>
  <c r="M67" i="108"/>
  <c r="G67" i="108"/>
  <c r="AE67" i="108"/>
  <c r="AE54" i="108"/>
  <c r="I54" i="108"/>
  <c r="U54" i="108"/>
  <c r="W54" i="108"/>
  <c r="M54" i="108"/>
  <c r="O54" i="108"/>
  <c r="G54" i="108"/>
  <c r="AF54" i="108"/>
  <c r="U73" i="108"/>
  <c r="AE73" i="108"/>
  <c r="O73" i="108"/>
  <c r="M73" i="108"/>
  <c r="G73" i="108"/>
  <c r="I73" i="108"/>
  <c r="AF73" i="108"/>
  <c r="W73" i="108"/>
  <c r="G28" i="108"/>
  <c r="O28" i="108"/>
  <c r="AF28" i="108"/>
  <c r="AE28" i="108"/>
  <c r="W28" i="108"/>
  <c r="M28" i="108"/>
  <c r="U28" i="108"/>
  <c r="I28" i="108"/>
  <c r="AA17" i="107"/>
  <c r="O17" i="107"/>
  <c r="AB24" i="107"/>
  <c r="M24" i="107"/>
  <c r="U50" i="107"/>
  <c r="AB66" i="107"/>
  <c r="M66" i="107"/>
  <c r="AA66" i="107"/>
  <c r="U66" i="107"/>
  <c r="O66" i="107"/>
  <c r="I66" i="107"/>
  <c r="AA71" i="107"/>
  <c r="I71" i="107"/>
  <c r="O71" i="107"/>
  <c r="S71" i="107"/>
  <c r="M71" i="107"/>
  <c r="G71" i="107"/>
  <c r="AB71" i="107"/>
  <c r="U17" i="107"/>
  <c r="O24" i="107"/>
  <c r="I50" i="107"/>
  <c r="AA85" i="107"/>
  <c r="I85" i="107"/>
  <c r="O85" i="107"/>
  <c r="S85" i="107"/>
  <c r="U85" i="107"/>
  <c r="M85" i="107"/>
  <c r="I17" i="107"/>
  <c r="AB17" i="107"/>
  <c r="S24" i="107"/>
  <c r="O50" i="107"/>
  <c r="AB50" i="107"/>
  <c r="M50" i="107"/>
  <c r="AA50" i="107"/>
  <c r="G50" i="107"/>
  <c r="I65" i="107"/>
  <c r="G65" i="107"/>
  <c r="AB65" i="107"/>
  <c r="M65" i="107"/>
  <c r="AA65" i="107"/>
  <c r="U65" i="107"/>
  <c r="G17" i="107"/>
  <c r="M17" i="107"/>
  <c r="U24" i="107"/>
  <c r="S50" i="107"/>
  <c r="S65" i="107"/>
  <c r="G85" i="107"/>
  <c r="E102" i="107"/>
  <c r="AB116" i="106"/>
  <c r="O111" i="106"/>
  <c r="Z102" i="106"/>
  <c r="AB101" i="106"/>
  <c r="E100" i="106"/>
  <c r="E99" i="106"/>
  <c r="E98" i="106"/>
  <c r="AA97" i="106"/>
  <c r="E97" i="106"/>
  <c r="AB97" i="106"/>
  <c r="AA96" i="106"/>
  <c r="E96" i="106"/>
  <c r="AB96" i="106"/>
  <c r="AA95" i="106"/>
  <c r="E95" i="106"/>
  <c r="AB95" i="106"/>
  <c r="AA94" i="106"/>
  <c r="E94" i="106"/>
  <c r="AB94" i="106"/>
  <c r="AA93" i="106"/>
  <c r="E93" i="106"/>
  <c r="AB93" i="106"/>
  <c r="AA92" i="106"/>
  <c r="E92" i="106"/>
  <c r="AB92" i="106"/>
  <c r="AA91" i="106"/>
  <c r="E91" i="106"/>
  <c r="AB91" i="106"/>
  <c r="AA90" i="106"/>
  <c r="E90" i="106"/>
  <c r="AB90" i="106"/>
  <c r="AA89" i="106"/>
  <c r="E89" i="106"/>
  <c r="AB89" i="106"/>
  <c r="AA88" i="106"/>
  <c r="E88" i="106"/>
  <c r="AB88" i="106"/>
  <c r="E87" i="106"/>
  <c r="E86" i="106"/>
  <c r="E85" i="106"/>
  <c r="E84" i="106"/>
  <c r="E83" i="106"/>
  <c r="E82" i="106"/>
  <c r="E81" i="106"/>
  <c r="E80" i="106"/>
  <c r="E79" i="106"/>
  <c r="B79" i="106"/>
  <c r="E78" i="106"/>
  <c r="B78" i="106"/>
  <c r="E77" i="106"/>
  <c r="E76" i="106"/>
  <c r="E75" i="106"/>
  <c r="E74" i="106"/>
  <c r="E73" i="106"/>
  <c r="E72" i="106"/>
  <c r="E71" i="106"/>
  <c r="E70" i="106"/>
  <c r="E69" i="106"/>
  <c r="B69" i="106"/>
  <c r="E68" i="106"/>
  <c r="E67" i="106"/>
  <c r="E66" i="106"/>
  <c r="E65" i="106"/>
  <c r="E64" i="106"/>
  <c r="B64" i="106"/>
  <c r="E63" i="106"/>
  <c r="E62" i="106"/>
  <c r="E61" i="106"/>
  <c r="B61" i="106"/>
  <c r="E60" i="106"/>
  <c r="E59" i="106"/>
  <c r="B59" i="106"/>
  <c r="E58" i="106"/>
  <c r="B58" i="106"/>
  <c r="E57" i="106"/>
  <c r="B57" i="106"/>
  <c r="E56" i="106"/>
  <c r="B56" i="106"/>
  <c r="E55" i="106"/>
  <c r="B55" i="106"/>
  <c r="E54" i="106"/>
  <c r="E53" i="106"/>
  <c r="E52" i="106"/>
  <c r="E51" i="106"/>
  <c r="B51" i="106"/>
  <c r="E50" i="106"/>
  <c r="E49" i="106"/>
  <c r="E48" i="106"/>
  <c r="B48" i="106"/>
  <c r="E47" i="106"/>
  <c r="E46" i="106"/>
  <c r="B46" i="106"/>
  <c r="E45" i="106"/>
  <c r="B45" i="106"/>
  <c r="E44" i="106"/>
  <c r="B44" i="106"/>
  <c r="E43" i="106"/>
  <c r="B43" i="106"/>
  <c r="E42" i="106"/>
  <c r="B42" i="106"/>
  <c r="E41" i="106"/>
  <c r="B41" i="106"/>
  <c r="E40" i="106"/>
  <c r="B40" i="106"/>
  <c r="E39" i="106"/>
  <c r="E38" i="106"/>
  <c r="B38" i="106"/>
  <c r="E37" i="106"/>
  <c r="E36" i="106"/>
  <c r="B36" i="106"/>
  <c r="E35" i="106"/>
  <c r="B35" i="106"/>
  <c r="E34" i="106"/>
  <c r="B34" i="106"/>
  <c r="E33" i="106"/>
  <c r="B33" i="106"/>
  <c r="E32" i="106"/>
  <c r="B32" i="106"/>
  <c r="E31" i="106"/>
  <c r="B31" i="106"/>
  <c r="E30" i="106"/>
  <c r="B30" i="106"/>
  <c r="E29" i="106"/>
  <c r="B29" i="106"/>
  <c r="E28" i="106"/>
  <c r="B28" i="106"/>
  <c r="E27" i="106"/>
  <c r="B27" i="106"/>
  <c r="E26" i="106"/>
  <c r="B26" i="106"/>
  <c r="E25" i="106"/>
  <c r="B25" i="106"/>
  <c r="E24" i="106"/>
  <c r="B24" i="106"/>
  <c r="E23" i="106"/>
  <c r="B23" i="106"/>
  <c r="E22" i="106"/>
  <c r="B22" i="106"/>
  <c r="E21" i="106"/>
  <c r="B21" i="106"/>
  <c r="E20" i="106"/>
  <c r="B20" i="106"/>
  <c r="E19" i="106"/>
  <c r="B19" i="106"/>
  <c r="E18" i="106"/>
  <c r="B18" i="106"/>
  <c r="E17" i="106"/>
  <c r="E16" i="106"/>
  <c r="B16" i="106"/>
  <c r="E15" i="106"/>
  <c r="B15" i="106"/>
  <c r="E14" i="106"/>
  <c r="B14" i="106"/>
  <c r="E13" i="106"/>
  <c r="B13" i="106"/>
  <c r="B6" i="106"/>
  <c r="B4" i="106"/>
  <c r="W64" i="108"/>
  <c r="U64" i="108"/>
  <c r="AF64" i="108"/>
  <c r="M64" i="108"/>
  <c r="G64" i="108"/>
  <c r="AE64" i="108"/>
  <c r="I64" i="108"/>
  <c r="O64" i="108"/>
  <c r="AE59" i="108"/>
  <c r="I59" i="108"/>
  <c r="U59" i="108"/>
  <c r="O59" i="108"/>
  <c r="M59" i="108"/>
  <c r="W59" i="108"/>
  <c r="G59" i="108"/>
  <c r="AF59" i="108"/>
  <c r="G22" i="108"/>
  <c r="W22" i="108"/>
  <c r="U22" i="108"/>
  <c r="M22" i="108"/>
  <c r="AF22" i="108"/>
  <c r="O22" i="108"/>
  <c r="I22" i="108"/>
  <c r="AE22" i="108"/>
  <c r="AE57" i="108"/>
  <c r="I57" i="108"/>
  <c r="U57" i="108"/>
  <c r="AF57" i="108"/>
  <c r="M57" i="108"/>
  <c r="G57" i="108"/>
  <c r="O57" i="108"/>
  <c r="W57" i="108"/>
  <c r="U99" i="108"/>
  <c r="AE99" i="108"/>
  <c r="I99" i="108"/>
  <c r="G99" i="108"/>
  <c r="W99" i="108"/>
  <c r="O99" i="108"/>
  <c r="AF99" i="108"/>
  <c r="M99" i="108"/>
  <c r="G34" i="108"/>
  <c r="AF34" i="108"/>
  <c r="I34" i="108"/>
  <c r="W34" i="108"/>
  <c r="O34" i="108"/>
  <c r="U34" i="108"/>
  <c r="AE34" i="108"/>
  <c r="M34" i="108"/>
  <c r="AF60" i="108"/>
  <c r="M60" i="108"/>
  <c r="AE60" i="108"/>
  <c r="W60" i="108"/>
  <c r="G60" i="108"/>
  <c r="U60" i="108"/>
  <c r="I60" i="108"/>
  <c r="O60" i="108"/>
  <c r="AF39" i="108"/>
  <c r="M39" i="108"/>
  <c r="G39" i="108"/>
  <c r="W39" i="108"/>
  <c r="U39" i="108"/>
  <c r="O39" i="108"/>
  <c r="AE39" i="108"/>
  <c r="I39" i="108"/>
  <c r="G29" i="108"/>
  <c r="U29" i="108"/>
  <c r="M29" i="108"/>
  <c r="W29" i="108"/>
  <c r="O29" i="108"/>
  <c r="I29" i="108"/>
  <c r="AF29" i="108"/>
  <c r="AE29" i="108"/>
  <c r="AE55" i="108"/>
  <c r="I55" i="108"/>
  <c r="U55" i="108"/>
  <c r="O55" i="108"/>
  <c r="M55" i="108"/>
  <c r="G55" i="108"/>
  <c r="AF55" i="108"/>
  <c r="W55" i="108"/>
  <c r="O51" i="108"/>
  <c r="AF51" i="108"/>
  <c r="M51" i="108"/>
  <c r="G51" i="108"/>
  <c r="W51" i="108"/>
  <c r="U51" i="108"/>
  <c r="AE51" i="108"/>
  <c r="I51" i="108"/>
  <c r="AF43" i="108"/>
  <c r="M43" i="108"/>
  <c r="G43" i="108"/>
  <c r="W43" i="108"/>
  <c r="U43" i="108"/>
  <c r="AE43" i="108"/>
  <c r="O43" i="108"/>
  <c r="I43" i="108"/>
  <c r="W69" i="108"/>
  <c r="U69" i="108"/>
  <c r="AF69" i="108"/>
  <c r="M69" i="108"/>
  <c r="G69" i="108"/>
  <c r="AE69" i="108"/>
  <c r="I69" i="108"/>
  <c r="O69" i="108"/>
  <c r="G31" i="108"/>
  <c r="W31" i="108"/>
  <c r="U31" i="108"/>
  <c r="O31" i="108"/>
  <c r="I31" i="108"/>
  <c r="AF31" i="108"/>
  <c r="AE31" i="108"/>
  <c r="M31" i="108"/>
  <c r="AF61" i="108"/>
  <c r="M61" i="108"/>
  <c r="AE61" i="108"/>
  <c r="W61" i="108"/>
  <c r="U61" i="108"/>
  <c r="O61" i="108"/>
  <c r="G61" i="108"/>
  <c r="I61" i="108"/>
  <c r="O98" i="108"/>
  <c r="I98" i="108"/>
  <c r="M98" i="108"/>
  <c r="AF98" i="108"/>
  <c r="AE98" i="108"/>
  <c r="U98" i="108"/>
  <c r="W98" i="108"/>
  <c r="G98" i="108"/>
  <c r="I26" i="108"/>
  <c r="AE26" i="108"/>
  <c r="G26" i="108"/>
  <c r="W26" i="108"/>
  <c r="U26" i="108"/>
  <c r="AF26" i="108"/>
  <c r="O26" i="108"/>
  <c r="M26" i="108"/>
  <c r="AE58" i="108"/>
  <c r="I58" i="108"/>
  <c r="U58" i="108"/>
  <c r="W58" i="108"/>
  <c r="M58" i="108"/>
  <c r="O58" i="108"/>
  <c r="AF58" i="108"/>
  <c r="G58" i="108"/>
  <c r="G21" i="108"/>
  <c r="U21" i="108"/>
  <c r="O21" i="108"/>
  <c r="W21" i="108"/>
  <c r="M21" i="108"/>
  <c r="AE21" i="108"/>
  <c r="AF21" i="108"/>
  <c r="I21" i="108"/>
  <c r="U79" i="108"/>
  <c r="AE79" i="108"/>
  <c r="O79" i="108"/>
  <c r="M79" i="108"/>
  <c r="G79" i="108"/>
  <c r="W79" i="108"/>
  <c r="AF79" i="108"/>
  <c r="I79" i="108"/>
  <c r="W100" i="108"/>
  <c r="U100" i="108"/>
  <c r="AF100" i="108"/>
  <c r="M100" i="108"/>
  <c r="AE100" i="108"/>
  <c r="I100" i="108"/>
  <c r="G100" i="108"/>
  <c r="O100" i="108"/>
  <c r="G36" i="108"/>
  <c r="AF36" i="108"/>
  <c r="I36" i="108"/>
  <c r="W36" i="108"/>
  <c r="M36" i="108"/>
  <c r="O36" i="108"/>
  <c r="U36" i="108"/>
  <c r="AE36" i="108"/>
  <c r="G20" i="108"/>
  <c r="O20" i="108"/>
  <c r="AE20" i="108"/>
  <c r="W20" i="108"/>
  <c r="U20" i="108"/>
  <c r="M20" i="108"/>
  <c r="AF20" i="108"/>
  <c r="I20" i="108"/>
  <c r="G18" i="108"/>
  <c r="AF18" i="108"/>
  <c r="I18" i="108"/>
  <c r="W18" i="108"/>
  <c r="M18" i="108"/>
  <c r="AE18" i="108"/>
  <c r="O18" i="108"/>
  <c r="U18" i="108"/>
  <c r="W48" i="108"/>
  <c r="O48" i="108"/>
  <c r="AF48" i="108"/>
  <c r="I48" i="108"/>
  <c r="M48" i="108"/>
  <c r="AE48" i="108"/>
  <c r="U48" i="108"/>
  <c r="G48" i="108"/>
  <c r="G30" i="108"/>
  <c r="AF30" i="108"/>
  <c r="I30" i="108"/>
  <c r="AE30" i="108"/>
  <c r="O30" i="108"/>
  <c r="M30" i="108"/>
  <c r="W30" i="108"/>
  <c r="U30" i="108"/>
  <c r="G33" i="108"/>
  <c r="W33" i="108"/>
  <c r="U33" i="108"/>
  <c r="O33" i="108"/>
  <c r="M33" i="108"/>
  <c r="I33" i="108"/>
  <c r="AF33" i="108"/>
  <c r="AE33" i="108"/>
  <c r="AE46" i="108"/>
  <c r="M46" i="108"/>
  <c r="AF46" i="108"/>
  <c r="O46" i="108"/>
  <c r="G46" i="108"/>
  <c r="W46" i="108"/>
  <c r="U46" i="108"/>
  <c r="I46" i="108"/>
  <c r="G35" i="108"/>
  <c r="W35" i="108"/>
  <c r="U35" i="108"/>
  <c r="M35" i="108"/>
  <c r="O35" i="108"/>
  <c r="I35" i="108"/>
  <c r="AF35" i="108"/>
  <c r="AE35" i="108"/>
  <c r="AF42" i="108"/>
  <c r="M42" i="108"/>
  <c r="G42" i="108"/>
  <c r="I42" i="108"/>
  <c r="W42" i="108"/>
  <c r="U42" i="108"/>
  <c r="O42" i="108"/>
  <c r="AE42" i="108"/>
  <c r="AE38" i="108"/>
  <c r="W38" i="108"/>
  <c r="I38" i="108"/>
  <c r="AF38" i="108"/>
  <c r="G38" i="108"/>
  <c r="U38" i="108"/>
  <c r="O38" i="108"/>
  <c r="M38" i="108"/>
  <c r="AF40" i="108"/>
  <c r="M40" i="108"/>
  <c r="G40" i="108"/>
  <c r="I40" i="108"/>
  <c r="W40" i="108"/>
  <c r="U40" i="108"/>
  <c r="O40" i="108"/>
  <c r="AE40" i="108"/>
  <c r="G32" i="108"/>
  <c r="AF32" i="108"/>
  <c r="I32" i="108"/>
  <c r="W32" i="108"/>
  <c r="U32" i="108"/>
  <c r="M32" i="108"/>
  <c r="AE32" i="108"/>
  <c r="O32" i="108"/>
  <c r="AF41" i="108"/>
  <c r="M41" i="108"/>
  <c r="G41" i="108"/>
  <c r="W41" i="108"/>
  <c r="U41" i="108"/>
  <c r="O41" i="108"/>
  <c r="AE41" i="108"/>
  <c r="I41" i="108"/>
  <c r="U78" i="108"/>
  <c r="AE78" i="108"/>
  <c r="W78" i="108"/>
  <c r="M78" i="108"/>
  <c r="I78" i="108"/>
  <c r="G78" i="108"/>
  <c r="AF78" i="108"/>
  <c r="O78" i="108"/>
  <c r="G70" i="108"/>
  <c r="W70" i="108"/>
  <c r="O70" i="108"/>
  <c r="U70" i="108"/>
  <c r="M70" i="108"/>
  <c r="I70" i="108"/>
  <c r="AE70" i="108"/>
  <c r="AF70" i="108"/>
  <c r="U14" i="108"/>
  <c r="W14" i="108"/>
  <c r="AF14" i="108"/>
  <c r="I14" i="108"/>
  <c r="AE14" i="108"/>
  <c r="G14" i="108"/>
  <c r="O14" i="108"/>
  <c r="M14" i="108"/>
  <c r="U16" i="108"/>
  <c r="AF16" i="108"/>
  <c r="AE16" i="108"/>
  <c r="G16" i="108"/>
  <c r="O16" i="108"/>
  <c r="M16" i="108"/>
  <c r="I16" i="108"/>
  <c r="W16" i="108"/>
  <c r="S73" i="107"/>
  <c r="G73" i="107"/>
  <c r="M73" i="107"/>
  <c r="U73" i="107"/>
  <c r="I73" i="107"/>
  <c r="O73" i="107"/>
  <c r="AB73" i="107"/>
  <c r="AA73" i="107"/>
  <c r="S77" i="107"/>
  <c r="G77" i="107"/>
  <c r="AA77" i="107"/>
  <c r="I77" i="107"/>
  <c r="AB77" i="107"/>
  <c r="U77" i="107"/>
  <c r="O77" i="107"/>
  <c r="M77" i="107"/>
  <c r="G47" i="107"/>
  <c r="U47" i="107"/>
  <c r="M47" i="107"/>
  <c r="AB47" i="107"/>
  <c r="AA47" i="107"/>
  <c r="I47" i="107"/>
  <c r="S47" i="107"/>
  <c r="O47" i="107"/>
  <c r="S83" i="107"/>
  <c r="G83" i="107"/>
  <c r="AA83" i="107"/>
  <c r="I83" i="107"/>
  <c r="O83" i="107"/>
  <c r="M83" i="107"/>
  <c r="AB83" i="107"/>
  <c r="U83" i="107"/>
  <c r="O44" i="107"/>
  <c r="AA44" i="107"/>
  <c r="I44" i="107"/>
  <c r="M44" i="107"/>
  <c r="U44" i="107"/>
  <c r="AB44" i="107"/>
  <c r="G44" i="107"/>
  <c r="S44" i="107"/>
  <c r="O62" i="107"/>
  <c r="U62" i="107"/>
  <c r="S62" i="107"/>
  <c r="M62" i="107"/>
  <c r="AB62" i="107"/>
  <c r="AA62" i="107"/>
  <c r="G62" i="107"/>
  <c r="I62" i="107"/>
  <c r="O86" i="107"/>
  <c r="AB86" i="107"/>
  <c r="M86" i="107"/>
  <c r="S86" i="107"/>
  <c r="AA86" i="107"/>
  <c r="U86" i="107"/>
  <c r="I86" i="107"/>
  <c r="G86" i="107"/>
  <c r="S87" i="107"/>
  <c r="G87" i="107"/>
  <c r="M87" i="107"/>
  <c r="U87" i="107"/>
  <c r="O87" i="107"/>
  <c r="I87" i="107"/>
  <c r="AA87" i="107"/>
  <c r="AB87" i="107"/>
  <c r="O67" i="107"/>
  <c r="U67" i="107"/>
  <c r="S67" i="107"/>
  <c r="M67" i="107"/>
  <c r="AA67" i="107"/>
  <c r="G67" i="107"/>
  <c r="I67" i="107"/>
  <c r="AB67" i="107"/>
  <c r="U63" i="107"/>
  <c r="S63" i="107"/>
  <c r="I63" i="107"/>
  <c r="M63" i="107"/>
  <c r="G63" i="107"/>
  <c r="AB63" i="107"/>
  <c r="AA63" i="107"/>
  <c r="O63" i="107"/>
  <c r="AA54" i="107"/>
  <c r="I54" i="107"/>
  <c r="O54" i="107"/>
  <c r="M54" i="107"/>
  <c r="S54" i="107"/>
  <c r="AB54" i="107"/>
  <c r="U54" i="107"/>
  <c r="G54" i="107"/>
  <c r="O76" i="107"/>
  <c r="AB76" i="107"/>
  <c r="M76" i="107"/>
  <c r="S76" i="107"/>
  <c r="AA76" i="107"/>
  <c r="I76" i="107"/>
  <c r="U76" i="107"/>
  <c r="G76" i="107"/>
  <c r="G80" i="107"/>
  <c r="U80" i="107"/>
  <c r="AA80" i="107"/>
  <c r="I80" i="107"/>
  <c r="O80" i="107"/>
  <c r="M80" i="107"/>
  <c r="S80" i="107"/>
  <c r="AB80" i="107"/>
  <c r="AA49" i="107"/>
  <c r="I49" i="107"/>
  <c r="O49" i="107"/>
  <c r="M49" i="107"/>
  <c r="S49" i="107"/>
  <c r="AB49" i="107"/>
  <c r="U49" i="107"/>
  <c r="G49" i="107"/>
  <c r="U68" i="107"/>
  <c r="S68" i="107"/>
  <c r="I68" i="107"/>
  <c r="M68" i="107"/>
  <c r="AB68" i="107"/>
  <c r="AA68" i="107"/>
  <c r="O68" i="107"/>
  <c r="G68" i="107"/>
  <c r="AA37" i="107"/>
  <c r="U37" i="107"/>
  <c r="AB37" i="107"/>
  <c r="I37" i="107"/>
  <c r="S37" i="107"/>
  <c r="O37" i="107"/>
  <c r="M37" i="107"/>
  <c r="G37" i="107"/>
  <c r="AA75" i="107"/>
  <c r="I75" i="107"/>
  <c r="O75" i="107"/>
  <c r="AB75" i="107"/>
  <c r="M75" i="107"/>
  <c r="G75" i="107"/>
  <c r="U75" i="107"/>
  <c r="S75" i="107"/>
  <c r="S45" i="107"/>
  <c r="O45" i="107"/>
  <c r="I45" i="107"/>
  <c r="G45" i="107"/>
  <c r="U45" i="107"/>
  <c r="AB45" i="107"/>
  <c r="M45" i="107"/>
  <c r="AA45" i="107"/>
  <c r="AB39" i="107"/>
  <c r="M39" i="107"/>
  <c r="O39" i="107"/>
  <c r="U39" i="107"/>
  <c r="S39" i="107"/>
  <c r="I39" i="107"/>
  <c r="G39" i="107"/>
  <c r="AA39" i="107"/>
  <c r="O72" i="107"/>
  <c r="AB72" i="107"/>
  <c r="M72" i="107"/>
  <c r="S72" i="107"/>
  <c r="AA72" i="107"/>
  <c r="I72" i="107"/>
  <c r="G72" i="107"/>
  <c r="U72" i="107"/>
  <c r="G74" i="107"/>
  <c r="U74" i="107"/>
  <c r="AA74" i="107"/>
  <c r="I74" i="107"/>
  <c r="O74" i="107"/>
  <c r="M74" i="107"/>
  <c r="S74" i="107"/>
  <c r="AB74" i="107"/>
  <c r="O82" i="107"/>
  <c r="AB82" i="107"/>
  <c r="M82" i="107"/>
  <c r="S82" i="107"/>
  <c r="AA82" i="107"/>
  <c r="I82" i="107"/>
  <c r="U82" i="107"/>
  <c r="G82" i="107"/>
  <c r="G84" i="107"/>
  <c r="U84" i="107"/>
  <c r="AA84" i="107"/>
  <c r="S84" i="107"/>
  <c r="AB84" i="107"/>
  <c r="I84" i="107"/>
  <c r="O84" i="107"/>
  <c r="M84" i="107"/>
  <c r="G14" i="107"/>
  <c r="M14" i="107"/>
  <c r="AA14" i="107"/>
  <c r="I14" i="107"/>
  <c r="U14" i="107"/>
  <c r="AB14" i="107"/>
  <c r="O14" i="107"/>
  <c r="S14" i="107"/>
  <c r="G53" i="107"/>
  <c r="U53" i="107"/>
  <c r="S53" i="107"/>
  <c r="AA53" i="107"/>
  <c r="M53" i="107"/>
  <c r="AB53" i="107"/>
  <c r="I53" i="107"/>
  <c r="O53" i="107"/>
  <c r="AA81" i="107"/>
  <c r="I81" i="107"/>
  <c r="O81" i="107"/>
  <c r="AB81" i="107"/>
  <c r="M81" i="107"/>
  <c r="S81" i="107"/>
  <c r="G81" i="107"/>
  <c r="U81" i="107"/>
  <c r="S52" i="107"/>
  <c r="AB52" i="107"/>
  <c r="I52" i="107"/>
  <c r="AA52" i="107"/>
  <c r="G52" i="107"/>
  <c r="M52" i="107"/>
  <c r="O52" i="107"/>
  <c r="U52" i="107"/>
  <c r="AA38" i="107"/>
  <c r="AB38" i="107"/>
  <c r="I38" i="107"/>
  <c r="G38" i="107"/>
  <c r="O38" i="107"/>
  <c r="S38" i="107"/>
  <c r="M38" i="107"/>
  <c r="U38" i="107"/>
  <c r="E102" i="106"/>
  <c r="AA50" i="106"/>
  <c r="AB50" i="106"/>
  <c r="AA63" i="106"/>
  <c r="AB63" i="106"/>
  <c r="AB75" i="106"/>
  <c r="AA75" i="106"/>
  <c r="AB37" i="106"/>
  <c r="AA37" i="106"/>
  <c r="AA72" i="106"/>
  <c r="AB72" i="106"/>
  <c r="AB76" i="106"/>
  <c r="AA76" i="106"/>
  <c r="AA65" i="106"/>
  <c r="AB65" i="106"/>
  <c r="AB82" i="106"/>
  <c r="AA82" i="106"/>
  <c r="AB53" i="106"/>
  <c r="AA53" i="106"/>
  <c r="AA47" i="106"/>
  <c r="AB47" i="106"/>
  <c r="AF104" i="108"/>
  <c r="M104" i="108"/>
  <c r="G104" i="108"/>
  <c r="AE104" i="108"/>
  <c r="W104" i="108"/>
  <c r="O104" i="108"/>
  <c r="U104" i="108"/>
  <c r="AF105" i="108"/>
  <c r="I104" i="108"/>
  <c r="G31" i="107"/>
  <c r="AB31" i="107"/>
  <c r="AA31" i="107"/>
  <c r="O31" i="107"/>
  <c r="S31" i="107"/>
  <c r="M31" i="107"/>
  <c r="U31" i="107"/>
  <c r="I31" i="107"/>
  <c r="AA19" i="107"/>
  <c r="U19" i="107"/>
  <c r="S19" i="107"/>
  <c r="G19" i="107"/>
  <c r="O19" i="107"/>
  <c r="M19" i="107"/>
  <c r="AB19" i="107"/>
  <c r="I19" i="107"/>
  <c r="AA20" i="107"/>
  <c r="O20" i="107"/>
  <c r="AB20" i="107"/>
  <c r="G20" i="107"/>
  <c r="M20" i="107"/>
  <c r="I20" i="107"/>
  <c r="U20" i="107"/>
  <c r="S20" i="107"/>
  <c r="G48" i="107"/>
  <c r="U48" i="107"/>
  <c r="S48" i="107"/>
  <c r="AA48" i="107"/>
  <c r="O48" i="107"/>
  <c r="M48" i="107"/>
  <c r="AB48" i="107"/>
  <c r="I48" i="107"/>
  <c r="U100" i="107"/>
  <c r="S100" i="107"/>
  <c r="I100" i="107"/>
  <c r="AB100" i="107"/>
  <c r="AA100" i="107"/>
  <c r="G100" i="107"/>
  <c r="O100" i="107"/>
  <c r="M100" i="107"/>
  <c r="S46" i="107"/>
  <c r="AA46" i="107"/>
  <c r="G46" i="107"/>
  <c r="AB46" i="107"/>
  <c r="I46" i="107"/>
  <c r="O46" i="107"/>
  <c r="M46" i="107"/>
  <c r="U46" i="107"/>
  <c r="AB43" i="107"/>
  <c r="M43" i="107"/>
  <c r="U43" i="107"/>
  <c r="G43" i="107"/>
  <c r="AA43" i="107"/>
  <c r="S43" i="107"/>
  <c r="O43" i="107"/>
  <c r="I43" i="107"/>
  <c r="G33" i="107"/>
  <c r="S33" i="107"/>
  <c r="I33" i="107"/>
  <c r="AB33" i="107"/>
  <c r="AA33" i="107"/>
  <c r="M33" i="107"/>
  <c r="U33" i="107"/>
  <c r="O33" i="107"/>
  <c r="AA22" i="107"/>
  <c r="O22" i="107"/>
  <c r="U22" i="107"/>
  <c r="S22" i="107"/>
  <c r="AB22" i="107"/>
  <c r="G22" i="107"/>
  <c r="M22" i="107"/>
  <c r="I22" i="107"/>
  <c r="S78" i="107"/>
  <c r="G78" i="107"/>
  <c r="U78" i="107"/>
  <c r="O78" i="107"/>
  <c r="AA78" i="107"/>
  <c r="I78" i="107"/>
  <c r="AB78" i="107"/>
  <c r="M78" i="107"/>
  <c r="AB41" i="107"/>
  <c r="M41" i="107"/>
  <c r="G41" i="107"/>
  <c r="I41" i="107"/>
  <c r="S41" i="107"/>
  <c r="AA41" i="107"/>
  <c r="U41" i="107"/>
  <c r="O41" i="107"/>
  <c r="AB27" i="107"/>
  <c r="M27" i="107"/>
  <c r="I27" i="107"/>
  <c r="U27" i="107"/>
  <c r="AA27" i="107"/>
  <c r="G27" i="107"/>
  <c r="O27" i="107"/>
  <c r="S27" i="107"/>
  <c r="AB26" i="107"/>
  <c r="M26" i="107"/>
  <c r="U26" i="107"/>
  <c r="I26" i="107"/>
  <c r="S26" i="107"/>
  <c r="O26" i="107"/>
  <c r="G26" i="107"/>
  <c r="AA26" i="107"/>
  <c r="AA18" i="107"/>
  <c r="M18" i="107"/>
  <c r="AB18" i="107"/>
  <c r="O18" i="107"/>
  <c r="U18" i="107"/>
  <c r="S18" i="107"/>
  <c r="I18" i="107"/>
  <c r="G18" i="107"/>
  <c r="AB40" i="107"/>
  <c r="M40" i="107"/>
  <c r="U40" i="107"/>
  <c r="S40" i="107"/>
  <c r="G40" i="107"/>
  <c r="O40" i="107"/>
  <c r="I40" i="107"/>
  <c r="AA40" i="107"/>
  <c r="AB60" i="107"/>
  <c r="M60" i="107"/>
  <c r="AA60" i="107"/>
  <c r="I60" i="107"/>
  <c r="U60" i="107"/>
  <c r="S60" i="107"/>
  <c r="O60" i="107"/>
  <c r="G60" i="107"/>
  <c r="AB42" i="107"/>
  <c r="M42" i="107"/>
  <c r="I42" i="107"/>
  <c r="S42" i="107"/>
  <c r="AA42" i="107"/>
  <c r="G42" i="107"/>
  <c r="U42" i="107"/>
  <c r="O42" i="107"/>
  <c r="G30" i="107"/>
  <c r="AB30" i="107"/>
  <c r="AA30" i="107"/>
  <c r="S30" i="107"/>
  <c r="O30" i="107"/>
  <c r="U30" i="107"/>
  <c r="I30" i="107"/>
  <c r="M30" i="107"/>
  <c r="S79" i="107"/>
  <c r="G79" i="107"/>
  <c r="M79" i="107"/>
  <c r="U79" i="107"/>
  <c r="O79" i="107"/>
  <c r="AA79" i="107"/>
  <c r="I79" i="107"/>
  <c r="AB79" i="107"/>
  <c r="AA59" i="107"/>
  <c r="I59" i="107"/>
  <c r="O59" i="107"/>
  <c r="G59" i="107"/>
  <c r="S59" i="107"/>
  <c r="M59" i="107"/>
  <c r="AB59" i="107"/>
  <c r="U59" i="107"/>
  <c r="O98" i="107"/>
  <c r="U98" i="107"/>
  <c r="M98" i="107"/>
  <c r="AB98" i="107"/>
  <c r="AA98" i="107"/>
  <c r="S98" i="107"/>
  <c r="I98" i="107"/>
  <c r="G98" i="107"/>
  <c r="G15" i="107"/>
  <c r="M15" i="107"/>
  <c r="AA15" i="107"/>
  <c r="O15" i="107"/>
  <c r="AB15" i="107"/>
  <c r="I15" i="107"/>
  <c r="U15" i="107"/>
  <c r="S15" i="107"/>
  <c r="AB61" i="107"/>
  <c r="M61" i="107"/>
  <c r="AA61" i="107"/>
  <c r="U61" i="107"/>
  <c r="S61" i="107"/>
  <c r="O61" i="107"/>
  <c r="I61" i="107"/>
  <c r="G61" i="107"/>
  <c r="AA21" i="107"/>
  <c r="O21" i="107"/>
  <c r="G21" i="107"/>
  <c r="M21" i="107"/>
  <c r="I21" i="107"/>
  <c r="U21" i="107"/>
  <c r="S21" i="107"/>
  <c r="AB21" i="107"/>
  <c r="U64" i="107"/>
  <c r="S64" i="107"/>
  <c r="I64" i="107"/>
  <c r="AB64" i="107"/>
  <c r="AA64" i="107"/>
  <c r="M64" i="107"/>
  <c r="O64" i="107"/>
  <c r="G64" i="107"/>
  <c r="AA58" i="107"/>
  <c r="I58" i="107"/>
  <c r="O58" i="107"/>
  <c r="S58" i="107"/>
  <c r="M58" i="107"/>
  <c r="G58" i="107"/>
  <c r="AB58" i="107"/>
  <c r="U58" i="107"/>
  <c r="G28" i="107"/>
  <c r="O28" i="107"/>
  <c r="S28" i="107"/>
  <c r="U28" i="107"/>
  <c r="AB28" i="107"/>
  <c r="AA28" i="107"/>
  <c r="M28" i="107"/>
  <c r="I28" i="107"/>
  <c r="AA57" i="107"/>
  <c r="I57" i="107"/>
  <c r="O57" i="107"/>
  <c r="AB57" i="107"/>
  <c r="G57" i="107"/>
  <c r="M57" i="107"/>
  <c r="S57" i="107"/>
  <c r="U57" i="107"/>
  <c r="S99" i="107"/>
  <c r="G99" i="107"/>
  <c r="I99" i="107"/>
  <c r="O99" i="107"/>
  <c r="M99" i="107"/>
  <c r="AA99" i="107"/>
  <c r="U99" i="107"/>
  <c r="AB99" i="107"/>
  <c r="G70" i="107"/>
  <c r="U70" i="107"/>
  <c r="AA70" i="107"/>
  <c r="S70" i="107"/>
  <c r="AB70" i="107"/>
  <c r="M70" i="107"/>
  <c r="I70" i="107"/>
  <c r="O70" i="107"/>
  <c r="AA55" i="107"/>
  <c r="I55" i="107"/>
  <c r="U55" i="107"/>
  <c r="G55" i="107"/>
  <c r="M55" i="107"/>
  <c r="O55" i="107"/>
  <c r="AB55" i="107"/>
  <c r="S55" i="107"/>
  <c r="AA23" i="107"/>
  <c r="O23" i="107"/>
  <c r="I23" i="107"/>
  <c r="U23" i="107"/>
  <c r="AB23" i="107"/>
  <c r="G23" i="107"/>
  <c r="M23" i="107"/>
  <c r="S23" i="107"/>
  <c r="G29" i="107"/>
  <c r="S29" i="107"/>
  <c r="M29" i="107"/>
  <c r="AA29" i="107"/>
  <c r="I29" i="107"/>
  <c r="O29" i="107"/>
  <c r="AB29" i="107"/>
  <c r="U29" i="107"/>
  <c r="AB25" i="107"/>
  <c r="M25" i="107"/>
  <c r="I25" i="107"/>
  <c r="U25" i="107"/>
  <c r="AA25" i="107"/>
  <c r="G25" i="107"/>
  <c r="O25" i="107"/>
  <c r="S25" i="107"/>
  <c r="O51" i="107"/>
  <c r="AB51" i="107"/>
  <c r="M51" i="107"/>
  <c r="U51" i="107"/>
  <c r="AA51" i="107"/>
  <c r="I51" i="107"/>
  <c r="S51" i="107"/>
  <c r="G51" i="107"/>
  <c r="G35" i="107"/>
  <c r="AB35" i="107"/>
  <c r="AA35" i="107"/>
  <c r="I35" i="107"/>
  <c r="O35" i="107"/>
  <c r="S35" i="107"/>
  <c r="U35" i="107"/>
  <c r="M35" i="107"/>
  <c r="G16" i="107"/>
  <c r="U16" i="107"/>
  <c r="M16" i="107"/>
  <c r="S16" i="107"/>
  <c r="AA16" i="107"/>
  <c r="I16" i="107"/>
  <c r="O16" i="107"/>
  <c r="AB16" i="107"/>
  <c r="G32" i="107"/>
  <c r="O32" i="107"/>
  <c r="M32" i="107"/>
  <c r="S32" i="107"/>
  <c r="I32" i="107"/>
  <c r="AB32" i="107"/>
  <c r="U32" i="107"/>
  <c r="AA32" i="107"/>
  <c r="AA56" i="107"/>
  <c r="I56" i="107"/>
  <c r="O56" i="107"/>
  <c r="M56" i="107"/>
  <c r="S56" i="107"/>
  <c r="AB56" i="107"/>
  <c r="U56" i="107"/>
  <c r="G56" i="107"/>
  <c r="G36" i="107"/>
  <c r="O36" i="107"/>
  <c r="M36" i="107"/>
  <c r="S36" i="107"/>
  <c r="U36" i="107"/>
  <c r="AB36" i="107"/>
  <c r="AA36" i="107"/>
  <c r="I36" i="107"/>
  <c r="U69" i="107"/>
  <c r="S69" i="107"/>
  <c r="I69" i="107"/>
  <c r="AB69" i="107"/>
  <c r="AA69" i="107"/>
  <c r="G69" i="107"/>
  <c r="O69" i="107"/>
  <c r="M69" i="107"/>
  <c r="G34" i="107"/>
  <c r="U34" i="107"/>
  <c r="AB34" i="107"/>
  <c r="AA34" i="107"/>
  <c r="S34" i="107"/>
  <c r="I34" i="107"/>
  <c r="O34" i="107"/>
  <c r="M34" i="107"/>
  <c r="G13" i="107"/>
  <c r="AA13" i="107"/>
  <c r="I13" i="107"/>
  <c r="U13" i="107"/>
  <c r="S13" i="107"/>
  <c r="M13" i="107"/>
  <c r="AB13" i="107"/>
  <c r="O13" i="107"/>
  <c r="AA17" i="106"/>
  <c r="AB17" i="106"/>
  <c r="AA71" i="106"/>
  <c r="AB71" i="106"/>
  <c r="AA52" i="106"/>
  <c r="AB52" i="106"/>
  <c r="AA74" i="106"/>
  <c r="AB74" i="106"/>
  <c r="AA35" i="106"/>
  <c r="AB35" i="106"/>
  <c r="AB86" i="106"/>
  <c r="AA86" i="106"/>
  <c r="AB85" i="106"/>
  <c r="AA85" i="106"/>
  <c r="AA20" i="106"/>
  <c r="AB20" i="106"/>
  <c r="AA83" i="106"/>
  <c r="AB83" i="106"/>
  <c r="AA44" i="106"/>
  <c r="AB44" i="106"/>
  <c r="AA41" i="106"/>
  <c r="AB41" i="106"/>
  <c r="AA23" i="106"/>
  <c r="AB23" i="106"/>
  <c r="AA68" i="106"/>
  <c r="AB68" i="106"/>
  <c r="AB45" i="106"/>
  <c r="AA45" i="106"/>
  <c r="AA67" i="106"/>
  <c r="AB67" i="106"/>
  <c r="AA84" i="106"/>
  <c r="AB84" i="106"/>
  <c r="AA57" i="106"/>
  <c r="AB57" i="106"/>
  <c r="AB15" i="106"/>
  <c r="AA15" i="106"/>
  <c r="AA24" i="106"/>
  <c r="AB24" i="106"/>
  <c r="AA58" i="106"/>
  <c r="AB58" i="106"/>
  <c r="AB49" i="106"/>
  <c r="AA49" i="106"/>
  <c r="AB54" i="106"/>
  <c r="AA54" i="106"/>
  <c r="AA77" i="106"/>
  <c r="AB77" i="106"/>
  <c r="AA36" i="106"/>
  <c r="AB36" i="106"/>
  <c r="AB66" i="106"/>
  <c r="AA66" i="106"/>
  <c r="AA81" i="106"/>
  <c r="AB81" i="106"/>
  <c r="AB73" i="106"/>
  <c r="AA73" i="106"/>
  <c r="AA62" i="106"/>
  <c r="AB62" i="106"/>
  <c r="AB80" i="106"/>
  <c r="AA80" i="106"/>
  <c r="AA87" i="106"/>
  <c r="AB87" i="106"/>
  <c r="AB43" i="106"/>
  <c r="AA43" i="106"/>
  <c r="AB70" i="106"/>
  <c r="AA70" i="106"/>
  <c r="S104" i="107"/>
  <c r="U104" i="107"/>
  <c r="O104" i="107"/>
  <c r="I104" i="107"/>
  <c r="AA104" i="107"/>
  <c r="AB104" i="107"/>
  <c r="AB105" i="107"/>
  <c r="G104" i="107"/>
  <c r="M104" i="107"/>
  <c r="AB14" i="106"/>
  <c r="AA14" i="106"/>
  <c r="AB16" i="106"/>
  <c r="AA16" i="106"/>
  <c r="AA46" i="106"/>
  <c r="AB46" i="106"/>
  <c r="AB56" i="106"/>
  <c r="AA56" i="106"/>
  <c r="AA38" i="106"/>
  <c r="AB38" i="106"/>
  <c r="AB21" i="106"/>
  <c r="AA21" i="106"/>
  <c r="AB40" i="106"/>
  <c r="AA40" i="106"/>
  <c r="AA25" i="106"/>
  <c r="AB25" i="106"/>
  <c r="AB22" i="106"/>
  <c r="AA22" i="106"/>
  <c r="AB51" i="106"/>
  <c r="AA51" i="106"/>
  <c r="AA27" i="106"/>
  <c r="AB27" i="106"/>
  <c r="AA28" i="106"/>
  <c r="AB28" i="106"/>
  <c r="AA60" i="106"/>
  <c r="AB60" i="106"/>
  <c r="AB100" i="106"/>
  <c r="AA100" i="106"/>
  <c r="AA26" i="106"/>
  <c r="AB26" i="106"/>
  <c r="AB42" i="106"/>
  <c r="AA42" i="106"/>
  <c r="AB69" i="106"/>
  <c r="AA69" i="106"/>
  <c r="AB64" i="106"/>
  <c r="AA64" i="106"/>
  <c r="AB13" i="106"/>
  <c r="AA13" i="106"/>
  <c r="AB34" i="106"/>
  <c r="AA34" i="106"/>
  <c r="AB98" i="106"/>
  <c r="AA98" i="106"/>
  <c r="AB32" i="106"/>
  <c r="AA32" i="106"/>
  <c r="AB18" i="106"/>
  <c r="AA18" i="106"/>
  <c r="AB99" i="106"/>
  <c r="AA99" i="106"/>
  <c r="AB59" i="106"/>
  <c r="AA59" i="106"/>
  <c r="AB19" i="106"/>
  <c r="AA19" i="106"/>
  <c r="AA78" i="106"/>
  <c r="AB78" i="106"/>
  <c r="AB39" i="106"/>
  <c r="AA39" i="106"/>
  <c r="AB61" i="106"/>
  <c r="AA61" i="106"/>
  <c r="AA30" i="106"/>
  <c r="AB30" i="106"/>
  <c r="AB29" i="106"/>
  <c r="AA29" i="106"/>
  <c r="AA79" i="106"/>
  <c r="AB79" i="106"/>
  <c r="AB55" i="106"/>
  <c r="AA55" i="106"/>
  <c r="AA48" i="106"/>
  <c r="AB48" i="106"/>
  <c r="AA33" i="106"/>
  <c r="AB33" i="106"/>
  <c r="AA31" i="106"/>
  <c r="AB31" i="106"/>
  <c r="E100" i="105"/>
  <c r="AA104" i="106"/>
  <c r="AB105" i="106"/>
  <c r="AB104" i="106"/>
  <c r="AB116" i="105"/>
  <c r="O111" i="105"/>
  <c r="Z102" i="105"/>
  <c r="AB101" i="105"/>
  <c r="E99" i="105"/>
  <c r="E98" i="105"/>
  <c r="AA97" i="105"/>
  <c r="E97" i="105"/>
  <c r="AB97" i="105"/>
  <c r="AA96" i="105"/>
  <c r="E96" i="105"/>
  <c r="AB96" i="105"/>
  <c r="AA95" i="105"/>
  <c r="E95" i="105"/>
  <c r="AB95" i="105"/>
  <c r="AA94" i="105"/>
  <c r="E94" i="105"/>
  <c r="AB94" i="105"/>
  <c r="AA93" i="105"/>
  <c r="E93" i="105"/>
  <c r="AB93" i="105"/>
  <c r="AA92" i="105"/>
  <c r="E92" i="105"/>
  <c r="AB92" i="105"/>
  <c r="AA91" i="105"/>
  <c r="E91" i="105"/>
  <c r="AB91" i="105"/>
  <c r="AA90" i="105"/>
  <c r="E90" i="105"/>
  <c r="AB90" i="105"/>
  <c r="AA89" i="105"/>
  <c r="E89" i="105"/>
  <c r="AB89" i="105"/>
  <c r="AA88" i="105"/>
  <c r="E88" i="105"/>
  <c r="AB88" i="105"/>
  <c r="E87" i="105"/>
  <c r="AB87" i="105"/>
  <c r="AA86" i="105"/>
  <c r="E86" i="105"/>
  <c r="E85" i="105"/>
  <c r="E84" i="105"/>
  <c r="AB84" i="105"/>
  <c r="E83" i="105"/>
  <c r="E82" i="105"/>
  <c r="E81" i="105"/>
  <c r="AB81" i="105"/>
  <c r="E80" i="105"/>
  <c r="E79" i="105"/>
  <c r="B79" i="105"/>
  <c r="E78" i="105"/>
  <c r="B78" i="105"/>
  <c r="E77" i="105"/>
  <c r="E76" i="105"/>
  <c r="E75" i="105"/>
  <c r="E74" i="105"/>
  <c r="AA74" i="105"/>
  <c r="E73" i="105"/>
  <c r="E72" i="105"/>
  <c r="E71" i="105"/>
  <c r="AA71" i="105"/>
  <c r="E70" i="105"/>
  <c r="E69" i="105"/>
  <c r="B69" i="105"/>
  <c r="E68" i="105"/>
  <c r="E67" i="105"/>
  <c r="E66" i="105"/>
  <c r="E65" i="105"/>
  <c r="E64" i="105"/>
  <c r="B64" i="105"/>
  <c r="E63" i="105"/>
  <c r="E62" i="105"/>
  <c r="E61" i="105"/>
  <c r="B61" i="105"/>
  <c r="E60" i="105"/>
  <c r="E59" i="105"/>
  <c r="B59" i="105"/>
  <c r="E58" i="105"/>
  <c r="B58" i="105"/>
  <c r="E57" i="105"/>
  <c r="B57" i="105"/>
  <c r="E56" i="105"/>
  <c r="B56" i="105"/>
  <c r="E55" i="105"/>
  <c r="B55" i="105"/>
  <c r="E54" i="105"/>
  <c r="E53" i="105"/>
  <c r="AB53" i="105"/>
  <c r="AA53" i="105"/>
  <c r="E52" i="105"/>
  <c r="E51" i="105"/>
  <c r="B51" i="105"/>
  <c r="E50" i="105"/>
  <c r="E49" i="105"/>
  <c r="E48" i="105"/>
  <c r="B48" i="105"/>
  <c r="E47" i="105"/>
  <c r="E46" i="105"/>
  <c r="B46" i="105"/>
  <c r="E45" i="105"/>
  <c r="B45" i="105"/>
  <c r="E44" i="105"/>
  <c r="B44" i="105"/>
  <c r="E43" i="105"/>
  <c r="B43" i="105"/>
  <c r="E42" i="105"/>
  <c r="B42" i="105"/>
  <c r="E41" i="105"/>
  <c r="B41" i="105"/>
  <c r="E40" i="105"/>
  <c r="B40" i="105"/>
  <c r="E39" i="105"/>
  <c r="E38" i="105"/>
  <c r="B38" i="105"/>
  <c r="E37" i="105"/>
  <c r="AA37" i="105"/>
  <c r="E36" i="105"/>
  <c r="B36" i="105"/>
  <c r="E35" i="105"/>
  <c r="B35" i="105"/>
  <c r="E34" i="105"/>
  <c r="B34" i="105"/>
  <c r="E33" i="105"/>
  <c r="B33" i="105"/>
  <c r="E32" i="105"/>
  <c r="B32" i="105"/>
  <c r="E31" i="105"/>
  <c r="B31" i="105"/>
  <c r="E30" i="105"/>
  <c r="B30" i="105"/>
  <c r="E29" i="105"/>
  <c r="B29" i="105"/>
  <c r="E28" i="105"/>
  <c r="B28" i="105"/>
  <c r="E27" i="105"/>
  <c r="B27" i="105"/>
  <c r="E26" i="105"/>
  <c r="B26" i="105"/>
  <c r="E25" i="105"/>
  <c r="B25" i="105"/>
  <c r="E24" i="105"/>
  <c r="B24" i="105"/>
  <c r="E23" i="105"/>
  <c r="B23" i="105"/>
  <c r="E22" i="105"/>
  <c r="B22" i="105"/>
  <c r="E21" i="105"/>
  <c r="B21" i="105"/>
  <c r="E20" i="105"/>
  <c r="B20" i="105"/>
  <c r="E19" i="105"/>
  <c r="B19" i="105"/>
  <c r="E18" i="105"/>
  <c r="B18" i="105"/>
  <c r="E17" i="105"/>
  <c r="E16" i="105"/>
  <c r="B16" i="105"/>
  <c r="E15" i="105"/>
  <c r="B15" i="105"/>
  <c r="E14" i="105"/>
  <c r="B14" i="105"/>
  <c r="E13" i="105"/>
  <c r="B13" i="105"/>
  <c r="B6" i="105"/>
  <c r="B4" i="105"/>
  <c r="AB65" i="105"/>
  <c r="AA62" i="105"/>
  <c r="AB66" i="105"/>
  <c r="AB63" i="105"/>
  <c r="AB62" i="105"/>
  <c r="AA54" i="105"/>
  <c r="AA85" i="105"/>
  <c r="AA47" i="105"/>
  <c r="AB54" i="105"/>
  <c r="AB85" i="105"/>
  <c r="AB47" i="105"/>
  <c r="AB67" i="105"/>
  <c r="AA84" i="105"/>
  <c r="AA87" i="105"/>
  <c r="AA80" i="105"/>
  <c r="AA77" i="105"/>
  <c r="AA67" i="105"/>
  <c r="AB100" i="105"/>
  <c r="AA100" i="105"/>
  <c r="E102" i="105"/>
  <c r="AA24" i="105"/>
  <c r="AB73" i="105"/>
  <c r="AA73" i="105"/>
  <c r="AA45" i="105"/>
  <c r="AB68" i="105"/>
  <c r="AA68" i="105"/>
  <c r="AB83" i="105"/>
  <c r="AA83" i="105"/>
  <c r="AB24" i="105"/>
  <c r="AA44" i="105"/>
  <c r="AB44" i="105"/>
  <c r="AB45" i="105"/>
  <c r="AB72" i="105"/>
  <c r="AA72" i="105"/>
  <c r="AA81" i="105"/>
  <c r="AB82" i="105"/>
  <c r="AA82" i="105"/>
  <c r="AB52" i="105"/>
  <c r="AA52" i="105"/>
  <c r="AB76" i="105"/>
  <c r="AA76" i="105"/>
  <c r="AA65" i="105"/>
  <c r="AB75" i="105"/>
  <c r="AA75" i="105"/>
  <c r="AB49" i="105"/>
  <c r="AA49" i="105"/>
  <c r="AB37" i="105"/>
  <c r="AB80" i="105"/>
  <c r="AB71" i="105"/>
  <c r="AB74" i="105"/>
  <c r="AB77" i="105"/>
  <c r="AA63" i="105"/>
  <c r="AB86" i="105"/>
  <c r="AA66" i="105"/>
  <c r="AB116" i="104"/>
  <c r="O111" i="104"/>
  <c r="AB101" i="104"/>
  <c r="E99" i="104"/>
  <c r="E98" i="104"/>
  <c r="AA97" i="104"/>
  <c r="Y97" i="104"/>
  <c r="U97" i="104"/>
  <c r="S97" i="104"/>
  <c r="O97" i="104"/>
  <c r="M97" i="104"/>
  <c r="I97" i="104"/>
  <c r="G97" i="104"/>
  <c r="E97" i="104"/>
  <c r="AB97" i="104"/>
  <c r="AA96" i="104"/>
  <c r="Y96" i="104"/>
  <c r="U96" i="104"/>
  <c r="S96" i="104"/>
  <c r="O96" i="104"/>
  <c r="M96" i="104"/>
  <c r="I96" i="104"/>
  <c r="G96" i="104"/>
  <c r="E96" i="104"/>
  <c r="AB96" i="104"/>
  <c r="AA95" i="104"/>
  <c r="Y95" i="104"/>
  <c r="U95" i="104"/>
  <c r="S95" i="104"/>
  <c r="O95" i="104"/>
  <c r="M95" i="104"/>
  <c r="I95" i="104"/>
  <c r="G95" i="104"/>
  <c r="E95" i="104"/>
  <c r="AB95" i="104"/>
  <c r="AA94" i="104"/>
  <c r="Y94" i="104"/>
  <c r="U94" i="104"/>
  <c r="S94" i="104"/>
  <c r="O94" i="104"/>
  <c r="M94" i="104"/>
  <c r="I94" i="104"/>
  <c r="G94" i="104"/>
  <c r="E94" i="104"/>
  <c r="AB94" i="104"/>
  <c r="AA93" i="104"/>
  <c r="Y93" i="104"/>
  <c r="U93" i="104"/>
  <c r="S93" i="104"/>
  <c r="O93" i="104"/>
  <c r="M93" i="104"/>
  <c r="I93" i="104"/>
  <c r="G93" i="104"/>
  <c r="E93" i="104"/>
  <c r="AB93" i="104"/>
  <c r="AA92" i="104"/>
  <c r="Y92" i="104"/>
  <c r="U92" i="104"/>
  <c r="S92" i="104"/>
  <c r="O92" i="104"/>
  <c r="M92" i="104"/>
  <c r="I92" i="104"/>
  <c r="G92" i="104"/>
  <c r="E92" i="104"/>
  <c r="AB92" i="104"/>
  <c r="AA91" i="104"/>
  <c r="Y91" i="104"/>
  <c r="U91" i="104"/>
  <c r="S91" i="104"/>
  <c r="O91" i="104"/>
  <c r="M91" i="104"/>
  <c r="I91" i="104"/>
  <c r="G91" i="104"/>
  <c r="E91" i="104"/>
  <c r="AB91" i="104"/>
  <c r="AA90" i="104"/>
  <c r="Y90" i="104"/>
  <c r="U90" i="104"/>
  <c r="S90" i="104"/>
  <c r="O90" i="104"/>
  <c r="M90" i="104"/>
  <c r="I90" i="104"/>
  <c r="G90" i="104"/>
  <c r="E90" i="104"/>
  <c r="AB90" i="104"/>
  <c r="AA89" i="104"/>
  <c r="Y89" i="104"/>
  <c r="U89" i="104"/>
  <c r="S89" i="104"/>
  <c r="O89" i="104"/>
  <c r="M89" i="104"/>
  <c r="I89" i="104"/>
  <c r="G89" i="104"/>
  <c r="E89" i="104"/>
  <c r="AB89" i="104"/>
  <c r="AA88" i="104"/>
  <c r="Y88" i="104"/>
  <c r="U88" i="104"/>
  <c r="S88" i="104"/>
  <c r="O88" i="104"/>
  <c r="M88" i="104"/>
  <c r="I88" i="104"/>
  <c r="G88" i="104"/>
  <c r="E88" i="104"/>
  <c r="AB88" i="104"/>
  <c r="E87" i="104"/>
  <c r="E86" i="104"/>
  <c r="E85" i="104"/>
  <c r="E84" i="104"/>
  <c r="E83" i="104"/>
  <c r="E82" i="104"/>
  <c r="E81" i="104"/>
  <c r="E80" i="104"/>
  <c r="E79" i="104"/>
  <c r="B79" i="104"/>
  <c r="E78" i="104"/>
  <c r="B78" i="104"/>
  <c r="E77" i="104"/>
  <c r="E76" i="104"/>
  <c r="E75" i="104"/>
  <c r="E74" i="104"/>
  <c r="E73" i="104"/>
  <c r="E72" i="104"/>
  <c r="E71" i="104"/>
  <c r="E70" i="104"/>
  <c r="E69" i="104"/>
  <c r="B69" i="104"/>
  <c r="E68" i="104"/>
  <c r="E67" i="104"/>
  <c r="E66" i="104"/>
  <c r="E65" i="104"/>
  <c r="E64" i="104"/>
  <c r="B64" i="104"/>
  <c r="E63" i="104"/>
  <c r="E62" i="104"/>
  <c r="E61" i="104"/>
  <c r="B61" i="104"/>
  <c r="E60" i="104"/>
  <c r="E59" i="104"/>
  <c r="B59" i="104"/>
  <c r="E58" i="104"/>
  <c r="B58" i="104"/>
  <c r="E57" i="104"/>
  <c r="B57" i="104"/>
  <c r="E56" i="104"/>
  <c r="B56" i="104"/>
  <c r="E55" i="104"/>
  <c r="B55" i="104"/>
  <c r="E54" i="104"/>
  <c r="E53" i="104"/>
  <c r="E52" i="104"/>
  <c r="E51" i="104"/>
  <c r="B51" i="104"/>
  <c r="E50" i="104"/>
  <c r="E49" i="104"/>
  <c r="E48" i="104"/>
  <c r="B48" i="104"/>
  <c r="E47" i="104"/>
  <c r="E46" i="104"/>
  <c r="B46" i="104"/>
  <c r="E45" i="104"/>
  <c r="B45" i="104"/>
  <c r="E44" i="104"/>
  <c r="B44" i="104"/>
  <c r="E43" i="104"/>
  <c r="B43" i="104"/>
  <c r="E42" i="104"/>
  <c r="B42" i="104"/>
  <c r="E41" i="104"/>
  <c r="B41" i="104"/>
  <c r="E40" i="104"/>
  <c r="B40" i="104"/>
  <c r="E39" i="104"/>
  <c r="E38" i="104"/>
  <c r="B38" i="104"/>
  <c r="E37" i="104"/>
  <c r="E36" i="104"/>
  <c r="B36" i="104"/>
  <c r="E35" i="104"/>
  <c r="B35" i="104"/>
  <c r="E34" i="104"/>
  <c r="B34" i="104"/>
  <c r="E33" i="104"/>
  <c r="B33" i="104"/>
  <c r="E32" i="104"/>
  <c r="B32" i="104"/>
  <c r="E31" i="104"/>
  <c r="B31" i="104"/>
  <c r="E30" i="104"/>
  <c r="B30" i="104"/>
  <c r="E29" i="104"/>
  <c r="B29" i="104"/>
  <c r="E28" i="104"/>
  <c r="B28" i="104"/>
  <c r="E27" i="104"/>
  <c r="B27" i="104"/>
  <c r="E26" i="104"/>
  <c r="B26" i="104"/>
  <c r="E25" i="104"/>
  <c r="B25" i="104"/>
  <c r="E24" i="104"/>
  <c r="B24" i="104"/>
  <c r="E23" i="104"/>
  <c r="B23" i="104"/>
  <c r="E22" i="104"/>
  <c r="B22" i="104"/>
  <c r="E21" i="104"/>
  <c r="B21" i="104"/>
  <c r="E20" i="104"/>
  <c r="B20" i="104"/>
  <c r="E19" i="104"/>
  <c r="B19" i="104"/>
  <c r="E18" i="104"/>
  <c r="B18" i="104"/>
  <c r="E17" i="104"/>
  <c r="E16" i="104"/>
  <c r="B16" i="104"/>
  <c r="E15" i="104"/>
  <c r="B15" i="104"/>
  <c r="E14" i="104"/>
  <c r="B14" i="104"/>
  <c r="E13" i="104"/>
  <c r="B13" i="104"/>
  <c r="B6" i="104"/>
  <c r="B4" i="104"/>
  <c r="AY70" i="15"/>
  <c r="AY69" i="15"/>
  <c r="AB69" i="105"/>
  <c r="AA69" i="105"/>
  <c r="AA15" i="105"/>
  <c r="AB15" i="105"/>
  <c r="AA50" i="105"/>
  <c r="AB50" i="105"/>
  <c r="AB64" i="105"/>
  <c r="AA64" i="105"/>
  <c r="AB41" i="105"/>
  <c r="AA41" i="105"/>
  <c r="AA17" i="105"/>
  <c r="AB17" i="105"/>
  <c r="S81" i="104"/>
  <c r="U66" i="104"/>
  <c r="I66" i="104"/>
  <c r="S66" i="104"/>
  <c r="Y66" i="104"/>
  <c r="G66" i="104"/>
  <c r="M66" i="104"/>
  <c r="AB66" i="104"/>
  <c r="O66" i="104"/>
  <c r="AA66" i="104"/>
  <c r="AA39" i="105"/>
  <c r="AB39" i="105"/>
  <c r="AB32" i="105"/>
  <c r="AA32" i="105"/>
  <c r="AA16" i="105"/>
  <c r="AB16" i="105"/>
  <c r="AB33" i="105"/>
  <c r="AA33" i="105"/>
  <c r="AB22" i="105"/>
  <c r="AA22" i="105"/>
  <c r="AB48" i="105"/>
  <c r="AA48" i="105"/>
  <c r="AB36" i="105"/>
  <c r="AA36" i="105"/>
  <c r="AA42" i="105"/>
  <c r="AB42" i="105"/>
  <c r="AA60" i="105"/>
  <c r="AB60" i="105"/>
  <c r="AB35" i="105"/>
  <c r="AA35" i="105"/>
  <c r="AA13" i="105"/>
  <c r="AB13" i="105"/>
  <c r="AB21" i="105"/>
  <c r="AA21" i="105"/>
  <c r="AA23" i="105"/>
  <c r="AB23" i="105"/>
  <c r="AB51" i="105"/>
  <c r="AA51" i="105"/>
  <c r="AB29" i="105"/>
  <c r="AA29" i="105"/>
  <c r="AA98" i="105"/>
  <c r="AB98" i="105"/>
  <c r="AB14" i="105"/>
  <c r="AA14" i="105"/>
  <c r="AA57" i="105"/>
  <c r="AB57" i="105"/>
  <c r="AA61" i="105"/>
  <c r="AB61" i="105"/>
  <c r="AB79" i="105"/>
  <c r="AA79" i="105"/>
  <c r="AA18" i="105"/>
  <c r="AB18" i="105"/>
  <c r="AB19" i="105"/>
  <c r="AA19" i="105"/>
  <c r="AB27" i="105"/>
  <c r="AA27" i="105"/>
  <c r="AB99" i="105"/>
  <c r="AA99" i="105"/>
  <c r="AB43" i="105"/>
  <c r="AA43" i="105"/>
  <c r="AB30" i="105"/>
  <c r="AA30" i="105"/>
  <c r="AB70" i="105"/>
  <c r="AA70" i="105"/>
  <c r="AA20" i="105"/>
  <c r="AB20" i="105"/>
  <c r="AB38" i="105"/>
  <c r="AA38" i="105"/>
  <c r="AB56" i="105"/>
  <c r="AA56" i="105"/>
  <c r="AB46" i="105"/>
  <c r="AA46" i="105"/>
  <c r="AB78" i="105"/>
  <c r="AA78" i="105"/>
  <c r="AB25" i="105"/>
  <c r="AA25" i="105"/>
  <c r="AB55" i="105"/>
  <c r="AA55" i="105"/>
  <c r="AB34" i="105"/>
  <c r="AA34" i="105"/>
  <c r="AA28" i="105"/>
  <c r="AB28" i="105"/>
  <c r="AB26" i="105"/>
  <c r="AA26" i="105"/>
  <c r="AB31" i="105"/>
  <c r="AA31" i="105"/>
  <c r="AB58" i="105"/>
  <c r="AA58" i="105"/>
  <c r="AA40" i="105"/>
  <c r="AB40" i="105"/>
  <c r="AB59" i="105"/>
  <c r="AA59" i="105"/>
  <c r="M81" i="104"/>
  <c r="AB81" i="104"/>
  <c r="O81" i="104"/>
  <c r="U81" i="104"/>
  <c r="Y81" i="104"/>
  <c r="AA81" i="104"/>
  <c r="G81" i="104"/>
  <c r="I81" i="104"/>
  <c r="Y68" i="104"/>
  <c r="M68" i="104"/>
  <c r="S68" i="104"/>
  <c r="AB68" i="104"/>
  <c r="I68" i="104"/>
  <c r="AA68" i="104"/>
  <c r="G68" i="104"/>
  <c r="O68" i="104"/>
  <c r="U68" i="104"/>
  <c r="AB67" i="104"/>
  <c r="S67" i="104"/>
  <c r="Y67" i="104"/>
  <c r="I67" i="104"/>
  <c r="U67" i="104"/>
  <c r="O67" i="104"/>
  <c r="M67" i="104"/>
  <c r="AA67" i="104"/>
  <c r="G67" i="104"/>
  <c r="AA75" i="104"/>
  <c r="O75" i="104"/>
  <c r="M75" i="104"/>
  <c r="AB75" i="104"/>
  <c r="I75" i="104"/>
  <c r="Y75" i="104"/>
  <c r="G75" i="104"/>
  <c r="U75" i="104"/>
  <c r="S75" i="104"/>
  <c r="Y65" i="104"/>
  <c r="M65" i="104"/>
  <c r="S65" i="104"/>
  <c r="U65" i="104"/>
  <c r="O65" i="104"/>
  <c r="AA65" i="104"/>
  <c r="I65" i="104"/>
  <c r="G65" i="104"/>
  <c r="AB65" i="104"/>
  <c r="AA49" i="104"/>
  <c r="O49" i="104"/>
  <c r="I49" i="104"/>
  <c r="AB49" i="104"/>
  <c r="G49" i="104"/>
  <c r="Y49" i="104"/>
  <c r="M49" i="104"/>
  <c r="U49" i="104"/>
  <c r="S49" i="104"/>
  <c r="Y50" i="104"/>
  <c r="I50" i="104"/>
  <c r="U50" i="104"/>
  <c r="O50" i="104"/>
  <c r="AB50" i="104"/>
  <c r="AA50" i="104"/>
  <c r="S50" i="104"/>
  <c r="M50" i="104"/>
  <c r="G50" i="104"/>
  <c r="AA45" i="104"/>
  <c r="O45" i="104"/>
  <c r="AB45" i="104"/>
  <c r="M45" i="104"/>
  <c r="S45" i="104"/>
  <c r="Y45" i="104"/>
  <c r="I45" i="104"/>
  <c r="G45" i="104"/>
  <c r="U45" i="104"/>
  <c r="U76" i="104"/>
  <c r="S76" i="104"/>
  <c r="O76" i="104"/>
  <c r="I76" i="104"/>
  <c r="G76" i="104"/>
  <c r="AB76" i="104"/>
  <c r="M76" i="104"/>
  <c r="AA76" i="104"/>
  <c r="Y76" i="104"/>
  <c r="AB86" i="104"/>
  <c r="O86" i="104"/>
  <c r="U86" i="104"/>
  <c r="I86" i="104"/>
  <c r="AA86" i="104"/>
  <c r="G86" i="104"/>
  <c r="Y86" i="104"/>
  <c r="M86" i="104"/>
  <c r="S86" i="104"/>
  <c r="S77" i="104"/>
  <c r="G77" i="104"/>
  <c r="AA77" i="104"/>
  <c r="M77" i="104"/>
  <c r="AB77" i="104"/>
  <c r="I77" i="104"/>
  <c r="O77" i="104"/>
  <c r="Y77" i="104"/>
  <c r="U77" i="104"/>
  <c r="S71" i="104"/>
  <c r="G71" i="104"/>
  <c r="AA71" i="104"/>
  <c r="M71" i="104"/>
  <c r="O71" i="104"/>
  <c r="AB71" i="104"/>
  <c r="Y71" i="104"/>
  <c r="I71" i="104"/>
  <c r="U71" i="104"/>
  <c r="S84" i="104"/>
  <c r="G84" i="104"/>
  <c r="AA84" i="104"/>
  <c r="M84" i="104"/>
  <c r="Y84" i="104"/>
  <c r="I84" i="104"/>
  <c r="AB84" i="104"/>
  <c r="U84" i="104"/>
  <c r="O84" i="104"/>
  <c r="Y63" i="104"/>
  <c r="M63" i="104"/>
  <c r="I63" i="104"/>
  <c r="S63" i="104"/>
  <c r="AA63" i="104"/>
  <c r="U63" i="104"/>
  <c r="AB63" i="104"/>
  <c r="G63" i="104"/>
  <c r="O63" i="104"/>
  <c r="AA54" i="104"/>
  <c r="O54" i="104"/>
  <c r="I54" i="104"/>
  <c r="S54" i="104"/>
  <c r="G54" i="104"/>
  <c r="AB54" i="104"/>
  <c r="Y54" i="104"/>
  <c r="U54" i="104"/>
  <c r="M54" i="104"/>
  <c r="AA22" i="104"/>
  <c r="O22" i="104"/>
  <c r="I22" i="104"/>
  <c r="AB22" i="104"/>
  <c r="M22" i="104"/>
  <c r="Y22" i="104"/>
  <c r="U22" i="104"/>
  <c r="S22" i="104"/>
  <c r="G22" i="104"/>
  <c r="Y24" i="104"/>
  <c r="M24" i="104"/>
  <c r="S24" i="104"/>
  <c r="AB24" i="104"/>
  <c r="O24" i="104"/>
  <c r="AA24" i="104"/>
  <c r="I24" i="104"/>
  <c r="U24" i="104"/>
  <c r="G24" i="104"/>
  <c r="AA83" i="104"/>
  <c r="M83" i="104"/>
  <c r="S83" i="104"/>
  <c r="O83" i="104"/>
  <c r="I83" i="104"/>
  <c r="AB83" i="104"/>
  <c r="Y83" i="104"/>
  <c r="U83" i="104"/>
  <c r="G83" i="104"/>
  <c r="U52" i="104"/>
  <c r="G52" i="104"/>
  <c r="O52" i="104"/>
  <c r="S52" i="104"/>
  <c r="AA52" i="104"/>
  <c r="Y52" i="104"/>
  <c r="M52" i="104"/>
  <c r="I52" i="104"/>
  <c r="AB52" i="104"/>
  <c r="U37" i="104"/>
  <c r="I37" i="104"/>
  <c r="AA37" i="104"/>
  <c r="M37" i="104"/>
  <c r="Y37" i="104"/>
  <c r="AB37" i="104"/>
  <c r="S37" i="104"/>
  <c r="G37" i="104"/>
  <c r="O37" i="104"/>
  <c r="S87" i="104"/>
  <c r="G87" i="104"/>
  <c r="AB87" i="104"/>
  <c r="O87" i="104"/>
  <c r="AA87" i="104"/>
  <c r="U87" i="104"/>
  <c r="Y87" i="104"/>
  <c r="I87" i="104"/>
  <c r="M87" i="104"/>
  <c r="AA82" i="104"/>
  <c r="O82" i="104"/>
  <c r="Y82" i="104"/>
  <c r="M82" i="104"/>
  <c r="U82" i="104"/>
  <c r="S82" i="104"/>
  <c r="AB82" i="104"/>
  <c r="G82" i="104"/>
  <c r="I82" i="104"/>
  <c r="Y80" i="104"/>
  <c r="I80" i="104"/>
  <c r="S80" i="104"/>
  <c r="O80" i="104"/>
  <c r="AB80" i="104"/>
  <c r="AA80" i="104"/>
  <c r="U80" i="104"/>
  <c r="M80" i="104"/>
  <c r="G80" i="104"/>
  <c r="AA85" i="104"/>
  <c r="O85" i="104"/>
  <c r="AB85" i="104"/>
  <c r="M85" i="104"/>
  <c r="U85" i="104"/>
  <c r="S85" i="104"/>
  <c r="Y85" i="104"/>
  <c r="G85" i="104"/>
  <c r="I85" i="104"/>
  <c r="S17" i="104"/>
  <c r="G17" i="104"/>
  <c r="AB17" i="104"/>
  <c r="O17" i="104"/>
  <c r="AA17" i="104"/>
  <c r="Y17" i="104"/>
  <c r="I17" i="104"/>
  <c r="M17" i="104"/>
  <c r="U17" i="104"/>
  <c r="AB62" i="104"/>
  <c r="I62" i="104"/>
  <c r="M62" i="104"/>
  <c r="S62" i="104"/>
  <c r="AA62" i="104"/>
  <c r="Y62" i="104"/>
  <c r="O62" i="104"/>
  <c r="G62" i="104"/>
  <c r="U62" i="104"/>
  <c r="AA47" i="104"/>
  <c r="O47" i="104"/>
  <c r="Y47" i="104"/>
  <c r="AB47" i="104"/>
  <c r="I47" i="104"/>
  <c r="G47" i="104"/>
  <c r="S47" i="104"/>
  <c r="U47" i="104"/>
  <c r="M47" i="104"/>
  <c r="U44" i="104"/>
  <c r="I44" i="104"/>
  <c r="AB44" i="104"/>
  <c r="O44" i="104"/>
  <c r="M44" i="104"/>
  <c r="AA44" i="104"/>
  <c r="G44" i="104"/>
  <c r="S44" i="104"/>
  <c r="Y44" i="104"/>
  <c r="S74" i="104"/>
  <c r="G74" i="104"/>
  <c r="AB74" i="104"/>
  <c r="O74" i="104"/>
  <c r="Y74" i="104"/>
  <c r="I74" i="104"/>
  <c r="M74" i="104"/>
  <c r="AA74" i="104"/>
  <c r="U74" i="104"/>
  <c r="S53" i="104"/>
  <c r="G53" i="104"/>
  <c r="I53" i="104"/>
  <c r="AA53" i="104"/>
  <c r="Y53" i="104"/>
  <c r="O53" i="104"/>
  <c r="M53" i="104"/>
  <c r="AB53" i="104"/>
  <c r="U53" i="104"/>
  <c r="AB73" i="104"/>
  <c r="O73" i="104"/>
  <c r="S73" i="104"/>
  <c r="Y73" i="104"/>
  <c r="U73" i="104"/>
  <c r="G73" i="104"/>
  <c r="AA73" i="104"/>
  <c r="I73" i="104"/>
  <c r="M73" i="104"/>
  <c r="AA72" i="104"/>
  <c r="O72" i="104"/>
  <c r="AB72" i="104"/>
  <c r="M72" i="104"/>
  <c r="I72" i="104"/>
  <c r="Y72" i="104"/>
  <c r="G72" i="104"/>
  <c r="U72" i="104"/>
  <c r="S72" i="104"/>
  <c r="AA19" i="104"/>
  <c r="O19" i="104"/>
  <c r="U19" i="104"/>
  <c r="G19" i="104"/>
  <c r="M19" i="104"/>
  <c r="Y19" i="104"/>
  <c r="I19" i="104"/>
  <c r="AB19" i="104"/>
  <c r="S19" i="104"/>
  <c r="AB115" i="103"/>
  <c r="O110" i="103"/>
  <c r="Z101" i="103"/>
  <c r="X101" i="103"/>
  <c r="T101" i="103"/>
  <c r="R101" i="103"/>
  <c r="N101" i="103"/>
  <c r="L101" i="103"/>
  <c r="H101" i="103"/>
  <c r="F101" i="103"/>
  <c r="AB100" i="103"/>
  <c r="E99" i="103"/>
  <c r="E98" i="103"/>
  <c r="AA97" i="103"/>
  <c r="Y97" i="103"/>
  <c r="U97" i="103"/>
  <c r="S97" i="103"/>
  <c r="O97" i="103"/>
  <c r="M97" i="103"/>
  <c r="I97" i="103"/>
  <c r="G97" i="103"/>
  <c r="E97" i="103"/>
  <c r="AB97" i="103"/>
  <c r="E96" i="103"/>
  <c r="AB96" i="103"/>
  <c r="AA96" i="103"/>
  <c r="Y96" i="103"/>
  <c r="U96" i="103"/>
  <c r="S96" i="103"/>
  <c r="O96" i="103"/>
  <c r="M96" i="103"/>
  <c r="I96" i="103"/>
  <c r="G96" i="103"/>
  <c r="E95" i="103"/>
  <c r="AB95" i="103"/>
  <c r="AA95" i="103"/>
  <c r="Y95" i="103"/>
  <c r="U95" i="103"/>
  <c r="S95" i="103"/>
  <c r="O95" i="103"/>
  <c r="M95" i="103"/>
  <c r="I95" i="103"/>
  <c r="G95" i="103"/>
  <c r="AA94" i="103"/>
  <c r="Y94" i="103"/>
  <c r="U94" i="103"/>
  <c r="S94" i="103"/>
  <c r="O94" i="103"/>
  <c r="M94" i="103"/>
  <c r="I94" i="103"/>
  <c r="G94" i="103"/>
  <c r="E94" i="103"/>
  <c r="AB94" i="103"/>
  <c r="E93" i="103"/>
  <c r="AB93" i="103"/>
  <c r="AA93" i="103"/>
  <c r="Y93" i="103"/>
  <c r="U93" i="103"/>
  <c r="S93" i="103"/>
  <c r="O93" i="103"/>
  <c r="M93" i="103"/>
  <c r="I93" i="103"/>
  <c r="G93" i="103"/>
  <c r="AA92" i="103"/>
  <c r="Y92" i="103"/>
  <c r="U92" i="103"/>
  <c r="S92" i="103"/>
  <c r="O92" i="103"/>
  <c r="M92" i="103"/>
  <c r="I92" i="103"/>
  <c r="G92" i="103"/>
  <c r="E92" i="103"/>
  <c r="AB92" i="103"/>
  <c r="AA91" i="103"/>
  <c r="Y91" i="103"/>
  <c r="U91" i="103"/>
  <c r="S91" i="103"/>
  <c r="O91" i="103"/>
  <c r="M91" i="103"/>
  <c r="I91" i="103"/>
  <c r="G91" i="103"/>
  <c r="E91" i="103"/>
  <c r="AB91" i="103"/>
  <c r="E90" i="103"/>
  <c r="AB90" i="103"/>
  <c r="AA90" i="103"/>
  <c r="Y90" i="103"/>
  <c r="U90" i="103"/>
  <c r="S90" i="103"/>
  <c r="O90" i="103"/>
  <c r="M90" i="103"/>
  <c r="I90" i="103"/>
  <c r="G90" i="103"/>
  <c r="AA89" i="103"/>
  <c r="Y89" i="103"/>
  <c r="U89" i="103"/>
  <c r="S89" i="103"/>
  <c r="O89" i="103"/>
  <c r="M89" i="103"/>
  <c r="I89" i="103"/>
  <c r="G89" i="103"/>
  <c r="E89" i="103"/>
  <c r="AB89" i="103"/>
  <c r="E88" i="103"/>
  <c r="AB88" i="103"/>
  <c r="AA88" i="103"/>
  <c r="Y88" i="103"/>
  <c r="U88" i="103"/>
  <c r="S88" i="103"/>
  <c r="O88" i="103"/>
  <c r="M88" i="103"/>
  <c r="I88" i="103"/>
  <c r="G88" i="103"/>
  <c r="E87" i="103"/>
  <c r="E86" i="103"/>
  <c r="E85" i="103"/>
  <c r="E84" i="103"/>
  <c r="E83" i="103"/>
  <c r="E82" i="103"/>
  <c r="E81" i="103"/>
  <c r="E80" i="103"/>
  <c r="E79" i="103"/>
  <c r="B79" i="103"/>
  <c r="E78" i="103"/>
  <c r="B78" i="103"/>
  <c r="E77" i="103"/>
  <c r="E76" i="103"/>
  <c r="E75" i="103"/>
  <c r="S75" i="103"/>
  <c r="E74" i="103"/>
  <c r="E73" i="103"/>
  <c r="E72" i="103"/>
  <c r="E71" i="103"/>
  <c r="E70" i="103"/>
  <c r="E69" i="103"/>
  <c r="B69" i="103"/>
  <c r="E68" i="103"/>
  <c r="E67" i="103"/>
  <c r="E66" i="103"/>
  <c r="E65" i="103"/>
  <c r="E64" i="103"/>
  <c r="B64" i="103"/>
  <c r="E63" i="103"/>
  <c r="E62" i="103"/>
  <c r="E61" i="103"/>
  <c r="B61" i="103"/>
  <c r="E60" i="103"/>
  <c r="E59" i="103"/>
  <c r="B59" i="103"/>
  <c r="E58" i="103"/>
  <c r="B58" i="103"/>
  <c r="E57" i="103"/>
  <c r="B57" i="103"/>
  <c r="E56" i="103"/>
  <c r="B56" i="103"/>
  <c r="E55" i="103"/>
  <c r="B55" i="103"/>
  <c r="E54" i="103"/>
  <c r="E53" i="103"/>
  <c r="E52" i="103"/>
  <c r="E51" i="103"/>
  <c r="B51" i="103"/>
  <c r="E50" i="103"/>
  <c r="E49" i="103"/>
  <c r="E48" i="103"/>
  <c r="B48" i="103"/>
  <c r="E47" i="103"/>
  <c r="E46" i="103"/>
  <c r="B46" i="103"/>
  <c r="E45" i="103"/>
  <c r="AA45" i="103"/>
  <c r="B45" i="103"/>
  <c r="E44" i="103"/>
  <c r="B44" i="103"/>
  <c r="E43" i="103"/>
  <c r="B43" i="103"/>
  <c r="E42" i="103"/>
  <c r="B42" i="103"/>
  <c r="E41" i="103"/>
  <c r="B41" i="103"/>
  <c r="E40" i="103"/>
  <c r="B40" i="103"/>
  <c r="E39" i="103"/>
  <c r="E38" i="103"/>
  <c r="B38" i="103"/>
  <c r="E37" i="103"/>
  <c r="E36" i="103"/>
  <c r="B36" i="103"/>
  <c r="E35" i="103"/>
  <c r="B35" i="103"/>
  <c r="E34" i="103"/>
  <c r="B34" i="103"/>
  <c r="E33" i="103"/>
  <c r="B33" i="103"/>
  <c r="E32" i="103"/>
  <c r="B32" i="103"/>
  <c r="E31" i="103"/>
  <c r="B31" i="103"/>
  <c r="E30" i="103"/>
  <c r="B30" i="103"/>
  <c r="E29" i="103"/>
  <c r="B29" i="103"/>
  <c r="E28" i="103"/>
  <c r="B28" i="103"/>
  <c r="E27" i="103"/>
  <c r="B27" i="103"/>
  <c r="E26" i="103"/>
  <c r="B26" i="103"/>
  <c r="E25" i="103"/>
  <c r="B25" i="103"/>
  <c r="E24" i="103"/>
  <c r="O24" i="103"/>
  <c r="B24" i="103"/>
  <c r="E23" i="103"/>
  <c r="B23" i="103"/>
  <c r="E22" i="103"/>
  <c r="B22" i="103"/>
  <c r="E21" i="103"/>
  <c r="B21" i="103"/>
  <c r="E20" i="103"/>
  <c r="B20" i="103"/>
  <c r="E19" i="103"/>
  <c r="B19" i="103"/>
  <c r="E18" i="103"/>
  <c r="B18" i="103"/>
  <c r="E17" i="103"/>
  <c r="E16" i="103"/>
  <c r="B16" i="103"/>
  <c r="E15" i="103"/>
  <c r="B15" i="103"/>
  <c r="E14" i="103"/>
  <c r="B14" i="103"/>
  <c r="E13" i="103"/>
  <c r="B13" i="103"/>
  <c r="B6" i="103"/>
  <c r="B4" i="103"/>
  <c r="E98" i="102"/>
  <c r="AB115" i="102"/>
  <c r="O110" i="102"/>
  <c r="Z101" i="102"/>
  <c r="X101" i="102"/>
  <c r="T101" i="102"/>
  <c r="R101" i="102"/>
  <c r="N101" i="102"/>
  <c r="L101" i="102"/>
  <c r="H101" i="102"/>
  <c r="F101" i="102"/>
  <c r="AB100" i="102"/>
  <c r="E99" i="102"/>
  <c r="AA97" i="102"/>
  <c r="Y97" i="102"/>
  <c r="U97" i="102"/>
  <c r="S97" i="102"/>
  <c r="O97" i="102"/>
  <c r="M97" i="102"/>
  <c r="I97" i="102"/>
  <c r="G97" i="102"/>
  <c r="E97" i="102"/>
  <c r="AB97" i="102"/>
  <c r="AA96" i="102"/>
  <c r="Y96" i="102"/>
  <c r="U96" i="102"/>
  <c r="S96" i="102"/>
  <c r="O96" i="102"/>
  <c r="M96" i="102"/>
  <c r="I96" i="102"/>
  <c r="G96" i="102"/>
  <c r="E96" i="102"/>
  <c r="AB96" i="102"/>
  <c r="AA95" i="102"/>
  <c r="Y95" i="102"/>
  <c r="U95" i="102"/>
  <c r="S95" i="102"/>
  <c r="O95" i="102"/>
  <c r="M95" i="102"/>
  <c r="I95" i="102"/>
  <c r="G95" i="102"/>
  <c r="E95" i="102"/>
  <c r="AB95" i="102"/>
  <c r="AA94" i="102"/>
  <c r="Y94" i="102"/>
  <c r="U94" i="102"/>
  <c r="S94" i="102"/>
  <c r="O94" i="102"/>
  <c r="M94" i="102"/>
  <c r="I94" i="102"/>
  <c r="G94" i="102"/>
  <c r="E94" i="102"/>
  <c r="AB94" i="102"/>
  <c r="E93" i="102"/>
  <c r="AB93" i="102"/>
  <c r="AA93" i="102"/>
  <c r="Y93" i="102"/>
  <c r="U93" i="102"/>
  <c r="S93" i="102"/>
  <c r="O93" i="102"/>
  <c r="M93" i="102"/>
  <c r="I93" i="102"/>
  <c r="G93" i="102"/>
  <c r="E92" i="102"/>
  <c r="AB92" i="102"/>
  <c r="AA92" i="102"/>
  <c r="Y92" i="102"/>
  <c r="U92" i="102"/>
  <c r="S92" i="102"/>
  <c r="O92" i="102"/>
  <c r="M92" i="102"/>
  <c r="I92" i="102"/>
  <c r="G92" i="102"/>
  <c r="E91" i="102"/>
  <c r="AB91" i="102"/>
  <c r="AA91" i="102"/>
  <c r="Y91" i="102"/>
  <c r="U91" i="102"/>
  <c r="S91" i="102"/>
  <c r="O91" i="102"/>
  <c r="M91" i="102"/>
  <c r="I91" i="102"/>
  <c r="G91" i="102"/>
  <c r="E90" i="102"/>
  <c r="AB90" i="102"/>
  <c r="AA90" i="102"/>
  <c r="Y90" i="102"/>
  <c r="U90" i="102"/>
  <c r="S90" i="102"/>
  <c r="O90" i="102"/>
  <c r="M90" i="102"/>
  <c r="I90" i="102"/>
  <c r="G90" i="102"/>
  <c r="AA89" i="102"/>
  <c r="Y89" i="102"/>
  <c r="U89" i="102"/>
  <c r="S89" i="102"/>
  <c r="O89" i="102"/>
  <c r="M89" i="102"/>
  <c r="I89" i="102"/>
  <c r="G89" i="102"/>
  <c r="E89" i="102"/>
  <c r="AB89" i="102"/>
  <c r="AA88" i="102"/>
  <c r="Y88" i="102"/>
  <c r="U88" i="102"/>
  <c r="S88" i="102"/>
  <c r="O88" i="102"/>
  <c r="M88" i="102"/>
  <c r="I88" i="102"/>
  <c r="G88" i="102"/>
  <c r="E88" i="102"/>
  <c r="AB88" i="102"/>
  <c r="E87" i="102"/>
  <c r="E86" i="102"/>
  <c r="E85" i="102"/>
  <c r="E84" i="102"/>
  <c r="E83" i="102"/>
  <c r="E82" i="102"/>
  <c r="E81" i="102"/>
  <c r="E80" i="102"/>
  <c r="E79" i="102"/>
  <c r="B79" i="102"/>
  <c r="E78" i="102"/>
  <c r="B78" i="102"/>
  <c r="E77" i="102"/>
  <c r="E76" i="102"/>
  <c r="E75" i="102"/>
  <c r="E74" i="102"/>
  <c r="E73" i="102"/>
  <c r="E72" i="102"/>
  <c r="E71" i="102"/>
  <c r="E70" i="102"/>
  <c r="E69" i="102"/>
  <c r="B69" i="102"/>
  <c r="E68" i="102"/>
  <c r="E67" i="102"/>
  <c r="E66" i="102"/>
  <c r="E65" i="102"/>
  <c r="E64" i="102"/>
  <c r="B64" i="102"/>
  <c r="E63" i="102"/>
  <c r="E62" i="102"/>
  <c r="E61" i="102"/>
  <c r="B61" i="102"/>
  <c r="E60" i="102"/>
  <c r="E59" i="102"/>
  <c r="B59" i="102"/>
  <c r="E58" i="102"/>
  <c r="B58" i="102"/>
  <c r="E57" i="102"/>
  <c r="B57" i="102"/>
  <c r="E56" i="102"/>
  <c r="B56" i="102"/>
  <c r="E55" i="102"/>
  <c r="B55" i="102"/>
  <c r="E54" i="102"/>
  <c r="E53" i="102"/>
  <c r="E52" i="102"/>
  <c r="E51" i="102"/>
  <c r="B51" i="102"/>
  <c r="E50" i="102"/>
  <c r="E49" i="102"/>
  <c r="E48" i="102"/>
  <c r="B48" i="102"/>
  <c r="E47" i="102"/>
  <c r="E46" i="102"/>
  <c r="B46" i="102"/>
  <c r="E45" i="102"/>
  <c r="B45" i="102"/>
  <c r="E44" i="102"/>
  <c r="B44" i="102"/>
  <c r="E43" i="102"/>
  <c r="B43" i="102"/>
  <c r="E42" i="102"/>
  <c r="B42" i="102"/>
  <c r="E41" i="102"/>
  <c r="B41" i="102"/>
  <c r="E40" i="102"/>
  <c r="B40" i="102"/>
  <c r="E39" i="102"/>
  <c r="E38" i="102"/>
  <c r="B38" i="102"/>
  <c r="E37" i="102"/>
  <c r="E36" i="102"/>
  <c r="B36" i="102"/>
  <c r="E35" i="102"/>
  <c r="B35" i="102"/>
  <c r="E34" i="102"/>
  <c r="B34" i="102"/>
  <c r="E33" i="102"/>
  <c r="B33" i="102"/>
  <c r="E32" i="102"/>
  <c r="B32" i="102"/>
  <c r="E31" i="102"/>
  <c r="B31" i="102"/>
  <c r="E30" i="102"/>
  <c r="B30" i="102"/>
  <c r="E29" i="102"/>
  <c r="B29" i="102"/>
  <c r="E28" i="102"/>
  <c r="B28" i="102"/>
  <c r="E27" i="102"/>
  <c r="B27" i="102"/>
  <c r="E26" i="102"/>
  <c r="B26" i="102"/>
  <c r="E25" i="102"/>
  <c r="B25" i="102"/>
  <c r="E24" i="102"/>
  <c r="B24" i="102"/>
  <c r="E23" i="102"/>
  <c r="B23" i="102"/>
  <c r="E22" i="102"/>
  <c r="B22" i="102"/>
  <c r="E21" i="102"/>
  <c r="B21" i="102"/>
  <c r="E20" i="102"/>
  <c r="B20" i="102"/>
  <c r="E19" i="102"/>
  <c r="B19" i="102"/>
  <c r="E18" i="102"/>
  <c r="B18" i="102"/>
  <c r="E17" i="102"/>
  <c r="E16" i="102"/>
  <c r="B16" i="102"/>
  <c r="E15" i="102"/>
  <c r="B15" i="102"/>
  <c r="E14" i="102"/>
  <c r="B14" i="102"/>
  <c r="E13" i="102"/>
  <c r="B13" i="102"/>
  <c r="B6" i="102"/>
  <c r="B4" i="102"/>
  <c r="AB114" i="101"/>
  <c r="O109" i="101"/>
  <c r="Z100" i="101"/>
  <c r="X100" i="101"/>
  <c r="T100" i="101"/>
  <c r="R100" i="101"/>
  <c r="N100" i="101"/>
  <c r="L100" i="101"/>
  <c r="H100" i="101"/>
  <c r="F100" i="101"/>
  <c r="AB99" i="101"/>
  <c r="E98" i="101"/>
  <c r="AA97" i="101"/>
  <c r="Y97" i="101"/>
  <c r="U97" i="101"/>
  <c r="S97" i="101"/>
  <c r="O97" i="101"/>
  <c r="M97" i="101"/>
  <c r="I97" i="101"/>
  <c r="G97" i="101"/>
  <c r="E97" i="101"/>
  <c r="AB97" i="101"/>
  <c r="AA96" i="101"/>
  <c r="Y96" i="101"/>
  <c r="U96" i="101"/>
  <c r="S96" i="101"/>
  <c r="O96" i="101"/>
  <c r="M96" i="101"/>
  <c r="I96" i="101"/>
  <c r="G96" i="101"/>
  <c r="E96" i="101"/>
  <c r="AB96" i="101"/>
  <c r="E95" i="101"/>
  <c r="AB95" i="101"/>
  <c r="AA95" i="101"/>
  <c r="Y95" i="101"/>
  <c r="U95" i="101"/>
  <c r="S95" i="101"/>
  <c r="O95" i="101"/>
  <c r="M95" i="101"/>
  <c r="I95" i="101"/>
  <c r="G95" i="101"/>
  <c r="AA94" i="101"/>
  <c r="Y94" i="101"/>
  <c r="U94" i="101"/>
  <c r="S94" i="101"/>
  <c r="O94" i="101"/>
  <c r="M94" i="101"/>
  <c r="I94" i="101"/>
  <c r="G94" i="101"/>
  <c r="E94" i="101"/>
  <c r="AB94" i="101"/>
  <c r="E93" i="101"/>
  <c r="AB93" i="101"/>
  <c r="AA93" i="101"/>
  <c r="Y93" i="101"/>
  <c r="U93" i="101"/>
  <c r="S93" i="101"/>
  <c r="O93" i="101"/>
  <c r="M93" i="101"/>
  <c r="I93" i="101"/>
  <c r="G93" i="101"/>
  <c r="E92" i="101"/>
  <c r="AB92" i="101"/>
  <c r="AA92" i="101"/>
  <c r="Y92" i="101"/>
  <c r="U92" i="101"/>
  <c r="S92" i="101"/>
  <c r="O92" i="101"/>
  <c r="M92" i="101"/>
  <c r="I92" i="101"/>
  <c r="G92" i="101"/>
  <c r="AA91" i="101"/>
  <c r="Y91" i="101"/>
  <c r="U91" i="101"/>
  <c r="S91" i="101"/>
  <c r="O91" i="101"/>
  <c r="M91" i="101"/>
  <c r="I91" i="101"/>
  <c r="G91" i="101"/>
  <c r="E91" i="101"/>
  <c r="AB91" i="101"/>
  <c r="AA90" i="101"/>
  <c r="Y90" i="101"/>
  <c r="U90" i="101"/>
  <c r="S90" i="101"/>
  <c r="O90" i="101"/>
  <c r="M90" i="101"/>
  <c r="I90" i="101"/>
  <c r="G90" i="101"/>
  <c r="E90" i="101"/>
  <c r="AB90" i="101"/>
  <c r="AA89" i="101"/>
  <c r="Y89" i="101"/>
  <c r="U89" i="101"/>
  <c r="S89" i="101"/>
  <c r="O89" i="101"/>
  <c r="M89" i="101"/>
  <c r="I89" i="101"/>
  <c r="G89" i="101"/>
  <c r="E89" i="101"/>
  <c r="AB89" i="101"/>
  <c r="AA88" i="101"/>
  <c r="Y88" i="101"/>
  <c r="U88" i="101"/>
  <c r="S88" i="101"/>
  <c r="O88" i="101"/>
  <c r="M88" i="101"/>
  <c r="I88" i="101"/>
  <c r="G88" i="101"/>
  <c r="E88" i="101"/>
  <c r="AB88" i="101"/>
  <c r="E87" i="101"/>
  <c r="E86" i="101"/>
  <c r="E85" i="101"/>
  <c r="E84" i="101"/>
  <c r="E83" i="101"/>
  <c r="E82" i="101"/>
  <c r="E81" i="101"/>
  <c r="E80" i="101"/>
  <c r="E79" i="101"/>
  <c r="B79" i="101"/>
  <c r="E78" i="101"/>
  <c r="B78" i="101"/>
  <c r="E77" i="101"/>
  <c r="E76" i="101"/>
  <c r="E75" i="101"/>
  <c r="E74" i="101"/>
  <c r="G74" i="101"/>
  <c r="E73" i="101"/>
  <c r="E72" i="101"/>
  <c r="E71" i="101"/>
  <c r="E70" i="101"/>
  <c r="E69" i="101"/>
  <c r="B69" i="101"/>
  <c r="E68" i="101"/>
  <c r="E67" i="101"/>
  <c r="E66" i="101"/>
  <c r="E65" i="101"/>
  <c r="E64" i="101"/>
  <c r="B64" i="101"/>
  <c r="E63" i="101"/>
  <c r="E62" i="101"/>
  <c r="E61" i="101"/>
  <c r="B61" i="101"/>
  <c r="E60" i="101"/>
  <c r="E59" i="101"/>
  <c r="B59" i="101"/>
  <c r="E58" i="101"/>
  <c r="B58" i="101"/>
  <c r="E57" i="101"/>
  <c r="B57" i="101"/>
  <c r="E56" i="101"/>
  <c r="B56" i="101"/>
  <c r="E55" i="101"/>
  <c r="B55" i="101"/>
  <c r="E54" i="101"/>
  <c r="E53" i="101"/>
  <c r="E52" i="101"/>
  <c r="E51" i="101"/>
  <c r="B51" i="101"/>
  <c r="E50" i="101"/>
  <c r="E49" i="101"/>
  <c r="E48" i="101"/>
  <c r="B48" i="101"/>
  <c r="E47" i="101"/>
  <c r="E46" i="101"/>
  <c r="B46" i="101"/>
  <c r="E45" i="101"/>
  <c r="B45" i="101"/>
  <c r="E44" i="101"/>
  <c r="U44" i="101"/>
  <c r="B44" i="101"/>
  <c r="E43" i="101"/>
  <c r="B43" i="101"/>
  <c r="E42" i="101"/>
  <c r="B42" i="101"/>
  <c r="E41" i="101"/>
  <c r="B41" i="101"/>
  <c r="E40" i="101"/>
  <c r="B40" i="101"/>
  <c r="E39" i="101"/>
  <c r="E38" i="101"/>
  <c r="B38" i="101"/>
  <c r="E37" i="101"/>
  <c r="E36" i="101"/>
  <c r="B36" i="101"/>
  <c r="E35" i="101"/>
  <c r="B35" i="101"/>
  <c r="E34" i="101"/>
  <c r="B34" i="101"/>
  <c r="E33" i="101"/>
  <c r="B33" i="101"/>
  <c r="E32" i="101"/>
  <c r="B32" i="101"/>
  <c r="E31" i="101"/>
  <c r="B31" i="101"/>
  <c r="E30" i="101"/>
  <c r="B30" i="101"/>
  <c r="E29" i="101"/>
  <c r="B29" i="101"/>
  <c r="E28" i="101"/>
  <c r="B28" i="101"/>
  <c r="E27" i="101"/>
  <c r="B27" i="101"/>
  <c r="E26" i="101"/>
  <c r="B26" i="101"/>
  <c r="E25" i="101"/>
  <c r="B25" i="101"/>
  <c r="E24" i="101"/>
  <c r="M24" i="101"/>
  <c r="B24" i="101"/>
  <c r="E23" i="101"/>
  <c r="B23" i="101"/>
  <c r="E22" i="101"/>
  <c r="B22" i="101"/>
  <c r="E21" i="101"/>
  <c r="B21" i="101"/>
  <c r="E20" i="101"/>
  <c r="B20" i="101"/>
  <c r="E19" i="101"/>
  <c r="B19" i="101"/>
  <c r="E18" i="101"/>
  <c r="B18" i="101"/>
  <c r="E17" i="101"/>
  <c r="E16" i="101"/>
  <c r="B16" i="101"/>
  <c r="E15" i="101"/>
  <c r="B15" i="101"/>
  <c r="E14" i="101"/>
  <c r="B14" i="101"/>
  <c r="E13" i="101"/>
  <c r="B13" i="101"/>
  <c r="B6" i="101"/>
  <c r="B4" i="101"/>
  <c r="AB114" i="100"/>
  <c r="O109" i="100"/>
  <c r="Z100" i="100"/>
  <c r="X100" i="100"/>
  <c r="T100" i="100"/>
  <c r="R100" i="100"/>
  <c r="N100" i="100"/>
  <c r="L100" i="100"/>
  <c r="H100" i="100"/>
  <c r="F100" i="100"/>
  <c r="AB99" i="100"/>
  <c r="E98" i="100"/>
  <c r="AA97" i="100"/>
  <c r="Y97" i="100"/>
  <c r="U97" i="100"/>
  <c r="S97" i="100"/>
  <c r="O97" i="100"/>
  <c r="M97" i="100"/>
  <c r="I97" i="100"/>
  <c r="G97" i="100"/>
  <c r="E97" i="100"/>
  <c r="AB97" i="100"/>
  <c r="E96" i="100"/>
  <c r="AB96" i="100"/>
  <c r="AA96" i="100"/>
  <c r="Y96" i="100"/>
  <c r="U96" i="100"/>
  <c r="S96" i="100"/>
  <c r="O96" i="100"/>
  <c r="M96" i="100"/>
  <c r="I96" i="100"/>
  <c r="G96" i="100"/>
  <c r="AA95" i="100"/>
  <c r="Y95" i="100"/>
  <c r="U95" i="100"/>
  <c r="S95" i="100"/>
  <c r="O95" i="100"/>
  <c r="M95" i="100"/>
  <c r="I95" i="100"/>
  <c r="G95" i="100"/>
  <c r="E95" i="100"/>
  <c r="AB95" i="100"/>
  <c r="E94" i="100"/>
  <c r="AB94" i="100"/>
  <c r="AA94" i="100"/>
  <c r="Y94" i="100"/>
  <c r="U94" i="100"/>
  <c r="S94" i="100"/>
  <c r="O94" i="100"/>
  <c r="M94" i="100"/>
  <c r="I94" i="100"/>
  <c r="G94" i="100"/>
  <c r="AA93" i="100"/>
  <c r="Y93" i="100"/>
  <c r="U93" i="100"/>
  <c r="S93" i="100"/>
  <c r="O93" i="100"/>
  <c r="M93" i="100"/>
  <c r="I93" i="100"/>
  <c r="G93" i="100"/>
  <c r="E93" i="100"/>
  <c r="AB93" i="100"/>
  <c r="AA92" i="100"/>
  <c r="Y92" i="100"/>
  <c r="U92" i="100"/>
  <c r="S92" i="100"/>
  <c r="O92" i="100"/>
  <c r="M92" i="100"/>
  <c r="I92" i="100"/>
  <c r="G92" i="100"/>
  <c r="E92" i="100"/>
  <c r="AB92" i="100"/>
  <c r="AA91" i="100"/>
  <c r="Y91" i="100"/>
  <c r="U91" i="100"/>
  <c r="S91" i="100"/>
  <c r="O91" i="100"/>
  <c r="M91" i="100"/>
  <c r="I91" i="100"/>
  <c r="G91" i="100"/>
  <c r="E91" i="100"/>
  <c r="AB91" i="100"/>
  <c r="AA90" i="100"/>
  <c r="Y90" i="100"/>
  <c r="U90" i="100"/>
  <c r="S90" i="100"/>
  <c r="O90" i="100"/>
  <c r="M90" i="100"/>
  <c r="I90" i="100"/>
  <c r="G90" i="100"/>
  <c r="E90" i="100"/>
  <c r="AB90" i="100"/>
  <c r="AA89" i="100"/>
  <c r="Y89" i="100"/>
  <c r="U89" i="100"/>
  <c r="S89" i="100"/>
  <c r="O89" i="100"/>
  <c r="M89" i="100"/>
  <c r="I89" i="100"/>
  <c r="G89" i="100"/>
  <c r="E89" i="100"/>
  <c r="AB89" i="100"/>
  <c r="E88" i="100"/>
  <c r="AB88" i="100"/>
  <c r="AA88" i="100"/>
  <c r="Y88" i="100"/>
  <c r="U88" i="100"/>
  <c r="S88" i="100"/>
  <c r="O88" i="100"/>
  <c r="M88" i="100"/>
  <c r="I88" i="100"/>
  <c r="G88" i="100"/>
  <c r="E87" i="100"/>
  <c r="E86" i="100"/>
  <c r="E85" i="100"/>
  <c r="E84" i="100"/>
  <c r="E83" i="100"/>
  <c r="E82" i="100"/>
  <c r="E81" i="100"/>
  <c r="E80" i="100"/>
  <c r="E79" i="100"/>
  <c r="B79" i="100"/>
  <c r="E78" i="100"/>
  <c r="B78" i="100"/>
  <c r="E77" i="100"/>
  <c r="E76" i="100"/>
  <c r="AA76" i="100"/>
  <c r="E75" i="100"/>
  <c r="E74" i="100"/>
  <c r="E73" i="100"/>
  <c r="AB73" i="100"/>
  <c r="E72" i="100"/>
  <c r="E71" i="100"/>
  <c r="E70" i="100"/>
  <c r="E69" i="100"/>
  <c r="B69" i="100"/>
  <c r="E68" i="100"/>
  <c r="E67" i="100"/>
  <c r="E66" i="100"/>
  <c r="E65" i="100"/>
  <c r="E64" i="100"/>
  <c r="B64" i="100"/>
  <c r="E63" i="100"/>
  <c r="E62" i="100"/>
  <c r="U62" i="100"/>
  <c r="E61" i="100"/>
  <c r="B61" i="100"/>
  <c r="E60" i="100"/>
  <c r="E59" i="100"/>
  <c r="B59" i="100"/>
  <c r="E58" i="100"/>
  <c r="B58" i="100"/>
  <c r="E57" i="100"/>
  <c r="B57" i="100"/>
  <c r="E56" i="100"/>
  <c r="B56" i="100"/>
  <c r="E55" i="100"/>
  <c r="B55" i="100"/>
  <c r="E54" i="100"/>
  <c r="E53" i="100"/>
  <c r="E51" i="100"/>
  <c r="B51" i="100"/>
  <c r="E50" i="100"/>
  <c r="E49" i="100"/>
  <c r="E48" i="100"/>
  <c r="B48" i="100"/>
  <c r="E47" i="100"/>
  <c r="Y47" i="100"/>
  <c r="E46" i="100"/>
  <c r="B46" i="100"/>
  <c r="E45" i="100"/>
  <c r="B45" i="100"/>
  <c r="E44" i="100"/>
  <c r="B44" i="100"/>
  <c r="E43" i="100"/>
  <c r="B43" i="100"/>
  <c r="E42" i="100"/>
  <c r="B42" i="100"/>
  <c r="E41" i="100"/>
  <c r="B41" i="100"/>
  <c r="E40" i="100"/>
  <c r="B40" i="100"/>
  <c r="E39" i="100"/>
  <c r="E38" i="100"/>
  <c r="B38" i="100"/>
  <c r="E37" i="100"/>
  <c r="E36" i="100"/>
  <c r="B36" i="100"/>
  <c r="E35" i="100"/>
  <c r="B35" i="100"/>
  <c r="E34" i="100"/>
  <c r="B34" i="100"/>
  <c r="E33" i="100"/>
  <c r="B33" i="100"/>
  <c r="E32" i="100"/>
  <c r="B32" i="100"/>
  <c r="E31" i="100"/>
  <c r="B31" i="100"/>
  <c r="E30" i="100"/>
  <c r="B30" i="100"/>
  <c r="E29" i="100"/>
  <c r="B29" i="100"/>
  <c r="E28" i="100"/>
  <c r="B28" i="100"/>
  <c r="E27" i="100"/>
  <c r="B27" i="100"/>
  <c r="E26" i="100"/>
  <c r="B26" i="100"/>
  <c r="E25" i="100"/>
  <c r="B25" i="100"/>
  <c r="E24" i="100"/>
  <c r="B24" i="100"/>
  <c r="E23" i="100"/>
  <c r="B23" i="100"/>
  <c r="E22" i="100"/>
  <c r="B22" i="100"/>
  <c r="E21" i="100"/>
  <c r="B21" i="100"/>
  <c r="E20" i="100"/>
  <c r="B20" i="100"/>
  <c r="E19" i="100"/>
  <c r="B19" i="100"/>
  <c r="B18" i="100"/>
  <c r="E17" i="100"/>
  <c r="E16" i="100"/>
  <c r="B16" i="100"/>
  <c r="E15" i="100"/>
  <c r="B15" i="100"/>
  <c r="E14" i="100"/>
  <c r="B14" i="100"/>
  <c r="E13" i="100"/>
  <c r="B13" i="100"/>
  <c r="B6" i="100"/>
  <c r="B4" i="100"/>
  <c r="E18" i="99"/>
  <c r="AB114" i="99"/>
  <c r="O109" i="99"/>
  <c r="Z100" i="99"/>
  <c r="X100" i="99"/>
  <c r="T100" i="99"/>
  <c r="R100" i="99"/>
  <c r="N100" i="99"/>
  <c r="L100" i="99"/>
  <c r="H100" i="99"/>
  <c r="F100" i="99"/>
  <c r="AB99" i="99"/>
  <c r="E98" i="99"/>
  <c r="AA97" i="99"/>
  <c r="Y97" i="99"/>
  <c r="U97" i="99"/>
  <c r="S97" i="99"/>
  <c r="O97" i="99"/>
  <c r="M97" i="99"/>
  <c r="I97" i="99"/>
  <c r="G97" i="99"/>
  <c r="E97" i="99"/>
  <c r="AB97" i="99"/>
  <c r="AA96" i="99"/>
  <c r="Y96" i="99"/>
  <c r="U96" i="99"/>
  <c r="S96" i="99"/>
  <c r="O96" i="99"/>
  <c r="M96" i="99"/>
  <c r="I96" i="99"/>
  <c r="G96" i="99"/>
  <c r="E96" i="99"/>
  <c r="AB96" i="99"/>
  <c r="E95" i="99"/>
  <c r="AB95" i="99"/>
  <c r="AA95" i="99"/>
  <c r="Y95" i="99"/>
  <c r="U95" i="99"/>
  <c r="S95" i="99"/>
  <c r="O95" i="99"/>
  <c r="M95" i="99"/>
  <c r="I95" i="99"/>
  <c r="G95" i="99"/>
  <c r="AA94" i="99"/>
  <c r="Y94" i="99"/>
  <c r="U94" i="99"/>
  <c r="S94" i="99"/>
  <c r="O94" i="99"/>
  <c r="M94" i="99"/>
  <c r="I94" i="99"/>
  <c r="G94" i="99"/>
  <c r="E94" i="99"/>
  <c r="AB94" i="99"/>
  <c r="E93" i="99"/>
  <c r="AB93" i="99"/>
  <c r="AA93" i="99"/>
  <c r="Y93" i="99"/>
  <c r="U93" i="99"/>
  <c r="S93" i="99"/>
  <c r="O93" i="99"/>
  <c r="M93" i="99"/>
  <c r="I93" i="99"/>
  <c r="G93" i="99"/>
  <c r="E92" i="99"/>
  <c r="AB92" i="99"/>
  <c r="AA92" i="99"/>
  <c r="Y92" i="99"/>
  <c r="U92" i="99"/>
  <c r="S92" i="99"/>
  <c r="O92" i="99"/>
  <c r="M92" i="99"/>
  <c r="I92" i="99"/>
  <c r="G92" i="99"/>
  <c r="AA91" i="99"/>
  <c r="Y91" i="99"/>
  <c r="U91" i="99"/>
  <c r="S91" i="99"/>
  <c r="O91" i="99"/>
  <c r="M91" i="99"/>
  <c r="I91" i="99"/>
  <c r="G91" i="99"/>
  <c r="E91" i="99"/>
  <c r="AB91" i="99"/>
  <c r="AA90" i="99"/>
  <c r="Y90" i="99"/>
  <c r="U90" i="99"/>
  <c r="S90" i="99"/>
  <c r="O90" i="99"/>
  <c r="M90" i="99"/>
  <c r="I90" i="99"/>
  <c r="G90" i="99"/>
  <c r="E90" i="99"/>
  <c r="AB90" i="99"/>
  <c r="AA89" i="99"/>
  <c r="Y89" i="99"/>
  <c r="U89" i="99"/>
  <c r="S89" i="99"/>
  <c r="O89" i="99"/>
  <c r="M89" i="99"/>
  <c r="I89" i="99"/>
  <c r="G89" i="99"/>
  <c r="E89" i="99"/>
  <c r="AB89" i="99"/>
  <c r="AA88" i="99"/>
  <c r="Y88" i="99"/>
  <c r="U88" i="99"/>
  <c r="S88" i="99"/>
  <c r="O88" i="99"/>
  <c r="M88" i="99"/>
  <c r="I88" i="99"/>
  <c r="G88" i="99"/>
  <c r="E88" i="99"/>
  <c r="AB88" i="99"/>
  <c r="E87" i="99"/>
  <c r="E86" i="99"/>
  <c r="E85" i="99"/>
  <c r="E84" i="99"/>
  <c r="E83" i="99"/>
  <c r="E82" i="99"/>
  <c r="E81" i="99"/>
  <c r="E80" i="99"/>
  <c r="E79" i="99"/>
  <c r="B79" i="99"/>
  <c r="E78" i="99"/>
  <c r="B78" i="99"/>
  <c r="E77" i="99"/>
  <c r="E76" i="99"/>
  <c r="E75" i="99"/>
  <c r="E74" i="99"/>
  <c r="E73" i="99"/>
  <c r="E72" i="99"/>
  <c r="E71" i="99"/>
  <c r="E70" i="99"/>
  <c r="E69" i="99"/>
  <c r="B69" i="99"/>
  <c r="E68" i="99"/>
  <c r="E67" i="99"/>
  <c r="E66" i="99"/>
  <c r="E65" i="99"/>
  <c r="E64" i="99"/>
  <c r="B64" i="99"/>
  <c r="E63" i="99"/>
  <c r="E62" i="99"/>
  <c r="E61" i="99"/>
  <c r="B61" i="99"/>
  <c r="E60" i="99"/>
  <c r="E59" i="99"/>
  <c r="B59" i="99"/>
  <c r="E58" i="99"/>
  <c r="B58" i="99"/>
  <c r="E57" i="99"/>
  <c r="B57" i="99"/>
  <c r="E56" i="99"/>
  <c r="B56" i="99"/>
  <c r="E55" i="99"/>
  <c r="B55" i="99"/>
  <c r="E54" i="99"/>
  <c r="E53" i="99"/>
  <c r="E52" i="99"/>
  <c r="E51" i="99"/>
  <c r="B51" i="99"/>
  <c r="E50" i="99"/>
  <c r="E49" i="99"/>
  <c r="E48" i="99"/>
  <c r="B48" i="99"/>
  <c r="E47" i="99"/>
  <c r="E46" i="99"/>
  <c r="B46" i="99"/>
  <c r="E45" i="99"/>
  <c r="B45" i="99"/>
  <c r="E44" i="99"/>
  <c r="B44" i="99"/>
  <c r="E43" i="99"/>
  <c r="B43" i="99"/>
  <c r="E42" i="99"/>
  <c r="B42" i="99"/>
  <c r="E41" i="99"/>
  <c r="B41" i="99"/>
  <c r="E40" i="99"/>
  <c r="B40" i="99"/>
  <c r="E39" i="99"/>
  <c r="E38" i="99"/>
  <c r="B38" i="99"/>
  <c r="E37" i="99"/>
  <c r="Y37" i="99"/>
  <c r="E36" i="99"/>
  <c r="B36" i="99"/>
  <c r="E35" i="99"/>
  <c r="B35" i="99"/>
  <c r="E34" i="99"/>
  <c r="B34" i="99"/>
  <c r="E33" i="99"/>
  <c r="B33" i="99"/>
  <c r="E32" i="99"/>
  <c r="B32" i="99"/>
  <c r="E31" i="99"/>
  <c r="B31" i="99"/>
  <c r="E30" i="99"/>
  <c r="B30" i="99"/>
  <c r="E29" i="99"/>
  <c r="B29" i="99"/>
  <c r="E28" i="99"/>
  <c r="B28" i="99"/>
  <c r="E27" i="99"/>
  <c r="B27" i="99"/>
  <c r="E26" i="99"/>
  <c r="B26" i="99"/>
  <c r="E25" i="99"/>
  <c r="B25" i="99"/>
  <c r="E24" i="99"/>
  <c r="B24" i="99"/>
  <c r="E23" i="99"/>
  <c r="B23" i="99"/>
  <c r="E22" i="99"/>
  <c r="B22" i="99"/>
  <c r="E21" i="99"/>
  <c r="B21" i="99"/>
  <c r="E20" i="99"/>
  <c r="B20" i="99"/>
  <c r="E19" i="99"/>
  <c r="B19" i="99"/>
  <c r="B18" i="99"/>
  <c r="E17" i="99"/>
  <c r="E16" i="99"/>
  <c r="B16" i="99"/>
  <c r="E15" i="99"/>
  <c r="B15" i="99"/>
  <c r="E14" i="99"/>
  <c r="B14" i="99"/>
  <c r="E13" i="99"/>
  <c r="B13" i="99"/>
  <c r="B6" i="99"/>
  <c r="B4" i="99"/>
  <c r="E33" i="98"/>
  <c r="B33" i="98"/>
  <c r="E98" i="98"/>
  <c r="AA104" i="105"/>
  <c r="Y24" i="103"/>
  <c r="S24" i="103"/>
  <c r="AB105" i="105"/>
  <c r="AB104" i="105"/>
  <c r="Y27" i="104"/>
  <c r="M27" i="104"/>
  <c r="S27" i="104"/>
  <c r="AB27" i="104"/>
  <c r="O27" i="104"/>
  <c r="AA27" i="104"/>
  <c r="I27" i="104"/>
  <c r="G27" i="104"/>
  <c r="U27" i="104"/>
  <c r="AA78" i="104"/>
  <c r="M78" i="104"/>
  <c r="Y78" i="104"/>
  <c r="G78" i="104"/>
  <c r="O78" i="104"/>
  <c r="AB78" i="104"/>
  <c r="U78" i="104"/>
  <c r="I78" i="104"/>
  <c r="S78" i="104"/>
  <c r="AB16" i="104"/>
  <c r="O16" i="104"/>
  <c r="U16" i="104"/>
  <c r="S16" i="104"/>
  <c r="I16" i="104"/>
  <c r="Y16" i="104"/>
  <c r="M16" i="104"/>
  <c r="G16" i="104"/>
  <c r="AA16" i="104"/>
  <c r="AB40" i="104"/>
  <c r="O40" i="104"/>
  <c r="M40" i="104"/>
  <c r="Y40" i="104"/>
  <c r="I40" i="104"/>
  <c r="AA40" i="104"/>
  <c r="G40" i="104"/>
  <c r="U40" i="104"/>
  <c r="S40" i="104"/>
  <c r="AB28" i="104"/>
  <c r="AA28" i="104"/>
  <c r="M28" i="104"/>
  <c r="S28" i="104"/>
  <c r="O28" i="104"/>
  <c r="Y28" i="104"/>
  <c r="I28" i="104"/>
  <c r="U28" i="104"/>
  <c r="G28" i="104"/>
  <c r="S46" i="104"/>
  <c r="G46" i="104"/>
  <c r="Y46" i="104"/>
  <c r="U46" i="104"/>
  <c r="I46" i="104"/>
  <c r="AB46" i="104"/>
  <c r="AA46" i="104"/>
  <c r="O46" i="104"/>
  <c r="M46" i="104"/>
  <c r="U26" i="104"/>
  <c r="I26" i="104"/>
  <c r="G26" i="104"/>
  <c r="AB26" i="104"/>
  <c r="M26" i="104"/>
  <c r="O26" i="104"/>
  <c r="AA26" i="104"/>
  <c r="S26" i="104"/>
  <c r="Y26" i="104"/>
  <c r="U32" i="104"/>
  <c r="I32" i="104"/>
  <c r="AA32" i="104"/>
  <c r="M32" i="104"/>
  <c r="S32" i="104"/>
  <c r="O32" i="104"/>
  <c r="AB32" i="104"/>
  <c r="Y32" i="104"/>
  <c r="G32" i="104"/>
  <c r="AA79" i="104"/>
  <c r="O79" i="104"/>
  <c r="I79" i="104"/>
  <c r="AB79" i="104"/>
  <c r="Y79" i="104"/>
  <c r="U79" i="104"/>
  <c r="S79" i="104"/>
  <c r="G79" i="104"/>
  <c r="M79" i="104"/>
  <c r="U61" i="104"/>
  <c r="I61" i="104"/>
  <c r="Y61" i="104"/>
  <c r="AA61" i="104"/>
  <c r="G61" i="104"/>
  <c r="AB61" i="104"/>
  <c r="M61" i="104"/>
  <c r="O61" i="104"/>
  <c r="S61" i="104"/>
  <c r="U29" i="104"/>
  <c r="I29" i="104"/>
  <c r="Y29" i="104"/>
  <c r="S29" i="104"/>
  <c r="O29" i="104"/>
  <c r="AB29" i="104"/>
  <c r="M29" i="104"/>
  <c r="AA29" i="104"/>
  <c r="G29" i="104"/>
  <c r="AB25" i="104"/>
  <c r="Y25" i="104"/>
  <c r="O25" i="104"/>
  <c r="AA25" i="104"/>
  <c r="I25" i="104"/>
  <c r="M25" i="104"/>
  <c r="G25" i="104"/>
  <c r="U25" i="104"/>
  <c r="S25" i="104"/>
  <c r="Y18" i="104"/>
  <c r="I18" i="104"/>
  <c r="AB18" i="104"/>
  <c r="M18" i="104"/>
  <c r="U18" i="104"/>
  <c r="AA18" i="104"/>
  <c r="G18" i="104"/>
  <c r="O18" i="104"/>
  <c r="S18" i="104"/>
  <c r="S58" i="104"/>
  <c r="G58" i="104"/>
  <c r="I58" i="104"/>
  <c r="U58" i="104"/>
  <c r="AA58" i="104"/>
  <c r="O58" i="104"/>
  <c r="M58" i="104"/>
  <c r="Y58" i="104"/>
  <c r="AB58" i="104"/>
  <c r="S23" i="104"/>
  <c r="G23" i="104"/>
  <c r="U23" i="104"/>
  <c r="O23" i="104"/>
  <c r="AA23" i="104"/>
  <c r="AB23" i="104"/>
  <c r="M23" i="104"/>
  <c r="Y23" i="104"/>
  <c r="I23" i="104"/>
  <c r="U35" i="104"/>
  <c r="I35" i="104"/>
  <c r="AB35" i="104"/>
  <c r="O35" i="104"/>
  <c r="AA35" i="104"/>
  <c r="M35" i="104"/>
  <c r="S35" i="104"/>
  <c r="G35" i="104"/>
  <c r="Y35" i="104"/>
  <c r="U75" i="103"/>
  <c r="S42" i="104"/>
  <c r="G42" i="104"/>
  <c r="AA42" i="104"/>
  <c r="Y42" i="104"/>
  <c r="I42" i="104"/>
  <c r="M42" i="104"/>
  <c r="U42" i="104"/>
  <c r="AB42" i="104"/>
  <c r="O42" i="104"/>
  <c r="AB56" i="104"/>
  <c r="O56" i="104"/>
  <c r="AA56" i="104"/>
  <c r="G56" i="104"/>
  <c r="I56" i="104"/>
  <c r="Y56" i="104"/>
  <c r="U56" i="104"/>
  <c r="S56" i="104"/>
  <c r="M56" i="104"/>
  <c r="Y33" i="104"/>
  <c r="M33" i="104"/>
  <c r="I33" i="104"/>
  <c r="U33" i="104"/>
  <c r="G33" i="104"/>
  <c r="S33" i="104"/>
  <c r="AB33" i="104"/>
  <c r="AA33" i="104"/>
  <c r="O33" i="104"/>
  <c r="AA43" i="104"/>
  <c r="O43" i="104"/>
  <c r="AB43" i="104"/>
  <c r="Y43" i="104"/>
  <c r="I43" i="104"/>
  <c r="S43" i="104"/>
  <c r="U43" i="104"/>
  <c r="M43" i="104"/>
  <c r="G43" i="104"/>
  <c r="AB34" i="104"/>
  <c r="S34" i="104"/>
  <c r="O34" i="104"/>
  <c r="M34" i="104"/>
  <c r="Y34" i="104"/>
  <c r="AA34" i="104"/>
  <c r="I34" i="104"/>
  <c r="G34" i="104"/>
  <c r="U34" i="104"/>
  <c r="AA70" i="104"/>
  <c r="M70" i="104"/>
  <c r="AB70" i="104"/>
  <c r="G70" i="104"/>
  <c r="Y70" i="104"/>
  <c r="S70" i="104"/>
  <c r="O70" i="104"/>
  <c r="I70" i="104"/>
  <c r="U70" i="104"/>
  <c r="AB98" i="104"/>
  <c r="U98" i="104"/>
  <c r="G98" i="104"/>
  <c r="AA98" i="104"/>
  <c r="M98" i="104"/>
  <c r="I98" i="104"/>
  <c r="O98" i="104"/>
  <c r="S98" i="104"/>
  <c r="Y98" i="104"/>
  <c r="AB64" i="104"/>
  <c r="S64" i="104"/>
  <c r="O64" i="104"/>
  <c r="M64" i="104"/>
  <c r="I64" i="104"/>
  <c r="AA64" i="104"/>
  <c r="G64" i="104"/>
  <c r="U64" i="104"/>
  <c r="Y64" i="104"/>
  <c r="Y30" i="104"/>
  <c r="M30" i="104"/>
  <c r="U30" i="104"/>
  <c r="G30" i="104"/>
  <c r="S30" i="104"/>
  <c r="O30" i="104"/>
  <c r="AB30" i="104"/>
  <c r="AA30" i="104"/>
  <c r="I30" i="104"/>
  <c r="AA51" i="104"/>
  <c r="O51" i="104"/>
  <c r="U51" i="104"/>
  <c r="G51" i="104"/>
  <c r="Y51" i="104"/>
  <c r="I51" i="104"/>
  <c r="AB51" i="104"/>
  <c r="S51" i="104"/>
  <c r="M51" i="104"/>
  <c r="AB60" i="104"/>
  <c r="AA60" i="104"/>
  <c r="M60" i="104"/>
  <c r="G60" i="104"/>
  <c r="S60" i="104"/>
  <c r="O60" i="104"/>
  <c r="U60" i="104"/>
  <c r="Y60" i="104"/>
  <c r="I60" i="104"/>
  <c r="S48" i="104"/>
  <c r="G48" i="104"/>
  <c r="I48" i="104"/>
  <c r="AA48" i="104"/>
  <c r="O48" i="104"/>
  <c r="M48" i="104"/>
  <c r="AB48" i="104"/>
  <c r="Y48" i="104"/>
  <c r="U48" i="104"/>
  <c r="AA13" i="104"/>
  <c r="M13" i="104"/>
  <c r="S13" i="104"/>
  <c r="O13" i="104"/>
  <c r="AB13" i="104"/>
  <c r="Y13" i="104"/>
  <c r="I13" i="104"/>
  <c r="U13" i="104"/>
  <c r="G13" i="104"/>
  <c r="AA41" i="104"/>
  <c r="O41" i="104"/>
  <c r="AB41" i="104"/>
  <c r="M41" i="104"/>
  <c r="Y41" i="104"/>
  <c r="U41" i="104"/>
  <c r="I41" i="104"/>
  <c r="S41" i="104"/>
  <c r="G41" i="104"/>
  <c r="S39" i="104"/>
  <c r="G39" i="104"/>
  <c r="I39" i="104"/>
  <c r="U39" i="104"/>
  <c r="AA39" i="104"/>
  <c r="O39" i="104"/>
  <c r="Y39" i="104"/>
  <c r="AB39" i="104"/>
  <c r="M39" i="104"/>
  <c r="AB31" i="104"/>
  <c r="O31" i="104"/>
  <c r="G31" i="104"/>
  <c r="U31" i="104"/>
  <c r="S31" i="104"/>
  <c r="M31" i="104"/>
  <c r="AA31" i="104"/>
  <c r="Y31" i="104"/>
  <c r="I31" i="104"/>
  <c r="AA14" i="104"/>
  <c r="O14" i="104"/>
  <c r="I14" i="104"/>
  <c r="U14" i="104"/>
  <c r="S14" i="104"/>
  <c r="AB14" i="104"/>
  <c r="Y14" i="104"/>
  <c r="M14" i="104"/>
  <c r="G14" i="104"/>
  <c r="AA57" i="104"/>
  <c r="O57" i="104"/>
  <c r="Y57" i="104"/>
  <c r="S57" i="104"/>
  <c r="AB57" i="104"/>
  <c r="U57" i="104"/>
  <c r="G57" i="104"/>
  <c r="M57" i="104"/>
  <c r="I57" i="104"/>
  <c r="AB69" i="104"/>
  <c r="AA69" i="104"/>
  <c r="M69" i="104"/>
  <c r="S69" i="104"/>
  <c r="O69" i="104"/>
  <c r="G69" i="104"/>
  <c r="U69" i="104"/>
  <c r="I69" i="104"/>
  <c r="Y69" i="104"/>
  <c r="S55" i="104"/>
  <c r="G55" i="104"/>
  <c r="U55" i="104"/>
  <c r="O55" i="104"/>
  <c r="Y55" i="104"/>
  <c r="M55" i="104"/>
  <c r="AB55" i="104"/>
  <c r="AA55" i="104"/>
  <c r="I55" i="104"/>
  <c r="AA21" i="104"/>
  <c r="M21" i="104"/>
  <c r="O21" i="104"/>
  <c r="Y21" i="104"/>
  <c r="G21" i="104"/>
  <c r="AB21" i="104"/>
  <c r="I21" i="104"/>
  <c r="U21" i="104"/>
  <c r="S21" i="104"/>
  <c r="Y36" i="104"/>
  <c r="M36" i="104"/>
  <c r="AA36" i="104"/>
  <c r="I36" i="104"/>
  <c r="O36" i="104"/>
  <c r="G36" i="104"/>
  <c r="AB36" i="104"/>
  <c r="U36" i="104"/>
  <c r="S36" i="104"/>
  <c r="S15" i="104"/>
  <c r="G15" i="104"/>
  <c r="U15" i="104"/>
  <c r="O15" i="104"/>
  <c r="Y15" i="104"/>
  <c r="M15" i="104"/>
  <c r="AB15" i="104"/>
  <c r="I15" i="104"/>
  <c r="AA15" i="104"/>
  <c r="S99" i="104"/>
  <c r="AB99" i="104"/>
  <c r="M99" i="104"/>
  <c r="U99" i="104"/>
  <c r="G99" i="104"/>
  <c r="I99" i="104"/>
  <c r="AA99" i="104"/>
  <c r="Y99" i="104"/>
  <c r="O99" i="104"/>
  <c r="Y38" i="104"/>
  <c r="M38" i="104"/>
  <c r="I38" i="104"/>
  <c r="U38" i="104"/>
  <c r="G38" i="104"/>
  <c r="AB38" i="104"/>
  <c r="O38" i="104"/>
  <c r="S38" i="104"/>
  <c r="AA38" i="104"/>
  <c r="U59" i="104"/>
  <c r="AB59" i="104"/>
  <c r="I59" i="104"/>
  <c r="AA59" i="104"/>
  <c r="Y59" i="104"/>
  <c r="O59" i="104"/>
  <c r="M59" i="104"/>
  <c r="G59" i="104"/>
  <c r="S59" i="104"/>
  <c r="S20" i="104"/>
  <c r="G20" i="104"/>
  <c r="O20" i="104"/>
  <c r="AA20" i="104"/>
  <c r="AB20" i="104"/>
  <c r="M20" i="104"/>
  <c r="U20" i="104"/>
  <c r="I20" i="104"/>
  <c r="Y20" i="104"/>
  <c r="U45" i="100"/>
  <c r="S45" i="100"/>
  <c r="Y84" i="103"/>
  <c r="I84" i="103"/>
  <c r="G84" i="103"/>
  <c r="U84" i="103"/>
  <c r="O84" i="103"/>
  <c r="M84" i="103"/>
  <c r="AA84" i="103"/>
  <c r="S84" i="103"/>
  <c r="Y45" i="103"/>
  <c r="AB84" i="103"/>
  <c r="G24" i="103"/>
  <c r="AA54" i="101"/>
  <c r="S54" i="101"/>
  <c r="O45" i="103"/>
  <c r="M45" i="103"/>
  <c r="AB45" i="103"/>
  <c r="U45" i="103"/>
  <c r="I45" i="103"/>
  <c r="S45" i="103"/>
  <c r="G45" i="103"/>
  <c r="U24" i="103"/>
  <c r="M24" i="103"/>
  <c r="AB24" i="103"/>
  <c r="AA24" i="103"/>
  <c r="I24" i="103"/>
  <c r="AB75" i="103"/>
  <c r="M75" i="103"/>
  <c r="AA75" i="103"/>
  <c r="Y75" i="103"/>
  <c r="I75" i="103"/>
  <c r="O75" i="103"/>
  <c r="G75" i="103"/>
  <c r="E101" i="103"/>
  <c r="I62" i="102"/>
  <c r="I81" i="102"/>
  <c r="U87" i="102"/>
  <c r="I24" i="101"/>
  <c r="G83" i="102"/>
  <c r="AB83" i="102"/>
  <c r="M83" i="102"/>
  <c r="O83" i="102"/>
  <c r="Y83" i="102"/>
  <c r="S83" i="102"/>
  <c r="I83" i="102"/>
  <c r="AA83" i="102"/>
  <c r="U83" i="102"/>
  <c r="S85" i="101"/>
  <c r="O44" i="100"/>
  <c r="M44" i="100"/>
  <c r="I44" i="100"/>
  <c r="S24" i="101"/>
  <c r="I50" i="100"/>
  <c r="U24" i="101"/>
  <c r="M44" i="101"/>
  <c r="U37" i="100"/>
  <c r="S47" i="100"/>
  <c r="E101" i="102"/>
  <c r="E100" i="101"/>
  <c r="Y47" i="101"/>
  <c r="I47" i="101"/>
  <c r="U47" i="101"/>
  <c r="M47" i="101"/>
  <c r="S47" i="101"/>
  <c r="AB47" i="101"/>
  <c r="AA47" i="101"/>
  <c r="AA17" i="101"/>
  <c r="AB49" i="101"/>
  <c r="M49" i="101"/>
  <c r="Y49" i="101"/>
  <c r="I49" i="101"/>
  <c r="O49" i="101"/>
  <c r="U49" i="101"/>
  <c r="AA49" i="101"/>
  <c r="S49" i="101"/>
  <c r="O47" i="101"/>
  <c r="G83" i="101"/>
  <c r="U83" i="101"/>
  <c r="S83" i="101"/>
  <c r="O83" i="101"/>
  <c r="AB83" i="101"/>
  <c r="AA83" i="101"/>
  <c r="M83" i="101"/>
  <c r="Y83" i="101"/>
  <c r="I83" i="101"/>
  <c r="G49" i="101"/>
  <c r="AA74" i="101"/>
  <c r="Y74" i="101"/>
  <c r="I74" i="101"/>
  <c r="U74" i="101"/>
  <c r="O74" i="101"/>
  <c r="M74" i="101"/>
  <c r="AB74" i="101"/>
  <c r="S74" i="101"/>
  <c r="O85" i="101"/>
  <c r="AB85" i="101"/>
  <c r="M85" i="101"/>
  <c r="Y85" i="101"/>
  <c r="I85" i="101"/>
  <c r="G85" i="101"/>
  <c r="U85" i="101"/>
  <c r="AA85" i="101"/>
  <c r="G24" i="100"/>
  <c r="Y24" i="100"/>
  <c r="O24" i="101"/>
  <c r="AA24" i="101"/>
  <c r="Y24" i="101"/>
  <c r="O44" i="101"/>
  <c r="AB44" i="101"/>
  <c r="AA44" i="101"/>
  <c r="I44" i="101"/>
  <c r="S44" i="101"/>
  <c r="G44" i="101"/>
  <c r="Y44" i="101"/>
  <c r="O17" i="101"/>
  <c r="AB17" i="101"/>
  <c r="M17" i="101"/>
  <c r="Y17" i="101"/>
  <c r="I17" i="101"/>
  <c r="G47" i="101"/>
  <c r="G17" i="101"/>
  <c r="I17" i="100"/>
  <c r="U17" i="100"/>
  <c r="AA84" i="101"/>
  <c r="Y84" i="101"/>
  <c r="I84" i="101"/>
  <c r="U84" i="101"/>
  <c r="O84" i="101"/>
  <c r="M84" i="101"/>
  <c r="AB84" i="101"/>
  <c r="S84" i="101"/>
  <c r="S17" i="101"/>
  <c r="AB24" i="101"/>
  <c r="U24" i="100"/>
  <c r="U17" i="101"/>
  <c r="G24" i="101"/>
  <c r="G73" i="101"/>
  <c r="U73" i="101"/>
  <c r="S73" i="101"/>
  <c r="O73" i="101"/>
  <c r="AB73" i="101"/>
  <c r="AA73" i="101"/>
  <c r="M73" i="101"/>
  <c r="Y73" i="101"/>
  <c r="I73" i="101"/>
  <c r="G84" i="101"/>
  <c r="AB54" i="101"/>
  <c r="M54" i="101"/>
  <c r="Y54" i="101"/>
  <c r="I54" i="101"/>
  <c r="O54" i="101"/>
  <c r="U54" i="101"/>
  <c r="G54" i="101"/>
  <c r="AB72" i="100"/>
  <c r="M72" i="100"/>
  <c r="G72" i="100"/>
  <c r="U72" i="100"/>
  <c r="Y72" i="100"/>
  <c r="S72" i="100"/>
  <c r="O72" i="100"/>
  <c r="AA72" i="100"/>
  <c r="I72" i="100"/>
  <c r="Y52" i="100"/>
  <c r="I52" i="100"/>
  <c r="AB52" i="100"/>
  <c r="G52" i="100"/>
  <c r="AA52" i="100"/>
  <c r="U52" i="100"/>
  <c r="O52" i="100"/>
  <c r="M52" i="100"/>
  <c r="S52" i="100"/>
  <c r="U53" i="100"/>
  <c r="AB53" i="100"/>
  <c r="M53" i="100"/>
  <c r="S53" i="100"/>
  <c r="O53" i="100"/>
  <c r="AA53" i="100"/>
  <c r="S76" i="100"/>
  <c r="O83" i="100"/>
  <c r="AA83" i="100"/>
  <c r="Y83" i="100"/>
  <c r="I83" i="100"/>
  <c r="AB83" i="100"/>
  <c r="S83" i="100"/>
  <c r="U83" i="100"/>
  <c r="M83" i="100"/>
  <c r="G83" i="100"/>
  <c r="AA73" i="100"/>
  <c r="Y73" i="100"/>
  <c r="I73" i="100"/>
  <c r="U73" i="100"/>
  <c r="S73" i="100"/>
  <c r="M73" i="100"/>
  <c r="G73" i="100"/>
  <c r="AB76" i="100"/>
  <c r="M76" i="100"/>
  <c r="G76" i="100"/>
  <c r="U76" i="100"/>
  <c r="I76" i="100"/>
  <c r="Y76" i="100"/>
  <c r="O76" i="100"/>
  <c r="O17" i="100"/>
  <c r="AA17" i="100"/>
  <c r="G17" i="100"/>
  <c r="Y17" i="100"/>
  <c r="AA24" i="100"/>
  <c r="S24" i="100"/>
  <c r="AB24" i="100"/>
  <c r="O37" i="100"/>
  <c r="AA37" i="100"/>
  <c r="I37" i="100"/>
  <c r="Y37" i="100"/>
  <c r="G37" i="100"/>
  <c r="AB37" i="100"/>
  <c r="AB17" i="100"/>
  <c r="Y49" i="100"/>
  <c r="I49" i="100"/>
  <c r="O49" i="100"/>
  <c r="M49" i="100"/>
  <c r="AB49" i="100"/>
  <c r="G49" i="100"/>
  <c r="S49" i="100"/>
  <c r="AA49" i="100"/>
  <c r="I24" i="100"/>
  <c r="M37" i="100"/>
  <c r="Y45" i="100"/>
  <c r="I45" i="100"/>
  <c r="M45" i="100"/>
  <c r="AA45" i="100"/>
  <c r="O45" i="100"/>
  <c r="AB45" i="100"/>
  <c r="U49" i="100"/>
  <c r="G53" i="100"/>
  <c r="M17" i="100"/>
  <c r="E18" i="100"/>
  <c r="M24" i="100"/>
  <c r="G44" i="100"/>
  <c r="Y44" i="100"/>
  <c r="U44" i="100"/>
  <c r="S44" i="100"/>
  <c r="AB44" i="100"/>
  <c r="AA44" i="100"/>
  <c r="AB50" i="100"/>
  <c r="M50" i="100"/>
  <c r="U50" i="100"/>
  <c r="AA50" i="100"/>
  <c r="G50" i="100"/>
  <c r="Y50" i="100"/>
  <c r="S50" i="100"/>
  <c r="O50" i="100"/>
  <c r="I53" i="100"/>
  <c r="O62" i="100"/>
  <c r="Y62" i="100"/>
  <c r="I62" i="100"/>
  <c r="G62" i="100"/>
  <c r="M62" i="100"/>
  <c r="AB62" i="100"/>
  <c r="AA62" i="100"/>
  <c r="S62" i="100"/>
  <c r="O73" i="100"/>
  <c r="S17" i="100"/>
  <c r="O24" i="100"/>
  <c r="S37" i="100"/>
  <c r="G45" i="100"/>
  <c r="Y53" i="100"/>
  <c r="U47" i="100"/>
  <c r="AB47" i="100"/>
  <c r="M47" i="100"/>
  <c r="O47" i="100"/>
  <c r="AA47" i="100"/>
  <c r="G47" i="100"/>
  <c r="I47" i="100"/>
  <c r="O67" i="100"/>
  <c r="Y67" i="100"/>
  <c r="I67" i="100"/>
  <c r="G67" i="100"/>
  <c r="U67" i="100"/>
  <c r="S67" i="100"/>
  <c r="M67" i="100"/>
  <c r="AB67" i="100"/>
  <c r="AA67" i="100"/>
  <c r="E100" i="100"/>
  <c r="E100" i="99"/>
  <c r="AB82" i="99"/>
  <c r="M82" i="99"/>
  <c r="S82" i="99"/>
  <c r="O82" i="99"/>
  <c r="I82" i="99"/>
  <c r="G82" i="99"/>
  <c r="Y49" i="99"/>
  <c r="I49" i="99"/>
  <c r="M49" i="99"/>
  <c r="O49" i="99"/>
  <c r="AB49" i="99"/>
  <c r="G49" i="99"/>
  <c r="Y54" i="99"/>
  <c r="I54" i="99"/>
  <c r="M54" i="99"/>
  <c r="O54" i="99"/>
  <c r="AB54" i="99"/>
  <c r="G54" i="99"/>
  <c r="AA54" i="99"/>
  <c r="AB72" i="99"/>
  <c r="M72" i="99"/>
  <c r="S72" i="99"/>
  <c r="O72" i="99"/>
  <c r="U72" i="99"/>
  <c r="O37" i="99"/>
  <c r="M37" i="99"/>
  <c r="AB37" i="99"/>
  <c r="AA37" i="99"/>
  <c r="I37" i="99"/>
  <c r="U82" i="99"/>
  <c r="S49" i="99"/>
  <c r="G72" i="99"/>
  <c r="G37" i="99"/>
  <c r="U49" i="99"/>
  <c r="S54" i="99"/>
  <c r="I72" i="99"/>
  <c r="Y82" i="99"/>
  <c r="S37" i="99"/>
  <c r="U54" i="99"/>
  <c r="Y72" i="99"/>
  <c r="AA82" i="99"/>
  <c r="U37" i="99"/>
  <c r="AA49" i="99"/>
  <c r="AA72" i="99"/>
  <c r="M62" i="102"/>
  <c r="Y62" i="102"/>
  <c r="S62" i="102"/>
  <c r="AB81" i="102"/>
  <c r="G62" i="102"/>
  <c r="AA62" i="102"/>
  <c r="AY68" i="15"/>
  <c r="AA87" i="102"/>
  <c r="O62" i="102"/>
  <c r="Y81" i="102"/>
  <c r="U104" i="104"/>
  <c r="S104" i="104"/>
  <c r="I104" i="104"/>
  <c r="M104" i="104"/>
  <c r="Y87" i="102"/>
  <c r="Y104" i="104"/>
  <c r="AA104" i="104"/>
  <c r="O81" i="102"/>
  <c r="AB104" i="104"/>
  <c r="AB105" i="104"/>
  <c r="G87" i="102"/>
  <c r="AB62" i="102"/>
  <c r="U62" i="102"/>
  <c r="G104" i="104"/>
  <c r="O104" i="104"/>
  <c r="G63" i="103"/>
  <c r="U63" i="103"/>
  <c r="S63" i="103"/>
  <c r="Y63" i="103"/>
  <c r="O63" i="103"/>
  <c r="AB63" i="103"/>
  <c r="AA63" i="103"/>
  <c r="M63" i="103"/>
  <c r="I63" i="103"/>
  <c r="Y80" i="103"/>
  <c r="I80" i="103"/>
  <c r="G80" i="103"/>
  <c r="U80" i="103"/>
  <c r="AB80" i="103"/>
  <c r="AA80" i="103"/>
  <c r="S80" i="103"/>
  <c r="O80" i="103"/>
  <c r="M80" i="103"/>
  <c r="AB41" i="103"/>
  <c r="O41" i="103"/>
  <c r="M41" i="103"/>
  <c r="AA41" i="103"/>
  <c r="I41" i="103"/>
  <c r="G41" i="103"/>
  <c r="Y41" i="103"/>
  <c r="U41" i="103"/>
  <c r="S41" i="103"/>
  <c r="AA37" i="103"/>
  <c r="Y37" i="103"/>
  <c r="I37" i="103"/>
  <c r="AB37" i="103"/>
  <c r="U37" i="103"/>
  <c r="S37" i="103"/>
  <c r="M37" i="103"/>
  <c r="G37" i="103"/>
  <c r="O37" i="103"/>
  <c r="U52" i="103"/>
  <c r="S52" i="103"/>
  <c r="I52" i="103"/>
  <c r="AB52" i="103"/>
  <c r="G52" i="103"/>
  <c r="AA52" i="103"/>
  <c r="Y52" i="103"/>
  <c r="M52" i="103"/>
  <c r="O52" i="103"/>
  <c r="Y74" i="103"/>
  <c r="I74" i="103"/>
  <c r="G74" i="103"/>
  <c r="U74" i="103"/>
  <c r="O74" i="103"/>
  <c r="M74" i="103"/>
  <c r="AB74" i="103"/>
  <c r="AA74" i="103"/>
  <c r="S74" i="103"/>
  <c r="O86" i="103"/>
  <c r="AB86" i="103"/>
  <c r="M86" i="103"/>
  <c r="I86" i="103"/>
  <c r="G86" i="103"/>
  <c r="AA86" i="103"/>
  <c r="U86" i="103"/>
  <c r="Y86" i="103"/>
  <c r="S86" i="103"/>
  <c r="O72" i="103"/>
  <c r="AB72" i="103"/>
  <c r="M72" i="103"/>
  <c r="AA72" i="103"/>
  <c r="Y72" i="103"/>
  <c r="I72" i="103"/>
  <c r="G72" i="103"/>
  <c r="U72" i="103"/>
  <c r="S72" i="103"/>
  <c r="U73" i="103"/>
  <c r="S73" i="103"/>
  <c r="Y73" i="103"/>
  <c r="O73" i="103"/>
  <c r="M73" i="103"/>
  <c r="G73" i="103"/>
  <c r="I73" i="103"/>
  <c r="AB73" i="103"/>
  <c r="AA73" i="103"/>
  <c r="G36" i="103"/>
  <c r="U36" i="103"/>
  <c r="M36" i="103"/>
  <c r="AB36" i="103"/>
  <c r="I36" i="103"/>
  <c r="AA36" i="103"/>
  <c r="S36" i="103"/>
  <c r="O36" i="103"/>
  <c r="Y36" i="103"/>
  <c r="G81" i="102"/>
  <c r="Y47" i="103"/>
  <c r="U47" i="103"/>
  <c r="AB47" i="103"/>
  <c r="I47" i="103"/>
  <c r="AA47" i="103"/>
  <c r="G47" i="103"/>
  <c r="M47" i="103"/>
  <c r="S47" i="103"/>
  <c r="O47" i="103"/>
  <c r="AB81" i="103"/>
  <c r="M81" i="103"/>
  <c r="AA81" i="103"/>
  <c r="Y81" i="103"/>
  <c r="I81" i="103"/>
  <c r="U81" i="103"/>
  <c r="S81" i="103"/>
  <c r="O81" i="103"/>
  <c r="G81" i="103"/>
  <c r="U77" i="103"/>
  <c r="S77" i="103"/>
  <c r="I77" i="103"/>
  <c r="AB77" i="103"/>
  <c r="G77" i="103"/>
  <c r="AA77" i="103"/>
  <c r="O77" i="103"/>
  <c r="M77" i="103"/>
  <c r="Y77" i="103"/>
  <c r="AB56" i="103"/>
  <c r="M56" i="103"/>
  <c r="AA56" i="103"/>
  <c r="Y56" i="103"/>
  <c r="I56" i="103"/>
  <c r="O56" i="103"/>
  <c r="G56" i="103"/>
  <c r="U56" i="103"/>
  <c r="S56" i="103"/>
  <c r="O66" i="103"/>
  <c r="AB66" i="103"/>
  <c r="M66" i="103"/>
  <c r="AA66" i="103"/>
  <c r="G66" i="103"/>
  <c r="Y66" i="103"/>
  <c r="I66" i="103"/>
  <c r="U66" i="103"/>
  <c r="S66" i="103"/>
  <c r="S23" i="103"/>
  <c r="AA23" i="103"/>
  <c r="I23" i="103"/>
  <c r="Y23" i="103"/>
  <c r="G23" i="103"/>
  <c r="O23" i="103"/>
  <c r="AB23" i="103"/>
  <c r="U23" i="103"/>
  <c r="M23" i="103"/>
  <c r="G68" i="103"/>
  <c r="U68" i="103"/>
  <c r="S68" i="103"/>
  <c r="AA68" i="103"/>
  <c r="Y68" i="103"/>
  <c r="AB68" i="103"/>
  <c r="O68" i="103"/>
  <c r="M68" i="103"/>
  <c r="I68" i="103"/>
  <c r="AB71" i="103"/>
  <c r="M71" i="103"/>
  <c r="AA71" i="103"/>
  <c r="Y71" i="103"/>
  <c r="I71" i="103"/>
  <c r="U71" i="103"/>
  <c r="G71" i="103"/>
  <c r="S71" i="103"/>
  <c r="O71" i="103"/>
  <c r="S17" i="103"/>
  <c r="O17" i="103"/>
  <c r="M17" i="103"/>
  <c r="AB17" i="103"/>
  <c r="I17" i="103"/>
  <c r="AA17" i="103"/>
  <c r="G17" i="103"/>
  <c r="Y17" i="103"/>
  <c r="U17" i="103"/>
  <c r="U83" i="103"/>
  <c r="S83" i="103"/>
  <c r="Y83" i="103"/>
  <c r="O83" i="103"/>
  <c r="I83" i="103"/>
  <c r="G83" i="103"/>
  <c r="M83" i="103"/>
  <c r="AB83" i="103"/>
  <c r="AA83" i="103"/>
  <c r="S19" i="103"/>
  <c r="AA19" i="103"/>
  <c r="I19" i="103"/>
  <c r="Y19" i="103"/>
  <c r="G19" i="103"/>
  <c r="O19" i="103"/>
  <c r="AB19" i="103"/>
  <c r="U19" i="103"/>
  <c r="M19" i="103"/>
  <c r="AB49" i="103"/>
  <c r="M49" i="103"/>
  <c r="Y49" i="103"/>
  <c r="I49" i="103"/>
  <c r="G49" i="103"/>
  <c r="AA49" i="103"/>
  <c r="O49" i="103"/>
  <c r="U49" i="103"/>
  <c r="S49" i="103"/>
  <c r="AB50" i="103"/>
  <c r="M50" i="103"/>
  <c r="U50" i="103"/>
  <c r="S50" i="103"/>
  <c r="O50" i="103"/>
  <c r="G50" i="103"/>
  <c r="I50" i="103"/>
  <c r="Y50" i="103"/>
  <c r="AA50" i="103"/>
  <c r="U87" i="103"/>
  <c r="S87" i="103"/>
  <c r="I87" i="103"/>
  <c r="AB87" i="103"/>
  <c r="G87" i="103"/>
  <c r="AA87" i="103"/>
  <c r="M87" i="103"/>
  <c r="O87" i="103"/>
  <c r="Y87" i="103"/>
  <c r="G34" i="103"/>
  <c r="U34" i="103"/>
  <c r="O34" i="103"/>
  <c r="M34" i="103"/>
  <c r="Y34" i="103"/>
  <c r="S34" i="103"/>
  <c r="AB34" i="103"/>
  <c r="I34" i="103"/>
  <c r="AA34" i="103"/>
  <c r="AB54" i="103"/>
  <c r="M54" i="103"/>
  <c r="AA54" i="103"/>
  <c r="Y54" i="103"/>
  <c r="I54" i="103"/>
  <c r="U54" i="103"/>
  <c r="S54" i="103"/>
  <c r="G54" i="103"/>
  <c r="O54" i="103"/>
  <c r="S67" i="103"/>
  <c r="O67" i="103"/>
  <c r="AB67" i="103"/>
  <c r="G67" i="103"/>
  <c r="AA67" i="103"/>
  <c r="Y67" i="103"/>
  <c r="M67" i="103"/>
  <c r="I67" i="103"/>
  <c r="U67" i="103"/>
  <c r="O76" i="103"/>
  <c r="AB76" i="103"/>
  <c r="M76" i="103"/>
  <c r="I76" i="103"/>
  <c r="G76" i="103"/>
  <c r="S76" i="103"/>
  <c r="AA76" i="103"/>
  <c r="Y76" i="103"/>
  <c r="U76" i="103"/>
  <c r="AB85" i="103"/>
  <c r="M85" i="103"/>
  <c r="AA85" i="103"/>
  <c r="Y85" i="103"/>
  <c r="I85" i="103"/>
  <c r="O85" i="103"/>
  <c r="G85" i="103"/>
  <c r="U85" i="103"/>
  <c r="S85" i="103"/>
  <c r="G69" i="103"/>
  <c r="U69" i="103"/>
  <c r="S69" i="103"/>
  <c r="O69" i="103"/>
  <c r="M69" i="103"/>
  <c r="AB69" i="103"/>
  <c r="AA69" i="103"/>
  <c r="Y69" i="103"/>
  <c r="I69" i="103"/>
  <c r="O44" i="103"/>
  <c r="AB44" i="103"/>
  <c r="AA44" i="103"/>
  <c r="I44" i="103"/>
  <c r="Y44" i="103"/>
  <c r="G44" i="103"/>
  <c r="U44" i="103"/>
  <c r="S44" i="103"/>
  <c r="M44" i="103"/>
  <c r="O82" i="103"/>
  <c r="AB82" i="103"/>
  <c r="M82" i="103"/>
  <c r="AA82" i="103"/>
  <c r="Y82" i="103"/>
  <c r="G82" i="103"/>
  <c r="I82" i="103"/>
  <c r="U82" i="103"/>
  <c r="S82" i="103"/>
  <c r="S81" i="102"/>
  <c r="AA65" i="103"/>
  <c r="Y65" i="103"/>
  <c r="I65" i="103"/>
  <c r="G65" i="103"/>
  <c r="M65" i="103"/>
  <c r="AB65" i="103"/>
  <c r="U65" i="103"/>
  <c r="S65" i="103"/>
  <c r="O65" i="103"/>
  <c r="Y53" i="103"/>
  <c r="I53" i="103"/>
  <c r="G53" i="103"/>
  <c r="U53" i="103"/>
  <c r="AB53" i="103"/>
  <c r="AA53" i="103"/>
  <c r="S53" i="103"/>
  <c r="O53" i="103"/>
  <c r="M53" i="103"/>
  <c r="S62" i="103"/>
  <c r="O62" i="103"/>
  <c r="AA62" i="103"/>
  <c r="Y62" i="103"/>
  <c r="M62" i="103"/>
  <c r="I62" i="103"/>
  <c r="G62" i="103"/>
  <c r="AB62" i="103"/>
  <c r="U62" i="103"/>
  <c r="G33" i="103"/>
  <c r="U33" i="103"/>
  <c r="AB33" i="103"/>
  <c r="I33" i="103"/>
  <c r="AA33" i="103"/>
  <c r="Y33" i="103"/>
  <c r="O33" i="103"/>
  <c r="S33" i="103"/>
  <c r="M33" i="103"/>
  <c r="G64" i="103"/>
  <c r="U64" i="103"/>
  <c r="S64" i="103"/>
  <c r="M64" i="103"/>
  <c r="I64" i="103"/>
  <c r="AB64" i="103"/>
  <c r="AA64" i="103"/>
  <c r="Y64" i="103"/>
  <c r="O64" i="103"/>
  <c r="M87" i="102"/>
  <c r="AA81" i="102"/>
  <c r="S87" i="102"/>
  <c r="AB87" i="102"/>
  <c r="U81" i="102"/>
  <c r="I87" i="102"/>
  <c r="O87" i="102"/>
  <c r="M81" i="102"/>
  <c r="Y68" i="102"/>
  <c r="I68" i="102"/>
  <c r="S68" i="102"/>
  <c r="O68" i="102"/>
  <c r="U68" i="102"/>
  <c r="AB68" i="102"/>
  <c r="M68" i="102"/>
  <c r="G68" i="102"/>
  <c r="AA68" i="102"/>
  <c r="AA52" i="102"/>
  <c r="G52" i="102"/>
  <c r="Y52" i="102"/>
  <c r="M52" i="102"/>
  <c r="O52" i="102"/>
  <c r="I52" i="102"/>
  <c r="AB52" i="102"/>
  <c r="U52" i="102"/>
  <c r="S52" i="102"/>
  <c r="S72" i="102"/>
  <c r="AB72" i="102"/>
  <c r="M72" i="102"/>
  <c r="Y72" i="102"/>
  <c r="I72" i="102"/>
  <c r="G72" i="102"/>
  <c r="U72" i="102"/>
  <c r="AA72" i="102"/>
  <c r="O72" i="102"/>
  <c r="U53" i="102"/>
  <c r="AB53" i="102"/>
  <c r="O53" i="102"/>
  <c r="Y53" i="102"/>
  <c r="M53" i="102"/>
  <c r="I53" i="102"/>
  <c r="G53" i="102"/>
  <c r="AA53" i="102"/>
  <c r="S53" i="102"/>
  <c r="G77" i="102"/>
  <c r="AB77" i="102"/>
  <c r="M77" i="102"/>
  <c r="O77" i="102"/>
  <c r="AA77" i="102"/>
  <c r="I77" i="102"/>
  <c r="Y77" i="102"/>
  <c r="U77" i="102"/>
  <c r="S77" i="102"/>
  <c r="S76" i="102"/>
  <c r="AB76" i="102"/>
  <c r="M76" i="102"/>
  <c r="Y76" i="102"/>
  <c r="I76" i="102"/>
  <c r="G76" i="102"/>
  <c r="U76" i="102"/>
  <c r="AA76" i="102"/>
  <c r="O76" i="102"/>
  <c r="AB14" i="102"/>
  <c r="M14" i="102"/>
  <c r="U14" i="102"/>
  <c r="S14" i="102"/>
  <c r="O14" i="102"/>
  <c r="I14" i="102"/>
  <c r="G14" i="102"/>
  <c r="AA14" i="102"/>
  <c r="Y14" i="102"/>
  <c r="S36" i="102"/>
  <c r="O36" i="102"/>
  <c r="Y36" i="102"/>
  <c r="G36" i="102"/>
  <c r="I36" i="102"/>
  <c r="AB36" i="102"/>
  <c r="U36" i="102"/>
  <c r="AA36" i="102"/>
  <c r="M36" i="102"/>
  <c r="Y54" i="102"/>
  <c r="I54" i="102"/>
  <c r="S54" i="102"/>
  <c r="AB54" i="102"/>
  <c r="G54" i="102"/>
  <c r="U54" i="102"/>
  <c r="O54" i="102"/>
  <c r="M54" i="102"/>
  <c r="AA54" i="102"/>
  <c r="AA84" i="102"/>
  <c r="U84" i="102"/>
  <c r="I84" i="102"/>
  <c r="G84" i="102"/>
  <c r="S84" i="102"/>
  <c r="Y84" i="102"/>
  <c r="O84" i="102"/>
  <c r="M84" i="102"/>
  <c r="AB84" i="102"/>
  <c r="AA74" i="102"/>
  <c r="U74" i="102"/>
  <c r="Y74" i="102"/>
  <c r="M74" i="102"/>
  <c r="O74" i="102"/>
  <c r="G74" i="102"/>
  <c r="AB74" i="102"/>
  <c r="S74" i="102"/>
  <c r="I74" i="102"/>
  <c r="S82" i="102"/>
  <c r="AB82" i="102"/>
  <c r="M82" i="102"/>
  <c r="Y82" i="102"/>
  <c r="I82" i="102"/>
  <c r="O82" i="102"/>
  <c r="AA82" i="102"/>
  <c r="U82" i="102"/>
  <c r="G82" i="102"/>
  <c r="O58" i="102"/>
  <c r="Y58" i="102"/>
  <c r="I58" i="102"/>
  <c r="G58" i="102"/>
  <c r="AB58" i="102"/>
  <c r="AA58" i="102"/>
  <c r="U58" i="102"/>
  <c r="S58" i="102"/>
  <c r="M58" i="102"/>
  <c r="AA26" i="102"/>
  <c r="S26" i="102"/>
  <c r="O26" i="102"/>
  <c r="M26" i="102"/>
  <c r="AB26" i="102"/>
  <c r="G26" i="102"/>
  <c r="I26" i="102"/>
  <c r="Y26" i="102"/>
  <c r="U26" i="102"/>
  <c r="O45" i="102"/>
  <c r="AB45" i="102"/>
  <c r="I45" i="102"/>
  <c r="U45" i="102"/>
  <c r="M45" i="102"/>
  <c r="G45" i="102"/>
  <c r="AA45" i="102"/>
  <c r="Y45" i="102"/>
  <c r="S45" i="102"/>
  <c r="AB50" i="102"/>
  <c r="M50" i="102"/>
  <c r="AA50" i="102"/>
  <c r="I50" i="102"/>
  <c r="Y50" i="102"/>
  <c r="O50" i="102"/>
  <c r="G50" i="102"/>
  <c r="U50" i="102"/>
  <c r="S50" i="102"/>
  <c r="O85" i="102"/>
  <c r="Y85" i="102"/>
  <c r="I85" i="102"/>
  <c r="U85" i="102"/>
  <c r="AB85" i="102"/>
  <c r="AA85" i="102"/>
  <c r="M85" i="102"/>
  <c r="G85" i="102"/>
  <c r="S85" i="102"/>
  <c r="S86" i="102"/>
  <c r="AB86" i="102"/>
  <c r="M86" i="102"/>
  <c r="Y86" i="102"/>
  <c r="I86" i="102"/>
  <c r="AA86" i="102"/>
  <c r="O86" i="102"/>
  <c r="G86" i="102"/>
  <c r="U86" i="102"/>
  <c r="O59" i="102"/>
  <c r="Y59" i="102"/>
  <c r="I59" i="102"/>
  <c r="U59" i="102"/>
  <c r="S59" i="102"/>
  <c r="AB59" i="102"/>
  <c r="AA59" i="102"/>
  <c r="M59" i="102"/>
  <c r="G59" i="102"/>
  <c r="O57" i="102"/>
  <c r="Y57" i="102"/>
  <c r="I57" i="102"/>
  <c r="S57" i="102"/>
  <c r="M57" i="102"/>
  <c r="AA57" i="102"/>
  <c r="G57" i="102"/>
  <c r="AB57" i="102"/>
  <c r="U57" i="102"/>
  <c r="AB16" i="102"/>
  <c r="M16" i="102"/>
  <c r="AA16" i="102"/>
  <c r="I16" i="102"/>
  <c r="U16" i="102"/>
  <c r="Y16" i="102"/>
  <c r="S16" i="102"/>
  <c r="O16" i="102"/>
  <c r="G16" i="102"/>
  <c r="G73" i="102"/>
  <c r="AB73" i="102"/>
  <c r="M73" i="102"/>
  <c r="S73" i="102"/>
  <c r="AA73" i="102"/>
  <c r="Y73" i="102"/>
  <c r="U73" i="102"/>
  <c r="O73" i="102"/>
  <c r="I73" i="102"/>
  <c r="S27" i="102"/>
  <c r="AB27" i="102"/>
  <c r="U27" i="102"/>
  <c r="AA27" i="102"/>
  <c r="Y27" i="102"/>
  <c r="I27" i="102"/>
  <c r="G27" i="102"/>
  <c r="O27" i="102"/>
  <c r="M27" i="102"/>
  <c r="O71" i="102"/>
  <c r="Y71" i="102"/>
  <c r="I71" i="102"/>
  <c r="U71" i="102"/>
  <c r="AA71" i="102"/>
  <c r="S71" i="102"/>
  <c r="AB71" i="102"/>
  <c r="M71" i="102"/>
  <c r="G71" i="102"/>
  <c r="AA25" i="102"/>
  <c r="S25" i="102"/>
  <c r="Y25" i="102"/>
  <c r="I25" i="102"/>
  <c r="G25" i="102"/>
  <c r="AB25" i="102"/>
  <c r="U25" i="102"/>
  <c r="O25" i="102"/>
  <c r="M25" i="102"/>
  <c r="AA24" i="102"/>
  <c r="S24" i="102"/>
  <c r="O24" i="102"/>
  <c r="M24" i="102"/>
  <c r="AB24" i="102"/>
  <c r="G24" i="102"/>
  <c r="I24" i="102"/>
  <c r="Y24" i="102"/>
  <c r="U24" i="102"/>
  <c r="U47" i="102"/>
  <c r="AA47" i="102"/>
  <c r="I47" i="102"/>
  <c r="M47" i="102"/>
  <c r="S47" i="102"/>
  <c r="O47" i="102"/>
  <c r="G47" i="102"/>
  <c r="AB47" i="102"/>
  <c r="Y47" i="102"/>
  <c r="AA80" i="102"/>
  <c r="U80" i="102"/>
  <c r="Y80" i="102"/>
  <c r="I80" i="102"/>
  <c r="AB80" i="102"/>
  <c r="S80" i="102"/>
  <c r="O80" i="102"/>
  <c r="M80" i="102"/>
  <c r="G80" i="102"/>
  <c r="Y69" i="102"/>
  <c r="I69" i="102"/>
  <c r="S69" i="102"/>
  <c r="O69" i="102"/>
  <c r="AA69" i="102"/>
  <c r="G69" i="102"/>
  <c r="U69" i="102"/>
  <c r="M69" i="102"/>
  <c r="AB69" i="102"/>
  <c r="Y49" i="102"/>
  <c r="I49" i="102"/>
  <c r="S49" i="102"/>
  <c r="M49" i="102"/>
  <c r="U49" i="102"/>
  <c r="O49" i="102"/>
  <c r="G49" i="102"/>
  <c r="AB49" i="102"/>
  <c r="AA49" i="102"/>
  <c r="O75" i="102"/>
  <c r="Y75" i="102"/>
  <c r="I75" i="102"/>
  <c r="U75" i="102"/>
  <c r="S75" i="102"/>
  <c r="G75" i="102"/>
  <c r="M75" i="102"/>
  <c r="AA75" i="102"/>
  <c r="AB75" i="102"/>
  <c r="AB65" i="102"/>
  <c r="M65" i="102"/>
  <c r="G65" i="102"/>
  <c r="S65" i="102"/>
  <c r="AA65" i="102"/>
  <c r="O65" i="102"/>
  <c r="Y65" i="102"/>
  <c r="U65" i="102"/>
  <c r="I65" i="102"/>
  <c r="AB40" i="102"/>
  <c r="M40" i="102"/>
  <c r="AA40" i="102"/>
  <c r="I40" i="102"/>
  <c r="O40" i="102"/>
  <c r="U40" i="102"/>
  <c r="S40" i="102"/>
  <c r="G40" i="102"/>
  <c r="Y40" i="102"/>
  <c r="Y55" i="102"/>
  <c r="I55" i="102"/>
  <c r="O55" i="102"/>
  <c r="AA55" i="102"/>
  <c r="G55" i="102"/>
  <c r="AB55" i="102"/>
  <c r="M55" i="102"/>
  <c r="U55" i="102"/>
  <c r="S55" i="102"/>
  <c r="S34" i="102"/>
  <c r="Y34" i="102"/>
  <c r="G34" i="102"/>
  <c r="O34" i="102"/>
  <c r="U34" i="102"/>
  <c r="M34" i="102"/>
  <c r="AB34" i="102"/>
  <c r="AA34" i="102"/>
  <c r="I34" i="102"/>
  <c r="G37" i="102"/>
  <c r="Y37" i="102"/>
  <c r="O37" i="102"/>
  <c r="AA37" i="102"/>
  <c r="U37" i="102"/>
  <c r="M37" i="102"/>
  <c r="I37" i="102"/>
  <c r="AB37" i="102"/>
  <c r="S37" i="102"/>
  <c r="Y39" i="102"/>
  <c r="I39" i="102"/>
  <c r="AA39" i="102"/>
  <c r="G39" i="102"/>
  <c r="M39" i="102"/>
  <c r="AB39" i="102"/>
  <c r="U39" i="102"/>
  <c r="S39" i="102"/>
  <c r="O39" i="102"/>
  <c r="AA66" i="102"/>
  <c r="G66" i="102"/>
  <c r="AB66" i="102"/>
  <c r="O66" i="102"/>
  <c r="Y66" i="102"/>
  <c r="U66" i="102"/>
  <c r="S66" i="102"/>
  <c r="M66" i="102"/>
  <c r="I66" i="102"/>
  <c r="S32" i="102"/>
  <c r="O32" i="102"/>
  <c r="Y32" i="102"/>
  <c r="G32" i="102"/>
  <c r="M32" i="102"/>
  <c r="AB32" i="102"/>
  <c r="AA32" i="102"/>
  <c r="I32" i="102"/>
  <c r="U32" i="102"/>
  <c r="U67" i="102"/>
  <c r="O67" i="102"/>
  <c r="AA67" i="102"/>
  <c r="AB67" i="102"/>
  <c r="M67" i="102"/>
  <c r="G67" i="102"/>
  <c r="Y67" i="102"/>
  <c r="S67" i="102"/>
  <c r="I67" i="102"/>
  <c r="Y56" i="102"/>
  <c r="I56" i="102"/>
  <c r="AB56" i="102"/>
  <c r="AA56" i="102"/>
  <c r="O56" i="102"/>
  <c r="G56" i="102"/>
  <c r="U56" i="102"/>
  <c r="S56" i="102"/>
  <c r="M56" i="102"/>
  <c r="S28" i="102"/>
  <c r="O28" i="102"/>
  <c r="Y28" i="102"/>
  <c r="G28" i="102"/>
  <c r="U28" i="102"/>
  <c r="M28" i="102"/>
  <c r="I28" i="102"/>
  <c r="AB28" i="102"/>
  <c r="AA28" i="102"/>
  <c r="U17" i="102"/>
  <c r="S17" i="102"/>
  <c r="M17" i="102"/>
  <c r="G17" i="102"/>
  <c r="Y17" i="102"/>
  <c r="AB17" i="102"/>
  <c r="AA17" i="102"/>
  <c r="O17" i="102"/>
  <c r="I17" i="102"/>
  <c r="O44" i="102"/>
  <c r="AB44" i="102"/>
  <c r="U44" i="102"/>
  <c r="I44" i="102"/>
  <c r="G44" i="102"/>
  <c r="M44" i="102"/>
  <c r="AA44" i="102"/>
  <c r="Y44" i="102"/>
  <c r="S44" i="102"/>
  <c r="Y63" i="102"/>
  <c r="I63" i="102"/>
  <c r="S63" i="102"/>
  <c r="O63" i="102"/>
  <c r="G63" i="102"/>
  <c r="M63" i="102"/>
  <c r="AB63" i="102"/>
  <c r="AA63" i="102"/>
  <c r="U63" i="102"/>
  <c r="S30" i="102"/>
  <c r="Y30" i="102"/>
  <c r="G30" i="102"/>
  <c r="O30" i="102"/>
  <c r="AB30" i="102"/>
  <c r="AA30" i="102"/>
  <c r="U30" i="102"/>
  <c r="M30" i="102"/>
  <c r="I30" i="102"/>
  <c r="AB51" i="102"/>
  <c r="M51" i="102"/>
  <c r="O51" i="102"/>
  <c r="S51" i="102"/>
  <c r="I51" i="102"/>
  <c r="G51" i="102"/>
  <c r="U51" i="102"/>
  <c r="AA51" i="102"/>
  <c r="Y51" i="102"/>
  <c r="AB13" i="102"/>
  <c r="M13" i="102"/>
  <c r="O13" i="102"/>
  <c r="AA13" i="102"/>
  <c r="I13" i="102"/>
  <c r="U13" i="102"/>
  <c r="G13" i="102"/>
  <c r="S13" i="102"/>
  <c r="Y13" i="102"/>
  <c r="S86" i="101"/>
  <c r="AB86" i="101"/>
  <c r="M86" i="101"/>
  <c r="I86" i="101"/>
  <c r="G86" i="101"/>
  <c r="U86" i="101"/>
  <c r="O86" i="101"/>
  <c r="Y86" i="101"/>
  <c r="AA86" i="101"/>
  <c r="Y53" i="101"/>
  <c r="I53" i="101"/>
  <c r="U53" i="101"/>
  <c r="S53" i="101"/>
  <c r="AB53" i="101"/>
  <c r="G53" i="101"/>
  <c r="AA53" i="101"/>
  <c r="O53" i="101"/>
  <c r="M53" i="101"/>
  <c r="S33" i="101"/>
  <c r="Y33" i="101"/>
  <c r="G33" i="101"/>
  <c r="O33" i="101"/>
  <c r="M33" i="101"/>
  <c r="AB33" i="101"/>
  <c r="U33" i="101"/>
  <c r="I33" i="101"/>
  <c r="AA33" i="101"/>
  <c r="G77" i="101"/>
  <c r="U77" i="101"/>
  <c r="AB77" i="101"/>
  <c r="AA77" i="101"/>
  <c r="M77" i="101"/>
  <c r="Y77" i="101"/>
  <c r="O77" i="101"/>
  <c r="S77" i="101"/>
  <c r="I77" i="101"/>
  <c r="AA80" i="101"/>
  <c r="Y80" i="101"/>
  <c r="I80" i="101"/>
  <c r="U80" i="101"/>
  <c r="AB80" i="101"/>
  <c r="O80" i="101"/>
  <c r="S80" i="101"/>
  <c r="M80" i="101"/>
  <c r="G80" i="101"/>
  <c r="U62" i="101"/>
  <c r="S62" i="101"/>
  <c r="O62" i="101"/>
  <c r="M62" i="101"/>
  <c r="Y62" i="101"/>
  <c r="AB62" i="101"/>
  <c r="AA62" i="101"/>
  <c r="G62" i="101"/>
  <c r="I62" i="101"/>
  <c r="S30" i="101"/>
  <c r="AB30" i="101"/>
  <c r="AA30" i="101"/>
  <c r="I30" i="101"/>
  <c r="G30" i="101"/>
  <c r="U30" i="101"/>
  <c r="M30" i="101"/>
  <c r="Y30" i="101"/>
  <c r="O30" i="101"/>
  <c r="G87" i="101"/>
  <c r="U87" i="101"/>
  <c r="AB87" i="101"/>
  <c r="AA87" i="101"/>
  <c r="M87" i="101"/>
  <c r="Y87" i="101"/>
  <c r="O87" i="101"/>
  <c r="S87" i="101"/>
  <c r="I87" i="101"/>
  <c r="U67" i="101"/>
  <c r="S67" i="101"/>
  <c r="O67" i="101"/>
  <c r="AB67" i="101"/>
  <c r="G67" i="101"/>
  <c r="I67" i="101"/>
  <c r="M67" i="101"/>
  <c r="Y67" i="101"/>
  <c r="AA67" i="101"/>
  <c r="G37" i="101"/>
  <c r="AB37" i="101"/>
  <c r="AA37" i="101"/>
  <c r="I37" i="101"/>
  <c r="U37" i="101"/>
  <c r="Y37" i="101"/>
  <c r="O37" i="101"/>
  <c r="M37" i="101"/>
  <c r="S37" i="101"/>
  <c r="O20" i="101"/>
  <c r="AB20" i="101"/>
  <c r="M20" i="101"/>
  <c r="Y20" i="101"/>
  <c r="I20" i="101"/>
  <c r="S20" i="101"/>
  <c r="AA20" i="101"/>
  <c r="U20" i="101"/>
  <c r="G20" i="101"/>
  <c r="U52" i="101"/>
  <c r="AB52" i="101"/>
  <c r="I52" i="101"/>
  <c r="AA52" i="101"/>
  <c r="G52" i="101"/>
  <c r="O52" i="101"/>
  <c r="Y52" i="101"/>
  <c r="S52" i="101"/>
  <c r="M52" i="101"/>
  <c r="O75" i="101"/>
  <c r="AB75" i="101"/>
  <c r="M75" i="101"/>
  <c r="Y75" i="101"/>
  <c r="I75" i="101"/>
  <c r="G75" i="101"/>
  <c r="U75" i="101"/>
  <c r="AA75" i="101"/>
  <c r="S75" i="101"/>
  <c r="AB50" i="101"/>
  <c r="M50" i="101"/>
  <c r="AA50" i="101"/>
  <c r="G50" i="101"/>
  <c r="Y50" i="101"/>
  <c r="O50" i="101"/>
  <c r="U50" i="101"/>
  <c r="S50" i="101"/>
  <c r="I50" i="101"/>
  <c r="O45" i="101"/>
  <c r="M45" i="101"/>
  <c r="AB45" i="101"/>
  <c r="AA45" i="101"/>
  <c r="U45" i="101"/>
  <c r="I45" i="101"/>
  <c r="G45" i="101"/>
  <c r="Y45" i="101"/>
  <c r="S45" i="101"/>
  <c r="S72" i="101"/>
  <c r="AB72" i="101"/>
  <c r="M72" i="101"/>
  <c r="Y72" i="101"/>
  <c r="I72" i="101"/>
  <c r="U72" i="101"/>
  <c r="O72" i="101"/>
  <c r="G72" i="101"/>
  <c r="AA72" i="101"/>
  <c r="O66" i="101"/>
  <c r="AA66" i="101"/>
  <c r="Y66" i="101"/>
  <c r="I66" i="101"/>
  <c r="AB66" i="101"/>
  <c r="U66" i="101"/>
  <c r="S66" i="101"/>
  <c r="M66" i="101"/>
  <c r="G66" i="101"/>
  <c r="S76" i="101"/>
  <c r="AB76" i="101"/>
  <c r="M76" i="101"/>
  <c r="I76" i="101"/>
  <c r="G76" i="101"/>
  <c r="U76" i="101"/>
  <c r="O76" i="101"/>
  <c r="AA76" i="101"/>
  <c r="Y76" i="101"/>
  <c r="O58" i="101"/>
  <c r="AB58" i="101"/>
  <c r="M58" i="101"/>
  <c r="Y58" i="101"/>
  <c r="I58" i="101"/>
  <c r="S58" i="101"/>
  <c r="AA58" i="101"/>
  <c r="U58" i="101"/>
  <c r="G58" i="101"/>
  <c r="O23" i="101"/>
  <c r="AB23" i="101"/>
  <c r="M23" i="101"/>
  <c r="Y23" i="101"/>
  <c r="I23" i="101"/>
  <c r="G23" i="101"/>
  <c r="S23" i="101"/>
  <c r="AA23" i="101"/>
  <c r="U23" i="101"/>
  <c r="O81" i="101"/>
  <c r="AB81" i="101"/>
  <c r="M81" i="101"/>
  <c r="Y81" i="101"/>
  <c r="I81" i="101"/>
  <c r="AA81" i="101"/>
  <c r="G81" i="101"/>
  <c r="S81" i="101"/>
  <c r="U81" i="101"/>
  <c r="S29" i="101"/>
  <c r="Y29" i="101"/>
  <c r="G29" i="101"/>
  <c r="M29" i="101"/>
  <c r="U29" i="101"/>
  <c r="I29" i="101"/>
  <c r="AB29" i="101"/>
  <c r="AA29" i="101"/>
  <c r="O29" i="101"/>
  <c r="Y63" i="101"/>
  <c r="I63" i="101"/>
  <c r="G63" i="101"/>
  <c r="S63" i="101"/>
  <c r="M63" i="101"/>
  <c r="U63" i="101"/>
  <c r="O63" i="101"/>
  <c r="AB63" i="101"/>
  <c r="AA63" i="101"/>
  <c r="Y68" i="101"/>
  <c r="I68" i="101"/>
  <c r="G68" i="101"/>
  <c r="S68" i="101"/>
  <c r="O68" i="101"/>
  <c r="AB68" i="101"/>
  <c r="AA68" i="101"/>
  <c r="M68" i="101"/>
  <c r="U68" i="101"/>
  <c r="O59" i="101"/>
  <c r="AB59" i="101"/>
  <c r="M59" i="101"/>
  <c r="Y59" i="101"/>
  <c r="I59" i="101"/>
  <c r="G59" i="101"/>
  <c r="S59" i="101"/>
  <c r="U59" i="101"/>
  <c r="AA59" i="101"/>
  <c r="AB65" i="101"/>
  <c r="M65" i="101"/>
  <c r="AA65" i="101"/>
  <c r="G65" i="101"/>
  <c r="Y65" i="101"/>
  <c r="O65" i="101"/>
  <c r="S65" i="101"/>
  <c r="U65" i="101"/>
  <c r="I65" i="101"/>
  <c r="O18" i="101"/>
  <c r="AB18" i="101"/>
  <c r="M18" i="101"/>
  <c r="Y18" i="101"/>
  <c r="I18" i="101"/>
  <c r="G18" i="101"/>
  <c r="S18" i="101"/>
  <c r="U18" i="101"/>
  <c r="AA18" i="101"/>
  <c r="O71" i="101"/>
  <c r="AB71" i="101"/>
  <c r="M71" i="101"/>
  <c r="Y71" i="101"/>
  <c r="I71" i="101"/>
  <c r="AA71" i="101"/>
  <c r="G71" i="101"/>
  <c r="U71" i="101"/>
  <c r="S71" i="101"/>
  <c r="S82" i="101"/>
  <c r="AB82" i="101"/>
  <c r="M82" i="101"/>
  <c r="Y82" i="101"/>
  <c r="I82" i="101"/>
  <c r="U82" i="101"/>
  <c r="O82" i="101"/>
  <c r="G82" i="101"/>
  <c r="AA82" i="101"/>
  <c r="S35" i="101"/>
  <c r="O35" i="101"/>
  <c r="M35" i="101"/>
  <c r="AA35" i="101"/>
  <c r="I35" i="101"/>
  <c r="G35" i="101"/>
  <c r="AB35" i="101"/>
  <c r="U35" i="101"/>
  <c r="Y35" i="101"/>
  <c r="AA14" i="101"/>
  <c r="Y14" i="101"/>
  <c r="I14" i="101"/>
  <c r="U14" i="101"/>
  <c r="M14" i="101"/>
  <c r="O14" i="101"/>
  <c r="S14" i="101"/>
  <c r="G14" i="101"/>
  <c r="AB14" i="101"/>
  <c r="O87" i="100"/>
  <c r="AA87" i="100"/>
  <c r="Y87" i="100"/>
  <c r="I87" i="100"/>
  <c r="G87" i="100"/>
  <c r="AB87" i="100"/>
  <c r="U87" i="100"/>
  <c r="S87" i="100"/>
  <c r="M87" i="100"/>
  <c r="AB86" i="100"/>
  <c r="M86" i="100"/>
  <c r="AA86" i="100"/>
  <c r="G86" i="100"/>
  <c r="U86" i="100"/>
  <c r="S86" i="100"/>
  <c r="Y86" i="100"/>
  <c r="O86" i="100"/>
  <c r="I86" i="100"/>
  <c r="U84" i="100"/>
  <c r="S84" i="100"/>
  <c r="O84" i="100"/>
  <c r="AB84" i="100"/>
  <c r="M84" i="100"/>
  <c r="AA84" i="100"/>
  <c r="Y84" i="100"/>
  <c r="I84" i="100"/>
  <c r="G84" i="100"/>
  <c r="AB14" i="100"/>
  <c r="M14" i="100"/>
  <c r="AA14" i="100"/>
  <c r="O14" i="100"/>
  <c r="G14" i="100"/>
  <c r="U14" i="100"/>
  <c r="S14" i="100"/>
  <c r="Y14" i="100"/>
  <c r="I14" i="100"/>
  <c r="AA66" i="100"/>
  <c r="U66" i="100"/>
  <c r="S66" i="100"/>
  <c r="Y66" i="100"/>
  <c r="O66" i="100"/>
  <c r="M66" i="100"/>
  <c r="I66" i="100"/>
  <c r="AB66" i="100"/>
  <c r="G66" i="100"/>
  <c r="S63" i="100"/>
  <c r="AB63" i="100"/>
  <c r="M63" i="100"/>
  <c r="AA63" i="100"/>
  <c r="O63" i="100"/>
  <c r="I63" i="100"/>
  <c r="Y63" i="100"/>
  <c r="G63" i="100"/>
  <c r="U63" i="100"/>
  <c r="AB13" i="100"/>
  <c r="M13" i="100"/>
  <c r="AA13" i="100"/>
  <c r="O13" i="100"/>
  <c r="G13" i="100"/>
  <c r="I13" i="100"/>
  <c r="Y13" i="100"/>
  <c r="S13" i="100"/>
  <c r="U13" i="100"/>
  <c r="G65" i="100"/>
  <c r="O65" i="100"/>
  <c r="AB65" i="100"/>
  <c r="AA65" i="100"/>
  <c r="U65" i="100"/>
  <c r="I65" i="100"/>
  <c r="S65" i="100"/>
  <c r="M65" i="100"/>
  <c r="Y65" i="100"/>
  <c r="Y85" i="100"/>
  <c r="I85" i="100"/>
  <c r="G85" i="100"/>
  <c r="S85" i="100"/>
  <c r="AB85" i="100"/>
  <c r="U85" i="100"/>
  <c r="O85" i="100"/>
  <c r="M85" i="100"/>
  <c r="AA85" i="100"/>
  <c r="U80" i="100"/>
  <c r="S80" i="100"/>
  <c r="O80" i="100"/>
  <c r="AB80" i="100"/>
  <c r="M80" i="100"/>
  <c r="I80" i="100"/>
  <c r="G80" i="100"/>
  <c r="AA80" i="100"/>
  <c r="Y80" i="100"/>
  <c r="O22" i="100"/>
  <c r="AB22" i="100"/>
  <c r="M22" i="100"/>
  <c r="I22" i="100"/>
  <c r="G22" i="100"/>
  <c r="Y22" i="100"/>
  <c r="U22" i="100"/>
  <c r="AA22" i="100"/>
  <c r="S22" i="100"/>
  <c r="Y54" i="100"/>
  <c r="I54" i="100"/>
  <c r="S54" i="100"/>
  <c r="O54" i="100"/>
  <c r="M54" i="100"/>
  <c r="G54" i="100"/>
  <c r="AB54" i="100"/>
  <c r="AA54" i="100"/>
  <c r="U54" i="100"/>
  <c r="S68" i="100"/>
  <c r="AB68" i="100"/>
  <c r="M68" i="100"/>
  <c r="AA68" i="100"/>
  <c r="U68" i="100"/>
  <c r="I68" i="100"/>
  <c r="Y68" i="100"/>
  <c r="O68" i="100"/>
  <c r="G68" i="100"/>
  <c r="AA33" i="100"/>
  <c r="U33" i="100"/>
  <c r="M33" i="100"/>
  <c r="O33" i="100"/>
  <c r="I33" i="100"/>
  <c r="G33" i="100"/>
  <c r="AB33" i="100"/>
  <c r="Y33" i="100"/>
  <c r="S33" i="100"/>
  <c r="Y81" i="100"/>
  <c r="I81" i="100"/>
  <c r="G81" i="100"/>
  <c r="S81" i="100"/>
  <c r="AA81" i="100"/>
  <c r="U81" i="100"/>
  <c r="M81" i="100"/>
  <c r="O81" i="100"/>
  <c r="AB81" i="100"/>
  <c r="AA77" i="100"/>
  <c r="Y77" i="100"/>
  <c r="I77" i="100"/>
  <c r="AB77" i="100"/>
  <c r="U77" i="100"/>
  <c r="S77" i="100"/>
  <c r="M77" i="100"/>
  <c r="G77" i="100"/>
  <c r="O77" i="100"/>
  <c r="AB82" i="100"/>
  <c r="M82" i="100"/>
  <c r="AA82" i="100"/>
  <c r="G82" i="100"/>
  <c r="U82" i="100"/>
  <c r="Y82" i="100"/>
  <c r="S82" i="100"/>
  <c r="O82" i="100"/>
  <c r="I82" i="100"/>
  <c r="Y71" i="100"/>
  <c r="I71" i="100"/>
  <c r="S71" i="100"/>
  <c r="AB71" i="100"/>
  <c r="AA71" i="100"/>
  <c r="U71" i="100"/>
  <c r="M71" i="100"/>
  <c r="O71" i="100"/>
  <c r="G71" i="100"/>
  <c r="U40" i="100"/>
  <c r="AB40" i="100"/>
  <c r="O40" i="100"/>
  <c r="M40" i="100"/>
  <c r="G40" i="100"/>
  <c r="AA40" i="100"/>
  <c r="Y40" i="100"/>
  <c r="S40" i="100"/>
  <c r="I40" i="100"/>
  <c r="U74" i="100"/>
  <c r="O74" i="100"/>
  <c r="AB74" i="100"/>
  <c r="M74" i="100"/>
  <c r="G74" i="100"/>
  <c r="Y74" i="100"/>
  <c r="I74" i="100"/>
  <c r="AA74" i="100"/>
  <c r="S74" i="100"/>
  <c r="Y75" i="100"/>
  <c r="I75" i="100"/>
  <c r="S75" i="100"/>
  <c r="M75" i="100"/>
  <c r="AB75" i="100"/>
  <c r="O75" i="100"/>
  <c r="G75" i="100"/>
  <c r="U75" i="100"/>
  <c r="AA75" i="100"/>
  <c r="AB16" i="100"/>
  <c r="M16" i="100"/>
  <c r="AA16" i="100"/>
  <c r="O16" i="100"/>
  <c r="U16" i="100"/>
  <c r="S16" i="100"/>
  <c r="G16" i="100"/>
  <c r="I16" i="100"/>
  <c r="Y16" i="100"/>
  <c r="U74" i="99"/>
  <c r="O74" i="99"/>
  <c r="M74" i="99"/>
  <c r="AB74" i="99"/>
  <c r="G74" i="99"/>
  <c r="AA74" i="99"/>
  <c r="I74" i="99"/>
  <c r="S74" i="99"/>
  <c r="Y74" i="99"/>
  <c r="AB76" i="99"/>
  <c r="M76" i="99"/>
  <c r="O76" i="99"/>
  <c r="Y76" i="99"/>
  <c r="U76" i="99"/>
  <c r="S76" i="99"/>
  <c r="AA76" i="99"/>
  <c r="I76" i="99"/>
  <c r="G76" i="99"/>
  <c r="O67" i="99"/>
  <c r="U67" i="99"/>
  <c r="S67" i="99"/>
  <c r="Y67" i="99"/>
  <c r="M67" i="99"/>
  <c r="AB67" i="99"/>
  <c r="AA67" i="99"/>
  <c r="I67" i="99"/>
  <c r="G67" i="99"/>
  <c r="AA22" i="99"/>
  <c r="O22" i="99"/>
  <c r="M22" i="99"/>
  <c r="AB22" i="99"/>
  <c r="I22" i="99"/>
  <c r="U22" i="99"/>
  <c r="S22" i="99"/>
  <c r="G22" i="99"/>
  <c r="Y22" i="99"/>
  <c r="AA73" i="99"/>
  <c r="I73" i="99"/>
  <c r="Y73" i="99"/>
  <c r="G73" i="99"/>
  <c r="S73" i="99"/>
  <c r="M73" i="99"/>
  <c r="O73" i="99"/>
  <c r="AB73" i="99"/>
  <c r="U73" i="99"/>
  <c r="AA17" i="99"/>
  <c r="AB17" i="99"/>
  <c r="I17" i="99"/>
  <c r="Y17" i="99"/>
  <c r="G17" i="99"/>
  <c r="O17" i="99"/>
  <c r="M17" i="99"/>
  <c r="U17" i="99"/>
  <c r="S17" i="99"/>
  <c r="U87" i="99"/>
  <c r="M87" i="99"/>
  <c r="I87" i="99"/>
  <c r="AB87" i="99"/>
  <c r="G87" i="99"/>
  <c r="AA87" i="99"/>
  <c r="Y87" i="99"/>
  <c r="S87" i="99"/>
  <c r="O87" i="99"/>
  <c r="U80" i="99"/>
  <c r="S80" i="99"/>
  <c r="Y80" i="99"/>
  <c r="O80" i="99"/>
  <c r="M80" i="99"/>
  <c r="G80" i="99"/>
  <c r="AB80" i="99"/>
  <c r="AA80" i="99"/>
  <c r="I80" i="99"/>
  <c r="AA21" i="99"/>
  <c r="AB21" i="99"/>
  <c r="I21" i="99"/>
  <c r="Y21" i="99"/>
  <c r="G21" i="99"/>
  <c r="U21" i="99"/>
  <c r="S21" i="99"/>
  <c r="O21" i="99"/>
  <c r="M21" i="99"/>
  <c r="O44" i="99"/>
  <c r="AB44" i="99"/>
  <c r="I44" i="99"/>
  <c r="AA44" i="99"/>
  <c r="G44" i="99"/>
  <c r="Y44" i="99"/>
  <c r="U44" i="99"/>
  <c r="S44" i="99"/>
  <c r="M44" i="99"/>
  <c r="Y75" i="99"/>
  <c r="I75" i="99"/>
  <c r="U75" i="99"/>
  <c r="G75" i="99"/>
  <c r="AA75" i="99"/>
  <c r="S75" i="99"/>
  <c r="AB75" i="99"/>
  <c r="O75" i="99"/>
  <c r="M75" i="99"/>
  <c r="S63" i="99"/>
  <c r="AA63" i="99"/>
  <c r="I63" i="99"/>
  <c r="Y63" i="99"/>
  <c r="G63" i="99"/>
  <c r="M63" i="99"/>
  <c r="O63" i="99"/>
  <c r="AB63" i="99"/>
  <c r="U63" i="99"/>
  <c r="G15" i="99"/>
  <c r="O15" i="99"/>
  <c r="M15" i="99"/>
  <c r="AB15" i="99"/>
  <c r="Y15" i="99"/>
  <c r="U15" i="99"/>
  <c r="S15" i="99"/>
  <c r="I15" i="99"/>
  <c r="AA15" i="99"/>
  <c r="AB86" i="99"/>
  <c r="M86" i="99"/>
  <c r="O86" i="99"/>
  <c r="U86" i="99"/>
  <c r="I86" i="99"/>
  <c r="S86" i="99"/>
  <c r="G86" i="99"/>
  <c r="AA86" i="99"/>
  <c r="Y86" i="99"/>
  <c r="AA83" i="99"/>
  <c r="I83" i="99"/>
  <c r="Y83" i="99"/>
  <c r="G83" i="99"/>
  <c r="M83" i="99"/>
  <c r="AB83" i="99"/>
  <c r="O83" i="99"/>
  <c r="U83" i="99"/>
  <c r="S83" i="99"/>
  <c r="U77" i="99"/>
  <c r="S77" i="99"/>
  <c r="M77" i="99"/>
  <c r="O77" i="99"/>
  <c r="Y77" i="99"/>
  <c r="I77" i="99"/>
  <c r="G77" i="99"/>
  <c r="AB77" i="99"/>
  <c r="AA77" i="99"/>
  <c r="S68" i="99"/>
  <c r="AB68" i="99"/>
  <c r="AA68" i="99"/>
  <c r="I68" i="99"/>
  <c r="U68" i="99"/>
  <c r="O68" i="99"/>
  <c r="M68" i="99"/>
  <c r="G68" i="99"/>
  <c r="Y68" i="99"/>
  <c r="O52" i="99"/>
  <c r="AB52" i="99"/>
  <c r="I52" i="99"/>
  <c r="AA52" i="99"/>
  <c r="G52" i="99"/>
  <c r="Y52" i="99"/>
  <c r="S52" i="99"/>
  <c r="M52" i="99"/>
  <c r="U52" i="99"/>
  <c r="AB24" i="99"/>
  <c r="M24" i="99"/>
  <c r="Y24" i="99"/>
  <c r="G24" i="99"/>
  <c r="U24" i="99"/>
  <c r="I24" i="99"/>
  <c r="AA24" i="99"/>
  <c r="S24" i="99"/>
  <c r="O24" i="99"/>
  <c r="Y85" i="99"/>
  <c r="I85" i="99"/>
  <c r="U85" i="99"/>
  <c r="AA85" i="99"/>
  <c r="O85" i="99"/>
  <c r="S85" i="99"/>
  <c r="AB85" i="99"/>
  <c r="M85" i="99"/>
  <c r="G85" i="99"/>
  <c r="U84" i="99"/>
  <c r="O84" i="99"/>
  <c r="M84" i="99"/>
  <c r="AB84" i="99"/>
  <c r="G84" i="99"/>
  <c r="Y84" i="99"/>
  <c r="AA84" i="99"/>
  <c r="S84" i="99"/>
  <c r="I84" i="99"/>
  <c r="U47" i="99"/>
  <c r="S47" i="99"/>
  <c r="O47" i="99"/>
  <c r="M47" i="99"/>
  <c r="AA47" i="99"/>
  <c r="Y47" i="99"/>
  <c r="I47" i="99"/>
  <c r="G47" i="99"/>
  <c r="AB47" i="99"/>
  <c r="Y71" i="99"/>
  <c r="I71" i="99"/>
  <c r="AB71" i="99"/>
  <c r="AA71" i="99"/>
  <c r="G71" i="99"/>
  <c r="S71" i="99"/>
  <c r="U71" i="99"/>
  <c r="M71" i="99"/>
  <c r="O71" i="99"/>
  <c r="AA45" i="99"/>
  <c r="I45" i="99"/>
  <c r="S45" i="99"/>
  <c r="O45" i="99"/>
  <c r="M45" i="99"/>
  <c r="U45" i="99"/>
  <c r="G45" i="99"/>
  <c r="AB45" i="99"/>
  <c r="Y45" i="99"/>
  <c r="U53" i="99"/>
  <c r="S53" i="99"/>
  <c r="O53" i="99"/>
  <c r="M53" i="99"/>
  <c r="AA53" i="99"/>
  <c r="Y53" i="99"/>
  <c r="I53" i="99"/>
  <c r="G53" i="99"/>
  <c r="AB53" i="99"/>
  <c r="AB50" i="99"/>
  <c r="M50" i="99"/>
  <c r="U50" i="99"/>
  <c r="I50" i="99"/>
  <c r="AA50" i="99"/>
  <c r="G50" i="99"/>
  <c r="Y50" i="99"/>
  <c r="S50" i="99"/>
  <c r="O50" i="99"/>
  <c r="O62" i="99"/>
  <c r="S62" i="99"/>
  <c r="U62" i="99"/>
  <c r="M62" i="99"/>
  <c r="G62" i="99"/>
  <c r="AB62" i="99"/>
  <c r="AA62" i="99"/>
  <c r="Y62" i="99"/>
  <c r="I62" i="99"/>
  <c r="Y81" i="99"/>
  <c r="I81" i="99"/>
  <c r="AB81" i="99"/>
  <c r="AA81" i="99"/>
  <c r="G81" i="99"/>
  <c r="S81" i="99"/>
  <c r="O81" i="99"/>
  <c r="M81" i="99"/>
  <c r="U81" i="99"/>
  <c r="AA66" i="99"/>
  <c r="M66" i="99"/>
  <c r="AB66" i="99"/>
  <c r="I66" i="99"/>
  <c r="Y66" i="99"/>
  <c r="U66" i="99"/>
  <c r="S66" i="99"/>
  <c r="O66" i="99"/>
  <c r="G66" i="99"/>
  <c r="G65" i="99"/>
  <c r="U65" i="99"/>
  <c r="S65" i="99"/>
  <c r="I65" i="99"/>
  <c r="AB65" i="99"/>
  <c r="AA65" i="99"/>
  <c r="Y65" i="99"/>
  <c r="O65" i="99"/>
  <c r="M65" i="99"/>
  <c r="AB40" i="99"/>
  <c r="M40" i="99"/>
  <c r="U40" i="99"/>
  <c r="O40" i="99"/>
  <c r="I40" i="99"/>
  <c r="AA40" i="99"/>
  <c r="G40" i="99"/>
  <c r="Y40" i="99"/>
  <c r="S40" i="99"/>
  <c r="AY67" i="15"/>
  <c r="S21" i="103"/>
  <c r="O21" i="103"/>
  <c r="M21" i="103"/>
  <c r="G21" i="103"/>
  <c r="U21" i="103"/>
  <c r="AB21" i="103"/>
  <c r="AA21" i="103"/>
  <c r="Y21" i="103"/>
  <c r="I21" i="103"/>
  <c r="AA38" i="103"/>
  <c r="Y38" i="103"/>
  <c r="I38" i="103"/>
  <c r="O38" i="103"/>
  <c r="M38" i="103"/>
  <c r="G38" i="103"/>
  <c r="U38" i="103"/>
  <c r="S38" i="103"/>
  <c r="AB38" i="103"/>
  <c r="O61" i="103"/>
  <c r="AB61" i="103"/>
  <c r="M61" i="103"/>
  <c r="AA61" i="103"/>
  <c r="Y61" i="103"/>
  <c r="I61" i="103"/>
  <c r="G61" i="103"/>
  <c r="S61" i="103"/>
  <c r="U61" i="103"/>
  <c r="U25" i="103"/>
  <c r="O25" i="103"/>
  <c r="AA25" i="103"/>
  <c r="M25" i="103"/>
  <c r="AB25" i="103"/>
  <c r="G25" i="103"/>
  <c r="I25" i="103"/>
  <c r="Y25" i="103"/>
  <c r="S25" i="103"/>
  <c r="O51" i="103"/>
  <c r="AB51" i="103"/>
  <c r="M51" i="103"/>
  <c r="I51" i="103"/>
  <c r="G51" i="103"/>
  <c r="U51" i="103"/>
  <c r="S51" i="103"/>
  <c r="AA51" i="103"/>
  <c r="Y51" i="103"/>
  <c r="S18" i="103"/>
  <c r="U18" i="103"/>
  <c r="Y18" i="103"/>
  <c r="AB18" i="103"/>
  <c r="O18" i="103"/>
  <c r="M18" i="103"/>
  <c r="I18" i="103"/>
  <c r="G18" i="103"/>
  <c r="AA18" i="103"/>
  <c r="U78" i="103"/>
  <c r="S78" i="103"/>
  <c r="Y78" i="103"/>
  <c r="O78" i="103"/>
  <c r="M78" i="103"/>
  <c r="G78" i="103"/>
  <c r="I78" i="103"/>
  <c r="AB78" i="103"/>
  <c r="AA78" i="103"/>
  <c r="G30" i="103"/>
  <c r="U30" i="103"/>
  <c r="AB30" i="103"/>
  <c r="I30" i="103"/>
  <c r="AA30" i="103"/>
  <c r="Y30" i="103"/>
  <c r="S30" i="103"/>
  <c r="O30" i="103"/>
  <c r="M30" i="103"/>
  <c r="G27" i="103"/>
  <c r="U27" i="103"/>
  <c r="AA27" i="103"/>
  <c r="Y27" i="103"/>
  <c r="S27" i="103"/>
  <c r="O27" i="103"/>
  <c r="I27" i="103"/>
  <c r="AB27" i="103"/>
  <c r="M27" i="103"/>
  <c r="AB57" i="103"/>
  <c r="M57" i="103"/>
  <c r="AA57" i="103"/>
  <c r="Y57" i="103"/>
  <c r="I57" i="103"/>
  <c r="U57" i="103"/>
  <c r="S57" i="103"/>
  <c r="O57" i="103"/>
  <c r="G57" i="103"/>
  <c r="G29" i="103"/>
  <c r="U29" i="103"/>
  <c r="S29" i="103"/>
  <c r="M29" i="103"/>
  <c r="O29" i="103"/>
  <c r="AA29" i="103"/>
  <c r="AB29" i="103"/>
  <c r="Y29" i="103"/>
  <c r="I29" i="103"/>
  <c r="U46" i="103"/>
  <c r="S46" i="103"/>
  <c r="O46" i="103"/>
  <c r="M46" i="103"/>
  <c r="I46" i="103"/>
  <c r="G46" i="103"/>
  <c r="Y46" i="103"/>
  <c r="AB46" i="103"/>
  <c r="AA46" i="103"/>
  <c r="O16" i="103"/>
  <c r="AA16" i="103"/>
  <c r="I16" i="103"/>
  <c r="Y16" i="103"/>
  <c r="G16" i="103"/>
  <c r="AB16" i="103"/>
  <c r="U16" i="103"/>
  <c r="S16" i="103"/>
  <c r="M16" i="103"/>
  <c r="U99" i="103"/>
  <c r="S99" i="103"/>
  <c r="AA99" i="103"/>
  <c r="Y99" i="103"/>
  <c r="G99" i="103"/>
  <c r="AB99" i="103"/>
  <c r="O99" i="103"/>
  <c r="I99" i="103"/>
  <c r="M99" i="103"/>
  <c r="O13" i="103"/>
  <c r="U13" i="103"/>
  <c r="S13" i="103"/>
  <c r="AA13" i="103"/>
  <c r="G13" i="103"/>
  <c r="Y13" i="103"/>
  <c r="AB13" i="103"/>
  <c r="M13" i="103"/>
  <c r="I13" i="103"/>
  <c r="O60" i="103"/>
  <c r="AB60" i="103"/>
  <c r="M60" i="103"/>
  <c r="AA60" i="103"/>
  <c r="I60" i="103"/>
  <c r="G60" i="103"/>
  <c r="S60" i="103"/>
  <c r="U60" i="103"/>
  <c r="Y60" i="103"/>
  <c r="U26" i="103"/>
  <c r="O26" i="103"/>
  <c r="M26" i="103"/>
  <c r="Y26" i="103"/>
  <c r="I26" i="103"/>
  <c r="AB26" i="103"/>
  <c r="AA26" i="103"/>
  <c r="S26" i="103"/>
  <c r="G26" i="103"/>
  <c r="AB42" i="103"/>
  <c r="M42" i="103"/>
  <c r="S42" i="103"/>
  <c r="O42" i="103"/>
  <c r="AA42" i="103"/>
  <c r="Y42" i="103"/>
  <c r="G42" i="103"/>
  <c r="U42" i="103"/>
  <c r="I42" i="103"/>
  <c r="AB39" i="103"/>
  <c r="M39" i="103"/>
  <c r="AA39" i="103"/>
  <c r="G39" i="103"/>
  <c r="Y39" i="103"/>
  <c r="U39" i="103"/>
  <c r="I39" i="103"/>
  <c r="S39" i="103"/>
  <c r="O39" i="103"/>
  <c r="AB58" i="103"/>
  <c r="M58" i="103"/>
  <c r="AA58" i="103"/>
  <c r="Y58" i="103"/>
  <c r="I58" i="103"/>
  <c r="U58" i="103"/>
  <c r="S58" i="103"/>
  <c r="O58" i="103"/>
  <c r="G58" i="103"/>
  <c r="G32" i="103"/>
  <c r="U32" i="103"/>
  <c r="Y32" i="103"/>
  <c r="S32" i="103"/>
  <c r="O32" i="103"/>
  <c r="M32" i="103"/>
  <c r="AB32" i="103"/>
  <c r="I32" i="103"/>
  <c r="AA32" i="103"/>
  <c r="AB43" i="103"/>
  <c r="M43" i="103"/>
  <c r="U43" i="103"/>
  <c r="S43" i="103"/>
  <c r="AA43" i="103"/>
  <c r="Y43" i="103"/>
  <c r="O43" i="103"/>
  <c r="G43" i="103"/>
  <c r="I43" i="103"/>
  <c r="O15" i="103"/>
  <c r="Y15" i="103"/>
  <c r="G15" i="103"/>
  <c r="U15" i="103"/>
  <c r="I15" i="103"/>
  <c r="M15" i="103"/>
  <c r="AB15" i="103"/>
  <c r="AA15" i="103"/>
  <c r="S15" i="103"/>
  <c r="G31" i="103"/>
  <c r="U31" i="103"/>
  <c r="O31" i="103"/>
  <c r="AB31" i="103"/>
  <c r="M31" i="103"/>
  <c r="I31" i="103"/>
  <c r="Y31" i="103"/>
  <c r="AA31" i="103"/>
  <c r="S31" i="103"/>
  <c r="G35" i="103"/>
  <c r="U35" i="103"/>
  <c r="AA35" i="103"/>
  <c r="Y35" i="103"/>
  <c r="S35" i="103"/>
  <c r="O35" i="103"/>
  <c r="M35" i="103"/>
  <c r="I35" i="103"/>
  <c r="AB35" i="103"/>
  <c r="S22" i="103"/>
  <c r="U22" i="103"/>
  <c r="AA22" i="103"/>
  <c r="I22" i="103"/>
  <c r="G22" i="103"/>
  <c r="Y22" i="103"/>
  <c r="AB22" i="103"/>
  <c r="O22" i="103"/>
  <c r="M22" i="103"/>
  <c r="Y48" i="103"/>
  <c r="I48" i="103"/>
  <c r="U48" i="103"/>
  <c r="O48" i="103"/>
  <c r="M48" i="103"/>
  <c r="G48" i="103"/>
  <c r="AB48" i="103"/>
  <c r="S48" i="103"/>
  <c r="AA48" i="103"/>
  <c r="U79" i="103"/>
  <c r="S79" i="103"/>
  <c r="M79" i="103"/>
  <c r="I79" i="103"/>
  <c r="Y79" i="103"/>
  <c r="O79" i="103"/>
  <c r="G79" i="103"/>
  <c r="AA79" i="103"/>
  <c r="AB79" i="103"/>
  <c r="AB55" i="103"/>
  <c r="M55" i="103"/>
  <c r="AA55" i="103"/>
  <c r="Y55" i="103"/>
  <c r="I55" i="103"/>
  <c r="S55" i="103"/>
  <c r="O55" i="103"/>
  <c r="U55" i="103"/>
  <c r="G55" i="103"/>
  <c r="O40" i="103"/>
  <c r="AB40" i="103"/>
  <c r="M40" i="103"/>
  <c r="AA40" i="103"/>
  <c r="U40" i="103"/>
  <c r="S40" i="103"/>
  <c r="I40" i="103"/>
  <c r="G40" i="103"/>
  <c r="Y40" i="103"/>
  <c r="O14" i="103"/>
  <c r="U14" i="103"/>
  <c r="S14" i="103"/>
  <c r="AA14" i="103"/>
  <c r="M14" i="103"/>
  <c r="I14" i="103"/>
  <c r="G14" i="103"/>
  <c r="AB14" i="103"/>
  <c r="Y14" i="103"/>
  <c r="S20" i="103"/>
  <c r="M20" i="103"/>
  <c r="AB20" i="103"/>
  <c r="AA20" i="103"/>
  <c r="I20" i="103"/>
  <c r="O20" i="103"/>
  <c r="Y20" i="103"/>
  <c r="U20" i="103"/>
  <c r="G20" i="103"/>
  <c r="AB59" i="103"/>
  <c r="M59" i="103"/>
  <c r="AA59" i="103"/>
  <c r="Y59" i="103"/>
  <c r="I59" i="103"/>
  <c r="S59" i="103"/>
  <c r="O59" i="103"/>
  <c r="U59" i="103"/>
  <c r="G59" i="103"/>
  <c r="G28" i="103"/>
  <c r="U28" i="103"/>
  <c r="M28" i="103"/>
  <c r="AB28" i="103"/>
  <c r="I28" i="103"/>
  <c r="AA28" i="103"/>
  <c r="S28" i="103"/>
  <c r="O28" i="103"/>
  <c r="Y28" i="103"/>
  <c r="Y70" i="103"/>
  <c r="I70" i="103"/>
  <c r="G70" i="103"/>
  <c r="U70" i="103"/>
  <c r="AB70" i="103"/>
  <c r="AA70" i="103"/>
  <c r="S70" i="103"/>
  <c r="M70" i="103"/>
  <c r="O70" i="103"/>
  <c r="S98" i="103"/>
  <c r="O98" i="103"/>
  <c r="I98" i="103"/>
  <c r="AB98" i="103"/>
  <c r="G98" i="103"/>
  <c r="AA98" i="103"/>
  <c r="Y98" i="103"/>
  <c r="U98" i="103"/>
  <c r="M98" i="103"/>
  <c r="G79" i="102"/>
  <c r="AB79" i="102"/>
  <c r="M79" i="102"/>
  <c r="AA79" i="102"/>
  <c r="O79" i="102"/>
  <c r="S79" i="102"/>
  <c r="Y79" i="102"/>
  <c r="U79" i="102"/>
  <c r="I79" i="102"/>
  <c r="S29" i="102"/>
  <c r="U29" i="102"/>
  <c r="AB29" i="102"/>
  <c r="M29" i="102"/>
  <c r="I29" i="102"/>
  <c r="AA29" i="102"/>
  <c r="Y29" i="102"/>
  <c r="G29" i="102"/>
  <c r="O29" i="102"/>
  <c r="Y21" i="102"/>
  <c r="I21" i="102"/>
  <c r="U21" i="102"/>
  <c r="O21" i="102"/>
  <c r="G21" i="102"/>
  <c r="AB21" i="102"/>
  <c r="AA21" i="102"/>
  <c r="S21" i="102"/>
  <c r="M21" i="102"/>
  <c r="U46" i="102"/>
  <c r="S46" i="102"/>
  <c r="AB46" i="102"/>
  <c r="I46" i="102"/>
  <c r="G46" i="102"/>
  <c r="AA46" i="102"/>
  <c r="M46" i="102"/>
  <c r="Y46" i="102"/>
  <c r="O46" i="102"/>
  <c r="AB43" i="102"/>
  <c r="M43" i="102"/>
  <c r="I43" i="102"/>
  <c r="S43" i="102"/>
  <c r="O43" i="102"/>
  <c r="G43" i="102"/>
  <c r="AA43" i="102"/>
  <c r="Y43" i="102"/>
  <c r="U43" i="102"/>
  <c r="AB15" i="102"/>
  <c r="M15" i="102"/>
  <c r="Y15" i="102"/>
  <c r="G15" i="102"/>
  <c r="S15" i="102"/>
  <c r="I15" i="102"/>
  <c r="AA15" i="102"/>
  <c r="U15" i="102"/>
  <c r="O15" i="102"/>
  <c r="AB19" i="102"/>
  <c r="AA19" i="102"/>
  <c r="I19" i="102"/>
  <c r="S19" i="102"/>
  <c r="G19" i="102"/>
  <c r="O19" i="102"/>
  <c r="M19" i="102"/>
  <c r="Y19" i="102"/>
  <c r="U19" i="102"/>
  <c r="U48" i="102"/>
  <c r="AB48" i="102"/>
  <c r="S48" i="102"/>
  <c r="AA48" i="102"/>
  <c r="G48" i="102"/>
  <c r="I48" i="102"/>
  <c r="Y48" i="102"/>
  <c r="O48" i="102"/>
  <c r="M48" i="102"/>
  <c r="AB42" i="102"/>
  <c r="M42" i="102"/>
  <c r="S42" i="102"/>
  <c r="Y42" i="102"/>
  <c r="U42" i="102"/>
  <c r="O42" i="102"/>
  <c r="I42" i="102"/>
  <c r="AA42" i="102"/>
  <c r="G42" i="102"/>
  <c r="Y18" i="102"/>
  <c r="G18" i="102"/>
  <c r="S18" i="102"/>
  <c r="AA18" i="102"/>
  <c r="M18" i="102"/>
  <c r="U18" i="102"/>
  <c r="O18" i="102"/>
  <c r="I18" i="102"/>
  <c r="AB18" i="102"/>
  <c r="S33" i="102"/>
  <c r="U33" i="102"/>
  <c r="AB33" i="102"/>
  <c r="G33" i="102"/>
  <c r="AA33" i="102"/>
  <c r="O33" i="102"/>
  <c r="M33" i="102"/>
  <c r="I33" i="102"/>
  <c r="Y33" i="102"/>
  <c r="S35" i="102"/>
  <c r="AB35" i="102"/>
  <c r="U35" i="102"/>
  <c r="O35" i="102"/>
  <c r="M35" i="102"/>
  <c r="G35" i="102"/>
  <c r="AA35" i="102"/>
  <c r="Y35" i="102"/>
  <c r="I35" i="102"/>
  <c r="S31" i="102"/>
  <c r="AB31" i="102"/>
  <c r="U31" i="102"/>
  <c r="M31" i="102"/>
  <c r="I31" i="102"/>
  <c r="AA31" i="102"/>
  <c r="Y31" i="102"/>
  <c r="O31" i="102"/>
  <c r="G31" i="102"/>
  <c r="Y23" i="102"/>
  <c r="I23" i="102"/>
  <c r="U23" i="102"/>
  <c r="O23" i="102"/>
  <c r="G23" i="102"/>
  <c r="AB23" i="102"/>
  <c r="AA23" i="102"/>
  <c r="S23" i="102"/>
  <c r="M23" i="102"/>
  <c r="AA70" i="102"/>
  <c r="U70" i="102"/>
  <c r="O70" i="102"/>
  <c r="AB70" i="102"/>
  <c r="S70" i="102"/>
  <c r="M70" i="102"/>
  <c r="Y70" i="102"/>
  <c r="I70" i="102"/>
  <c r="G70" i="102"/>
  <c r="AA60" i="102"/>
  <c r="G60" i="102"/>
  <c r="S60" i="102"/>
  <c r="O60" i="102"/>
  <c r="AB60" i="102"/>
  <c r="M60" i="102"/>
  <c r="I60" i="102"/>
  <c r="U60" i="102"/>
  <c r="Y60" i="102"/>
  <c r="G78" i="102"/>
  <c r="AB78" i="102"/>
  <c r="M78" i="102"/>
  <c r="I78" i="102"/>
  <c r="U78" i="102"/>
  <c r="O78" i="102"/>
  <c r="AA78" i="102"/>
  <c r="Y78" i="102"/>
  <c r="S78" i="102"/>
  <c r="U99" i="102"/>
  <c r="O99" i="102"/>
  <c r="AA99" i="102"/>
  <c r="Y99" i="102"/>
  <c r="I99" i="102"/>
  <c r="AB99" i="102"/>
  <c r="S99" i="102"/>
  <c r="M99" i="102"/>
  <c r="G99" i="102"/>
  <c r="O20" i="102"/>
  <c r="M20" i="102"/>
  <c r="AA20" i="102"/>
  <c r="I20" i="102"/>
  <c r="S20" i="102"/>
  <c r="G20" i="102"/>
  <c r="AB20" i="102"/>
  <c r="Y20" i="102"/>
  <c r="U20" i="102"/>
  <c r="AA61" i="102"/>
  <c r="G61" i="102"/>
  <c r="Y61" i="102"/>
  <c r="M61" i="102"/>
  <c r="I61" i="102"/>
  <c r="U61" i="102"/>
  <c r="AB61" i="102"/>
  <c r="O61" i="102"/>
  <c r="S61" i="102"/>
  <c r="Y64" i="102"/>
  <c r="I64" i="102"/>
  <c r="S64" i="102"/>
  <c r="O64" i="102"/>
  <c r="G64" i="102"/>
  <c r="AB64" i="102"/>
  <c r="U64" i="102"/>
  <c r="M64" i="102"/>
  <c r="AA64" i="102"/>
  <c r="AB41" i="102"/>
  <c r="M41" i="102"/>
  <c r="O41" i="102"/>
  <c r="AA41" i="102"/>
  <c r="Y41" i="102"/>
  <c r="S41" i="102"/>
  <c r="U41" i="102"/>
  <c r="I41" i="102"/>
  <c r="G41" i="102"/>
  <c r="G38" i="102"/>
  <c r="AB38" i="102"/>
  <c r="S38" i="102"/>
  <c r="O38" i="102"/>
  <c r="I38" i="102"/>
  <c r="Y38" i="102"/>
  <c r="M38" i="102"/>
  <c r="U38" i="102"/>
  <c r="AA38" i="102"/>
  <c r="Y22" i="102"/>
  <c r="I22" i="102"/>
  <c r="M22" i="102"/>
  <c r="AA22" i="102"/>
  <c r="G22" i="102"/>
  <c r="AB22" i="102"/>
  <c r="U22" i="102"/>
  <c r="S22" i="102"/>
  <c r="O22" i="102"/>
  <c r="O21" i="101"/>
  <c r="AB21" i="101"/>
  <c r="M21" i="101"/>
  <c r="Y21" i="101"/>
  <c r="I21" i="101"/>
  <c r="G21" i="101"/>
  <c r="AA21" i="101"/>
  <c r="U21" i="101"/>
  <c r="S21" i="101"/>
  <c r="O61" i="101"/>
  <c r="AA61" i="101"/>
  <c r="U61" i="101"/>
  <c r="S61" i="101"/>
  <c r="AB61" i="101"/>
  <c r="Y61" i="101"/>
  <c r="M61" i="101"/>
  <c r="I61" i="101"/>
  <c r="G61" i="101"/>
  <c r="S32" i="101"/>
  <c r="U32" i="101"/>
  <c r="M32" i="101"/>
  <c r="AA32" i="101"/>
  <c r="Y32" i="101"/>
  <c r="G32" i="101"/>
  <c r="I32" i="101"/>
  <c r="AB32" i="101"/>
  <c r="O32" i="101"/>
  <c r="S28" i="101"/>
  <c r="U28" i="101"/>
  <c r="M28" i="101"/>
  <c r="Y28" i="101"/>
  <c r="O28" i="101"/>
  <c r="G28" i="101"/>
  <c r="AB28" i="101"/>
  <c r="AA28" i="101"/>
  <c r="I28" i="101"/>
  <c r="AB43" i="101"/>
  <c r="M43" i="101"/>
  <c r="U43" i="101"/>
  <c r="O43" i="101"/>
  <c r="I43" i="101"/>
  <c r="S43" i="101"/>
  <c r="G43" i="101"/>
  <c r="AA43" i="101"/>
  <c r="Y43" i="101"/>
  <c r="O25" i="101"/>
  <c r="AA25" i="101"/>
  <c r="U25" i="101"/>
  <c r="G25" i="101"/>
  <c r="AB25" i="101"/>
  <c r="S25" i="101"/>
  <c r="Y25" i="101"/>
  <c r="M25" i="101"/>
  <c r="I25" i="101"/>
  <c r="AA16" i="101"/>
  <c r="Y16" i="101"/>
  <c r="I16" i="101"/>
  <c r="U16" i="101"/>
  <c r="S16" i="101"/>
  <c r="M16" i="101"/>
  <c r="G16" i="101"/>
  <c r="AB16" i="101"/>
  <c r="O16" i="101"/>
  <c r="AB55" i="101"/>
  <c r="M55" i="101"/>
  <c r="Y55" i="101"/>
  <c r="I55" i="101"/>
  <c r="U55" i="101"/>
  <c r="O55" i="101"/>
  <c r="G55" i="101"/>
  <c r="S55" i="101"/>
  <c r="AA55" i="101"/>
  <c r="G38" i="101"/>
  <c r="O38" i="101"/>
  <c r="M38" i="101"/>
  <c r="AA38" i="101"/>
  <c r="I38" i="101"/>
  <c r="AB38" i="101"/>
  <c r="U38" i="101"/>
  <c r="Y38" i="101"/>
  <c r="S38" i="101"/>
  <c r="G78" i="101"/>
  <c r="U78" i="101"/>
  <c r="S78" i="101"/>
  <c r="O78" i="101"/>
  <c r="AB78" i="101"/>
  <c r="AA78" i="101"/>
  <c r="M78" i="101"/>
  <c r="Y78" i="101"/>
  <c r="I78" i="101"/>
  <c r="Y64" i="101"/>
  <c r="I64" i="101"/>
  <c r="G64" i="101"/>
  <c r="S64" i="101"/>
  <c r="AB64" i="101"/>
  <c r="O64" i="101"/>
  <c r="M64" i="101"/>
  <c r="U64" i="101"/>
  <c r="AA64" i="101"/>
  <c r="O26" i="101"/>
  <c r="AA26" i="101"/>
  <c r="M26" i="101"/>
  <c r="I26" i="101"/>
  <c r="S26" i="101"/>
  <c r="G26" i="101"/>
  <c r="U26" i="101"/>
  <c r="AB26" i="101"/>
  <c r="Y26" i="101"/>
  <c r="U46" i="101"/>
  <c r="S46" i="101"/>
  <c r="AB46" i="101"/>
  <c r="I46" i="101"/>
  <c r="AA46" i="101"/>
  <c r="Y46" i="101"/>
  <c r="M46" i="101"/>
  <c r="O46" i="101"/>
  <c r="G46" i="101"/>
  <c r="AB40" i="101"/>
  <c r="M40" i="101"/>
  <c r="AA40" i="101"/>
  <c r="I40" i="101"/>
  <c r="G40" i="101"/>
  <c r="Y40" i="101"/>
  <c r="S40" i="101"/>
  <c r="U40" i="101"/>
  <c r="O40" i="101"/>
  <c r="AB42" i="101"/>
  <c r="M42" i="101"/>
  <c r="S42" i="101"/>
  <c r="Y42" i="101"/>
  <c r="G42" i="101"/>
  <c r="U42" i="101"/>
  <c r="O42" i="101"/>
  <c r="I42" i="101"/>
  <c r="AA42" i="101"/>
  <c r="O22" i="101"/>
  <c r="AB22" i="101"/>
  <c r="M22" i="101"/>
  <c r="Y22" i="101"/>
  <c r="I22" i="101"/>
  <c r="U22" i="101"/>
  <c r="S22" i="101"/>
  <c r="G22" i="101"/>
  <c r="AA22" i="101"/>
  <c r="AA15" i="101"/>
  <c r="Y15" i="101"/>
  <c r="I15" i="101"/>
  <c r="U15" i="101"/>
  <c r="G15" i="101"/>
  <c r="AB15" i="101"/>
  <c r="S15" i="101"/>
  <c r="M15" i="101"/>
  <c r="O15" i="101"/>
  <c r="AA70" i="101"/>
  <c r="Y70" i="101"/>
  <c r="I70" i="101"/>
  <c r="U70" i="101"/>
  <c r="AB70" i="101"/>
  <c r="O70" i="101"/>
  <c r="S70" i="101"/>
  <c r="G70" i="101"/>
  <c r="M70" i="101"/>
  <c r="AB41" i="101"/>
  <c r="M41" i="101"/>
  <c r="O41" i="101"/>
  <c r="U41" i="101"/>
  <c r="Y41" i="101"/>
  <c r="S41" i="101"/>
  <c r="G41" i="101"/>
  <c r="AA41" i="101"/>
  <c r="I41" i="101"/>
  <c r="Y48" i="101"/>
  <c r="I48" i="101"/>
  <c r="U48" i="101"/>
  <c r="S48" i="101"/>
  <c r="AB48" i="101"/>
  <c r="G48" i="101"/>
  <c r="AA48" i="101"/>
  <c r="M48" i="101"/>
  <c r="O48" i="101"/>
  <c r="Y39" i="101"/>
  <c r="I39" i="101"/>
  <c r="U39" i="101"/>
  <c r="S39" i="101"/>
  <c r="O39" i="101"/>
  <c r="AB39" i="101"/>
  <c r="AA39" i="101"/>
  <c r="M39" i="101"/>
  <c r="G39" i="101"/>
  <c r="O57" i="101"/>
  <c r="AB57" i="101"/>
  <c r="M57" i="101"/>
  <c r="Y57" i="101"/>
  <c r="I57" i="101"/>
  <c r="AA57" i="101"/>
  <c r="S57" i="101"/>
  <c r="G57" i="101"/>
  <c r="U57" i="101"/>
  <c r="AA13" i="101"/>
  <c r="Y13" i="101"/>
  <c r="I13" i="101"/>
  <c r="U13" i="101"/>
  <c r="AB13" i="101"/>
  <c r="S13" i="101"/>
  <c r="M13" i="101"/>
  <c r="G13" i="101"/>
  <c r="O13" i="101"/>
  <c r="U98" i="101"/>
  <c r="S98" i="101"/>
  <c r="O98" i="101"/>
  <c r="AB98" i="101"/>
  <c r="G98" i="101"/>
  <c r="AA98" i="101"/>
  <c r="M98" i="101"/>
  <c r="I98" i="101"/>
  <c r="Y98" i="101"/>
  <c r="G79" i="101"/>
  <c r="U79" i="101"/>
  <c r="I79" i="101"/>
  <c r="S79" i="101"/>
  <c r="AB79" i="101"/>
  <c r="Y79" i="101"/>
  <c r="AA79" i="101"/>
  <c r="O79" i="101"/>
  <c r="M79" i="101"/>
  <c r="AB56" i="101"/>
  <c r="M56" i="101"/>
  <c r="Y56" i="101"/>
  <c r="I56" i="101"/>
  <c r="O56" i="101"/>
  <c r="U56" i="101"/>
  <c r="G56" i="101"/>
  <c r="S56" i="101"/>
  <c r="AA56" i="101"/>
  <c r="AB51" i="101"/>
  <c r="M51" i="101"/>
  <c r="S51" i="101"/>
  <c r="O51" i="101"/>
  <c r="Y51" i="101"/>
  <c r="AA51" i="101"/>
  <c r="U51" i="101"/>
  <c r="I51" i="101"/>
  <c r="G51" i="101"/>
  <c r="O60" i="101"/>
  <c r="AA60" i="101"/>
  <c r="AB60" i="101"/>
  <c r="Y60" i="101"/>
  <c r="M60" i="101"/>
  <c r="U60" i="101"/>
  <c r="S60" i="101"/>
  <c r="I60" i="101"/>
  <c r="G60" i="101"/>
  <c r="S34" i="101"/>
  <c r="AB34" i="101"/>
  <c r="AA34" i="101"/>
  <c r="I34" i="101"/>
  <c r="M34" i="101"/>
  <c r="G34" i="101"/>
  <c r="U34" i="101"/>
  <c r="O34" i="101"/>
  <c r="Y34" i="101"/>
  <c r="S36" i="101"/>
  <c r="U36" i="101"/>
  <c r="M36" i="101"/>
  <c r="AB36" i="101"/>
  <c r="AA36" i="101"/>
  <c r="Y36" i="101"/>
  <c r="I36" i="101"/>
  <c r="G36" i="101"/>
  <c r="O36" i="101"/>
  <c r="S31" i="101"/>
  <c r="O31" i="101"/>
  <c r="M31" i="101"/>
  <c r="AA31" i="101"/>
  <c r="I31" i="101"/>
  <c r="AB31" i="101"/>
  <c r="Y31" i="101"/>
  <c r="U31" i="101"/>
  <c r="G31" i="101"/>
  <c r="O27" i="101"/>
  <c r="AA27" i="101"/>
  <c r="AB27" i="101"/>
  <c r="Y27" i="101"/>
  <c r="M27" i="101"/>
  <c r="I27" i="101"/>
  <c r="G27" i="101"/>
  <c r="U27" i="101"/>
  <c r="S27" i="101"/>
  <c r="O19" i="101"/>
  <c r="AB19" i="101"/>
  <c r="M19" i="101"/>
  <c r="Y19" i="101"/>
  <c r="I19" i="101"/>
  <c r="AA19" i="101"/>
  <c r="U19" i="101"/>
  <c r="G19" i="101"/>
  <c r="S19" i="101"/>
  <c r="Y69" i="101"/>
  <c r="I69" i="101"/>
  <c r="G69" i="101"/>
  <c r="S69" i="101"/>
  <c r="M69" i="101"/>
  <c r="U69" i="101"/>
  <c r="AA69" i="101"/>
  <c r="AB69" i="101"/>
  <c r="O69" i="101"/>
  <c r="AA28" i="100"/>
  <c r="S28" i="100"/>
  <c r="I28" i="100"/>
  <c r="U28" i="100"/>
  <c r="O28" i="100"/>
  <c r="M28" i="100"/>
  <c r="AB28" i="100"/>
  <c r="Y28" i="100"/>
  <c r="G28" i="100"/>
  <c r="Y58" i="100"/>
  <c r="I58" i="100"/>
  <c r="S58" i="100"/>
  <c r="O58" i="100"/>
  <c r="M58" i="100"/>
  <c r="G58" i="100"/>
  <c r="AA58" i="100"/>
  <c r="U58" i="100"/>
  <c r="AB58" i="100"/>
  <c r="O19" i="100"/>
  <c r="AB19" i="100"/>
  <c r="M19" i="100"/>
  <c r="U19" i="100"/>
  <c r="S19" i="100"/>
  <c r="G19" i="100"/>
  <c r="AA19" i="100"/>
  <c r="Y19" i="100"/>
  <c r="I19" i="100"/>
  <c r="O79" i="100"/>
  <c r="AA79" i="100"/>
  <c r="Y79" i="100"/>
  <c r="I79" i="100"/>
  <c r="U79" i="100"/>
  <c r="S79" i="100"/>
  <c r="G79" i="100"/>
  <c r="M79" i="100"/>
  <c r="AB79" i="100"/>
  <c r="Y59" i="100"/>
  <c r="I59" i="100"/>
  <c r="S59" i="100"/>
  <c r="G59" i="100"/>
  <c r="AA59" i="100"/>
  <c r="O59" i="100"/>
  <c r="M59" i="100"/>
  <c r="U59" i="100"/>
  <c r="AB59" i="100"/>
  <c r="S64" i="100"/>
  <c r="AB64" i="100"/>
  <c r="M64" i="100"/>
  <c r="AA64" i="100"/>
  <c r="G64" i="100"/>
  <c r="Y64" i="100"/>
  <c r="U64" i="100"/>
  <c r="O64" i="100"/>
  <c r="I64" i="100"/>
  <c r="U42" i="100"/>
  <c r="O42" i="100"/>
  <c r="AA42" i="100"/>
  <c r="I42" i="100"/>
  <c r="M42" i="100"/>
  <c r="AB42" i="100"/>
  <c r="Y42" i="100"/>
  <c r="S42" i="100"/>
  <c r="G42" i="100"/>
  <c r="AA78" i="100"/>
  <c r="Y78" i="100"/>
  <c r="I78" i="100"/>
  <c r="U78" i="100"/>
  <c r="O78" i="100"/>
  <c r="AB78" i="100"/>
  <c r="S78" i="100"/>
  <c r="M78" i="100"/>
  <c r="G78" i="100"/>
  <c r="Y46" i="100"/>
  <c r="I46" i="100"/>
  <c r="O46" i="100"/>
  <c r="G46" i="100"/>
  <c r="AB46" i="100"/>
  <c r="AA46" i="100"/>
  <c r="U46" i="100"/>
  <c r="S46" i="100"/>
  <c r="M46" i="100"/>
  <c r="U70" i="100"/>
  <c r="O70" i="100"/>
  <c r="AB70" i="100"/>
  <c r="M70" i="100"/>
  <c r="G70" i="100"/>
  <c r="AA70" i="100"/>
  <c r="I70" i="100"/>
  <c r="Y70" i="100"/>
  <c r="S70" i="100"/>
  <c r="AA29" i="100"/>
  <c r="U29" i="100"/>
  <c r="Y29" i="100"/>
  <c r="M29" i="100"/>
  <c r="I29" i="100"/>
  <c r="G29" i="100"/>
  <c r="AB29" i="100"/>
  <c r="S29" i="100"/>
  <c r="O29" i="100"/>
  <c r="O23" i="100"/>
  <c r="AB23" i="100"/>
  <c r="M23" i="100"/>
  <c r="I23" i="100"/>
  <c r="Y23" i="100"/>
  <c r="U23" i="100"/>
  <c r="G23" i="100"/>
  <c r="S23" i="100"/>
  <c r="AA23" i="100"/>
  <c r="U48" i="100"/>
  <c r="AB48" i="100"/>
  <c r="M48" i="100"/>
  <c r="S48" i="100"/>
  <c r="O48" i="100"/>
  <c r="I48" i="100"/>
  <c r="G48" i="100"/>
  <c r="AA48" i="100"/>
  <c r="Y48" i="100"/>
  <c r="U41" i="100"/>
  <c r="M41" i="100"/>
  <c r="Y41" i="100"/>
  <c r="G41" i="100"/>
  <c r="AB41" i="100"/>
  <c r="AA41" i="100"/>
  <c r="I41" i="100"/>
  <c r="S41" i="100"/>
  <c r="O41" i="100"/>
  <c r="S69" i="100"/>
  <c r="AB69" i="100"/>
  <c r="M69" i="100"/>
  <c r="AA69" i="100"/>
  <c r="O69" i="100"/>
  <c r="I69" i="100"/>
  <c r="Y69" i="100"/>
  <c r="U69" i="100"/>
  <c r="G69" i="100"/>
  <c r="U39" i="100"/>
  <c r="AA39" i="100"/>
  <c r="I39" i="100"/>
  <c r="S39" i="100"/>
  <c r="AB39" i="100"/>
  <c r="Y39" i="100"/>
  <c r="G39" i="100"/>
  <c r="O39" i="100"/>
  <c r="M39" i="100"/>
  <c r="AA32" i="100"/>
  <c r="S32" i="100"/>
  <c r="U32" i="100"/>
  <c r="O32" i="100"/>
  <c r="M32" i="100"/>
  <c r="G32" i="100"/>
  <c r="I32" i="100"/>
  <c r="AB32" i="100"/>
  <c r="Y32" i="100"/>
  <c r="Y56" i="100"/>
  <c r="I56" i="100"/>
  <c r="S56" i="100"/>
  <c r="AB56" i="100"/>
  <c r="AA56" i="100"/>
  <c r="U56" i="100"/>
  <c r="O56" i="100"/>
  <c r="G56" i="100"/>
  <c r="M56" i="100"/>
  <c r="AA30" i="100"/>
  <c r="AB30" i="100"/>
  <c r="I30" i="100"/>
  <c r="Y30" i="100"/>
  <c r="G30" i="100"/>
  <c r="S30" i="100"/>
  <c r="O30" i="100"/>
  <c r="U30" i="100"/>
  <c r="M30" i="100"/>
  <c r="AA34" i="100"/>
  <c r="AB34" i="100"/>
  <c r="I34" i="100"/>
  <c r="Y34" i="100"/>
  <c r="G34" i="100"/>
  <c r="M34" i="100"/>
  <c r="U34" i="100"/>
  <c r="S34" i="100"/>
  <c r="O34" i="100"/>
  <c r="S38" i="100"/>
  <c r="O38" i="100"/>
  <c r="I38" i="100"/>
  <c r="Y38" i="100"/>
  <c r="G38" i="100"/>
  <c r="U38" i="100"/>
  <c r="AB38" i="100"/>
  <c r="AA38" i="100"/>
  <c r="M38" i="100"/>
  <c r="O20" i="100"/>
  <c r="AB20" i="100"/>
  <c r="M20" i="100"/>
  <c r="AA20" i="100"/>
  <c r="G20" i="100"/>
  <c r="I20" i="100"/>
  <c r="Y20" i="100"/>
  <c r="U20" i="100"/>
  <c r="S20" i="100"/>
  <c r="AB51" i="100"/>
  <c r="M51" i="100"/>
  <c r="U51" i="100"/>
  <c r="O51" i="100"/>
  <c r="AA51" i="100"/>
  <c r="G51" i="100"/>
  <c r="I51" i="100"/>
  <c r="Y51" i="100"/>
  <c r="S51" i="100"/>
  <c r="AA61" i="100"/>
  <c r="U61" i="100"/>
  <c r="S61" i="100"/>
  <c r="O61" i="100"/>
  <c r="I61" i="100"/>
  <c r="Y61" i="100"/>
  <c r="AB61" i="100"/>
  <c r="M61" i="100"/>
  <c r="G61" i="100"/>
  <c r="AA27" i="100"/>
  <c r="O27" i="100"/>
  <c r="M27" i="100"/>
  <c r="U27" i="100"/>
  <c r="Y27" i="100"/>
  <c r="S27" i="100"/>
  <c r="I27" i="100"/>
  <c r="G27" i="100"/>
  <c r="AB27" i="100"/>
  <c r="O98" i="100"/>
  <c r="AB98" i="100"/>
  <c r="M98" i="100"/>
  <c r="Y98" i="100"/>
  <c r="I98" i="100"/>
  <c r="G98" i="100"/>
  <c r="AA98" i="100"/>
  <c r="U98" i="100"/>
  <c r="S98" i="100"/>
  <c r="AB15" i="100"/>
  <c r="M15" i="100"/>
  <c r="AA15" i="100"/>
  <c r="Y15" i="100"/>
  <c r="U15" i="100"/>
  <c r="O15" i="100"/>
  <c r="S15" i="100"/>
  <c r="I15" i="100"/>
  <c r="G15" i="100"/>
  <c r="U43" i="100"/>
  <c r="AB43" i="100"/>
  <c r="G43" i="100"/>
  <c r="AA43" i="100"/>
  <c r="Y43" i="100"/>
  <c r="S43" i="100"/>
  <c r="O43" i="100"/>
  <c r="M43" i="100"/>
  <c r="I43" i="100"/>
  <c r="Y57" i="100"/>
  <c r="I57" i="100"/>
  <c r="S57" i="100"/>
  <c r="U57" i="100"/>
  <c r="M57" i="100"/>
  <c r="AB57" i="100"/>
  <c r="G57" i="100"/>
  <c r="AA57" i="100"/>
  <c r="O57" i="100"/>
  <c r="Y55" i="100"/>
  <c r="I55" i="100"/>
  <c r="S55" i="100"/>
  <c r="G55" i="100"/>
  <c r="AA55" i="100"/>
  <c r="AB55" i="100"/>
  <c r="U55" i="100"/>
  <c r="O55" i="100"/>
  <c r="M55" i="100"/>
  <c r="AA26" i="100"/>
  <c r="AB26" i="100"/>
  <c r="I26" i="100"/>
  <c r="Y26" i="100"/>
  <c r="G26" i="100"/>
  <c r="S26" i="100"/>
  <c r="O26" i="100"/>
  <c r="U26" i="100"/>
  <c r="M26" i="100"/>
  <c r="AA60" i="100"/>
  <c r="U60" i="100"/>
  <c r="S60" i="100"/>
  <c r="AB60" i="100"/>
  <c r="Y60" i="100"/>
  <c r="O60" i="100"/>
  <c r="M60" i="100"/>
  <c r="I60" i="100"/>
  <c r="G60" i="100"/>
  <c r="AA25" i="100"/>
  <c r="U25" i="100"/>
  <c r="M25" i="100"/>
  <c r="I25" i="100"/>
  <c r="G25" i="100"/>
  <c r="Y25" i="100"/>
  <c r="S25" i="100"/>
  <c r="AB25" i="100"/>
  <c r="O25" i="100"/>
  <c r="AA35" i="100"/>
  <c r="O35" i="100"/>
  <c r="M35" i="100"/>
  <c r="U35" i="100"/>
  <c r="AB35" i="100"/>
  <c r="Y35" i="100"/>
  <c r="S35" i="100"/>
  <c r="I35" i="100"/>
  <c r="G35" i="100"/>
  <c r="O21" i="100"/>
  <c r="AB21" i="100"/>
  <c r="M21" i="100"/>
  <c r="U21" i="100"/>
  <c r="S21" i="100"/>
  <c r="I21" i="100"/>
  <c r="G21" i="100"/>
  <c r="AA21" i="100"/>
  <c r="Y21" i="100"/>
  <c r="AA31" i="100"/>
  <c r="O31" i="100"/>
  <c r="M31" i="100"/>
  <c r="G31" i="100"/>
  <c r="AB31" i="100"/>
  <c r="Y31" i="100"/>
  <c r="S31" i="100"/>
  <c r="U31" i="100"/>
  <c r="I31" i="100"/>
  <c r="AA36" i="100"/>
  <c r="S36" i="100"/>
  <c r="I36" i="100"/>
  <c r="U36" i="100"/>
  <c r="O36" i="100"/>
  <c r="M36" i="100"/>
  <c r="G36" i="100"/>
  <c r="AB36" i="100"/>
  <c r="Y36" i="100"/>
  <c r="AB18" i="100"/>
  <c r="O18" i="100"/>
  <c r="M18" i="100"/>
  <c r="AA18" i="100"/>
  <c r="G18" i="100"/>
  <c r="Y18" i="100"/>
  <c r="U18" i="100"/>
  <c r="S18" i="100"/>
  <c r="I18" i="100"/>
  <c r="G13" i="99"/>
  <c r="Y13" i="99"/>
  <c r="U13" i="99"/>
  <c r="S13" i="99"/>
  <c r="I13" i="99"/>
  <c r="AB13" i="99"/>
  <c r="AA13" i="99"/>
  <c r="O13" i="99"/>
  <c r="M13" i="99"/>
  <c r="AB33" i="99"/>
  <c r="M33" i="99"/>
  <c r="AA33" i="99"/>
  <c r="I33" i="99"/>
  <c r="Y33" i="99"/>
  <c r="G33" i="99"/>
  <c r="O33" i="99"/>
  <c r="U33" i="99"/>
  <c r="S33" i="99"/>
  <c r="U38" i="99"/>
  <c r="S38" i="99"/>
  <c r="O38" i="99"/>
  <c r="M38" i="99"/>
  <c r="Y38" i="99"/>
  <c r="I38" i="99"/>
  <c r="G38" i="99"/>
  <c r="AB38" i="99"/>
  <c r="AA38" i="99"/>
  <c r="AB26" i="99"/>
  <c r="M26" i="99"/>
  <c r="O26" i="99"/>
  <c r="AA26" i="99"/>
  <c r="Y26" i="99"/>
  <c r="U26" i="99"/>
  <c r="S26" i="99"/>
  <c r="I26" i="99"/>
  <c r="G26" i="99"/>
  <c r="AA18" i="99"/>
  <c r="O18" i="99"/>
  <c r="AB18" i="99"/>
  <c r="I18" i="99"/>
  <c r="M18" i="99"/>
  <c r="G18" i="99"/>
  <c r="Y18" i="99"/>
  <c r="U18" i="99"/>
  <c r="S18" i="99"/>
  <c r="AB31" i="99"/>
  <c r="M31" i="99"/>
  <c r="U31" i="99"/>
  <c r="S31" i="99"/>
  <c r="O31" i="99"/>
  <c r="I31" i="99"/>
  <c r="G31" i="99"/>
  <c r="AA31" i="99"/>
  <c r="Y31" i="99"/>
  <c r="O98" i="99"/>
  <c r="AA98" i="99"/>
  <c r="I98" i="99"/>
  <c r="Y98" i="99"/>
  <c r="G98" i="99"/>
  <c r="M98" i="99"/>
  <c r="AB98" i="99"/>
  <c r="S98" i="99"/>
  <c r="U98" i="99"/>
  <c r="AB41" i="99"/>
  <c r="M41" i="99"/>
  <c r="Y41" i="99"/>
  <c r="G41" i="99"/>
  <c r="U41" i="99"/>
  <c r="S41" i="99"/>
  <c r="AA41" i="99"/>
  <c r="O41" i="99"/>
  <c r="I41" i="99"/>
  <c r="AA61" i="99"/>
  <c r="AB61" i="99"/>
  <c r="I61" i="99"/>
  <c r="Y61" i="99"/>
  <c r="G61" i="99"/>
  <c r="S61" i="99"/>
  <c r="U61" i="99"/>
  <c r="O61" i="99"/>
  <c r="M61" i="99"/>
  <c r="AB42" i="99"/>
  <c r="M42" i="99"/>
  <c r="O42" i="99"/>
  <c r="I42" i="99"/>
  <c r="AA42" i="99"/>
  <c r="G42" i="99"/>
  <c r="Y42" i="99"/>
  <c r="U42" i="99"/>
  <c r="S42" i="99"/>
  <c r="AB30" i="99"/>
  <c r="M30" i="99"/>
  <c r="O30" i="99"/>
  <c r="AA30" i="99"/>
  <c r="I30" i="99"/>
  <c r="S30" i="99"/>
  <c r="G30" i="99"/>
  <c r="Y30" i="99"/>
  <c r="U30" i="99"/>
  <c r="Y57" i="99"/>
  <c r="I57" i="99"/>
  <c r="AA57" i="99"/>
  <c r="G57" i="99"/>
  <c r="S57" i="99"/>
  <c r="O57" i="99"/>
  <c r="M57" i="99"/>
  <c r="AB57" i="99"/>
  <c r="U57" i="99"/>
  <c r="Y58" i="99"/>
  <c r="I58" i="99"/>
  <c r="M58" i="99"/>
  <c r="AB58" i="99"/>
  <c r="G58" i="99"/>
  <c r="U58" i="99"/>
  <c r="AA58" i="99"/>
  <c r="S58" i="99"/>
  <c r="O58" i="99"/>
  <c r="AB27" i="99"/>
  <c r="M27" i="99"/>
  <c r="U27" i="99"/>
  <c r="S27" i="99"/>
  <c r="Y27" i="99"/>
  <c r="O27" i="99"/>
  <c r="I27" i="99"/>
  <c r="G27" i="99"/>
  <c r="AA27" i="99"/>
  <c r="AA23" i="99"/>
  <c r="S23" i="99"/>
  <c r="O23" i="99"/>
  <c r="M23" i="99"/>
  <c r="I23" i="99"/>
  <c r="G23" i="99"/>
  <c r="AB23" i="99"/>
  <c r="Y23" i="99"/>
  <c r="U23" i="99"/>
  <c r="AB43" i="99"/>
  <c r="M43" i="99"/>
  <c r="U43" i="99"/>
  <c r="S43" i="99"/>
  <c r="O43" i="99"/>
  <c r="AA43" i="99"/>
  <c r="Y43" i="99"/>
  <c r="I43" i="99"/>
  <c r="G43" i="99"/>
  <c r="AA78" i="99"/>
  <c r="I78" i="99"/>
  <c r="Y78" i="99"/>
  <c r="G78" i="99"/>
  <c r="M78" i="99"/>
  <c r="AB78" i="99"/>
  <c r="U78" i="99"/>
  <c r="S78" i="99"/>
  <c r="O78" i="99"/>
  <c r="M46" i="99"/>
  <c r="AA46" i="99"/>
  <c r="G46" i="99"/>
  <c r="Y46" i="99"/>
  <c r="U46" i="99"/>
  <c r="O46" i="99"/>
  <c r="I46" i="99"/>
  <c r="AB46" i="99"/>
  <c r="S46" i="99"/>
  <c r="G14" i="99"/>
  <c r="AB14" i="99"/>
  <c r="AA14" i="99"/>
  <c r="I14" i="99"/>
  <c r="Y14" i="99"/>
  <c r="U14" i="99"/>
  <c r="S14" i="99"/>
  <c r="O14" i="99"/>
  <c r="M14" i="99"/>
  <c r="S39" i="99"/>
  <c r="AA39" i="99"/>
  <c r="I39" i="99"/>
  <c r="G39" i="99"/>
  <c r="U39" i="99"/>
  <c r="Y39" i="99"/>
  <c r="AB39" i="99"/>
  <c r="O39" i="99"/>
  <c r="M39" i="99"/>
  <c r="AA20" i="99"/>
  <c r="U20" i="99"/>
  <c r="S20" i="99"/>
  <c r="AB20" i="99"/>
  <c r="Y20" i="99"/>
  <c r="O20" i="99"/>
  <c r="M20" i="99"/>
  <c r="I20" i="99"/>
  <c r="G20" i="99"/>
  <c r="AA19" i="99"/>
  <c r="S19" i="99"/>
  <c r="O19" i="99"/>
  <c r="G19" i="99"/>
  <c r="AB19" i="99"/>
  <c r="Y19" i="99"/>
  <c r="U19" i="99"/>
  <c r="M19" i="99"/>
  <c r="I19" i="99"/>
  <c r="G16" i="99"/>
  <c r="S16" i="99"/>
  <c r="O16" i="99"/>
  <c r="U16" i="99"/>
  <c r="M16" i="99"/>
  <c r="I16" i="99"/>
  <c r="AB16" i="99"/>
  <c r="AA16" i="99"/>
  <c r="Y16" i="99"/>
  <c r="U70" i="99"/>
  <c r="S70" i="99"/>
  <c r="AB70" i="99"/>
  <c r="G70" i="99"/>
  <c r="Y70" i="99"/>
  <c r="AA70" i="99"/>
  <c r="O70" i="99"/>
  <c r="M70" i="99"/>
  <c r="I70" i="99"/>
  <c r="AB51" i="99"/>
  <c r="M51" i="99"/>
  <c r="Y51" i="99"/>
  <c r="G51" i="99"/>
  <c r="S51" i="99"/>
  <c r="O51" i="99"/>
  <c r="AA51" i="99"/>
  <c r="U51" i="99"/>
  <c r="I51" i="99"/>
  <c r="AB32" i="99"/>
  <c r="M32" i="99"/>
  <c r="Y32" i="99"/>
  <c r="G32" i="99"/>
  <c r="U32" i="99"/>
  <c r="S32" i="99"/>
  <c r="O32" i="99"/>
  <c r="I32" i="99"/>
  <c r="AA32" i="99"/>
  <c r="S64" i="99"/>
  <c r="M64" i="99"/>
  <c r="AB64" i="99"/>
  <c r="I64" i="99"/>
  <c r="AA64" i="99"/>
  <c r="Y64" i="99"/>
  <c r="G64" i="99"/>
  <c r="U64" i="99"/>
  <c r="O64" i="99"/>
  <c r="AA60" i="99"/>
  <c r="U60" i="99"/>
  <c r="I60" i="99"/>
  <c r="AB60" i="99"/>
  <c r="Y60" i="99"/>
  <c r="G60" i="99"/>
  <c r="S60" i="99"/>
  <c r="O60" i="99"/>
  <c r="M60" i="99"/>
  <c r="AB35" i="99"/>
  <c r="M35" i="99"/>
  <c r="U35" i="99"/>
  <c r="S35" i="99"/>
  <c r="O35" i="99"/>
  <c r="I35" i="99"/>
  <c r="G35" i="99"/>
  <c r="AA35" i="99"/>
  <c r="Y35" i="99"/>
  <c r="Y55" i="99"/>
  <c r="I55" i="99"/>
  <c r="U55" i="99"/>
  <c r="S55" i="99"/>
  <c r="O55" i="99"/>
  <c r="M55" i="99"/>
  <c r="AB55" i="99"/>
  <c r="AA55" i="99"/>
  <c r="G55" i="99"/>
  <c r="AB29" i="99"/>
  <c r="M29" i="99"/>
  <c r="AA29" i="99"/>
  <c r="I29" i="99"/>
  <c r="Y29" i="99"/>
  <c r="G29" i="99"/>
  <c r="O29" i="99"/>
  <c r="U29" i="99"/>
  <c r="S29" i="99"/>
  <c r="AB28" i="99"/>
  <c r="M28" i="99"/>
  <c r="Y28" i="99"/>
  <c r="G28" i="99"/>
  <c r="U28" i="99"/>
  <c r="O28" i="99"/>
  <c r="I28" i="99"/>
  <c r="AA28" i="99"/>
  <c r="S28" i="99"/>
  <c r="AB34" i="99"/>
  <c r="M34" i="99"/>
  <c r="O34" i="99"/>
  <c r="AA34" i="99"/>
  <c r="I34" i="99"/>
  <c r="S34" i="99"/>
  <c r="G34" i="99"/>
  <c r="Y34" i="99"/>
  <c r="U34" i="99"/>
  <c r="Y56" i="99"/>
  <c r="I56" i="99"/>
  <c r="U56" i="99"/>
  <c r="AB56" i="99"/>
  <c r="G56" i="99"/>
  <c r="AA56" i="99"/>
  <c r="S56" i="99"/>
  <c r="O56" i="99"/>
  <c r="M56" i="99"/>
  <c r="U48" i="99"/>
  <c r="Y48" i="99"/>
  <c r="S48" i="99"/>
  <c r="O48" i="99"/>
  <c r="AA48" i="99"/>
  <c r="M48" i="99"/>
  <c r="I48" i="99"/>
  <c r="G48" i="99"/>
  <c r="AB48" i="99"/>
  <c r="M79" i="99"/>
  <c r="AB79" i="99"/>
  <c r="AA79" i="99"/>
  <c r="U79" i="99"/>
  <c r="Y79" i="99"/>
  <c r="S79" i="99"/>
  <c r="O79" i="99"/>
  <c r="I79" i="99"/>
  <c r="G79" i="99"/>
  <c r="S69" i="99"/>
  <c r="O69" i="99"/>
  <c r="M69" i="99"/>
  <c r="AB69" i="99"/>
  <c r="G69" i="99"/>
  <c r="AA69" i="99"/>
  <c r="I69" i="99"/>
  <c r="Y69" i="99"/>
  <c r="U69" i="99"/>
  <c r="AB25" i="99"/>
  <c r="M25" i="99"/>
  <c r="AA25" i="99"/>
  <c r="I25" i="99"/>
  <c r="Y25" i="99"/>
  <c r="G25" i="99"/>
  <c r="U25" i="99"/>
  <c r="S25" i="99"/>
  <c r="O25" i="99"/>
  <c r="Y59" i="99"/>
  <c r="I59" i="99"/>
  <c r="O59" i="99"/>
  <c r="S59" i="99"/>
  <c r="G59" i="99"/>
  <c r="M59" i="99"/>
  <c r="U59" i="99"/>
  <c r="AB59" i="99"/>
  <c r="AA59" i="99"/>
  <c r="AB36" i="99"/>
  <c r="M36" i="99"/>
  <c r="Y36" i="99"/>
  <c r="G36" i="99"/>
  <c r="U36" i="99"/>
  <c r="S36" i="99"/>
  <c r="O36" i="99"/>
  <c r="I36" i="99"/>
  <c r="AA36" i="99"/>
  <c r="AB104" i="103"/>
  <c r="AB103" i="103"/>
  <c r="Y103" i="103"/>
  <c r="G103" i="103"/>
  <c r="AA103" i="103"/>
  <c r="I103" i="103"/>
  <c r="S103" i="103"/>
  <c r="M103" i="103"/>
  <c r="U103" i="103"/>
  <c r="O103" i="103"/>
  <c r="O102" i="101"/>
  <c r="I102" i="101"/>
  <c r="AB102" i="101"/>
  <c r="AB103" i="101"/>
  <c r="U102" i="101"/>
  <c r="Y102" i="101"/>
  <c r="G102" i="101"/>
  <c r="S102" i="101"/>
  <c r="M102" i="101"/>
  <c r="AA102" i="101"/>
  <c r="AA102" i="100"/>
  <c r="Y102" i="100"/>
  <c r="G102" i="100"/>
  <c r="U102" i="100"/>
  <c r="S102" i="100"/>
  <c r="I102" i="100"/>
  <c r="M102" i="100"/>
  <c r="AB103" i="100"/>
  <c r="O102" i="100"/>
  <c r="AB102" i="100"/>
  <c r="M102" i="99"/>
  <c r="Y102" i="99"/>
  <c r="O102" i="99"/>
  <c r="G102" i="99"/>
  <c r="AA102" i="99"/>
  <c r="AB102" i="99"/>
  <c r="AB103" i="99"/>
  <c r="I102" i="99"/>
  <c r="S102" i="99"/>
  <c r="U102" i="99"/>
  <c r="AB114" i="98"/>
  <c r="O109" i="98"/>
  <c r="Z100" i="98"/>
  <c r="X100" i="98"/>
  <c r="T100" i="98"/>
  <c r="R100" i="98"/>
  <c r="N100" i="98"/>
  <c r="L100" i="98"/>
  <c r="H100" i="98"/>
  <c r="F100" i="98"/>
  <c r="AB99" i="98"/>
  <c r="AA97" i="98"/>
  <c r="Y97" i="98"/>
  <c r="U97" i="98"/>
  <c r="S97" i="98"/>
  <c r="O97" i="98"/>
  <c r="M97" i="98"/>
  <c r="I97" i="98"/>
  <c r="G97" i="98"/>
  <c r="E97" i="98"/>
  <c r="AB97" i="98"/>
  <c r="AA96" i="98"/>
  <c r="Y96" i="98"/>
  <c r="U96" i="98"/>
  <c r="S96" i="98"/>
  <c r="O96" i="98"/>
  <c r="M96" i="98"/>
  <c r="I96" i="98"/>
  <c r="G96" i="98"/>
  <c r="E96" i="98"/>
  <c r="AB96" i="98"/>
  <c r="AA95" i="98"/>
  <c r="Y95" i="98"/>
  <c r="U95" i="98"/>
  <c r="S95" i="98"/>
  <c r="O95" i="98"/>
  <c r="M95" i="98"/>
  <c r="I95" i="98"/>
  <c r="G95" i="98"/>
  <c r="E95" i="98"/>
  <c r="AB95" i="98"/>
  <c r="E94" i="98"/>
  <c r="AB94" i="98"/>
  <c r="AA94" i="98"/>
  <c r="Y94" i="98"/>
  <c r="U94" i="98"/>
  <c r="S94" i="98"/>
  <c r="O94" i="98"/>
  <c r="M94" i="98"/>
  <c r="I94" i="98"/>
  <c r="G94" i="98"/>
  <c r="AA93" i="98"/>
  <c r="Y93" i="98"/>
  <c r="U93" i="98"/>
  <c r="S93" i="98"/>
  <c r="O93" i="98"/>
  <c r="M93" i="98"/>
  <c r="I93" i="98"/>
  <c r="G93" i="98"/>
  <c r="E93" i="98"/>
  <c r="AB93" i="98"/>
  <c r="E92" i="98"/>
  <c r="AB92" i="98"/>
  <c r="AA92" i="98"/>
  <c r="Y92" i="98"/>
  <c r="U92" i="98"/>
  <c r="S92" i="98"/>
  <c r="O92" i="98"/>
  <c r="M92" i="98"/>
  <c r="I92" i="98"/>
  <c r="G92" i="98"/>
  <c r="AA91" i="98"/>
  <c r="Y91" i="98"/>
  <c r="U91" i="98"/>
  <c r="S91" i="98"/>
  <c r="O91" i="98"/>
  <c r="M91" i="98"/>
  <c r="I91" i="98"/>
  <c r="G91" i="98"/>
  <c r="E91" i="98"/>
  <c r="AB91" i="98"/>
  <c r="AA90" i="98"/>
  <c r="Y90" i="98"/>
  <c r="U90" i="98"/>
  <c r="S90" i="98"/>
  <c r="O90" i="98"/>
  <c r="M90" i="98"/>
  <c r="I90" i="98"/>
  <c r="G90" i="98"/>
  <c r="E90" i="98"/>
  <c r="AB90" i="98"/>
  <c r="AA89" i="98"/>
  <c r="Y89" i="98"/>
  <c r="U89" i="98"/>
  <c r="S89" i="98"/>
  <c r="O89" i="98"/>
  <c r="M89" i="98"/>
  <c r="I89" i="98"/>
  <c r="G89" i="98"/>
  <c r="E89" i="98"/>
  <c r="AB89" i="98"/>
  <c r="AA88" i="98"/>
  <c r="Y88" i="98"/>
  <c r="U88" i="98"/>
  <c r="S88" i="98"/>
  <c r="O88" i="98"/>
  <c r="M88" i="98"/>
  <c r="I88" i="98"/>
  <c r="G88" i="98"/>
  <c r="E88" i="98"/>
  <c r="AB88" i="98"/>
  <c r="E87" i="98"/>
  <c r="E86" i="98"/>
  <c r="E85" i="98"/>
  <c r="E84" i="98"/>
  <c r="E83" i="98"/>
  <c r="E82" i="98"/>
  <c r="E81" i="98"/>
  <c r="E80" i="98"/>
  <c r="E79" i="98"/>
  <c r="B79" i="98"/>
  <c r="E78" i="98"/>
  <c r="B78" i="98"/>
  <c r="E77" i="98"/>
  <c r="E76" i="98"/>
  <c r="E75" i="98"/>
  <c r="E74" i="98"/>
  <c r="E73" i="98"/>
  <c r="E72" i="98"/>
  <c r="E71" i="98"/>
  <c r="E70" i="98"/>
  <c r="E69" i="98"/>
  <c r="B69" i="98"/>
  <c r="E68" i="98"/>
  <c r="E67" i="98"/>
  <c r="E66" i="98"/>
  <c r="E65" i="98"/>
  <c r="E64" i="98"/>
  <c r="B64" i="98"/>
  <c r="E63" i="98"/>
  <c r="E62" i="98"/>
  <c r="E61" i="98"/>
  <c r="B61" i="98"/>
  <c r="E60" i="98"/>
  <c r="E59" i="98"/>
  <c r="B59" i="98"/>
  <c r="E58" i="98"/>
  <c r="B58" i="98"/>
  <c r="E57" i="98"/>
  <c r="B57" i="98"/>
  <c r="E56" i="98"/>
  <c r="B56" i="98"/>
  <c r="E55" i="98"/>
  <c r="B55" i="98"/>
  <c r="E54" i="98"/>
  <c r="E53" i="98"/>
  <c r="E52" i="98"/>
  <c r="E51" i="98"/>
  <c r="B51" i="98"/>
  <c r="E50" i="98"/>
  <c r="E49" i="98"/>
  <c r="E48" i="98"/>
  <c r="B48" i="98"/>
  <c r="E47" i="98"/>
  <c r="E46" i="98"/>
  <c r="B46" i="98"/>
  <c r="E45" i="98"/>
  <c r="B45" i="98"/>
  <c r="E44" i="98"/>
  <c r="B44" i="98"/>
  <c r="E43" i="98"/>
  <c r="B43" i="98"/>
  <c r="E42" i="98"/>
  <c r="B42" i="98"/>
  <c r="E41" i="98"/>
  <c r="B41" i="98"/>
  <c r="E40" i="98"/>
  <c r="B40" i="98"/>
  <c r="E39" i="98"/>
  <c r="E38" i="98"/>
  <c r="B38" i="98"/>
  <c r="E37" i="98"/>
  <c r="E36" i="98"/>
  <c r="B36" i="98"/>
  <c r="E35" i="98"/>
  <c r="B35" i="98"/>
  <c r="E34" i="98"/>
  <c r="B34" i="98"/>
  <c r="E32" i="98"/>
  <c r="B32" i="98"/>
  <c r="E31" i="98"/>
  <c r="B31" i="98"/>
  <c r="E30" i="98"/>
  <c r="B30" i="98"/>
  <c r="E29" i="98"/>
  <c r="B29" i="98"/>
  <c r="E28" i="98"/>
  <c r="B28" i="98"/>
  <c r="E27" i="98"/>
  <c r="B27" i="98"/>
  <c r="E26" i="98"/>
  <c r="B26" i="98"/>
  <c r="E25" i="98"/>
  <c r="B25" i="98"/>
  <c r="E24" i="98"/>
  <c r="B24" i="98"/>
  <c r="E23" i="98"/>
  <c r="B23" i="98"/>
  <c r="E22" i="98"/>
  <c r="B22" i="98"/>
  <c r="E21" i="98"/>
  <c r="B21" i="98"/>
  <c r="E20" i="98"/>
  <c r="B20" i="98"/>
  <c r="E19" i="98"/>
  <c r="B19" i="98"/>
  <c r="E18" i="98"/>
  <c r="B18" i="98"/>
  <c r="E17" i="98"/>
  <c r="E16" i="98"/>
  <c r="B16" i="98"/>
  <c r="E15" i="98"/>
  <c r="B15" i="98"/>
  <c r="E14" i="98"/>
  <c r="B14" i="98"/>
  <c r="E13" i="98"/>
  <c r="B13" i="98"/>
  <c r="AA75" i="98"/>
  <c r="B6" i="98"/>
  <c r="B4" i="98"/>
  <c r="AB75" i="98"/>
  <c r="AB80" i="98"/>
  <c r="S52" i="98"/>
  <c r="S24" i="98"/>
  <c r="E100" i="98"/>
  <c r="O75" i="98"/>
  <c r="Y75" i="98"/>
  <c r="I75" i="98"/>
  <c r="U75" i="98"/>
  <c r="S75" i="98"/>
  <c r="M75" i="98"/>
  <c r="G75" i="98"/>
  <c r="AA52" i="98"/>
  <c r="AB52" i="98"/>
  <c r="Y24" i="98"/>
  <c r="G80" i="98"/>
  <c r="M52" i="98"/>
  <c r="I52" i="98"/>
  <c r="O80" i="98"/>
  <c r="S80" i="98"/>
  <c r="AA80" i="98"/>
  <c r="AB24" i="98"/>
  <c r="M24" i="98"/>
  <c r="O52" i="98"/>
  <c r="U52" i="98"/>
  <c r="Y52" i="98"/>
  <c r="U24" i="98"/>
  <c r="G52" i="98"/>
  <c r="O24" i="98"/>
  <c r="U80" i="98"/>
  <c r="Y80" i="98"/>
  <c r="M80" i="98"/>
  <c r="I80" i="98"/>
  <c r="AB98" i="98"/>
  <c r="I98" i="98"/>
  <c r="G98" i="98"/>
  <c r="M98" i="98"/>
  <c r="U98" i="98"/>
  <c r="AA98" i="98"/>
  <c r="S98" i="98"/>
  <c r="Y98" i="98"/>
  <c r="O98" i="98"/>
  <c r="AA24" i="98"/>
  <c r="G24" i="98"/>
  <c r="I24" i="98"/>
  <c r="Y77" i="98"/>
  <c r="I77" i="98"/>
  <c r="G77" i="98"/>
  <c r="M77" i="98"/>
  <c r="AB77" i="98"/>
  <c r="S77" i="98"/>
  <c r="AA77" i="98"/>
  <c r="U77" i="98"/>
  <c r="O77" i="98"/>
  <c r="AB13" i="98"/>
  <c r="M13" i="98"/>
  <c r="AA13" i="98"/>
  <c r="Y13" i="98"/>
  <c r="I13" i="98"/>
  <c r="G13" i="98"/>
  <c r="U13" i="98"/>
  <c r="S13" i="98"/>
  <c r="O13" i="98"/>
  <c r="O81" i="98"/>
  <c r="Y81" i="98"/>
  <c r="I81" i="98"/>
  <c r="S81" i="98"/>
  <c r="M81" i="98"/>
  <c r="G81" i="98"/>
  <c r="AB81" i="98"/>
  <c r="AA81" i="98"/>
  <c r="U81" i="98"/>
  <c r="Y73" i="98"/>
  <c r="I73" i="98"/>
  <c r="G73" i="98"/>
  <c r="AB73" i="98"/>
  <c r="AA73" i="98"/>
  <c r="S73" i="98"/>
  <c r="U73" i="98"/>
  <c r="O73" i="98"/>
  <c r="M73" i="98"/>
  <c r="O85" i="98"/>
  <c r="Y85" i="98"/>
  <c r="I85" i="98"/>
  <c r="AA85" i="98"/>
  <c r="U85" i="98"/>
  <c r="S85" i="98"/>
  <c r="M85" i="98"/>
  <c r="G85" i="98"/>
  <c r="AB85" i="98"/>
  <c r="U32" i="98"/>
  <c r="S32" i="98"/>
  <c r="O32" i="98"/>
  <c r="M32" i="98"/>
  <c r="AB32" i="98"/>
  <c r="I32" i="98"/>
  <c r="G32" i="98"/>
  <c r="Y32" i="98"/>
  <c r="AA32" i="98"/>
  <c r="U50" i="98"/>
  <c r="AB50" i="98"/>
  <c r="M50" i="98"/>
  <c r="O50" i="98"/>
  <c r="I50" i="98"/>
  <c r="AA50" i="98"/>
  <c r="Y50" i="98"/>
  <c r="S50" i="98"/>
  <c r="G50" i="98"/>
  <c r="Y49" i="98"/>
  <c r="I49" i="98"/>
  <c r="AA49" i="98"/>
  <c r="S49" i="98"/>
  <c r="AB49" i="98"/>
  <c r="U49" i="98"/>
  <c r="O49" i="98"/>
  <c r="M49" i="98"/>
  <c r="G49" i="98"/>
  <c r="AA63" i="98"/>
  <c r="Y63" i="98"/>
  <c r="I63" i="98"/>
  <c r="S63" i="98"/>
  <c r="U63" i="98"/>
  <c r="M63" i="98"/>
  <c r="AB63" i="98"/>
  <c r="O63" i="98"/>
  <c r="G63" i="98"/>
  <c r="AB15" i="98"/>
  <c r="M15" i="98"/>
  <c r="AA15" i="98"/>
  <c r="Y15" i="98"/>
  <c r="I15" i="98"/>
  <c r="G15" i="98"/>
  <c r="U15" i="98"/>
  <c r="S15" i="98"/>
  <c r="O15" i="98"/>
  <c r="AB14" i="98"/>
  <c r="M14" i="98"/>
  <c r="AA14" i="98"/>
  <c r="Y14" i="98"/>
  <c r="I14" i="98"/>
  <c r="G14" i="98"/>
  <c r="U14" i="98"/>
  <c r="S14" i="98"/>
  <c r="O14" i="98"/>
  <c r="S37" i="98"/>
  <c r="AA37" i="98"/>
  <c r="I37" i="98"/>
  <c r="Y37" i="98"/>
  <c r="G37" i="98"/>
  <c r="U37" i="98"/>
  <c r="O37" i="98"/>
  <c r="M37" i="98"/>
  <c r="AB37" i="98"/>
  <c r="G67" i="98"/>
  <c r="U67" i="98"/>
  <c r="O67" i="98"/>
  <c r="AB67" i="98"/>
  <c r="AA67" i="98"/>
  <c r="S67" i="98"/>
  <c r="M67" i="98"/>
  <c r="I67" i="98"/>
  <c r="Y67" i="98"/>
  <c r="AA68" i="98"/>
  <c r="Y68" i="98"/>
  <c r="I68" i="98"/>
  <c r="S68" i="98"/>
  <c r="AB68" i="98"/>
  <c r="U68" i="98"/>
  <c r="O68" i="98"/>
  <c r="M68" i="98"/>
  <c r="G68" i="98"/>
  <c r="AA64" i="98"/>
  <c r="Y64" i="98"/>
  <c r="I64" i="98"/>
  <c r="S64" i="98"/>
  <c r="O64" i="98"/>
  <c r="M64" i="98"/>
  <c r="AB64" i="98"/>
  <c r="U64" i="98"/>
  <c r="G64" i="98"/>
  <c r="S19" i="98"/>
  <c r="M19" i="98"/>
  <c r="AB19" i="98"/>
  <c r="AA19" i="98"/>
  <c r="I19" i="98"/>
  <c r="Y19" i="98"/>
  <c r="G19" i="98"/>
  <c r="U19" i="98"/>
  <c r="O19" i="98"/>
  <c r="G44" i="98"/>
  <c r="O44" i="98"/>
  <c r="M44" i="98"/>
  <c r="AA44" i="98"/>
  <c r="I44" i="98"/>
  <c r="AB44" i="98"/>
  <c r="Y44" i="98"/>
  <c r="U44" i="98"/>
  <c r="S44" i="98"/>
  <c r="U36" i="98"/>
  <c r="S36" i="98"/>
  <c r="O36" i="98"/>
  <c r="M36" i="98"/>
  <c r="I36" i="98"/>
  <c r="AA36" i="98"/>
  <c r="G36" i="98"/>
  <c r="AB36" i="98"/>
  <c r="Y36" i="98"/>
  <c r="U41" i="98"/>
  <c r="S41" i="98"/>
  <c r="O41" i="98"/>
  <c r="Y41" i="98"/>
  <c r="M41" i="98"/>
  <c r="AB41" i="98"/>
  <c r="I41" i="98"/>
  <c r="AA41" i="98"/>
  <c r="G41" i="98"/>
  <c r="AB53" i="98"/>
  <c r="M53" i="98"/>
  <c r="U53" i="98"/>
  <c r="I53" i="98"/>
  <c r="AA53" i="98"/>
  <c r="G53" i="98"/>
  <c r="Y53" i="98"/>
  <c r="S53" i="98"/>
  <c r="O53" i="98"/>
  <c r="AB84" i="98"/>
  <c r="M84" i="98"/>
  <c r="AA84" i="98"/>
  <c r="U84" i="98"/>
  <c r="Y84" i="98"/>
  <c r="S84" i="98"/>
  <c r="O84" i="98"/>
  <c r="I84" i="98"/>
  <c r="G84" i="98"/>
  <c r="U72" i="98"/>
  <c r="S72" i="98"/>
  <c r="AB72" i="98"/>
  <c r="M72" i="98"/>
  <c r="G72" i="98"/>
  <c r="AA72" i="98"/>
  <c r="O72" i="98"/>
  <c r="I72" i="98"/>
  <c r="Y72" i="98"/>
  <c r="S38" i="98"/>
  <c r="M38" i="98"/>
  <c r="AB38" i="98"/>
  <c r="Y38" i="98"/>
  <c r="G38" i="98"/>
  <c r="O38" i="98"/>
  <c r="I38" i="98"/>
  <c r="AA38" i="98"/>
  <c r="U38" i="98"/>
  <c r="U51" i="98"/>
  <c r="AB51" i="98"/>
  <c r="M51" i="98"/>
  <c r="Y51" i="98"/>
  <c r="AA51" i="98"/>
  <c r="S51" i="98"/>
  <c r="O51" i="98"/>
  <c r="I51" i="98"/>
  <c r="G51" i="98"/>
  <c r="Y54" i="98"/>
  <c r="I54" i="98"/>
  <c r="U54" i="98"/>
  <c r="O54" i="98"/>
  <c r="G54" i="98"/>
  <c r="AB54" i="98"/>
  <c r="S54" i="98"/>
  <c r="M54" i="98"/>
  <c r="AA54" i="98"/>
  <c r="U27" i="98"/>
  <c r="S27" i="98"/>
  <c r="O27" i="98"/>
  <c r="M27" i="98"/>
  <c r="AB27" i="98"/>
  <c r="Y27" i="98"/>
  <c r="G27" i="98"/>
  <c r="AA27" i="98"/>
  <c r="I27" i="98"/>
  <c r="Y83" i="98"/>
  <c r="I83" i="98"/>
  <c r="G83" i="98"/>
  <c r="AB83" i="98"/>
  <c r="AA83" i="98"/>
  <c r="U83" i="98"/>
  <c r="S83" i="98"/>
  <c r="O83" i="98"/>
  <c r="M83" i="98"/>
  <c r="S20" i="98"/>
  <c r="O20" i="98"/>
  <c r="M20" i="98"/>
  <c r="AB20" i="98"/>
  <c r="AA20" i="98"/>
  <c r="G20" i="98"/>
  <c r="Y20" i="98"/>
  <c r="U20" i="98"/>
  <c r="I20" i="98"/>
  <c r="AB47" i="98"/>
  <c r="M47" i="98"/>
  <c r="U47" i="98"/>
  <c r="Y47" i="98"/>
  <c r="AA47" i="98"/>
  <c r="S47" i="98"/>
  <c r="I47" i="98"/>
  <c r="G47" i="98"/>
  <c r="O47" i="98"/>
  <c r="O65" i="98"/>
  <c r="AB65" i="98"/>
  <c r="M65" i="98"/>
  <c r="G65" i="98"/>
  <c r="I65" i="98"/>
  <c r="AA65" i="98"/>
  <c r="Y65" i="98"/>
  <c r="U65" i="98"/>
  <c r="S65" i="98"/>
  <c r="U76" i="98"/>
  <c r="S76" i="98"/>
  <c r="AB76" i="98"/>
  <c r="M76" i="98"/>
  <c r="O76" i="98"/>
  <c r="G76" i="98"/>
  <c r="Y76" i="98"/>
  <c r="I76" i="98"/>
  <c r="AA76" i="98"/>
  <c r="U35" i="98"/>
  <c r="S35" i="98"/>
  <c r="AB35" i="98"/>
  <c r="I35" i="98"/>
  <c r="AA35" i="98"/>
  <c r="G35" i="98"/>
  <c r="Y35" i="98"/>
  <c r="O35" i="98"/>
  <c r="M35" i="98"/>
  <c r="U26" i="98"/>
  <c r="S26" i="98"/>
  <c r="AB26" i="98"/>
  <c r="I26" i="98"/>
  <c r="AA26" i="98"/>
  <c r="G26" i="98"/>
  <c r="Y26" i="98"/>
  <c r="O26" i="98"/>
  <c r="M26" i="98"/>
  <c r="U86" i="98"/>
  <c r="S86" i="98"/>
  <c r="AB86" i="98"/>
  <c r="M86" i="98"/>
  <c r="O86" i="98"/>
  <c r="AA86" i="98"/>
  <c r="Y86" i="98"/>
  <c r="I86" i="98"/>
  <c r="G86" i="98"/>
  <c r="S66" i="98"/>
  <c r="AA66" i="98"/>
  <c r="I66" i="98"/>
  <c r="G66" i="98"/>
  <c r="Y66" i="98"/>
  <c r="O66" i="98"/>
  <c r="M66" i="98"/>
  <c r="AB66" i="98"/>
  <c r="U66" i="98"/>
  <c r="G62" i="98"/>
  <c r="U62" i="98"/>
  <c r="O62" i="98"/>
  <c r="Y62" i="98"/>
  <c r="S62" i="98"/>
  <c r="M62" i="98"/>
  <c r="I62" i="98"/>
  <c r="AB62" i="98"/>
  <c r="AA62" i="98"/>
  <c r="Y87" i="98"/>
  <c r="I87" i="98"/>
  <c r="G87" i="98"/>
  <c r="S87" i="98"/>
  <c r="O87" i="98"/>
  <c r="M87" i="98"/>
  <c r="AB87" i="98"/>
  <c r="AA87" i="98"/>
  <c r="U87" i="98"/>
  <c r="S17" i="98"/>
  <c r="U17" i="98"/>
  <c r="O17" i="98"/>
  <c r="AB17" i="98"/>
  <c r="AA17" i="98"/>
  <c r="M17" i="98"/>
  <c r="G17" i="98"/>
  <c r="Y17" i="98"/>
  <c r="I17" i="98"/>
  <c r="AB74" i="98"/>
  <c r="M74" i="98"/>
  <c r="AA74" i="98"/>
  <c r="U74" i="98"/>
  <c r="S74" i="98"/>
  <c r="O74" i="98"/>
  <c r="Y74" i="98"/>
  <c r="I74" i="98"/>
  <c r="G74" i="98"/>
  <c r="O71" i="98"/>
  <c r="Y71" i="98"/>
  <c r="I71" i="98"/>
  <c r="G71" i="98"/>
  <c r="AA71" i="98"/>
  <c r="S71" i="98"/>
  <c r="M71" i="98"/>
  <c r="U71" i="98"/>
  <c r="AB71" i="98"/>
  <c r="Y45" i="98"/>
  <c r="I45" i="98"/>
  <c r="U45" i="98"/>
  <c r="O45" i="98"/>
  <c r="AB45" i="98"/>
  <c r="AA45" i="98"/>
  <c r="S45" i="98"/>
  <c r="M45" i="98"/>
  <c r="G45" i="98"/>
  <c r="U82" i="98"/>
  <c r="S82" i="98"/>
  <c r="AB82" i="98"/>
  <c r="M82" i="98"/>
  <c r="I82" i="98"/>
  <c r="G82" i="98"/>
  <c r="AA82" i="98"/>
  <c r="O82" i="98"/>
  <c r="Y82" i="98"/>
  <c r="U29" i="98"/>
  <c r="S29" i="98"/>
  <c r="M29" i="98"/>
  <c r="AB29" i="98"/>
  <c r="I29" i="98"/>
  <c r="AA29" i="98"/>
  <c r="G29" i="98"/>
  <c r="Y29" i="98"/>
  <c r="O29" i="98"/>
  <c r="O16" i="98"/>
  <c r="M16" i="98"/>
  <c r="AB16" i="98"/>
  <c r="AA16" i="98"/>
  <c r="I16" i="98"/>
  <c r="Y16" i="98"/>
  <c r="G16" i="98"/>
  <c r="U16" i="98"/>
  <c r="S16" i="98"/>
  <c r="S23" i="98"/>
  <c r="M23" i="98"/>
  <c r="AB23" i="98"/>
  <c r="AA23" i="98"/>
  <c r="I23" i="98"/>
  <c r="Y23" i="98"/>
  <c r="G23" i="98"/>
  <c r="U23" i="98"/>
  <c r="O23" i="98"/>
  <c r="AB33" i="98"/>
  <c r="M33" i="98"/>
  <c r="AA33" i="98"/>
  <c r="Y33" i="98"/>
  <c r="I33" i="98"/>
  <c r="G33" i="98"/>
  <c r="U33" i="98"/>
  <c r="S33" i="98"/>
  <c r="O33" i="98"/>
  <c r="U39" i="98"/>
  <c r="O39" i="98"/>
  <c r="AB39" i="98"/>
  <c r="I39" i="98"/>
  <c r="G39" i="98"/>
  <c r="AA39" i="98"/>
  <c r="S39" i="98"/>
  <c r="M39" i="98"/>
  <c r="Y39" i="98"/>
  <c r="U42" i="98"/>
  <c r="Y42" i="98"/>
  <c r="G42" i="98"/>
  <c r="M42" i="98"/>
  <c r="I42" i="98"/>
  <c r="AB42" i="98"/>
  <c r="AA42" i="98"/>
  <c r="S42" i="98"/>
  <c r="O42" i="98"/>
  <c r="AA69" i="98"/>
  <c r="Y69" i="98"/>
  <c r="I69" i="98"/>
  <c r="S69" i="98"/>
  <c r="U69" i="98"/>
  <c r="M69" i="98"/>
  <c r="AB69" i="98"/>
  <c r="G69" i="98"/>
  <c r="O69" i="98"/>
  <c r="S60" i="98"/>
  <c r="AA60" i="98"/>
  <c r="I60" i="98"/>
  <c r="G60" i="98"/>
  <c r="Y60" i="98"/>
  <c r="AB60" i="98"/>
  <c r="U60" i="98"/>
  <c r="O60" i="98"/>
  <c r="M60" i="98"/>
  <c r="O59" i="98"/>
  <c r="Y59" i="98"/>
  <c r="I59" i="98"/>
  <c r="M59" i="98"/>
  <c r="AB59" i="98"/>
  <c r="AA59" i="98"/>
  <c r="U59" i="98"/>
  <c r="S59" i="98"/>
  <c r="G59" i="98"/>
  <c r="U25" i="98"/>
  <c r="S25" i="98"/>
  <c r="Y25" i="98"/>
  <c r="O25" i="98"/>
  <c r="AB25" i="98"/>
  <c r="AA25" i="98"/>
  <c r="M25" i="98"/>
  <c r="I25" i="98"/>
  <c r="G25" i="98"/>
  <c r="Y56" i="98"/>
  <c r="I56" i="98"/>
  <c r="U56" i="98"/>
  <c r="O56" i="98"/>
  <c r="AB56" i="98"/>
  <c r="AA56" i="98"/>
  <c r="S56" i="98"/>
  <c r="M56" i="98"/>
  <c r="G56" i="98"/>
  <c r="U34" i="98"/>
  <c r="S34" i="98"/>
  <c r="Y34" i="98"/>
  <c r="O34" i="98"/>
  <c r="I34" i="98"/>
  <c r="G34" i="98"/>
  <c r="AA34" i="98"/>
  <c r="AB34" i="98"/>
  <c r="M34" i="98"/>
  <c r="S21" i="98"/>
  <c r="U21" i="98"/>
  <c r="O21" i="98"/>
  <c r="AB21" i="98"/>
  <c r="AA21" i="98"/>
  <c r="Y21" i="98"/>
  <c r="M21" i="98"/>
  <c r="I21" i="98"/>
  <c r="G21" i="98"/>
  <c r="U31" i="98"/>
  <c r="S31" i="98"/>
  <c r="AB31" i="98"/>
  <c r="I31" i="98"/>
  <c r="AA31" i="98"/>
  <c r="G31" i="98"/>
  <c r="Y31" i="98"/>
  <c r="O31" i="98"/>
  <c r="M31" i="98"/>
  <c r="U30" i="98"/>
  <c r="S30" i="98"/>
  <c r="O30" i="98"/>
  <c r="M30" i="98"/>
  <c r="G30" i="98"/>
  <c r="AB30" i="98"/>
  <c r="AA30" i="98"/>
  <c r="Y30" i="98"/>
  <c r="I30" i="98"/>
  <c r="U43" i="98"/>
  <c r="AA43" i="98"/>
  <c r="I43" i="98"/>
  <c r="Y43" i="98"/>
  <c r="G43" i="98"/>
  <c r="S43" i="98"/>
  <c r="AB43" i="98"/>
  <c r="O43" i="98"/>
  <c r="M43" i="98"/>
  <c r="U40" i="98"/>
  <c r="S40" i="98"/>
  <c r="M40" i="98"/>
  <c r="G40" i="98"/>
  <c r="AB40" i="98"/>
  <c r="AA40" i="98"/>
  <c r="Y40" i="98"/>
  <c r="O40" i="98"/>
  <c r="I40" i="98"/>
  <c r="S22" i="98"/>
  <c r="AA22" i="98"/>
  <c r="I22" i="98"/>
  <c r="Y22" i="98"/>
  <c r="G22" i="98"/>
  <c r="U22" i="98"/>
  <c r="AB22" i="98"/>
  <c r="O22" i="98"/>
  <c r="M22" i="98"/>
  <c r="Y79" i="98"/>
  <c r="I79" i="98"/>
  <c r="G79" i="98"/>
  <c r="AA79" i="98"/>
  <c r="U79" i="98"/>
  <c r="S79" i="98"/>
  <c r="O79" i="98"/>
  <c r="M79" i="98"/>
  <c r="AB79" i="98"/>
  <c r="AB70" i="98"/>
  <c r="M70" i="98"/>
  <c r="AA70" i="98"/>
  <c r="U70" i="98"/>
  <c r="O70" i="98"/>
  <c r="I70" i="98"/>
  <c r="Y70" i="98"/>
  <c r="S70" i="98"/>
  <c r="G70" i="98"/>
  <c r="Y78" i="98"/>
  <c r="I78" i="98"/>
  <c r="G78" i="98"/>
  <c r="AB78" i="98"/>
  <c r="AA78" i="98"/>
  <c r="U78" i="98"/>
  <c r="S78" i="98"/>
  <c r="O78" i="98"/>
  <c r="M78" i="98"/>
  <c r="S18" i="98"/>
  <c r="AA18" i="98"/>
  <c r="I18" i="98"/>
  <c r="Y18" i="98"/>
  <c r="G18" i="98"/>
  <c r="U18" i="98"/>
  <c r="AB18" i="98"/>
  <c r="O18" i="98"/>
  <c r="M18" i="98"/>
  <c r="U28" i="98"/>
  <c r="S28" i="98"/>
  <c r="AA28" i="98"/>
  <c r="G28" i="98"/>
  <c r="Y28" i="98"/>
  <c r="AB28" i="98"/>
  <c r="O28" i="98"/>
  <c r="M28" i="98"/>
  <c r="I28" i="98"/>
  <c r="Y58" i="98"/>
  <c r="I58" i="98"/>
  <c r="U58" i="98"/>
  <c r="O58" i="98"/>
  <c r="AB58" i="98"/>
  <c r="AA58" i="98"/>
  <c r="S58" i="98"/>
  <c r="M58" i="98"/>
  <c r="G58" i="98"/>
  <c r="S61" i="98"/>
  <c r="AA61" i="98"/>
  <c r="AB61" i="98"/>
  <c r="Y61" i="98"/>
  <c r="U61" i="98"/>
  <c r="G61" i="98"/>
  <c r="M61" i="98"/>
  <c r="O61" i="98"/>
  <c r="I61" i="98"/>
  <c r="Y57" i="98"/>
  <c r="I57" i="98"/>
  <c r="M57" i="98"/>
  <c r="AA57" i="98"/>
  <c r="AB57" i="98"/>
  <c r="U57" i="98"/>
  <c r="G57" i="98"/>
  <c r="S57" i="98"/>
  <c r="O57" i="98"/>
  <c r="Y55" i="98"/>
  <c r="I55" i="98"/>
  <c r="M55" i="98"/>
  <c r="AA55" i="98"/>
  <c r="AB55" i="98"/>
  <c r="U55" i="98"/>
  <c r="O55" i="98"/>
  <c r="S55" i="98"/>
  <c r="G55" i="98"/>
  <c r="AB48" i="98"/>
  <c r="M48" i="98"/>
  <c r="U48" i="98"/>
  <c r="I48" i="98"/>
  <c r="Y48" i="98"/>
  <c r="AA48" i="98"/>
  <c r="S48" i="98"/>
  <c r="O48" i="98"/>
  <c r="G48" i="98"/>
  <c r="Y46" i="98"/>
  <c r="I46" i="98"/>
  <c r="M46" i="98"/>
  <c r="AA46" i="98"/>
  <c r="AB46" i="98"/>
  <c r="U46" i="98"/>
  <c r="S46" i="98"/>
  <c r="O46" i="98"/>
  <c r="G46" i="98"/>
  <c r="I102" i="98"/>
  <c r="Y102" i="98"/>
  <c r="O102" i="98"/>
  <c r="S102" i="98"/>
  <c r="AB102" i="98"/>
  <c r="U102" i="98"/>
  <c r="M102" i="98"/>
  <c r="AA102" i="98"/>
  <c r="G102" i="98"/>
  <c r="AB103" i="98"/>
  <c r="B41" i="97"/>
  <c r="B42" i="97"/>
  <c r="B43" i="97"/>
  <c r="B44" i="97"/>
  <c r="B45" i="97"/>
  <c r="E19" i="97"/>
  <c r="B19" i="97"/>
  <c r="E28" i="97"/>
  <c r="B28" i="97"/>
  <c r="U24" i="97"/>
  <c r="AA43" i="97"/>
  <c r="O46" i="97"/>
  <c r="U48" i="97"/>
  <c r="S52" i="97"/>
  <c r="E61" i="97"/>
  <c r="AB61" i="97"/>
  <c r="O64" i="97"/>
  <c r="E65" i="97"/>
  <c r="AB65" i="97"/>
  <c r="U76" i="97"/>
  <c r="E86" i="97"/>
  <c r="AB86" i="97"/>
  <c r="AB112" i="97"/>
  <c r="O107" i="97"/>
  <c r="E13" i="97"/>
  <c r="E14" i="97"/>
  <c r="E15" i="97"/>
  <c r="E16" i="97"/>
  <c r="E17" i="97"/>
  <c r="E18" i="97"/>
  <c r="E20" i="97"/>
  <c r="E21" i="97"/>
  <c r="E22" i="97"/>
  <c r="E23" i="97"/>
  <c r="E24" i="97"/>
  <c r="E25" i="97"/>
  <c r="E26" i="97"/>
  <c r="E27" i="97"/>
  <c r="E29" i="97"/>
  <c r="E30" i="97"/>
  <c r="E31" i="97"/>
  <c r="E32" i="97"/>
  <c r="E33" i="97"/>
  <c r="E34" i="97"/>
  <c r="E35" i="97"/>
  <c r="E36" i="97"/>
  <c r="E37" i="97"/>
  <c r="E38" i="97"/>
  <c r="E39" i="97"/>
  <c r="E40" i="97"/>
  <c r="E41" i="97"/>
  <c r="E42" i="97"/>
  <c r="E43" i="97"/>
  <c r="E44" i="97"/>
  <c r="E45" i="97"/>
  <c r="E46" i="97"/>
  <c r="E47" i="97"/>
  <c r="E48" i="97"/>
  <c r="E49" i="97"/>
  <c r="E50" i="97"/>
  <c r="E51" i="97"/>
  <c r="E52" i="97"/>
  <c r="E53" i="97"/>
  <c r="E54" i="97"/>
  <c r="E55" i="97"/>
  <c r="E56" i="97"/>
  <c r="E57" i="97"/>
  <c r="E58" i="97"/>
  <c r="E59" i="97"/>
  <c r="E60" i="97"/>
  <c r="E62" i="97"/>
  <c r="E63" i="97"/>
  <c r="E64" i="97"/>
  <c r="E66" i="97"/>
  <c r="E67" i="97"/>
  <c r="E68" i="97"/>
  <c r="E69" i="97"/>
  <c r="E70" i="97"/>
  <c r="E71" i="97"/>
  <c r="E72" i="97"/>
  <c r="E73" i="97"/>
  <c r="E74" i="97"/>
  <c r="E75" i="97"/>
  <c r="E76" i="97"/>
  <c r="E77" i="97"/>
  <c r="E78" i="97"/>
  <c r="E79" i="97"/>
  <c r="E80" i="97"/>
  <c r="E81" i="97"/>
  <c r="E82" i="97"/>
  <c r="E83" i="97"/>
  <c r="E84" i="97"/>
  <c r="E85" i="97"/>
  <c r="E87" i="97"/>
  <c r="AB87" i="97"/>
  <c r="E88" i="97"/>
  <c r="AB88" i="97"/>
  <c r="E89" i="97"/>
  <c r="AB89" i="97"/>
  <c r="E90" i="97"/>
  <c r="AB90" i="97"/>
  <c r="E91" i="97"/>
  <c r="AB91" i="97"/>
  <c r="E92" i="97"/>
  <c r="AB92" i="97"/>
  <c r="E93" i="97"/>
  <c r="AB93" i="97"/>
  <c r="E94" i="97"/>
  <c r="AB94" i="97"/>
  <c r="E95" i="97"/>
  <c r="AB95" i="97"/>
  <c r="E96" i="97"/>
  <c r="AB96" i="97"/>
  <c r="AB97" i="97"/>
  <c r="AA87" i="97"/>
  <c r="AA88" i="97"/>
  <c r="AA89" i="97"/>
  <c r="AA90" i="97"/>
  <c r="AA91" i="97"/>
  <c r="AA92" i="97"/>
  <c r="AA93" i="97"/>
  <c r="AA94" i="97"/>
  <c r="AA95" i="97"/>
  <c r="AA96" i="97"/>
  <c r="U87" i="97"/>
  <c r="U88" i="97"/>
  <c r="U89" i="97"/>
  <c r="U90" i="97"/>
  <c r="U91" i="97"/>
  <c r="U92" i="97"/>
  <c r="U93" i="97"/>
  <c r="U94" i="97"/>
  <c r="U95" i="97"/>
  <c r="U96" i="97"/>
  <c r="S87" i="97"/>
  <c r="S88" i="97"/>
  <c r="S89" i="97"/>
  <c r="S90" i="97"/>
  <c r="S91" i="97"/>
  <c r="S92" i="97"/>
  <c r="S93" i="97"/>
  <c r="S94" i="97"/>
  <c r="S95" i="97"/>
  <c r="S96" i="97"/>
  <c r="O87" i="97"/>
  <c r="O88" i="97"/>
  <c r="O89" i="97"/>
  <c r="O90" i="97"/>
  <c r="O91" i="97"/>
  <c r="O92" i="97"/>
  <c r="O93" i="97"/>
  <c r="O94" i="97"/>
  <c r="O95" i="97"/>
  <c r="O96" i="97"/>
  <c r="M87" i="97"/>
  <c r="M88" i="97"/>
  <c r="M89" i="97"/>
  <c r="M90" i="97"/>
  <c r="M91" i="97"/>
  <c r="M92" i="97"/>
  <c r="M93" i="97"/>
  <c r="M94" i="97"/>
  <c r="M95" i="97"/>
  <c r="M96" i="97"/>
  <c r="I87" i="97"/>
  <c r="I88" i="97"/>
  <c r="I89" i="97"/>
  <c r="I90" i="97"/>
  <c r="I91" i="97"/>
  <c r="I92" i="97"/>
  <c r="I93" i="97"/>
  <c r="I94" i="97"/>
  <c r="I95" i="97"/>
  <c r="I96" i="97"/>
  <c r="G87" i="97"/>
  <c r="G88" i="97"/>
  <c r="G89" i="97"/>
  <c r="G90" i="97"/>
  <c r="G91" i="97"/>
  <c r="G92" i="97"/>
  <c r="G93" i="97"/>
  <c r="G94" i="97"/>
  <c r="G95" i="97"/>
  <c r="G96" i="97"/>
  <c r="Z98" i="97"/>
  <c r="X98" i="97"/>
  <c r="T98" i="97"/>
  <c r="R98" i="97"/>
  <c r="N98" i="97"/>
  <c r="L98" i="97"/>
  <c r="H98" i="97"/>
  <c r="F98" i="97"/>
  <c r="E98" i="97"/>
  <c r="B78" i="97"/>
  <c r="B77" i="97"/>
  <c r="B68" i="97"/>
  <c r="B63" i="97"/>
  <c r="B60" i="97"/>
  <c r="B58" i="97"/>
  <c r="B57" i="97"/>
  <c r="B56" i="97"/>
  <c r="B55" i="97"/>
  <c r="B54" i="97"/>
  <c r="B50" i="97"/>
  <c r="B47" i="97"/>
  <c r="B40" i="97"/>
  <c r="B39" i="97"/>
  <c r="B37" i="97"/>
  <c r="B35" i="97"/>
  <c r="B34" i="97"/>
  <c r="B33" i="97"/>
  <c r="B32" i="97"/>
  <c r="B31" i="97"/>
  <c r="B30" i="97"/>
  <c r="B29" i="97"/>
  <c r="B27" i="97"/>
  <c r="B26" i="97"/>
  <c r="B25" i="97"/>
  <c r="B24" i="97"/>
  <c r="B23" i="97"/>
  <c r="B22" i="97"/>
  <c r="B21" i="97"/>
  <c r="B20" i="97"/>
  <c r="B18" i="97"/>
  <c r="B16" i="97"/>
  <c r="B15" i="97"/>
  <c r="B14" i="97"/>
  <c r="B13" i="97"/>
  <c r="B6" i="97"/>
  <c r="B4" i="97"/>
  <c r="E17" i="48"/>
  <c r="T17" i="48"/>
  <c r="E17" i="49"/>
  <c r="T17" i="49"/>
  <c r="E42" i="49"/>
  <c r="T42" i="49"/>
  <c r="E61" i="49"/>
  <c r="T61" i="49"/>
  <c r="E60" i="50"/>
  <c r="T60" i="50"/>
  <c r="E60" i="51"/>
  <c r="T60" i="51"/>
  <c r="E17" i="55"/>
  <c r="T17" i="55"/>
  <c r="E35" i="55"/>
  <c r="T35" i="55"/>
  <c r="E60" i="55"/>
  <c r="T60" i="55"/>
  <c r="K61" i="56"/>
  <c r="E35" i="57"/>
  <c r="T35" i="57"/>
  <c r="E47" i="57"/>
  <c r="T47" i="57"/>
  <c r="S48" i="57"/>
  <c r="S50" i="57"/>
  <c r="S51" i="57"/>
  <c r="O61" i="57"/>
  <c r="S64" i="57"/>
  <c r="O65" i="57"/>
  <c r="O66" i="57"/>
  <c r="S73" i="57"/>
  <c r="S74" i="57"/>
  <c r="E79" i="57"/>
  <c r="T79" i="57"/>
  <c r="E82" i="57"/>
  <c r="T82" i="57"/>
  <c r="S17" i="58"/>
  <c r="E23" i="58"/>
  <c r="T23" i="58"/>
  <c r="S46" i="58"/>
  <c r="E47" i="58"/>
  <c r="T47" i="58"/>
  <c r="E50" i="58"/>
  <c r="T50" i="58"/>
  <c r="S51" i="58"/>
  <c r="E62" i="58"/>
  <c r="T62" i="58"/>
  <c r="E63" i="58"/>
  <c r="T63" i="58"/>
  <c r="S71" i="58"/>
  <c r="S72" i="58"/>
  <c r="S74" i="58"/>
  <c r="S34" i="59"/>
  <c r="E50" i="59"/>
  <c r="V50" i="59"/>
  <c r="S67" i="59"/>
  <c r="E68" i="59"/>
  <c r="V68" i="59"/>
  <c r="S80" i="59"/>
  <c r="E82" i="59"/>
  <c r="V82" i="59"/>
  <c r="S34" i="60"/>
  <c r="E41" i="60"/>
  <c r="V41" i="60"/>
  <c r="E59" i="60"/>
  <c r="V59" i="60"/>
  <c r="E60" i="60"/>
  <c r="V60" i="60"/>
  <c r="E62" i="60"/>
  <c r="V62" i="60"/>
  <c r="S71" i="60"/>
  <c r="E79" i="60"/>
  <c r="V79" i="60"/>
  <c r="E81" i="60"/>
  <c r="V81" i="60"/>
  <c r="S46" i="61"/>
  <c r="E60" i="61"/>
  <c r="V60" i="61"/>
  <c r="S64" i="61"/>
  <c r="S70" i="61"/>
  <c r="S71" i="61"/>
  <c r="E79" i="61"/>
  <c r="V79" i="61"/>
  <c r="S80" i="61"/>
  <c r="S83" i="61"/>
  <c r="E23" i="62"/>
  <c r="V23" i="62"/>
  <c r="E47" i="62"/>
  <c r="V47" i="62"/>
  <c r="S50" i="62"/>
  <c r="S51" i="62"/>
  <c r="E64" i="62"/>
  <c r="V64" i="62"/>
  <c r="S71" i="62"/>
  <c r="S73" i="62"/>
  <c r="S78" i="62"/>
  <c r="U79" i="62"/>
  <c r="S81" i="62"/>
  <c r="E82" i="62"/>
  <c r="V82" i="62"/>
  <c r="S83" i="62"/>
  <c r="U84" i="62"/>
  <c r="S44" i="63"/>
  <c r="S47" i="63"/>
  <c r="K51" i="63"/>
  <c r="S59" i="63"/>
  <c r="E62" i="63"/>
  <c r="V62" i="63"/>
  <c r="S63" i="63"/>
  <c r="K67" i="63"/>
  <c r="E71" i="63"/>
  <c r="V71" i="63"/>
  <c r="E77" i="63"/>
  <c r="V77" i="63"/>
  <c r="K80" i="63"/>
  <c r="S81" i="63"/>
  <c r="K82" i="63"/>
  <c r="E44" i="64"/>
  <c r="X44" i="64"/>
  <c r="U47" i="64"/>
  <c r="E51" i="64"/>
  <c r="X51" i="64"/>
  <c r="E59" i="64"/>
  <c r="X59" i="64"/>
  <c r="U60" i="64"/>
  <c r="E62" i="64"/>
  <c r="X62" i="64"/>
  <c r="U70" i="64"/>
  <c r="U73" i="64"/>
  <c r="E74" i="64"/>
  <c r="X74" i="64"/>
  <c r="U79" i="64"/>
  <c r="U81" i="64"/>
  <c r="E83" i="64"/>
  <c r="X83" i="64"/>
  <c r="S23" i="65"/>
  <c r="E34" i="65"/>
  <c r="AB34" i="65"/>
  <c r="AA41" i="65"/>
  <c r="S42" i="65"/>
  <c r="AA44" i="65"/>
  <c r="Y47" i="65"/>
  <c r="Y49" i="65"/>
  <c r="S59" i="65"/>
  <c r="E60" i="65"/>
  <c r="AB60" i="65"/>
  <c r="Y64" i="65"/>
  <c r="Y65" i="65"/>
  <c r="E67" i="65"/>
  <c r="AB67" i="65"/>
  <c r="AA69" i="65"/>
  <c r="AA70" i="65"/>
  <c r="S72" i="65"/>
  <c r="Y73" i="65"/>
  <c r="E77" i="65"/>
  <c r="AB77" i="65"/>
  <c r="E78" i="65"/>
  <c r="AB78" i="65"/>
  <c r="AA84" i="65"/>
  <c r="E23" i="66"/>
  <c r="AB23" i="66"/>
  <c r="Y41" i="66"/>
  <c r="Y47" i="66"/>
  <c r="AA49" i="66"/>
  <c r="E50" i="66"/>
  <c r="AB50" i="66"/>
  <c r="E51" i="66"/>
  <c r="AB51" i="66"/>
  <c r="AA63" i="66"/>
  <c r="Y67" i="66"/>
  <c r="E68" i="66"/>
  <c r="AB68" i="66"/>
  <c r="AA73" i="66"/>
  <c r="AA74" i="66"/>
  <c r="AA77" i="66"/>
  <c r="Y42" i="67"/>
  <c r="E47" i="67"/>
  <c r="AB47" i="67"/>
  <c r="E49" i="67"/>
  <c r="AB49" i="67"/>
  <c r="Y63" i="67"/>
  <c r="E67" i="67"/>
  <c r="AB67" i="67"/>
  <c r="E68" i="67"/>
  <c r="AB68" i="67"/>
  <c r="Y70" i="67"/>
  <c r="Y74" i="67"/>
  <c r="Y82" i="67"/>
  <c r="Y84" i="67"/>
  <c r="M17" i="68"/>
  <c r="M23" i="68"/>
  <c r="E44" i="68"/>
  <c r="AB44" i="68"/>
  <c r="Y47" i="68"/>
  <c r="O49" i="68"/>
  <c r="E60" i="68"/>
  <c r="AB60" i="68"/>
  <c r="O62" i="68"/>
  <c r="U63" i="68"/>
  <c r="E65" i="68"/>
  <c r="AB65" i="68"/>
  <c r="Y67" i="68"/>
  <c r="O73" i="68"/>
  <c r="Y74" i="68"/>
  <c r="M80" i="68"/>
  <c r="Y81" i="68"/>
  <c r="M82" i="68"/>
  <c r="O83" i="68"/>
  <c r="AA47" i="69"/>
  <c r="E49" i="69"/>
  <c r="AB49" i="69"/>
  <c r="AA51" i="69"/>
  <c r="E62" i="69"/>
  <c r="AB62" i="69"/>
  <c r="E63" i="69"/>
  <c r="AB63" i="69"/>
  <c r="E65" i="69"/>
  <c r="AB65" i="69"/>
  <c r="AA67" i="69"/>
  <c r="Y68" i="69"/>
  <c r="AA72" i="69"/>
  <c r="Y73" i="69"/>
  <c r="AA79" i="69"/>
  <c r="E80" i="69"/>
  <c r="AB80" i="69"/>
  <c r="E82" i="69"/>
  <c r="AB82" i="69"/>
  <c r="E23" i="70"/>
  <c r="AB23" i="70"/>
  <c r="AA34" i="70"/>
  <c r="AA41" i="70"/>
  <c r="E42" i="70"/>
  <c r="AB42" i="70"/>
  <c r="E46" i="70"/>
  <c r="AB46" i="70"/>
  <c r="Y47" i="70"/>
  <c r="E49" i="70"/>
  <c r="AB49" i="70"/>
  <c r="AA50" i="70"/>
  <c r="AA51" i="70"/>
  <c r="AA59" i="70"/>
  <c r="AA62" i="70"/>
  <c r="AA70" i="70"/>
  <c r="E73" i="70"/>
  <c r="AB73" i="70"/>
  <c r="AA77" i="70"/>
  <c r="Y80" i="70"/>
  <c r="E81" i="70"/>
  <c r="AB81" i="70"/>
  <c r="Y82" i="70"/>
  <c r="AA34" i="72"/>
  <c r="AA49" i="72"/>
  <c r="AA51" i="72"/>
  <c r="E62" i="72"/>
  <c r="AB62" i="72"/>
  <c r="E63" i="72"/>
  <c r="AB63" i="72"/>
  <c r="AA64" i="72"/>
  <c r="E65" i="72"/>
  <c r="AB65" i="72"/>
  <c r="E67" i="72"/>
  <c r="AB67" i="72"/>
  <c r="Y69" i="72"/>
  <c r="AA70" i="72"/>
  <c r="AA71" i="72"/>
  <c r="E72" i="72"/>
  <c r="AB72" i="72"/>
  <c r="E73" i="72"/>
  <c r="AB73" i="72"/>
  <c r="Y78" i="72"/>
  <c r="AA82" i="72"/>
  <c r="Y17" i="73"/>
  <c r="Y41" i="73"/>
  <c r="AA44" i="73"/>
  <c r="E50" i="73"/>
  <c r="AB50" i="73"/>
  <c r="AA51" i="73"/>
  <c r="Y59" i="73"/>
  <c r="E68" i="73"/>
  <c r="AB68" i="73"/>
  <c r="E69" i="73"/>
  <c r="AB69" i="73"/>
  <c r="E70" i="73"/>
  <c r="AB70" i="73"/>
  <c r="E71" i="73"/>
  <c r="AB71" i="73"/>
  <c r="AA73" i="73"/>
  <c r="Y78" i="73"/>
  <c r="Y80" i="73"/>
  <c r="AA34" i="74"/>
  <c r="E46" i="74"/>
  <c r="AB46" i="74"/>
  <c r="E51" i="74"/>
  <c r="AB51" i="74"/>
  <c r="AA71" i="74"/>
  <c r="E73" i="74"/>
  <c r="AB73" i="74"/>
  <c r="E74" i="74"/>
  <c r="AB74" i="74"/>
  <c r="AA79" i="74"/>
  <c r="AA80" i="74"/>
  <c r="AA82" i="74"/>
  <c r="AA41" i="75"/>
  <c r="E42" i="75"/>
  <c r="AB42" i="75"/>
  <c r="E44" i="75"/>
  <c r="AB44" i="75"/>
  <c r="Y46" i="75"/>
  <c r="Y50" i="75"/>
  <c r="Y60" i="75"/>
  <c r="E62" i="75"/>
  <c r="AB62" i="75"/>
  <c r="E65" i="75"/>
  <c r="AB65" i="75"/>
  <c r="AA68" i="75"/>
  <c r="Y71" i="75"/>
  <c r="Y73" i="75"/>
  <c r="Y77" i="75"/>
  <c r="Y81" i="75"/>
  <c r="Y83" i="75"/>
  <c r="E23" i="76"/>
  <c r="AB23" i="76"/>
  <c r="Y41" i="76"/>
  <c r="AA44" i="76"/>
  <c r="E59" i="76"/>
  <c r="AB59" i="76"/>
  <c r="Y62" i="76"/>
  <c r="E68" i="76"/>
  <c r="AB68" i="76"/>
  <c r="Y73" i="76"/>
  <c r="Y74" i="76"/>
  <c r="Y79" i="76"/>
  <c r="AA83" i="76"/>
  <c r="Y84" i="76"/>
  <c r="AA23" i="77"/>
  <c r="AA41" i="77"/>
  <c r="AA42" i="77"/>
  <c r="Y47" i="77"/>
  <c r="AA49" i="77"/>
  <c r="AA51" i="77"/>
  <c r="E59" i="77"/>
  <c r="AB59" i="77"/>
  <c r="Y62" i="77"/>
  <c r="AA68" i="77"/>
  <c r="E74" i="77"/>
  <c r="AB74" i="77"/>
  <c r="AA82" i="77"/>
  <c r="Y17" i="78"/>
  <c r="AA23" i="78"/>
  <c r="Y44" i="78"/>
  <c r="AA46" i="78"/>
  <c r="E59" i="78"/>
  <c r="AB59" i="78"/>
  <c r="AA64" i="78"/>
  <c r="Y65" i="78"/>
  <c r="E67" i="78"/>
  <c r="AB67" i="78"/>
  <c r="AA72" i="78"/>
  <c r="AA74" i="78"/>
  <c r="AA77" i="78"/>
  <c r="Y83" i="78"/>
  <c r="AA84" i="78"/>
  <c r="E34" i="79"/>
  <c r="AB34" i="79"/>
  <c r="O41" i="79"/>
  <c r="Y42" i="79"/>
  <c r="O46" i="79"/>
  <c r="O47" i="79"/>
  <c r="Y49" i="79"/>
  <c r="AA60" i="79"/>
  <c r="E63" i="79"/>
  <c r="AB63" i="79"/>
  <c r="O64" i="79"/>
  <c r="Y65" i="79"/>
  <c r="O69" i="79"/>
  <c r="I70" i="79"/>
  <c r="Y72" i="79"/>
  <c r="O73" i="79"/>
  <c r="I74" i="79"/>
  <c r="O77" i="79"/>
  <c r="Y78" i="79"/>
  <c r="I79" i="79"/>
  <c r="E81" i="79"/>
  <c r="AB81" i="79"/>
  <c r="O82" i="79"/>
  <c r="Y34" i="80"/>
  <c r="Y46" i="80"/>
  <c r="AA63" i="80"/>
  <c r="AA64" i="80"/>
  <c r="Y65" i="80"/>
  <c r="AA71" i="80"/>
  <c r="E74" i="80"/>
  <c r="AB74" i="80"/>
  <c r="E77" i="80"/>
  <c r="AB77" i="80"/>
  <c r="E80" i="80"/>
  <c r="AB80" i="80"/>
  <c r="Y81" i="80"/>
  <c r="Y83" i="80"/>
  <c r="Y17" i="81"/>
  <c r="E34" i="81"/>
  <c r="AB34" i="81"/>
  <c r="E41" i="81"/>
  <c r="AB41" i="81"/>
  <c r="AA42" i="81"/>
  <c r="AA44" i="81"/>
  <c r="W46" i="81"/>
  <c r="Y47" i="81"/>
  <c r="E51" i="81"/>
  <c r="AB51" i="81"/>
  <c r="E60" i="81"/>
  <c r="AB60" i="81"/>
  <c r="Y62" i="81"/>
  <c r="AA64" i="81"/>
  <c r="Y65" i="81"/>
  <c r="U67" i="81"/>
  <c r="AA68" i="81"/>
  <c r="U69" i="81"/>
  <c r="W71" i="81"/>
  <c r="W72" i="81"/>
  <c r="Y74" i="81"/>
  <c r="U79" i="81"/>
  <c r="E84" i="81"/>
  <c r="AB84" i="81"/>
  <c r="E41" i="82"/>
  <c r="AB41" i="82"/>
  <c r="Y42" i="82"/>
  <c r="AA44" i="82"/>
  <c r="Y51" i="82"/>
  <c r="E62" i="82"/>
  <c r="AB62" i="82"/>
  <c r="Y64" i="82"/>
  <c r="E65" i="82"/>
  <c r="AB65" i="82"/>
  <c r="AA70" i="82"/>
  <c r="U71" i="82"/>
  <c r="AA73" i="82"/>
  <c r="Y74" i="82"/>
  <c r="E77" i="82"/>
  <c r="AB77" i="82"/>
  <c r="AA78" i="82"/>
  <c r="E81" i="82"/>
  <c r="AB81" i="82"/>
  <c r="E23" i="84"/>
  <c r="AB23" i="84"/>
  <c r="Y42" i="84"/>
  <c r="AA44" i="84"/>
  <c r="Y46" i="84"/>
  <c r="Y50" i="84"/>
  <c r="AA59" i="84"/>
  <c r="E65" i="84"/>
  <c r="AB65" i="84"/>
  <c r="Y77" i="84"/>
  <c r="AA79" i="84"/>
  <c r="AA82" i="84"/>
  <c r="E83" i="84"/>
  <c r="AB83" i="84"/>
  <c r="Y49" i="83"/>
  <c r="AA51" i="83"/>
  <c r="AA62" i="83"/>
  <c r="AA63" i="83"/>
  <c r="E67" i="83"/>
  <c r="AB67" i="83"/>
  <c r="E69" i="83"/>
  <c r="AB69" i="83"/>
  <c r="Y71" i="83"/>
  <c r="E72" i="83"/>
  <c r="AB72" i="83"/>
  <c r="AA73" i="83"/>
  <c r="E74" i="83"/>
  <c r="AB74" i="83"/>
  <c r="E78" i="83"/>
  <c r="AB78" i="83"/>
  <c r="AA80" i="83"/>
  <c r="Y81" i="83"/>
  <c r="AA82" i="83"/>
  <c r="E83" i="83"/>
  <c r="AB83" i="83"/>
  <c r="E84" i="83"/>
  <c r="AB84" i="83"/>
  <c r="E41" i="85"/>
  <c r="AB41" i="85"/>
  <c r="AA46" i="85"/>
  <c r="AA63" i="85"/>
  <c r="AA67" i="85"/>
  <c r="E71" i="85"/>
  <c r="AB71" i="85"/>
  <c r="E72" i="85"/>
  <c r="AB72" i="85"/>
  <c r="E74" i="85"/>
  <c r="AB74" i="85"/>
  <c r="Y79" i="85"/>
  <c r="Y80" i="85"/>
  <c r="AA81" i="85"/>
  <c r="E23" i="86"/>
  <c r="AB23" i="86"/>
  <c r="I41" i="86"/>
  <c r="M42" i="86"/>
  <c r="I44" i="86"/>
  <c r="W46" i="86"/>
  <c r="M47" i="86"/>
  <c r="W49" i="86"/>
  <c r="M50" i="86"/>
  <c r="S51" i="86"/>
  <c r="S60" i="86"/>
  <c r="W63" i="86"/>
  <c r="AA64" i="86"/>
  <c r="W69" i="86"/>
  <c r="I70" i="86"/>
  <c r="E71" i="86"/>
  <c r="AB71" i="86"/>
  <c r="W72" i="86"/>
  <c r="E74" i="86"/>
  <c r="AB74" i="86"/>
  <c r="W77" i="86"/>
  <c r="AA79" i="86"/>
  <c r="Y83" i="86"/>
  <c r="I84" i="86"/>
  <c r="E41" i="87"/>
  <c r="AB41" i="87"/>
  <c r="E42" i="87"/>
  <c r="AB42" i="87"/>
  <c r="Y49" i="87"/>
  <c r="E72" i="87"/>
  <c r="AB72" i="87"/>
  <c r="AA78" i="87"/>
  <c r="AA81" i="87"/>
  <c r="Y82" i="87"/>
  <c r="AA65" i="89"/>
  <c r="AA70" i="89"/>
  <c r="AA73" i="89"/>
  <c r="AA60" i="90"/>
  <c r="E62" i="90"/>
  <c r="AB62" i="90"/>
  <c r="AA65" i="90"/>
  <c r="E68" i="90"/>
  <c r="AB68" i="90"/>
  <c r="E71" i="90"/>
  <c r="AB71" i="90"/>
  <c r="E78" i="90"/>
  <c r="AB78" i="90"/>
  <c r="AA81" i="90"/>
  <c r="E42" i="91"/>
  <c r="AB42" i="91"/>
  <c r="E60" i="91"/>
  <c r="AB60" i="91"/>
  <c r="E69" i="91"/>
  <c r="AB69" i="91"/>
  <c r="E80" i="91"/>
  <c r="AB80" i="91"/>
  <c r="E83" i="91"/>
  <c r="AB83" i="91"/>
  <c r="E67" i="92"/>
  <c r="AB67" i="92"/>
  <c r="E73" i="92"/>
  <c r="AB73" i="92"/>
  <c r="E78" i="92"/>
  <c r="AB78" i="92"/>
  <c r="E51" i="93"/>
  <c r="AB51" i="93"/>
  <c r="AA65" i="93"/>
  <c r="AA68" i="93"/>
  <c r="AA80" i="93"/>
  <c r="AA17" i="94"/>
  <c r="AA34" i="94"/>
  <c r="E41" i="94"/>
  <c r="AB41" i="94"/>
  <c r="AA49" i="94"/>
  <c r="E64" i="94"/>
  <c r="AB64" i="94"/>
  <c r="E80" i="94"/>
  <c r="AB80" i="94"/>
  <c r="E84" i="94"/>
  <c r="AB84" i="94"/>
  <c r="E17" i="95"/>
  <c r="AB17" i="95"/>
  <c r="AA23" i="95"/>
  <c r="E41" i="95"/>
  <c r="AB41" i="95"/>
  <c r="E46" i="95"/>
  <c r="AB46" i="95"/>
  <c r="E50" i="95"/>
  <c r="AB50" i="95"/>
  <c r="S60" i="95"/>
  <c r="U62" i="95"/>
  <c r="E70" i="95"/>
  <c r="AB70" i="95"/>
  <c r="S73" i="95"/>
  <c r="AA79" i="95"/>
  <c r="AA81" i="95"/>
  <c r="Y83" i="95"/>
  <c r="E17" i="96"/>
  <c r="AB17" i="96"/>
  <c r="E50" i="96"/>
  <c r="AB50" i="96"/>
  <c r="E63" i="96"/>
  <c r="AB63" i="96"/>
  <c r="E64" i="96"/>
  <c r="AB64" i="96"/>
  <c r="E83" i="96"/>
  <c r="AB83" i="96"/>
  <c r="G23" i="71"/>
  <c r="AA34" i="71"/>
  <c r="Y41" i="71"/>
  <c r="Y42" i="71"/>
  <c r="E49" i="71"/>
  <c r="AB49" i="71"/>
  <c r="E51" i="71"/>
  <c r="AB51" i="71"/>
  <c r="E62" i="71"/>
  <c r="AB62" i="71"/>
  <c r="G63" i="71"/>
  <c r="G65" i="71"/>
  <c r="Y70" i="71"/>
  <c r="Y73" i="71"/>
  <c r="Y74" i="71"/>
  <c r="G77" i="71"/>
  <c r="Y78" i="71"/>
  <c r="AA79" i="71"/>
  <c r="Y82" i="71"/>
  <c r="S34" i="86"/>
  <c r="S77" i="86"/>
  <c r="AB110" i="96"/>
  <c r="O105" i="96"/>
  <c r="Z96" i="96"/>
  <c r="AB95" i="96"/>
  <c r="E94" i="96"/>
  <c r="AB94" i="96"/>
  <c r="E93" i="96"/>
  <c r="AB93" i="96"/>
  <c r="E92" i="96"/>
  <c r="AB92" i="96"/>
  <c r="E91" i="96"/>
  <c r="AB91" i="96"/>
  <c r="E90" i="96"/>
  <c r="AB90" i="96"/>
  <c r="E89" i="96"/>
  <c r="AB89" i="96"/>
  <c r="E88" i="96"/>
  <c r="AB88" i="96"/>
  <c r="E87" i="96"/>
  <c r="AB87" i="96"/>
  <c r="E86" i="96"/>
  <c r="AB86" i="96"/>
  <c r="E85" i="96"/>
  <c r="AB85" i="96"/>
  <c r="E84" i="96"/>
  <c r="E82" i="96"/>
  <c r="E81" i="96"/>
  <c r="E80" i="96"/>
  <c r="E79" i="96"/>
  <c r="E78" i="96"/>
  <c r="E77" i="96"/>
  <c r="E76" i="96"/>
  <c r="B76" i="96"/>
  <c r="E75" i="96"/>
  <c r="B75" i="96"/>
  <c r="E74" i="96"/>
  <c r="E73" i="96"/>
  <c r="E72" i="96"/>
  <c r="E71" i="96"/>
  <c r="E70" i="96"/>
  <c r="E69" i="96"/>
  <c r="E68" i="96"/>
  <c r="E67" i="96"/>
  <c r="E66" i="96"/>
  <c r="B66" i="96"/>
  <c r="E65" i="96"/>
  <c r="E62" i="96"/>
  <c r="E61" i="96"/>
  <c r="B61" i="96"/>
  <c r="E60" i="96"/>
  <c r="E59" i="96"/>
  <c r="E58" i="96"/>
  <c r="B58" i="96"/>
  <c r="E57" i="96"/>
  <c r="E56" i="96"/>
  <c r="B56" i="96"/>
  <c r="E55" i="96"/>
  <c r="B55" i="96"/>
  <c r="E54" i="96"/>
  <c r="B54" i="96"/>
  <c r="E53" i="96"/>
  <c r="B53" i="96"/>
  <c r="E52" i="96"/>
  <c r="B52" i="96"/>
  <c r="E51" i="96"/>
  <c r="E49" i="96"/>
  <c r="E48" i="96"/>
  <c r="B48" i="96"/>
  <c r="E47" i="96"/>
  <c r="E46" i="96"/>
  <c r="E45" i="96"/>
  <c r="B45" i="96"/>
  <c r="E44" i="96"/>
  <c r="E43" i="96"/>
  <c r="B43" i="96"/>
  <c r="E42" i="96"/>
  <c r="E41" i="96"/>
  <c r="E40" i="96"/>
  <c r="B40" i="96"/>
  <c r="E39" i="96"/>
  <c r="B39" i="96"/>
  <c r="E38" i="96"/>
  <c r="B38" i="96"/>
  <c r="E37" i="96"/>
  <c r="B37" i="96"/>
  <c r="E36" i="96"/>
  <c r="E35" i="96"/>
  <c r="B35" i="96"/>
  <c r="E34" i="96"/>
  <c r="E33" i="96"/>
  <c r="B33" i="96"/>
  <c r="E32" i="96"/>
  <c r="B32" i="96"/>
  <c r="E31" i="96"/>
  <c r="B31" i="96"/>
  <c r="E30" i="96"/>
  <c r="B30" i="96"/>
  <c r="E29" i="96"/>
  <c r="B29" i="96"/>
  <c r="E28" i="96"/>
  <c r="B28" i="96"/>
  <c r="E27" i="96"/>
  <c r="B27" i="96"/>
  <c r="E26" i="96"/>
  <c r="B26" i="96"/>
  <c r="E25" i="96"/>
  <c r="B25" i="96"/>
  <c r="E24" i="96"/>
  <c r="B24" i="96"/>
  <c r="E23" i="96"/>
  <c r="B23" i="96"/>
  <c r="E22" i="96"/>
  <c r="B22" i="96"/>
  <c r="E21" i="96"/>
  <c r="B21" i="96"/>
  <c r="E20" i="96"/>
  <c r="B20" i="96"/>
  <c r="E19" i="96"/>
  <c r="B19" i="96"/>
  <c r="E18" i="96"/>
  <c r="B18" i="96"/>
  <c r="E16" i="96"/>
  <c r="B16" i="96"/>
  <c r="E15" i="96"/>
  <c r="B15" i="96"/>
  <c r="E14" i="96"/>
  <c r="B14" i="96"/>
  <c r="E13" i="96"/>
  <c r="B13" i="96"/>
  <c r="B6" i="96"/>
  <c r="B4" i="96"/>
  <c r="E96" i="96"/>
  <c r="AB110" i="95"/>
  <c r="O105" i="95"/>
  <c r="Z96" i="95"/>
  <c r="AB95" i="95"/>
  <c r="E94" i="95"/>
  <c r="AB94" i="95"/>
  <c r="AA94" i="95"/>
  <c r="Y94" i="95"/>
  <c r="U94" i="95"/>
  <c r="S94" i="95"/>
  <c r="E93" i="95"/>
  <c r="AB93" i="95"/>
  <c r="AA93" i="95"/>
  <c r="Y93" i="95"/>
  <c r="U93" i="95"/>
  <c r="S93" i="95"/>
  <c r="AA92" i="95"/>
  <c r="Y92" i="95"/>
  <c r="U92" i="95"/>
  <c r="S92" i="95"/>
  <c r="E92" i="95"/>
  <c r="AB92" i="95"/>
  <c r="E91" i="95"/>
  <c r="AB91" i="95"/>
  <c r="AA91" i="95"/>
  <c r="Y91" i="95"/>
  <c r="U91" i="95"/>
  <c r="S91" i="95"/>
  <c r="AA90" i="95"/>
  <c r="Y90" i="95"/>
  <c r="U90" i="95"/>
  <c r="S90" i="95"/>
  <c r="E90" i="95"/>
  <c r="AB90" i="95"/>
  <c r="AA89" i="95"/>
  <c r="Y89" i="95"/>
  <c r="U89" i="95"/>
  <c r="S89" i="95"/>
  <c r="E89" i="95"/>
  <c r="AB89" i="95"/>
  <c r="E88" i="95"/>
  <c r="AB88" i="95"/>
  <c r="AA88" i="95"/>
  <c r="Y88" i="95"/>
  <c r="U88" i="95"/>
  <c r="S88" i="95"/>
  <c r="E87" i="95"/>
  <c r="AB87" i="95"/>
  <c r="AA87" i="95"/>
  <c r="Y87" i="95"/>
  <c r="U87" i="95"/>
  <c r="S87" i="95"/>
  <c r="E86" i="95"/>
  <c r="AB86" i="95"/>
  <c r="AA86" i="95"/>
  <c r="Y86" i="95"/>
  <c r="U86" i="95"/>
  <c r="S86" i="95"/>
  <c r="E85" i="95"/>
  <c r="AB85" i="95"/>
  <c r="AA85" i="95"/>
  <c r="Y85" i="95"/>
  <c r="U85" i="95"/>
  <c r="S85" i="95"/>
  <c r="E84" i="95"/>
  <c r="E83" i="95"/>
  <c r="E82" i="95"/>
  <c r="E81" i="95"/>
  <c r="E80" i="95"/>
  <c r="E79" i="95"/>
  <c r="E78" i="95"/>
  <c r="E77" i="95"/>
  <c r="E76" i="95"/>
  <c r="B76" i="95"/>
  <c r="E75" i="95"/>
  <c r="B75" i="95"/>
  <c r="E74" i="95"/>
  <c r="E73" i="95"/>
  <c r="E72" i="95"/>
  <c r="E71" i="95"/>
  <c r="E69" i="95"/>
  <c r="E68" i="95"/>
  <c r="E67" i="95"/>
  <c r="E66" i="95"/>
  <c r="B66" i="95"/>
  <c r="E65" i="95"/>
  <c r="E64" i="95"/>
  <c r="E63" i="95"/>
  <c r="E62" i="95"/>
  <c r="E61" i="95"/>
  <c r="B61" i="95"/>
  <c r="E60" i="95"/>
  <c r="E59" i="95"/>
  <c r="E58" i="95"/>
  <c r="B58" i="95"/>
  <c r="E57" i="95"/>
  <c r="E56" i="95"/>
  <c r="B56" i="95"/>
  <c r="E55" i="95"/>
  <c r="B55" i="95"/>
  <c r="E54" i="95"/>
  <c r="B54" i="95"/>
  <c r="E53" i="95"/>
  <c r="B53" i="95"/>
  <c r="E52" i="95"/>
  <c r="B52" i="95"/>
  <c r="E51" i="95"/>
  <c r="E49" i="95"/>
  <c r="E48" i="95"/>
  <c r="B48" i="95"/>
  <c r="E47" i="95"/>
  <c r="E45" i="95"/>
  <c r="B45" i="95"/>
  <c r="E44" i="95"/>
  <c r="E43" i="95"/>
  <c r="B43" i="95"/>
  <c r="E42" i="95"/>
  <c r="E40" i="95"/>
  <c r="B40" i="95"/>
  <c r="E39" i="95"/>
  <c r="B39" i="95"/>
  <c r="E38" i="95"/>
  <c r="B38" i="95"/>
  <c r="E37" i="95"/>
  <c r="B37" i="95"/>
  <c r="E36" i="95"/>
  <c r="E35" i="95"/>
  <c r="B35" i="95"/>
  <c r="E34" i="95"/>
  <c r="E33" i="95"/>
  <c r="B33" i="95"/>
  <c r="E32" i="95"/>
  <c r="B32" i="95"/>
  <c r="E31" i="95"/>
  <c r="B31" i="95"/>
  <c r="E30" i="95"/>
  <c r="B30" i="95"/>
  <c r="E29" i="95"/>
  <c r="B29" i="95"/>
  <c r="E28" i="95"/>
  <c r="B28" i="95"/>
  <c r="E27" i="95"/>
  <c r="B27" i="95"/>
  <c r="E26" i="95"/>
  <c r="B26" i="95"/>
  <c r="E25" i="95"/>
  <c r="B25" i="95"/>
  <c r="E24" i="95"/>
  <c r="B24" i="95"/>
  <c r="E23" i="95"/>
  <c r="B23" i="95"/>
  <c r="E22" i="95"/>
  <c r="B22" i="95"/>
  <c r="E21" i="95"/>
  <c r="B21" i="95"/>
  <c r="E20" i="95"/>
  <c r="B20" i="95"/>
  <c r="E19" i="95"/>
  <c r="B19" i="95"/>
  <c r="E18" i="95"/>
  <c r="B18" i="95"/>
  <c r="E16" i="95"/>
  <c r="B16" i="95"/>
  <c r="E15" i="95"/>
  <c r="B15" i="95"/>
  <c r="E14" i="95"/>
  <c r="B14" i="95"/>
  <c r="E13" i="95"/>
  <c r="B13" i="95"/>
  <c r="B6" i="95"/>
  <c r="B4" i="95"/>
  <c r="AB49" i="96"/>
  <c r="E96" i="95"/>
  <c r="AB110" i="94"/>
  <c r="O105" i="94"/>
  <c r="Z96" i="94"/>
  <c r="AB95" i="94"/>
  <c r="E94" i="94"/>
  <c r="AB94" i="94"/>
  <c r="AA94" i="94"/>
  <c r="E93" i="94"/>
  <c r="AB93" i="94"/>
  <c r="AA93" i="94"/>
  <c r="E92" i="94"/>
  <c r="AB92" i="94"/>
  <c r="AA92" i="94"/>
  <c r="E91" i="94"/>
  <c r="AB91" i="94"/>
  <c r="AA91" i="94"/>
  <c r="AA90" i="94"/>
  <c r="E90" i="94"/>
  <c r="AB90" i="94"/>
  <c r="AA89" i="94"/>
  <c r="E89" i="94"/>
  <c r="AB89" i="94"/>
  <c r="E88" i="94"/>
  <c r="AB88" i="94"/>
  <c r="AA88" i="94"/>
  <c r="AA87" i="94"/>
  <c r="E87" i="94"/>
  <c r="AB87" i="94"/>
  <c r="E86" i="94"/>
  <c r="AB86" i="94"/>
  <c r="AA86" i="94"/>
  <c r="E85" i="94"/>
  <c r="AB85" i="94"/>
  <c r="AA85" i="94"/>
  <c r="E83" i="94"/>
  <c r="E82" i="94"/>
  <c r="E81" i="94"/>
  <c r="E79" i="94"/>
  <c r="E78" i="94"/>
  <c r="E77" i="94"/>
  <c r="E76" i="94"/>
  <c r="B76" i="94"/>
  <c r="E75" i="94"/>
  <c r="B75" i="94"/>
  <c r="E74" i="94"/>
  <c r="E73" i="94"/>
  <c r="E72" i="94"/>
  <c r="E71" i="94"/>
  <c r="E70" i="94"/>
  <c r="E69" i="94"/>
  <c r="E68" i="94"/>
  <c r="E67" i="94"/>
  <c r="E66" i="94"/>
  <c r="B66" i="94"/>
  <c r="E65" i="94"/>
  <c r="E63" i="94"/>
  <c r="E62" i="94"/>
  <c r="E61" i="94"/>
  <c r="B61" i="94"/>
  <c r="E60" i="94"/>
  <c r="E59" i="94"/>
  <c r="E58" i="94"/>
  <c r="B58" i="94"/>
  <c r="E57" i="94"/>
  <c r="E56" i="94"/>
  <c r="B56" i="94"/>
  <c r="E55" i="94"/>
  <c r="B55" i="94"/>
  <c r="E54" i="94"/>
  <c r="B54" i="94"/>
  <c r="E53" i="94"/>
  <c r="B53" i="94"/>
  <c r="E52" i="94"/>
  <c r="B52" i="94"/>
  <c r="E51" i="94"/>
  <c r="E50" i="94"/>
  <c r="E49" i="94"/>
  <c r="E48" i="94"/>
  <c r="B48" i="94"/>
  <c r="E47" i="94"/>
  <c r="E46" i="94"/>
  <c r="E45" i="94"/>
  <c r="B45" i="94"/>
  <c r="E44" i="94"/>
  <c r="E43" i="94"/>
  <c r="B43" i="94"/>
  <c r="E42" i="94"/>
  <c r="E40" i="94"/>
  <c r="B40" i="94"/>
  <c r="E39" i="94"/>
  <c r="B39" i="94"/>
  <c r="E38" i="94"/>
  <c r="B38" i="94"/>
  <c r="E37" i="94"/>
  <c r="B37" i="94"/>
  <c r="E36" i="94"/>
  <c r="E35" i="94"/>
  <c r="B35" i="94"/>
  <c r="E34" i="94"/>
  <c r="E33" i="94"/>
  <c r="B33" i="94"/>
  <c r="E32" i="94"/>
  <c r="B32" i="94"/>
  <c r="E31" i="94"/>
  <c r="B31" i="94"/>
  <c r="E30" i="94"/>
  <c r="B30" i="94"/>
  <c r="E29" i="94"/>
  <c r="B29" i="94"/>
  <c r="E28" i="94"/>
  <c r="B28" i="94"/>
  <c r="E27" i="94"/>
  <c r="B27" i="94"/>
  <c r="E26" i="94"/>
  <c r="B26" i="94"/>
  <c r="E25" i="94"/>
  <c r="B25" i="94"/>
  <c r="E24" i="94"/>
  <c r="B24" i="94"/>
  <c r="E23" i="94"/>
  <c r="B23" i="94"/>
  <c r="E22" i="94"/>
  <c r="B22" i="94"/>
  <c r="E21" i="94"/>
  <c r="B21" i="94"/>
  <c r="E20" i="94"/>
  <c r="B20" i="94"/>
  <c r="E19" i="94"/>
  <c r="B19" i="94"/>
  <c r="E18" i="94"/>
  <c r="B18" i="94"/>
  <c r="E17" i="94"/>
  <c r="E16" i="94"/>
  <c r="B16" i="94"/>
  <c r="E15" i="94"/>
  <c r="B15" i="94"/>
  <c r="E14" i="94"/>
  <c r="B14" i="94"/>
  <c r="E13" i="94"/>
  <c r="B13" i="94"/>
  <c r="B6" i="94"/>
  <c r="B4" i="94"/>
  <c r="S59" i="95"/>
  <c r="U44" i="95"/>
  <c r="E96" i="94"/>
  <c r="AB110" i="93"/>
  <c r="O105" i="93"/>
  <c r="Z96" i="93"/>
  <c r="AB95" i="93"/>
  <c r="E94" i="93"/>
  <c r="AB94" i="93"/>
  <c r="AA94" i="93"/>
  <c r="AA93" i="93"/>
  <c r="E93" i="93"/>
  <c r="AB93" i="93"/>
  <c r="E92" i="93"/>
  <c r="AB92" i="93"/>
  <c r="AA92" i="93"/>
  <c r="AA91" i="93"/>
  <c r="E91" i="93"/>
  <c r="AB91" i="93"/>
  <c r="AA90" i="93"/>
  <c r="E90" i="93"/>
  <c r="AB90" i="93"/>
  <c r="E89" i="93"/>
  <c r="AB89" i="93"/>
  <c r="AA89" i="93"/>
  <c r="AA88" i="93"/>
  <c r="E88" i="93"/>
  <c r="AB88" i="93"/>
  <c r="AA87" i="93"/>
  <c r="E87" i="93"/>
  <c r="AB87" i="93"/>
  <c r="E86" i="93"/>
  <c r="AB86" i="93"/>
  <c r="AA86" i="93"/>
  <c r="AA85" i="93"/>
  <c r="E85" i="93"/>
  <c r="AB85" i="93"/>
  <c r="E84" i="93"/>
  <c r="E83" i="93"/>
  <c r="E82" i="93"/>
  <c r="E81" i="93"/>
  <c r="E80" i="93"/>
  <c r="E79" i="93"/>
  <c r="E78" i="93"/>
  <c r="E77" i="93"/>
  <c r="E76" i="93"/>
  <c r="B76" i="93"/>
  <c r="E75" i="93"/>
  <c r="B75" i="93"/>
  <c r="E74" i="93"/>
  <c r="E73" i="93"/>
  <c r="E72" i="93"/>
  <c r="E71" i="93"/>
  <c r="E70" i="93"/>
  <c r="E69" i="93"/>
  <c r="E68" i="93"/>
  <c r="E67" i="93"/>
  <c r="E66" i="93"/>
  <c r="B66" i="93"/>
  <c r="E65" i="93"/>
  <c r="E64" i="93"/>
  <c r="E63" i="93"/>
  <c r="E62" i="93"/>
  <c r="E61" i="93"/>
  <c r="B61" i="93"/>
  <c r="E60" i="93"/>
  <c r="E59" i="93"/>
  <c r="E58" i="93"/>
  <c r="B58" i="93"/>
  <c r="E57" i="93"/>
  <c r="E56" i="93"/>
  <c r="B56" i="93"/>
  <c r="E55" i="93"/>
  <c r="B55" i="93"/>
  <c r="E54" i="93"/>
  <c r="B54" i="93"/>
  <c r="E53" i="93"/>
  <c r="B53" i="93"/>
  <c r="E52" i="93"/>
  <c r="B52" i="93"/>
  <c r="E50" i="93"/>
  <c r="E49" i="93"/>
  <c r="E48" i="93"/>
  <c r="B48" i="93"/>
  <c r="E47" i="93"/>
  <c r="E46" i="93"/>
  <c r="E45" i="93"/>
  <c r="B45" i="93"/>
  <c r="E44" i="93"/>
  <c r="E43" i="93"/>
  <c r="B43" i="93"/>
  <c r="E42" i="93"/>
  <c r="E41" i="93"/>
  <c r="E40" i="93"/>
  <c r="B40" i="93"/>
  <c r="E39" i="93"/>
  <c r="B39" i="93"/>
  <c r="E38" i="93"/>
  <c r="B38" i="93"/>
  <c r="E37" i="93"/>
  <c r="B37" i="93"/>
  <c r="E36" i="93"/>
  <c r="E35" i="93"/>
  <c r="B35" i="93"/>
  <c r="E34" i="93"/>
  <c r="E33" i="93"/>
  <c r="B33" i="93"/>
  <c r="E32" i="93"/>
  <c r="B32" i="93"/>
  <c r="E31" i="93"/>
  <c r="B31" i="93"/>
  <c r="E30" i="93"/>
  <c r="B30" i="93"/>
  <c r="E29" i="93"/>
  <c r="B29" i="93"/>
  <c r="E28" i="93"/>
  <c r="B28" i="93"/>
  <c r="E27" i="93"/>
  <c r="B27" i="93"/>
  <c r="E26" i="93"/>
  <c r="B26" i="93"/>
  <c r="E25" i="93"/>
  <c r="B25" i="93"/>
  <c r="E24" i="93"/>
  <c r="B24" i="93"/>
  <c r="E23" i="93"/>
  <c r="B23" i="93"/>
  <c r="E22" i="93"/>
  <c r="B22" i="93"/>
  <c r="E21" i="93"/>
  <c r="B21" i="93"/>
  <c r="E20" i="93"/>
  <c r="B20" i="93"/>
  <c r="E19" i="93"/>
  <c r="B19" i="93"/>
  <c r="E18" i="93"/>
  <c r="B18" i="93"/>
  <c r="E17" i="93"/>
  <c r="E16" i="93"/>
  <c r="B16" i="93"/>
  <c r="E15" i="93"/>
  <c r="B15" i="93"/>
  <c r="E14" i="93"/>
  <c r="B14" i="93"/>
  <c r="E13" i="93"/>
  <c r="B13" i="93"/>
  <c r="B6" i="93"/>
  <c r="B4" i="93"/>
  <c r="AB63" i="94"/>
  <c r="AB82" i="94"/>
  <c r="E96" i="93"/>
  <c r="AB60" i="93"/>
  <c r="AA60" i="93"/>
  <c r="E94" i="92"/>
  <c r="AB94" i="92"/>
  <c r="AA94" i="92"/>
  <c r="AB110" i="92"/>
  <c r="O105" i="92"/>
  <c r="Z96" i="92"/>
  <c r="AB95" i="92"/>
  <c r="AA93" i="92"/>
  <c r="E93" i="92"/>
  <c r="AB93" i="92"/>
  <c r="AA92" i="92"/>
  <c r="E92" i="92"/>
  <c r="AB92" i="92"/>
  <c r="E91" i="92"/>
  <c r="AB91" i="92"/>
  <c r="AA91" i="92"/>
  <c r="AA90" i="92"/>
  <c r="E90" i="92"/>
  <c r="AB90" i="92"/>
  <c r="AA89" i="92"/>
  <c r="E89" i="92"/>
  <c r="AB89" i="92"/>
  <c r="E88" i="92"/>
  <c r="AB88" i="92"/>
  <c r="AA88" i="92"/>
  <c r="AA87" i="92"/>
  <c r="E87" i="92"/>
  <c r="AB87" i="92"/>
  <c r="AA86" i="92"/>
  <c r="E86" i="92"/>
  <c r="AB86" i="92"/>
  <c r="AA85" i="92"/>
  <c r="E85" i="92"/>
  <c r="AB85" i="92"/>
  <c r="E84" i="92"/>
  <c r="E83" i="92"/>
  <c r="E82" i="92"/>
  <c r="E81" i="92"/>
  <c r="E80" i="92"/>
  <c r="E79" i="92"/>
  <c r="E77" i="92"/>
  <c r="E76" i="92"/>
  <c r="B76" i="92"/>
  <c r="E75" i="92"/>
  <c r="B75" i="92"/>
  <c r="E74" i="92"/>
  <c r="E72" i="92"/>
  <c r="E71" i="92"/>
  <c r="E70" i="92"/>
  <c r="E69" i="92"/>
  <c r="E68" i="92"/>
  <c r="E66" i="92"/>
  <c r="B66" i="92"/>
  <c r="E65" i="92"/>
  <c r="E64" i="92"/>
  <c r="E63" i="92"/>
  <c r="E62" i="92"/>
  <c r="E61" i="92"/>
  <c r="B61" i="92"/>
  <c r="E60" i="92"/>
  <c r="E59" i="92"/>
  <c r="E58" i="92"/>
  <c r="B58" i="92"/>
  <c r="E57" i="92"/>
  <c r="E56" i="92"/>
  <c r="B56" i="92"/>
  <c r="E55" i="92"/>
  <c r="B55" i="92"/>
  <c r="E54" i="92"/>
  <c r="B54" i="92"/>
  <c r="E53" i="92"/>
  <c r="B53" i="92"/>
  <c r="E52" i="92"/>
  <c r="B52" i="92"/>
  <c r="E51" i="92"/>
  <c r="E50" i="92"/>
  <c r="E49" i="92"/>
  <c r="E48" i="92"/>
  <c r="B48" i="92"/>
  <c r="E47" i="92"/>
  <c r="E46" i="92"/>
  <c r="E45" i="92"/>
  <c r="B45" i="92"/>
  <c r="E44" i="92"/>
  <c r="E43" i="92"/>
  <c r="B43" i="92"/>
  <c r="E42" i="92"/>
  <c r="E41" i="92"/>
  <c r="E40" i="92"/>
  <c r="B40" i="92"/>
  <c r="E39" i="92"/>
  <c r="B39" i="92"/>
  <c r="E38" i="92"/>
  <c r="B38" i="92"/>
  <c r="E37" i="92"/>
  <c r="B37" i="92"/>
  <c r="E36" i="92"/>
  <c r="E35" i="92"/>
  <c r="B35" i="92"/>
  <c r="E34" i="92"/>
  <c r="E33" i="92"/>
  <c r="B33" i="92"/>
  <c r="E32" i="92"/>
  <c r="B32" i="92"/>
  <c r="E31" i="92"/>
  <c r="B31" i="92"/>
  <c r="E30" i="92"/>
  <c r="B30" i="92"/>
  <c r="E29" i="92"/>
  <c r="B29" i="92"/>
  <c r="E28" i="92"/>
  <c r="B28" i="92"/>
  <c r="E27" i="92"/>
  <c r="B27" i="92"/>
  <c r="E26" i="92"/>
  <c r="B26" i="92"/>
  <c r="E25" i="92"/>
  <c r="B25" i="92"/>
  <c r="E24" i="92"/>
  <c r="B24" i="92"/>
  <c r="E23" i="92"/>
  <c r="B23" i="92"/>
  <c r="E22" i="92"/>
  <c r="B22" i="92"/>
  <c r="E21" i="92"/>
  <c r="B21" i="92"/>
  <c r="E20" i="92"/>
  <c r="B20" i="92"/>
  <c r="E19" i="92"/>
  <c r="B19" i="92"/>
  <c r="E18" i="92"/>
  <c r="B18" i="92"/>
  <c r="E17" i="92"/>
  <c r="E16" i="92"/>
  <c r="B16" i="92"/>
  <c r="E15" i="92"/>
  <c r="B15" i="92"/>
  <c r="E14" i="92"/>
  <c r="B14" i="92"/>
  <c r="E13" i="92"/>
  <c r="B13" i="92"/>
  <c r="B6" i="92"/>
  <c r="B4" i="92"/>
  <c r="E96" i="92"/>
  <c r="AA42" i="92"/>
  <c r="AB42" i="92"/>
  <c r="AB109" i="91"/>
  <c r="O104" i="91"/>
  <c r="Z95" i="91"/>
  <c r="AB94" i="91"/>
  <c r="AA93" i="91"/>
  <c r="E93" i="91"/>
  <c r="AB93" i="91"/>
  <c r="AA92" i="91"/>
  <c r="E92" i="91"/>
  <c r="AB92" i="91"/>
  <c r="E91" i="91"/>
  <c r="AB91" i="91"/>
  <c r="AA91" i="91"/>
  <c r="AA90" i="91"/>
  <c r="E90" i="91"/>
  <c r="AB90" i="91"/>
  <c r="AA89" i="91"/>
  <c r="E89" i="91"/>
  <c r="AB89" i="91"/>
  <c r="E88" i="91"/>
  <c r="AB88" i="91"/>
  <c r="AA88" i="91"/>
  <c r="E87" i="91"/>
  <c r="AB87" i="91"/>
  <c r="AA87" i="91"/>
  <c r="E86" i="91"/>
  <c r="AB86" i="91"/>
  <c r="AA86" i="91"/>
  <c r="E85" i="91"/>
  <c r="AB85" i="91"/>
  <c r="AA85" i="91"/>
  <c r="E84" i="91"/>
  <c r="E82" i="91"/>
  <c r="E81" i="91"/>
  <c r="E79" i="91"/>
  <c r="E78" i="91"/>
  <c r="E77" i="91"/>
  <c r="E76" i="91"/>
  <c r="B76" i="91"/>
  <c r="E75" i="91"/>
  <c r="B75" i="91"/>
  <c r="E74" i="91"/>
  <c r="E73" i="91"/>
  <c r="E72" i="91"/>
  <c r="E71" i="91"/>
  <c r="E70" i="91"/>
  <c r="E68" i="91"/>
  <c r="E67" i="91"/>
  <c r="E66" i="91"/>
  <c r="B66" i="91"/>
  <c r="E65" i="91"/>
  <c r="E64" i="91"/>
  <c r="E63" i="91"/>
  <c r="E62" i="91"/>
  <c r="E61" i="91"/>
  <c r="B61" i="91"/>
  <c r="E59" i="91"/>
  <c r="E58" i="91"/>
  <c r="B58" i="91"/>
  <c r="E57" i="91"/>
  <c r="E56" i="91"/>
  <c r="B56" i="91"/>
  <c r="E55" i="91"/>
  <c r="B55" i="91"/>
  <c r="E54" i="91"/>
  <c r="B54" i="91"/>
  <c r="E53" i="91"/>
  <c r="B53" i="91"/>
  <c r="E52" i="91"/>
  <c r="B52" i="91"/>
  <c r="E51" i="91"/>
  <c r="E50" i="91"/>
  <c r="E49" i="91"/>
  <c r="E48" i="91"/>
  <c r="B48" i="91"/>
  <c r="E47" i="91"/>
  <c r="E46" i="91"/>
  <c r="E45" i="91"/>
  <c r="B45" i="91"/>
  <c r="E44" i="91"/>
  <c r="E43" i="91"/>
  <c r="B43" i="91"/>
  <c r="E41" i="91"/>
  <c r="E40" i="91"/>
  <c r="B40" i="91"/>
  <c r="E39" i="91"/>
  <c r="B39" i="91"/>
  <c r="E38" i="91"/>
  <c r="B38" i="91"/>
  <c r="E37" i="91"/>
  <c r="B37" i="91"/>
  <c r="E36" i="91"/>
  <c r="E35" i="91"/>
  <c r="B35" i="91"/>
  <c r="E34" i="91"/>
  <c r="E33" i="91"/>
  <c r="B33" i="91"/>
  <c r="E32" i="91"/>
  <c r="B32" i="91"/>
  <c r="E31" i="91"/>
  <c r="B31" i="91"/>
  <c r="E30" i="91"/>
  <c r="B30" i="91"/>
  <c r="E29" i="91"/>
  <c r="B29" i="91"/>
  <c r="E28" i="91"/>
  <c r="B28" i="91"/>
  <c r="E27" i="91"/>
  <c r="B27" i="91"/>
  <c r="E26" i="91"/>
  <c r="B26" i="91"/>
  <c r="E25" i="91"/>
  <c r="B25" i="91"/>
  <c r="E24" i="91"/>
  <c r="B24" i="91"/>
  <c r="E23" i="91"/>
  <c r="B23" i="91"/>
  <c r="E22" i="91"/>
  <c r="B22" i="91"/>
  <c r="E21" i="91"/>
  <c r="B21" i="91"/>
  <c r="E20" i="91"/>
  <c r="B20" i="91"/>
  <c r="E19" i="91"/>
  <c r="B19" i="91"/>
  <c r="E18" i="91"/>
  <c r="B18" i="91"/>
  <c r="E17" i="91"/>
  <c r="E16" i="91"/>
  <c r="B16" i="91"/>
  <c r="E15" i="91"/>
  <c r="B15" i="91"/>
  <c r="E14" i="91"/>
  <c r="B14" i="91"/>
  <c r="E13" i="91"/>
  <c r="B13" i="91"/>
  <c r="B6" i="91"/>
  <c r="B4" i="91"/>
  <c r="AB109" i="90"/>
  <c r="O104" i="90"/>
  <c r="Z95" i="90"/>
  <c r="AB94" i="90"/>
  <c r="E93" i="90"/>
  <c r="AB93" i="90"/>
  <c r="AA93" i="90"/>
  <c r="AA92" i="90"/>
  <c r="E92" i="90"/>
  <c r="AB92" i="90"/>
  <c r="AA91" i="90"/>
  <c r="E91" i="90"/>
  <c r="AB91" i="90"/>
  <c r="AA90" i="90"/>
  <c r="E90" i="90"/>
  <c r="AB90" i="90"/>
  <c r="AA89" i="90"/>
  <c r="E89" i="90"/>
  <c r="AB89" i="90"/>
  <c r="E88" i="90"/>
  <c r="AB88" i="90"/>
  <c r="AA88" i="90"/>
  <c r="E87" i="90"/>
  <c r="AB87" i="90"/>
  <c r="AA87" i="90"/>
  <c r="E86" i="90"/>
  <c r="AB86" i="90"/>
  <c r="AA86" i="90"/>
  <c r="E85" i="90"/>
  <c r="AB85" i="90"/>
  <c r="AA85" i="90"/>
  <c r="E84" i="90"/>
  <c r="E83" i="90"/>
  <c r="E82" i="90"/>
  <c r="E81" i="90"/>
  <c r="E80" i="90"/>
  <c r="E79" i="90"/>
  <c r="E77" i="90"/>
  <c r="E76" i="90"/>
  <c r="B76" i="90"/>
  <c r="E75" i="90"/>
  <c r="B75" i="90"/>
  <c r="E74" i="90"/>
  <c r="E73" i="90"/>
  <c r="E72" i="90"/>
  <c r="E70" i="90"/>
  <c r="E69" i="90"/>
  <c r="E67" i="90"/>
  <c r="E66" i="90"/>
  <c r="B66" i="90"/>
  <c r="E65" i="90"/>
  <c r="E64" i="90"/>
  <c r="E63" i="90"/>
  <c r="E61" i="90"/>
  <c r="B61" i="90"/>
  <c r="E60" i="90"/>
  <c r="E59" i="90"/>
  <c r="E58" i="90"/>
  <c r="B58" i="90"/>
  <c r="E57" i="90"/>
  <c r="E56" i="90"/>
  <c r="B56" i="90"/>
  <c r="E55" i="90"/>
  <c r="B55" i="90"/>
  <c r="E54" i="90"/>
  <c r="B54" i="90"/>
  <c r="E53" i="90"/>
  <c r="B53" i="90"/>
  <c r="E52" i="90"/>
  <c r="B52" i="90"/>
  <c r="E51" i="90"/>
  <c r="E50" i="90"/>
  <c r="E49" i="90"/>
  <c r="E48" i="90"/>
  <c r="B48" i="90"/>
  <c r="E47" i="90"/>
  <c r="E46" i="90"/>
  <c r="E45" i="90"/>
  <c r="B45" i="90"/>
  <c r="E44" i="90"/>
  <c r="E43" i="90"/>
  <c r="B43" i="90"/>
  <c r="E42" i="90"/>
  <c r="E41" i="90"/>
  <c r="E40" i="90"/>
  <c r="B40" i="90"/>
  <c r="E39" i="90"/>
  <c r="B39" i="90"/>
  <c r="E38" i="90"/>
  <c r="B38" i="90"/>
  <c r="E37" i="90"/>
  <c r="B37" i="90"/>
  <c r="E36" i="90"/>
  <c r="E35" i="90"/>
  <c r="B35" i="90"/>
  <c r="E34" i="90"/>
  <c r="E33" i="90"/>
  <c r="B33" i="90"/>
  <c r="E32" i="90"/>
  <c r="B32" i="90"/>
  <c r="E31" i="90"/>
  <c r="B31" i="90"/>
  <c r="E30" i="90"/>
  <c r="B30" i="90"/>
  <c r="E29" i="90"/>
  <c r="B29" i="90"/>
  <c r="E28" i="90"/>
  <c r="B28" i="90"/>
  <c r="E27" i="90"/>
  <c r="B27" i="90"/>
  <c r="E26" i="90"/>
  <c r="B26" i="90"/>
  <c r="E25" i="90"/>
  <c r="B25" i="90"/>
  <c r="E24" i="90"/>
  <c r="B24" i="90"/>
  <c r="E23" i="90"/>
  <c r="B23" i="90"/>
  <c r="E22" i="90"/>
  <c r="B22" i="90"/>
  <c r="E21" i="90"/>
  <c r="B21" i="90"/>
  <c r="E20" i="90"/>
  <c r="B20" i="90"/>
  <c r="E19" i="90"/>
  <c r="B19" i="90"/>
  <c r="E18" i="90"/>
  <c r="B18" i="90"/>
  <c r="E17" i="90"/>
  <c r="E16" i="90"/>
  <c r="B16" i="90"/>
  <c r="E15" i="90"/>
  <c r="B15" i="90"/>
  <c r="E14" i="90"/>
  <c r="B14" i="90"/>
  <c r="E13" i="90"/>
  <c r="B13" i="90"/>
  <c r="B6" i="90"/>
  <c r="B4" i="90"/>
  <c r="E95" i="90"/>
  <c r="E95" i="91"/>
  <c r="AA71" i="91"/>
  <c r="AB109" i="89"/>
  <c r="O104" i="89"/>
  <c r="Z95" i="89"/>
  <c r="AB94" i="89"/>
  <c r="E93" i="89"/>
  <c r="AB93" i="89"/>
  <c r="AA93" i="89"/>
  <c r="AA92" i="89"/>
  <c r="E92" i="89"/>
  <c r="AB92" i="89"/>
  <c r="E91" i="89"/>
  <c r="AB91" i="89"/>
  <c r="AA91" i="89"/>
  <c r="E90" i="89"/>
  <c r="AB90" i="89"/>
  <c r="AA90" i="89"/>
  <c r="AA89" i="89"/>
  <c r="E89" i="89"/>
  <c r="AB89" i="89"/>
  <c r="E88" i="89"/>
  <c r="AB88" i="89"/>
  <c r="AA88" i="89"/>
  <c r="AA87" i="89"/>
  <c r="E87" i="89"/>
  <c r="AB87" i="89"/>
  <c r="AA86" i="89"/>
  <c r="E86" i="89"/>
  <c r="AB86" i="89"/>
  <c r="E85" i="89"/>
  <c r="AB85" i="89"/>
  <c r="AA85" i="89"/>
  <c r="E84" i="89"/>
  <c r="E83" i="89"/>
  <c r="E82" i="89"/>
  <c r="E81" i="89"/>
  <c r="E80" i="89"/>
  <c r="E79" i="89"/>
  <c r="E78" i="89"/>
  <c r="E77" i="89"/>
  <c r="E76" i="89"/>
  <c r="B76" i="89"/>
  <c r="E75" i="89"/>
  <c r="B75" i="89"/>
  <c r="E74" i="89"/>
  <c r="E73" i="89"/>
  <c r="E72" i="89"/>
  <c r="E71" i="89"/>
  <c r="E70" i="89"/>
  <c r="E69" i="89"/>
  <c r="E68" i="89"/>
  <c r="E67" i="89"/>
  <c r="E66" i="89"/>
  <c r="B66" i="89"/>
  <c r="E65" i="89"/>
  <c r="E64" i="89"/>
  <c r="E63" i="89"/>
  <c r="E62" i="89"/>
  <c r="E61" i="89"/>
  <c r="B61" i="89"/>
  <c r="E60" i="89"/>
  <c r="E59" i="89"/>
  <c r="E58" i="89"/>
  <c r="B58" i="89"/>
  <c r="E57" i="89"/>
  <c r="E56" i="89"/>
  <c r="B56" i="89"/>
  <c r="E55" i="89"/>
  <c r="B55" i="89"/>
  <c r="E54" i="89"/>
  <c r="B54" i="89"/>
  <c r="E53" i="89"/>
  <c r="B53" i="89"/>
  <c r="E52" i="89"/>
  <c r="B52" i="89"/>
  <c r="E51" i="89"/>
  <c r="E50" i="89"/>
  <c r="E49" i="89"/>
  <c r="E48" i="89"/>
  <c r="B48" i="89"/>
  <c r="E47" i="89"/>
  <c r="E46" i="89"/>
  <c r="E45" i="89"/>
  <c r="B45" i="89"/>
  <c r="E44" i="89"/>
  <c r="E43" i="89"/>
  <c r="B43" i="89"/>
  <c r="E42" i="89"/>
  <c r="E41" i="89"/>
  <c r="E40" i="89"/>
  <c r="B40" i="89"/>
  <c r="E39" i="89"/>
  <c r="B39" i="89"/>
  <c r="E38" i="89"/>
  <c r="B38" i="89"/>
  <c r="E37" i="89"/>
  <c r="B37" i="89"/>
  <c r="E36" i="89"/>
  <c r="E35" i="89"/>
  <c r="B35" i="89"/>
  <c r="E34" i="89"/>
  <c r="E33" i="89"/>
  <c r="B33" i="89"/>
  <c r="E32" i="89"/>
  <c r="B32" i="89"/>
  <c r="E31" i="89"/>
  <c r="B31" i="89"/>
  <c r="E30" i="89"/>
  <c r="B30" i="89"/>
  <c r="E29" i="89"/>
  <c r="B29" i="89"/>
  <c r="E28" i="89"/>
  <c r="B28" i="89"/>
  <c r="E27" i="89"/>
  <c r="B27" i="89"/>
  <c r="E26" i="89"/>
  <c r="B26" i="89"/>
  <c r="E25" i="89"/>
  <c r="B25" i="89"/>
  <c r="E24" i="89"/>
  <c r="B24" i="89"/>
  <c r="E23" i="89"/>
  <c r="B23" i="89"/>
  <c r="E22" i="89"/>
  <c r="B22" i="89"/>
  <c r="E21" i="89"/>
  <c r="B21" i="89"/>
  <c r="E20" i="89"/>
  <c r="B20" i="89"/>
  <c r="E19" i="89"/>
  <c r="B19" i="89"/>
  <c r="E18" i="89"/>
  <c r="B18" i="89"/>
  <c r="E17" i="89"/>
  <c r="E16" i="89"/>
  <c r="B16" i="89"/>
  <c r="E15" i="89"/>
  <c r="B15" i="89"/>
  <c r="E14" i="89"/>
  <c r="B14" i="89"/>
  <c r="E13" i="89"/>
  <c r="B13" i="89"/>
  <c r="B6" i="89"/>
  <c r="B4" i="89"/>
  <c r="AA62" i="91"/>
  <c r="AB77" i="91"/>
  <c r="AB59" i="90"/>
  <c r="AA47" i="90"/>
  <c r="E95" i="89"/>
  <c r="AB83" i="89"/>
  <c r="AB109" i="87"/>
  <c r="O104" i="87"/>
  <c r="Z95" i="87"/>
  <c r="X95" i="87"/>
  <c r="AB94" i="87"/>
  <c r="AA93" i="87"/>
  <c r="Y93" i="87"/>
  <c r="E93" i="87"/>
  <c r="AB93" i="87"/>
  <c r="AA92" i="87"/>
  <c r="Y92" i="87"/>
  <c r="E92" i="87"/>
  <c r="AB92" i="87"/>
  <c r="E91" i="87"/>
  <c r="AB91" i="87"/>
  <c r="AA91" i="87"/>
  <c r="Y91" i="87"/>
  <c r="AA90" i="87"/>
  <c r="Y90" i="87"/>
  <c r="E90" i="87"/>
  <c r="AB90" i="87"/>
  <c r="E89" i="87"/>
  <c r="AB89" i="87"/>
  <c r="AA89" i="87"/>
  <c r="Y89" i="87"/>
  <c r="AA88" i="87"/>
  <c r="Y88" i="87"/>
  <c r="E88" i="87"/>
  <c r="AB88" i="87"/>
  <c r="AA87" i="87"/>
  <c r="Y87" i="87"/>
  <c r="E87" i="87"/>
  <c r="AB87" i="87"/>
  <c r="AA86" i="87"/>
  <c r="Y86" i="87"/>
  <c r="E86" i="87"/>
  <c r="AB86" i="87"/>
  <c r="AA85" i="87"/>
  <c r="Y85" i="87"/>
  <c r="E85" i="87"/>
  <c r="AB85" i="87"/>
  <c r="E84" i="87"/>
  <c r="E83" i="87"/>
  <c r="E82" i="87"/>
  <c r="E81" i="87"/>
  <c r="E80" i="87"/>
  <c r="E79" i="87"/>
  <c r="E78" i="87"/>
  <c r="E77" i="87"/>
  <c r="E76" i="87"/>
  <c r="E75" i="87"/>
  <c r="E74" i="87"/>
  <c r="E73" i="87"/>
  <c r="E71" i="87"/>
  <c r="E70" i="87"/>
  <c r="E69" i="87"/>
  <c r="E68" i="87"/>
  <c r="E67" i="87"/>
  <c r="E66" i="87"/>
  <c r="E65" i="87"/>
  <c r="E64" i="87"/>
  <c r="E63" i="87"/>
  <c r="E62" i="87"/>
  <c r="E61" i="87"/>
  <c r="E60" i="87"/>
  <c r="E59" i="87"/>
  <c r="E58" i="87"/>
  <c r="E57" i="87"/>
  <c r="E56" i="87"/>
  <c r="E55" i="87"/>
  <c r="E54" i="87"/>
  <c r="E53" i="87"/>
  <c r="E52" i="87"/>
  <c r="E51" i="87"/>
  <c r="E50" i="87"/>
  <c r="E49" i="87"/>
  <c r="E48" i="87"/>
  <c r="E47" i="87"/>
  <c r="E46" i="87"/>
  <c r="E45" i="87"/>
  <c r="E44" i="87"/>
  <c r="E43" i="87"/>
  <c r="E40" i="87"/>
  <c r="E39" i="87"/>
  <c r="E38" i="87"/>
  <c r="E37" i="87"/>
  <c r="E36" i="87"/>
  <c r="E35" i="87"/>
  <c r="E34" i="87"/>
  <c r="E33" i="87"/>
  <c r="E32" i="87"/>
  <c r="E31" i="87"/>
  <c r="E30" i="87"/>
  <c r="E29" i="87"/>
  <c r="E28" i="87"/>
  <c r="E27" i="87"/>
  <c r="E26" i="87"/>
  <c r="E25" i="87"/>
  <c r="E24" i="87"/>
  <c r="E23" i="87"/>
  <c r="E22" i="87"/>
  <c r="E21" i="87"/>
  <c r="E20" i="87"/>
  <c r="E19" i="87"/>
  <c r="E18" i="87"/>
  <c r="E17" i="87"/>
  <c r="E16" i="87"/>
  <c r="E15" i="87"/>
  <c r="E14" i="87"/>
  <c r="E13" i="87"/>
  <c r="B6" i="87"/>
  <c r="B4" i="87"/>
  <c r="E95" i="87"/>
  <c r="AB109" i="86"/>
  <c r="O104" i="86"/>
  <c r="Z95" i="86"/>
  <c r="X95" i="86"/>
  <c r="AB94" i="86"/>
  <c r="E93" i="86"/>
  <c r="AB93" i="86"/>
  <c r="AA93" i="86"/>
  <c r="Y93" i="86"/>
  <c r="W93" i="86"/>
  <c r="S93" i="86"/>
  <c r="M93" i="86"/>
  <c r="I93" i="86"/>
  <c r="AA92" i="86"/>
  <c r="Y92" i="86"/>
  <c r="W92" i="86"/>
  <c r="S92" i="86"/>
  <c r="M92" i="86"/>
  <c r="I92" i="86"/>
  <c r="E92" i="86"/>
  <c r="AB92" i="86"/>
  <c r="AA91" i="86"/>
  <c r="Y91" i="86"/>
  <c r="W91" i="86"/>
  <c r="S91" i="86"/>
  <c r="M91" i="86"/>
  <c r="I91" i="86"/>
  <c r="E91" i="86"/>
  <c r="AB91" i="86"/>
  <c r="AA90" i="86"/>
  <c r="Y90" i="86"/>
  <c r="W90" i="86"/>
  <c r="S90" i="86"/>
  <c r="M90" i="86"/>
  <c r="I90" i="86"/>
  <c r="E90" i="86"/>
  <c r="AB90" i="86"/>
  <c r="AA89" i="86"/>
  <c r="Y89" i="86"/>
  <c r="W89" i="86"/>
  <c r="S89" i="86"/>
  <c r="M89" i="86"/>
  <c r="I89" i="86"/>
  <c r="E89" i="86"/>
  <c r="AB89" i="86"/>
  <c r="AA88" i="86"/>
  <c r="Y88" i="86"/>
  <c r="W88" i="86"/>
  <c r="S88" i="86"/>
  <c r="M88" i="86"/>
  <c r="I88" i="86"/>
  <c r="E88" i="86"/>
  <c r="AB88" i="86"/>
  <c r="AA87" i="86"/>
  <c r="Y87" i="86"/>
  <c r="W87" i="86"/>
  <c r="S87" i="86"/>
  <c r="M87" i="86"/>
  <c r="I87" i="86"/>
  <c r="E87" i="86"/>
  <c r="AB87" i="86"/>
  <c r="AA86" i="86"/>
  <c r="Y86" i="86"/>
  <c r="W86" i="86"/>
  <c r="S86" i="86"/>
  <c r="M86" i="86"/>
  <c r="I86" i="86"/>
  <c r="E86" i="86"/>
  <c r="AB86" i="86"/>
  <c r="AA85" i="86"/>
  <c r="Y85" i="86"/>
  <c r="W85" i="86"/>
  <c r="S85" i="86"/>
  <c r="M85" i="86"/>
  <c r="I85" i="86"/>
  <c r="E85" i="86"/>
  <c r="AB85" i="86"/>
  <c r="E84" i="86"/>
  <c r="E83" i="86"/>
  <c r="E82" i="86"/>
  <c r="E81" i="86"/>
  <c r="E80" i="86"/>
  <c r="E79" i="86"/>
  <c r="E78" i="86"/>
  <c r="E77" i="86"/>
  <c r="E76" i="86"/>
  <c r="E75" i="86"/>
  <c r="E73" i="86"/>
  <c r="E72" i="86"/>
  <c r="E70" i="86"/>
  <c r="E69" i="86"/>
  <c r="E68" i="86"/>
  <c r="E67" i="86"/>
  <c r="E66" i="86"/>
  <c r="E65" i="86"/>
  <c r="E64" i="86"/>
  <c r="E63" i="86"/>
  <c r="E62" i="86"/>
  <c r="E61" i="86"/>
  <c r="E60" i="86"/>
  <c r="E59" i="86"/>
  <c r="E58" i="86"/>
  <c r="E57" i="86"/>
  <c r="E56" i="86"/>
  <c r="E55" i="86"/>
  <c r="E54" i="86"/>
  <c r="E53" i="86"/>
  <c r="E52" i="86"/>
  <c r="E51" i="86"/>
  <c r="E50" i="86"/>
  <c r="E49" i="86"/>
  <c r="E48" i="86"/>
  <c r="E47" i="86"/>
  <c r="E46" i="86"/>
  <c r="E45" i="86"/>
  <c r="E44" i="86"/>
  <c r="E43" i="86"/>
  <c r="E42" i="86"/>
  <c r="E41" i="86"/>
  <c r="E40" i="86"/>
  <c r="E39" i="86"/>
  <c r="E38" i="86"/>
  <c r="E37" i="86"/>
  <c r="E36" i="86"/>
  <c r="E35" i="86"/>
  <c r="E34" i="86"/>
  <c r="E33" i="86"/>
  <c r="E32" i="86"/>
  <c r="E31" i="86"/>
  <c r="E30" i="86"/>
  <c r="E29" i="86"/>
  <c r="E28" i="86"/>
  <c r="E27" i="86"/>
  <c r="E26" i="86"/>
  <c r="E25" i="86"/>
  <c r="E24" i="86"/>
  <c r="E22" i="86"/>
  <c r="E21" i="86"/>
  <c r="E20" i="86"/>
  <c r="E19" i="86"/>
  <c r="E18" i="86"/>
  <c r="E17" i="86"/>
  <c r="E16" i="86"/>
  <c r="E15" i="86"/>
  <c r="E14" i="86"/>
  <c r="E13" i="86"/>
  <c r="B6" i="86"/>
  <c r="B4" i="86"/>
  <c r="E95" i="86"/>
  <c r="AB109" i="85"/>
  <c r="O104" i="85"/>
  <c r="Z95" i="85"/>
  <c r="X95" i="85"/>
  <c r="AB94" i="85"/>
  <c r="AA93" i="85"/>
  <c r="Y93" i="85"/>
  <c r="E93" i="85"/>
  <c r="AB93" i="85"/>
  <c r="AA92" i="85"/>
  <c r="Y92" i="85"/>
  <c r="E92" i="85"/>
  <c r="AB92" i="85"/>
  <c r="AA91" i="85"/>
  <c r="Y91" i="85"/>
  <c r="E91" i="85"/>
  <c r="AB91" i="85"/>
  <c r="AA90" i="85"/>
  <c r="Y90" i="85"/>
  <c r="E90" i="85"/>
  <c r="AB90" i="85"/>
  <c r="AA89" i="85"/>
  <c r="Y89" i="85"/>
  <c r="E89" i="85"/>
  <c r="AB89" i="85"/>
  <c r="E88" i="85"/>
  <c r="AB88" i="85"/>
  <c r="AA88" i="85"/>
  <c r="Y88" i="85"/>
  <c r="E87" i="85"/>
  <c r="AB87" i="85"/>
  <c r="AA87" i="85"/>
  <c r="Y87" i="85"/>
  <c r="E86" i="85"/>
  <c r="AB86" i="85"/>
  <c r="AA86" i="85"/>
  <c r="Y86" i="85"/>
  <c r="AA85" i="85"/>
  <c r="Y85" i="85"/>
  <c r="E85" i="85"/>
  <c r="AB85" i="85"/>
  <c r="E84" i="85"/>
  <c r="E83" i="85"/>
  <c r="E82" i="85"/>
  <c r="E81" i="85"/>
  <c r="E80" i="85"/>
  <c r="E79" i="85"/>
  <c r="E78" i="85"/>
  <c r="E77" i="85"/>
  <c r="E76" i="85"/>
  <c r="E75" i="85"/>
  <c r="E73" i="85"/>
  <c r="E70" i="85"/>
  <c r="E69" i="85"/>
  <c r="E68" i="85"/>
  <c r="E67" i="85"/>
  <c r="E66" i="85"/>
  <c r="E65" i="85"/>
  <c r="E64" i="85"/>
  <c r="E63" i="85"/>
  <c r="E62" i="85"/>
  <c r="E61" i="85"/>
  <c r="E60" i="85"/>
  <c r="E59" i="85"/>
  <c r="E58" i="85"/>
  <c r="E57" i="85"/>
  <c r="E56" i="85"/>
  <c r="E55" i="85"/>
  <c r="E54" i="85"/>
  <c r="E53" i="85"/>
  <c r="E52" i="85"/>
  <c r="E51" i="85"/>
  <c r="E50" i="85"/>
  <c r="E49" i="85"/>
  <c r="E48" i="85"/>
  <c r="E47" i="85"/>
  <c r="E46" i="85"/>
  <c r="E45" i="85"/>
  <c r="E44" i="85"/>
  <c r="E43" i="85"/>
  <c r="E42" i="85"/>
  <c r="E40" i="85"/>
  <c r="E39" i="85"/>
  <c r="E38" i="85"/>
  <c r="E37" i="85"/>
  <c r="E36" i="85"/>
  <c r="E35" i="85"/>
  <c r="E34" i="85"/>
  <c r="E33" i="85"/>
  <c r="E32" i="85"/>
  <c r="E31" i="85"/>
  <c r="E30" i="85"/>
  <c r="E29" i="85"/>
  <c r="E28" i="85"/>
  <c r="E27" i="85"/>
  <c r="E26" i="85"/>
  <c r="E25" i="85"/>
  <c r="E24" i="85"/>
  <c r="E23" i="85"/>
  <c r="E22" i="85"/>
  <c r="E21" i="85"/>
  <c r="E20" i="85"/>
  <c r="E19" i="85"/>
  <c r="E18" i="85"/>
  <c r="E17" i="85"/>
  <c r="E16" i="85"/>
  <c r="E15" i="85"/>
  <c r="E14" i="85"/>
  <c r="E13" i="85"/>
  <c r="B6" i="85"/>
  <c r="B4" i="85"/>
  <c r="E95" i="85"/>
  <c r="E94" i="84"/>
  <c r="AB94" i="84"/>
  <c r="Y94" i="84"/>
  <c r="AA94" i="84"/>
  <c r="AB110" i="84"/>
  <c r="O105" i="84"/>
  <c r="Z96" i="84"/>
  <c r="X96" i="84"/>
  <c r="AB95" i="84"/>
  <c r="E93" i="84"/>
  <c r="AB93" i="84"/>
  <c r="AA93" i="84"/>
  <c r="Y93" i="84"/>
  <c r="AA92" i="84"/>
  <c r="Y92" i="84"/>
  <c r="E92" i="84"/>
  <c r="AB92" i="84"/>
  <c r="AA91" i="84"/>
  <c r="Y91" i="84"/>
  <c r="E91" i="84"/>
  <c r="AB91" i="84"/>
  <c r="AA90" i="84"/>
  <c r="Y90" i="84"/>
  <c r="E90" i="84"/>
  <c r="AB90" i="84"/>
  <c r="AA89" i="84"/>
  <c r="Y89" i="84"/>
  <c r="E89" i="84"/>
  <c r="AB89" i="84"/>
  <c r="AA88" i="84"/>
  <c r="Y88" i="84"/>
  <c r="E88" i="84"/>
  <c r="AB88" i="84"/>
  <c r="AA87" i="84"/>
  <c r="Y87" i="84"/>
  <c r="E87" i="84"/>
  <c r="AB87" i="84"/>
  <c r="E86" i="84"/>
  <c r="AB86" i="84"/>
  <c r="AA86" i="84"/>
  <c r="Y86" i="84"/>
  <c r="AA85" i="84"/>
  <c r="Y85" i="84"/>
  <c r="E85" i="84"/>
  <c r="AB85" i="84"/>
  <c r="E84" i="84"/>
  <c r="E82" i="84"/>
  <c r="E81" i="84"/>
  <c r="E80" i="84"/>
  <c r="E79" i="84"/>
  <c r="E78" i="84"/>
  <c r="E77" i="84"/>
  <c r="E76" i="84"/>
  <c r="E75" i="84"/>
  <c r="E74" i="84"/>
  <c r="E73" i="84"/>
  <c r="E72" i="84"/>
  <c r="E71" i="84"/>
  <c r="E70" i="84"/>
  <c r="E69" i="84"/>
  <c r="E68" i="84"/>
  <c r="E67" i="84"/>
  <c r="E66" i="84"/>
  <c r="E64" i="84"/>
  <c r="E63" i="84"/>
  <c r="E62" i="84"/>
  <c r="E61" i="84"/>
  <c r="E60" i="84"/>
  <c r="E59" i="84"/>
  <c r="E58" i="84"/>
  <c r="E57" i="84"/>
  <c r="E56" i="84"/>
  <c r="E55" i="84"/>
  <c r="E54" i="84"/>
  <c r="E53" i="84"/>
  <c r="E52" i="84"/>
  <c r="E51" i="84"/>
  <c r="E50" i="84"/>
  <c r="E49" i="84"/>
  <c r="E48" i="84"/>
  <c r="E47" i="84"/>
  <c r="E46" i="84"/>
  <c r="E45" i="84"/>
  <c r="E44" i="84"/>
  <c r="E43" i="84"/>
  <c r="E42" i="84"/>
  <c r="E41" i="84"/>
  <c r="E40" i="84"/>
  <c r="E39" i="84"/>
  <c r="E38" i="84"/>
  <c r="E37" i="84"/>
  <c r="E36" i="84"/>
  <c r="E35" i="84"/>
  <c r="E34" i="84"/>
  <c r="E33" i="84"/>
  <c r="E32" i="84"/>
  <c r="E31" i="84"/>
  <c r="E30" i="84"/>
  <c r="E29" i="84"/>
  <c r="E28" i="84"/>
  <c r="E27" i="84"/>
  <c r="E26" i="84"/>
  <c r="E25" i="84"/>
  <c r="E24" i="84"/>
  <c r="E22" i="84"/>
  <c r="E21" i="84"/>
  <c r="E20" i="84"/>
  <c r="E19" i="84"/>
  <c r="E18" i="84"/>
  <c r="E17" i="84"/>
  <c r="E16" i="84"/>
  <c r="E15" i="84"/>
  <c r="E14" i="84"/>
  <c r="E13" i="84"/>
  <c r="B6" i="84"/>
  <c r="B4" i="84"/>
  <c r="AB109" i="83"/>
  <c r="O104" i="83"/>
  <c r="Z95" i="83"/>
  <c r="X95" i="83"/>
  <c r="AB94" i="83"/>
  <c r="AA93" i="83"/>
  <c r="Y93" i="83"/>
  <c r="E93" i="83"/>
  <c r="AB93" i="83"/>
  <c r="E92" i="83"/>
  <c r="AB92" i="83"/>
  <c r="AA92" i="83"/>
  <c r="Y92" i="83"/>
  <c r="AA91" i="83"/>
  <c r="Y91" i="83"/>
  <c r="E91" i="83"/>
  <c r="AB91" i="83"/>
  <c r="AA90" i="83"/>
  <c r="Y90" i="83"/>
  <c r="E90" i="83"/>
  <c r="AB90" i="83"/>
  <c r="AA89" i="83"/>
  <c r="Y89" i="83"/>
  <c r="E89" i="83"/>
  <c r="AB89" i="83"/>
  <c r="AA88" i="83"/>
  <c r="Y88" i="83"/>
  <c r="E88" i="83"/>
  <c r="AB88" i="83"/>
  <c r="AA87" i="83"/>
  <c r="Y87" i="83"/>
  <c r="E87" i="83"/>
  <c r="AB87" i="83"/>
  <c r="AA86" i="83"/>
  <c r="Y86" i="83"/>
  <c r="E86" i="83"/>
  <c r="AB86" i="83"/>
  <c r="AA85" i="83"/>
  <c r="Y85" i="83"/>
  <c r="E85" i="83"/>
  <c r="AB85" i="83"/>
  <c r="E82" i="83"/>
  <c r="E81" i="83"/>
  <c r="E80" i="83"/>
  <c r="E79" i="83"/>
  <c r="E77" i="83"/>
  <c r="E76" i="83"/>
  <c r="E75" i="83"/>
  <c r="E73" i="83"/>
  <c r="E71" i="83"/>
  <c r="E70" i="83"/>
  <c r="E68" i="83"/>
  <c r="E66" i="83"/>
  <c r="E65" i="83"/>
  <c r="E64" i="83"/>
  <c r="E63" i="83"/>
  <c r="E62" i="83"/>
  <c r="E61" i="83"/>
  <c r="E60" i="83"/>
  <c r="E59" i="83"/>
  <c r="E58" i="83"/>
  <c r="E57" i="83"/>
  <c r="E56" i="83"/>
  <c r="E55" i="83"/>
  <c r="E54" i="83"/>
  <c r="E53" i="83"/>
  <c r="E52" i="83"/>
  <c r="E51" i="83"/>
  <c r="E50" i="83"/>
  <c r="E49" i="83"/>
  <c r="E48" i="83"/>
  <c r="E47" i="83"/>
  <c r="E46" i="83"/>
  <c r="E45" i="83"/>
  <c r="E44" i="83"/>
  <c r="E43" i="83"/>
  <c r="E42" i="83"/>
  <c r="E41" i="83"/>
  <c r="E40" i="83"/>
  <c r="E39" i="83"/>
  <c r="E38" i="83"/>
  <c r="E37" i="83"/>
  <c r="E36" i="83"/>
  <c r="E35" i="83"/>
  <c r="E34" i="83"/>
  <c r="E33" i="83"/>
  <c r="E32" i="83"/>
  <c r="E31" i="83"/>
  <c r="E30" i="83"/>
  <c r="E29" i="83"/>
  <c r="E28" i="83"/>
  <c r="E27" i="83"/>
  <c r="E26" i="83"/>
  <c r="E25" i="83"/>
  <c r="E24" i="83"/>
  <c r="E23" i="83"/>
  <c r="E22" i="83"/>
  <c r="E21" i="83"/>
  <c r="E20" i="83"/>
  <c r="E19" i="83"/>
  <c r="E18" i="83"/>
  <c r="E17" i="83"/>
  <c r="E16" i="83"/>
  <c r="E15" i="83"/>
  <c r="E14" i="83"/>
  <c r="E13" i="83"/>
  <c r="B6" i="83"/>
  <c r="B4" i="83"/>
  <c r="AB109" i="82"/>
  <c r="O104" i="82"/>
  <c r="Z95" i="82"/>
  <c r="X95" i="82"/>
  <c r="AB94" i="82"/>
  <c r="AA93" i="82"/>
  <c r="Y93" i="82"/>
  <c r="U93" i="82"/>
  <c r="E93" i="82"/>
  <c r="AB93" i="82"/>
  <c r="E92" i="82"/>
  <c r="AB92" i="82"/>
  <c r="AA92" i="82"/>
  <c r="Y92" i="82"/>
  <c r="U92" i="82"/>
  <c r="AA91" i="82"/>
  <c r="Y91" i="82"/>
  <c r="U91" i="82"/>
  <c r="E91" i="82"/>
  <c r="AB91" i="82"/>
  <c r="AA90" i="82"/>
  <c r="Y90" i="82"/>
  <c r="U90" i="82"/>
  <c r="E90" i="82"/>
  <c r="AB90" i="82"/>
  <c r="AA89" i="82"/>
  <c r="Y89" i="82"/>
  <c r="U89" i="82"/>
  <c r="E89" i="82"/>
  <c r="AB89" i="82"/>
  <c r="AA88" i="82"/>
  <c r="Y88" i="82"/>
  <c r="U88" i="82"/>
  <c r="E88" i="82"/>
  <c r="AB88" i="82"/>
  <c r="AA87" i="82"/>
  <c r="Y87" i="82"/>
  <c r="U87" i="82"/>
  <c r="E87" i="82"/>
  <c r="AB87" i="82"/>
  <c r="AA86" i="82"/>
  <c r="Y86" i="82"/>
  <c r="U86" i="82"/>
  <c r="E86" i="82"/>
  <c r="AB86" i="82"/>
  <c r="AA85" i="82"/>
  <c r="Y85" i="82"/>
  <c r="U85" i="82"/>
  <c r="E85" i="82"/>
  <c r="AB85" i="82"/>
  <c r="E84" i="82"/>
  <c r="E83" i="82"/>
  <c r="E82" i="82"/>
  <c r="E80" i="82"/>
  <c r="E79" i="82"/>
  <c r="E78" i="82"/>
  <c r="E76" i="82"/>
  <c r="E75" i="82"/>
  <c r="E74" i="82"/>
  <c r="E73" i="82"/>
  <c r="E72" i="82"/>
  <c r="E71" i="82"/>
  <c r="E70" i="82"/>
  <c r="E69" i="82"/>
  <c r="E68" i="82"/>
  <c r="E67" i="82"/>
  <c r="E66" i="82"/>
  <c r="E64" i="82"/>
  <c r="E63" i="82"/>
  <c r="E61" i="82"/>
  <c r="E60" i="82"/>
  <c r="E59" i="82"/>
  <c r="E58" i="82"/>
  <c r="E57" i="82"/>
  <c r="E56" i="82"/>
  <c r="E55" i="82"/>
  <c r="E54" i="82"/>
  <c r="E53" i="82"/>
  <c r="E52" i="82"/>
  <c r="E51" i="82"/>
  <c r="E50" i="82"/>
  <c r="E49" i="82"/>
  <c r="E48" i="82"/>
  <c r="E47" i="82"/>
  <c r="E46" i="82"/>
  <c r="E45" i="82"/>
  <c r="E44" i="82"/>
  <c r="E43" i="82"/>
  <c r="E42" i="82"/>
  <c r="E40" i="82"/>
  <c r="E39" i="82"/>
  <c r="E38" i="82"/>
  <c r="E37" i="82"/>
  <c r="E36" i="82"/>
  <c r="E35" i="82"/>
  <c r="E34" i="82"/>
  <c r="E33" i="82"/>
  <c r="E32" i="82"/>
  <c r="E31" i="82"/>
  <c r="E30" i="82"/>
  <c r="E29" i="82"/>
  <c r="E28" i="82"/>
  <c r="E27" i="82"/>
  <c r="E26" i="82"/>
  <c r="E25" i="82"/>
  <c r="E24" i="82"/>
  <c r="E23" i="82"/>
  <c r="E22" i="82"/>
  <c r="E21" i="82"/>
  <c r="E20" i="82"/>
  <c r="E19" i="82"/>
  <c r="E18" i="82"/>
  <c r="E17" i="82"/>
  <c r="E16" i="82"/>
  <c r="E15" i="82"/>
  <c r="E14" i="82"/>
  <c r="E13" i="82"/>
  <c r="B6" i="82"/>
  <c r="B4" i="82"/>
  <c r="E96" i="84"/>
  <c r="E95" i="83"/>
  <c r="E95" i="82"/>
  <c r="AB109" i="81"/>
  <c r="O104" i="81"/>
  <c r="Z95" i="81"/>
  <c r="X95" i="81"/>
  <c r="AB94" i="81"/>
  <c r="E93" i="81"/>
  <c r="AB93" i="81"/>
  <c r="AA93" i="81"/>
  <c r="Y93" i="81"/>
  <c r="W93" i="81"/>
  <c r="U93" i="81"/>
  <c r="AA92" i="81"/>
  <c r="Y92" i="81"/>
  <c r="W92" i="81"/>
  <c r="U92" i="81"/>
  <c r="E92" i="81"/>
  <c r="AB92" i="81"/>
  <c r="AA91" i="81"/>
  <c r="Y91" i="81"/>
  <c r="W91" i="81"/>
  <c r="U91" i="81"/>
  <c r="E91" i="81"/>
  <c r="AB91" i="81"/>
  <c r="AA90" i="81"/>
  <c r="Y90" i="81"/>
  <c r="W90" i="81"/>
  <c r="U90" i="81"/>
  <c r="E90" i="81"/>
  <c r="AB90" i="81"/>
  <c r="AA89" i="81"/>
  <c r="Y89" i="81"/>
  <c r="W89" i="81"/>
  <c r="U89" i="81"/>
  <c r="E89" i="81"/>
  <c r="AB89" i="81"/>
  <c r="AA88" i="81"/>
  <c r="Y88" i="81"/>
  <c r="W88" i="81"/>
  <c r="U88" i="81"/>
  <c r="E88" i="81"/>
  <c r="AB88" i="81"/>
  <c r="AA87" i="81"/>
  <c r="Y87" i="81"/>
  <c r="W87" i="81"/>
  <c r="U87" i="81"/>
  <c r="E87" i="81"/>
  <c r="AB87" i="81"/>
  <c r="E86" i="81"/>
  <c r="AB86" i="81"/>
  <c r="AA86" i="81"/>
  <c r="Y86" i="81"/>
  <c r="W86" i="81"/>
  <c r="U86" i="81"/>
  <c r="AA85" i="81"/>
  <c r="Y85" i="81"/>
  <c r="W85" i="81"/>
  <c r="U85" i="81"/>
  <c r="E85" i="81"/>
  <c r="AB85" i="81"/>
  <c r="E83" i="81"/>
  <c r="E82" i="81"/>
  <c r="E81" i="81"/>
  <c r="E80" i="81"/>
  <c r="E79" i="81"/>
  <c r="E78" i="81"/>
  <c r="E77" i="81"/>
  <c r="E76" i="81"/>
  <c r="E75" i="81"/>
  <c r="E74" i="81"/>
  <c r="E73" i="81"/>
  <c r="E72" i="81"/>
  <c r="E71" i="81"/>
  <c r="E70" i="81"/>
  <c r="E69" i="81"/>
  <c r="E68" i="81"/>
  <c r="E67" i="81"/>
  <c r="E66" i="81"/>
  <c r="E65" i="81"/>
  <c r="E64" i="81"/>
  <c r="E63" i="81"/>
  <c r="E62" i="81"/>
  <c r="E61" i="81"/>
  <c r="E59" i="81"/>
  <c r="E58" i="81"/>
  <c r="E57" i="81"/>
  <c r="E56" i="81"/>
  <c r="E55" i="81"/>
  <c r="E54" i="81"/>
  <c r="E53" i="81"/>
  <c r="E52" i="81"/>
  <c r="E50" i="81"/>
  <c r="E49" i="81"/>
  <c r="E48" i="81"/>
  <c r="E47" i="81"/>
  <c r="E46" i="81"/>
  <c r="E45" i="81"/>
  <c r="E44" i="81"/>
  <c r="E43" i="81"/>
  <c r="E42" i="81"/>
  <c r="E40" i="81"/>
  <c r="E39" i="81"/>
  <c r="E38" i="81"/>
  <c r="E37" i="81"/>
  <c r="E36" i="81"/>
  <c r="E35" i="81"/>
  <c r="E33" i="81"/>
  <c r="E32" i="81"/>
  <c r="E31" i="81"/>
  <c r="E30" i="81"/>
  <c r="E29" i="81"/>
  <c r="E28" i="81"/>
  <c r="E27" i="81"/>
  <c r="E26" i="81"/>
  <c r="E25" i="81"/>
  <c r="E24" i="81"/>
  <c r="E23" i="81"/>
  <c r="E22" i="81"/>
  <c r="E21" i="81"/>
  <c r="E20" i="81"/>
  <c r="E19" i="81"/>
  <c r="E18" i="81"/>
  <c r="E17" i="81"/>
  <c r="E16" i="81"/>
  <c r="E15" i="81"/>
  <c r="E14" i="81"/>
  <c r="E13" i="81"/>
  <c r="B6" i="81"/>
  <c r="B4" i="81"/>
  <c r="AB109" i="80"/>
  <c r="O104" i="80"/>
  <c r="Z95" i="80"/>
  <c r="X95" i="80"/>
  <c r="AB94" i="80"/>
  <c r="AA93" i="80"/>
  <c r="Y93" i="80"/>
  <c r="E93" i="80"/>
  <c r="AB93" i="80"/>
  <c r="AA92" i="80"/>
  <c r="Y92" i="80"/>
  <c r="E92" i="80"/>
  <c r="AB92" i="80"/>
  <c r="AA91" i="80"/>
  <c r="Y91" i="80"/>
  <c r="E91" i="80"/>
  <c r="AB91" i="80"/>
  <c r="AA90" i="80"/>
  <c r="Y90" i="80"/>
  <c r="E90" i="80"/>
  <c r="AB90" i="80"/>
  <c r="AA89" i="80"/>
  <c r="Y89" i="80"/>
  <c r="E89" i="80"/>
  <c r="AB89" i="80"/>
  <c r="E88" i="80"/>
  <c r="AB88" i="80"/>
  <c r="AA88" i="80"/>
  <c r="Y88" i="80"/>
  <c r="E87" i="80"/>
  <c r="AB87" i="80"/>
  <c r="AA87" i="80"/>
  <c r="Y87" i="80"/>
  <c r="AA86" i="80"/>
  <c r="Y86" i="80"/>
  <c r="E86" i="80"/>
  <c r="AB86" i="80"/>
  <c r="AA85" i="80"/>
  <c r="Y85" i="80"/>
  <c r="E85" i="80"/>
  <c r="AB85" i="80"/>
  <c r="E84" i="80"/>
  <c r="E83" i="80"/>
  <c r="E82" i="80"/>
  <c r="E81" i="80"/>
  <c r="E79" i="80"/>
  <c r="E78" i="80"/>
  <c r="E76" i="80"/>
  <c r="E75" i="80"/>
  <c r="E73" i="80"/>
  <c r="E72" i="80"/>
  <c r="E71" i="80"/>
  <c r="E70" i="80"/>
  <c r="E69" i="80"/>
  <c r="E68" i="80"/>
  <c r="E67" i="80"/>
  <c r="E66" i="80"/>
  <c r="E65" i="80"/>
  <c r="E64" i="80"/>
  <c r="E63" i="80"/>
  <c r="E62" i="80"/>
  <c r="E61" i="80"/>
  <c r="E60" i="80"/>
  <c r="E59" i="80"/>
  <c r="E58" i="80"/>
  <c r="E57" i="80"/>
  <c r="E56" i="80"/>
  <c r="E55" i="80"/>
  <c r="E54" i="80"/>
  <c r="E53" i="80"/>
  <c r="E52" i="80"/>
  <c r="E51" i="80"/>
  <c r="E50" i="80"/>
  <c r="E49" i="80"/>
  <c r="E48" i="80"/>
  <c r="E47" i="80"/>
  <c r="E46" i="80"/>
  <c r="E45" i="80"/>
  <c r="E44" i="80"/>
  <c r="E43" i="80"/>
  <c r="E42" i="80"/>
  <c r="E41" i="80"/>
  <c r="E40" i="80"/>
  <c r="E39" i="80"/>
  <c r="E38" i="80"/>
  <c r="E37" i="80"/>
  <c r="E36" i="80"/>
  <c r="E35" i="80"/>
  <c r="E34" i="80"/>
  <c r="E33" i="80"/>
  <c r="E32" i="80"/>
  <c r="E31" i="80"/>
  <c r="E30" i="80"/>
  <c r="E29" i="80"/>
  <c r="E28" i="80"/>
  <c r="E27" i="80"/>
  <c r="E26" i="80"/>
  <c r="E25" i="80"/>
  <c r="E24" i="80"/>
  <c r="E23" i="80"/>
  <c r="E22" i="80"/>
  <c r="E21" i="80"/>
  <c r="E20" i="80"/>
  <c r="E19" i="80"/>
  <c r="E18" i="80"/>
  <c r="E17" i="80"/>
  <c r="E16" i="80"/>
  <c r="E15" i="80"/>
  <c r="E14" i="80"/>
  <c r="E13" i="80"/>
  <c r="B6" i="80"/>
  <c r="B4" i="80"/>
  <c r="E95" i="81"/>
  <c r="E95" i="80"/>
  <c r="AB109" i="79"/>
  <c r="O104" i="79"/>
  <c r="Z95" i="79"/>
  <c r="X95" i="79"/>
  <c r="AB94" i="79"/>
  <c r="E93" i="79"/>
  <c r="AB93" i="79"/>
  <c r="AA93" i="79"/>
  <c r="Y93" i="79"/>
  <c r="O93" i="79"/>
  <c r="I93" i="79"/>
  <c r="AA92" i="79"/>
  <c r="Y92" i="79"/>
  <c r="O92" i="79"/>
  <c r="I92" i="79"/>
  <c r="E92" i="79"/>
  <c r="AB92" i="79"/>
  <c r="AA91" i="79"/>
  <c r="Y91" i="79"/>
  <c r="O91" i="79"/>
  <c r="I91" i="79"/>
  <c r="E91" i="79"/>
  <c r="AB91" i="79"/>
  <c r="E90" i="79"/>
  <c r="AB90" i="79"/>
  <c r="AA90" i="79"/>
  <c r="Y90" i="79"/>
  <c r="O90" i="79"/>
  <c r="I90" i="79"/>
  <c r="AA89" i="79"/>
  <c r="Y89" i="79"/>
  <c r="O89" i="79"/>
  <c r="I89" i="79"/>
  <c r="E89" i="79"/>
  <c r="AB89" i="79"/>
  <c r="E88" i="79"/>
  <c r="AB88" i="79"/>
  <c r="AA88" i="79"/>
  <c r="Y88" i="79"/>
  <c r="O88" i="79"/>
  <c r="I88" i="79"/>
  <c r="AA87" i="79"/>
  <c r="Y87" i="79"/>
  <c r="O87" i="79"/>
  <c r="I87" i="79"/>
  <c r="E87" i="79"/>
  <c r="AB87" i="79"/>
  <c r="E86" i="79"/>
  <c r="AB86" i="79"/>
  <c r="AA86" i="79"/>
  <c r="Y86" i="79"/>
  <c r="O86" i="79"/>
  <c r="I86" i="79"/>
  <c r="E85" i="79"/>
  <c r="AB85" i="79"/>
  <c r="AA85" i="79"/>
  <c r="Y85" i="79"/>
  <c r="O85" i="79"/>
  <c r="I85" i="79"/>
  <c r="E84" i="79"/>
  <c r="E83" i="79"/>
  <c r="E82" i="79"/>
  <c r="E80" i="79"/>
  <c r="E79" i="79"/>
  <c r="E78" i="79"/>
  <c r="E77" i="79"/>
  <c r="E76" i="79"/>
  <c r="E75" i="79"/>
  <c r="E74" i="79"/>
  <c r="E73" i="79"/>
  <c r="E72" i="79"/>
  <c r="E71" i="79"/>
  <c r="E70" i="79"/>
  <c r="E69" i="79"/>
  <c r="E68" i="79"/>
  <c r="E67" i="79"/>
  <c r="E66" i="79"/>
  <c r="E65" i="79"/>
  <c r="E64" i="79"/>
  <c r="E62" i="79"/>
  <c r="E61" i="79"/>
  <c r="E60" i="79"/>
  <c r="E59" i="79"/>
  <c r="E58" i="79"/>
  <c r="E57" i="79"/>
  <c r="E56" i="79"/>
  <c r="E55" i="79"/>
  <c r="E54" i="79"/>
  <c r="E53" i="79"/>
  <c r="E52" i="79"/>
  <c r="E51" i="79"/>
  <c r="E50" i="79"/>
  <c r="E49" i="79"/>
  <c r="E48" i="79"/>
  <c r="E47" i="79"/>
  <c r="E46" i="79"/>
  <c r="E45" i="79"/>
  <c r="E44" i="79"/>
  <c r="E43" i="79"/>
  <c r="E42" i="79"/>
  <c r="E41" i="79"/>
  <c r="E40" i="79"/>
  <c r="E39" i="79"/>
  <c r="E38" i="79"/>
  <c r="E37" i="79"/>
  <c r="E36" i="79"/>
  <c r="E35" i="79"/>
  <c r="E33" i="79"/>
  <c r="E32" i="79"/>
  <c r="E31" i="79"/>
  <c r="E30" i="79"/>
  <c r="E29" i="79"/>
  <c r="E28" i="79"/>
  <c r="E27" i="79"/>
  <c r="E26" i="79"/>
  <c r="E25" i="79"/>
  <c r="E24" i="79"/>
  <c r="E23" i="79"/>
  <c r="E22" i="79"/>
  <c r="E21" i="79"/>
  <c r="E20" i="79"/>
  <c r="E19" i="79"/>
  <c r="E18" i="79"/>
  <c r="E17" i="79"/>
  <c r="E16" i="79"/>
  <c r="E15" i="79"/>
  <c r="E14" i="79"/>
  <c r="E13" i="79"/>
  <c r="B6" i="79"/>
  <c r="B4" i="79"/>
  <c r="E95" i="79"/>
  <c r="E74" i="72"/>
  <c r="AB109" i="78"/>
  <c r="O104" i="78"/>
  <c r="Z95" i="78"/>
  <c r="X95" i="78"/>
  <c r="AB94" i="78"/>
  <c r="AA93" i="78"/>
  <c r="Y93" i="78"/>
  <c r="E93" i="78"/>
  <c r="AB93" i="78"/>
  <c r="AA92" i="78"/>
  <c r="Y92" i="78"/>
  <c r="E92" i="78"/>
  <c r="AB92" i="78"/>
  <c r="AA91" i="78"/>
  <c r="Y91" i="78"/>
  <c r="E91" i="78"/>
  <c r="AB91" i="78"/>
  <c r="AA90" i="78"/>
  <c r="Y90" i="78"/>
  <c r="E90" i="78"/>
  <c r="AB90" i="78"/>
  <c r="AA89" i="78"/>
  <c r="Y89" i="78"/>
  <c r="E89" i="78"/>
  <c r="AB89" i="78"/>
  <c r="AA88" i="78"/>
  <c r="Y88" i="78"/>
  <c r="E88" i="78"/>
  <c r="AB88" i="78"/>
  <c r="AA87" i="78"/>
  <c r="Y87" i="78"/>
  <c r="E87" i="78"/>
  <c r="AB87" i="78"/>
  <c r="AA86" i="78"/>
  <c r="Y86" i="78"/>
  <c r="E86" i="78"/>
  <c r="AB86" i="78"/>
  <c r="AA85" i="78"/>
  <c r="Y85" i="78"/>
  <c r="E85" i="78"/>
  <c r="AB85" i="78"/>
  <c r="E84" i="78"/>
  <c r="E83" i="78"/>
  <c r="E82" i="78"/>
  <c r="E81" i="78"/>
  <c r="E80" i="78"/>
  <c r="E79" i="78"/>
  <c r="E78" i="78"/>
  <c r="E77" i="78"/>
  <c r="E76" i="78"/>
  <c r="E75" i="78"/>
  <c r="E74" i="78"/>
  <c r="E73" i="78"/>
  <c r="E72" i="78"/>
  <c r="E71" i="78"/>
  <c r="E70" i="78"/>
  <c r="E69" i="78"/>
  <c r="E68" i="78"/>
  <c r="E66" i="78"/>
  <c r="E65" i="78"/>
  <c r="E64" i="78"/>
  <c r="E63" i="78"/>
  <c r="E62" i="78"/>
  <c r="E61" i="78"/>
  <c r="E60" i="78"/>
  <c r="E58" i="78"/>
  <c r="E57" i="78"/>
  <c r="E56" i="78"/>
  <c r="E55" i="78"/>
  <c r="E54" i="78"/>
  <c r="E53" i="78"/>
  <c r="E52" i="78"/>
  <c r="E51" i="78"/>
  <c r="E50" i="78"/>
  <c r="E49" i="78"/>
  <c r="E48" i="78"/>
  <c r="E47" i="78"/>
  <c r="E46" i="78"/>
  <c r="E45" i="78"/>
  <c r="E44" i="78"/>
  <c r="E43" i="78"/>
  <c r="E42" i="78"/>
  <c r="E41" i="78"/>
  <c r="E40" i="78"/>
  <c r="E39" i="78"/>
  <c r="E38" i="78"/>
  <c r="E37" i="78"/>
  <c r="E36" i="78"/>
  <c r="E35" i="78"/>
  <c r="E34" i="78"/>
  <c r="E33" i="78"/>
  <c r="E32" i="78"/>
  <c r="E31" i="78"/>
  <c r="E30" i="78"/>
  <c r="E29" i="78"/>
  <c r="E28" i="78"/>
  <c r="E27" i="78"/>
  <c r="E26" i="78"/>
  <c r="E25" i="78"/>
  <c r="E24" i="78"/>
  <c r="E23" i="78"/>
  <c r="E22" i="78"/>
  <c r="E21" i="78"/>
  <c r="E20" i="78"/>
  <c r="E19" i="78"/>
  <c r="E18" i="78"/>
  <c r="E17" i="78"/>
  <c r="E16" i="78"/>
  <c r="E15" i="78"/>
  <c r="E14" i="78"/>
  <c r="E13" i="78"/>
  <c r="B6" i="78"/>
  <c r="B4" i="78"/>
  <c r="E95" i="78"/>
  <c r="AB109" i="77"/>
  <c r="O104" i="77"/>
  <c r="Z95" i="77"/>
  <c r="X95" i="77"/>
  <c r="V95" i="77"/>
  <c r="T95" i="77"/>
  <c r="R95" i="77"/>
  <c r="P95" i="77"/>
  <c r="N95" i="77"/>
  <c r="L95" i="77"/>
  <c r="J95" i="77"/>
  <c r="H95" i="77"/>
  <c r="F95" i="77"/>
  <c r="AB94" i="77"/>
  <c r="E93" i="77"/>
  <c r="AB93" i="77"/>
  <c r="AA93" i="77"/>
  <c r="Y93" i="77"/>
  <c r="AA92" i="77"/>
  <c r="Y92" i="77"/>
  <c r="E92" i="77"/>
  <c r="AB92" i="77"/>
  <c r="AA91" i="77"/>
  <c r="Y91" i="77"/>
  <c r="E91" i="77"/>
  <c r="AB91" i="77"/>
  <c r="AA90" i="77"/>
  <c r="Y90" i="77"/>
  <c r="E90" i="77"/>
  <c r="AB90" i="77"/>
  <c r="AA89" i="77"/>
  <c r="Y89" i="77"/>
  <c r="E89" i="77"/>
  <c r="AB89" i="77"/>
  <c r="AA88" i="77"/>
  <c r="Y88" i="77"/>
  <c r="E88" i="77"/>
  <c r="AB88" i="77"/>
  <c r="AA87" i="77"/>
  <c r="Y87" i="77"/>
  <c r="E87" i="77"/>
  <c r="AB87" i="77"/>
  <c r="E86" i="77"/>
  <c r="AB86" i="77"/>
  <c r="AA86" i="77"/>
  <c r="Y86" i="77"/>
  <c r="AA85" i="77"/>
  <c r="Y85" i="77"/>
  <c r="E85" i="77"/>
  <c r="AB85" i="77"/>
  <c r="E84" i="77"/>
  <c r="E83" i="77"/>
  <c r="E82" i="77"/>
  <c r="E81" i="77"/>
  <c r="E80" i="77"/>
  <c r="E79" i="77"/>
  <c r="E78" i="77"/>
  <c r="E77" i="77"/>
  <c r="E76" i="77"/>
  <c r="E75" i="77"/>
  <c r="E73" i="77"/>
  <c r="E72" i="77"/>
  <c r="E71" i="77"/>
  <c r="E70" i="77"/>
  <c r="E69" i="77"/>
  <c r="E68" i="77"/>
  <c r="E67" i="77"/>
  <c r="E66" i="77"/>
  <c r="E65" i="77"/>
  <c r="E64" i="77"/>
  <c r="E63" i="77"/>
  <c r="E62" i="77"/>
  <c r="E61" i="77"/>
  <c r="E60" i="77"/>
  <c r="E58" i="77"/>
  <c r="E57" i="77"/>
  <c r="E56" i="77"/>
  <c r="E55" i="77"/>
  <c r="E54" i="77"/>
  <c r="E53" i="77"/>
  <c r="E52" i="77"/>
  <c r="E51" i="77"/>
  <c r="E50" i="77"/>
  <c r="E49" i="77"/>
  <c r="E48" i="77"/>
  <c r="E47" i="77"/>
  <c r="E46" i="77"/>
  <c r="E45" i="77"/>
  <c r="E44" i="77"/>
  <c r="E43" i="77"/>
  <c r="E42" i="77"/>
  <c r="E41" i="77"/>
  <c r="E40" i="77"/>
  <c r="E39" i="77"/>
  <c r="E38" i="77"/>
  <c r="E37" i="77"/>
  <c r="E36" i="77"/>
  <c r="E35" i="77"/>
  <c r="E34" i="77"/>
  <c r="E33" i="77"/>
  <c r="E32" i="77"/>
  <c r="E31" i="77"/>
  <c r="E30" i="77"/>
  <c r="E29" i="77"/>
  <c r="E28" i="77"/>
  <c r="E27" i="77"/>
  <c r="E26" i="77"/>
  <c r="E25" i="77"/>
  <c r="E24" i="77"/>
  <c r="E23" i="77"/>
  <c r="E22" i="77"/>
  <c r="E21" i="77"/>
  <c r="E20" i="77"/>
  <c r="E19" i="77"/>
  <c r="E18" i="77"/>
  <c r="E17" i="77"/>
  <c r="E16" i="77"/>
  <c r="E15" i="77"/>
  <c r="E14" i="77"/>
  <c r="E13" i="77"/>
  <c r="B6" i="77"/>
  <c r="B4" i="77"/>
  <c r="E95" i="77"/>
  <c r="Z95" i="76"/>
  <c r="X95" i="76"/>
  <c r="AA93" i="76"/>
  <c r="Y93" i="76"/>
  <c r="E93" i="76"/>
  <c r="AB93" i="76"/>
  <c r="AB109" i="76"/>
  <c r="O104" i="76"/>
  <c r="AB94" i="76"/>
  <c r="AA92" i="76"/>
  <c r="Y92" i="76"/>
  <c r="E92" i="76"/>
  <c r="AB92" i="76"/>
  <c r="AA91" i="76"/>
  <c r="Y91" i="76"/>
  <c r="E91" i="76"/>
  <c r="AB91" i="76"/>
  <c r="AA90" i="76"/>
  <c r="Y90" i="76"/>
  <c r="E90" i="76"/>
  <c r="AB90" i="76"/>
  <c r="AA89" i="76"/>
  <c r="Y89" i="76"/>
  <c r="E89" i="76"/>
  <c r="AB89" i="76"/>
  <c r="AA88" i="76"/>
  <c r="Y88" i="76"/>
  <c r="E88" i="76"/>
  <c r="AB88" i="76"/>
  <c r="AA87" i="76"/>
  <c r="Y87" i="76"/>
  <c r="E87" i="76"/>
  <c r="AB87" i="76"/>
  <c r="AA86" i="76"/>
  <c r="Y86" i="76"/>
  <c r="E86" i="76"/>
  <c r="AB86" i="76"/>
  <c r="E85" i="76"/>
  <c r="AB85" i="76"/>
  <c r="AA85" i="76"/>
  <c r="Y85" i="76"/>
  <c r="E84" i="76"/>
  <c r="E83" i="76"/>
  <c r="E82" i="76"/>
  <c r="E81" i="76"/>
  <c r="E80" i="76"/>
  <c r="E79" i="76"/>
  <c r="E78" i="76"/>
  <c r="E77" i="76"/>
  <c r="E76" i="76"/>
  <c r="E75" i="76"/>
  <c r="E74" i="76"/>
  <c r="E73" i="76"/>
  <c r="E72" i="76"/>
  <c r="E71" i="76"/>
  <c r="E70" i="76"/>
  <c r="E69" i="76"/>
  <c r="E67" i="76"/>
  <c r="E66" i="76"/>
  <c r="E65" i="76"/>
  <c r="E64" i="76"/>
  <c r="E63" i="76"/>
  <c r="E62" i="76"/>
  <c r="E61" i="76"/>
  <c r="E60" i="76"/>
  <c r="E58" i="76"/>
  <c r="E57" i="76"/>
  <c r="E56" i="76"/>
  <c r="E55" i="76"/>
  <c r="E54" i="76"/>
  <c r="E53" i="76"/>
  <c r="E52" i="76"/>
  <c r="E51" i="76"/>
  <c r="E50" i="76"/>
  <c r="E49" i="76"/>
  <c r="E48" i="76"/>
  <c r="E47" i="76"/>
  <c r="E46" i="76"/>
  <c r="E45" i="76"/>
  <c r="E44" i="76"/>
  <c r="E43" i="76"/>
  <c r="E42" i="76"/>
  <c r="E41" i="76"/>
  <c r="E40" i="76"/>
  <c r="E39" i="76"/>
  <c r="E38" i="76"/>
  <c r="E37" i="76"/>
  <c r="E36" i="76"/>
  <c r="E35" i="76"/>
  <c r="E34" i="76"/>
  <c r="E33" i="76"/>
  <c r="E32" i="76"/>
  <c r="E31" i="76"/>
  <c r="E29" i="76"/>
  <c r="E28" i="76"/>
  <c r="E27" i="76"/>
  <c r="E26" i="76"/>
  <c r="E25" i="76"/>
  <c r="E24" i="76"/>
  <c r="E22" i="76"/>
  <c r="E21" i="76"/>
  <c r="E20" i="76"/>
  <c r="E19" i="76"/>
  <c r="E18" i="76"/>
  <c r="E17" i="76"/>
  <c r="E16" i="76"/>
  <c r="E15" i="76"/>
  <c r="E14" i="76"/>
  <c r="B6" i="76"/>
  <c r="B4" i="76"/>
  <c r="E95" i="76"/>
  <c r="AB108" i="75"/>
  <c r="O103" i="75"/>
  <c r="Z94" i="75"/>
  <c r="X94" i="75"/>
  <c r="AB93" i="75"/>
  <c r="AA92" i="75"/>
  <c r="Y92" i="75"/>
  <c r="E92" i="75"/>
  <c r="AB92" i="75"/>
  <c r="AA91" i="75"/>
  <c r="Y91" i="75"/>
  <c r="E91" i="75"/>
  <c r="AB91" i="75"/>
  <c r="AA90" i="75"/>
  <c r="Y90" i="75"/>
  <c r="E90" i="75"/>
  <c r="AB90" i="75"/>
  <c r="AA89" i="75"/>
  <c r="Y89" i="75"/>
  <c r="E89" i="75"/>
  <c r="AB89" i="75"/>
  <c r="AA88" i="75"/>
  <c r="Y88" i="75"/>
  <c r="E88" i="75"/>
  <c r="AB88" i="75"/>
  <c r="E87" i="75"/>
  <c r="AB87" i="75"/>
  <c r="AA87" i="75"/>
  <c r="Y87" i="75"/>
  <c r="AA86" i="75"/>
  <c r="Y86" i="75"/>
  <c r="E86" i="75"/>
  <c r="AB86" i="75"/>
  <c r="AA85" i="75"/>
  <c r="Y85" i="75"/>
  <c r="E85" i="75"/>
  <c r="AB85" i="75"/>
  <c r="E84" i="75"/>
  <c r="E83" i="75"/>
  <c r="E82" i="75"/>
  <c r="E81" i="75"/>
  <c r="E80" i="75"/>
  <c r="E79" i="75"/>
  <c r="E78" i="75"/>
  <c r="E77" i="75"/>
  <c r="E76" i="75"/>
  <c r="E75" i="75"/>
  <c r="E74" i="75"/>
  <c r="E73" i="75"/>
  <c r="E72" i="75"/>
  <c r="E71" i="75"/>
  <c r="E70" i="75"/>
  <c r="E69" i="75"/>
  <c r="E68" i="75"/>
  <c r="E67" i="75"/>
  <c r="E66" i="75"/>
  <c r="E64" i="75"/>
  <c r="E63" i="75"/>
  <c r="E61" i="75"/>
  <c r="E60" i="75"/>
  <c r="E59" i="75"/>
  <c r="E58" i="75"/>
  <c r="E57" i="75"/>
  <c r="E56" i="75"/>
  <c r="E55" i="75"/>
  <c r="E54" i="75"/>
  <c r="E53" i="75"/>
  <c r="E52" i="75"/>
  <c r="E51" i="75"/>
  <c r="E50" i="75"/>
  <c r="E49" i="75"/>
  <c r="E48" i="75"/>
  <c r="E47" i="75"/>
  <c r="E46" i="75"/>
  <c r="E45" i="75"/>
  <c r="E43" i="75"/>
  <c r="E41" i="75"/>
  <c r="E40" i="75"/>
  <c r="E39" i="75"/>
  <c r="E38" i="75"/>
  <c r="E37" i="75"/>
  <c r="E36" i="75"/>
  <c r="E35" i="75"/>
  <c r="E34" i="75"/>
  <c r="E33" i="75"/>
  <c r="E32" i="75"/>
  <c r="E31" i="75"/>
  <c r="E30" i="75"/>
  <c r="E29" i="75"/>
  <c r="E28" i="75"/>
  <c r="E27" i="75"/>
  <c r="E26" i="75"/>
  <c r="E25" i="75"/>
  <c r="E24" i="75"/>
  <c r="E23" i="75"/>
  <c r="E22" i="75"/>
  <c r="E21" i="75"/>
  <c r="E20" i="75"/>
  <c r="E19" i="75"/>
  <c r="E18" i="75"/>
  <c r="E17" i="75"/>
  <c r="E16" i="75"/>
  <c r="E15" i="75"/>
  <c r="E14" i="75"/>
  <c r="E13" i="75"/>
  <c r="B6" i="75"/>
  <c r="B4" i="75"/>
  <c r="AB108" i="74"/>
  <c r="O103" i="74"/>
  <c r="Z94" i="74"/>
  <c r="X94" i="74"/>
  <c r="AB93" i="74"/>
  <c r="E92" i="74"/>
  <c r="AB92" i="74"/>
  <c r="AA92" i="74"/>
  <c r="Y92" i="74"/>
  <c r="AA91" i="74"/>
  <c r="Y91" i="74"/>
  <c r="E91" i="74"/>
  <c r="AB91" i="74"/>
  <c r="AA90" i="74"/>
  <c r="Y90" i="74"/>
  <c r="E90" i="74"/>
  <c r="AB90" i="74"/>
  <c r="AA89" i="74"/>
  <c r="Y89" i="74"/>
  <c r="E89" i="74"/>
  <c r="AB89" i="74"/>
  <c r="AA88" i="74"/>
  <c r="Y88" i="74"/>
  <c r="E88" i="74"/>
  <c r="AB88" i="74"/>
  <c r="AA87" i="74"/>
  <c r="Y87" i="74"/>
  <c r="E87" i="74"/>
  <c r="AB87" i="74"/>
  <c r="E86" i="74"/>
  <c r="AB86" i="74"/>
  <c r="AA86" i="74"/>
  <c r="Y86" i="74"/>
  <c r="E85" i="74"/>
  <c r="AB85" i="74"/>
  <c r="AA85" i="74"/>
  <c r="Y85" i="74"/>
  <c r="E84" i="74"/>
  <c r="E83" i="74"/>
  <c r="E82" i="74"/>
  <c r="E81" i="74"/>
  <c r="E80" i="74"/>
  <c r="E79" i="74"/>
  <c r="E78" i="74"/>
  <c r="E77" i="74"/>
  <c r="E76" i="74"/>
  <c r="E75" i="74"/>
  <c r="E72" i="74"/>
  <c r="E71" i="74"/>
  <c r="E70" i="74"/>
  <c r="E69" i="74"/>
  <c r="E68" i="74"/>
  <c r="E67" i="74"/>
  <c r="E66" i="74"/>
  <c r="E65" i="74"/>
  <c r="E64" i="74"/>
  <c r="E63" i="74"/>
  <c r="E62" i="74"/>
  <c r="E61" i="74"/>
  <c r="E60" i="74"/>
  <c r="E59" i="74"/>
  <c r="E58" i="74"/>
  <c r="E57" i="74"/>
  <c r="E56" i="74"/>
  <c r="E55" i="74"/>
  <c r="E54" i="74"/>
  <c r="E53" i="74"/>
  <c r="E52" i="74"/>
  <c r="E50" i="74"/>
  <c r="E49" i="74"/>
  <c r="E48" i="74"/>
  <c r="E47" i="74"/>
  <c r="E45" i="74"/>
  <c r="E44" i="74"/>
  <c r="E43" i="74"/>
  <c r="E42" i="74"/>
  <c r="E41" i="74"/>
  <c r="E40" i="74"/>
  <c r="E39" i="74"/>
  <c r="E38" i="74"/>
  <c r="E37" i="74"/>
  <c r="E36" i="74"/>
  <c r="E35" i="74"/>
  <c r="E34" i="74"/>
  <c r="E33" i="74"/>
  <c r="E32" i="74"/>
  <c r="E31" i="74"/>
  <c r="E30" i="74"/>
  <c r="E29" i="74"/>
  <c r="E28" i="74"/>
  <c r="E27" i="74"/>
  <c r="E26" i="74"/>
  <c r="E25" i="74"/>
  <c r="E24" i="74"/>
  <c r="E23" i="74"/>
  <c r="E22" i="74"/>
  <c r="E21" i="74"/>
  <c r="E20" i="74"/>
  <c r="E19" i="74"/>
  <c r="E18" i="74"/>
  <c r="E17" i="74"/>
  <c r="E16" i="74"/>
  <c r="E15" i="74"/>
  <c r="E14" i="74"/>
  <c r="E13" i="74"/>
  <c r="B6" i="74"/>
  <c r="B4" i="74"/>
  <c r="E94" i="74"/>
  <c r="E94" i="75"/>
  <c r="AB108" i="73"/>
  <c r="O103" i="73"/>
  <c r="Z94" i="73"/>
  <c r="X94" i="73"/>
  <c r="AA92" i="73"/>
  <c r="Y92" i="73"/>
  <c r="E92" i="73"/>
  <c r="AB92" i="73"/>
  <c r="AA91" i="73"/>
  <c r="Y91" i="73"/>
  <c r="E91" i="73"/>
  <c r="AB91" i="73"/>
  <c r="AA90" i="73"/>
  <c r="Y90" i="73"/>
  <c r="E90" i="73"/>
  <c r="AB90" i="73"/>
  <c r="AA89" i="73"/>
  <c r="Y89" i="73"/>
  <c r="E89" i="73"/>
  <c r="AB89" i="73"/>
  <c r="AA88" i="73"/>
  <c r="Y88" i="73"/>
  <c r="E88" i="73"/>
  <c r="AB88" i="73"/>
  <c r="AA87" i="73"/>
  <c r="Y87" i="73"/>
  <c r="E87" i="73"/>
  <c r="AB87" i="73"/>
  <c r="AA86" i="73"/>
  <c r="Y86" i="73"/>
  <c r="E86" i="73"/>
  <c r="AB86" i="73"/>
  <c r="AA85" i="73"/>
  <c r="Y85" i="73"/>
  <c r="E85" i="73"/>
  <c r="AB85" i="73"/>
  <c r="E84" i="73"/>
  <c r="E83" i="73"/>
  <c r="E82" i="73"/>
  <c r="E81" i="73"/>
  <c r="E80" i="73"/>
  <c r="E79" i="73"/>
  <c r="E78" i="73"/>
  <c r="E77" i="73"/>
  <c r="E76" i="73"/>
  <c r="E75" i="73"/>
  <c r="E74" i="73"/>
  <c r="E73" i="73"/>
  <c r="E72" i="73"/>
  <c r="E67" i="73"/>
  <c r="E66" i="73"/>
  <c r="E65" i="73"/>
  <c r="E64" i="73"/>
  <c r="E63" i="73"/>
  <c r="E62" i="73"/>
  <c r="E61" i="73"/>
  <c r="E60" i="73"/>
  <c r="E59" i="73"/>
  <c r="E58" i="73"/>
  <c r="E57" i="73"/>
  <c r="E56" i="73"/>
  <c r="E55" i="73"/>
  <c r="E54" i="73"/>
  <c r="E53" i="73"/>
  <c r="E52" i="73"/>
  <c r="E51" i="73"/>
  <c r="E49" i="73"/>
  <c r="E48" i="73"/>
  <c r="E47" i="73"/>
  <c r="E46" i="73"/>
  <c r="E45" i="73"/>
  <c r="E44" i="73"/>
  <c r="E43" i="73"/>
  <c r="E42" i="73"/>
  <c r="E41" i="73"/>
  <c r="E40" i="73"/>
  <c r="E39" i="73"/>
  <c r="E38" i="73"/>
  <c r="E37" i="73"/>
  <c r="E36" i="73"/>
  <c r="E35" i="73"/>
  <c r="E34" i="73"/>
  <c r="E33" i="73"/>
  <c r="E32" i="73"/>
  <c r="E31" i="73"/>
  <c r="E30" i="73"/>
  <c r="E29" i="73"/>
  <c r="E28" i="73"/>
  <c r="E27" i="73"/>
  <c r="E26" i="73"/>
  <c r="E25" i="73"/>
  <c r="E24" i="73"/>
  <c r="E23" i="73"/>
  <c r="E22" i="73"/>
  <c r="E21" i="73"/>
  <c r="E20" i="73"/>
  <c r="E19" i="73"/>
  <c r="E18" i="73"/>
  <c r="E17" i="73"/>
  <c r="E16" i="73"/>
  <c r="E15" i="73"/>
  <c r="E14" i="73"/>
  <c r="E13" i="73"/>
  <c r="B6" i="73"/>
  <c r="B4" i="73"/>
  <c r="E94" i="73"/>
  <c r="AA92" i="72"/>
  <c r="Y92" i="72"/>
  <c r="E92" i="72"/>
  <c r="AB92" i="72"/>
  <c r="AB108" i="72"/>
  <c r="Z94" i="72"/>
  <c r="X94" i="72"/>
  <c r="AB93" i="72"/>
  <c r="E91" i="72"/>
  <c r="AB91" i="72"/>
  <c r="AA91" i="72"/>
  <c r="Y91" i="72"/>
  <c r="AA90" i="72"/>
  <c r="Y90" i="72"/>
  <c r="E90" i="72"/>
  <c r="AB90" i="72"/>
  <c r="AA89" i="72"/>
  <c r="Y89" i="72"/>
  <c r="E89" i="72"/>
  <c r="AB89" i="72"/>
  <c r="AA88" i="72"/>
  <c r="Y88" i="72"/>
  <c r="E88" i="72"/>
  <c r="AB88" i="72"/>
  <c r="AA87" i="72"/>
  <c r="Y87" i="72"/>
  <c r="E87" i="72"/>
  <c r="AB87" i="72"/>
  <c r="AA86" i="72"/>
  <c r="Y86" i="72"/>
  <c r="E86" i="72"/>
  <c r="AB86" i="72"/>
  <c r="AA85" i="72"/>
  <c r="Y85" i="72"/>
  <c r="E85" i="72"/>
  <c r="AB85" i="72"/>
  <c r="E84" i="72"/>
  <c r="E83" i="72"/>
  <c r="E82" i="72"/>
  <c r="E81" i="72"/>
  <c r="E80" i="72"/>
  <c r="E79" i="72"/>
  <c r="E78" i="72"/>
  <c r="E77" i="72"/>
  <c r="E76" i="72"/>
  <c r="E75" i="72"/>
  <c r="E71" i="72"/>
  <c r="E70" i="72"/>
  <c r="E69" i="72"/>
  <c r="E68" i="72"/>
  <c r="E66" i="72"/>
  <c r="E64" i="72"/>
  <c r="E61" i="72"/>
  <c r="E60" i="72"/>
  <c r="E59" i="72"/>
  <c r="E58" i="72"/>
  <c r="E57" i="72"/>
  <c r="E56" i="72"/>
  <c r="E55" i="72"/>
  <c r="E54" i="72"/>
  <c r="E53" i="72"/>
  <c r="E52" i="72"/>
  <c r="E51" i="72"/>
  <c r="E50" i="72"/>
  <c r="E49" i="72"/>
  <c r="E48" i="72"/>
  <c r="E47" i="72"/>
  <c r="E46" i="72"/>
  <c r="E45" i="72"/>
  <c r="E44" i="72"/>
  <c r="E43" i="72"/>
  <c r="E42" i="72"/>
  <c r="E41" i="72"/>
  <c r="E40" i="72"/>
  <c r="E39" i="72"/>
  <c r="E38" i="72"/>
  <c r="E37" i="72"/>
  <c r="E36" i="72"/>
  <c r="E35" i="72"/>
  <c r="E34" i="72"/>
  <c r="E33" i="72"/>
  <c r="E32" i="72"/>
  <c r="E31" i="72"/>
  <c r="E30" i="72"/>
  <c r="E29" i="72"/>
  <c r="E28" i="72"/>
  <c r="E27" i="72"/>
  <c r="E26" i="72"/>
  <c r="E25" i="72"/>
  <c r="E24" i="72"/>
  <c r="E23" i="72"/>
  <c r="E22" i="72"/>
  <c r="E21" i="72"/>
  <c r="E20" i="72"/>
  <c r="E19" i="72"/>
  <c r="E18" i="72"/>
  <c r="E17" i="72"/>
  <c r="E16" i="72"/>
  <c r="E15" i="72"/>
  <c r="E14" i="72"/>
  <c r="E13" i="72"/>
  <c r="B6" i="72"/>
  <c r="B4" i="72"/>
  <c r="E94" i="72"/>
  <c r="Z93" i="71"/>
  <c r="X93" i="71"/>
  <c r="AB92" i="71"/>
  <c r="AA91" i="71"/>
  <c r="Y91" i="71"/>
  <c r="G91" i="71"/>
  <c r="E91" i="71"/>
  <c r="AB91" i="71"/>
  <c r="AB107" i="71"/>
  <c r="AA90" i="71"/>
  <c r="Y90" i="71"/>
  <c r="G90" i="71"/>
  <c r="E90" i="71"/>
  <c r="AB90" i="71"/>
  <c r="AA89" i="71"/>
  <c r="Y89" i="71"/>
  <c r="G89" i="71"/>
  <c r="E89" i="71"/>
  <c r="AB89" i="71"/>
  <c r="E88" i="71"/>
  <c r="AB88" i="71"/>
  <c r="AA88" i="71"/>
  <c r="Y88" i="71"/>
  <c r="G88" i="71"/>
  <c r="AA87" i="71"/>
  <c r="Y87" i="71"/>
  <c r="G87" i="71"/>
  <c r="E87" i="71"/>
  <c r="AB87" i="71"/>
  <c r="AA86" i="71"/>
  <c r="Y86" i="71"/>
  <c r="G86" i="71"/>
  <c r="E86" i="71"/>
  <c r="AB86" i="71"/>
  <c r="AA85" i="71"/>
  <c r="Y85" i="71"/>
  <c r="G85" i="71"/>
  <c r="E85" i="71"/>
  <c r="AB85" i="71"/>
  <c r="E84" i="71"/>
  <c r="E83" i="71"/>
  <c r="E82" i="71"/>
  <c r="E81" i="71"/>
  <c r="E80" i="71"/>
  <c r="E79" i="71"/>
  <c r="E78" i="71"/>
  <c r="E77" i="71"/>
  <c r="E76" i="71"/>
  <c r="E75" i="71"/>
  <c r="E74" i="71"/>
  <c r="E73" i="71"/>
  <c r="E72" i="71"/>
  <c r="E71" i="71"/>
  <c r="E70" i="71"/>
  <c r="E69" i="71"/>
  <c r="E68" i="71"/>
  <c r="E67" i="71"/>
  <c r="E66" i="71"/>
  <c r="E65" i="71"/>
  <c r="E64" i="71"/>
  <c r="E63" i="71"/>
  <c r="E61" i="71"/>
  <c r="E60" i="71"/>
  <c r="E59" i="71"/>
  <c r="E58" i="71"/>
  <c r="E57" i="71"/>
  <c r="E56" i="71"/>
  <c r="E55" i="71"/>
  <c r="E54" i="71"/>
  <c r="E53" i="71"/>
  <c r="E52" i="71"/>
  <c r="E50" i="71"/>
  <c r="E48" i="71"/>
  <c r="E47" i="71"/>
  <c r="E46" i="71"/>
  <c r="E45" i="71"/>
  <c r="E44" i="71"/>
  <c r="E43" i="71"/>
  <c r="E42" i="71"/>
  <c r="E41" i="71"/>
  <c r="E40" i="71"/>
  <c r="E39" i="71"/>
  <c r="E38" i="71"/>
  <c r="E37" i="71"/>
  <c r="E36" i="71"/>
  <c r="E35" i="71"/>
  <c r="E34" i="71"/>
  <c r="E33" i="71"/>
  <c r="E32" i="71"/>
  <c r="E31" i="71"/>
  <c r="E30" i="71"/>
  <c r="E29" i="71"/>
  <c r="E28" i="71"/>
  <c r="E27" i="71"/>
  <c r="E26" i="71"/>
  <c r="E25" i="71"/>
  <c r="E24" i="71"/>
  <c r="E23" i="71"/>
  <c r="E22" i="71"/>
  <c r="E21" i="71"/>
  <c r="E20" i="71"/>
  <c r="E19" i="71"/>
  <c r="E18" i="71"/>
  <c r="E17" i="71"/>
  <c r="E16" i="71"/>
  <c r="E15" i="71"/>
  <c r="E14" i="71"/>
  <c r="E13" i="71"/>
  <c r="B6" i="71"/>
  <c r="B4" i="71"/>
  <c r="E93" i="71"/>
  <c r="Y90" i="70"/>
  <c r="AA90" i="70"/>
  <c r="E90" i="70"/>
  <c r="AB90" i="70"/>
  <c r="AA90" i="69"/>
  <c r="Y90" i="69"/>
  <c r="E90" i="69"/>
  <c r="AB90" i="69"/>
  <c r="AB105" i="70"/>
  <c r="Z91" i="70"/>
  <c r="X91" i="70"/>
  <c r="AA89" i="70"/>
  <c r="Y89" i="70"/>
  <c r="E89" i="70"/>
  <c r="AB89" i="70"/>
  <c r="AA88" i="70"/>
  <c r="Y88" i="70"/>
  <c r="E88" i="70"/>
  <c r="AB88" i="70"/>
  <c r="AA87" i="70"/>
  <c r="Y87" i="70"/>
  <c r="E87" i="70"/>
  <c r="AB87" i="70"/>
  <c r="AA86" i="70"/>
  <c r="Y86" i="70"/>
  <c r="E86" i="70"/>
  <c r="AB86" i="70"/>
  <c r="E85" i="70"/>
  <c r="AB85" i="70"/>
  <c r="AA85" i="70"/>
  <c r="Y85" i="70"/>
  <c r="E84" i="70"/>
  <c r="E83" i="70"/>
  <c r="E82" i="70"/>
  <c r="E80" i="70"/>
  <c r="E79" i="70"/>
  <c r="E78" i="70"/>
  <c r="E77" i="70"/>
  <c r="E76" i="70"/>
  <c r="E75" i="70"/>
  <c r="E74" i="70"/>
  <c r="E72" i="70"/>
  <c r="E71" i="70"/>
  <c r="E70" i="70"/>
  <c r="E69" i="70"/>
  <c r="E68" i="70"/>
  <c r="E67" i="70"/>
  <c r="E66" i="70"/>
  <c r="E65" i="70"/>
  <c r="E64" i="70"/>
  <c r="E63" i="70"/>
  <c r="E62" i="70"/>
  <c r="E61" i="70"/>
  <c r="E60" i="70"/>
  <c r="E59" i="70"/>
  <c r="E58" i="70"/>
  <c r="E57" i="70"/>
  <c r="E56" i="70"/>
  <c r="E55" i="70"/>
  <c r="E54" i="70"/>
  <c r="E53" i="70"/>
  <c r="E52" i="70"/>
  <c r="E51" i="70"/>
  <c r="E50" i="70"/>
  <c r="E48" i="70"/>
  <c r="E47" i="70"/>
  <c r="E45" i="70"/>
  <c r="E44" i="70"/>
  <c r="E43" i="70"/>
  <c r="E41" i="70"/>
  <c r="E40" i="70"/>
  <c r="E39" i="70"/>
  <c r="E38" i="70"/>
  <c r="E37" i="70"/>
  <c r="E36" i="70"/>
  <c r="E35" i="70"/>
  <c r="E34" i="70"/>
  <c r="E33" i="70"/>
  <c r="E32" i="70"/>
  <c r="E31" i="70"/>
  <c r="E30" i="70"/>
  <c r="E29" i="70"/>
  <c r="E28" i="70"/>
  <c r="E27" i="70"/>
  <c r="E26" i="70"/>
  <c r="E25" i="70"/>
  <c r="E24" i="70"/>
  <c r="E22" i="70"/>
  <c r="E21" i="70"/>
  <c r="E20" i="70"/>
  <c r="E19" i="70"/>
  <c r="E18" i="70"/>
  <c r="E17" i="70"/>
  <c r="E16" i="70"/>
  <c r="E15" i="70"/>
  <c r="E14" i="70"/>
  <c r="E13" i="70"/>
  <c r="B6" i="70"/>
  <c r="B4" i="70"/>
  <c r="AB106" i="69"/>
  <c r="Z92" i="69"/>
  <c r="X92" i="69"/>
  <c r="AA89" i="69"/>
  <c r="Y89" i="69"/>
  <c r="E89" i="69"/>
  <c r="AB89" i="69"/>
  <c r="AA88" i="69"/>
  <c r="Y88" i="69"/>
  <c r="E88" i="69"/>
  <c r="AB88" i="69"/>
  <c r="AA87" i="69"/>
  <c r="Y87" i="69"/>
  <c r="E87" i="69"/>
  <c r="AB87" i="69"/>
  <c r="AA86" i="69"/>
  <c r="Y86" i="69"/>
  <c r="E86" i="69"/>
  <c r="AB86" i="69"/>
  <c r="E85" i="69"/>
  <c r="AB85" i="69"/>
  <c r="AA85" i="69"/>
  <c r="Y85" i="69"/>
  <c r="E84" i="69"/>
  <c r="E83" i="69"/>
  <c r="E81" i="69"/>
  <c r="E79" i="69"/>
  <c r="E78" i="69"/>
  <c r="E77" i="69"/>
  <c r="E76" i="69"/>
  <c r="E75" i="69"/>
  <c r="E74" i="69"/>
  <c r="E73" i="69"/>
  <c r="E72" i="69"/>
  <c r="E71" i="69"/>
  <c r="E70" i="69"/>
  <c r="E69" i="69"/>
  <c r="E68" i="69"/>
  <c r="E67" i="69"/>
  <c r="E66" i="69"/>
  <c r="E64" i="69"/>
  <c r="E61" i="69"/>
  <c r="E60" i="69"/>
  <c r="E59" i="69"/>
  <c r="E58" i="69"/>
  <c r="E57" i="69"/>
  <c r="E56" i="69"/>
  <c r="E55" i="69"/>
  <c r="E54" i="69"/>
  <c r="E53" i="69"/>
  <c r="E52" i="69"/>
  <c r="E51" i="69"/>
  <c r="E50" i="69"/>
  <c r="E48" i="69"/>
  <c r="E47" i="69"/>
  <c r="E46" i="69"/>
  <c r="E45" i="69"/>
  <c r="E44" i="69"/>
  <c r="E43" i="69"/>
  <c r="E42" i="69"/>
  <c r="E41" i="69"/>
  <c r="E40" i="69"/>
  <c r="E39" i="69"/>
  <c r="E38" i="69"/>
  <c r="E37" i="69"/>
  <c r="E36" i="69"/>
  <c r="E35" i="69"/>
  <c r="E34" i="69"/>
  <c r="E33" i="69"/>
  <c r="E32" i="69"/>
  <c r="E31" i="69"/>
  <c r="E30" i="69"/>
  <c r="E29" i="69"/>
  <c r="E28" i="69"/>
  <c r="E27" i="69"/>
  <c r="E26" i="69"/>
  <c r="E25" i="69"/>
  <c r="E24" i="69"/>
  <c r="E23" i="69"/>
  <c r="E22" i="69"/>
  <c r="E21" i="69"/>
  <c r="E20" i="69"/>
  <c r="E19" i="69"/>
  <c r="E18" i="69"/>
  <c r="E17" i="69"/>
  <c r="E16" i="69"/>
  <c r="E15" i="69"/>
  <c r="E14" i="69"/>
  <c r="E13" i="69"/>
  <c r="B6" i="69"/>
  <c r="B4" i="69"/>
  <c r="E91" i="70"/>
  <c r="E92" i="69"/>
  <c r="E89" i="65"/>
  <c r="AB89" i="65"/>
  <c r="S89" i="65"/>
  <c r="Y89" i="65"/>
  <c r="AA89" i="65"/>
  <c r="AB105" i="68"/>
  <c r="Z91" i="68"/>
  <c r="X91" i="68"/>
  <c r="Y89" i="68"/>
  <c r="U89" i="68"/>
  <c r="O89" i="68"/>
  <c r="M89" i="68"/>
  <c r="E89" i="68"/>
  <c r="AB89" i="68"/>
  <c r="Y88" i="68"/>
  <c r="U88" i="68"/>
  <c r="O88" i="68"/>
  <c r="M88" i="68"/>
  <c r="E88" i="68"/>
  <c r="AB88" i="68"/>
  <c r="Y87" i="68"/>
  <c r="U87" i="68"/>
  <c r="O87" i="68"/>
  <c r="M87" i="68"/>
  <c r="E87" i="68"/>
  <c r="AB87" i="68"/>
  <c r="Y86" i="68"/>
  <c r="U86" i="68"/>
  <c r="O86" i="68"/>
  <c r="M86" i="68"/>
  <c r="E86" i="68"/>
  <c r="AB86" i="68"/>
  <c r="Y85" i="68"/>
  <c r="U85" i="68"/>
  <c r="O85" i="68"/>
  <c r="M85" i="68"/>
  <c r="E85" i="68"/>
  <c r="AB85" i="68"/>
  <c r="E84" i="68"/>
  <c r="E83" i="68"/>
  <c r="E82" i="68"/>
  <c r="E81" i="68"/>
  <c r="E80" i="68"/>
  <c r="E79" i="68"/>
  <c r="E78" i="68"/>
  <c r="E77" i="68"/>
  <c r="E76" i="68"/>
  <c r="E75" i="68"/>
  <c r="E74" i="68"/>
  <c r="E73" i="68"/>
  <c r="E72" i="68"/>
  <c r="E71" i="68"/>
  <c r="E70" i="68"/>
  <c r="E69" i="68"/>
  <c r="E68" i="68"/>
  <c r="E67" i="68"/>
  <c r="E66" i="68"/>
  <c r="E64" i="68"/>
  <c r="E63" i="68"/>
  <c r="E62" i="68"/>
  <c r="E61" i="68"/>
  <c r="E59" i="68"/>
  <c r="E58" i="68"/>
  <c r="E57" i="68"/>
  <c r="E56" i="68"/>
  <c r="E55" i="68"/>
  <c r="E54" i="68"/>
  <c r="E53" i="68"/>
  <c r="E52" i="68"/>
  <c r="E51" i="68"/>
  <c r="E50" i="68"/>
  <c r="E49" i="68"/>
  <c r="E48" i="68"/>
  <c r="E47" i="68"/>
  <c r="E46" i="68"/>
  <c r="E45" i="68"/>
  <c r="E43" i="68"/>
  <c r="E42" i="68"/>
  <c r="E41" i="68"/>
  <c r="E40" i="68"/>
  <c r="E39" i="68"/>
  <c r="E38" i="68"/>
  <c r="E37" i="68"/>
  <c r="E36" i="68"/>
  <c r="E35" i="68"/>
  <c r="E34" i="68"/>
  <c r="E33" i="68"/>
  <c r="E32" i="68"/>
  <c r="E31" i="68"/>
  <c r="E30" i="68"/>
  <c r="E29" i="68"/>
  <c r="E28" i="68"/>
  <c r="E27" i="68"/>
  <c r="E26" i="68"/>
  <c r="E25" i="68"/>
  <c r="E24" i="68"/>
  <c r="E23" i="68"/>
  <c r="E22" i="68"/>
  <c r="E21" i="68"/>
  <c r="E20" i="68"/>
  <c r="E19" i="68"/>
  <c r="E18" i="68"/>
  <c r="E17" i="68"/>
  <c r="E16" i="68"/>
  <c r="E15" i="68"/>
  <c r="E14" i="68"/>
  <c r="E13" i="68"/>
  <c r="B6" i="68"/>
  <c r="B4" i="68"/>
  <c r="E91" i="68"/>
  <c r="E89" i="67"/>
  <c r="AB89" i="67"/>
  <c r="Y89" i="67"/>
  <c r="AB105" i="67"/>
  <c r="X91" i="67"/>
  <c r="Y88" i="67"/>
  <c r="E88" i="67"/>
  <c r="AB88" i="67"/>
  <c r="Y87" i="67"/>
  <c r="E87" i="67"/>
  <c r="AB87" i="67"/>
  <c r="Y86" i="67"/>
  <c r="E86" i="67"/>
  <c r="AB86" i="67"/>
  <c r="Y85" i="67"/>
  <c r="E85" i="67"/>
  <c r="AB85" i="67"/>
  <c r="E84" i="67"/>
  <c r="E83" i="67"/>
  <c r="E82" i="67"/>
  <c r="E81" i="67"/>
  <c r="E80" i="67"/>
  <c r="E79" i="67"/>
  <c r="E78" i="67"/>
  <c r="E77" i="67"/>
  <c r="E76" i="67"/>
  <c r="E75" i="67"/>
  <c r="E74" i="67"/>
  <c r="E73" i="67"/>
  <c r="E72" i="67"/>
  <c r="E71" i="67"/>
  <c r="E70" i="67"/>
  <c r="E69" i="67"/>
  <c r="E66" i="67"/>
  <c r="E65" i="67"/>
  <c r="E64" i="67"/>
  <c r="E63" i="67"/>
  <c r="E62" i="67"/>
  <c r="E61" i="67"/>
  <c r="E60" i="67"/>
  <c r="E59" i="67"/>
  <c r="E58" i="67"/>
  <c r="E57" i="67"/>
  <c r="E56" i="67"/>
  <c r="E55" i="67"/>
  <c r="E54" i="67"/>
  <c r="E53" i="67"/>
  <c r="E52" i="67"/>
  <c r="E51" i="67"/>
  <c r="E50" i="67"/>
  <c r="E48" i="67"/>
  <c r="E46" i="67"/>
  <c r="E45" i="67"/>
  <c r="E44" i="67"/>
  <c r="E43" i="67"/>
  <c r="E42" i="67"/>
  <c r="E41" i="67"/>
  <c r="E40" i="67"/>
  <c r="E39" i="67"/>
  <c r="E38" i="67"/>
  <c r="E37" i="67"/>
  <c r="E36" i="67"/>
  <c r="E35" i="67"/>
  <c r="E34" i="67"/>
  <c r="E33" i="67"/>
  <c r="E32" i="67"/>
  <c r="E31" i="67"/>
  <c r="E30" i="67"/>
  <c r="E29" i="67"/>
  <c r="E28" i="67"/>
  <c r="E27" i="67"/>
  <c r="E26" i="67"/>
  <c r="E25" i="67"/>
  <c r="E24" i="67"/>
  <c r="E23" i="67"/>
  <c r="E22" i="67"/>
  <c r="E21" i="67"/>
  <c r="E20" i="67"/>
  <c r="E19" i="67"/>
  <c r="E18" i="67"/>
  <c r="E17" i="67"/>
  <c r="E16" i="67"/>
  <c r="E15" i="67"/>
  <c r="E14" i="67"/>
  <c r="E13" i="67"/>
  <c r="B6" i="67"/>
  <c r="B4" i="67"/>
  <c r="E91" i="67"/>
  <c r="AB104" i="66"/>
  <c r="Z90" i="66"/>
  <c r="X90" i="66"/>
  <c r="AA88" i="66"/>
  <c r="Y88" i="66"/>
  <c r="E88" i="66"/>
  <c r="AB88" i="66"/>
  <c r="AA87" i="66"/>
  <c r="Y87" i="66"/>
  <c r="E87" i="66"/>
  <c r="AB87" i="66"/>
  <c r="AA86" i="66"/>
  <c r="Y86" i="66"/>
  <c r="E86" i="66"/>
  <c r="AB86" i="66"/>
  <c r="AA85" i="66"/>
  <c r="Y85" i="66"/>
  <c r="E85" i="66"/>
  <c r="AB85" i="66"/>
  <c r="E84" i="66"/>
  <c r="E83" i="66"/>
  <c r="E82" i="66"/>
  <c r="E81" i="66"/>
  <c r="E80" i="66"/>
  <c r="E79" i="66"/>
  <c r="E78" i="66"/>
  <c r="E77" i="66"/>
  <c r="E76" i="66"/>
  <c r="E75" i="66"/>
  <c r="E74" i="66"/>
  <c r="E73" i="66"/>
  <c r="E72" i="66"/>
  <c r="E71" i="66"/>
  <c r="E70" i="66"/>
  <c r="E69" i="66"/>
  <c r="E67" i="66"/>
  <c r="E66" i="66"/>
  <c r="E65" i="66"/>
  <c r="E64" i="66"/>
  <c r="E63" i="66"/>
  <c r="E62" i="66"/>
  <c r="E61" i="66"/>
  <c r="E60" i="66"/>
  <c r="E59" i="66"/>
  <c r="E58" i="66"/>
  <c r="E57" i="66"/>
  <c r="E56" i="66"/>
  <c r="E55" i="66"/>
  <c r="E54" i="66"/>
  <c r="E53" i="66"/>
  <c r="E52" i="66"/>
  <c r="E49" i="66"/>
  <c r="E48" i="66"/>
  <c r="E47" i="66"/>
  <c r="E46" i="66"/>
  <c r="E45" i="66"/>
  <c r="E44" i="66"/>
  <c r="E43" i="66"/>
  <c r="E42" i="66"/>
  <c r="E41" i="66"/>
  <c r="E40" i="66"/>
  <c r="E39" i="66"/>
  <c r="E38" i="66"/>
  <c r="E37" i="66"/>
  <c r="E36" i="66"/>
  <c r="E35" i="66"/>
  <c r="E34" i="66"/>
  <c r="E33" i="66"/>
  <c r="E32" i="66"/>
  <c r="E31" i="66"/>
  <c r="E30" i="66"/>
  <c r="E29" i="66"/>
  <c r="E28" i="66"/>
  <c r="E27" i="66"/>
  <c r="E26" i="66"/>
  <c r="E25" i="66"/>
  <c r="E24" i="66"/>
  <c r="E22" i="66"/>
  <c r="E21" i="66"/>
  <c r="E20" i="66"/>
  <c r="E19" i="66"/>
  <c r="E18" i="66"/>
  <c r="E17" i="66"/>
  <c r="E16" i="66"/>
  <c r="E15" i="66"/>
  <c r="E14" i="66"/>
  <c r="E13" i="66"/>
  <c r="B6" i="66"/>
  <c r="B4" i="66"/>
  <c r="E90" i="66"/>
  <c r="E32" i="63"/>
  <c r="E14" i="65"/>
  <c r="E15" i="65"/>
  <c r="E16" i="65"/>
  <c r="E17" i="65"/>
  <c r="E18" i="65"/>
  <c r="E19" i="65"/>
  <c r="E20" i="65"/>
  <c r="E21" i="65"/>
  <c r="E22" i="65"/>
  <c r="E23" i="65"/>
  <c r="E24" i="65"/>
  <c r="E25" i="65"/>
  <c r="E26" i="65"/>
  <c r="E27" i="65"/>
  <c r="E28" i="65"/>
  <c r="E29" i="65"/>
  <c r="E30" i="65"/>
  <c r="E31" i="65"/>
  <c r="E32" i="65"/>
  <c r="E33" i="65"/>
  <c r="E35" i="65"/>
  <c r="E36" i="65"/>
  <c r="E37" i="65"/>
  <c r="E38" i="65"/>
  <c r="E39" i="65"/>
  <c r="E40" i="65"/>
  <c r="E41" i="65"/>
  <c r="E42" i="65"/>
  <c r="E43" i="65"/>
  <c r="E44" i="65"/>
  <c r="E45" i="65"/>
  <c r="E46" i="65"/>
  <c r="E47" i="65"/>
  <c r="E48" i="65"/>
  <c r="E49" i="65"/>
  <c r="E50" i="65"/>
  <c r="E51" i="65"/>
  <c r="E52" i="65"/>
  <c r="E53" i="65"/>
  <c r="E54" i="65"/>
  <c r="E55" i="65"/>
  <c r="E56" i="65"/>
  <c r="E57" i="65"/>
  <c r="E58" i="65"/>
  <c r="E59" i="65"/>
  <c r="E61" i="65"/>
  <c r="E62" i="65"/>
  <c r="E63" i="65"/>
  <c r="E64" i="65"/>
  <c r="E65" i="65"/>
  <c r="E66" i="65"/>
  <c r="E68" i="65"/>
  <c r="E69" i="65"/>
  <c r="E70" i="65"/>
  <c r="E71" i="65"/>
  <c r="E72" i="65"/>
  <c r="E73" i="65"/>
  <c r="E74" i="65"/>
  <c r="E75" i="65"/>
  <c r="E76" i="65"/>
  <c r="E79" i="65"/>
  <c r="E80" i="65"/>
  <c r="E81" i="65"/>
  <c r="E82" i="65"/>
  <c r="E83" i="65"/>
  <c r="E84" i="65"/>
  <c r="E85" i="65"/>
  <c r="E86" i="65"/>
  <c r="E87" i="65"/>
  <c r="E88" i="65"/>
  <c r="E13" i="65"/>
  <c r="AB86" i="65"/>
  <c r="AB87" i="65"/>
  <c r="AB88" i="65"/>
  <c r="AA87" i="65"/>
  <c r="AA88" i="65"/>
  <c r="Y87" i="65"/>
  <c r="Y88" i="65"/>
  <c r="S88" i="65"/>
  <c r="S87" i="65"/>
  <c r="S86" i="65"/>
  <c r="Y86" i="65"/>
  <c r="AA86" i="65"/>
  <c r="AB105" i="65"/>
  <c r="Z91" i="65"/>
  <c r="X91" i="65"/>
  <c r="AA85" i="65"/>
  <c r="Y85" i="65"/>
  <c r="S85" i="65"/>
  <c r="AB85" i="65"/>
  <c r="B6" i="65"/>
  <c r="B4" i="65"/>
  <c r="E91" i="65"/>
  <c r="E24" i="64"/>
  <c r="X101" i="64"/>
  <c r="T87" i="64"/>
  <c r="U85" i="64"/>
  <c r="E85" i="64"/>
  <c r="X85" i="64"/>
  <c r="E84" i="64"/>
  <c r="E82" i="64"/>
  <c r="E81" i="64"/>
  <c r="E80" i="64"/>
  <c r="E79" i="64"/>
  <c r="E78" i="64"/>
  <c r="E77" i="64"/>
  <c r="E76" i="64"/>
  <c r="E75" i="64"/>
  <c r="E73" i="64"/>
  <c r="E72" i="64"/>
  <c r="E71" i="64"/>
  <c r="E70" i="64"/>
  <c r="E69" i="64"/>
  <c r="E68" i="64"/>
  <c r="E67" i="64"/>
  <c r="E66" i="64"/>
  <c r="E65" i="64"/>
  <c r="E64" i="64"/>
  <c r="E63" i="64"/>
  <c r="E61" i="64"/>
  <c r="E60" i="64"/>
  <c r="E58" i="64"/>
  <c r="E57" i="64"/>
  <c r="E56" i="64"/>
  <c r="E55" i="64"/>
  <c r="E54" i="64"/>
  <c r="E53" i="64"/>
  <c r="E52" i="64"/>
  <c r="E50" i="64"/>
  <c r="E49" i="64"/>
  <c r="E48" i="64"/>
  <c r="E47" i="64"/>
  <c r="E46" i="64"/>
  <c r="E45" i="64"/>
  <c r="E43" i="64"/>
  <c r="E42" i="64"/>
  <c r="E41" i="64"/>
  <c r="E40" i="64"/>
  <c r="E39" i="64"/>
  <c r="E38" i="64"/>
  <c r="E37" i="64"/>
  <c r="E36" i="64"/>
  <c r="E35" i="64"/>
  <c r="E34" i="64"/>
  <c r="E33" i="64"/>
  <c r="E32" i="64"/>
  <c r="E31" i="64"/>
  <c r="E30" i="64"/>
  <c r="E29" i="64"/>
  <c r="E28" i="64"/>
  <c r="E27" i="64"/>
  <c r="E26" i="64"/>
  <c r="E25" i="64"/>
  <c r="E23" i="64"/>
  <c r="E22" i="64"/>
  <c r="E21" i="64"/>
  <c r="E20" i="64"/>
  <c r="E19" i="64"/>
  <c r="E18" i="64"/>
  <c r="E17" i="64"/>
  <c r="E16" i="64"/>
  <c r="E15" i="64"/>
  <c r="E14" i="64"/>
  <c r="E13" i="64"/>
  <c r="B6" i="64"/>
  <c r="B4" i="64"/>
  <c r="E87" i="64"/>
  <c r="R87" i="63"/>
  <c r="E85" i="63"/>
  <c r="V85" i="63"/>
  <c r="V101" i="63"/>
  <c r="E84" i="63"/>
  <c r="E83" i="63"/>
  <c r="E82" i="63"/>
  <c r="E81" i="63"/>
  <c r="E80" i="63"/>
  <c r="E79" i="63"/>
  <c r="E78" i="63"/>
  <c r="E76" i="63"/>
  <c r="E75" i="63"/>
  <c r="E74" i="63"/>
  <c r="E73" i="63"/>
  <c r="E72" i="63"/>
  <c r="E70" i="63"/>
  <c r="E69" i="63"/>
  <c r="E68" i="63"/>
  <c r="E67" i="63"/>
  <c r="E66" i="63"/>
  <c r="E65" i="63"/>
  <c r="E64" i="63"/>
  <c r="E63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B6" i="63"/>
  <c r="B4" i="63"/>
  <c r="K85" i="63"/>
  <c r="S85" i="63"/>
  <c r="E87" i="63"/>
  <c r="V100" i="62"/>
  <c r="T86" i="62"/>
  <c r="R86" i="62"/>
  <c r="E84" i="62"/>
  <c r="E83" i="62"/>
  <c r="E81" i="62"/>
  <c r="E80" i="62"/>
  <c r="E79" i="62"/>
  <c r="E78" i="62"/>
  <c r="E77" i="62"/>
  <c r="E76" i="62"/>
  <c r="E75" i="62"/>
  <c r="E74" i="62"/>
  <c r="E73" i="62"/>
  <c r="E72" i="62"/>
  <c r="E71" i="62"/>
  <c r="E70" i="62"/>
  <c r="E69" i="62"/>
  <c r="E68" i="62"/>
  <c r="E67" i="62"/>
  <c r="E66" i="62"/>
  <c r="E65" i="62"/>
  <c r="E63" i="62"/>
  <c r="E62" i="62"/>
  <c r="E61" i="62"/>
  <c r="E60" i="62"/>
  <c r="E59" i="62"/>
  <c r="E58" i="62"/>
  <c r="E57" i="62"/>
  <c r="E56" i="62"/>
  <c r="E55" i="62"/>
  <c r="E54" i="62"/>
  <c r="E53" i="62"/>
  <c r="E52" i="62"/>
  <c r="E51" i="62"/>
  <c r="E50" i="62"/>
  <c r="E49" i="62"/>
  <c r="E48" i="62"/>
  <c r="E46" i="62"/>
  <c r="E45" i="62"/>
  <c r="E44" i="62"/>
  <c r="E43" i="62"/>
  <c r="E42" i="62"/>
  <c r="E41" i="62"/>
  <c r="E40" i="62"/>
  <c r="E39" i="62"/>
  <c r="E38" i="62"/>
  <c r="E37" i="62"/>
  <c r="E36" i="62"/>
  <c r="E35" i="62"/>
  <c r="E34" i="62"/>
  <c r="E33" i="62"/>
  <c r="E32" i="62"/>
  <c r="E31" i="62"/>
  <c r="E30" i="62"/>
  <c r="E29" i="62"/>
  <c r="E28" i="62"/>
  <c r="E27" i="62"/>
  <c r="E26" i="62"/>
  <c r="E25" i="62"/>
  <c r="E24" i="62"/>
  <c r="E22" i="62"/>
  <c r="E21" i="62"/>
  <c r="E20" i="62"/>
  <c r="E19" i="62"/>
  <c r="E18" i="62"/>
  <c r="E17" i="62"/>
  <c r="E16" i="62"/>
  <c r="E15" i="62"/>
  <c r="E14" i="62"/>
  <c r="B6" i="62"/>
  <c r="B4" i="62"/>
  <c r="E13" i="62"/>
  <c r="E86" i="62"/>
  <c r="V100" i="61"/>
  <c r="T86" i="61"/>
  <c r="R86" i="61"/>
  <c r="E84" i="61"/>
  <c r="E83" i="61"/>
  <c r="E82" i="61"/>
  <c r="E81" i="61"/>
  <c r="E80" i="61"/>
  <c r="E78" i="61"/>
  <c r="E77" i="61"/>
  <c r="E76" i="61"/>
  <c r="E75" i="61"/>
  <c r="E74" i="61"/>
  <c r="E73" i="61"/>
  <c r="E72" i="61"/>
  <c r="E71" i="61"/>
  <c r="E70" i="61"/>
  <c r="E69" i="61"/>
  <c r="E68" i="61"/>
  <c r="E67" i="61"/>
  <c r="E66" i="61"/>
  <c r="E65" i="61"/>
  <c r="E64" i="61"/>
  <c r="E63" i="61"/>
  <c r="E62" i="61"/>
  <c r="E61" i="61"/>
  <c r="E59" i="61"/>
  <c r="E58" i="61"/>
  <c r="E57" i="61"/>
  <c r="E56" i="61"/>
  <c r="E55" i="61"/>
  <c r="E54" i="61"/>
  <c r="E53" i="61"/>
  <c r="E52" i="61"/>
  <c r="E51" i="61"/>
  <c r="E50" i="61"/>
  <c r="E49" i="61"/>
  <c r="E48" i="61"/>
  <c r="E47" i="61"/>
  <c r="E46" i="61"/>
  <c r="E45" i="61"/>
  <c r="E44" i="61"/>
  <c r="E43" i="61"/>
  <c r="E42" i="61"/>
  <c r="E41" i="61"/>
  <c r="E40" i="61"/>
  <c r="E39" i="61"/>
  <c r="E38" i="61"/>
  <c r="E37" i="61"/>
  <c r="E36" i="61"/>
  <c r="E35" i="61"/>
  <c r="E34" i="61"/>
  <c r="E33" i="61"/>
  <c r="E32" i="61"/>
  <c r="E31" i="61"/>
  <c r="E30" i="61"/>
  <c r="E29" i="61"/>
  <c r="E28" i="61"/>
  <c r="E27" i="61"/>
  <c r="E26" i="61"/>
  <c r="E25" i="61"/>
  <c r="E24" i="61"/>
  <c r="E23" i="61"/>
  <c r="E22" i="61"/>
  <c r="E21" i="61"/>
  <c r="E20" i="61"/>
  <c r="E19" i="61"/>
  <c r="E18" i="61"/>
  <c r="E17" i="61"/>
  <c r="E16" i="61"/>
  <c r="E15" i="61"/>
  <c r="E14" i="61"/>
  <c r="B6" i="61"/>
  <c r="B4" i="61"/>
  <c r="E13" i="61"/>
  <c r="E13" i="60"/>
  <c r="V100" i="60"/>
  <c r="R86" i="60"/>
  <c r="E84" i="60"/>
  <c r="E83" i="60"/>
  <c r="E82" i="60"/>
  <c r="E80" i="60"/>
  <c r="E78" i="60"/>
  <c r="E77" i="60"/>
  <c r="E76" i="60"/>
  <c r="E75" i="60"/>
  <c r="E74" i="60"/>
  <c r="E73" i="60"/>
  <c r="E72" i="60"/>
  <c r="E71" i="60"/>
  <c r="E70" i="60"/>
  <c r="E69" i="60"/>
  <c r="E68" i="60"/>
  <c r="E67" i="60"/>
  <c r="E66" i="60"/>
  <c r="E65" i="60"/>
  <c r="E64" i="60"/>
  <c r="E63" i="60"/>
  <c r="E61" i="60"/>
  <c r="E58" i="60"/>
  <c r="E57" i="60"/>
  <c r="E56" i="60"/>
  <c r="E55" i="60"/>
  <c r="E54" i="60"/>
  <c r="E53" i="60"/>
  <c r="E52" i="60"/>
  <c r="E51" i="60"/>
  <c r="E50" i="60"/>
  <c r="E49" i="60"/>
  <c r="E48" i="60"/>
  <c r="E47" i="60"/>
  <c r="E46" i="60"/>
  <c r="E45" i="60"/>
  <c r="E44" i="60"/>
  <c r="E43" i="60"/>
  <c r="E42" i="60"/>
  <c r="E40" i="60"/>
  <c r="E39" i="60"/>
  <c r="E38" i="60"/>
  <c r="E37" i="60"/>
  <c r="E36" i="60"/>
  <c r="E35" i="60"/>
  <c r="E34" i="60"/>
  <c r="E33" i="60"/>
  <c r="E32" i="60"/>
  <c r="E31" i="60"/>
  <c r="E30" i="60"/>
  <c r="E29" i="60"/>
  <c r="E28" i="60"/>
  <c r="E27" i="60"/>
  <c r="E26" i="60"/>
  <c r="E25" i="60"/>
  <c r="E24" i="60"/>
  <c r="E23" i="60"/>
  <c r="E22" i="60"/>
  <c r="E21" i="60"/>
  <c r="E20" i="60"/>
  <c r="E19" i="60"/>
  <c r="E18" i="60"/>
  <c r="E17" i="60"/>
  <c r="E16" i="60"/>
  <c r="E15" i="60"/>
  <c r="E14" i="60"/>
  <c r="B6" i="60"/>
  <c r="B4" i="60"/>
  <c r="E86" i="61"/>
  <c r="E86" i="60"/>
  <c r="E32" i="59"/>
  <c r="E84" i="59"/>
  <c r="V100" i="59"/>
  <c r="R86" i="59"/>
  <c r="E83" i="59"/>
  <c r="E81" i="59"/>
  <c r="E80" i="59"/>
  <c r="E79" i="59"/>
  <c r="E78" i="59"/>
  <c r="E77" i="59"/>
  <c r="E76" i="59"/>
  <c r="E75" i="59"/>
  <c r="E74" i="59"/>
  <c r="E73" i="59"/>
  <c r="E72" i="59"/>
  <c r="E71" i="59"/>
  <c r="E70" i="59"/>
  <c r="E69" i="59"/>
  <c r="E67" i="59"/>
  <c r="E66" i="59"/>
  <c r="E65" i="59"/>
  <c r="E64" i="59"/>
  <c r="E63" i="59"/>
  <c r="E62" i="59"/>
  <c r="E61" i="59"/>
  <c r="E60" i="59"/>
  <c r="E59" i="59"/>
  <c r="E58" i="59"/>
  <c r="E57" i="59"/>
  <c r="E56" i="59"/>
  <c r="E55" i="59"/>
  <c r="E54" i="59"/>
  <c r="E53" i="59"/>
  <c r="E52" i="59"/>
  <c r="E51" i="59"/>
  <c r="E49" i="59"/>
  <c r="E48" i="59"/>
  <c r="E47" i="59"/>
  <c r="E46" i="59"/>
  <c r="E45" i="59"/>
  <c r="E44" i="59"/>
  <c r="E43" i="59"/>
  <c r="E42" i="59"/>
  <c r="E41" i="59"/>
  <c r="E40" i="59"/>
  <c r="E39" i="59"/>
  <c r="E38" i="59"/>
  <c r="E37" i="59"/>
  <c r="E36" i="59"/>
  <c r="E35" i="59"/>
  <c r="E34" i="59"/>
  <c r="E33" i="59"/>
  <c r="E31" i="59"/>
  <c r="E30" i="59"/>
  <c r="E29" i="59"/>
  <c r="E28" i="59"/>
  <c r="E27" i="59"/>
  <c r="E26" i="59"/>
  <c r="E25" i="59"/>
  <c r="E24" i="59"/>
  <c r="E23" i="59"/>
  <c r="E22" i="59"/>
  <c r="E21" i="59"/>
  <c r="E20" i="59"/>
  <c r="E19" i="59"/>
  <c r="E18" i="59"/>
  <c r="E17" i="59"/>
  <c r="E16" i="59"/>
  <c r="E15" i="59"/>
  <c r="E14" i="59"/>
  <c r="E13" i="59"/>
  <c r="B6" i="59"/>
  <c r="B4" i="59"/>
  <c r="E86" i="59"/>
  <c r="E83" i="58"/>
  <c r="R85" i="58"/>
  <c r="E82" i="58"/>
  <c r="E81" i="58"/>
  <c r="E80" i="58"/>
  <c r="E79" i="58"/>
  <c r="E78" i="58"/>
  <c r="E77" i="58"/>
  <c r="E76" i="58"/>
  <c r="E75" i="58"/>
  <c r="E74" i="58"/>
  <c r="E73" i="58"/>
  <c r="E72" i="58"/>
  <c r="E71" i="58"/>
  <c r="E70" i="58"/>
  <c r="E69" i="58"/>
  <c r="E68" i="58"/>
  <c r="E67" i="58"/>
  <c r="E66" i="58"/>
  <c r="E65" i="58"/>
  <c r="E64" i="58"/>
  <c r="E61" i="58"/>
  <c r="E60" i="58"/>
  <c r="E59" i="58"/>
  <c r="E58" i="58"/>
  <c r="E57" i="58"/>
  <c r="E56" i="58"/>
  <c r="E55" i="58"/>
  <c r="E54" i="58"/>
  <c r="E53" i="58"/>
  <c r="E52" i="58"/>
  <c r="E51" i="58"/>
  <c r="E49" i="58"/>
  <c r="E48" i="58"/>
  <c r="E46" i="58"/>
  <c r="E45" i="58"/>
  <c r="E44" i="58"/>
  <c r="E43" i="58"/>
  <c r="E42" i="58"/>
  <c r="E41" i="58"/>
  <c r="E40" i="58"/>
  <c r="E39" i="58"/>
  <c r="E38" i="58"/>
  <c r="E37" i="58"/>
  <c r="E36" i="58"/>
  <c r="E35" i="58"/>
  <c r="E34" i="58"/>
  <c r="E33" i="58"/>
  <c r="E32" i="58"/>
  <c r="E31" i="58"/>
  <c r="E30" i="58"/>
  <c r="E29" i="58"/>
  <c r="E28" i="58"/>
  <c r="E27" i="58"/>
  <c r="E26" i="58"/>
  <c r="E25" i="58"/>
  <c r="E24" i="58"/>
  <c r="E22" i="58"/>
  <c r="E21" i="58"/>
  <c r="E20" i="58"/>
  <c r="E19" i="58"/>
  <c r="E18" i="58"/>
  <c r="E17" i="58"/>
  <c r="E16" i="58"/>
  <c r="E15" i="58"/>
  <c r="E14" i="58"/>
  <c r="E13" i="58"/>
  <c r="B6" i="58"/>
  <c r="B4" i="58"/>
  <c r="E85" i="58"/>
  <c r="E83" i="57"/>
  <c r="E81" i="57"/>
  <c r="T99" i="57"/>
  <c r="R85" i="57"/>
  <c r="T84" i="57"/>
  <c r="S84" i="57"/>
  <c r="O84" i="57"/>
  <c r="E84" i="57"/>
  <c r="E80" i="57"/>
  <c r="E78" i="57"/>
  <c r="E77" i="57"/>
  <c r="E76" i="57"/>
  <c r="E75" i="57"/>
  <c r="E74" i="57"/>
  <c r="E73" i="57"/>
  <c r="E72" i="57"/>
  <c r="E71" i="57"/>
  <c r="E70" i="57"/>
  <c r="E69" i="57"/>
  <c r="E68" i="57"/>
  <c r="E67" i="57"/>
  <c r="E66" i="57"/>
  <c r="E65" i="57"/>
  <c r="E64" i="57"/>
  <c r="E63" i="57"/>
  <c r="E62" i="57"/>
  <c r="E61" i="57"/>
  <c r="E60" i="57"/>
  <c r="E59" i="57"/>
  <c r="E58" i="57"/>
  <c r="E57" i="57"/>
  <c r="E56" i="57"/>
  <c r="E55" i="57"/>
  <c r="E54" i="57"/>
  <c r="E53" i="57"/>
  <c r="E52" i="57"/>
  <c r="E51" i="57"/>
  <c r="E50" i="57"/>
  <c r="E49" i="57"/>
  <c r="E48" i="57"/>
  <c r="E46" i="57"/>
  <c r="E45" i="57"/>
  <c r="E44" i="57"/>
  <c r="E43" i="57"/>
  <c r="E42" i="57"/>
  <c r="E41" i="57"/>
  <c r="E40" i="57"/>
  <c r="E39" i="57"/>
  <c r="E38" i="57"/>
  <c r="E37" i="57"/>
  <c r="E36" i="57"/>
  <c r="E34" i="57"/>
  <c r="E33" i="57"/>
  <c r="E32" i="57"/>
  <c r="E31" i="57"/>
  <c r="E30" i="57"/>
  <c r="E29" i="57"/>
  <c r="E28" i="57"/>
  <c r="E27" i="57"/>
  <c r="E26" i="57"/>
  <c r="E25" i="57"/>
  <c r="E24" i="57"/>
  <c r="E23" i="57"/>
  <c r="E22" i="57"/>
  <c r="E21" i="57"/>
  <c r="E20" i="57"/>
  <c r="E19" i="57"/>
  <c r="E18" i="57"/>
  <c r="E17" i="57"/>
  <c r="E16" i="57"/>
  <c r="E15" i="57"/>
  <c r="E14" i="57"/>
  <c r="E13" i="57"/>
  <c r="B6" i="57"/>
  <c r="B4" i="57"/>
  <c r="E85" i="57"/>
  <c r="E81" i="56"/>
  <c r="E80" i="56"/>
  <c r="E79" i="56"/>
  <c r="E78" i="56"/>
  <c r="E77" i="56"/>
  <c r="E76" i="56"/>
  <c r="E75" i="56"/>
  <c r="E74" i="56"/>
  <c r="E73" i="56"/>
  <c r="E72" i="56"/>
  <c r="E71" i="56"/>
  <c r="E70" i="56"/>
  <c r="E69" i="56"/>
  <c r="E68" i="56"/>
  <c r="E67" i="56"/>
  <c r="E66" i="56"/>
  <c r="E65" i="56"/>
  <c r="E64" i="56"/>
  <c r="E63" i="56"/>
  <c r="E62" i="56"/>
  <c r="E61" i="56"/>
  <c r="E60" i="56"/>
  <c r="E59" i="56"/>
  <c r="E58" i="56"/>
  <c r="E57" i="56"/>
  <c r="E56" i="56"/>
  <c r="E55" i="56"/>
  <c r="E54" i="56"/>
  <c r="E53" i="56"/>
  <c r="E52" i="56"/>
  <c r="E51" i="56"/>
  <c r="E50" i="56"/>
  <c r="E49" i="56"/>
  <c r="E48" i="56"/>
  <c r="E47" i="56"/>
  <c r="E46" i="56"/>
  <c r="E45" i="56"/>
  <c r="E44" i="56"/>
  <c r="E43" i="56"/>
  <c r="E42" i="56"/>
  <c r="E41" i="56"/>
  <c r="E40" i="56"/>
  <c r="E39" i="56"/>
  <c r="E38" i="56"/>
  <c r="E37" i="56"/>
  <c r="E36" i="56"/>
  <c r="E35" i="56"/>
  <c r="E34" i="56"/>
  <c r="E33" i="56"/>
  <c r="E32" i="56"/>
  <c r="E31" i="56"/>
  <c r="E30" i="56"/>
  <c r="E29" i="56"/>
  <c r="E28" i="56"/>
  <c r="E27" i="56"/>
  <c r="E26" i="56"/>
  <c r="E25" i="56"/>
  <c r="E24" i="56"/>
  <c r="E23" i="56"/>
  <c r="E22" i="56"/>
  <c r="E21" i="56"/>
  <c r="E20" i="56"/>
  <c r="E19" i="56"/>
  <c r="E18" i="56"/>
  <c r="E17" i="56"/>
  <c r="E16" i="56"/>
  <c r="E15" i="56"/>
  <c r="E14" i="56"/>
  <c r="E13" i="56"/>
  <c r="K81" i="56"/>
  <c r="K80" i="56"/>
  <c r="K79" i="56"/>
  <c r="K78" i="56"/>
  <c r="K75" i="56"/>
  <c r="K74" i="56"/>
  <c r="K73" i="56"/>
  <c r="K72" i="56"/>
  <c r="K71" i="56"/>
  <c r="K70" i="56"/>
  <c r="K69" i="56"/>
  <c r="K68" i="56"/>
  <c r="K66" i="56"/>
  <c r="K65" i="56"/>
  <c r="K64" i="56"/>
  <c r="K63" i="56"/>
  <c r="K52" i="56"/>
  <c r="K51" i="56"/>
  <c r="K50" i="56"/>
  <c r="K48" i="56"/>
  <c r="K47" i="56"/>
  <c r="K45" i="56"/>
  <c r="K43" i="56"/>
  <c r="K23" i="56"/>
  <c r="E81" i="55"/>
  <c r="E80" i="55"/>
  <c r="E79" i="55"/>
  <c r="E78" i="55"/>
  <c r="E77" i="55"/>
  <c r="E76" i="55"/>
  <c r="E75" i="55"/>
  <c r="E74" i="55"/>
  <c r="E73" i="55"/>
  <c r="E72" i="55"/>
  <c r="E71" i="55"/>
  <c r="E70" i="55"/>
  <c r="E69" i="55"/>
  <c r="E68" i="55"/>
  <c r="E67" i="55"/>
  <c r="E66" i="55"/>
  <c r="E65" i="55"/>
  <c r="E64" i="55"/>
  <c r="E63" i="55"/>
  <c r="E62" i="55"/>
  <c r="E61" i="55"/>
  <c r="E59" i="55"/>
  <c r="E58" i="55"/>
  <c r="E57" i="55"/>
  <c r="E56" i="55"/>
  <c r="E55" i="55"/>
  <c r="E54" i="55"/>
  <c r="E53" i="55"/>
  <c r="E52" i="55"/>
  <c r="E51" i="55"/>
  <c r="E50" i="55"/>
  <c r="E49" i="55"/>
  <c r="E48" i="55"/>
  <c r="E47" i="55"/>
  <c r="E46" i="55"/>
  <c r="E45" i="55"/>
  <c r="E44" i="55"/>
  <c r="E43" i="55"/>
  <c r="E42" i="55"/>
  <c r="E41" i="55"/>
  <c r="E40" i="55"/>
  <c r="E39" i="55"/>
  <c r="E38" i="55"/>
  <c r="E37" i="55"/>
  <c r="E36" i="55"/>
  <c r="E34" i="55"/>
  <c r="E33" i="55"/>
  <c r="E32" i="55"/>
  <c r="E31" i="55"/>
  <c r="E30" i="55"/>
  <c r="E29" i="55"/>
  <c r="E28" i="55"/>
  <c r="E27" i="55"/>
  <c r="E26" i="55"/>
  <c r="E25" i="55"/>
  <c r="E24" i="55"/>
  <c r="E23" i="55"/>
  <c r="E22" i="55"/>
  <c r="E21" i="55"/>
  <c r="E20" i="55"/>
  <c r="E19" i="55"/>
  <c r="E18" i="55"/>
  <c r="E16" i="55"/>
  <c r="E15" i="55"/>
  <c r="E14" i="55"/>
  <c r="E13" i="55"/>
  <c r="E80" i="51"/>
  <c r="E80" i="54"/>
  <c r="E79" i="54"/>
  <c r="E78" i="54"/>
  <c r="E77" i="54"/>
  <c r="E76" i="54"/>
  <c r="E75" i="54"/>
  <c r="E74" i="54"/>
  <c r="E73" i="54"/>
  <c r="E72" i="54"/>
  <c r="E71" i="54"/>
  <c r="E70" i="54"/>
  <c r="E69" i="54"/>
  <c r="E68" i="54"/>
  <c r="E67" i="54"/>
  <c r="E66" i="54"/>
  <c r="E65" i="54"/>
  <c r="E64" i="54"/>
  <c r="E63" i="54"/>
  <c r="E62" i="54"/>
  <c r="E61" i="54"/>
  <c r="E60" i="54"/>
  <c r="E59" i="54"/>
  <c r="E58" i="54"/>
  <c r="E57" i="54"/>
  <c r="E56" i="54"/>
  <c r="E55" i="54"/>
  <c r="E54" i="54"/>
  <c r="E53" i="54"/>
  <c r="E52" i="54"/>
  <c r="E51" i="54"/>
  <c r="E50" i="54"/>
  <c r="E49" i="54"/>
  <c r="E48" i="54"/>
  <c r="E47" i="54"/>
  <c r="E46" i="54"/>
  <c r="E45" i="54"/>
  <c r="E44" i="54"/>
  <c r="E43" i="54"/>
  <c r="E42" i="54"/>
  <c r="E41" i="54"/>
  <c r="E40" i="54"/>
  <c r="E39" i="54"/>
  <c r="E38" i="54"/>
  <c r="E37" i="54"/>
  <c r="E36" i="54"/>
  <c r="E35" i="54"/>
  <c r="E34" i="54"/>
  <c r="E33" i="54"/>
  <c r="E32" i="54"/>
  <c r="E31" i="54"/>
  <c r="E30" i="54"/>
  <c r="E29" i="54"/>
  <c r="E28" i="54"/>
  <c r="E27" i="54"/>
  <c r="E26" i="54"/>
  <c r="E25" i="54"/>
  <c r="E24" i="54"/>
  <c r="E23" i="54"/>
  <c r="E22" i="54"/>
  <c r="E21" i="54"/>
  <c r="E20" i="54"/>
  <c r="E19" i="54"/>
  <c r="E18" i="54"/>
  <c r="E17" i="54"/>
  <c r="E16" i="54"/>
  <c r="E15" i="54"/>
  <c r="E14" i="54"/>
  <c r="E13" i="54"/>
  <c r="E79" i="51"/>
  <c r="E78" i="51"/>
  <c r="E77" i="51"/>
  <c r="E76" i="51"/>
  <c r="E75" i="51"/>
  <c r="E74" i="51"/>
  <c r="E73" i="51"/>
  <c r="E72" i="51"/>
  <c r="E71" i="51"/>
  <c r="E70" i="51"/>
  <c r="E69" i="51"/>
  <c r="E68" i="51"/>
  <c r="E67" i="51"/>
  <c r="E66" i="51"/>
  <c r="E65" i="51"/>
  <c r="E64" i="51"/>
  <c r="E63" i="51"/>
  <c r="E62" i="51"/>
  <c r="E61" i="51"/>
  <c r="E59" i="51"/>
  <c r="E58" i="51"/>
  <c r="E57" i="51"/>
  <c r="E56" i="51"/>
  <c r="E55" i="51"/>
  <c r="E54" i="51"/>
  <c r="E53" i="51"/>
  <c r="E52" i="51"/>
  <c r="E51" i="51"/>
  <c r="E50" i="51"/>
  <c r="E49" i="51"/>
  <c r="E48" i="51"/>
  <c r="E47" i="51"/>
  <c r="E46" i="51"/>
  <c r="E45" i="51"/>
  <c r="E44" i="51"/>
  <c r="E43" i="51"/>
  <c r="E42" i="51"/>
  <c r="E41" i="51"/>
  <c r="E40" i="51"/>
  <c r="E39" i="51"/>
  <c r="E38" i="51"/>
  <c r="E37" i="51"/>
  <c r="E36" i="51"/>
  <c r="E35" i="51"/>
  <c r="E34" i="51"/>
  <c r="E33" i="51"/>
  <c r="E32" i="51"/>
  <c r="E31" i="51"/>
  <c r="E30" i="51"/>
  <c r="E29" i="51"/>
  <c r="E28" i="51"/>
  <c r="E27" i="51"/>
  <c r="E26" i="51"/>
  <c r="E25" i="51"/>
  <c r="E24" i="51"/>
  <c r="E23" i="51"/>
  <c r="E22" i="51"/>
  <c r="E21" i="51"/>
  <c r="E20" i="51"/>
  <c r="E19" i="51"/>
  <c r="E18" i="51"/>
  <c r="E17" i="51"/>
  <c r="E16" i="51"/>
  <c r="E15" i="51"/>
  <c r="E14" i="51"/>
  <c r="E13" i="51"/>
  <c r="E79" i="50"/>
  <c r="E78" i="50"/>
  <c r="E77" i="50"/>
  <c r="E76" i="50"/>
  <c r="E75" i="50"/>
  <c r="E74" i="50"/>
  <c r="E73" i="50"/>
  <c r="E72" i="50"/>
  <c r="E71" i="50"/>
  <c r="E70" i="50"/>
  <c r="E69" i="50"/>
  <c r="E68" i="50"/>
  <c r="E67" i="50"/>
  <c r="E66" i="50"/>
  <c r="E65" i="50"/>
  <c r="E64" i="50"/>
  <c r="E63" i="50"/>
  <c r="E62" i="50"/>
  <c r="E61" i="50"/>
  <c r="E59" i="50"/>
  <c r="E58" i="50"/>
  <c r="E57" i="50"/>
  <c r="E56" i="50"/>
  <c r="E55" i="50"/>
  <c r="E54" i="50"/>
  <c r="E53" i="50"/>
  <c r="E52" i="50"/>
  <c r="E51" i="50"/>
  <c r="E50" i="50"/>
  <c r="E49" i="50"/>
  <c r="E48" i="50"/>
  <c r="E47" i="50"/>
  <c r="E46" i="50"/>
  <c r="E45" i="50"/>
  <c r="E44" i="50"/>
  <c r="E43" i="50"/>
  <c r="E42" i="50"/>
  <c r="E41" i="50"/>
  <c r="E40" i="50"/>
  <c r="E39" i="50"/>
  <c r="E38" i="50"/>
  <c r="E37" i="50"/>
  <c r="E36" i="50"/>
  <c r="E35" i="50"/>
  <c r="E34" i="50"/>
  <c r="E33" i="50"/>
  <c r="E32" i="50"/>
  <c r="E31" i="50"/>
  <c r="E30" i="50"/>
  <c r="E29" i="50"/>
  <c r="E28" i="50"/>
  <c r="E27" i="50"/>
  <c r="E26" i="50"/>
  <c r="E25" i="50"/>
  <c r="E24" i="50"/>
  <c r="E23" i="50"/>
  <c r="E22" i="50"/>
  <c r="E21" i="50"/>
  <c r="E20" i="50"/>
  <c r="E19" i="50"/>
  <c r="E18" i="50"/>
  <c r="E17" i="50"/>
  <c r="E16" i="50"/>
  <c r="E15" i="50"/>
  <c r="E14" i="50"/>
  <c r="E13" i="50"/>
  <c r="E79" i="49"/>
  <c r="E78" i="49"/>
  <c r="E77" i="49"/>
  <c r="E76" i="49"/>
  <c r="E75" i="49"/>
  <c r="E74" i="49"/>
  <c r="E73" i="49"/>
  <c r="E72" i="49"/>
  <c r="E71" i="49"/>
  <c r="E70" i="49"/>
  <c r="E69" i="49"/>
  <c r="E68" i="49"/>
  <c r="E67" i="49"/>
  <c r="E66" i="49"/>
  <c r="E65" i="49"/>
  <c r="E64" i="49"/>
  <c r="E63" i="49"/>
  <c r="E62" i="49"/>
  <c r="E60" i="49"/>
  <c r="E59" i="49"/>
  <c r="E58" i="49"/>
  <c r="E57" i="49"/>
  <c r="E56" i="49"/>
  <c r="E55" i="49"/>
  <c r="E54" i="49"/>
  <c r="E53" i="49"/>
  <c r="E52" i="49"/>
  <c r="E51" i="49"/>
  <c r="E50" i="49"/>
  <c r="E49" i="49"/>
  <c r="E48" i="49"/>
  <c r="E47" i="49"/>
  <c r="E46" i="49"/>
  <c r="E45" i="49"/>
  <c r="E44" i="49"/>
  <c r="E43" i="49"/>
  <c r="E41" i="49"/>
  <c r="E40" i="49"/>
  <c r="E39" i="49"/>
  <c r="E38" i="49"/>
  <c r="E37" i="49"/>
  <c r="E36" i="49"/>
  <c r="E35" i="49"/>
  <c r="E34" i="49"/>
  <c r="E33" i="49"/>
  <c r="E32" i="49"/>
  <c r="E31" i="49"/>
  <c r="E30" i="49"/>
  <c r="E29" i="49"/>
  <c r="E28" i="49"/>
  <c r="E27" i="49"/>
  <c r="E26" i="49"/>
  <c r="E25" i="49"/>
  <c r="E24" i="49"/>
  <c r="E23" i="49"/>
  <c r="E22" i="49"/>
  <c r="E21" i="49"/>
  <c r="E20" i="49"/>
  <c r="E19" i="49"/>
  <c r="E18" i="49"/>
  <c r="E16" i="49"/>
  <c r="E15" i="49"/>
  <c r="E14" i="49"/>
  <c r="E13" i="49"/>
  <c r="E14" i="48"/>
  <c r="E15" i="48"/>
  <c r="E16" i="48"/>
  <c r="E18" i="48"/>
  <c r="E19" i="48"/>
  <c r="E20" i="48"/>
  <c r="E21" i="48"/>
  <c r="E22" i="48"/>
  <c r="E23" i="48"/>
  <c r="E24" i="48"/>
  <c r="E25" i="48"/>
  <c r="E26" i="48"/>
  <c r="E27" i="48"/>
  <c r="E28" i="48"/>
  <c r="E29" i="48"/>
  <c r="E30" i="48"/>
  <c r="E31" i="48"/>
  <c r="E32" i="48"/>
  <c r="E33" i="48"/>
  <c r="E34" i="48"/>
  <c r="E35" i="48"/>
  <c r="E36" i="48"/>
  <c r="E37" i="48"/>
  <c r="E38" i="48"/>
  <c r="E39" i="48"/>
  <c r="E40" i="48"/>
  <c r="E41" i="48"/>
  <c r="E42" i="48"/>
  <c r="E43" i="48"/>
  <c r="E44" i="48"/>
  <c r="E45" i="48"/>
  <c r="E46" i="48"/>
  <c r="E47" i="48"/>
  <c r="E48" i="48"/>
  <c r="E49" i="48"/>
  <c r="E50" i="48"/>
  <c r="E51" i="48"/>
  <c r="E52" i="48"/>
  <c r="E53" i="48"/>
  <c r="E54" i="48"/>
  <c r="E55" i="48"/>
  <c r="E56" i="48"/>
  <c r="E57" i="48"/>
  <c r="E58" i="48"/>
  <c r="E59" i="48"/>
  <c r="E60" i="48"/>
  <c r="E61" i="48"/>
  <c r="E62" i="48"/>
  <c r="E63" i="48"/>
  <c r="E64" i="48"/>
  <c r="E65" i="48"/>
  <c r="E66" i="48"/>
  <c r="E67" i="48"/>
  <c r="E68" i="48"/>
  <c r="E69" i="48"/>
  <c r="E70" i="48"/>
  <c r="E71" i="48"/>
  <c r="E72" i="48"/>
  <c r="E73" i="48"/>
  <c r="E74" i="48"/>
  <c r="E75" i="48"/>
  <c r="E76" i="48"/>
  <c r="E77" i="48"/>
  <c r="E80" i="50"/>
  <c r="E80" i="49"/>
  <c r="E81" i="54"/>
  <c r="E82" i="56"/>
  <c r="E82" i="55"/>
  <c r="T74" i="56"/>
  <c r="T23" i="56"/>
  <c r="T79" i="56"/>
  <c r="T80" i="56"/>
  <c r="T71" i="56"/>
  <c r="T48" i="56"/>
  <c r="T52" i="56"/>
  <c r="T96" i="56"/>
  <c r="T43" i="56"/>
  <c r="T45" i="56"/>
  <c r="T47" i="56"/>
  <c r="T50" i="56"/>
  <c r="T51" i="56"/>
  <c r="T63" i="56"/>
  <c r="T64" i="56"/>
  <c r="T65" i="56"/>
  <c r="T66" i="56"/>
  <c r="T68" i="56"/>
  <c r="T69" i="56"/>
  <c r="T70" i="56"/>
  <c r="T72" i="56"/>
  <c r="T73" i="56"/>
  <c r="T75" i="56"/>
  <c r="T78" i="56"/>
  <c r="T81" i="56"/>
  <c r="B56" i="56"/>
  <c r="B40" i="56"/>
  <c r="B6" i="56"/>
  <c r="B4" i="56"/>
  <c r="T80" i="55"/>
  <c r="T23" i="55"/>
  <c r="T79" i="55"/>
  <c r="T79" i="54"/>
  <c r="D8" i="54"/>
  <c r="C8" i="54"/>
  <c r="T96" i="55"/>
  <c r="T43" i="55"/>
  <c r="T45" i="55"/>
  <c r="T47" i="55"/>
  <c r="T48" i="55"/>
  <c r="T50" i="55"/>
  <c r="T51" i="55"/>
  <c r="T52" i="55"/>
  <c r="T63" i="55"/>
  <c r="T64" i="55"/>
  <c r="T65" i="55"/>
  <c r="T66" i="55"/>
  <c r="T68" i="55"/>
  <c r="T69" i="55"/>
  <c r="T70" i="55"/>
  <c r="T71" i="55"/>
  <c r="T72" i="55"/>
  <c r="T73" i="55"/>
  <c r="T74" i="55"/>
  <c r="T75" i="55"/>
  <c r="T78" i="55"/>
  <c r="T81" i="55"/>
  <c r="B24" i="55"/>
  <c r="B6" i="55"/>
  <c r="B4" i="55"/>
  <c r="T23" i="54"/>
  <c r="T43" i="54"/>
  <c r="T45" i="54"/>
  <c r="T47" i="54"/>
  <c r="T48" i="54"/>
  <c r="T50" i="54"/>
  <c r="T51" i="54"/>
  <c r="T52" i="54"/>
  <c r="T63" i="54"/>
  <c r="T64" i="54"/>
  <c r="T65" i="54"/>
  <c r="T66" i="54"/>
  <c r="T68" i="54"/>
  <c r="T69" i="54"/>
  <c r="T70" i="54"/>
  <c r="T71" i="54"/>
  <c r="T72" i="54"/>
  <c r="T73" i="54"/>
  <c r="T74" i="54"/>
  <c r="T75" i="54"/>
  <c r="T78" i="54"/>
  <c r="T80" i="54"/>
  <c r="B56" i="54"/>
  <c r="B40" i="54"/>
  <c r="B6" i="54"/>
  <c r="B4" i="54"/>
  <c r="T94" i="51"/>
  <c r="T43" i="51"/>
  <c r="T45" i="51"/>
  <c r="T47" i="51"/>
  <c r="T48" i="51"/>
  <c r="T50" i="51"/>
  <c r="T51" i="51"/>
  <c r="T52" i="51"/>
  <c r="T63" i="51"/>
  <c r="T64" i="51"/>
  <c r="T65" i="51"/>
  <c r="T66" i="51"/>
  <c r="T68" i="51"/>
  <c r="T69" i="51"/>
  <c r="T70" i="51"/>
  <c r="T71" i="51"/>
  <c r="T72" i="51"/>
  <c r="T73" i="51"/>
  <c r="T74" i="51"/>
  <c r="T75" i="51"/>
  <c r="T78" i="51"/>
  <c r="T79" i="51"/>
  <c r="B33" i="51"/>
  <c r="B16" i="51"/>
  <c r="B6" i="51"/>
  <c r="B4" i="51"/>
  <c r="T94" i="50"/>
  <c r="T43" i="50"/>
  <c r="T45" i="50"/>
  <c r="T47" i="50"/>
  <c r="T48" i="50"/>
  <c r="T50" i="50"/>
  <c r="T51" i="50"/>
  <c r="T52" i="50"/>
  <c r="T63" i="50"/>
  <c r="T64" i="50"/>
  <c r="T65" i="50"/>
  <c r="T66" i="50"/>
  <c r="T68" i="50"/>
  <c r="T69" i="50"/>
  <c r="T70" i="50"/>
  <c r="T71" i="50"/>
  <c r="T72" i="50"/>
  <c r="T73" i="50"/>
  <c r="T74" i="50"/>
  <c r="T75" i="50"/>
  <c r="T78" i="50"/>
  <c r="T79" i="50"/>
  <c r="B24" i="50"/>
  <c r="B6" i="50"/>
  <c r="B4" i="50"/>
  <c r="E79" i="48"/>
  <c r="E13" i="48"/>
  <c r="T94" i="49"/>
  <c r="T79" i="49"/>
  <c r="T78" i="49"/>
  <c r="T75" i="49"/>
  <c r="T74" i="49"/>
  <c r="T73" i="49"/>
  <c r="T72" i="49"/>
  <c r="T71" i="49"/>
  <c r="T70" i="49"/>
  <c r="T69" i="49"/>
  <c r="T68" i="49"/>
  <c r="T66" i="49"/>
  <c r="T65" i="49"/>
  <c r="T64" i="49"/>
  <c r="T63" i="49"/>
  <c r="T52" i="49"/>
  <c r="T51" i="49"/>
  <c r="T50" i="49"/>
  <c r="T48" i="49"/>
  <c r="T47" i="49"/>
  <c r="T45" i="49"/>
  <c r="T43" i="49"/>
  <c r="B24" i="49"/>
  <c r="B6" i="49"/>
  <c r="B4" i="49"/>
  <c r="T93" i="48"/>
  <c r="T78" i="48"/>
  <c r="T77" i="48"/>
  <c r="T75" i="48"/>
  <c r="T74" i="48"/>
  <c r="T73" i="48"/>
  <c r="T72" i="48"/>
  <c r="T71" i="48"/>
  <c r="T70" i="48"/>
  <c r="T69" i="48"/>
  <c r="T68" i="48"/>
  <c r="T66" i="48"/>
  <c r="T65" i="48"/>
  <c r="T64" i="48"/>
  <c r="T63" i="48"/>
  <c r="B56" i="48"/>
  <c r="T52" i="48"/>
  <c r="T51" i="48"/>
  <c r="T50" i="48"/>
  <c r="T48" i="48"/>
  <c r="T47" i="48"/>
  <c r="T45" i="48"/>
  <c r="T43" i="48"/>
  <c r="B39" i="48"/>
  <c r="B6" i="48"/>
  <c r="B4" i="48"/>
  <c r="B6" i="15"/>
  <c r="B4" i="15"/>
  <c r="B76" i="56"/>
  <c r="B57" i="56"/>
  <c r="B30" i="56"/>
  <c r="A42" i="1"/>
  <c r="A41" i="1"/>
  <c r="A40" i="1"/>
  <c r="A39" i="1"/>
  <c r="A38" i="1"/>
  <c r="A4" i="2"/>
  <c r="B16" i="48"/>
  <c r="B25" i="48"/>
  <c r="B33" i="48"/>
  <c r="B44" i="48"/>
  <c r="B76" i="48"/>
  <c r="B19" i="49"/>
  <c r="B27" i="49"/>
  <c r="B36" i="49"/>
  <c r="B46" i="49"/>
  <c r="B54" i="49"/>
  <c r="B20" i="50"/>
  <c r="B28" i="50"/>
  <c r="B38" i="50"/>
  <c r="B54" i="50"/>
  <c r="B77" i="50"/>
  <c r="B21" i="51"/>
  <c r="B29" i="51"/>
  <c r="B39" i="51"/>
  <c r="B55" i="51"/>
  <c r="B18" i="54"/>
  <c r="B26" i="54"/>
  <c r="B34" i="54"/>
  <c r="B49" i="54"/>
  <c r="B67" i="54"/>
  <c r="B19" i="55"/>
  <c r="B27" i="55"/>
  <c r="B36" i="55"/>
  <c r="B53" i="55"/>
  <c r="B76" i="55"/>
  <c r="B18" i="56"/>
  <c r="B26" i="56"/>
  <c r="B34" i="56"/>
  <c r="B49" i="56"/>
  <c r="B67" i="56"/>
  <c r="B18" i="48"/>
  <c r="B26" i="48"/>
  <c r="B34" i="48"/>
  <c r="B53" i="48"/>
  <c r="B20" i="49"/>
  <c r="B28" i="49"/>
  <c r="B38" i="49"/>
  <c r="B55" i="49"/>
  <c r="B21" i="50"/>
  <c r="B29" i="50"/>
  <c r="B39" i="50"/>
  <c r="B55" i="50"/>
  <c r="B13" i="51"/>
  <c r="B22" i="51"/>
  <c r="B30" i="51"/>
  <c r="B40" i="51"/>
  <c r="B56" i="51"/>
  <c r="B19" i="54"/>
  <c r="B27" i="54"/>
  <c r="B36" i="54"/>
  <c r="B53" i="54"/>
  <c r="B76" i="54"/>
  <c r="B20" i="55"/>
  <c r="B28" i="55"/>
  <c r="B38" i="55"/>
  <c r="B54" i="55"/>
  <c r="B77" i="55"/>
  <c r="B19" i="56"/>
  <c r="B27" i="56"/>
  <c r="B36" i="56"/>
  <c r="B53" i="56"/>
  <c r="B19" i="48"/>
  <c r="B27" i="48"/>
  <c r="B36" i="48"/>
  <c r="B46" i="48"/>
  <c r="B54" i="48"/>
  <c r="B21" i="49"/>
  <c r="B29" i="49"/>
  <c r="B39" i="49"/>
  <c r="B56" i="49"/>
  <c r="B67" i="49"/>
  <c r="B13" i="50"/>
  <c r="B22" i="50"/>
  <c r="B30" i="50"/>
  <c r="B40" i="50"/>
  <c r="B56" i="50"/>
  <c r="B14" i="51"/>
  <c r="B23" i="51"/>
  <c r="B31" i="51"/>
  <c r="B41" i="51"/>
  <c r="B57" i="51"/>
  <c r="B20" i="54"/>
  <c r="B28" i="54"/>
  <c r="B38" i="54"/>
  <c r="B54" i="54"/>
  <c r="B77" i="54"/>
  <c r="B21" i="55"/>
  <c r="B29" i="55"/>
  <c r="B39" i="55"/>
  <c r="B55" i="55"/>
  <c r="B20" i="56"/>
  <c r="B28" i="56"/>
  <c r="B38" i="56"/>
  <c r="B54" i="56"/>
  <c r="B77" i="56"/>
  <c r="B58" i="87"/>
  <c r="B20" i="87"/>
  <c r="B43" i="87"/>
  <c r="B56" i="87"/>
  <c r="B32" i="87"/>
  <c r="B75" i="87"/>
  <c r="B61" i="87"/>
  <c r="B22" i="87"/>
  <c r="B18" i="87"/>
  <c r="B66" i="87"/>
  <c r="B35" i="87"/>
  <c r="B33" i="87"/>
  <c r="B13" i="87"/>
  <c r="B76" i="87"/>
  <c r="B23" i="87"/>
  <c r="B52" i="87"/>
  <c r="B37" i="87"/>
  <c r="B24" i="87"/>
  <c r="B16" i="87"/>
  <c r="B55" i="87"/>
  <c r="B45" i="87"/>
  <c r="B40" i="87"/>
  <c r="B31" i="87"/>
  <c r="B27" i="87"/>
  <c r="B15" i="87"/>
  <c r="B21" i="87"/>
  <c r="B54" i="87"/>
  <c r="B39" i="87"/>
  <c r="B30" i="87"/>
  <c r="B26" i="87"/>
  <c r="B14" i="87"/>
  <c r="B53" i="87"/>
  <c r="B48" i="87"/>
  <c r="B38" i="87"/>
  <c r="B29" i="87"/>
  <c r="B25" i="87"/>
  <c r="B19" i="87"/>
  <c r="B28" i="87"/>
  <c r="B75" i="86"/>
  <c r="B61" i="86"/>
  <c r="B45" i="86"/>
  <c r="B35" i="86"/>
  <c r="B14" i="86"/>
  <c r="B55" i="86"/>
  <c r="B39" i="86"/>
  <c r="B30" i="86"/>
  <c r="B26" i="86"/>
  <c r="B22" i="86"/>
  <c r="B18" i="86"/>
  <c r="B29" i="86"/>
  <c r="B48" i="86"/>
  <c r="B16" i="86"/>
  <c r="B40" i="86"/>
  <c r="B23" i="86"/>
  <c r="B66" i="86"/>
  <c r="B13" i="86"/>
  <c r="B54" i="86"/>
  <c r="B43" i="86"/>
  <c r="B38" i="86"/>
  <c r="B33" i="86"/>
  <c r="B25" i="86"/>
  <c r="B21" i="86"/>
  <c r="B58" i="86"/>
  <c r="B27" i="86"/>
  <c r="B53" i="86"/>
  <c r="B37" i="86"/>
  <c r="B32" i="86"/>
  <c r="B28" i="86"/>
  <c r="B24" i="86"/>
  <c r="B20" i="86"/>
  <c r="B76" i="86"/>
  <c r="B15" i="86"/>
  <c r="B56" i="86"/>
  <c r="B52" i="86"/>
  <c r="B31" i="86"/>
  <c r="B19" i="86"/>
  <c r="B39" i="85"/>
  <c r="B30" i="85"/>
  <c r="B26" i="85"/>
  <c r="B22" i="85"/>
  <c r="B18" i="85"/>
  <c r="B54" i="85"/>
  <c r="B13" i="85"/>
  <c r="B75" i="85"/>
  <c r="B37" i="85"/>
  <c r="B32" i="85"/>
  <c r="B28" i="85"/>
  <c r="B24" i="85"/>
  <c r="B20" i="85"/>
  <c r="B58" i="85"/>
  <c r="B53" i="85"/>
  <c r="B25" i="85"/>
  <c r="B35" i="85"/>
  <c r="B19" i="85"/>
  <c r="B14" i="85"/>
  <c r="B45" i="85"/>
  <c r="B52" i="85"/>
  <c r="B40" i="85"/>
  <c r="B29" i="85"/>
  <c r="B76" i="85"/>
  <c r="B56" i="85"/>
  <c r="B55" i="85"/>
  <c r="B38" i="85"/>
  <c r="B27" i="85"/>
  <c r="B16" i="85"/>
  <c r="B33" i="85"/>
  <c r="B61" i="85"/>
  <c r="B66" i="85"/>
  <c r="B31" i="85"/>
  <c r="B21" i="85"/>
  <c r="B23" i="85"/>
  <c r="B15" i="85"/>
  <c r="B43" i="85"/>
  <c r="B48" i="85"/>
  <c r="B53" i="84"/>
  <c r="B37" i="84"/>
  <c r="B32" i="84"/>
  <c r="B28" i="84"/>
  <c r="B24" i="84"/>
  <c r="B20" i="84"/>
  <c r="B61" i="83"/>
  <c r="B37" i="83"/>
  <c r="B32" i="83"/>
  <c r="B28" i="83"/>
  <c r="B24" i="83"/>
  <c r="B20" i="83"/>
  <c r="B66" i="82"/>
  <c r="B13" i="82"/>
  <c r="B61" i="84"/>
  <c r="B76" i="84"/>
  <c r="B15" i="84"/>
  <c r="B55" i="83"/>
  <c r="B15" i="83"/>
  <c r="B54" i="82"/>
  <c r="B43" i="82"/>
  <c r="B38" i="82"/>
  <c r="B33" i="82"/>
  <c r="B29" i="82"/>
  <c r="B25" i="82"/>
  <c r="B21" i="82"/>
  <c r="B56" i="84"/>
  <c r="B52" i="84"/>
  <c r="B40" i="84"/>
  <c r="B31" i="84"/>
  <c r="B27" i="84"/>
  <c r="B23" i="84"/>
  <c r="B19" i="84"/>
  <c r="B66" i="83"/>
  <c r="B45" i="83"/>
  <c r="B40" i="83"/>
  <c r="B31" i="83"/>
  <c r="B27" i="83"/>
  <c r="B23" i="83"/>
  <c r="B19" i="83"/>
  <c r="B58" i="82"/>
  <c r="B48" i="82"/>
  <c r="B16" i="82"/>
  <c r="B75" i="84"/>
  <c r="B66" i="84"/>
  <c r="B13" i="84"/>
  <c r="B53" i="83"/>
  <c r="B48" i="83"/>
  <c r="B13" i="83"/>
  <c r="B75" i="82"/>
  <c r="B56" i="82"/>
  <c r="B52" i="82"/>
  <c r="B40" i="82"/>
  <c r="B31" i="82"/>
  <c r="B27" i="82"/>
  <c r="B23" i="82"/>
  <c r="B19" i="82"/>
  <c r="B38" i="84"/>
  <c r="B16" i="84"/>
  <c r="B38" i="83"/>
  <c r="B16" i="83"/>
  <c r="B53" i="82"/>
  <c r="B39" i="82"/>
  <c r="B28" i="82"/>
  <c r="B54" i="83"/>
  <c r="B32" i="82"/>
  <c r="B30" i="84"/>
  <c r="B14" i="84"/>
  <c r="B15" i="82"/>
  <c r="B55" i="84"/>
  <c r="B43" i="84"/>
  <c r="B26" i="84"/>
  <c r="B21" i="84"/>
  <c r="B75" i="83"/>
  <c r="B43" i="83"/>
  <c r="B26" i="83"/>
  <c r="B21" i="83"/>
  <c r="B45" i="82"/>
  <c r="B22" i="82"/>
  <c r="B48" i="84"/>
  <c r="B54" i="84"/>
  <c r="B25" i="84"/>
  <c r="B30" i="83"/>
  <c r="B25" i="83"/>
  <c r="B14" i="83"/>
  <c r="B37" i="82"/>
  <c r="B26" i="82"/>
  <c r="B35" i="84"/>
  <c r="B58" i="83"/>
  <c r="B35" i="83"/>
  <c r="B20" i="82"/>
  <c r="B39" i="84"/>
  <c r="B61" i="82"/>
  <c r="B24" i="82"/>
  <c r="B22" i="84"/>
  <c r="B58" i="84"/>
  <c r="B29" i="84"/>
  <c r="B18" i="84"/>
  <c r="B52" i="83"/>
  <c r="B29" i="83"/>
  <c r="B18" i="83"/>
  <c r="B55" i="82"/>
  <c r="B30" i="82"/>
  <c r="B14" i="82"/>
  <c r="B45" i="84"/>
  <c r="B39" i="83"/>
  <c r="B76" i="82"/>
  <c r="B35" i="82"/>
  <c r="B33" i="84"/>
  <c r="B76" i="83"/>
  <c r="B56" i="83"/>
  <c r="B33" i="83"/>
  <c r="B22" i="83"/>
  <c r="B18" i="82"/>
  <c r="B55" i="81"/>
  <c r="B35" i="81"/>
  <c r="B31" i="81"/>
  <c r="B27" i="81"/>
  <c r="B23" i="81"/>
  <c r="B19" i="81"/>
  <c r="B66" i="80"/>
  <c r="B55" i="80"/>
  <c r="B45" i="80"/>
  <c r="B35" i="80"/>
  <c r="B23" i="80"/>
  <c r="B19" i="80"/>
  <c r="B15" i="80"/>
  <c r="B76" i="81"/>
  <c r="B54" i="81"/>
  <c r="B43" i="81"/>
  <c r="B30" i="81"/>
  <c r="B26" i="81"/>
  <c r="B18" i="81"/>
  <c r="B18" i="80"/>
  <c r="B66" i="81"/>
  <c r="B39" i="81"/>
  <c r="B14" i="81"/>
  <c r="B39" i="80"/>
  <c r="B30" i="80"/>
  <c r="B26" i="80"/>
  <c r="B22" i="81"/>
  <c r="B54" i="80"/>
  <c r="B22" i="80"/>
  <c r="B14" i="80"/>
  <c r="B75" i="81"/>
  <c r="B53" i="81"/>
  <c r="B33" i="81"/>
  <c r="B29" i="81"/>
  <c r="B25" i="81"/>
  <c r="B21" i="81"/>
  <c r="B53" i="80"/>
  <c r="B21" i="80"/>
  <c r="B13" i="80"/>
  <c r="B56" i="81"/>
  <c r="B28" i="81"/>
  <c r="B20" i="81"/>
  <c r="B56" i="80"/>
  <c r="B16" i="80"/>
  <c r="B37" i="81"/>
  <c r="B16" i="81"/>
  <c r="B75" i="80"/>
  <c r="B37" i="80"/>
  <c r="B32" i="80"/>
  <c r="B28" i="80"/>
  <c r="B24" i="80"/>
  <c r="B52" i="81"/>
  <c r="B32" i="81"/>
  <c r="B24" i="81"/>
  <c r="B61" i="80"/>
  <c r="B52" i="80"/>
  <c r="B20" i="80"/>
  <c r="B48" i="80"/>
  <c r="B58" i="81"/>
  <c r="B15" i="81"/>
  <c r="B40" i="80"/>
  <c r="B33" i="80"/>
  <c r="B45" i="81"/>
  <c r="B29" i="80"/>
  <c r="B38" i="81"/>
  <c r="B76" i="80"/>
  <c r="B25" i="80"/>
  <c r="B27" i="80"/>
  <c r="B61" i="81"/>
  <c r="B43" i="80"/>
  <c r="B40" i="81"/>
  <c r="B48" i="81"/>
  <c r="B13" i="81"/>
  <c r="B58" i="80"/>
  <c r="B38" i="80"/>
  <c r="B31" i="80"/>
  <c r="B58" i="79"/>
  <c r="B48" i="79"/>
  <c r="B16" i="79"/>
  <c r="B27" i="79"/>
  <c r="B55" i="79"/>
  <c r="B30" i="79"/>
  <c r="B43" i="79"/>
  <c r="B25" i="79"/>
  <c r="B53" i="79"/>
  <c r="B37" i="79"/>
  <c r="B32" i="79"/>
  <c r="B28" i="79"/>
  <c r="B24" i="79"/>
  <c r="B20" i="79"/>
  <c r="B52" i="79"/>
  <c r="B31" i="79"/>
  <c r="B19" i="79"/>
  <c r="B18" i="79"/>
  <c r="B38" i="79"/>
  <c r="B21" i="79"/>
  <c r="B76" i="79"/>
  <c r="B15" i="79"/>
  <c r="B56" i="79"/>
  <c r="B40" i="79"/>
  <c r="B23" i="79"/>
  <c r="B39" i="79"/>
  <c r="B22" i="79"/>
  <c r="B13" i="79"/>
  <c r="B33" i="79"/>
  <c r="B75" i="79"/>
  <c r="B61" i="79"/>
  <c r="B45" i="79"/>
  <c r="B35" i="79"/>
  <c r="B14" i="79"/>
  <c r="B26" i="79"/>
  <c r="B66" i="79"/>
  <c r="B54" i="79"/>
  <c r="B29" i="79"/>
  <c r="B56" i="78"/>
  <c r="B52" i="78"/>
  <c r="B45" i="78"/>
  <c r="B76" i="78"/>
  <c r="B22" i="78"/>
  <c r="B66" i="78"/>
  <c r="B61" i="78"/>
  <c r="B40" i="78"/>
  <c r="B31" i="78"/>
  <c r="B27" i="78"/>
  <c r="B23" i="78"/>
  <c r="B19" i="78"/>
  <c r="B15" i="78"/>
  <c r="B55" i="78"/>
  <c r="B35" i="78"/>
  <c r="B39" i="78"/>
  <c r="B26" i="78"/>
  <c r="B14" i="78"/>
  <c r="B54" i="78"/>
  <c r="B75" i="78"/>
  <c r="B58" i="78"/>
  <c r="B48" i="78"/>
  <c r="B43" i="78"/>
  <c r="B38" i="78"/>
  <c r="B33" i="78"/>
  <c r="B29" i="78"/>
  <c r="B25" i="78"/>
  <c r="B21" i="78"/>
  <c r="B13" i="78"/>
  <c r="B53" i="78"/>
  <c r="B37" i="78"/>
  <c r="B32" i="78"/>
  <c r="B28" i="78"/>
  <c r="B24" i="78"/>
  <c r="B20" i="78"/>
  <c r="B16" i="78"/>
  <c r="B30" i="78"/>
  <c r="B18" i="78"/>
  <c r="B75" i="77"/>
  <c r="B54" i="77"/>
  <c r="B35" i="77"/>
  <c r="B14" i="77"/>
  <c r="B53" i="77"/>
  <c r="B21" i="77"/>
  <c r="B58" i="77"/>
  <c r="B48" i="77"/>
  <c r="B39" i="77"/>
  <c r="B30" i="77"/>
  <c r="B26" i="77"/>
  <c r="B22" i="77"/>
  <c r="B18" i="77"/>
  <c r="B43" i="77"/>
  <c r="B13" i="77"/>
  <c r="B38" i="77"/>
  <c r="B66" i="77"/>
  <c r="B61" i="77"/>
  <c r="B56" i="77"/>
  <c r="B52" i="77"/>
  <c r="B16" i="77"/>
  <c r="B37" i="77"/>
  <c r="B32" i="77"/>
  <c r="B28" i="77"/>
  <c r="B24" i="77"/>
  <c r="B20" i="77"/>
  <c r="B29" i="77"/>
  <c r="B76" i="77"/>
  <c r="B55" i="77"/>
  <c r="B45" i="77"/>
  <c r="B15" i="77"/>
  <c r="B40" i="77"/>
  <c r="B31" i="77"/>
  <c r="B27" i="77"/>
  <c r="B23" i="77"/>
  <c r="B19" i="77"/>
  <c r="B33" i="77"/>
  <c r="B25" i="77"/>
  <c r="B53" i="76"/>
  <c r="B37" i="76"/>
  <c r="B32" i="76"/>
  <c r="B56" i="76"/>
  <c r="B75" i="76"/>
  <c r="B61" i="76"/>
  <c r="B30" i="76"/>
  <c r="B18" i="76"/>
  <c r="B76" i="76"/>
  <c r="B27" i="76"/>
  <c r="B23" i="76"/>
  <c r="B19" i="76"/>
  <c r="B15" i="76"/>
  <c r="B52" i="76"/>
  <c r="B40" i="76"/>
  <c r="B31" i="76"/>
  <c r="B45" i="76"/>
  <c r="B35" i="76"/>
  <c r="B22" i="76"/>
  <c r="B55" i="76"/>
  <c r="B39" i="76"/>
  <c r="B13" i="76"/>
  <c r="B66" i="76"/>
  <c r="B29" i="76"/>
  <c r="B25" i="76"/>
  <c r="B21" i="76"/>
  <c r="B54" i="76"/>
  <c r="B43" i="76"/>
  <c r="B38" i="76"/>
  <c r="B33" i="76"/>
  <c r="B58" i="76"/>
  <c r="B48" i="76"/>
  <c r="B28" i="76"/>
  <c r="B24" i="76"/>
  <c r="B20" i="76"/>
  <c r="B16" i="76"/>
  <c r="B26" i="76"/>
  <c r="B14" i="76"/>
  <c r="B56" i="75"/>
  <c r="B52" i="75"/>
  <c r="B37" i="75"/>
  <c r="B32" i="75"/>
  <c r="B28" i="75"/>
  <c r="B24" i="75"/>
  <c r="B16" i="75"/>
  <c r="B76" i="74"/>
  <c r="B53" i="74"/>
  <c r="B48" i="74"/>
  <c r="B33" i="74"/>
  <c r="B29" i="74"/>
  <c r="B25" i="74"/>
  <c r="B13" i="74"/>
  <c r="B66" i="75"/>
  <c r="B31" i="75"/>
  <c r="B56" i="74"/>
  <c r="B28" i="74"/>
  <c r="B16" i="74"/>
  <c r="B45" i="75"/>
  <c r="B23" i="75"/>
  <c r="B61" i="74"/>
  <c r="B40" i="74"/>
  <c r="B61" i="75"/>
  <c r="B20" i="75"/>
  <c r="B37" i="74"/>
  <c r="B21" i="74"/>
  <c r="B55" i="75"/>
  <c r="B40" i="75"/>
  <c r="B27" i="75"/>
  <c r="B15" i="75"/>
  <c r="B75" i="74"/>
  <c r="B52" i="74"/>
  <c r="B32" i="74"/>
  <c r="B24" i="74"/>
  <c r="B35" i="75"/>
  <c r="B19" i="75"/>
  <c r="B54" i="75"/>
  <c r="B39" i="75"/>
  <c r="B30" i="75"/>
  <c r="B26" i="75"/>
  <c r="B14" i="75"/>
  <c r="B66" i="74"/>
  <c r="B55" i="74"/>
  <c r="B45" i="74"/>
  <c r="B35" i="74"/>
  <c r="B31" i="74"/>
  <c r="B27" i="74"/>
  <c r="B15" i="74"/>
  <c r="B76" i="75"/>
  <c r="B58" i="75"/>
  <c r="B22" i="75"/>
  <c r="B18" i="75"/>
  <c r="B39" i="74"/>
  <c r="B23" i="74"/>
  <c r="B19" i="74"/>
  <c r="B20" i="74"/>
  <c r="B53" i="75"/>
  <c r="B48" i="75"/>
  <c r="B43" i="75"/>
  <c r="B38" i="75"/>
  <c r="B33" i="75"/>
  <c r="B29" i="75"/>
  <c r="B25" i="75"/>
  <c r="B13" i="75"/>
  <c r="B54" i="74"/>
  <c r="B30" i="74"/>
  <c r="B26" i="74"/>
  <c r="B14" i="74"/>
  <c r="B75" i="75"/>
  <c r="B21" i="75"/>
  <c r="B58" i="74"/>
  <c r="B43" i="74"/>
  <c r="B38" i="74"/>
  <c r="B22" i="74"/>
  <c r="B18" i="74"/>
  <c r="B15" i="73"/>
  <c r="B55" i="73"/>
  <c r="B26" i="73"/>
  <c r="B38" i="73"/>
  <c r="B21" i="73"/>
  <c r="B75" i="73"/>
  <c r="B56" i="73"/>
  <c r="B52" i="73"/>
  <c r="B40" i="73"/>
  <c r="B31" i="73"/>
  <c r="B27" i="73"/>
  <c r="B23" i="73"/>
  <c r="B19" i="73"/>
  <c r="B30" i="73"/>
  <c r="B18" i="73"/>
  <c r="B54" i="73"/>
  <c r="B29" i="73"/>
  <c r="B61" i="73"/>
  <c r="B45" i="73"/>
  <c r="B35" i="73"/>
  <c r="B14" i="73"/>
  <c r="B39" i="73"/>
  <c r="B22" i="73"/>
  <c r="B33" i="73"/>
  <c r="B66" i="73"/>
  <c r="B13" i="73"/>
  <c r="B43" i="73"/>
  <c r="B25" i="73"/>
  <c r="B53" i="73"/>
  <c r="B32" i="73"/>
  <c r="B76" i="73"/>
  <c r="B48" i="73"/>
  <c r="B58" i="73"/>
  <c r="B37" i="73"/>
  <c r="B24" i="73"/>
  <c r="B28" i="73"/>
  <c r="B16" i="73"/>
  <c r="B20" i="73"/>
  <c r="B56" i="72"/>
  <c r="B52" i="72"/>
  <c r="B40" i="72"/>
  <c r="B31" i="72"/>
  <c r="B27" i="72"/>
  <c r="B23" i="72"/>
  <c r="B19" i="72"/>
  <c r="B26" i="72"/>
  <c r="B18" i="72"/>
  <c r="B76" i="72"/>
  <c r="B61" i="72"/>
  <c r="B45" i="72"/>
  <c r="B35" i="72"/>
  <c r="B14" i="72"/>
  <c r="B55" i="72"/>
  <c r="B39" i="72"/>
  <c r="B30" i="72"/>
  <c r="B22" i="72"/>
  <c r="B54" i="72"/>
  <c r="B43" i="72"/>
  <c r="B38" i="72"/>
  <c r="B33" i="72"/>
  <c r="B29" i="72"/>
  <c r="B25" i="72"/>
  <c r="B21" i="72"/>
  <c r="B58" i="72"/>
  <c r="B48" i="72"/>
  <c r="B16" i="72"/>
  <c r="B53" i="72"/>
  <c r="B37" i="72"/>
  <c r="B32" i="72"/>
  <c r="B28" i="72"/>
  <c r="B24" i="72"/>
  <c r="B20" i="72"/>
  <c r="B15" i="72"/>
  <c r="B13" i="72"/>
  <c r="B75" i="72"/>
  <c r="B66" i="72"/>
  <c r="B66" i="71"/>
  <c r="B13" i="71"/>
  <c r="B58" i="71"/>
  <c r="B53" i="71"/>
  <c r="B37" i="71"/>
  <c r="B28" i="71"/>
  <c r="B54" i="71"/>
  <c r="B43" i="71"/>
  <c r="B38" i="71"/>
  <c r="B33" i="71"/>
  <c r="B29" i="71"/>
  <c r="B25" i="71"/>
  <c r="B21" i="71"/>
  <c r="B48" i="71"/>
  <c r="B16" i="71"/>
  <c r="B32" i="71"/>
  <c r="B20" i="71"/>
  <c r="B76" i="71"/>
  <c r="B15" i="71"/>
  <c r="B56" i="71"/>
  <c r="B52" i="71"/>
  <c r="B40" i="71"/>
  <c r="B31" i="71"/>
  <c r="B27" i="71"/>
  <c r="B23" i="71"/>
  <c r="B19" i="71"/>
  <c r="B75" i="71"/>
  <c r="B61" i="71"/>
  <c r="B45" i="71"/>
  <c r="B35" i="71"/>
  <c r="B14" i="71"/>
  <c r="B55" i="71"/>
  <c r="B39" i="71"/>
  <c r="B30" i="71"/>
  <c r="B26" i="71"/>
  <c r="B22" i="71"/>
  <c r="B18" i="71"/>
  <c r="B24" i="71"/>
  <c r="B53" i="70"/>
  <c r="B21" i="70"/>
  <c r="B76" i="69"/>
  <c r="B15" i="69"/>
  <c r="B56" i="70"/>
  <c r="B20" i="70"/>
  <c r="B75" i="69"/>
  <c r="B61" i="69"/>
  <c r="B40" i="70"/>
  <c r="B31" i="70"/>
  <c r="B39" i="69"/>
  <c r="B22" i="69"/>
  <c r="B76" i="70"/>
  <c r="B37" i="70"/>
  <c r="B32" i="70"/>
  <c r="B28" i="70"/>
  <c r="B24" i="70"/>
  <c r="B16" i="70"/>
  <c r="B56" i="69"/>
  <c r="B52" i="69"/>
  <c r="B40" i="69"/>
  <c r="B31" i="69"/>
  <c r="B27" i="69"/>
  <c r="B23" i="69"/>
  <c r="B19" i="69"/>
  <c r="B52" i="70"/>
  <c r="B45" i="69"/>
  <c r="B35" i="69"/>
  <c r="B14" i="69"/>
  <c r="B75" i="70"/>
  <c r="B61" i="70"/>
  <c r="B27" i="70"/>
  <c r="B15" i="70"/>
  <c r="B55" i="69"/>
  <c r="B30" i="69"/>
  <c r="B18" i="69"/>
  <c r="B55" i="70"/>
  <c r="B45" i="70"/>
  <c r="B35" i="70"/>
  <c r="B23" i="70"/>
  <c r="B19" i="70"/>
  <c r="B66" i="69"/>
  <c r="B13" i="69"/>
  <c r="B66" i="70"/>
  <c r="B39" i="70"/>
  <c r="B30" i="70"/>
  <c r="B26" i="70"/>
  <c r="B14" i="70"/>
  <c r="B54" i="69"/>
  <c r="B43" i="69"/>
  <c r="B38" i="69"/>
  <c r="B33" i="69"/>
  <c r="B29" i="69"/>
  <c r="B25" i="69"/>
  <c r="B21" i="69"/>
  <c r="B54" i="70"/>
  <c r="B22" i="70"/>
  <c r="B18" i="70"/>
  <c r="B58" i="69"/>
  <c r="B48" i="69"/>
  <c r="B16" i="69"/>
  <c r="B58" i="70"/>
  <c r="B48" i="70"/>
  <c r="B43" i="70"/>
  <c r="B38" i="70"/>
  <c r="B33" i="70"/>
  <c r="B29" i="70"/>
  <c r="B25" i="70"/>
  <c r="B13" i="70"/>
  <c r="B53" i="69"/>
  <c r="B37" i="69"/>
  <c r="B32" i="69"/>
  <c r="B28" i="69"/>
  <c r="B24" i="69"/>
  <c r="B20" i="69"/>
  <c r="B26" i="69"/>
  <c r="B75" i="68"/>
  <c r="B61" i="68"/>
  <c r="B45" i="68"/>
  <c r="B35" i="68"/>
  <c r="B43" i="68"/>
  <c r="B29" i="68"/>
  <c r="B32" i="68"/>
  <c r="B16" i="68"/>
  <c r="B52" i="68"/>
  <c r="B27" i="68"/>
  <c r="B55" i="68"/>
  <c r="B39" i="68"/>
  <c r="B30" i="68"/>
  <c r="B26" i="68"/>
  <c r="B22" i="68"/>
  <c r="B18" i="68"/>
  <c r="B14" i="68"/>
  <c r="B38" i="68"/>
  <c r="B25" i="68"/>
  <c r="B13" i="68"/>
  <c r="B37" i="68"/>
  <c r="B20" i="68"/>
  <c r="B56" i="68"/>
  <c r="B31" i="68"/>
  <c r="B15" i="68"/>
  <c r="B66" i="68"/>
  <c r="B54" i="68"/>
  <c r="B33" i="68"/>
  <c r="B21" i="68"/>
  <c r="B53" i="68"/>
  <c r="B28" i="68"/>
  <c r="B76" i="68"/>
  <c r="B19" i="68"/>
  <c r="B58" i="68"/>
  <c r="B48" i="68"/>
  <c r="B24" i="68"/>
  <c r="B40" i="68"/>
  <c r="B23" i="68"/>
  <c r="B53" i="67"/>
  <c r="B37" i="67"/>
  <c r="B32" i="67"/>
  <c r="B28" i="67"/>
  <c r="B24" i="67"/>
  <c r="B20" i="67"/>
  <c r="B56" i="67"/>
  <c r="B27" i="67"/>
  <c r="B19" i="67"/>
  <c r="B45" i="67"/>
  <c r="B76" i="67"/>
  <c r="B15" i="67"/>
  <c r="B52" i="67"/>
  <c r="B40" i="67"/>
  <c r="B31" i="67"/>
  <c r="B23" i="67"/>
  <c r="B61" i="67"/>
  <c r="B35" i="67"/>
  <c r="B14" i="67"/>
  <c r="B55" i="67"/>
  <c r="B39" i="67"/>
  <c r="B30" i="67"/>
  <c r="B26" i="67"/>
  <c r="B22" i="67"/>
  <c r="B18" i="67"/>
  <c r="B66" i="67"/>
  <c r="B13" i="67"/>
  <c r="B54" i="67"/>
  <c r="B43" i="67"/>
  <c r="B38" i="67"/>
  <c r="B33" i="67"/>
  <c r="B29" i="67"/>
  <c r="B25" i="67"/>
  <c r="B21" i="67"/>
  <c r="B58" i="67"/>
  <c r="B48" i="67"/>
  <c r="B16" i="67"/>
  <c r="B75" i="67"/>
  <c r="B58" i="66"/>
  <c r="B48" i="66"/>
  <c r="B38" i="66"/>
  <c r="B33" i="66"/>
  <c r="B29" i="66"/>
  <c r="B25" i="66"/>
  <c r="B13" i="66"/>
  <c r="B76" i="66"/>
  <c r="B24" i="66"/>
  <c r="B16" i="66"/>
  <c r="B52" i="66"/>
  <c r="B20" i="66"/>
  <c r="B53" i="66"/>
  <c r="B21" i="66"/>
  <c r="B37" i="66"/>
  <c r="B32" i="66"/>
  <c r="B28" i="66"/>
  <c r="B56" i="66"/>
  <c r="B75" i="66"/>
  <c r="B61" i="66"/>
  <c r="B45" i="66"/>
  <c r="B40" i="66"/>
  <c r="B31" i="66"/>
  <c r="B27" i="66"/>
  <c r="B15" i="66"/>
  <c r="B55" i="66"/>
  <c r="B35" i="66"/>
  <c r="B23" i="66"/>
  <c r="B19" i="66"/>
  <c r="B66" i="66"/>
  <c r="B39" i="66"/>
  <c r="B30" i="66"/>
  <c r="B26" i="66"/>
  <c r="B14" i="66"/>
  <c r="B54" i="66"/>
  <c r="B43" i="66"/>
  <c r="B22" i="66"/>
  <c r="B18" i="66"/>
  <c r="B66" i="65"/>
  <c r="B48" i="65"/>
  <c r="B33" i="65"/>
  <c r="B25" i="65"/>
  <c r="B16" i="65"/>
  <c r="B43" i="65"/>
  <c r="B23" i="65"/>
  <c r="B56" i="65"/>
  <c r="B30" i="65"/>
  <c r="B13" i="65"/>
  <c r="B26" i="65"/>
  <c r="B61" i="65"/>
  <c r="B45" i="65"/>
  <c r="B32" i="65"/>
  <c r="B24" i="65"/>
  <c r="B15" i="65"/>
  <c r="B58" i="65"/>
  <c r="B31" i="65"/>
  <c r="B14" i="65"/>
  <c r="B40" i="65"/>
  <c r="B22" i="65"/>
  <c r="B28" i="65"/>
  <c r="B18" i="65"/>
  <c r="B55" i="65"/>
  <c r="B39" i="65"/>
  <c r="B29" i="65"/>
  <c r="B21" i="65"/>
  <c r="B54" i="65"/>
  <c r="B38" i="65"/>
  <c r="B20" i="65"/>
  <c r="B76" i="65"/>
  <c r="B53" i="65"/>
  <c r="B37" i="65"/>
  <c r="B27" i="65"/>
  <c r="B19" i="65"/>
  <c r="B75" i="65"/>
  <c r="B52" i="65"/>
  <c r="B35" i="65"/>
  <c r="B23" i="64"/>
  <c r="B19" i="64"/>
  <c r="B15" i="64"/>
  <c r="B43" i="64"/>
  <c r="B29" i="64"/>
  <c r="B16" i="64"/>
  <c r="B37" i="64"/>
  <c r="B66" i="64"/>
  <c r="B56" i="64"/>
  <c r="B52" i="64"/>
  <c r="B40" i="64"/>
  <c r="B31" i="64"/>
  <c r="B27" i="64"/>
  <c r="B55" i="64"/>
  <c r="B30" i="64"/>
  <c r="B76" i="64"/>
  <c r="B54" i="64"/>
  <c r="B33" i="64"/>
  <c r="B75" i="64"/>
  <c r="B61" i="64"/>
  <c r="B45" i="64"/>
  <c r="B35" i="64"/>
  <c r="B22" i="64"/>
  <c r="B18" i="64"/>
  <c r="B14" i="64"/>
  <c r="B39" i="64"/>
  <c r="B26" i="64"/>
  <c r="B48" i="64"/>
  <c r="B24" i="64"/>
  <c r="B32" i="64"/>
  <c r="B21" i="64"/>
  <c r="B13" i="64"/>
  <c r="B38" i="64"/>
  <c r="B25" i="64"/>
  <c r="B58" i="64"/>
  <c r="B20" i="64"/>
  <c r="B53" i="64"/>
  <c r="B28" i="64"/>
  <c r="B58" i="63"/>
  <c r="B48" i="63"/>
  <c r="B32" i="63"/>
  <c r="B28" i="63"/>
  <c r="B24" i="63"/>
  <c r="B20" i="63"/>
  <c r="B27" i="63"/>
  <c r="B19" i="63"/>
  <c r="B56" i="63"/>
  <c r="B40" i="63"/>
  <c r="B53" i="63"/>
  <c r="B37" i="63"/>
  <c r="B15" i="63"/>
  <c r="B76" i="63"/>
  <c r="B31" i="63"/>
  <c r="B23" i="63"/>
  <c r="B52" i="63"/>
  <c r="B75" i="63"/>
  <c r="B61" i="63"/>
  <c r="B45" i="63"/>
  <c r="B35" i="63"/>
  <c r="B30" i="63"/>
  <c r="B26" i="63"/>
  <c r="B22" i="63"/>
  <c r="B18" i="63"/>
  <c r="B55" i="63"/>
  <c r="B39" i="63"/>
  <c r="B13" i="63"/>
  <c r="B66" i="63"/>
  <c r="B29" i="63"/>
  <c r="B25" i="63"/>
  <c r="B21" i="63"/>
  <c r="B54" i="63"/>
  <c r="B43" i="63"/>
  <c r="B38" i="63"/>
  <c r="B33" i="63"/>
  <c r="B16" i="63"/>
  <c r="B14" i="63"/>
  <c r="B58" i="62"/>
  <c r="B13" i="62"/>
  <c r="B53" i="62"/>
  <c r="B48" i="62"/>
  <c r="B43" i="62"/>
  <c r="B38" i="62"/>
  <c r="B33" i="62"/>
  <c r="B29" i="62"/>
  <c r="B25" i="62"/>
  <c r="B21" i="62"/>
  <c r="B76" i="62"/>
  <c r="B16" i="62"/>
  <c r="B56" i="62"/>
  <c r="B52" i="62"/>
  <c r="B37" i="62"/>
  <c r="B32" i="62"/>
  <c r="B28" i="62"/>
  <c r="B20" i="62"/>
  <c r="B18" i="62"/>
  <c r="B24" i="62"/>
  <c r="B75" i="62"/>
  <c r="B61" i="62"/>
  <c r="B15" i="62"/>
  <c r="B55" i="62"/>
  <c r="B45" i="62"/>
  <c r="B40" i="62"/>
  <c r="B31" i="62"/>
  <c r="B27" i="62"/>
  <c r="B23" i="62"/>
  <c r="B19" i="62"/>
  <c r="B66" i="62"/>
  <c r="B35" i="62"/>
  <c r="B14" i="62"/>
  <c r="B54" i="62"/>
  <c r="B39" i="62"/>
  <c r="B30" i="62"/>
  <c r="B26" i="62"/>
  <c r="B22" i="62"/>
  <c r="B76" i="61"/>
  <c r="B20" i="61"/>
  <c r="B39" i="61"/>
  <c r="B14" i="61"/>
  <c r="B22" i="61"/>
  <c r="B38" i="61"/>
  <c r="B29" i="61"/>
  <c r="B58" i="61"/>
  <c r="B21" i="61"/>
  <c r="B37" i="61"/>
  <c r="B28" i="61"/>
  <c r="B16" i="61"/>
  <c r="B56" i="61"/>
  <c r="B52" i="61"/>
  <c r="B40" i="61"/>
  <c r="B31" i="61"/>
  <c r="B27" i="61"/>
  <c r="B15" i="61"/>
  <c r="B30" i="61"/>
  <c r="B18" i="61"/>
  <c r="B54" i="61"/>
  <c r="B43" i="61"/>
  <c r="B33" i="61"/>
  <c r="B25" i="61"/>
  <c r="B13" i="61"/>
  <c r="B48" i="61"/>
  <c r="B32" i="61"/>
  <c r="B24" i="61"/>
  <c r="B75" i="61"/>
  <c r="B61" i="61"/>
  <c r="B45" i="61"/>
  <c r="B35" i="61"/>
  <c r="B23" i="61"/>
  <c r="B19" i="61"/>
  <c r="B55" i="61"/>
  <c r="B26" i="61"/>
  <c r="B66" i="61"/>
  <c r="B53" i="61"/>
  <c r="B76" i="60"/>
  <c r="B15" i="60"/>
  <c r="B75" i="60"/>
  <c r="B61" i="60"/>
  <c r="B26" i="60"/>
  <c r="B18" i="60"/>
  <c r="B66" i="60"/>
  <c r="B54" i="60"/>
  <c r="B38" i="60"/>
  <c r="B29" i="60"/>
  <c r="B25" i="60"/>
  <c r="B16" i="60"/>
  <c r="B32" i="60"/>
  <c r="B28" i="60"/>
  <c r="B20" i="60"/>
  <c r="B56" i="60"/>
  <c r="B52" i="60"/>
  <c r="B40" i="60"/>
  <c r="B31" i="60"/>
  <c r="B27" i="60"/>
  <c r="B23" i="60"/>
  <c r="B19" i="60"/>
  <c r="B45" i="60"/>
  <c r="B35" i="60"/>
  <c r="B14" i="60"/>
  <c r="B55" i="60"/>
  <c r="B39" i="60"/>
  <c r="B30" i="60"/>
  <c r="B22" i="60"/>
  <c r="B13" i="60"/>
  <c r="B43" i="60"/>
  <c r="B33" i="60"/>
  <c r="B21" i="60"/>
  <c r="B58" i="60"/>
  <c r="B48" i="60"/>
  <c r="B53" i="60"/>
  <c r="B37" i="60"/>
  <c r="B24" i="60"/>
  <c r="B58" i="59"/>
  <c r="B48" i="59"/>
  <c r="B32" i="59"/>
  <c r="B28" i="59"/>
  <c r="B24" i="59"/>
  <c r="B20" i="59"/>
  <c r="B31" i="59"/>
  <c r="B23" i="59"/>
  <c r="B52" i="59"/>
  <c r="B40" i="59"/>
  <c r="B75" i="59"/>
  <c r="B61" i="59"/>
  <c r="B45" i="59"/>
  <c r="B30" i="59"/>
  <c r="B26" i="59"/>
  <c r="B18" i="59"/>
  <c r="B39" i="59"/>
  <c r="B66" i="59"/>
  <c r="B25" i="59"/>
  <c r="B54" i="59"/>
  <c r="B38" i="59"/>
  <c r="B53" i="59"/>
  <c r="B37" i="59"/>
  <c r="B15" i="59"/>
  <c r="B76" i="59"/>
  <c r="B27" i="59"/>
  <c r="B19" i="59"/>
  <c r="B56" i="59"/>
  <c r="B14" i="59"/>
  <c r="B35" i="59"/>
  <c r="B22" i="59"/>
  <c r="B55" i="59"/>
  <c r="B13" i="59"/>
  <c r="B29" i="59"/>
  <c r="B21" i="59"/>
  <c r="B43" i="59"/>
  <c r="B33" i="59"/>
  <c r="B16" i="59"/>
  <c r="B76" i="58"/>
  <c r="B15" i="58"/>
  <c r="B61" i="58"/>
  <c r="B30" i="58"/>
  <c r="B18" i="58"/>
  <c r="B43" i="58"/>
  <c r="B33" i="58"/>
  <c r="B25" i="58"/>
  <c r="B58" i="58"/>
  <c r="B16" i="58"/>
  <c r="B53" i="58"/>
  <c r="B37" i="58"/>
  <c r="B28" i="58"/>
  <c r="B20" i="58"/>
  <c r="B56" i="58"/>
  <c r="B52" i="58"/>
  <c r="B40" i="58"/>
  <c r="B31" i="58"/>
  <c r="B27" i="58"/>
  <c r="B23" i="58"/>
  <c r="B19" i="58"/>
  <c r="B75" i="58"/>
  <c r="B45" i="58"/>
  <c r="B35" i="58"/>
  <c r="B14" i="58"/>
  <c r="B55" i="58"/>
  <c r="B39" i="58"/>
  <c r="B26" i="58"/>
  <c r="B22" i="58"/>
  <c r="B66" i="58"/>
  <c r="B13" i="58"/>
  <c r="B54" i="58"/>
  <c r="B38" i="58"/>
  <c r="B29" i="58"/>
  <c r="B21" i="58"/>
  <c r="B48" i="58"/>
  <c r="B32" i="58"/>
  <c r="B24" i="58"/>
  <c r="B62" i="57"/>
  <c r="B41" i="57"/>
  <c r="B32" i="57"/>
  <c r="B28" i="57"/>
  <c r="B24" i="57"/>
  <c r="B15" i="57"/>
  <c r="B40" i="57"/>
  <c r="B27" i="57"/>
  <c r="B56" i="57"/>
  <c r="B49" i="57"/>
  <c r="B36" i="57"/>
  <c r="B23" i="57"/>
  <c r="B19" i="57"/>
  <c r="B77" i="57"/>
  <c r="B31" i="57"/>
  <c r="B14" i="57"/>
  <c r="B55" i="57"/>
  <c r="B46" i="57"/>
  <c r="B22" i="57"/>
  <c r="B76" i="57"/>
  <c r="B59" i="57"/>
  <c r="B39" i="57"/>
  <c r="B34" i="57"/>
  <c r="B30" i="57"/>
  <c r="B26" i="57"/>
  <c r="B13" i="57"/>
  <c r="B54" i="57"/>
  <c r="B44" i="57"/>
  <c r="B21" i="57"/>
  <c r="B67" i="57"/>
  <c r="B38" i="57"/>
  <c r="B33" i="57"/>
  <c r="B29" i="57"/>
  <c r="B25" i="57"/>
  <c r="B16" i="57"/>
  <c r="B57" i="57"/>
  <c r="B53" i="57"/>
  <c r="B20" i="57"/>
  <c r="B18" i="57"/>
  <c r="B20" i="48"/>
  <c r="B28" i="48"/>
  <c r="B38" i="48"/>
  <c r="B55" i="48"/>
  <c r="B13" i="49"/>
  <c r="B22" i="49"/>
  <c r="B30" i="49"/>
  <c r="B40" i="49"/>
  <c r="B49" i="49"/>
  <c r="B57" i="49"/>
  <c r="B76" i="49"/>
  <c r="B14" i="50"/>
  <c r="B23" i="50"/>
  <c r="B31" i="50"/>
  <c r="B41" i="50"/>
  <c r="B57" i="50"/>
  <c r="B15" i="51"/>
  <c r="B24" i="51"/>
  <c r="B32" i="51"/>
  <c r="B44" i="51"/>
  <c r="B59" i="51"/>
  <c r="B21" i="54"/>
  <c r="B29" i="54"/>
  <c r="B39" i="54"/>
  <c r="B55" i="54"/>
  <c r="B13" i="55"/>
  <c r="B22" i="55"/>
  <c r="B30" i="55"/>
  <c r="B40" i="55"/>
  <c r="B56" i="55"/>
  <c r="B21" i="56"/>
  <c r="B29" i="56"/>
  <c r="B39" i="56"/>
  <c r="B55" i="56"/>
  <c r="B21" i="48"/>
  <c r="B14" i="49"/>
  <c r="B31" i="49"/>
  <c r="B41" i="49"/>
  <c r="B44" i="50"/>
  <c r="B25" i="51"/>
  <c r="B46" i="51"/>
  <c r="B22" i="54"/>
  <c r="B14" i="55"/>
  <c r="B31" i="55"/>
  <c r="B41" i="55"/>
  <c r="B22" i="56"/>
  <c r="B13" i="48"/>
  <c r="B30" i="48"/>
  <c r="B57" i="48"/>
  <c r="B15" i="49"/>
  <c r="B32" i="49"/>
  <c r="B16" i="50"/>
  <c r="B33" i="50"/>
  <c r="B62" i="50"/>
  <c r="B26" i="51"/>
  <c r="B49" i="51"/>
  <c r="B14" i="54"/>
  <c r="B31" i="54"/>
  <c r="B57" i="54"/>
  <c r="B15" i="55"/>
  <c r="B32" i="55"/>
  <c r="B59" i="55"/>
  <c r="B31" i="56"/>
  <c r="B41" i="56"/>
  <c r="B14" i="48"/>
  <c r="B23" i="48"/>
  <c r="B31" i="48"/>
  <c r="B41" i="48"/>
  <c r="B59" i="48"/>
  <c r="B16" i="49"/>
  <c r="B25" i="49"/>
  <c r="B33" i="49"/>
  <c r="B44" i="49"/>
  <c r="B18" i="50"/>
  <c r="B26" i="50"/>
  <c r="B34" i="50"/>
  <c r="B49" i="50"/>
  <c r="B67" i="50"/>
  <c r="B19" i="51"/>
  <c r="B27" i="51"/>
  <c r="B36" i="51"/>
  <c r="B53" i="51"/>
  <c r="B76" i="51"/>
  <c r="B15" i="54"/>
  <c r="B24" i="54"/>
  <c r="B32" i="54"/>
  <c r="B44" i="54"/>
  <c r="B59" i="54"/>
  <c r="B16" i="55"/>
  <c r="B25" i="55"/>
  <c r="B33" i="55"/>
  <c r="B46" i="55"/>
  <c r="B62" i="55"/>
  <c r="B15" i="56"/>
  <c r="B24" i="56"/>
  <c r="B32" i="56"/>
  <c r="B44" i="56"/>
  <c r="B59" i="56"/>
  <c r="B29" i="48"/>
  <c r="B67" i="48"/>
  <c r="B23" i="49"/>
  <c r="B59" i="49"/>
  <c r="B15" i="50"/>
  <c r="B32" i="50"/>
  <c r="B59" i="50"/>
  <c r="B62" i="51"/>
  <c r="B13" i="54"/>
  <c r="B30" i="54"/>
  <c r="B23" i="55"/>
  <c r="B57" i="55"/>
  <c r="B13" i="56"/>
  <c r="B22" i="48"/>
  <c r="B40" i="48"/>
  <c r="B49" i="48"/>
  <c r="B62" i="49"/>
  <c r="B25" i="50"/>
  <c r="B46" i="50"/>
  <c r="B18" i="51"/>
  <c r="B34" i="51"/>
  <c r="B67" i="51"/>
  <c r="B23" i="54"/>
  <c r="B41" i="54"/>
  <c r="B44" i="55"/>
  <c r="B14" i="56"/>
  <c r="B23" i="56"/>
  <c r="B15" i="48"/>
  <c r="B24" i="48"/>
  <c r="B32" i="48"/>
  <c r="B62" i="48"/>
  <c r="B18" i="49"/>
  <c r="B26" i="49"/>
  <c r="B34" i="49"/>
  <c r="B53" i="49"/>
  <c r="B77" i="49"/>
  <c r="B19" i="50"/>
  <c r="B27" i="50"/>
  <c r="B36" i="50"/>
  <c r="B53" i="50"/>
  <c r="B76" i="50"/>
  <c r="B20" i="51"/>
  <c r="B28" i="51"/>
  <c r="B38" i="51"/>
  <c r="B54" i="51"/>
  <c r="B77" i="51"/>
  <c r="B16" i="54"/>
  <c r="B25" i="54"/>
  <c r="B33" i="54"/>
  <c r="B46" i="54"/>
  <c r="B62" i="54"/>
  <c r="B18" i="55"/>
  <c r="B26" i="55"/>
  <c r="B34" i="55"/>
  <c r="B49" i="55"/>
  <c r="B67" i="55"/>
  <c r="B16" i="56"/>
  <c r="B25" i="56"/>
  <c r="B33" i="56"/>
  <c r="B46" i="56"/>
  <c r="B62" i="56"/>
  <c r="AB34" i="85"/>
  <c r="Y78" i="77"/>
  <c r="AA77" i="69"/>
  <c r="AB70" i="83"/>
  <c r="Y70" i="83"/>
  <c r="AA70" i="76"/>
  <c r="Y70" i="76"/>
  <c r="S73" i="65"/>
  <c r="AA49" i="65"/>
  <c r="Y49" i="80"/>
  <c r="AB83" i="72"/>
  <c r="Y83" i="72"/>
  <c r="Y59" i="79"/>
  <c r="Y68" i="71"/>
  <c r="K17" i="63"/>
  <c r="AA65" i="70"/>
  <c r="V74" i="62"/>
  <c r="AB59" i="69"/>
  <c r="S79" i="61"/>
  <c r="Y59" i="76"/>
  <c r="S70" i="60"/>
  <c r="V70" i="60"/>
  <c r="Y71" i="65"/>
  <c r="T42" i="57"/>
  <c r="O42" i="57"/>
  <c r="AA84" i="80"/>
  <c r="AB47" i="72"/>
  <c r="Y67" i="79"/>
  <c r="AA62" i="71"/>
  <c r="K49" i="63"/>
  <c r="V84" i="62"/>
  <c r="V67" i="62"/>
  <c r="S67" i="62"/>
  <c r="AA50" i="69"/>
  <c r="AB42" i="83"/>
  <c r="AB71" i="84"/>
  <c r="Y47" i="74"/>
  <c r="AA80" i="66"/>
  <c r="U63" i="81"/>
  <c r="Y62" i="65"/>
  <c r="AA62" i="65"/>
  <c r="AA74" i="65"/>
  <c r="S81" i="65"/>
  <c r="V67" i="63"/>
  <c r="Y49" i="78"/>
  <c r="Y34" i="78"/>
  <c r="AA34" i="78"/>
  <c r="Y59" i="70"/>
  <c r="U23" i="62"/>
  <c r="S23" i="62"/>
  <c r="Y59" i="85"/>
  <c r="AA59" i="85"/>
  <c r="AB23" i="69"/>
  <c r="S59" i="61"/>
  <c r="V59" i="61"/>
  <c r="AB80" i="83"/>
  <c r="Y80" i="83"/>
  <c r="Y44" i="75"/>
  <c r="Y69" i="67"/>
  <c r="AB69" i="67"/>
  <c r="V59" i="59"/>
  <c r="AB81" i="74"/>
  <c r="Y81" i="74"/>
  <c r="AA81" i="74"/>
  <c r="AB42" i="66"/>
  <c r="AB44" i="76"/>
  <c r="M34" i="68"/>
  <c r="U34" i="68"/>
  <c r="U51" i="68"/>
  <c r="M51" i="68"/>
  <c r="S70" i="58"/>
  <c r="AB44" i="65"/>
  <c r="X82" i="64"/>
  <c r="AB17" i="87"/>
  <c r="Y17" i="87"/>
  <c r="G60" i="71"/>
  <c r="AB60" i="71"/>
  <c r="S78" i="63"/>
  <c r="M59" i="86"/>
  <c r="Y41" i="78"/>
  <c r="U59" i="68"/>
  <c r="AA63" i="73"/>
  <c r="Y77" i="87"/>
  <c r="AB77" i="87"/>
  <c r="AA60" i="86"/>
  <c r="AB81" i="84"/>
  <c r="AA81" i="84"/>
  <c r="AA44" i="74"/>
  <c r="Y44" i="74"/>
  <c r="AB81" i="73"/>
  <c r="O23" i="79"/>
  <c r="AA23" i="79"/>
  <c r="O50" i="79"/>
  <c r="AB68" i="86"/>
  <c r="AA84" i="70"/>
  <c r="V17" i="62"/>
  <c r="Y59" i="77"/>
  <c r="AB78" i="69"/>
  <c r="V68" i="61"/>
  <c r="AA62" i="74"/>
  <c r="AB62" i="74"/>
  <c r="AA59" i="66"/>
  <c r="S79" i="60"/>
  <c r="S83" i="58"/>
  <c r="Y84" i="73"/>
  <c r="AB59" i="80"/>
  <c r="AA68" i="72"/>
  <c r="O65" i="79"/>
  <c r="V51" i="63"/>
  <c r="I77" i="86"/>
  <c r="AB77" i="86"/>
  <c r="Y77" i="86"/>
  <c r="V50" i="62"/>
  <c r="U50" i="62"/>
  <c r="AB59" i="67"/>
  <c r="Y59" i="67"/>
  <c r="AB72" i="67"/>
  <c r="Y44" i="66"/>
  <c r="T81" i="57"/>
  <c r="AA65" i="80"/>
  <c r="X47" i="64"/>
  <c r="Y34" i="86"/>
  <c r="W34" i="86"/>
  <c r="M34" i="86"/>
  <c r="AA34" i="86"/>
  <c r="AB34" i="86"/>
  <c r="Y78" i="78"/>
  <c r="AB78" i="78"/>
  <c r="U60" i="62"/>
  <c r="Y41" i="83"/>
  <c r="AA81" i="75"/>
  <c r="AB81" i="75"/>
  <c r="V44" i="59"/>
  <c r="S44" i="59"/>
  <c r="AB63" i="66"/>
  <c r="Y63" i="66"/>
  <c r="Y44" i="68"/>
  <c r="AA47" i="65"/>
  <c r="T71" i="57"/>
  <c r="AB51" i="72"/>
  <c r="AB23" i="87"/>
  <c r="AA23" i="87"/>
  <c r="G81" i="71"/>
  <c r="V49" i="62"/>
  <c r="K42" i="56"/>
  <c r="Y46" i="83"/>
  <c r="Y73" i="83"/>
  <c r="AA70" i="75"/>
  <c r="AB70" i="75"/>
  <c r="V81" i="59"/>
  <c r="S81" i="59"/>
  <c r="M78" i="68"/>
  <c r="U78" i="68"/>
  <c r="T60" i="58"/>
  <c r="S47" i="58"/>
  <c r="AB73" i="81"/>
  <c r="AA73" i="81"/>
  <c r="W73" i="81"/>
  <c r="Y73" i="81"/>
  <c r="Y47" i="73"/>
  <c r="AA47" i="73"/>
  <c r="AA78" i="80"/>
  <c r="Y73" i="80"/>
  <c r="AA73" i="80"/>
  <c r="U72" i="64"/>
  <c r="U64" i="64"/>
  <c r="AA78" i="79"/>
  <c r="AA84" i="86"/>
  <c r="AA81" i="78"/>
  <c r="Y47" i="69"/>
  <c r="Y84" i="77"/>
  <c r="S67" i="65"/>
  <c r="I72" i="86"/>
  <c r="U34" i="82"/>
  <c r="AB73" i="75"/>
  <c r="S73" i="59"/>
  <c r="AA50" i="92"/>
  <c r="Y50" i="72"/>
  <c r="AA82" i="70"/>
  <c r="AB82" i="70"/>
  <c r="M65" i="68"/>
  <c r="Y67" i="74"/>
  <c r="AA79" i="78"/>
  <c r="AB62" i="83"/>
  <c r="S34" i="63"/>
  <c r="AA78" i="81"/>
  <c r="AA68" i="71"/>
  <c r="S82" i="57"/>
  <c r="AB69" i="90"/>
  <c r="Y59" i="82"/>
  <c r="AA70" i="80"/>
  <c r="U70" i="81"/>
  <c r="G34" i="71"/>
  <c r="U46" i="95"/>
  <c r="AA60" i="81"/>
  <c r="Y84" i="65"/>
  <c r="T83" i="58"/>
  <c r="AA63" i="84"/>
  <c r="V71" i="60"/>
  <c r="AA74" i="73"/>
  <c r="V59" i="62"/>
  <c r="AA44" i="77"/>
  <c r="AB71" i="67"/>
  <c r="O63" i="68"/>
  <c r="Y49" i="82"/>
  <c r="AA83" i="75"/>
  <c r="AB80" i="73"/>
  <c r="AA73" i="75"/>
  <c r="Y49" i="75"/>
  <c r="AA69" i="91"/>
  <c r="AB50" i="92"/>
  <c r="M46" i="86"/>
  <c r="AA78" i="84"/>
  <c r="U74" i="68"/>
  <c r="AB17" i="93"/>
  <c r="AB70" i="81"/>
  <c r="V49" i="60"/>
  <c r="AB72" i="86"/>
  <c r="AB77" i="90"/>
  <c r="S63" i="60"/>
  <c r="U34" i="81"/>
  <c r="Y59" i="78"/>
  <c r="Y63" i="79"/>
  <c r="U65" i="68"/>
  <c r="AB44" i="83"/>
  <c r="I82" i="86"/>
  <c r="W78" i="81"/>
  <c r="W67" i="81"/>
  <c r="AB44" i="80"/>
  <c r="S59" i="59"/>
  <c r="AA63" i="89"/>
  <c r="Y74" i="78"/>
  <c r="AA74" i="71"/>
  <c r="Y70" i="81"/>
  <c r="Y65" i="68"/>
  <c r="Y64" i="69"/>
  <c r="AA67" i="76"/>
  <c r="V82" i="63"/>
  <c r="AA62" i="72"/>
  <c r="Y23" i="67"/>
  <c r="AB84" i="69"/>
  <c r="AB82" i="79"/>
  <c r="AB23" i="68"/>
  <c r="AB49" i="86"/>
  <c r="AA72" i="70"/>
  <c r="AA67" i="84"/>
  <c r="Y73" i="78"/>
  <c r="I82" i="79"/>
  <c r="V83" i="61"/>
  <c r="Y59" i="74"/>
  <c r="AB49" i="68"/>
  <c r="Y49" i="69"/>
  <c r="Y72" i="70"/>
  <c r="T51" i="57"/>
  <c r="V50" i="60"/>
  <c r="Y81" i="76"/>
  <c r="AB44" i="67"/>
  <c r="AB81" i="80"/>
  <c r="Y71" i="67"/>
  <c r="AA65" i="76"/>
  <c r="K63" i="63"/>
  <c r="AA81" i="72"/>
  <c r="AA42" i="87"/>
  <c r="AA23" i="71"/>
  <c r="U42" i="82"/>
  <c r="AA71" i="95"/>
  <c r="AB84" i="86"/>
  <c r="Y84" i="69"/>
  <c r="AA44" i="80"/>
  <c r="AA84" i="94"/>
  <c r="U73" i="95"/>
  <c r="AA59" i="74"/>
  <c r="S50" i="60"/>
  <c r="Y63" i="69"/>
  <c r="AA73" i="78"/>
  <c r="Y34" i="65"/>
  <c r="Y67" i="85"/>
  <c r="O51" i="57"/>
  <c r="Y78" i="66"/>
  <c r="AA83" i="87"/>
  <c r="Y81" i="72"/>
  <c r="V63" i="62"/>
  <c r="AB69" i="86"/>
  <c r="AB47" i="65"/>
  <c r="AB59" i="82"/>
  <c r="AA59" i="78"/>
  <c r="S78" i="60"/>
  <c r="AA69" i="66"/>
  <c r="O68" i="57"/>
  <c r="AA44" i="83"/>
  <c r="AB41" i="65"/>
  <c r="AB63" i="70"/>
  <c r="AB70" i="71"/>
  <c r="AB83" i="87"/>
  <c r="Y69" i="65"/>
  <c r="AA81" i="83"/>
  <c r="Y70" i="77"/>
  <c r="W79" i="86"/>
  <c r="X81" i="64"/>
  <c r="AB70" i="65"/>
  <c r="AB84" i="67"/>
  <c r="S78" i="58"/>
  <c r="AA67" i="93"/>
  <c r="AB82" i="95"/>
  <c r="Y78" i="76"/>
  <c r="AA64" i="69"/>
  <c r="AB67" i="76"/>
  <c r="Y78" i="67"/>
  <c r="Y70" i="82"/>
  <c r="K46" i="63"/>
  <c r="T68" i="57"/>
  <c r="AB83" i="70"/>
  <c r="Y77" i="76"/>
  <c r="Y63" i="86"/>
  <c r="Y82" i="95"/>
  <c r="S63" i="62"/>
  <c r="I69" i="86"/>
  <c r="AA80" i="70"/>
  <c r="AA59" i="82"/>
  <c r="I63" i="79"/>
  <c r="S77" i="65"/>
  <c r="AB69" i="66"/>
  <c r="AA78" i="83"/>
  <c r="AA70" i="73"/>
  <c r="S62" i="62"/>
  <c r="Y41" i="65"/>
  <c r="AA60" i="71"/>
  <c r="AA47" i="87"/>
  <c r="Y78" i="75"/>
  <c r="AB77" i="72"/>
  <c r="M72" i="68"/>
  <c r="AA69" i="90"/>
  <c r="AB44" i="90"/>
  <c r="AB67" i="84"/>
  <c r="Y34" i="82"/>
  <c r="AA71" i="94"/>
  <c r="Y78" i="65"/>
  <c r="AA84" i="71"/>
  <c r="Y34" i="81"/>
  <c r="Y59" i="80"/>
  <c r="AA49" i="84"/>
  <c r="Y63" i="68"/>
  <c r="AB84" i="84"/>
  <c r="AB69" i="81"/>
  <c r="Y42" i="87"/>
  <c r="V41" i="63"/>
  <c r="AB71" i="94"/>
  <c r="S70" i="95"/>
  <c r="Y69" i="86"/>
  <c r="K79" i="63"/>
  <c r="Y81" i="79"/>
  <c r="Y23" i="65"/>
  <c r="Y73" i="85"/>
  <c r="Y77" i="82"/>
  <c r="Y70" i="79"/>
  <c r="AB63" i="85"/>
  <c r="G17" i="71"/>
  <c r="AB70" i="78"/>
  <c r="AB44" i="79"/>
  <c r="T17" i="58"/>
  <c r="AA49" i="76"/>
  <c r="AA62" i="85"/>
  <c r="U47" i="68"/>
  <c r="AB83" i="75"/>
  <c r="S65" i="57"/>
  <c r="Y78" i="81"/>
  <c r="V67" i="59"/>
  <c r="Y63" i="83"/>
  <c r="AB81" i="85"/>
  <c r="AA63" i="86"/>
  <c r="O74" i="57"/>
  <c r="Y73" i="84"/>
  <c r="Y49" i="71"/>
  <c r="S64" i="60"/>
  <c r="Y83" i="84"/>
  <c r="U60" i="95"/>
  <c r="AA69" i="86"/>
  <c r="I81" i="79"/>
  <c r="AB50" i="72"/>
  <c r="AB63" i="84"/>
  <c r="T42" i="56"/>
  <c r="Y79" i="79"/>
  <c r="V63" i="60"/>
  <c r="V44" i="62"/>
  <c r="AA70" i="86"/>
  <c r="AA70" i="79"/>
  <c r="AB68" i="72"/>
  <c r="U77" i="81"/>
  <c r="Y84" i="74"/>
  <c r="AA70" i="85"/>
  <c r="T73" i="57"/>
  <c r="U62" i="62"/>
  <c r="Y70" i="78"/>
  <c r="AA44" i="79"/>
  <c r="S49" i="60"/>
  <c r="Y65" i="76"/>
  <c r="U73" i="62"/>
  <c r="K78" i="63"/>
  <c r="Y67" i="65"/>
  <c r="AB47" i="68"/>
  <c r="U78" i="81"/>
  <c r="Y60" i="82"/>
  <c r="AB63" i="86"/>
  <c r="G79" i="71"/>
  <c r="AB70" i="80"/>
  <c r="M81" i="68"/>
  <c r="AA73" i="84"/>
  <c r="V72" i="61"/>
  <c r="AB72" i="68"/>
  <c r="V72" i="59"/>
  <c r="Y60" i="95"/>
  <c r="AB70" i="72"/>
  <c r="AB34" i="72"/>
  <c r="AB70" i="69"/>
  <c r="T50" i="57"/>
  <c r="Y84" i="71"/>
  <c r="U81" i="62"/>
  <c r="AA34" i="80"/>
  <c r="Y73" i="66"/>
  <c r="AA17" i="71"/>
  <c r="M73" i="68"/>
  <c r="AB49" i="82"/>
  <c r="AB80" i="72"/>
  <c r="M62" i="68"/>
  <c r="U84" i="82"/>
  <c r="AA77" i="89"/>
  <c r="S79" i="63"/>
  <c r="AA81" i="79"/>
  <c r="AB23" i="65"/>
  <c r="AA79" i="73"/>
  <c r="Y17" i="66"/>
  <c r="AB34" i="67"/>
  <c r="Y70" i="69"/>
  <c r="K42" i="63"/>
  <c r="O50" i="57"/>
  <c r="T74" i="58"/>
  <c r="AB70" i="82"/>
  <c r="AA77" i="84"/>
  <c r="Y82" i="77"/>
  <c r="I69" i="79"/>
  <c r="T66" i="57"/>
  <c r="S44" i="61"/>
  <c r="Y67" i="71"/>
  <c r="U17" i="64"/>
  <c r="AB34" i="80"/>
  <c r="AA84" i="73"/>
  <c r="AA78" i="76"/>
  <c r="V46" i="59"/>
  <c r="Y78" i="83"/>
  <c r="AB71" i="77"/>
  <c r="AB17" i="71"/>
  <c r="AA65" i="69"/>
  <c r="AB79" i="78"/>
  <c r="AA59" i="71"/>
  <c r="AA47" i="77"/>
  <c r="AA81" i="81"/>
  <c r="AA49" i="82"/>
  <c r="AA70" i="77"/>
  <c r="Y62" i="70"/>
  <c r="AB69" i="72"/>
  <c r="AA17" i="73"/>
  <c r="U83" i="68"/>
  <c r="AB63" i="83"/>
  <c r="AB73" i="77"/>
  <c r="AB71" i="70"/>
  <c r="T72" i="57"/>
  <c r="S23" i="58"/>
  <c r="Y84" i="82"/>
  <c r="AA47" i="75"/>
  <c r="T42" i="48"/>
  <c r="AB42" i="90"/>
  <c r="AB60" i="95"/>
  <c r="Y70" i="72"/>
  <c r="AB23" i="71"/>
  <c r="Y64" i="67"/>
  <c r="Y77" i="65"/>
  <c r="S50" i="58"/>
  <c r="Y64" i="83"/>
  <c r="AB60" i="72"/>
  <c r="AA67" i="74"/>
  <c r="AB78" i="74"/>
  <c r="AB78" i="80"/>
  <c r="AB64" i="67"/>
  <c r="AB80" i="79"/>
  <c r="AA77" i="65"/>
  <c r="Y49" i="84"/>
  <c r="Y60" i="72"/>
  <c r="Y59" i="71"/>
  <c r="W69" i="81"/>
  <c r="Y73" i="77"/>
  <c r="Y71" i="70"/>
  <c r="Y47" i="75"/>
  <c r="W68" i="81"/>
  <c r="V79" i="63"/>
  <c r="AA50" i="72"/>
  <c r="AA82" i="75"/>
  <c r="S42" i="63"/>
  <c r="AB73" i="85"/>
  <c r="AB62" i="76"/>
  <c r="V44" i="61"/>
  <c r="Y77" i="71"/>
  <c r="X17" i="64"/>
  <c r="Y42" i="80"/>
  <c r="AB84" i="73"/>
  <c r="AB78" i="76"/>
  <c r="S46" i="59"/>
  <c r="Y63" i="85"/>
  <c r="Y17" i="71"/>
  <c r="Y67" i="77"/>
  <c r="AA70" i="78"/>
  <c r="AA34" i="79"/>
  <c r="AB49" i="76"/>
  <c r="Y50" i="65"/>
  <c r="Y44" i="76"/>
  <c r="AA47" i="66"/>
  <c r="AA69" i="72"/>
  <c r="AA34" i="76"/>
  <c r="S72" i="57"/>
  <c r="AB74" i="66"/>
  <c r="V70" i="62"/>
  <c r="AB77" i="66"/>
  <c r="AA71" i="69"/>
  <c r="U67" i="95"/>
  <c r="AB34" i="96"/>
  <c r="AB47" i="96"/>
  <c r="AB70" i="90"/>
  <c r="AB44" i="89"/>
  <c r="Y78" i="87"/>
  <c r="AB78" i="87"/>
  <c r="Y60" i="86"/>
  <c r="M60" i="86"/>
  <c r="W60" i="86"/>
  <c r="AB17" i="86"/>
  <c r="Y17" i="86"/>
  <c r="Y71" i="85"/>
  <c r="AB46" i="83"/>
  <c r="Y64" i="84"/>
  <c r="AA74" i="82"/>
  <c r="AB74" i="82"/>
  <c r="AB17" i="82"/>
  <c r="AA17" i="82"/>
  <c r="U17" i="82"/>
  <c r="U50" i="81"/>
  <c r="AA68" i="80"/>
  <c r="AA60" i="80"/>
  <c r="Y60" i="80"/>
  <c r="AB17" i="80"/>
  <c r="O71" i="79"/>
  <c r="I50" i="79"/>
  <c r="AA50" i="79"/>
  <c r="AA82" i="78"/>
  <c r="AB82" i="78"/>
  <c r="AA68" i="78"/>
  <c r="Y79" i="77"/>
  <c r="AB79" i="77"/>
  <c r="Y60" i="76"/>
  <c r="AA60" i="76"/>
  <c r="Y71" i="73"/>
  <c r="AA46" i="76"/>
  <c r="AA71" i="79"/>
  <c r="Y17" i="76"/>
  <c r="AB17" i="74"/>
  <c r="M17" i="86"/>
  <c r="Y50" i="81"/>
  <c r="Y46" i="78"/>
  <c r="Y82" i="83"/>
  <c r="W64" i="81"/>
  <c r="AB60" i="80"/>
  <c r="AA68" i="83"/>
  <c r="AB60" i="76"/>
  <c r="Y60" i="74"/>
  <c r="AB64" i="85"/>
  <c r="Y46" i="82"/>
  <c r="AB50" i="85"/>
  <c r="O79" i="57"/>
  <c r="T35" i="56"/>
  <c r="K35" i="56"/>
  <c r="AB71" i="75"/>
  <c r="AA79" i="79"/>
  <c r="Y79" i="81"/>
  <c r="AB17" i="76"/>
  <c r="AB74" i="76"/>
  <c r="W17" i="86"/>
  <c r="W50" i="81"/>
  <c r="AB82" i="76"/>
  <c r="AA79" i="75"/>
  <c r="AA41" i="85"/>
  <c r="S35" i="57"/>
  <c r="Y68" i="78"/>
  <c r="Y41" i="79"/>
  <c r="U82" i="64"/>
  <c r="X68" i="64"/>
  <c r="U46" i="64"/>
  <c r="K71" i="63"/>
  <c r="S71" i="63"/>
  <c r="S64" i="63"/>
  <c r="K64" i="63"/>
  <c r="S41" i="63"/>
  <c r="S74" i="62"/>
  <c r="V60" i="62"/>
  <c r="S60" i="62"/>
  <c r="S46" i="62"/>
  <c r="V64" i="61"/>
  <c r="V42" i="61"/>
  <c r="S69" i="60"/>
  <c r="V69" i="60"/>
  <c r="V23" i="60"/>
  <c r="S51" i="59"/>
  <c r="V42" i="59"/>
  <c r="S42" i="59"/>
  <c r="S82" i="58"/>
  <c r="S60" i="58"/>
  <c r="V46" i="62"/>
  <c r="AA41" i="73"/>
  <c r="AA64" i="84"/>
  <c r="O79" i="79"/>
  <c r="AA17" i="80"/>
  <c r="AB79" i="81"/>
  <c r="I17" i="86"/>
  <c r="Y74" i="80"/>
  <c r="T64" i="57"/>
  <c r="AA50" i="81"/>
  <c r="AB79" i="75"/>
  <c r="V64" i="63"/>
  <c r="AB50" i="79"/>
  <c r="O35" i="57"/>
  <c r="V77" i="60"/>
  <c r="AA46" i="74"/>
  <c r="U41" i="81"/>
  <c r="Y17" i="82"/>
  <c r="AB68" i="78"/>
  <c r="AB82" i="72"/>
  <c r="AA44" i="89"/>
  <c r="AB50" i="71"/>
  <c r="AB41" i="71"/>
  <c r="G41" i="71"/>
  <c r="AA41" i="71"/>
  <c r="AB78" i="72"/>
  <c r="Y81" i="70"/>
  <c r="AA73" i="70"/>
  <c r="AB44" i="70"/>
  <c r="AA84" i="69"/>
  <c r="AA63" i="69"/>
  <c r="AB34" i="69"/>
  <c r="Y34" i="69"/>
  <c r="Y73" i="68"/>
  <c r="O67" i="68"/>
  <c r="M67" i="68"/>
  <c r="M44" i="68"/>
  <c r="U44" i="68"/>
  <c r="Y49" i="67"/>
  <c r="AB67" i="66"/>
  <c r="Y59" i="66"/>
  <c r="AB59" i="66"/>
  <c r="AB84" i="65"/>
  <c r="AA78" i="65"/>
  <c r="S78" i="65"/>
  <c r="S70" i="65"/>
  <c r="Y70" i="65"/>
  <c r="AA34" i="65"/>
  <c r="S34" i="65"/>
  <c r="U67" i="64"/>
  <c r="X67" i="64"/>
  <c r="U59" i="64"/>
  <c r="S84" i="63"/>
  <c r="K84" i="63"/>
  <c r="V78" i="63"/>
  <c r="S49" i="63"/>
  <c r="K34" i="63"/>
  <c r="U67" i="62"/>
  <c r="S59" i="62"/>
  <c r="U59" i="62"/>
  <c r="V84" i="61"/>
  <c r="U46" i="62"/>
  <c r="AB74" i="78"/>
  <c r="Y34" i="72"/>
  <c r="U67" i="68"/>
  <c r="Y82" i="74"/>
  <c r="AB64" i="84"/>
  <c r="AA46" i="83"/>
  <c r="Y17" i="80"/>
  <c r="V81" i="62"/>
  <c r="AA74" i="80"/>
  <c r="O64" i="57"/>
  <c r="AB50" i="81"/>
  <c r="AA50" i="75"/>
  <c r="AA64" i="71"/>
  <c r="Y50" i="79"/>
  <c r="U74" i="82"/>
  <c r="AB64" i="75"/>
  <c r="AA79" i="77"/>
  <c r="Y67" i="70"/>
  <c r="V84" i="63"/>
  <c r="S47" i="60"/>
  <c r="U60" i="82"/>
  <c r="AB78" i="67"/>
  <c r="Y64" i="73"/>
  <c r="O81" i="68"/>
  <c r="V80" i="59"/>
  <c r="X60" i="64"/>
  <c r="V71" i="61"/>
  <c r="AB84" i="71"/>
  <c r="G84" i="71"/>
  <c r="AA78" i="71"/>
  <c r="G78" i="71"/>
  <c r="AA49" i="71"/>
  <c r="Y59" i="95"/>
  <c r="U59" i="95"/>
  <c r="AB59" i="95"/>
  <c r="Y44" i="95"/>
  <c r="AA44" i="95"/>
  <c r="AB44" i="95"/>
  <c r="S44" i="95"/>
  <c r="AA78" i="94"/>
  <c r="AA70" i="94"/>
  <c r="AA63" i="94"/>
  <c r="AB73" i="93"/>
  <c r="AA64" i="92"/>
  <c r="AA68" i="91"/>
  <c r="AA79" i="90"/>
  <c r="AA46" i="89"/>
  <c r="AA68" i="86"/>
  <c r="AA51" i="85"/>
  <c r="U47" i="82"/>
  <c r="Y47" i="82"/>
  <c r="Y62" i="78"/>
  <c r="AB62" i="78"/>
  <c r="AA47" i="78"/>
  <c r="Y62" i="74"/>
  <c r="AA47" i="74"/>
  <c r="AB47" i="74"/>
  <c r="Y72" i="73"/>
  <c r="AA65" i="73"/>
  <c r="Y51" i="73"/>
  <c r="AA83" i="72"/>
  <c r="Y77" i="72"/>
  <c r="AA77" i="72"/>
  <c r="Y62" i="72"/>
  <c r="Y47" i="72"/>
  <c r="AA47" i="72"/>
  <c r="AB80" i="70"/>
  <c r="AB72" i="70"/>
  <c r="Y65" i="70"/>
  <c r="Y83" i="69"/>
  <c r="AB83" i="69"/>
  <c r="AB47" i="69"/>
  <c r="Y23" i="69"/>
  <c r="AA23" i="69"/>
  <c r="O72" i="68"/>
  <c r="Y72" i="68"/>
  <c r="U72" i="68"/>
  <c r="O65" i="68"/>
  <c r="O51" i="68"/>
  <c r="Y51" i="68"/>
  <c r="M42" i="68"/>
  <c r="AB83" i="67"/>
  <c r="Y77" i="67"/>
  <c r="AB77" i="67"/>
  <c r="AB62" i="67"/>
  <c r="Y62" i="67"/>
  <c r="AB23" i="67"/>
  <c r="Y80" i="66"/>
  <c r="AB80" i="66"/>
  <c r="AA72" i="66"/>
  <c r="AA51" i="66"/>
  <c r="AA42" i="66"/>
  <c r="Y42" i="66"/>
  <c r="S69" i="65"/>
  <c r="AB69" i="65"/>
  <c r="S62" i="65"/>
  <c r="AB62" i="65"/>
  <c r="S47" i="65"/>
  <c r="AA23" i="65"/>
  <c r="I46" i="86"/>
  <c r="S46" i="86"/>
  <c r="AA79" i="85"/>
  <c r="AB79" i="85"/>
  <c r="Y64" i="85"/>
  <c r="Y41" i="85"/>
  <c r="Y17" i="83"/>
  <c r="AA71" i="84"/>
  <c r="AB68" i="82"/>
  <c r="W79" i="81"/>
  <c r="AA79" i="81"/>
  <c r="AA41" i="81"/>
  <c r="Y41" i="81"/>
  <c r="W41" i="81"/>
  <c r="AB79" i="79"/>
  <c r="AB60" i="78"/>
  <c r="AA60" i="78"/>
  <c r="AB17" i="78"/>
  <c r="AA71" i="77"/>
  <c r="Y71" i="77"/>
  <c r="Y50" i="77"/>
  <c r="AA50" i="77"/>
  <c r="AA68" i="76"/>
  <c r="Y79" i="75"/>
  <c r="AB41" i="75"/>
  <c r="AA74" i="74"/>
  <c r="AA68" i="74"/>
  <c r="Y17" i="74"/>
  <c r="AA50" i="73"/>
  <c r="Y50" i="73"/>
  <c r="AB41" i="73"/>
  <c r="AB79" i="73"/>
  <c r="Y46" i="76"/>
  <c r="Y74" i="74"/>
  <c r="U71" i="81"/>
  <c r="AA17" i="74"/>
  <c r="AA17" i="86"/>
  <c r="AB46" i="86"/>
  <c r="AA71" i="85"/>
  <c r="AB60" i="86"/>
  <c r="AB68" i="80"/>
  <c r="Y71" i="84"/>
  <c r="AA64" i="85"/>
  <c r="AA68" i="82"/>
  <c r="AB70" i="89"/>
  <c r="AA83" i="93"/>
  <c r="Y84" i="86"/>
  <c r="O78" i="79"/>
  <c r="Y82" i="75"/>
  <c r="Y82" i="85"/>
  <c r="Y81" i="71"/>
  <c r="AA79" i="76"/>
  <c r="V17" i="61"/>
  <c r="AB70" i="79"/>
  <c r="AA63" i="79"/>
  <c r="AA59" i="80"/>
  <c r="AB81" i="76"/>
  <c r="AB49" i="84"/>
  <c r="Y67" i="76"/>
  <c r="AB44" i="74"/>
  <c r="Y44" i="83"/>
  <c r="G59" i="71"/>
  <c r="AB63" i="73"/>
  <c r="Y83" i="87"/>
  <c r="AB46" i="84"/>
  <c r="AB51" i="65"/>
  <c r="AB78" i="81"/>
  <c r="Y83" i="68"/>
  <c r="AB78" i="75"/>
  <c r="AB84" i="77"/>
  <c r="AB47" i="90"/>
  <c r="U79" i="95"/>
  <c r="S41" i="95"/>
  <c r="AB73" i="78"/>
  <c r="U63" i="64"/>
  <c r="AA70" i="81"/>
  <c r="Y63" i="84"/>
  <c r="AB82" i="75"/>
  <c r="Y23" i="87"/>
  <c r="AB59" i="74"/>
  <c r="AB63" i="75"/>
  <c r="AB82" i="77"/>
  <c r="Y70" i="86"/>
  <c r="O63" i="79"/>
  <c r="Y70" i="85"/>
  <c r="AA60" i="72"/>
  <c r="AB78" i="84"/>
  <c r="AA59" i="86"/>
  <c r="AB47" i="87"/>
  <c r="T70" i="58"/>
  <c r="M47" i="68"/>
  <c r="AA69" i="71"/>
  <c r="S52" i="57"/>
  <c r="AA63" i="81"/>
  <c r="S41" i="60"/>
  <c r="AB71" i="80"/>
  <c r="T78" i="58"/>
  <c r="Y34" i="85"/>
  <c r="V78" i="61"/>
  <c r="V63" i="61"/>
  <c r="S79" i="59"/>
  <c r="V79" i="59"/>
  <c r="AA79" i="70"/>
  <c r="Y79" i="70"/>
  <c r="S60" i="60"/>
  <c r="Y50" i="68"/>
  <c r="V70" i="61"/>
  <c r="V46" i="60"/>
  <c r="S46" i="60"/>
  <c r="V17" i="60"/>
  <c r="V64" i="59"/>
  <c r="S41" i="59"/>
  <c r="V41" i="59"/>
  <c r="T73" i="58"/>
  <c r="S73" i="58"/>
  <c r="T67" i="58"/>
  <c r="T59" i="58"/>
  <c r="S59" i="58"/>
  <c r="T78" i="57"/>
  <c r="S63" i="57"/>
  <c r="O63" i="57"/>
  <c r="T63" i="57"/>
  <c r="O23" i="57"/>
  <c r="T23" i="57"/>
  <c r="K17" i="56"/>
  <c r="T42" i="50"/>
  <c r="AA46" i="72"/>
  <c r="Y46" i="72"/>
  <c r="AB46" i="72"/>
  <c r="Y64" i="70"/>
  <c r="AA64" i="70"/>
  <c r="Y74" i="69"/>
  <c r="AB74" i="69"/>
  <c r="AB60" i="69"/>
  <c r="Y46" i="69"/>
  <c r="AA17" i="69"/>
  <c r="M71" i="68"/>
  <c r="U71" i="68"/>
  <c r="M64" i="68"/>
  <c r="AB64" i="68"/>
  <c r="O64" i="68"/>
  <c r="U64" i="68"/>
  <c r="AB50" i="68"/>
  <c r="U50" i="68"/>
  <c r="Y68" i="67"/>
  <c r="Y46" i="67"/>
  <c r="AA79" i="66"/>
  <c r="AA71" i="66"/>
  <c r="AB71" i="66"/>
  <c r="AB64" i="66"/>
  <c r="AA64" i="66"/>
  <c r="AB82" i="65"/>
  <c r="AA82" i="65"/>
  <c r="AB68" i="65"/>
  <c r="AB17" i="65"/>
  <c r="Y17" i="65"/>
  <c r="AA17" i="65"/>
  <c r="U65" i="64"/>
  <c r="S83" i="63"/>
  <c r="V83" i="63"/>
  <c r="K77" i="63"/>
  <c r="S77" i="63"/>
  <c r="V69" i="63"/>
  <c r="K69" i="63"/>
  <c r="K47" i="63"/>
  <c r="V80" i="62"/>
  <c r="S65" i="62"/>
  <c r="V65" i="62"/>
  <c r="U42" i="62"/>
  <c r="S42" i="62"/>
  <c r="S69" i="61"/>
  <c r="V69" i="61"/>
  <c r="S34" i="61"/>
  <c r="V34" i="61"/>
  <c r="V73" i="60"/>
  <c r="S84" i="59"/>
  <c r="S78" i="59"/>
  <c r="V78" i="59"/>
  <c r="S70" i="59"/>
  <c r="V70" i="59"/>
  <c r="V63" i="59"/>
  <c r="S63" i="59"/>
  <c r="S49" i="59"/>
  <c r="T83" i="57"/>
  <c r="T75" i="57"/>
  <c r="S69" i="57"/>
  <c r="T69" i="57"/>
  <c r="S17" i="57"/>
  <c r="O17" i="57"/>
  <c r="T35" i="50"/>
  <c r="X72" i="64"/>
  <c r="S17" i="65"/>
  <c r="X42" i="64"/>
  <c r="O75" i="57"/>
  <c r="AB82" i="67"/>
  <c r="Y34" i="95"/>
  <c r="U34" i="95"/>
  <c r="AB81" i="94"/>
  <c r="AA81" i="92"/>
  <c r="AA73" i="92"/>
  <c r="AA60" i="92"/>
  <c r="AB60" i="92"/>
  <c r="AB17" i="92"/>
  <c r="AA64" i="91"/>
  <c r="AA41" i="91"/>
  <c r="AA82" i="90"/>
  <c r="AA17" i="90"/>
  <c r="AA71" i="89"/>
  <c r="AA64" i="89"/>
  <c r="AB64" i="89"/>
  <c r="AA74" i="87"/>
  <c r="AB68" i="87"/>
  <c r="Y68" i="87"/>
  <c r="AA68" i="87"/>
  <c r="AA60" i="87"/>
  <c r="AB60" i="87"/>
  <c r="Y60" i="87"/>
  <c r="S79" i="86"/>
  <c r="AB79" i="86"/>
  <c r="M79" i="86"/>
  <c r="Y79" i="86"/>
  <c r="M71" i="86"/>
  <c r="W71" i="86"/>
  <c r="Y71" i="86"/>
  <c r="I71" i="86"/>
  <c r="AA71" i="86"/>
  <c r="Y42" i="86"/>
  <c r="AA42" i="86"/>
  <c r="W42" i="86"/>
  <c r="AA77" i="85"/>
  <c r="AA69" i="85"/>
  <c r="AB62" i="85"/>
  <c r="Y62" i="85"/>
  <c r="Y82" i="65"/>
  <c r="O78" i="57"/>
  <c r="AB60" i="90"/>
  <c r="AA79" i="91"/>
  <c r="AA17" i="92"/>
  <c r="S59" i="60"/>
  <c r="S64" i="59"/>
  <c r="AB79" i="68"/>
  <c r="U65" i="62"/>
  <c r="T17" i="57"/>
  <c r="S78" i="61"/>
  <c r="S78" i="57"/>
  <c r="U80" i="62"/>
  <c r="T80" i="58"/>
  <c r="I79" i="86"/>
  <c r="AA46" i="69"/>
  <c r="AB17" i="90"/>
  <c r="Y23" i="85"/>
  <c r="AA42" i="82"/>
  <c r="AB42" i="82"/>
  <c r="AA77" i="81"/>
  <c r="Y77" i="81"/>
  <c r="AA69" i="79"/>
  <c r="Y69" i="79"/>
  <c r="Y23" i="77"/>
  <c r="AB23" i="77"/>
  <c r="AA23" i="75"/>
  <c r="AB23" i="75"/>
  <c r="AA42" i="74"/>
  <c r="Y42" i="74"/>
  <c r="AB42" i="74"/>
  <c r="AA73" i="69"/>
  <c r="AB73" i="69"/>
  <c r="AB84" i="68"/>
  <c r="O84" i="68"/>
  <c r="M49" i="68"/>
  <c r="Y49" i="68"/>
  <c r="Y67" i="67"/>
  <c r="Y44" i="67"/>
  <c r="AA78" i="66"/>
  <c r="AB78" i="66"/>
  <c r="V74" i="63"/>
  <c r="K74" i="63"/>
  <c r="S60" i="63"/>
  <c r="V60" i="63"/>
  <c r="S17" i="63"/>
  <c r="V17" i="63"/>
  <c r="V80" i="60"/>
  <c r="S42" i="58"/>
  <c r="T42" i="58"/>
  <c r="T17" i="50"/>
  <c r="AB65" i="80"/>
  <c r="AB69" i="75"/>
  <c r="M70" i="68"/>
  <c r="AA23" i="85"/>
  <c r="Y62" i="75"/>
  <c r="X79" i="64"/>
  <c r="AA65" i="78"/>
  <c r="Y77" i="79"/>
  <c r="AB47" i="75"/>
  <c r="AA62" i="95"/>
  <c r="AB62" i="95"/>
  <c r="AA67" i="92"/>
  <c r="U63" i="62"/>
  <c r="AA41" i="86"/>
  <c r="W84" i="86"/>
  <c r="AA82" i="79"/>
  <c r="V62" i="59"/>
  <c r="S47" i="61"/>
  <c r="Y60" i="77"/>
  <c r="U84" i="64"/>
  <c r="AB69" i="79"/>
  <c r="Y74" i="73"/>
  <c r="AB47" i="84"/>
  <c r="AA71" i="83"/>
  <c r="S64" i="62"/>
  <c r="AA42" i="72"/>
  <c r="AB42" i="80"/>
  <c r="Y23" i="73"/>
  <c r="Y51" i="76"/>
  <c r="AB72" i="74"/>
  <c r="S64" i="58"/>
  <c r="I46" i="79"/>
  <c r="T71" i="58"/>
  <c r="AB47" i="66"/>
  <c r="Y23" i="75"/>
  <c r="V82" i="61"/>
  <c r="Y74" i="79"/>
  <c r="X71" i="64"/>
  <c r="AA51" i="65"/>
  <c r="U46" i="81"/>
  <c r="M84" i="68"/>
  <c r="AA72" i="76"/>
  <c r="X41" i="64"/>
  <c r="Y51" i="80"/>
  <c r="Y72" i="83"/>
  <c r="U70" i="62"/>
  <c r="O60" i="57"/>
  <c r="AB73" i="65"/>
  <c r="AA83" i="84"/>
  <c r="AA44" i="90"/>
  <c r="S62" i="95"/>
  <c r="Y47" i="85"/>
  <c r="AA65" i="83"/>
  <c r="AB65" i="83"/>
  <c r="AA42" i="83"/>
  <c r="Y42" i="83"/>
  <c r="Y72" i="82"/>
  <c r="U51" i="82"/>
  <c r="Y69" i="81"/>
  <c r="AA69" i="81"/>
  <c r="AA80" i="80"/>
  <c r="AB51" i="78"/>
  <c r="Y51" i="78"/>
  <c r="AA51" i="78"/>
  <c r="AB69" i="77"/>
  <c r="AB47" i="77"/>
  <c r="AA69" i="75"/>
  <c r="Y69" i="75"/>
  <c r="AB83" i="73"/>
  <c r="Y84" i="70"/>
  <c r="AB84" i="70"/>
  <c r="AB81" i="69"/>
  <c r="Y78" i="68"/>
  <c r="AB78" i="68"/>
  <c r="AB63" i="68"/>
  <c r="AB34" i="68"/>
  <c r="O34" i="68"/>
  <c r="AA81" i="65"/>
  <c r="AB81" i="65"/>
  <c r="S82" i="63"/>
  <c r="V68" i="63"/>
  <c r="S41" i="62"/>
  <c r="O82" i="57"/>
  <c r="S68" i="57"/>
  <c r="O45" i="57"/>
  <c r="S45" i="57"/>
  <c r="T35" i="51"/>
  <c r="T61" i="48"/>
  <c r="V71" i="62"/>
  <c r="O78" i="68"/>
  <c r="AB77" i="84"/>
  <c r="S46" i="63"/>
  <c r="AA23" i="73"/>
  <c r="Y72" i="74"/>
  <c r="Y23" i="79"/>
  <c r="Y59" i="65"/>
  <c r="V41" i="62"/>
  <c r="Y65" i="74"/>
  <c r="AA47" i="85"/>
  <c r="Y81" i="65"/>
  <c r="AB72" i="76"/>
  <c r="Y72" i="78"/>
  <c r="AB83" i="93"/>
  <c r="AA84" i="91"/>
  <c r="AB34" i="91"/>
  <c r="AB81" i="90"/>
  <c r="AA73" i="90"/>
  <c r="AA67" i="90"/>
  <c r="AA59" i="90"/>
  <c r="AB78" i="89"/>
  <c r="AB63" i="89"/>
  <c r="AB49" i="89"/>
  <c r="AA73" i="87"/>
  <c r="Y67" i="87"/>
  <c r="AB59" i="87"/>
  <c r="Y59" i="87"/>
  <c r="W70" i="86"/>
  <c r="AB70" i="86"/>
  <c r="AA74" i="84"/>
  <c r="Y17" i="84"/>
  <c r="AB79" i="82"/>
  <c r="Y79" i="82"/>
  <c r="Y82" i="81"/>
  <c r="AB74" i="81"/>
  <c r="U74" i="81"/>
  <c r="W60" i="81"/>
  <c r="U60" i="81"/>
  <c r="AA50" i="80"/>
  <c r="Y50" i="80"/>
  <c r="AB60" i="77"/>
  <c r="AA60" i="77"/>
  <c r="AA17" i="77"/>
  <c r="AB64" i="76"/>
  <c r="Y64" i="76"/>
  <c r="AA41" i="76"/>
  <c r="AB50" i="74"/>
  <c r="AA41" i="74"/>
  <c r="AA82" i="73"/>
  <c r="AA46" i="73"/>
  <c r="AB46" i="73"/>
  <c r="AB17" i="73"/>
  <c r="Y83" i="70"/>
  <c r="AA83" i="70"/>
  <c r="AA69" i="70"/>
  <c r="Y69" i="70"/>
  <c r="AA80" i="69"/>
  <c r="Y80" i="69"/>
  <c r="AB72" i="69"/>
  <c r="AA42" i="69"/>
  <c r="Y42" i="69"/>
  <c r="M83" i="68"/>
  <c r="AB83" i="68"/>
  <c r="Y77" i="68"/>
  <c r="O77" i="68"/>
  <c r="O69" i="68"/>
  <c r="O47" i="68"/>
  <c r="Y23" i="68"/>
  <c r="O23" i="68"/>
  <c r="AB80" i="67"/>
  <c r="Y72" i="67"/>
  <c r="Y51" i="67"/>
  <c r="Y83" i="66"/>
  <c r="AB83" i="66"/>
  <c r="Y77" i="66"/>
  <c r="Y62" i="66"/>
  <c r="AA23" i="66"/>
  <c r="Y23" i="66"/>
  <c r="AA80" i="65"/>
  <c r="AB80" i="65"/>
  <c r="AB65" i="65"/>
  <c r="S65" i="65"/>
  <c r="X78" i="64"/>
  <c r="U78" i="64"/>
  <c r="X70" i="64"/>
  <c r="U34" i="64"/>
  <c r="X34" i="64"/>
  <c r="S67" i="63"/>
  <c r="V59" i="63"/>
  <c r="S84" i="62"/>
  <c r="V78" i="62"/>
  <c r="S70" i="62"/>
  <c r="S49" i="62"/>
  <c r="U49" i="62"/>
  <c r="S73" i="61"/>
  <c r="K59" i="63"/>
  <c r="X63" i="64"/>
  <c r="W74" i="81"/>
  <c r="U23" i="68"/>
  <c r="Y82" i="84"/>
  <c r="V47" i="61"/>
  <c r="Y23" i="70"/>
  <c r="X84" i="64"/>
  <c r="AB79" i="76"/>
  <c r="AA83" i="66"/>
  <c r="AB62" i="81"/>
  <c r="Y47" i="84"/>
  <c r="AB69" i="70"/>
  <c r="AB42" i="72"/>
  <c r="AA42" i="80"/>
  <c r="AB23" i="73"/>
  <c r="AA72" i="74"/>
  <c r="S79" i="62"/>
  <c r="Y80" i="80"/>
  <c r="AA59" i="65"/>
  <c r="T64" i="58"/>
  <c r="AB77" i="68"/>
  <c r="AA62" i="75"/>
  <c r="AA65" i="65"/>
  <c r="AB65" i="78"/>
  <c r="M78" i="86"/>
  <c r="Y46" i="79"/>
  <c r="AA50" i="76"/>
  <c r="S82" i="61"/>
  <c r="O74" i="79"/>
  <c r="U71" i="64"/>
  <c r="AA44" i="72"/>
  <c r="Y51" i="65"/>
  <c r="Y72" i="76"/>
  <c r="AA81" i="69"/>
  <c r="U41" i="64"/>
  <c r="AA51" i="80"/>
  <c r="M69" i="68"/>
  <c r="S23" i="61"/>
  <c r="AA34" i="91"/>
  <c r="AB59" i="92"/>
  <c r="Y77" i="95"/>
  <c r="Y62" i="95"/>
  <c r="Y62" i="71"/>
  <c r="G62" i="71"/>
  <c r="AB47" i="71"/>
  <c r="Y47" i="71"/>
  <c r="AB81" i="93"/>
  <c r="AB62" i="91"/>
  <c r="U73" i="81"/>
  <c r="S80" i="95"/>
  <c r="U80" i="95"/>
  <c r="AB80" i="95"/>
  <c r="S51" i="95"/>
  <c r="Y51" i="95"/>
  <c r="AA69" i="94"/>
  <c r="AB83" i="92"/>
  <c r="AB73" i="91"/>
  <c r="AA17" i="91"/>
  <c r="AB82" i="89"/>
  <c r="AA68" i="89"/>
  <c r="AB68" i="89"/>
  <c r="AB46" i="89"/>
  <c r="AA62" i="86"/>
  <c r="Y62" i="86"/>
  <c r="AA51" i="84"/>
  <c r="U83" i="82"/>
  <c r="U42" i="81"/>
  <c r="AB42" i="81"/>
  <c r="Y62" i="80"/>
  <c r="AA72" i="79"/>
  <c r="O72" i="79"/>
  <c r="Y51" i="79"/>
  <c r="Y69" i="78"/>
  <c r="AA72" i="77"/>
  <c r="AB72" i="77"/>
  <c r="AA69" i="76"/>
  <c r="Y69" i="76"/>
  <c r="AB63" i="74"/>
  <c r="AB79" i="72"/>
  <c r="AA79" i="72"/>
  <c r="T72" i="58"/>
  <c r="T65" i="58"/>
  <c r="S44" i="58"/>
  <c r="AB80" i="77"/>
  <c r="I80" i="79"/>
  <c r="I72" i="79"/>
  <c r="AA83" i="74"/>
  <c r="AB77" i="76"/>
  <c r="AA68" i="94"/>
  <c r="AB46" i="94"/>
  <c r="AA46" i="94"/>
  <c r="AB64" i="93"/>
  <c r="AA41" i="93"/>
  <c r="AB74" i="92"/>
  <c r="AA74" i="92"/>
  <c r="AA51" i="91"/>
  <c r="AA63" i="90"/>
  <c r="AB67" i="89"/>
  <c r="Y41" i="72"/>
  <c r="AB68" i="68"/>
  <c r="Y68" i="68"/>
  <c r="O68" i="68"/>
  <c r="AB82" i="66"/>
  <c r="Y82" i="66"/>
  <c r="AA46" i="66"/>
  <c r="Y79" i="65"/>
  <c r="S79" i="65"/>
  <c r="AA64" i="65"/>
  <c r="S51" i="60"/>
  <c r="Y74" i="70"/>
  <c r="Y83" i="82"/>
  <c r="AA72" i="85"/>
  <c r="V42" i="63"/>
  <c r="AA84" i="72"/>
  <c r="Y69" i="74"/>
  <c r="AA67" i="73"/>
  <c r="U51" i="81"/>
  <c r="Y60" i="66"/>
  <c r="AA72" i="84"/>
  <c r="S65" i="60"/>
  <c r="AA42" i="75"/>
  <c r="AB79" i="65"/>
  <c r="S80" i="60"/>
  <c r="U68" i="68"/>
  <c r="AB71" i="69"/>
  <c r="AA74" i="89"/>
  <c r="AB51" i="91"/>
  <c r="AB63" i="93"/>
  <c r="S66" i="57"/>
  <c r="K60" i="56"/>
  <c r="T35" i="54"/>
  <c r="T60" i="48"/>
  <c r="AB74" i="70"/>
  <c r="AA17" i="66"/>
  <c r="Y79" i="67"/>
  <c r="AA47" i="83"/>
  <c r="O73" i="57"/>
  <c r="AA72" i="71"/>
  <c r="AB46" i="66"/>
  <c r="Y67" i="73"/>
  <c r="AB60" i="66"/>
  <c r="Y72" i="84"/>
  <c r="AB23" i="83"/>
  <c r="W62" i="86"/>
  <c r="G51" i="71"/>
  <c r="U23" i="64"/>
  <c r="AA68" i="66"/>
  <c r="AA79" i="65"/>
  <c r="V80" i="61"/>
  <c r="Y71" i="69"/>
  <c r="AB74" i="89"/>
  <c r="AA72" i="91"/>
  <c r="AA81" i="91"/>
  <c r="AB82" i="92"/>
  <c r="AA23" i="92"/>
  <c r="AA49" i="93"/>
  <c r="Y79" i="95"/>
  <c r="AA51" i="95"/>
  <c r="AA74" i="70"/>
  <c r="AB51" i="79"/>
  <c r="AB41" i="72"/>
  <c r="S64" i="65"/>
  <c r="V72" i="60"/>
  <c r="AB79" i="67"/>
  <c r="Y47" i="83"/>
  <c r="AA42" i="85"/>
  <c r="AB84" i="72"/>
  <c r="AB62" i="80"/>
  <c r="S65" i="58"/>
  <c r="AB69" i="78"/>
  <c r="G47" i="71"/>
  <c r="AB69" i="74"/>
  <c r="AB72" i="81"/>
  <c r="Y51" i="85"/>
  <c r="M23" i="86"/>
  <c r="S50" i="65"/>
  <c r="AB67" i="73"/>
  <c r="W42" i="81"/>
  <c r="T79" i="58"/>
  <c r="Y50" i="67"/>
  <c r="Y23" i="83"/>
  <c r="I62" i="86"/>
  <c r="AA51" i="71"/>
  <c r="X23" i="64"/>
  <c r="Y63" i="72"/>
  <c r="T52" i="57"/>
  <c r="U62" i="64"/>
  <c r="AA65" i="81"/>
  <c r="AA47" i="82"/>
  <c r="Y68" i="66"/>
  <c r="AB84" i="90"/>
  <c r="AB49" i="93"/>
  <c r="AA81" i="94"/>
  <c r="AB69" i="94"/>
  <c r="AB44" i="94"/>
  <c r="AA70" i="95"/>
  <c r="U51" i="95"/>
  <c r="G68" i="71"/>
  <c r="AB68" i="71"/>
  <c r="AA49" i="89"/>
  <c r="Y73" i="87"/>
  <c r="AA67" i="87"/>
  <c r="AB67" i="87"/>
  <c r="AA59" i="87"/>
  <c r="I78" i="86"/>
  <c r="AA78" i="86"/>
  <c r="Y50" i="86"/>
  <c r="AB50" i="86"/>
  <c r="AB82" i="85"/>
  <c r="AB79" i="83"/>
  <c r="Y79" i="83"/>
  <c r="AB68" i="84"/>
  <c r="Y68" i="84"/>
  <c r="AA17" i="84"/>
  <c r="AB17" i="84"/>
  <c r="Y41" i="82"/>
  <c r="AA41" i="82"/>
  <c r="U68" i="81"/>
  <c r="AB68" i="81"/>
  <c r="Y68" i="81"/>
  <c r="Y60" i="81"/>
  <c r="AB46" i="81"/>
  <c r="Y41" i="80"/>
  <c r="Y82" i="79"/>
  <c r="AB74" i="79"/>
  <c r="AA74" i="79"/>
  <c r="O60" i="79"/>
  <c r="Y60" i="79"/>
  <c r="AB46" i="79"/>
  <c r="AA46" i="79"/>
  <c r="I17" i="79"/>
  <c r="Y79" i="78"/>
  <c r="AA41" i="78"/>
  <c r="AB41" i="78"/>
  <c r="AB50" i="76"/>
  <c r="Y50" i="76"/>
  <c r="AB60" i="75"/>
  <c r="AB71" i="74"/>
  <c r="Y71" i="74"/>
  <c r="Y64" i="74"/>
  <c r="AA64" i="74"/>
  <c r="AA83" i="73"/>
  <c r="Y83" i="73"/>
  <c r="AB59" i="72"/>
  <c r="Y59" i="72"/>
  <c r="AA71" i="70"/>
  <c r="AB50" i="70"/>
  <c r="AA74" i="69"/>
  <c r="AA68" i="69"/>
  <c r="AB17" i="69"/>
  <c r="Y17" i="69"/>
  <c r="Y79" i="68"/>
  <c r="O50" i="68"/>
  <c r="M50" i="68"/>
  <c r="AB41" i="68"/>
  <c r="U41" i="68"/>
  <c r="M41" i="68"/>
  <c r="Y60" i="67"/>
  <c r="AB46" i="67"/>
  <c r="Y79" i="66"/>
  <c r="AB79" i="66"/>
  <c r="Y64" i="66"/>
  <c r="Y50" i="66"/>
  <c r="Y68" i="65"/>
  <c r="Y60" i="65"/>
  <c r="Y46" i="65"/>
  <c r="S46" i="65"/>
  <c r="AA46" i="65"/>
  <c r="U51" i="64"/>
  <c r="U42" i="64"/>
  <c r="S69" i="63"/>
  <c r="V47" i="63"/>
  <c r="U51" i="62"/>
  <c r="V42" i="62"/>
  <c r="S63" i="61"/>
  <c r="V50" i="61"/>
  <c r="V83" i="60"/>
  <c r="S83" i="60"/>
  <c r="S77" i="60"/>
  <c r="S62" i="60"/>
  <c r="S23" i="60"/>
  <c r="S72" i="59"/>
  <c r="V51" i="59"/>
  <c r="T82" i="58"/>
  <c r="T61" i="51"/>
  <c r="T35" i="48"/>
  <c r="S72" i="95"/>
  <c r="U72" i="95"/>
  <c r="AB42" i="95"/>
  <c r="AA42" i="95"/>
  <c r="Y42" i="95"/>
  <c r="AB72" i="93"/>
  <c r="AB65" i="93"/>
  <c r="AB77" i="92"/>
  <c r="AA77" i="92"/>
  <c r="AB49" i="92"/>
  <c r="AA49" i="92"/>
  <c r="AB67" i="91"/>
  <c r="AA17" i="89"/>
  <c r="AB17" i="89"/>
  <c r="S68" i="86"/>
  <c r="M68" i="86"/>
  <c r="AB80" i="85"/>
  <c r="AB72" i="84"/>
  <c r="U23" i="82"/>
  <c r="AA23" i="82"/>
  <c r="AB23" i="82"/>
  <c r="W51" i="81"/>
  <c r="AA51" i="81"/>
  <c r="AA69" i="80"/>
  <c r="AB47" i="80"/>
  <c r="AB65" i="79"/>
  <c r="O42" i="79"/>
  <c r="AB42" i="79"/>
  <c r="Y47" i="78"/>
  <c r="AB42" i="77"/>
  <c r="AA23" i="76"/>
  <c r="AA81" i="73"/>
  <c r="AA47" i="80"/>
  <c r="AA65" i="79"/>
  <c r="AB47" i="78"/>
  <c r="M62" i="86"/>
  <c r="Y79" i="72"/>
  <c r="S42" i="95"/>
  <c r="AB79" i="95"/>
  <c r="AB69" i="92"/>
  <c r="AA69" i="92"/>
  <c r="AA46" i="70"/>
  <c r="AB74" i="68"/>
  <c r="M74" i="68"/>
  <c r="AB41" i="67"/>
  <c r="AA60" i="66"/>
  <c r="AB71" i="65"/>
  <c r="AB50" i="65"/>
  <c r="X69" i="64"/>
  <c r="S47" i="62"/>
  <c r="V73" i="61"/>
  <c r="V23" i="61"/>
  <c r="V42" i="60"/>
  <c r="V47" i="59"/>
  <c r="S47" i="59"/>
  <c r="I62" i="97"/>
  <c r="AB17" i="66"/>
  <c r="AB47" i="83"/>
  <c r="AA80" i="85"/>
  <c r="AB23" i="78"/>
  <c r="Y47" i="80"/>
  <c r="U69" i="64"/>
  <c r="S42" i="60"/>
  <c r="Y71" i="72"/>
  <c r="Y46" i="66"/>
  <c r="Y83" i="74"/>
  <c r="Y77" i="83"/>
  <c r="AB62" i="86"/>
  <c r="AA82" i="89"/>
  <c r="AA73" i="91"/>
  <c r="AA83" i="92"/>
  <c r="AA64" i="93"/>
  <c r="AA82" i="94"/>
  <c r="AB80" i="96"/>
  <c r="AA63" i="95"/>
  <c r="S63" i="95"/>
  <c r="AB46" i="97"/>
  <c r="S46" i="97"/>
  <c r="O51" i="79"/>
  <c r="S72" i="60"/>
  <c r="U69" i="82"/>
  <c r="Y72" i="85"/>
  <c r="Y23" i="78"/>
  <c r="Y84" i="72"/>
  <c r="O81" i="57"/>
  <c r="U77" i="82"/>
  <c r="S72" i="63"/>
  <c r="T44" i="58"/>
  <c r="AA69" i="74"/>
  <c r="Y60" i="70"/>
  <c r="AA62" i="78"/>
  <c r="I51" i="79"/>
  <c r="AA41" i="72"/>
  <c r="AB64" i="65"/>
  <c r="V51" i="60"/>
  <c r="S62" i="59"/>
  <c r="Y42" i="85"/>
  <c r="AA62" i="76"/>
  <c r="AA77" i="82"/>
  <c r="Y46" i="70"/>
  <c r="AA69" i="78"/>
  <c r="S51" i="63"/>
  <c r="I65" i="79"/>
  <c r="AB64" i="69"/>
  <c r="W68" i="86"/>
  <c r="Y81" i="73"/>
  <c r="V46" i="61"/>
  <c r="V62" i="62"/>
  <c r="Y72" i="81"/>
  <c r="Y62" i="83"/>
  <c r="AB51" i="85"/>
  <c r="AB72" i="79"/>
  <c r="AA50" i="65"/>
  <c r="Y42" i="81"/>
  <c r="T42" i="55"/>
  <c r="O74" i="68"/>
  <c r="AB69" i="76"/>
  <c r="U77" i="62"/>
  <c r="AA63" i="72"/>
  <c r="O52" i="57"/>
  <c r="Y44" i="73"/>
  <c r="AB50" i="69"/>
  <c r="Y23" i="71"/>
  <c r="AB69" i="80"/>
  <c r="T41" i="58"/>
  <c r="U46" i="68"/>
  <c r="Y17" i="70"/>
  <c r="AB79" i="87"/>
  <c r="Y23" i="82"/>
  <c r="AB60" i="89"/>
  <c r="AA67" i="91"/>
  <c r="AA42" i="93"/>
  <c r="AA60" i="94"/>
  <c r="S79" i="95"/>
  <c r="AA80" i="95"/>
  <c r="AB51" i="95"/>
  <c r="AB65" i="96"/>
  <c r="G67" i="71"/>
  <c r="AB59" i="71"/>
  <c r="AA78" i="92"/>
  <c r="AB82" i="91"/>
  <c r="AA60" i="91"/>
  <c r="AA80" i="90"/>
  <c r="AA83" i="89"/>
  <c r="M69" i="86"/>
  <c r="S69" i="86"/>
  <c r="S63" i="86"/>
  <c r="M63" i="86"/>
  <c r="I63" i="86"/>
  <c r="I34" i="86"/>
  <c r="Y81" i="85"/>
  <c r="AA70" i="83"/>
  <c r="Y34" i="83"/>
  <c r="AB73" i="84"/>
  <c r="Y67" i="84"/>
  <c r="AA84" i="82"/>
  <c r="AB84" i="82"/>
  <c r="U49" i="82"/>
  <c r="AA34" i="82"/>
  <c r="AB34" i="82"/>
  <c r="AB67" i="81"/>
  <c r="AA67" i="81"/>
  <c r="Y84" i="80"/>
  <c r="Y78" i="80"/>
  <c r="Y70" i="80"/>
  <c r="O81" i="79"/>
  <c r="AB67" i="79"/>
  <c r="O67" i="79"/>
  <c r="I59" i="79"/>
  <c r="O59" i="79"/>
  <c r="AA78" i="78"/>
  <c r="AB49" i="78"/>
  <c r="AA49" i="78"/>
  <c r="AB67" i="77"/>
  <c r="Y34" i="76"/>
  <c r="AB34" i="76"/>
  <c r="Y41" i="74"/>
  <c r="Y82" i="73"/>
  <c r="AB82" i="73"/>
  <c r="AB74" i="73"/>
  <c r="Y46" i="73"/>
  <c r="Y80" i="72"/>
  <c r="AA80" i="72"/>
  <c r="Y65" i="72"/>
  <c r="Y51" i="72"/>
  <c r="AB44" i="72"/>
  <c r="Y44" i="72"/>
  <c r="Y63" i="70"/>
  <c r="AA63" i="70"/>
  <c r="Y49" i="70"/>
  <c r="Y81" i="69"/>
  <c r="U84" i="68"/>
  <c r="Y84" i="68"/>
  <c r="M63" i="68"/>
  <c r="U49" i="68"/>
  <c r="Y34" i="68"/>
  <c r="Y73" i="67"/>
  <c r="AA70" i="66"/>
  <c r="AA73" i="65"/>
  <c r="AA67" i="65"/>
  <c r="S44" i="65"/>
  <c r="Y44" i="65"/>
  <c r="U50" i="64"/>
  <c r="X50" i="64"/>
  <c r="S74" i="63"/>
  <c r="S68" i="63"/>
  <c r="K68" i="63"/>
  <c r="V79" i="62"/>
  <c r="U71" i="62"/>
  <c r="U64" i="62"/>
  <c r="S62" i="61"/>
  <c r="V62" i="61"/>
  <c r="S49" i="61"/>
  <c r="V49" i="61"/>
  <c r="S41" i="61"/>
  <c r="V41" i="61"/>
  <c r="V82" i="60"/>
  <c r="S82" i="60"/>
  <c r="S74" i="60"/>
  <c r="T48" i="57"/>
  <c r="S23" i="57"/>
  <c r="T61" i="54"/>
  <c r="AA60" i="95"/>
  <c r="AB46" i="90"/>
  <c r="AA84" i="77"/>
  <c r="U68" i="62"/>
  <c r="Y79" i="73"/>
  <c r="W70" i="81"/>
  <c r="AB67" i="68"/>
  <c r="Y34" i="67"/>
  <c r="Y70" i="75"/>
  <c r="AA70" i="69"/>
  <c r="AA71" i="73"/>
  <c r="O44" i="68"/>
  <c r="S17" i="61"/>
  <c r="X46" i="64"/>
  <c r="S84" i="65"/>
  <c r="AA49" i="69"/>
  <c r="O70" i="79"/>
  <c r="AB73" i="66"/>
  <c r="S68" i="59"/>
  <c r="AB64" i="71"/>
  <c r="AA81" i="80"/>
  <c r="AA81" i="70"/>
  <c r="Y34" i="79"/>
  <c r="O83" i="57"/>
  <c r="S75" i="57"/>
  <c r="Y46" i="74"/>
  <c r="AB70" i="77"/>
  <c r="O69" i="57"/>
  <c r="AB63" i="81"/>
  <c r="Y73" i="70"/>
  <c r="AA59" i="76"/>
  <c r="AA78" i="75"/>
  <c r="K41" i="63"/>
  <c r="Y44" i="80"/>
  <c r="AA34" i="85"/>
  <c r="T42" i="51"/>
  <c r="AA46" i="90"/>
  <c r="U82" i="95"/>
  <c r="AB77" i="96"/>
  <c r="AB81" i="95"/>
  <c r="S81" i="95"/>
  <c r="AB49" i="94"/>
  <c r="AA73" i="93"/>
  <c r="AB47" i="91"/>
  <c r="AB73" i="90"/>
  <c r="AB67" i="90"/>
  <c r="AB84" i="89"/>
  <c r="AA78" i="89"/>
  <c r="AB77" i="69"/>
  <c r="V34" i="60"/>
  <c r="AA17" i="79"/>
  <c r="Y64" i="79"/>
  <c r="I64" i="79"/>
  <c r="T43" i="57"/>
  <c r="AB41" i="74"/>
  <c r="AA73" i="79"/>
  <c r="T51" i="58"/>
  <c r="AA78" i="74"/>
  <c r="U80" i="81"/>
  <c r="AB79" i="93"/>
  <c r="AB63" i="95"/>
  <c r="Y79" i="71"/>
  <c r="AB79" i="71"/>
  <c r="G69" i="71"/>
  <c r="AA63" i="91"/>
  <c r="AA46" i="91"/>
  <c r="AB46" i="91"/>
  <c r="AA74" i="90"/>
  <c r="AB77" i="89"/>
  <c r="AA67" i="89"/>
  <c r="AB69" i="87"/>
  <c r="AA69" i="87"/>
  <c r="Y69" i="87"/>
  <c r="S62" i="86"/>
  <c r="S44" i="86"/>
  <c r="AA44" i="86"/>
  <c r="Y83" i="79"/>
  <c r="AA83" i="79"/>
  <c r="AA46" i="80"/>
  <c r="AB71" i="82"/>
  <c r="Y60" i="84"/>
  <c r="I83" i="79"/>
  <c r="AA69" i="83"/>
  <c r="AA62" i="87"/>
  <c r="U41" i="82"/>
  <c r="V23" i="59"/>
  <c r="AB46" i="80"/>
  <c r="AA71" i="82"/>
  <c r="G71" i="71"/>
  <c r="AB60" i="84"/>
  <c r="Y51" i="84"/>
  <c r="AA68" i="84"/>
  <c r="AB80" i="81"/>
  <c r="Y84" i="95"/>
  <c r="AB67" i="95"/>
  <c r="AA67" i="95"/>
  <c r="U23" i="95"/>
  <c r="Y23" i="95"/>
  <c r="AB78" i="94"/>
  <c r="AB51" i="94"/>
  <c r="AA51" i="94"/>
  <c r="AB34" i="94"/>
  <c r="AA59" i="93"/>
  <c r="AB17" i="83"/>
  <c r="AA17" i="83"/>
  <c r="AB72" i="78"/>
  <c r="AA73" i="77"/>
  <c r="Y64" i="77"/>
  <c r="AB84" i="76"/>
  <c r="AA84" i="76"/>
  <c r="Y78" i="74"/>
  <c r="U69" i="68"/>
  <c r="AB69" i="68"/>
  <c r="O41" i="68"/>
  <c r="AB70" i="67"/>
  <c r="AB42" i="67"/>
  <c r="Y81" i="66"/>
  <c r="AB81" i="66"/>
  <c r="AB62" i="66"/>
  <c r="S63" i="65"/>
  <c r="AB46" i="65"/>
  <c r="U83" i="64"/>
  <c r="U74" i="64"/>
  <c r="X65" i="64"/>
  <c r="X49" i="64"/>
  <c r="U78" i="62"/>
  <c r="V64" i="60"/>
  <c r="V47" i="60"/>
  <c r="S67" i="58"/>
  <c r="S41" i="58"/>
  <c r="T60" i="57"/>
  <c r="S60" i="57"/>
  <c r="S42" i="57"/>
  <c r="T61" i="50"/>
  <c r="Y71" i="81"/>
  <c r="O79" i="68"/>
  <c r="Y71" i="82"/>
  <c r="AB44" i="66"/>
  <c r="AB71" i="71"/>
  <c r="AB46" i="78"/>
  <c r="S82" i="65"/>
  <c r="I34" i="79"/>
  <c r="Y59" i="68"/>
  <c r="Y71" i="66"/>
  <c r="AB67" i="70"/>
  <c r="Y60" i="71"/>
  <c r="AB51" i="84"/>
  <c r="U49" i="64"/>
  <c r="V68" i="62"/>
  <c r="S43" i="57"/>
  <c r="AA23" i="70"/>
  <c r="T35" i="49"/>
  <c r="U79" i="68"/>
  <c r="V49" i="59"/>
  <c r="I73" i="79"/>
  <c r="AA44" i="66"/>
  <c r="Y71" i="71"/>
  <c r="S68" i="58"/>
  <c r="Y78" i="69"/>
  <c r="AB59" i="68"/>
  <c r="AA67" i="70"/>
  <c r="S50" i="59"/>
  <c r="AA62" i="66"/>
  <c r="Y70" i="84"/>
  <c r="AB60" i="67"/>
  <c r="AA34" i="69"/>
  <c r="AA80" i="81"/>
  <c r="Y41" i="68"/>
  <c r="AB23" i="95"/>
  <c r="AB74" i="96"/>
  <c r="AB71" i="96"/>
  <c r="AA77" i="93"/>
  <c r="AB77" i="93"/>
  <c r="AB67" i="93"/>
  <c r="AA50" i="93"/>
  <c r="AA23" i="93"/>
  <c r="AB81" i="91"/>
  <c r="Y69" i="83"/>
  <c r="Y44" i="81"/>
  <c r="U44" i="81"/>
  <c r="W44" i="81"/>
  <c r="AB74" i="91"/>
  <c r="AB65" i="85"/>
  <c r="W80" i="81"/>
  <c r="Y80" i="81"/>
  <c r="T60" i="54"/>
  <c r="O43" i="57"/>
  <c r="AA69" i="82"/>
  <c r="AB71" i="81"/>
  <c r="Y73" i="79"/>
  <c r="AA71" i="71"/>
  <c r="S61" i="57"/>
  <c r="T68" i="58"/>
  <c r="V77" i="59"/>
  <c r="AB70" i="84"/>
  <c r="S23" i="59"/>
  <c r="AA82" i="81"/>
  <c r="T17" i="51"/>
  <c r="AA74" i="91"/>
  <c r="AB84" i="96"/>
  <c r="AA82" i="95"/>
  <c r="S82" i="95"/>
  <c r="U63" i="95"/>
  <c r="S46" i="95"/>
  <c r="Y46" i="95"/>
  <c r="AB83" i="94"/>
  <c r="AA64" i="94"/>
  <c r="S68" i="62"/>
  <c r="AA51" i="79"/>
  <c r="Y69" i="82"/>
  <c r="AA71" i="81"/>
  <c r="M79" i="68"/>
  <c r="AA17" i="76"/>
  <c r="U59" i="82"/>
  <c r="T17" i="56"/>
  <c r="AB73" i="79"/>
  <c r="U62" i="81"/>
  <c r="AA74" i="76"/>
  <c r="Y68" i="74"/>
  <c r="T61" i="57"/>
  <c r="S77" i="59"/>
  <c r="AA78" i="69"/>
  <c r="S73" i="60"/>
  <c r="Y80" i="67"/>
  <c r="O59" i="68"/>
  <c r="S65" i="59"/>
  <c r="V51" i="62"/>
  <c r="V74" i="59"/>
  <c r="AA63" i="65"/>
  <c r="Y69" i="68"/>
  <c r="AB44" i="82"/>
  <c r="AA42" i="84"/>
  <c r="Y65" i="83"/>
  <c r="AB82" i="81"/>
  <c r="AB64" i="77"/>
  <c r="AB68" i="69"/>
  <c r="AB68" i="94"/>
  <c r="S67" i="95"/>
  <c r="AA72" i="95"/>
  <c r="Y63" i="95"/>
  <c r="AB42" i="84"/>
  <c r="W82" i="81"/>
  <c r="U82" i="81"/>
  <c r="Y17" i="79"/>
  <c r="AB17" i="79"/>
  <c r="O17" i="79"/>
  <c r="AB64" i="82"/>
  <c r="AA49" i="70"/>
  <c r="M68" i="68"/>
  <c r="AA67" i="80"/>
  <c r="K83" i="63"/>
  <c r="S82" i="59"/>
  <c r="AB80" i="89"/>
  <c r="AA60" i="89"/>
  <c r="S17" i="86"/>
  <c r="AB77" i="85"/>
  <c r="Y51" i="83"/>
  <c r="AB69" i="84"/>
  <c r="AA59" i="72"/>
  <c r="AB46" i="69"/>
  <c r="AB74" i="67"/>
  <c r="AA67" i="66"/>
  <c r="S62" i="58"/>
  <c r="S71" i="86"/>
  <c r="Y84" i="83"/>
  <c r="AA77" i="90"/>
  <c r="AA82" i="91"/>
  <c r="AA81" i="97"/>
  <c r="Y73" i="72"/>
  <c r="Y60" i="68"/>
  <c r="AA23" i="94"/>
  <c r="AB23" i="94"/>
  <c r="AA49" i="91"/>
  <c r="AA77" i="83"/>
  <c r="AB41" i="83"/>
  <c r="W49" i="81"/>
  <c r="Y49" i="81"/>
  <c r="AA49" i="81"/>
  <c r="AB41" i="79"/>
  <c r="AA17" i="75"/>
  <c r="I80" i="97"/>
  <c r="M80" i="97"/>
  <c r="Y47" i="76"/>
  <c r="Y44" i="87"/>
  <c r="O42" i="68"/>
  <c r="AB77" i="74"/>
  <c r="AA72" i="82"/>
  <c r="AA23" i="80"/>
  <c r="Y17" i="75"/>
  <c r="Y34" i="70"/>
  <c r="I41" i="79"/>
  <c r="AA49" i="75"/>
  <c r="AA17" i="95"/>
  <c r="AB62" i="96"/>
  <c r="AB69" i="96"/>
  <c r="S83" i="95"/>
  <c r="AB83" i="95"/>
  <c r="AA73" i="95"/>
  <c r="Y73" i="95"/>
  <c r="AB73" i="95"/>
  <c r="AB74" i="94"/>
  <c r="AB68" i="93"/>
  <c r="AB34" i="93"/>
  <c r="AB80" i="92"/>
  <c r="AA70" i="92"/>
  <c r="Y23" i="72"/>
  <c r="AA59" i="83"/>
  <c r="AA47" i="76"/>
  <c r="AB44" i="87"/>
  <c r="Y77" i="74"/>
  <c r="AB62" i="87"/>
  <c r="AA83" i="81"/>
  <c r="U72" i="82"/>
  <c r="Y65" i="75"/>
  <c r="AA47" i="86"/>
  <c r="AA80" i="71"/>
  <c r="U17" i="81"/>
  <c r="AB17" i="75"/>
  <c r="AA41" i="79"/>
  <c r="AB49" i="91"/>
  <c r="AB71" i="92"/>
  <c r="AB70" i="96"/>
  <c r="AB49" i="72"/>
  <c r="Y49" i="72"/>
  <c r="T60" i="49"/>
  <c r="M60" i="68"/>
  <c r="Y59" i="83"/>
  <c r="Y62" i="87"/>
  <c r="U83" i="81"/>
  <c r="Y42" i="73"/>
  <c r="AB72" i="82"/>
  <c r="Y74" i="75"/>
  <c r="Y80" i="71"/>
  <c r="W17" i="81"/>
  <c r="Y46" i="71"/>
  <c r="AB79" i="89"/>
  <c r="AA68" i="90"/>
  <c r="AA80" i="92"/>
  <c r="AA67" i="94"/>
  <c r="AB71" i="91"/>
  <c r="AA69" i="77"/>
  <c r="AB70" i="76"/>
  <c r="AA44" i="75"/>
  <c r="V72" i="62"/>
  <c r="S72" i="62"/>
  <c r="U72" i="62"/>
  <c r="S50" i="61"/>
  <c r="S71" i="59"/>
  <c r="V71" i="59"/>
  <c r="S81" i="58"/>
  <c r="T81" i="58"/>
  <c r="O81" i="97"/>
  <c r="S81" i="97"/>
  <c r="AB79" i="69"/>
  <c r="AA73" i="72"/>
  <c r="O70" i="68"/>
  <c r="AB72" i="71"/>
  <c r="Y64" i="72"/>
  <c r="S71" i="97"/>
  <c r="G71" i="97"/>
  <c r="Y72" i="71"/>
  <c r="AB81" i="72"/>
  <c r="U74" i="95"/>
  <c r="AB74" i="95"/>
  <c r="Y17" i="95"/>
  <c r="U17" i="95"/>
  <c r="AB69" i="93"/>
  <c r="W47" i="86"/>
  <c r="S47" i="86"/>
  <c r="Y47" i="86"/>
  <c r="AB47" i="86"/>
  <c r="I47" i="86"/>
  <c r="AA49" i="85"/>
  <c r="Y49" i="85"/>
  <c r="AB49" i="85"/>
  <c r="U46" i="82"/>
  <c r="AB46" i="82"/>
  <c r="AA46" i="82"/>
  <c r="U65" i="81"/>
  <c r="AB63" i="77"/>
  <c r="AA63" i="77"/>
  <c r="Y63" i="77"/>
  <c r="I70" i="97"/>
  <c r="AB70" i="97"/>
  <c r="S47" i="95"/>
  <c r="Y47" i="95"/>
  <c r="AB23" i="72"/>
  <c r="Y81" i="67"/>
  <c r="AA23" i="72"/>
  <c r="Y60" i="73"/>
  <c r="AB83" i="81"/>
  <c r="Y80" i="68"/>
  <c r="AB82" i="82"/>
  <c r="AB42" i="73"/>
  <c r="AA51" i="74"/>
  <c r="AA74" i="75"/>
  <c r="G70" i="71"/>
  <c r="AB67" i="80"/>
  <c r="G80" i="71"/>
  <c r="AA79" i="89"/>
  <c r="AB51" i="90"/>
  <c r="AA34" i="93"/>
  <c r="AB79" i="96"/>
  <c r="Y49" i="66"/>
  <c r="S70" i="63"/>
  <c r="K70" i="63"/>
  <c r="V70" i="63"/>
  <c r="O80" i="97"/>
  <c r="S80" i="97"/>
  <c r="AB34" i="70"/>
  <c r="Y59" i="69"/>
  <c r="AB70" i="68"/>
  <c r="AB44" i="96"/>
  <c r="S65" i="95"/>
  <c r="S72" i="86"/>
  <c r="AA72" i="86"/>
  <c r="AA17" i="85"/>
  <c r="AB68" i="83"/>
  <c r="AA80" i="84"/>
  <c r="AB80" i="84"/>
  <c r="AB17" i="81"/>
  <c r="I68" i="79"/>
  <c r="Y68" i="79"/>
  <c r="O68" i="79"/>
  <c r="AA46" i="77"/>
  <c r="AB46" i="77"/>
  <c r="Y46" i="77"/>
  <c r="AB84" i="75"/>
  <c r="Y84" i="75"/>
  <c r="AA65" i="75"/>
  <c r="AB34" i="74"/>
  <c r="Y34" i="74"/>
  <c r="U70" i="68"/>
  <c r="AA70" i="84"/>
  <c r="AB65" i="81"/>
  <c r="U64" i="95"/>
  <c r="S64" i="95"/>
  <c r="AB64" i="95"/>
  <c r="AB60" i="73"/>
  <c r="AB47" i="76"/>
  <c r="U42" i="68"/>
  <c r="AB80" i="68"/>
  <c r="Y63" i="71"/>
  <c r="AB81" i="67"/>
  <c r="AB63" i="71"/>
  <c r="AA77" i="80"/>
  <c r="AA60" i="73"/>
  <c r="AA64" i="76"/>
  <c r="W83" i="81"/>
  <c r="Y70" i="68"/>
  <c r="Y70" i="73"/>
  <c r="AB67" i="74"/>
  <c r="G72" i="71"/>
  <c r="AB50" i="80"/>
  <c r="Y51" i="74"/>
  <c r="AB74" i="75"/>
  <c r="Y67" i="80"/>
  <c r="AB80" i="71"/>
  <c r="AA17" i="81"/>
  <c r="AA59" i="69"/>
  <c r="Y80" i="84"/>
  <c r="AA78" i="90"/>
  <c r="AA51" i="90"/>
  <c r="AA77" i="94"/>
  <c r="Y64" i="68"/>
  <c r="T42" i="54"/>
  <c r="AB41" i="91"/>
  <c r="AB23" i="92"/>
  <c r="AA72" i="93"/>
  <c r="AB82" i="93"/>
  <c r="AB60" i="94"/>
  <c r="U42" i="95"/>
  <c r="AA41" i="95"/>
  <c r="AB67" i="96"/>
  <c r="U41" i="95"/>
  <c r="AB79" i="70"/>
  <c r="AA65" i="82"/>
  <c r="Y69" i="80"/>
  <c r="W83" i="86"/>
  <c r="AB78" i="85"/>
  <c r="I49" i="86"/>
  <c r="Y23" i="86"/>
  <c r="M83" i="86"/>
  <c r="AA51" i="92"/>
  <c r="AA34" i="92"/>
  <c r="AB63" i="91"/>
  <c r="AA69" i="89"/>
  <c r="AA42" i="89"/>
  <c r="G73" i="71"/>
  <c r="AB46" i="87"/>
  <c r="W23" i="86"/>
  <c r="Y68" i="85"/>
  <c r="AB42" i="89"/>
  <c r="AB83" i="90"/>
  <c r="AB42" i="96"/>
  <c r="AA80" i="73"/>
  <c r="AB44" i="73"/>
  <c r="Y82" i="72"/>
  <c r="AA65" i="72"/>
  <c r="AB59" i="70"/>
  <c r="Y41" i="70"/>
  <c r="U81" i="68"/>
  <c r="AB81" i="68"/>
  <c r="O71" i="68"/>
  <c r="AB71" i="68"/>
  <c r="U62" i="68"/>
  <c r="AB59" i="65"/>
  <c r="S41" i="65"/>
  <c r="U44" i="64"/>
  <c r="V63" i="63"/>
  <c r="V83" i="62"/>
  <c r="V73" i="62"/>
  <c r="S49" i="86"/>
  <c r="AA46" i="87"/>
  <c r="AB68" i="85"/>
  <c r="S23" i="95"/>
  <c r="Y84" i="66"/>
  <c r="Y78" i="85"/>
  <c r="W64" i="86"/>
  <c r="AB69" i="89"/>
  <c r="AA50" i="94"/>
  <c r="AA69" i="93"/>
  <c r="AB59" i="93"/>
  <c r="AB41" i="93"/>
  <c r="AB81" i="92"/>
  <c r="AB47" i="92"/>
  <c r="AA77" i="91"/>
  <c r="U44" i="82"/>
  <c r="AB49" i="81"/>
  <c r="U49" i="81"/>
  <c r="Y68" i="80"/>
  <c r="AB51" i="80"/>
  <c r="AA59" i="79"/>
  <c r="AB59" i="79"/>
  <c r="AA42" i="79"/>
  <c r="I42" i="79"/>
  <c r="Y82" i="78"/>
  <c r="AA46" i="75"/>
  <c r="AB46" i="75"/>
  <c r="AB83" i="74"/>
  <c r="AB64" i="74"/>
  <c r="I82" i="97"/>
  <c r="AB82" i="97"/>
  <c r="I44" i="79"/>
  <c r="Y44" i="79"/>
  <c r="AA50" i="78"/>
  <c r="AA50" i="74"/>
  <c r="Y50" i="74"/>
  <c r="Y74" i="66"/>
  <c r="S82" i="62"/>
  <c r="AA65" i="66"/>
  <c r="AB84" i="66"/>
  <c r="V81" i="63"/>
  <c r="AA59" i="89"/>
  <c r="AB51" i="92"/>
  <c r="AA74" i="94"/>
  <c r="AA44" i="85"/>
  <c r="AA23" i="83"/>
  <c r="Y78" i="84"/>
  <c r="AB59" i="84"/>
  <c r="Y59" i="84"/>
  <c r="AA60" i="82"/>
  <c r="AB60" i="82"/>
  <c r="AB51" i="73"/>
  <c r="T46" i="58"/>
  <c r="S83" i="57"/>
  <c r="T74" i="57"/>
  <c r="T65" i="57"/>
  <c r="O48" i="57"/>
  <c r="I73" i="86"/>
  <c r="S23" i="86"/>
  <c r="I23" i="86"/>
  <c r="AA23" i="86"/>
  <c r="I72" i="97"/>
  <c r="AA72" i="97"/>
  <c r="AA73" i="71"/>
  <c r="Y65" i="71"/>
  <c r="AB65" i="66"/>
  <c r="AA82" i="71"/>
  <c r="Y67" i="78"/>
  <c r="Y50" i="78"/>
  <c r="Y63" i="87"/>
  <c r="S77" i="61"/>
  <c r="AB50" i="78"/>
  <c r="AB59" i="89"/>
  <c r="AB72" i="96"/>
  <c r="AA70" i="90"/>
  <c r="AA17" i="87"/>
  <c r="M67" i="86"/>
  <c r="I51" i="86"/>
  <c r="AB70" i="85"/>
  <c r="U72" i="81"/>
  <c r="Y63" i="81"/>
  <c r="W63" i="81"/>
  <c r="Y46" i="81"/>
  <c r="AA46" i="81"/>
  <c r="AB77" i="79"/>
  <c r="AB41" i="76"/>
  <c r="Y46" i="87"/>
  <c r="I64" i="86"/>
  <c r="Y64" i="86"/>
  <c r="Y49" i="86"/>
  <c r="AA64" i="95"/>
  <c r="AB49" i="95"/>
  <c r="Y49" i="95"/>
  <c r="AA83" i="90"/>
  <c r="AA78" i="77"/>
  <c r="AA84" i="66"/>
  <c r="K81" i="63"/>
  <c r="K44" i="63"/>
  <c r="AA65" i="71"/>
  <c r="M49" i="86"/>
  <c r="AB73" i="71"/>
  <c r="AA49" i="86"/>
  <c r="AB65" i="71"/>
  <c r="AB82" i="71"/>
  <c r="V77" i="61"/>
  <c r="O44" i="79"/>
  <c r="I83" i="86"/>
  <c r="U82" i="62"/>
  <c r="AB78" i="77"/>
  <c r="Y64" i="95"/>
  <c r="AB79" i="90"/>
  <c r="AA42" i="90"/>
  <c r="AA64" i="87"/>
  <c r="AB59" i="85"/>
  <c r="AB81" i="83"/>
  <c r="AA84" i="84"/>
  <c r="AB50" i="84"/>
  <c r="U78" i="82"/>
  <c r="U68" i="82"/>
  <c r="Y68" i="82"/>
  <c r="AA42" i="91"/>
  <c r="AB68" i="91"/>
  <c r="AA83" i="94"/>
  <c r="AB66" i="97"/>
  <c r="G66" i="97"/>
  <c r="O66" i="97"/>
  <c r="U66" i="97"/>
  <c r="AB65" i="90"/>
  <c r="AB82" i="90"/>
  <c r="AA42" i="78"/>
  <c r="AB51" i="67"/>
  <c r="X64" i="64"/>
  <c r="G80" i="97"/>
  <c r="AB80" i="97"/>
  <c r="AA80" i="97"/>
  <c r="U80" i="97"/>
  <c r="AA46" i="97"/>
  <c r="M46" i="97"/>
  <c r="U46" i="97"/>
  <c r="G46" i="97"/>
  <c r="I46" i="97"/>
  <c r="I81" i="97"/>
  <c r="AB71" i="78"/>
  <c r="Y63" i="76"/>
  <c r="Y68" i="75"/>
  <c r="Y65" i="82"/>
  <c r="AB42" i="65"/>
  <c r="AA51" i="75"/>
  <c r="AA77" i="73"/>
  <c r="AB51" i="77"/>
  <c r="AA63" i="78"/>
  <c r="AA84" i="92"/>
  <c r="AB34" i="66"/>
  <c r="Y63" i="78"/>
  <c r="AB68" i="75"/>
  <c r="U50" i="82"/>
  <c r="AB68" i="77"/>
  <c r="AB67" i="94"/>
  <c r="AA68" i="95"/>
  <c r="AB68" i="95"/>
  <c r="Y68" i="95"/>
  <c r="U68" i="95"/>
  <c r="O70" i="57"/>
  <c r="Y34" i="66"/>
  <c r="Y80" i="86"/>
  <c r="AB63" i="78"/>
  <c r="AA59" i="73"/>
  <c r="AB79" i="84"/>
  <c r="Y34" i="75"/>
  <c r="AB77" i="73"/>
  <c r="Y72" i="80"/>
  <c r="T70" i="57"/>
  <c r="AB41" i="77"/>
  <c r="AB41" i="92"/>
  <c r="AB46" i="93"/>
  <c r="S69" i="95"/>
  <c r="S68" i="95"/>
  <c r="Y50" i="71"/>
  <c r="AB84" i="95"/>
  <c r="AA84" i="95"/>
  <c r="U84" i="95"/>
  <c r="S84" i="95"/>
  <c r="V77" i="62"/>
  <c r="S77" i="62"/>
  <c r="S80" i="58"/>
  <c r="T61" i="55"/>
  <c r="O24" i="97"/>
  <c r="U73" i="82"/>
  <c r="O49" i="79"/>
  <c r="I49" i="79"/>
  <c r="Y17" i="67"/>
  <c r="I53" i="97"/>
  <c r="O53" i="97"/>
  <c r="S53" i="97"/>
  <c r="AB53" i="97"/>
  <c r="AA53" i="97"/>
  <c r="Y51" i="77"/>
  <c r="AB42" i="94"/>
  <c r="AB34" i="75"/>
  <c r="O52" i="97"/>
  <c r="AB52" i="97"/>
  <c r="G52" i="97"/>
  <c r="M52" i="97"/>
  <c r="U52" i="97"/>
  <c r="AA52" i="97"/>
  <c r="U65" i="82"/>
  <c r="Y62" i="84"/>
  <c r="G74" i="71"/>
  <c r="AA34" i="83"/>
  <c r="AB34" i="83"/>
  <c r="AB51" i="70"/>
  <c r="U82" i="82"/>
  <c r="AA46" i="93"/>
  <c r="Y51" i="70"/>
  <c r="W59" i="81"/>
  <c r="AA34" i="66"/>
  <c r="AB80" i="74"/>
  <c r="AB44" i="84"/>
  <c r="W80" i="86"/>
  <c r="Y69" i="73"/>
  <c r="AB59" i="73"/>
  <c r="AA78" i="73"/>
  <c r="AB73" i="82"/>
  <c r="Y74" i="77"/>
  <c r="AA34" i="75"/>
  <c r="Y77" i="73"/>
  <c r="S70" i="57"/>
  <c r="U69" i="95"/>
  <c r="AB60" i="96"/>
  <c r="S80" i="86"/>
  <c r="Y41" i="67"/>
  <c r="AB70" i="66"/>
  <c r="Y70" i="66"/>
  <c r="V78" i="60"/>
  <c r="V68" i="60"/>
  <c r="S68" i="60"/>
  <c r="V73" i="59"/>
  <c r="V34" i="59"/>
  <c r="S79" i="58"/>
  <c r="G53" i="97"/>
  <c r="I52" i="97"/>
  <c r="AB72" i="80"/>
  <c r="AA72" i="80"/>
  <c r="Y80" i="76"/>
  <c r="AB68" i="70"/>
  <c r="Y68" i="70"/>
  <c r="AB46" i="96"/>
  <c r="W78" i="86"/>
  <c r="Y78" i="86"/>
  <c r="S78" i="86"/>
  <c r="AB78" i="86"/>
  <c r="AA74" i="83"/>
  <c r="Y79" i="84"/>
  <c r="Y80" i="74"/>
  <c r="M80" i="86"/>
  <c r="AA60" i="84"/>
  <c r="AB62" i="84"/>
  <c r="AA41" i="92"/>
  <c r="O85" i="97"/>
  <c r="G85" i="97"/>
  <c r="S85" i="97"/>
  <c r="AB59" i="81"/>
  <c r="AB74" i="87"/>
  <c r="AA68" i="73"/>
  <c r="Y77" i="70"/>
  <c r="Y84" i="87"/>
  <c r="AA77" i="75"/>
  <c r="Y73" i="82"/>
  <c r="AA68" i="70"/>
  <c r="AA49" i="79"/>
  <c r="AB17" i="67"/>
  <c r="AB50" i="91"/>
  <c r="Y42" i="75"/>
  <c r="AA67" i="72"/>
  <c r="Y67" i="72"/>
  <c r="AA62" i="69"/>
  <c r="Y62" i="69"/>
  <c r="AB73" i="67"/>
  <c r="AB65" i="67"/>
  <c r="S60" i="61"/>
  <c r="AA84" i="87"/>
  <c r="AB34" i="87"/>
  <c r="AA34" i="87"/>
  <c r="AB82" i="80"/>
  <c r="Y82" i="80"/>
  <c r="Y41" i="77"/>
  <c r="AB51" i="75"/>
  <c r="AB78" i="73"/>
  <c r="AA42" i="65"/>
  <c r="AB70" i="92"/>
  <c r="AA82" i="82"/>
  <c r="AA80" i="86"/>
  <c r="Y82" i="82"/>
  <c r="Y47" i="67"/>
  <c r="Y51" i="75"/>
  <c r="Y83" i="71"/>
  <c r="AA83" i="71"/>
  <c r="AA69" i="95"/>
  <c r="AB69" i="95"/>
  <c r="Y69" i="95"/>
  <c r="AB63" i="92"/>
  <c r="AA63" i="92"/>
  <c r="AA84" i="83"/>
  <c r="AB51" i="83"/>
  <c r="Y69" i="84"/>
  <c r="Y44" i="84"/>
  <c r="AA65" i="94"/>
  <c r="S24" i="97"/>
  <c r="AB24" i="97"/>
  <c r="I24" i="97"/>
  <c r="AB74" i="71"/>
  <c r="Y59" i="81"/>
  <c r="Y74" i="87"/>
  <c r="Y68" i="73"/>
  <c r="AA67" i="83"/>
  <c r="AB77" i="70"/>
  <c r="AB84" i="87"/>
  <c r="AB50" i="75"/>
  <c r="AB77" i="75"/>
  <c r="AA82" i="80"/>
  <c r="AB49" i="79"/>
  <c r="AA50" i="91"/>
  <c r="AB64" i="91"/>
  <c r="AA77" i="87"/>
  <c r="M81" i="86"/>
  <c r="AA46" i="86"/>
  <c r="Y46" i="86"/>
  <c r="AB84" i="85"/>
  <c r="Y84" i="85"/>
  <c r="Y65" i="85"/>
  <c r="AA65" i="85"/>
  <c r="Y50" i="85"/>
  <c r="AA50" i="85"/>
  <c r="AA83" i="80"/>
  <c r="O34" i="79"/>
  <c r="AB64" i="78"/>
  <c r="Y64" i="78"/>
  <c r="AA17" i="78"/>
  <c r="AA81" i="76"/>
  <c r="AB41" i="70"/>
  <c r="Y62" i="68"/>
  <c r="AB62" i="68"/>
  <c r="K62" i="63"/>
  <c r="V44" i="63"/>
  <c r="S17" i="62"/>
  <c r="U17" i="62"/>
  <c r="Y50" i="69"/>
  <c r="U74" i="97"/>
  <c r="O74" i="97"/>
  <c r="AA74" i="97"/>
  <c r="M74" i="97"/>
  <c r="O49" i="97"/>
  <c r="G49" i="97"/>
  <c r="U49" i="97"/>
  <c r="AA44" i="92"/>
  <c r="U70" i="82"/>
  <c r="G64" i="97"/>
  <c r="AA84" i="89"/>
  <c r="AB65" i="89"/>
  <c r="M86" i="97"/>
  <c r="O86" i="97"/>
  <c r="G86" i="97"/>
  <c r="Y74" i="86"/>
  <c r="AA72" i="90"/>
  <c r="AB72" i="90"/>
  <c r="AB73" i="89"/>
  <c r="AB81" i="87"/>
  <c r="M82" i="86"/>
  <c r="AA82" i="86"/>
  <c r="S82" i="86"/>
  <c r="U47" i="81"/>
  <c r="AA47" i="81"/>
  <c r="W47" i="81"/>
  <c r="AB47" i="81"/>
  <c r="O84" i="79"/>
  <c r="AA81" i="77"/>
  <c r="AB81" i="77"/>
  <c r="Y64" i="75"/>
  <c r="AA64" i="75"/>
  <c r="AB23" i="74"/>
  <c r="AB49" i="73"/>
  <c r="AA49" i="73"/>
  <c r="S42" i="61"/>
  <c r="T60" i="56"/>
  <c r="Y81" i="87"/>
  <c r="V17" i="59"/>
  <c r="Y78" i="70"/>
  <c r="AB82" i="86"/>
  <c r="I84" i="79"/>
  <c r="AB83" i="85"/>
  <c r="AB64" i="87"/>
  <c r="Y50" i="95"/>
  <c r="AA50" i="95"/>
  <c r="U50" i="95"/>
  <c r="AA79" i="92"/>
  <c r="AB72" i="91"/>
  <c r="AB80" i="90"/>
  <c r="AA34" i="90"/>
  <c r="AB34" i="90"/>
  <c r="AB72" i="89"/>
  <c r="AA50" i="89"/>
  <c r="AA80" i="87"/>
  <c r="AB49" i="87"/>
  <c r="AA49" i="87"/>
  <c r="Y34" i="87"/>
  <c r="W73" i="86"/>
  <c r="S73" i="86"/>
  <c r="AB73" i="86"/>
  <c r="M73" i="86"/>
  <c r="AA73" i="86"/>
  <c r="AA80" i="82"/>
  <c r="AB80" i="82"/>
  <c r="AA60" i="69"/>
  <c r="Y60" i="69"/>
  <c r="Y82" i="68"/>
  <c r="O82" i="68"/>
  <c r="U82" i="68"/>
  <c r="S74" i="65"/>
  <c r="AB74" i="65"/>
  <c r="K73" i="63"/>
  <c r="S50" i="63"/>
  <c r="K50" i="63"/>
  <c r="V50" i="63"/>
  <c r="V34" i="62"/>
  <c r="U34" i="62"/>
  <c r="T77" i="58"/>
  <c r="AB82" i="68"/>
  <c r="Y51" i="86"/>
  <c r="AA42" i="71"/>
  <c r="AA72" i="73"/>
  <c r="AB78" i="70"/>
  <c r="AB69" i="85"/>
  <c r="M74" i="86"/>
  <c r="AB41" i="80"/>
  <c r="Y49" i="73"/>
  <c r="Y82" i="86"/>
  <c r="AA84" i="79"/>
  <c r="AA79" i="80"/>
  <c r="AA83" i="85"/>
  <c r="S34" i="62"/>
  <c r="I65" i="86"/>
  <c r="AA64" i="90"/>
  <c r="AB46" i="92"/>
  <c r="G82" i="71"/>
  <c r="AB68" i="96"/>
  <c r="S71" i="95"/>
  <c r="U71" i="95"/>
  <c r="AB71" i="95"/>
  <c r="AB72" i="94"/>
  <c r="AA72" i="94"/>
  <c r="AB65" i="94"/>
  <c r="AB84" i="93"/>
  <c r="AA70" i="93"/>
  <c r="AB70" i="93"/>
  <c r="AA44" i="93"/>
  <c r="AB84" i="92"/>
  <c r="AA72" i="92"/>
  <c r="AB65" i="92"/>
  <c r="AA65" i="92"/>
  <c r="AA59" i="92"/>
  <c r="AB78" i="91"/>
  <c r="AB59" i="91"/>
  <c r="AA44" i="91"/>
  <c r="AB44" i="91"/>
  <c r="AB17" i="91"/>
  <c r="AB63" i="90"/>
  <c r="AB23" i="90"/>
  <c r="AA23" i="90"/>
  <c r="AB23" i="89"/>
  <c r="AA23" i="89"/>
  <c r="AA78" i="72"/>
  <c r="V72" i="63"/>
  <c r="K72" i="63"/>
  <c r="V49" i="63"/>
  <c r="AA72" i="87"/>
  <c r="Y72" i="87"/>
  <c r="AA41" i="87"/>
  <c r="AA72" i="72"/>
  <c r="V51" i="61"/>
  <c r="S17" i="59"/>
  <c r="T34" i="58"/>
  <c r="O47" i="57"/>
  <c r="T17" i="54"/>
  <c r="S71" i="57"/>
  <c r="S74" i="86"/>
  <c r="AB23" i="91"/>
  <c r="AA41" i="90"/>
  <c r="Y64" i="87"/>
  <c r="W41" i="86"/>
  <c r="AB41" i="86"/>
  <c r="M41" i="86"/>
  <c r="AB23" i="81"/>
  <c r="U23" i="81"/>
  <c r="AB77" i="78"/>
  <c r="Y65" i="77"/>
  <c r="AB63" i="76"/>
  <c r="AA63" i="76"/>
  <c r="AB49" i="74"/>
  <c r="AA49" i="74"/>
  <c r="S81" i="61"/>
  <c r="V81" i="61"/>
  <c r="S67" i="60"/>
  <c r="O76" i="97"/>
  <c r="G76" i="97"/>
  <c r="Y41" i="86"/>
  <c r="M51" i="86"/>
  <c r="W74" i="86"/>
  <c r="AB65" i="86"/>
  <c r="S69" i="58"/>
  <c r="Y74" i="85"/>
  <c r="V74" i="61"/>
  <c r="AA46" i="92"/>
  <c r="AA79" i="93"/>
  <c r="AB82" i="96"/>
  <c r="U81" i="95"/>
  <c r="Y81" i="95"/>
  <c r="AA73" i="94"/>
  <c r="AB73" i="94"/>
  <c r="AB71" i="93"/>
  <c r="AA71" i="93"/>
  <c r="AA71" i="90"/>
  <c r="AB49" i="90"/>
  <c r="AA81" i="89"/>
  <c r="AB81" i="89"/>
  <c r="AB34" i="89"/>
  <c r="AA34" i="89"/>
  <c r="AB70" i="87"/>
  <c r="S81" i="86"/>
  <c r="AB81" i="86"/>
  <c r="I81" i="86"/>
  <c r="W81" i="86"/>
  <c r="Y81" i="86"/>
  <c r="AB60" i="83"/>
  <c r="AA60" i="83"/>
  <c r="AB41" i="84"/>
  <c r="AA41" i="84"/>
  <c r="U63" i="82"/>
  <c r="Y63" i="82"/>
  <c r="AA63" i="82"/>
  <c r="Y69" i="69"/>
  <c r="AB44" i="69"/>
  <c r="AB17" i="68"/>
  <c r="O17" i="68"/>
  <c r="U17" i="68"/>
  <c r="Y83" i="65"/>
  <c r="S83" i="65"/>
  <c r="S65" i="63"/>
  <c r="V65" i="63"/>
  <c r="S23" i="63"/>
  <c r="V23" i="63"/>
  <c r="AB84" i="97"/>
  <c r="G84" i="97"/>
  <c r="M84" i="97"/>
  <c r="AA84" i="97"/>
  <c r="S84" i="97"/>
  <c r="O84" i="97"/>
  <c r="I84" i="97"/>
  <c r="U84" i="97"/>
  <c r="I75" i="97"/>
  <c r="O75" i="97"/>
  <c r="S75" i="97"/>
  <c r="AA75" i="97"/>
  <c r="G75" i="97"/>
  <c r="AB75" i="97"/>
  <c r="M75" i="97"/>
  <c r="G36" i="97"/>
  <c r="AB36" i="97"/>
  <c r="AA36" i="97"/>
  <c r="O36" i="97"/>
  <c r="S36" i="97"/>
  <c r="S47" i="57"/>
  <c r="S77" i="58"/>
  <c r="Y17" i="68"/>
  <c r="K65" i="63"/>
  <c r="Y41" i="87"/>
  <c r="AA69" i="69"/>
  <c r="Y44" i="69"/>
  <c r="Y41" i="84"/>
  <c r="W82" i="86"/>
  <c r="AB84" i="79"/>
  <c r="AB65" i="87"/>
  <c r="AB79" i="80"/>
  <c r="Y80" i="87"/>
  <c r="Y65" i="86"/>
  <c r="AA49" i="90"/>
  <c r="AB64" i="90"/>
  <c r="AB72" i="92"/>
  <c r="AA84" i="93"/>
  <c r="Y70" i="95"/>
  <c r="U70" i="95"/>
  <c r="AA47" i="95"/>
  <c r="U47" i="95"/>
  <c r="AB47" i="95"/>
  <c r="AA79" i="94"/>
  <c r="AB79" i="94"/>
  <c r="AA62" i="77"/>
  <c r="AB62" i="77"/>
  <c r="Y17" i="77"/>
  <c r="AB17" i="77"/>
  <c r="AA77" i="76"/>
  <c r="Y68" i="76"/>
  <c r="AB46" i="76"/>
  <c r="AA60" i="75"/>
  <c r="AA84" i="74"/>
  <c r="AB84" i="74"/>
  <c r="AA77" i="74"/>
  <c r="AB68" i="74"/>
  <c r="AB60" i="74"/>
  <c r="AA60" i="74"/>
  <c r="AB64" i="70"/>
  <c r="AA47" i="70"/>
  <c r="AB47" i="70"/>
  <c r="AB17" i="70"/>
  <c r="AA17" i="70"/>
  <c r="Y77" i="69"/>
  <c r="AB67" i="69"/>
  <c r="Y67" i="69"/>
  <c r="Y51" i="69"/>
  <c r="AB51" i="69"/>
  <c r="AB41" i="69"/>
  <c r="Y41" i="69"/>
  <c r="AA41" i="69"/>
  <c r="O46" i="68"/>
  <c r="M46" i="68"/>
  <c r="Y46" i="68"/>
  <c r="AB46" i="68"/>
  <c r="Y83" i="67"/>
  <c r="Y51" i="66"/>
  <c r="AA41" i="66"/>
  <c r="Y72" i="65"/>
  <c r="AB72" i="65"/>
  <c r="AA72" i="65"/>
  <c r="Y63" i="65"/>
  <c r="AB63" i="65"/>
  <c r="S49" i="65"/>
  <c r="AB49" i="65"/>
  <c r="X80" i="64"/>
  <c r="U80" i="64"/>
  <c r="AA74" i="86"/>
  <c r="I74" i="86"/>
  <c r="Y34" i="73"/>
  <c r="AA34" i="73"/>
  <c r="AA78" i="70"/>
  <c r="S63" i="58"/>
  <c r="S80" i="57"/>
  <c r="O80" i="57"/>
  <c r="T61" i="56"/>
  <c r="AB67" i="86"/>
  <c r="AA47" i="93"/>
  <c r="AA50" i="90"/>
  <c r="Y71" i="87"/>
  <c r="AB71" i="87"/>
  <c r="M65" i="86"/>
  <c r="W65" i="86"/>
  <c r="S65" i="86"/>
  <c r="AA65" i="86"/>
  <c r="Y79" i="80"/>
  <c r="AA80" i="76"/>
  <c r="AB80" i="76"/>
  <c r="Y80" i="75"/>
  <c r="AA80" i="75"/>
  <c r="AB70" i="74"/>
  <c r="AA64" i="73"/>
  <c r="AB64" i="73"/>
  <c r="S84" i="60"/>
  <c r="V84" i="60"/>
  <c r="T45" i="57"/>
  <c r="S73" i="63"/>
  <c r="AA44" i="69"/>
  <c r="AB17" i="72"/>
  <c r="Y84" i="79"/>
  <c r="AB34" i="73"/>
  <c r="AB80" i="87"/>
  <c r="AA72" i="89"/>
  <c r="Y69" i="85"/>
  <c r="Y83" i="83"/>
  <c r="AA50" i="83"/>
  <c r="AB50" i="83"/>
  <c r="AA80" i="79"/>
  <c r="Y80" i="79"/>
  <c r="O80" i="79"/>
  <c r="I62" i="79"/>
  <c r="Y62" i="79"/>
  <c r="Y71" i="78"/>
  <c r="AA71" i="78"/>
  <c r="V73" i="63"/>
  <c r="AA71" i="87"/>
  <c r="U80" i="82"/>
  <c r="AA65" i="77"/>
  <c r="Y70" i="74"/>
  <c r="AA83" i="83"/>
  <c r="AB83" i="65"/>
  <c r="S69" i="59"/>
  <c r="AB80" i="75"/>
  <c r="W23" i="81"/>
  <c r="S60" i="59"/>
  <c r="Y23" i="74"/>
  <c r="S83" i="59"/>
  <c r="Y81" i="77"/>
  <c r="AA83" i="78"/>
  <c r="S34" i="58"/>
  <c r="Y60" i="83"/>
  <c r="S67" i="61"/>
  <c r="Y70" i="87"/>
  <c r="AB41" i="90"/>
  <c r="AB65" i="91"/>
  <c r="AA59" i="91"/>
  <c r="AA23" i="91"/>
  <c r="AB47" i="93"/>
  <c r="AA62" i="93"/>
  <c r="S41" i="86"/>
  <c r="AB78" i="96"/>
  <c r="AB77" i="95"/>
  <c r="S77" i="95"/>
  <c r="AA77" i="95"/>
  <c r="U77" i="95"/>
  <c r="AA82" i="93"/>
  <c r="AA51" i="93"/>
  <c r="AA84" i="85"/>
  <c r="Y77" i="85"/>
  <c r="AA68" i="85"/>
  <c r="AB42" i="85"/>
  <c r="AB82" i="83"/>
  <c r="AB73" i="80"/>
  <c r="AB44" i="77"/>
  <c r="Y44" i="77"/>
  <c r="Y83" i="76"/>
  <c r="AB83" i="76"/>
  <c r="AB82" i="74"/>
  <c r="AB65" i="74"/>
  <c r="AA65" i="74"/>
  <c r="AA42" i="73"/>
  <c r="AA44" i="71"/>
  <c r="AB44" i="71"/>
  <c r="Y44" i="71"/>
  <c r="G44" i="71"/>
  <c r="AA82" i="87"/>
  <c r="AB82" i="87"/>
  <c r="Y65" i="87"/>
  <c r="AA67" i="86"/>
  <c r="S67" i="86"/>
  <c r="W67" i="86"/>
  <c r="Y67" i="86"/>
  <c r="Y83" i="85"/>
  <c r="AA17" i="72"/>
  <c r="Y17" i="72"/>
  <c r="S49" i="58"/>
  <c r="O71" i="57"/>
  <c r="O43" i="97"/>
  <c r="AB43" i="97"/>
  <c r="I43" i="97"/>
  <c r="S43" i="97"/>
  <c r="Y72" i="72"/>
  <c r="AA74" i="85"/>
  <c r="S74" i="61"/>
  <c r="AB42" i="71"/>
  <c r="G42" i="71"/>
  <c r="Y65" i="95"/>
  <c r="AA65" i="95"/>
  <c r="AB51" i="89"/>
  <c r="AA51" i="89"/>
  <c r="Y50" i="87"/>
  <c r="AA51" i="86"/>
  <c r="AB51" i="86"/>
  <c r="W51" i="86"/>
  <c r="AB63" i="80"/>
  <c r="Y63" i="80"/>
  <c r="AB42" i="78"/>
  <c r="Y42" i="78"/>
  <c r="Y71" i="76"/>
  <c r="AB71" i="76"/>
  <c r="AA72" i="75"/>
  <c r="AB72" i="75"/>
  <c r="Y72" i="75"/>
  <c r="Y79" i="74"/>
  <c r="AB72" i="73"/>
  <c r="V65" i="61"/>
  <c r="V44" i="60"/>
  <c r="S44" i="60"/>
  <c r="T69" i="58"/>
  <c r="AA83" i="65"/>
  <c r="V69" i="59"/>
  <c r="AB69" i="69"/>
  <c r="Y23" i="81"/>
  <c r="K23" i="63"/>
  <c r="AB83" i="78"/>
  <c r="AA65" i="87"/>
  <c r="V67" i="61"/>
  <c r="AB50" i="90"/>
  <c r="Y44" i="85"/>
  <c r="AB73" i="83"/>
  <c r="AA41" i="80"/>
  <c r="Y71" i="79"/>
  <c r="AB71" i="79"/>
  <c r="AA74" i="72"/>
  <c r="AB74" i="72"/>
  <c r="I48" i="97"/>
  <c r="S48" i="97"/>
  <c r="AA48" i="97"/>
  <c r="O48" i="97"/>
  <c r="G48" i="97"/>
  <c r="AB48" i="97"/>
  <c r="M48" i="97"/>
  <c r="AB50" i="87"/>
  <c r="Y80" i="82"/>
  <c r="AB65" i="77"/>
  <c r="I71" i="79"/>
  <c r="AA70" i="74"/>
  <c r="V67" i="60"/>
  <c r="AB63" i="82"/>
  <c r="Y73" i="86"/>
  <c r="AA23" i="81"/>
  <c r="V60" i="59"/>
  <c r="S65" i="61"/>
  <c r="V83" i="59"/>
  <c r="Y77" i="78"/>
  <c r="Y79" i="69"/>
  <c r="AA81" i="86"/>
  <c r="Y49" i="74"/>
  <c r="AB79" i="74"/>
  <c r="Y74" i="72"/>
  <c r="V84" i="59"/>
  <c r="S51" i="61"/>
  <c r="I67" i="86"/>
  <c r="AA70" i="87"/>
  <c r="T80" i="57"/>
  <c r="T49" i="58"/>
  <c r="AA71" i="76"/>
  <c r="Y50" i="83"/>
  <c r="AA78" i="91"/>
  <c r="AB79" i="91"/>
  <c r="AB79" i="92"/>
  <c r="AB78" i="93"/>
  <c r="AB62" i="93"/>
  <c r="Y71" i="95"/>
  <c r="S50" i="95"/>
  <c r="AB67" i="71"/>
  <c r="AA67" i="71"/>
  <c r="G46" i="71"/>
  <c r="AB46" i="71"/>
  <c r="AA46" i="71"/>
  <c r="I68" i="86"/>
  <c r="Y68" i="86"/>
  <c r="S59" i="86"/>
  <c r="W59" i="86"/>
  <c r="Y59" i="86"/>
  <c r="I59" i="86"/>
  <c r="AB59" i="86"/>
  <c r="AB42" i="86"/>
  <c r="S42" i="86"/>
  <c r="I42" i="86"/>
  <c r="AA46" i="84"/>
  <c r="AB83" i="82"/>
  <c r="AA83" i="82"/>
  <c r="AB51" i="82"/>
  <c r="AA51" i="82"/>
  <c r="W81" i="81"/>
  <c r="Y81" i="81"/>
  <c r="U81" i="81"/>
  <c r="AB81" i="81"/>
  <c r="AA72" i="81"/>
  <c r="Y64" i="81"/>
  <c r="AB64" i="81"/>
  <c r="U64" i="81"/>
  <c r="AB49" i="80"/>
  <c r="AA49" i="80"/>
  <c r="AB23" i="80"/>
  <c r="Y23" i="80"/>
  <c r="AB78" i="79"/>
  <c r="I78" i="79"/>
  <c r="Y60" i="78"/>
  <c r="Y83" i="77"/>
  <c r="AA74" i="77"/>
  <c r="Y68" i="77"/>
  <c r="AA59" i="77"/>
  <c r="Y42" i="77"/>
  <c r="Y82" i="76"/>
  <c r="AB65" i="76"/>
  <c r="AB70" i="70"/>
  <c r="Y70" i="70"/>
  <c r="AB60" i="70"/>
  <c r="AA60" i="70"/>
  <c r="Y42" i="70"/>
  <c r="AA42" i="70"/>
  <c r="U77" i="68"/>
  <c r="M77" i="68"/>
  <c r="AA60" i="65"/>
  <c r="S60" i="65"/>
  <c r="X77" i="64"/>
  <c r="I36" i="97"/>
  <c r="M76" i="97"/>
  <c r="AB51" i="76"/>
  <c r="Y65" i="67"/>
  <c r="AA82" i="66"/>
  <c r="Y72" i="66"/>
  <c r="Y65" i="66"/>
  <c r="S71" i="65"/>
  <c r="AA51" i="76"/>
  <c r="W44" i="86"/>
  <c r="AB47" i="94"/>
  <c r="AB83" i="71"/>
  <c r="G83" i="71"/>
  <c r="G64" i="71"/>
  <c r="Y64" i="71"/>
  <c r="AB51" i="96"/>
  <c r="AA46" i="95"/>
  <c r="S17" i="95"/>
  <c r="AA42" i="94"/>
  <c r="AA62" i="81"/>
  <c r="W62" i="81"/>
  <c r="AA34" i="81"/>
  <c r="I77" i="79"/>
  <c r="AA77" i="79"/>
  <c r="Y84" i="78"/>
  <c r="AB84" i="78"/>
  <c r="AA67" i="77"/>
  <c r="AB65" i="73"/>
  <c r="Y65" i="73"/>
  <c r="AB64" i="72"/>
  <c r="AB62" i="70"/>
  <c r="AA44" i="70"/>
  <c r="Y44" i="70"/>
  <c r="AA83" i="69"/>
  <c r="U60" i="68"/>
  <c r="O60" i="68"/>
  <c r="S62" i="63"/>
  <c r="U83" i="62"/>
  <c r="U74" i="62"/>
  <c r="U44" i="62"/>
  <c r="S44" i="62"/>
  <c r="S84" i="61"/>
  <c r="S81" i="60"/>
  <c r="S74" i="59"/>
  <c r="AA50" i="66"/>
  <c r="Y41" i="75"/>
  <c r="AA81" i="71"/>
  <c r="AB46" i="85"/>
  <c r="AB72" i="66"/>
  <c r="AB73" i="87"/>
  <c r="Y65" i="84"/>
  <c r="AA71" i="65"/>
  <c r="AB44" i="86"/>
  <c r="AA77" i="71"/>
  <c r="AB77" i="71"/>
  <c r="AA70" i="71"/>
  <c r="AA63" i="71"/>
  <c r="G50" i="71"/>
  <c r="AA50" i="71"/>
  <c r="Y17" i="85"/>
  <c r="AB77" i="83"/>
  <c r="Y68" i="83"/>
  <c r="AB59" i="83"/>
  <c r="Y81" i="84"/>
  <c r="AA79" i="82"/>
  <c r="U79" i="82"/>
  <c r="Y62" i="82"/>
  <c r="U62" i="82"/>
  <c r="AB47" i="82"/>
  <c r="W77" i="81"/>
  <c r="AB77" i="81"/>
  <c r="AA62" i="80"/>
  <c r="AB83" i="79"/>
  <c r="O83" i="79"/>
  <c r="AA67" i="78"/>
  <c r="AB51" i="68"/>
  <c r="AB63" i="67"/>
  <c r="S68" i="65"/>
  <c r="AA68" i="65"/>
  <c r="U68" i="64"/>
  <c r="AB81" i="71"/>
  <c r="Y69" i="71"/>
  <c r="AB69" i="71"/>
  <c r="AA59" i="95"/>
  <c r="AA47" i="94"/>
  <c r="AB23" i="93"/>
  <c r="AB68" i="92"/>
  <c r="AA47" i="92"/>
  <c r="AA83" i="86"/>
  <c r="S83" i="86"/>
  <c r="AB83" i="86"/>
  <c r="M77" i="86"/>
  <c r="AA77" i="86"/>
  <c r="I60" i="86"/>
  <c r="M44" i="86"/>
  <c r="Y44" i="86"/>
  <c r="AA78" i="85"/>
  <c r="Y74" i="83"/>
  <c r="Y67" i="83"/>
  <c r="AA41" i="83"/>
  <c r="AA65" i="84"/>
  <c r="AA50" i="84"/>
  <c r="Y23" i="84"/>
  <c r="AA23" i="84"/>
  <c r="AB78" i="82"/>
  <c r="Y78" i="82"/>
  <c r="AA84" i="81"/>
  <c r="U84" i="81"/>
  <c r="AA74" i="81"/>
  <c r="AA59" i="81"/>
  <c r="U59" i="81"/>
  <c r="AB44" i="81"/>
  <c r="AB84" i="80"/>
  <c r="S51" i="65"/>
  <c r="Y42" i="65"/>
  <c r="X73" i="64"/>
  <c r="S80" i="62"/>
  <c r="U41" i="62"/>
  <c r="S68" i="61"/>
  <c r="S17" i="60"/>
  <c r="S81" i="57"/>
  <c r="O72" i="57"/>
  <c r="M70" i="97"/>
  <c r="G70" i="97"/>
  <c r="S70" i="97"/>
  <c r="O70" i="97"/>
  <c r="AA70" i="97"/>
  <c r="U70" i="97"/>
  <c r="I83" i="97"/>
  <c r="S74" i="97"/>
  <c r="I74" i="97"/>
  <c r="AB74" i="97"/>
  <c r="G74" i="97"/>
  <c r="I65" i="97"/>
  <c r="G65" i="97"/>
  <c r="U65" i="97"/>
  <c r="M65" i="97"/>
  <c r="S65" i="97"/>
  <c r="AA65" i="97"/>
  <c r="O65" i="97"/>
  <c r="AB81" i="78"/>
  <c r="AA63" i="75"/>
  <c r="AA80" i="77"/>
  <c r="I80" i="86"/>
  <c r="Y80" i="65"/>
  <c r="AB42" i="68"/>
  <c r="AB63" i="87"/>
  <c r="Y63" i="73"/>
  <c r="Y49" i="76"/>
  <c r="AB50" i="67"/>
  <c r="AA64" i="79"/>
  <c r="V65" i="60"/>
  <c r="AB49" i="66"/>
  <c r="AA49" i="83"/>
  <c r="Y72" i="77"/>
  <c r="M72" i="86"/>
  <c r="AA81" i="66"/>
  <c r="G49" i="71"/>
  <c r="AA79" i="87"/>
  <c r="AB83" i="80"/>
  <c r="AA63" i="74"/>
  <c r="AA80" i="89"/>
  <c r="AA84" i="90"/>
  <c r="AB42" i="93"/>
  <c r="Y80" i="95"/>
  <c r="O82" i="97"/>
  <c r="S82" i="97"/>
  <c r="AA82" i="97"/>
  <c r="U64" i="97"/>
  <c r="AA64" i="97"/>
  <c r="AB64" i="97"/>
  <c r="M64" i="97"/>
  <c r="I64" i="97"/>
  <c r="S64" i="97"/>
  <c r="Y81" i="78"/>
  <c r="Y77" i="80"/>
  <c r="U47" i="62"/>
  <c r="Y63" i="75"/>
  <c r="Y80" i="77"/>
  <c r="AB80" i="86"/>
  <c r="S80" i="65"/>
  <c r="Y42" i="68"/>
  <c r="AB71" i="83"/>
  <c r="AA63" i="87"/>
  <c r="AB64" i="83"/>
  <c r="AB71" i="72"/>
  <c r="S80" i="63"/>
  <c r="Y47" i="87"/>
  <c r="V74" i="60"/>
  <c r="AB64" i="79"/>
  <c r="AB49" i="83"/>
  <c r="AB64" i="86"/>
  <c r="Y72" i="86"/>
  <c r="S79" i="57"/>
  <c r="Y67" i="81"/>
  <c r="Y44" i="82"/>
  <c r="S72" i="61"/>
  <c r="Y79" i="87"/>
  <c r="Y23" i="76"/>
  <c r="Y63" i="74"/>
  <c r="AB71" i="89"/>
  <c r="AA62" i="90"/>
  <c r="AB84" i="91"/>
  <c r="AA71" i="92"/>
  <c r="AB50" i="94"/>
  <c r="AB70" i="94"/>
  <c r="Y67" i="95"/>
  <c r="Y72" i="95"/>
  <c r="O61" i="97"/>
  <c r="AA61" i="97"/>
  <c r="S61" i="97"/>
  <c r="I61" i="97"/>
  <c r="AA71" i="97"/>
  <c r="I71" i="97"/>
  <c r="O71" i="97"/>
  <c r="AB71" i="97"/>
  <c r="O72" i="97"/>
  <c r="S72" i="97"/>
  <c r="AB85" i="97"/>
  <c r="AB49" i="97"/>
  <c r="G24" i="97"/>
  <c r="AA24" i="97"/>
  <c r="M24" i="97"/>
  <c r="M49" i="97"/>
  <c r="AA85" i="97"/>
  <c r="G81" i="97"/>
  <c r="M66" i="97"/>
  <c r="U86" i="97"/>
  <c r="AB51" i="87"/>
  <c r="Y42" i="76"/>
  <c r="AB17" i="97"/>
  <c r="AA17" i="97"/>
  <c r="S17" i="97"/>
  <c r="I17" i="97"/>
  <c r="O17" i="97"/>
  <c r="G17" i="97"/>
  <c r="U17" i="97"/>
  <c r="M17" i="97"/>
  <c r="AB47" i="79"/>
  <c r="I47" i="79"/>
  <c r="AB81" i="96"/>
  <c r="AA41" i="94"/>
  <c r="O73" i="97"/>
  <c r="G73" i="97"/>
  <c r="AB73" i="97"/>
  <c r="U73" i="97"/>
  <c r="M73" i="97"/>
  <c r="AA73" i="97"/>
  <c r="S73" i="97"/>
  <c r="I73" i="97"/>
  <c r="Y51" i="87"/>
  <c r="AA47" i="71"/>
  <c r="U64" i="82"/>
  <c r="AB50" i="82"/>
  <c r="Y71" i="80"/>
  <c r="Y64" i="80"/>
  <c r="AB68" i="79"/>
  <c r="AB47" i="89"/>
  <c r="Y49" i="77"/>
  <c r="AB49" i="77"/>
  <c r="AB73" i="73"/>
  <c r="Y73" i="73"/>
  <c r="AB62" i="79"/>
  <c r="O62" i="79"/>
  <c r="AB41" i="96"/>
  <c r="AA78" i="93"/>
  <c r="AA67" i="75"/>
  <c r="O44" i="97"/>
  <c r="G44" i="97"/>
  <c r="U44" i="97"/>
  <c r="M44" i="97"/>
  <c r="AA44" i="97"/>
  <c r="S44" i="97"/>
  <c r="AB44" i="97"/>
  <c r="I44" i="97"/>
  <c r="AA44" i="78"/>
  <c r="AA47" i="79"/>
  <c r="AB34" i="84"/>
  <c r="AA64" i="82"/>
  <c r="AB64" i="80"/>
  <c r="AA68" i="79"/>
  <c r="AA51" i="87"/>
  <c r="AA74" i="93"/>
  <c r="AA62" i="94"/>
  <c r="AB34" i="92"/>
  <c r="AB74" i="84"/>
  <c r="Y74" i="84"/>
  <c r="AB62" i="89"/>
  <c r="Y34" i="77"/>
  <c r="AB67" i="97"/>
  <c r="AA67" i="97"/>
  <c r="S67" i="97"/>
  <c r="I67" i="97"/>
  <c r="O67" i="97"/>
  <c r="G67" i="97"/>
  <c r="U67" i="97"/>
  <c r="M67" i="97"/>
  <c r="AA47" i="89"/>
  <c r="AB67" i="82"/>
  <c r="Y67" i="82"/>
  <c r="Y80" i="78"/>
  <c r="AB77" i="77"/>
  <c r="Y47" i="79"/>
  <c r="S78" i="95"/>
  <c r="Y78" i="95"/>
  <c r="AB78" i="95"/>
  <c r="AA62" i="92"/>
  <c r="AB62" i="92"/>
  <c r="Y59" i="75"/>
  <c r="Y77" i="77"/>
  <c r="AA80" i="78"/>
  <c r="U81" i="82"/>
  <c r="V69" i="62"/>
  <c r="AA59" i="75"/>
  <c r="AB42" i="76"/>
  <c r="AB23" i="96"/>
  <c r="AA59" i="94"/>
  <c r="AA41" i="89"/>
  <c r="AB41" i="89"/>
  <c r="S64" i="86"/>
  <c r="M64" i="86"/>
  <c r="Y60" i="85"/>
  <c r="AA60" i="85"/>
  <c r="AA73" i="74"/>
  <c r="Y73" i="74"/>
  <c r="AA69" i="73"/>
  <c r="U80" i="68"/>
  <c r="Y82" i="69"/>
  <c r="AA77" i="77"/>
  <c r="AB80" i="78"/>
  <c r="AA34" i="84"/>
  <c r="AA34" i="77"/>
  <c r="Y50" i="82"/>
  <c r="S69" i="62"/>
  <c r="AB59" i="75"/>
  <c r="AA42" i="76"/>
  <c r="AB60" i="85"/>
  <c r="AA67" i="82"/>
  <c r="Y67" i="75"/>
  <c r="AA70" i="91"/>
  <c r="AB59" i="94"/>
  <c r="U78" i="95"/>
  <c r="Y51" i="71"/>
  <c r="AA80" i="91"/>
  <c r="AB69" i="82"/>
  <c r="AA62" i="82"/>
  <c r="W65" i="81"/>
  <c r="Y51" i="81"/>
  <c r="AA73" i="76"/>
  <c r="Y81" i="82"/>
  <c r="W84" i="81"/>
  <c r="AA83" i="77"/>
  <c r="AB44" i="78"/>
  <c r="AA62" i="79"/>
  <c r="AB73" i="96"/>
  <c r="AB62" i="94"/>
  <c r="Y34" i="84"/>
  <c r="AA62" i="89"/>
  <c r="AA78" i="95"/>
  <c r="AB59" i="96"/>
  <c r="AA74" i="95"/>
  <c r="Y74" i="95"/>
  <c r="S74" i="95"/>
  <c r="AB74" i="93"/>
  <c r="AB50" i="89"/>
  <c r="S50" i="86"/>
  <c r="AA50" i="86"/>
  <c r="W50" i="86"/>
  <c r="Y46" i="85"/>
  <c r="AA71" i="75"/>
  <c r="AA62" i="73"/>
  <c r="AB62" i="73"/>
  <c r="Y68" i="72"/>
  <c r="AA82" i="69"/>
  <c r="AB83" i="77"/>
  <c r="Y42" i="72"/>
  <c r="O80" i="68"/>
  <c r="AA81" i="82"/>
  <c r="AB41" i="66"/>
  <c r="AB34" i="77"/>
  <c r="Y84" i="81"/>
  <c r="AA50" i="82"/>
  <c r="U69" i="62"/>
  <c r="AB73" i="76"/>
  <c r="AA62" i="84"/>
  <c r="I50" i="86"/>
  <c r="Y62" i="73"/>
  <c r="U67" i="82"/>
  <c r="AB67" i="75"/>
  <c r="AB70" i="91"/>
  <c r="U49" i="95"/>
  <c r="S49" i="95"/>
  <c r="AA49" i="95"/>
  <c r="AA34" i="95"/>
  <c r="AB34" i="95"/>
  <c r="S34" i="95"/>
  <c r="AB77" i="94"/>
  <c r="AA44" i="94"/>
  <c r="AB80" i="93"/>
  <c r="AB64" i="92"/>
  <c r="AB44" i="92"/>
  <c r="AA83" i="91"/>
  <c r="AB44" i="93"/>
  <c r="AA80" i="94"/>
  <c r="U65" i="95"/>
  <c r="U83" i="95"/>
  <c r="AB65" i="95"/>
  <c r="S84" i="86"/>
  <c r="AA50" i="87"/>
  <c r="AB47" i="73"/>
  <c r="AA82" i="85"/>
  <c r="AA73" i="85"/>
  <c r="W34" i="81"/>
  <c r="M70" i="86"/>
  <c r="V46" i="63"/>
  <c r="AA64" i="83"/>
  <c r="AB23" i="79"/>
  <c r="U73" i="68"/>
  <c r="V80" i="63"/>
  <c r="V65" i="59"/>
  <c r="Y72" i="69"/>
  <c r="Y34" i="71"/>
  <c r="U77" i="64"/>
  <c r="AB47" i="85"/>
  <c r="V34" i="63"/>
  <c r="I60" i="79"/>
  <c r="Y74" i="65"/>
  <c r="AA79" i="83"/>
  <c r="AB17" i="85"/>
  <c r="AA67" i="79"/>
  <c r="Y69" i="77"/>
  <c r="AB65" i="70"/>
  <c r="AB78" i="71"/>
  <c r="AB49" i="75"/>
  <c r="AA84" i="75"/>
  <c r="AA64" i="77"/>
  <c r="AB74" i="90"/>
  <c r="AA82" i="92"/>
  <c r="AA63" i="93"/>
  <c r="AA81" i="93"/>
  <c r="AB72" i="95"/>
  <c r="M84" i="86"/>
  <c r="AB82" i="84"/>
  <c r="Y50" i="70"/>
  <c r="AB42" i="69"/>
  <c r="AA44" i="87"/>
  <c r="AA47" i="84"/>
  <c r="AB67" i="85"/>
  <c r="K60" i="63"/>
  <c r="Y83" i="81"/>
  <c r="AA82" i="76"/>
  <c r="Y69" i="66"/>
  <c r="AB23" i="85"/>
  <c r="I23" i="79"/>
  <c r="AB73" i="68"/>
  <c r="Y65" i="69"/>
  <c r="M59" i="68"/>
  <c r="AA23" i="74"/>
  <c r="Y84" i="84"/>
  <c r="AB34" i="71"/>
  <c r="AB44" i="85"/>
  <c r="AB34" i="78"/>
  <c r="AB60" i="79"/>
  <c r="AB50" i="77"/>
  <c r="I67" i="79"/>
  <c r="Y71" i="68"/>
  <c r="AA72" i="83"/>
  <c r="AA69" i="84"/>
  <c r="AA65" i="91"/>
  <c r="AA47" i="91"/>
  <c r="AA68" i="92"/>
  <c r="AB50" i="93"/>
  <c r="AA17" i="93"/>
  <c r="AB17" i="94"/>
  <c r="AA83" i="95"/>
  <c r="Y41" i="95"/>
  <c r="S70" i="86"/>
  <c r="AA79" i="97"/>
  <c r="S79" i="97"/>
  <c r="I79" i="97"/>
  <c r="AB79" i="97"/>
  <c r="O79" i="97"/>
  <c r="G79" i="97"/>
  <c r="M79" i="97"/>
  <c r="U79" i="97"/>
  <c r="AB51" i="97"/>
  <c r="AA51" i="97"/>
  <c r="S51" i="97"/>
  <c r="I51" i="97"/>
  <c r="O51" i="97"/>
  <c r="G51" i="97"/>
  <c r="U51" i="97"/>
  <c r="M51" i="97"/>
  <c r="O83" i="97"/>
  <c r="G83" i="97"/>
  <c r="U83" i="97"/>
  <c r="M83" i="97"/>
  <c r="AB83" i="97"/>
  <c r="AA83" i="97"/>
  <c r="S83" i="97"/>
  <c r="AB62" i="97"/>
  <c r="O62" i="97"/>
  <c r="G62" i="97"/>
  <c r="U62" i="97"/>
  <c r="M62" i="97"/>
  <c r="AA62" i="97"/>
  <c r="S62" i="97"/>
  <c r="M85" i="97"/>
  <c r="U85" i="97"/>
  <c r="U75" i="97"/>
  <c r="I86" i="97"/>
  <c r="I76" i="97"/>
  <c r="I66" i="97"/>
  <c r="I49" i="97"/>
  <c r="M82" i="97"/>
  <c r="M72" i="97"/>
  <c r="M61" i="97"/>
  <c r="M43" i="97"/>
  <c r="U82" i="97"/>
  <c r="U72" i="97"/>
  <c r="U61" i="97"/>
  <c r="U43" i="97"/>
  <c r="I85" i="97"/>
  <c r="M81" i="97"/>
  <c r="M71" i="97"/>
  <c r="M53" i="97"/>
  <c r="M36" i="97"/>
  <c r="U81" i="97"/>
  <c r="U71" i="97"/>
  <c r="U53" i="97"/>
  <c r="U36" i="97"/>
  <c r="AB81" i="97"/>
  <c r="AB76" i="97"/>
  <c r="AB72" i="97"/>
  <c r="G82" i="97"/>
  <c r="G72" i="97"/>
  <c r="G61" i="97"/>
  <c r="G43" i="97"/>
  <c r="S86" i="97"/>
  <c r="S76" i="97"/>
  <c r="S66" i="97"/>
  <c r="S49" i="97"/>
  <c r="AA86" i="97"/>
  <c r="AA76" i="97"/>
  <c r="AA66" i="97"/>
  <c r="AA49" i="97"/>
  <c r="C23" i="54"/>
  <c r="O25" i="57"/>
  <c r="T25" i="57"/>
  <c r="S25" i="57"/>
  <c r="AA36" i="66"/>
  <c r="Y36" i="66"/>
  <c r="AB36" i="66"/>
  <c r="T39" i="56"/>
  <c r="K39" i="56"/>
  <c r="AA56" i="65"/>
  <c r="AB56" i="65"/>
  <c r="Y56" i="65"/>
  <c r="S56" i="65"/>
  <c r="T36" i="55"/>
  <c r="AB55" i="80"/>
  <c r="Y55" i="80"/>
  <c r="AA55" i="80"/>
  <c r="Y75" i="75"/>
  <c r="AB75" i="75"/>
  <c r="AA75" i="75"/>
  <c r="T67" i="50"/>
  <c r="AB14" i="67"/>
  <c r="Y14" i="67"/>
  <c r="AB26" i="94"/>
  <c r="AA26" i="94"/>
  <c r="T41" i="57"/>
  <c r="S41" i="57"/>
  <c r="O41" i="57"/>
  <c r="T25" i="49"/>
  <c r="S39" i="61"/>
  <c r="V39" i="61"/>
  <c r="T21" i="51"/>
  <c r="O20" i="97"/>
  <c r="M20" i="97"/>
  <c r="AA20" i="97"/>
  <c r="I20" i="97"/>
  <c r="AB20" i="97"/>
  <c r="U20" i="97"/>
  <c r="S20" i="97"/>
  <c r="G20" i="97"/>
  <c r="V40" i="60"/>
  <c r="S40" i="60"/>
  <c r="AA61" i="83"/>
  <c r="AB61" i="83"/>
  <c r="Y61" i="83"/>
  <c r="AA58" i="94"/>
  <c r="AB58" i="94"/>
  <c r="T24" i="50"/>
  <c r="Y13" i="73"/>
  <c r="AB13" i="73"/>
  <c r="AA13" i="73"/>
  <c r="AA33" i="75"/>
  <c r="AB33" i="75"/>
  <c r="Y33" i="75"/>
  <c r="Y66" i="75"/>
  <c r="AB66" i="75"/>
  <c r="AA66" i="75"/>
  <c r="AB76" i="74"/>
  <c r="Y76" i="74"/>
  <c r="AA76" i="74"/>
  <c r="AA27" i="65"/>
  <c r="Y27" i="65"/>
  <c r="AB27" i="65"/>
  <c r="S27" i="65"/>
  <c r="Y33" i="80"/>
  <c r="AA33" i="80"/>
  <c r="AB33" i="80"/>
  <c r="Y53" i="74"/>
  <c r="AA53" i="74"/>
  <c r="AB53" i="74"/>
  <c r="AB58" i="78"/>
  <c r="Y58" i="78"/>
  <c r="AA58" i="78"/>
  <c r="AA19" i="92"/>
  <c r="AB19" i="92"/>
  <c r="AA36" i="87"/>
  <c r="AB36" i="87"/>
  <c r="Y36" i="87"/>
  <c r="K38" i="56"/>
  <c r="T38" i="56"/>
  <c r="T55" i="55"/>
  <c r="V29" i="60"/>
  <c r="S29" i="60"/>
  <c r="U36" i="62"/>
  <c r="S36" i="62"/>
  <c r="V36" i="62"/>
  <c r="AA16" i="90"/>
  <c r="AB16" i="90"/>
  <c r="AA58" i="77"/>
  <c r="Y58" i="77"/>
  <c r="AB58" i="77"/>
  <c r="S46" i="57"/>
  <c r="O46" i="57"/>
  <c r="T46" i="57"/>
  <c r="AB18" i="67"/>
  <c r="Y18" i="67"/>
  <c r="T39" i="55"/>
  <c r="M54" i="86"/>
  <c r="AB54" i="86"/>
  <c r="W54" i="86"/>
  <c r="I54" i="86"/>
  <c r="AA54" i="86"/>
  <c r="S54" i="86"/>
  <c r="Y54" i="86"/>
  <c r="T26" i="54"/>
  <c r="V14" i="60"/>
  <c r="S14" i="60"/>
  <c r="I63" i="97"/>
  <c r="O63" i="97"/>
  <c r="G63" i="97"/>
  <c r="AA63" i="97"/>
  <c r="S63" i="97"/>
  <c r="U63" i="97"/>
  <c r="M63" i="97"/>
  <c r="AB63" i="97"/>
  <c r="AA48" i="77"/>
  <c r="Y48" i="77"/>
  <c r="AB48" i="77"/>
  <c r="O33" i="97"/>
  <c r="G33" i="97"/>
  <c r="S33" i="97"/>
  <c r="AA33" i="97"/>
  <c r="U33" i="97"/>
  <c r="M33" i="97"/>
  <c r="I33" i="97"/>
  <c r="AB33" i="97"/>
  <c r="S25" i="62"/>
  <c r="U25" i="62"/>
  <c r="V25" i="62"/>
  <c r="AA36" i="94"/>
  <c r="AB36" i="94"/>
  <c r="AA16" i="66"/>
  <c r="Y16" i="66"/>
  <c r="AB16" i="66"/>
  <c r="Y22" i="70"/>
  <c r="AA22" i="70"/>
  <c r="AB22" i="70"/>
  <c r="AA36" i="84"/>
  <c r="AB36" i="84"/>
  <c r="Y36" i="84"/>
  <c r="AB28" i="84"/>
  <c r="Y28" i="84"/>
  <c r="AA28" i="84"/>
  <c r="AA39" i="84"/>
  <c r="AB39" i="84"/>
  <c r="Y39" i="84"/>
  <c r="AA39" i="69"/>
  <c r="Y39" i="69"/>
  <c r="AB39" i="69"/>
  <c r="G54" i="97"/>
  <c r="U54" i="97"/>
  <c r="I54" i="97"/>
  <c r="S54" i="97"/>
  <c r="AB54" i="97"/>
  <c r="O54" i="97"/>
  <c r="M54" i="97"/>
  <c r="AA54" i="97"/>
  <c r="G77" i="97"/>
  <c r="I77" i="97"/>
  <c r="O77" i="97"/>
  <c r="AB77" i="97"/>
  <c r="M77" i="97"/>
  <c r="S77" i="97"/>
  <c r="AA77" i="97"/>
  <c r="U77" i="97"/>
  <c r="Y40" i="84"/>
  <c r="AB40" i="84"/>
  <c r="AA40" i="84"/>
  <c r="T15" i="51"/>
  <c r="O33" i="57"/>
  <c r="S33" i="57"/>
  <c r="T33" i="57"/>
  <c r="AB29" i="96"/>
  <c r="AB28" i="90"/>
  <c r="AA28" i="90"/>
  <c r="AB32" i="91"/>
  <c r="AA32" i="91"/>
  <c r="AB33" i="65"/>
  <c r="Y33" i="65"/>
  <c r="S33" i="65"/>
  <c r="AA33" i="65"/>
  <c r="AA75" i="82"/>
  <c r="U75" i="82"/>
  <c r="Y75" i="82"/>
  <c r="AB75" i="82"/>
  <c r="T32" i="48"/>
  <c r="AA33" i="91"/>
  <c r="AB33" i="91"/>
  <c r="T67" i="54"/>
  <c r="Y29" i="76"/>
  <c r="AB29" i="76"/>
  <c r="AA29" i="76"/>
  <c r="AB16" i="96"/>
  <c r="T41" i="55"/>
  <c r="AB39" i="94"/>
  <c r="AA39" i="94"/>
  <c r="AB31" i="84"/>
  <c r="Y31" i="84"/>
  <c r="AA31" i="84"/>
  <c r="AA76" i="77"/>
  <c r="AB76" i="77"/>
  <c r="Y76" i="77"/>
  <c r="AB54" i="90"/>
  <c r="AA54" i="90"/>
  <c r="AB45" i="73"/>
  <c r="Y45" i="73"/>
  <c r="AA45" i="73"/>
  <c r="V29" i="63"/>
  <c r="K29" i="63"/>
  <c r="S29" i="63"/>
  <c r="Y18" i="83"/>
  <c r="AB18" i="83"/>
  <c r="AA18" i="83"/>
  <c r="T30" i="49"/>
  <c r="AA14" i="74"/>
  <c r="AB14" i="74"/>
  <c r="Y14" i="74"/>
  <c r="T54" i="55"/>
  <c r="T32" i="49"/>
  <c r="T54" i="50"/>
  <c r="Y22" i="71"/>
  <c r="AB22" i="71"/>
  <c r="AA22" i="71"/>
  <c r="G22" i="71"/>
  <c r="Y39" i="70"/>
  <c r="AB39" i="70"/>
  <c r="AA39" i="70"/>
  <c r="AB38" i="70"/>
  <c r="AA38" i="70"/>
  <c r="Y38" i="70"/>
  <c r="AB25" i="73"/>
  <c r="AA25" i="73"/>
  <c r="Y25" i="73"/>
  <c r="AA66" i="70"/>
  <c r="AB66" i="70"/>
  <c r="Y66" i="70"/>
  <c r="Y35" i="75"/>
  <c r="AA35" i="75"/>
  <c r="AB35" i="75"/>
  <c r="Y18" i="75"/>
  <c r="AA18" i="75"/>
  <c r="AB18" i="75"/>
  <c r="AB54" i="73"/>
  <c r="AA54" i="73"/>
  <c r="Y54" i="73"/>
  <c r="Y45" i="66"/>
  <c r="AB45" i="66"/>
  <c r="AA45" i="66"/>
  <c r="Y43" i="70"/>
  <c r="AB43" i="70"/>
  <c r="AA43" i="70"/>
  <c r="AB61" i="78"/>
  <c r="AA61" i="78"/>
  <c r="Y61" i="78"/>
  <c r="S32" i="59"/>
  <c r="V32" i="59"/>
  <c r="Y14" i="68"/>
  <c r="AB14" i="68"/>
  <c r="O14" i="68"/>
  <c r="U14" i="68"/>
  <c r="M14" i="68"/>
  <c r="S13" i="58"/>
  <c r="T13" i="58"/>
  <c r="S27" i="60"/>
  <c r="V27" i="60"/>
  <c r="AB18" i="85"/>
  <c r="Y18" i="85"/>
  <c r="AA18" i="85"/>
  <c r="AA30" i="78"/>
  <c r="Y30" i="78"/>
  <c r="AB30" i="78"/>
  <c r="V54" i="60"/>
  <c r="S54" i="60"/>
  <c r="T32" i="50"/>
  <c r="Y45" i="77"/>
  <c r="AA45" i="77"/>
  <c r="AB45" i="77"/>
  <c r="AB37" i="96"/>
  <c r="AB66" i="67"/>
  <c r="Y66" i="67"/>
  <c r="AA14" i="85"/>
  <c r="AB14" i="85"/>
  <c r="Y14" i="85"/>
  <c r="Y75" i="78"/>
  <c r="AA75" i="78"/>
  <c r="AB75" i="78"/>
  <c r="AB24" i="75"/>
  <c r="Y24" i="75"/>
  <c r="AA24" i="75"/>
  <c r="Y29" i="72"/>
  <c r="AA29" i="72"/>
  <c r="AB29" i="72"/>
  <c r="S26" i="65"/>
  <c r="AB26" i="65"/>
  <c r="Y26" i="65"/>
  <c r="AA26" i="65"/>
  <c r="T13" i="51"/>
  <c r="K66" i="63"/>
  <c r="S66" i="63"/>
  <c r="V66" i="63"/>
  <c r="Y58" i="76"/>
  <c r="AA58" i="76"/>
  <c r="AB58" i="76"/>
  <c r="S26" i="95"/>
  <c r="AA26" i="95"/>
  <c r="Y26" i="95"/>
  <c r="AB26" i="95"/>
  <c r="U26" i="95"/>
  <c r="S48" i="61"/>
  <c r="V48" i="61"/>
  <c r="AA22" i="85"/>
  <c r="Y22" i="85"/>
  <c r="AB22" i="85"/>
  <c r="U32" i="82"/>
  <c r="AA32" i="82"/>
  <c r="Y32" i="82"/>
  <c r="AB32" i="82"/>
  <c r="T57" i="55"/>
  <c r="AB26" i="73"/>
  <c r="Y26" i="73"/>
  <c r="AA26" i="73"/>
  <c r="AA36" i="76"/>
  <c r="AB36" i="76"/>
  <c r="Y36" i="76"/>
  <c r="S35" i="59"/>
  <c r="V35" i="59"/>
  <c r="V16" i="62"/>
  <c r="U16" i="62"/>
  <c r="S16" i="62"/>
  <c r="S76" i="63"/>
  <c r="V76" i="63"/>
  <c r="K76" i="63"/>
  <c r="Y61" i="82"/>
  <c r="AA61" i="82"/>
  <c r="U61" i="82"/>
  <c r="AB61" i="82"/>
  <c r="S38" i="86"/>
  <c r="AB38" i="86"/>
  <c r="Y38" i="86"/>
  <c r="AA38" i="86"/>
  <c r="M38" i="86"/>
  <c r="I38" i="86"/>
  <c r="W38" i="86"/>
  <c r="AA61" i="95"/>
  <c r="U61" i="95"/>
  <c r="S61" i="95"/>
  <c r="Y61" i="95"/>
  <c r="AB61" i="95"/>
  <c r="Y40" i="66"/>
  <c r="AB40" i="66"/>
  <c r="AA40" i="66"/>
  <c r="AB40" i="87"/>
  <c r="AA40" i="87"/>
  <c r="Y40" i="87"/>
  <c r="AA28" i="71"/>
  <c r="Y28" i="71"/>
  <c r="AB28" i="71"/>
  <c r="G28" i="71"/>
  <c r="Y37" i="71"/>
  <c r="G37" i="71"/>
  <c r="AB37" i="71"/>
  <c r="AA37" i="71"/>
  <c r="U53" i="68"/>
  <c r="AB53" i="68"/>
  <c r="O53" i="68"/>
  <c r="M53" i="68"/>
  <c r="Y53" i="68"/>
  <c r="AA32" i="79"/>
  <c r="I32" i="79"/>
  <c r="Y32" i="79"/>
  <c r="AB32" i="79"/>
  <c r="O32" i="79"/>
  <c r="M76" i="68"/>
  <c r="AB76" i="68"/>
  <c r="U76" i="68"/>
  <c r="O76" i="68"/>
  <c r="Y76" i="68"/>
  <c r="AB55" i="96"/>
  <c r="V58" i="62"/>
  <c r="S58" i="62"/>
  <c r="U58" i="62"/>
  <c r="T36" i="50"/>
  <c r="V35" i="60"/>
  <c r="S35" i="60"/>
  <c r="S19" i="61"/>
  <c r="V19" i="61"/>
  <c r="V40" i="61"/>
  <c r="S40" i="61"/>
  <c r="K38" i="63"/>
  <c r="S38" i="63"/>
  <c r="V38" i="63"/>
  <c r="T16" i="50"/>
  <c r="T54" i="49"/>
  <c r="AB18" i="96"/>
  <c r="K61" i="63"/>
  <c r="V61" i="63"/>
  <c r="S61" i="63"/>
  <c r="AB36" i="73"/>
  <c r="AA36" i="73"/>
  <c r="Y36" i="73"/>
  <c r="AA30" i="90"/>
  <c r="AB30" i="90"/>
  <c r="AA66" i="80"/>
  <c r="AB66" i="80"/>
  <c r="Y66" i="80"/>
  <c r="Y61" i="71"/>
  <c r="AA61" i="71"/>
  <c r="G61" i="71"/>
  <c r="AB61" i="71"/>
  <c r="AB18" i="74"/>
  <c r="AA18" i="74"/>
  <c r="Y18" i="74"/>
  <c r="AA35" i="73"/>
  <c r="AB35" i="73"/>
  <c r="Y35" i="73"/>
  <c r="I20" i="86"/>
  <c r="S20" i="86"/>
  <c r="AB20" i="86"/>
  <c r="AA20" i="86"/>
  <c r="Y20" i="86"/>
  <c r="M20" i="86"/>
  <c r="W20" i="86"/>
  <c r="T59" i="48"/>
  <c r="AB52" i="83"/>
  <c r="Y52" i="83"/>
  <c r="AA52" i="83"/>
  <c r="K27" i="56"/>
  <c r="T27" i="56"/>
  <c r="AA29" i="69"/>
  <c r="Y29" i="69"/>
  <c r="AB29" i="69"/>
  <c r="O31" i="68"/>
  <c r="M31" i="68"/>
  <c r="U31" i="68"/>
  <c r="AB31" i="68"/>
  <c r="Y31" i="68"/>
  <c r="S14" i="62"/>
  <c r="U14" i="62"/>
  <c r="V14" i="62"/>
  <c r="T59" i="50"/>
  <c r="Y55" i="65"/>
  <c r="AA55" i="65"/>
  <c r="S55" i="65"/>
  <c r="AB55" i="65"/>
  <c r="AA30" i="80"/>
  <c r="Y30" i="80"/>
  <c r="AB30" i="80"/>
  <c r="S45" i="59"/>
  <c r="V45" i="59"/>
  <c r="AA18" i="90"/>
  <c r="AB18" i="90"/>
  <c r="S57" i="65"/>
  <c r="AB57" i="65"/>
  <c r="AA57" i="65"/>
  <c r="Y57" i="65"/>
  <c r="T21" i="55"/>
  <c r="Y43" i="87"/>
  <c r="AA43" i="87"/>
  <c r="AB43" i="87"/>
  <c r="AA24" i="87"/>
  <c r="AB24" i="87"/>
  <c r="Y24" i="87"/>
  <c r="AA57" i="70"/>
  <c r="Y57" i="70"/>
  <c r="AB57" i="70"/>
  <c r="AA53" i="71"/>
  <c r="AB53" i="71"/>
  <c r="Y53" i="71"/>
  <c r="G53" i="71"/>
  <c r="Y20" i="71"/>
  <c r="G20" i="71"/>
  <c r="AA20" i="71"/>
  <c r="AB20" i="71"/>
  <c r="T16" i="48"/>
  <c r="AB45" i="96"/>
  <c r="Y37" i="85"/>
  <c r="AB37" i="85"/>
  <c r="AA37" i="85"/>
  <c r="Y28" i="78"/>
  <c r="AB28" i="78"/>
  <c r="AA28" i="78"/>
  <c r="AA18" i="87"/>
  <c r="Y18" i="87"/>
  <c r="AB18" i="87"/>
  <c r="S24" i="95"/>
  <c r="U24" i="95"/>
  <c r="AA24" i="95"/>
  <c r="AB24" i="95"/>
  <c r="Y24" i="95"/>
  <c r="AB19" i="66"/>
  <c r="Y19" i="66"/>
  <c r="AA19" i="66"/>
  <c r="T62" i="49"/>
  <c r="S36" i="57"/>
  <c r="T36" i="57"/>
  <c r="O36" i="57"/>
  <c r="Y52" i="78"/>
  <c r="AB52" i="78"/>
  <c r="AA52" i="78"/>
  <c r="T46" i="54"/>
  <c r="S76" i="59"/>
  <c r="V76" i="59"/>
  <c r="Y32" i="78"/>
  <c r="AA32" i="78"/>
  <c r="AB32" i="78"/>
  <c r="S27" i="62"/>
  <c r="U27" i="62"/>
  <c r="V27" i="62"/>
  <c r="T20" i="50"/>
  <c r="Y20" i="67"/>
  <c r="AB20" i="67"/>
  <c r="AB26" i="90"/>
  <c r="AA26" i="90"/>
  <c r="AB30" i="67"/>
  <c r="Y30" i="67"/>
  <c r="U35" i="81"/>
  <c r="W35" i="81"/>
  <c r="AA35" i="81"/>
  <c r="Y35" i="81"/>
  <c r="AB35" i="81"/>
  <c r="AA13" i="80"/>
  <c r="AB13" i="80"/>
  <c r="Y13" i="80"/>
  <c r="AB26" i="83"/>
  <c r="Y26" i="83"/>
  <c r="AA26" i="83"/>
  <c r="T30" i="56"/>
  <c r="K30" i="56"/>
  <c r="T28" i="58"/>
  <c r="S28" i="58"/>
  <c r="AA19" i="94"/>
  <c r="AB19" i="94"/>
  <c r="AA35" i="90"/>
  <c r="AB35" i="90"/>
  <c r="AB58" i="70"/>
  <c r="Y58" i="70"/>
  <c r="AA58" i="70"/>
  <c r="AA58" i="93"/>
  <c r="AB58" i="93"/>
  <c r="AA54" i="76"/>
  <c r="AB54" i="76"/>
  <c r="Y54" i="76"/>
  <c r="G25" i="97"/>
  <c r="AA25" i="97"/>
  <c r="AB25" i="97"/>
  <c r="S25" i="97"/>
  <c r="U25" i="97"/>
  <c r="M25" i="97"/>
  <c r="I25" i="97"/>
  <c r="O25" i="97"/>
  <c r="AA76" i="82"/>
  <c r="Y76" i="82"/>
  <c r="U76" i="82"/>
  <c r="AB76" i="82"/>
  <c r="Y21" i="75"/>
  <c r="AA21" i="75"/>
  <c r="AB21" i="75"/>
  <c r="AB45" i="94"/>
  <c r="AA45" i="94"/>
  <c r="AB13" i="96"/>
  <c r="AB35" i="89"/>
  <c r="AA35" i="89"/>
  <c r="V56" i="60"/>
  <c r="S56" i="60"/>
  <c r="S37" i="61"/>
  <c r="V37" i="61"/>
  <c r="I52" i="86"/>
  <c r="Y52" i="86"/>
  <c r="W52" i="86"/>
  <c r="M52" i="86"/>
  <c r="S52" i="86"/>
  <c r="AB52" i="86"/>
  <c r="AA52" i="86"/>
  <c r="AB40" i="96"/>
  <c r="AB16" i="94"/>
  <c r="AA16" i="94"/>
  <c r="AA25" i="82"/>
  <c r="Y25" i="82"/>
  <c r="U25" i="82"/>
  <c r="AB25" i="82"/>
  <c r="T25" i="58"/>
  <c r="S25" i="58"/>
  <c r="S40" i="65"/>
  <c r="AB40" i="65"/>
  <c r="AA40" i="65"/>
  <c r="Y40" i="65"/>
  <c r="AB19" i="65"/>
  <c r="S19" i="65"/>
  <c r="AA19" i="65"/>
  <c r="Y19" i="65"/>
  <c r="Y55" i="73"/>
  <c r="AB55" i="73"/>
  <c r="AA55" i="73"/>
  <c r="V16" i="61"/>
  <c r="S16" i="61"/>
  <c r="S21" i="60"/>
  <c r="V21" i="60"/>
  <c r="W31" i="81"/>
  <c r="Y31" i="81"/>
  <c r="AA31" i="81"/>
  <c r="AB31" i="81"/>
  <c r="U31" i="81"/>
  <c r="AA56" i="89"/>
  <c r="AB56" i="89"/>
  <c r="AB57" i="96"/>
  <c r="AA18" i="89"/>
  <c r="AB18" i="89"/>
  <c r="AB16" i="89"/>
  <c r="AA16" i="89"/>
  <c r="U52" i="82"/>
  <c r="Y52" i="82"/>
  <c r="AB52" i="82"/>
  <c r="AA52" i="82"/>
  <c r="T21" i="49"/>
  <c r="Y27" i="67"/>
  <c r="AB27" i="67"/>
  <c r="V35" i="61"/>
  <c r="S35" i="61"/>
  <c r="W61" i="86"/>
  <c r="AA61" i="86"/>
  <c r="M61" i="86"/>
  <c r="AB61" i="86"/>
  <c r="I61" i="86"/>
  <c r="S61" i="86"/>
  <c r="Y61" i="86"/>
  <c r="Y19" i="70"/>
  <c r="AB19" i="70"/>
  <c r="AA19" i="70"/>
  <c r="AA25" i="89"/>
  <c r="AB25" i="89"/>
  <c r="S18" i="60"/>
  <c r="V18" i="60"/>
  <c r="T19" i="49"/>
  <c r="S36" i="63"/>
  <c r="V36" i="63"/>
  <c r="K36" i="63"/>
  <c r="S30" i="95"/>
  <c r="U30" i="95"/>
  <c r="Y30" i="95"/>
  <c r="AA30" i="95"/>
  <c r="AB30" i="95"/>
  <c r="T57" i="48"/>
  <c r="T44" i="54"/>
  <c r="AB15" i="73"/>
  <c r="Y15" i="73"/>
  <c r="AA15" i="73"/>
  <c r="Y52" i="74"/>
  <c r="AB52" i="74"/>
  <c r="AA52" i="74"/>
  <c r="O13" i="57"/>
  <c r="T13" i="57"/>
  <c r="S13" i="57"/>
  <c r="T36" i="56"/>
  <c r="K36" i="56"/>
  <c r="AA22" i="73"/>
  <c r="AB22" i="73"/>
  <c r="Y22" i="73"/>
  <c r="AB56" i="70"/>
  <c r="Y56" i="70"/>
  <c r="AA56" i="70"/>
  <c r="T29" i="48"/>
  <c r="T36" i="48"/>
  <c r="I23" i="97"/>
  <c r="U23" i="97"/>
  <c r="AA23" i="97"/>
  <c r="S23" i="97"/>
  <c r="AB23" i="97"/>
  <c r="G23" i="97"/>
  <c r="O23" i="97"/>
  <c r="M23" i="97"/>
  <c r="Y66" i="74"/>
  <c r="AB66" i="74"/>
  <c r="AA66" i="74"/>
  <c r="X52" i="64"/>
  <c r="U52" i="64"/>
  <c r="Y38" i="73"/>
  <c r="AA38" i="73"/>
  <c r="AB38" i="73"/>
  <c r="X57" i="64"/>
  <c r="U57" i="64"/>
  <c r="U13" i="64"/>
  <c r="X13" i="64"/>
  <c r="AB21" i="97"/>
  <c r="AA21" i="97"/>
  <c r="U21" i="97"/>
  <c r="G21" i="97"/>
  <c r="I21" i="97"/>
  <c r="S21" i="97"/>
  <c r="M21" i="97"/>
  <c r="O21" i="97"/>
  <c r="AB39" i="86"/>
  <c r="I39" i="86"/>
  <c r="S39" i="86"/>
  <c r="W39" i="86"/>
  <c r="Y39" i="86"/>
  <c r="AA39" i="86"/>
  <c r="M39" i="86"/>
  <c r="T33" i="51"/>
  <c r="AA15" i="97"/>
  <c r="G15" i="97"/>
  <c r="AB15" i="97"/>
  <c r="O15" i="97"/>
  <c r="M15" i="97"/>
  <c r="S15" i="97"/>
  <c r="I15" i="97"/>
  <c r="U15" i="97"/>
  <c r="AB29" i="97"/>
  <c r="S29" i="97"/>
  <c r="I29" i="97"/>
  <c r="M29" i="97"/>
  <c r="G29" i="97"/>
  <c r="AA29" i="97"/>
  <c r="U29" i="97"/>
  <c r="O29" i="97"/>
  <c r="S32" i="61"/>
  <c r="V32" i="61"/>
  <c r="U43" i="81"/>
  <c r="AB43" i="81"/>
  <c r="W43" i="81"/>
  <c r="AA43" i="81"/>
  <c r="Y43" i="81"/>
  <c r="T27" i="48"/>
  <c r="AB21" i="93"/>
  <c r="AA21" i="93"/>
  <c r="AB37" i="91"/>
  <c r="AA37" i="91"/>
  <c r="T31" i="48"/>
  <c r="AA24" i="90"/>
  <c r="AB24" i="90"/>
  <c r="T67" i="48"/>
  <c r="Y55" i="70"/>
  <c r="AB55" i="70"/>
  <c r="AA55" i="70"/>
  <c r="W55" i="86"/>
  <c r="M55" i="86"/>
  <c r="I55" i="86"/>
  <c r="AA55" i="86"/>
  <c r="Y55" i="86"/>
  <c r="AB55" i="86"/>
  <c r="S55" i="86"/>
  <c r="T26" i="48"/>
  <c r="S39" i="58"/>
  <c r="T39" i="58"/>
  <c r="AB53" i="85"/>
  <c r="AA53" i="85"/>
  <c r="Y53" i="85"/>
  <c r="AA31" i="93"/>
  <c r="AB31" i="93"/>
  <c r="AB18" i="91"/>
  <c r="AA18" i="91"/>
  <c r="AA30" i="69"/>
  <c r="Y30" i="69"/>
  <c r="AB30" i="69"/>
  <c r="AB76" i="67"/>
  <c r="Y76" i="67"/>
  <c r="Y25" i="66"/>
  <c r="AA25" i="66"/>
  <c r="AB25" i="66"/>
  <c r="AA58" i="91"/>
  <c r="AB58" i="91"/>
  <c r="Y30" i="85"/>
  <c r="AA30" i="85"/>
  <c r="AB30" i="85"/>
  <c r="T15" i="54"/>
  <c r="T49" i="49"/>
  <c r="AA24" i="72"/>
  <c r="Y24" i="72"/>
  <c r="AB24" i="72"/>
  <c r="AB36" i="81"/>
  <c r="AA36" i="81"/>
  <c r="W36" i="81"/>
  <c r="U36" i="81"/>
  <c r="Y36" i="81"/>
  <c r="AB61" i="94"/>
  <c r="AA61" i="94"/>
  <c r="V56" i="61"/>
  <c r="S56" i="61"/>
  <c r="V39" i="60"/>
  <c r="S39" i="60"/>
  <c r="K59" i="56"/>
  <c r="T59" i="56"/>
  <c r="V38" i="60"/>
  <c r="S38" i="60"/>
  <c r="T37" i="48"/>
  <c r="Y53" i="67"/>
  <c r="AB53" i="67"/>
  <c r="AB33" i="76"/>
  <c r="AA33" i="76"/>
  <c r="Y33" i="76"/>
  <c r="T34" i="55"/>
  <c r="AB52" i="77"/>
  <c r="Y52" i="77"/>
  <c r="AA52" i="77"/>
  <c r="AB33" i="90"/>
  <c r="AA33" i="90"/>
  <c r="T32" i="54"/>
  <c r="AB75" i="84"/>
  <c r="AA75" i="84"/>
  <c r="Y75" i="84"/>
  <c r="S66" i="59"/>
  <c r="V66" i="59"/>
  <c r="AA22" i="66"/>
  <c r="Y22" i="66"/>
  <c r="AB22" i="66"/>
  <c r="AA66" i="92"/>
  <c r="AB66" i="92"/>
  <c r="AA66" i="73"/>
  <c r="AB66" i="73"/>
  <c r="Y66" i="73"/>
  <c r="AA33" i="84"/>
  <c r="AB33" i="84"/>
  <c r="Y33" i="84"/>
  <c r="AB43" i="77"/>
  <c r="AA43" i="77"/>
  <c r="Y43" i="77"/>
  <c r="AB35" i="96"/>
  <c r="AB38" i="87"/>
  <c r="AA38" i="87"/>
  <c r="Y38" i="87"/>
  <c r="V14" i="59"/>
  <c r="S14" i="59"/>
  <c r="AB40" i="94"/>
  <c r="AA40" i="94"/>
  <c r="Y13" i="72"/>
  <c r="AB13" i="72"/>
  <c r="AA13" i="72"/>
  <c r="O58" i="97"/>
  <c r="U58" i="97"/>
  <c r="G58" i="97"/>
  <c r="I58" i="97"/>
  <c r="AB58" i="97"/>
  <c r="S58" i="97"/>
  <c r="AA58" i="97"/>
  <c r="M58" i="97"/>
  <c r="V57" i="60"/>
  <c r="S57" i="60"/>
  <c r="AB35" i="67"/>
  <c r="Y35" i="67"/>
  <c r="AB14" i="97"/>
  <c r="O14" i="97"/>
  <c r="I14" i="97"/>
  <c r="S14" i="97"/>
  <c r="M14" i="97"/>
  <c r="G14" i="97"/>
  <c r="U14" i="97"/>
  <c r="AA14" i="97"/>
  <c r="T53" i="54"/>
  <c r="AB61" i="74"/>
  <c r="AA61" i="74"/>
  <c r="Y61" i="74"/>
  <c r="AA66" i="84"/>
  <c r="Y66" i="84"/>
  <c r="AB66" i="84"/>
  <c r="AB28" i="75"/>
  <c r="AA28" i="75"/>
  <c r="Y28" i="75"/>
  <c r="AB57" i="78"/>
  <c r="AA57" i="78"/>
  <c r="Y57" i="78"/>
  <c r="AB58" i="96"/>
  <c r="Y21" i="72"/>
  <c r="AB21" i="72"/>
  <c r="AA21" i="72"/>
  <c r="T56" i="51"/>
  <c r="T77" i="56"/>
  <c r="K77" i="56"/>
  <c r="S18" i="97"/>
  <c r="AA18" i="97"/>
  <c r="G18" i="97"/>
  <c r="U18" i="97"/>
  <c r="I18" i="97"/>
  <c r="M18" i="97"/>
  <c r="O18" i="97"/>
  <c r="AB18" i="97"/>
  <c r="Y53" i="87"/>
  <c r="AA53" i="87"/>
  <c r="AB53" i="87"/>
  <c r="AA28" i="69"/>
  <c r="Y28" i="69"/>
  <c r="AB28" i="69"/>
  <c r="Y35" i="84"/>
  <c r="AA35" i="84"/>
  <c r="AB35" i="84"/>
  <c r="Y26" i="86"/>
  <c r="I26" i="86"/>
  <c r="AB26" i="86"/>
  <c r="S26" i="86"/>
  <c r="W26" i="86"/>
  <c r="AA26" i="86"/>
  <c r="M26" i="86"/>
  <c r="V66" i="60"/>
  <c r="S66" i="60"/>
  <c r="AA13" i="70"/>
  <c r="Y13" i="70"/>
  <c r="AB13" i="70"/>
  <c r="Y61" i="69"/>
  <c r="AB61" i="69"/>
  <c r="AA61" i="69"/>
  <c r="Y28" i="66"/>
  <c r="AA28" i="66"/>
  <c r="AB28" i="66"/>
  <c r="AA54" i="70"/>
  <c r="AB54" i="70"/>
  <c r="Y54" i="70"/>
  <c r="AB56" i="81"/>
  <c r="Y56" i="81"/>
  <c r="AA56" i="81"/>
  <c r="U56" i="81"/>
  <c r="W56" i="81"/>
  <c r="Y76" i="83"/>
  <c r="AA76" i="83"/>
  <c r="AB76" i="83"/>
  <c r="AB57" i="95"/>
  <c r="AA57" i="95"/>
  <c r="U57" i="95"/>
  <c r="Y57" i="95"/>
  <c r="S57" i="95"/>
  <c r="AB32" i="76"/>
  <c r="Y32" i="76"/>
  <c r="AA32" i="76"/>
  <c r="T19" i="50"/>
  <c r="Y14" i="82"/>
  <c r="U14" i="82"/>
  <c r="AB14" i="82"/>
  <c r="AA14" i="82"/>
  <c r="AA38" i="65"/>
  <c r="S38" i="65"/>
  <c r="AB38" i="65"/>
  <c r="Y38" i="65"/>
  <c r="K75" i="63"/>
  <c r="V75" i="63"/>
  <c r="S75" i="63"/>
  <c r="AB52" i="66"/>
  <c r="AA52" i="66"/>
  <c r="Y52" i="66"/>
  <c r="AB24" i="96"/>
  <c r="Y43" i="74"/>
  <c r="AB43" i="74"/>
  <c r="AA43" i="74"/>
  <c r="W24" i="86"/>
  <c r="AA24" i="86"/>
  <c r="M24" i="86"/>
  <c r="I24" i="86"/>
  <c r="Y24" i="86"/>
  <c r="S24" i="86"/>
  <c r="AB24" i="86"/>
  <c r="AB21" i="91"/>
  <c r="AA21" i="91"/>
  <c r="AA39" i="75"/>
  <c r="Y39" i="75"/>
  <c r="AB39" i="75"/>
  <c r="U34" i="97"/>
  <c r="I34" i="97"/>
  <c r="AA34" i="97"/>
  <c r="S34" i="97"/>
  <c r="AB34" i="97"/>
  <c r="O34" i="97"/>
  <c r="M34" i="97"/>
  <c r="G34" i="97"/>
  <c r="AB16" i="70"/>
  <c r="AA16" i="70"/>
  <c r="Y16" i="70"/>
  <c r="T49" i="50"/>
  <c r="AB38" i="90"/>
  <c r="AA38" i="90"/>
  <c r="AA32" i="66"/>
  <c r="Y32" i="66"/>
  <c r="AB32" i="66"/>
  <c r="T56" i="54"/>
  <c r="S55" i="59"/>
  <c r="V55" i="59"/>
  <c r="AA15" i="94"/>
  <c r="AB15" i="94"/>
  <c r="O26" i="57"/>
  <c r="S26" i="57"/>
  <c r="T26" i="57"/>
  <c r="AB36" i="70"/>
  <c r="Y36" i="70"/>
  <c r="AA36" i="70"/>
  <c r="T53" i="58"/>
  <c r="S53" i="58"/>
  <c r="M22" i="68"/>
  <c r="AB22" i="68"/>
  <c r="U22" i="68"/>
  <c r="Y22" i="68"/>
  <c r="O22" i="68"/>
  <c r="AA52" i="93"/>
  <c r="AB52" i="93"/>
  <c r="Y76" i="95"/>
  <c r="U76" i="95"/>
  <c r="AB76" i="95"/>
  <c r="AA76" i="95"/>
  <c r="S76" i="95"/>
  <c r="V29" i="62"/>
  <c r="U29" i="62"/>
  <c r="S29" i="62"/>
  <c r="Y48" i="74"/>
  <c r="AB48" i="74"/>
  <c r="AA48" i="74"/>
  <c r="AB35" i="78"/>
  <c r="AA35" i="78"/>
  <c r="Y35" i="78"/>
  <c r="AB76" i="89"/>
  <c r="AA76" i="89"/>
  <c r="Y66" i="68"/>
  <c r="U66" i="68"/>
  <c r="AB66" i="68"/>
  <c r="M66" i="68"/>
  <c r="O66" i="68"/>
  <c r="Y21" i="87"/>
  <c r="AB21" i="87"/>
  <c r="AA21" i="87"/>
  <c r="Y35" i="86"/>
  <c r="I35" i="86"/>
  <c r="AB35" i="86"/>
  <c r="M35" i="86"/>
  <c r="AA35" i="86"/>
  <c r="S35" i="86"/>
  <c r="W35" i="86"/>
  <c r="U35" i="97"/>
  <c r="O35" i="97"/>
  <c r="M35" i="97"/>
  <c r="S35" i="97"/>
  <c r="I35" i="97"/>
  <c r="G35" i="97"/>
  <c r="AB35" i="97"/>
  <c r="AA35" i="97"/>
  <c r="S13" i="59"/>
  <c r="V13" i="59"/>
  <c r="AA61" i="76"/>
  <c r="AB61" i="76"/>
  <c r="Y61" i="76"/>
  <c r="AA19" i="71"/>
  <c r="AB19" i="71"/>
  <c r="G19" i="71"/>
  <c r="Y19" i="71"/>
  <c r="Y66" i="71"/>
  <c r="AB66" i="71"/>
  <c r="AA66" i="71"/>
  <c r="G66" i="71"/>
  <c r="AB53" i="89"/>
  <c r="AA53" i="89"/>
  <c r="AA35" i="93"/>
  <c r="AB35" i="93"/>
  <c r="AA27" i="84"/>
  <c r="Y27" i="84"/>
  <c r="AB27" i="84"/>
  <c r="AB36" i="96"/>
  <c r="AB21" i="92"/>
  <c r="AA21" i="92"/>
  <c r="AB54" i="96"/>
  <c r="S75" i="59"/>
  <c r="V75" i="59"/>
  <c r="Y31" i="69"/>
  <c r="AA31" i="69"/>
  <c r="AB31" i="69"/>
  <c r="AA58" i="66"/>
  <c r="Y58" i="66"/>
  <c r="AB58" i="66"/>
  <c r="T62" i="54"/>
  <c r="AB33" i="78"/>
  <c r="Y33" i="78"/>
  <c r="AA33" i="78"/>
  <c r="AB54" i="83"/>
  <c r="AA54" i="83"/>
  <c r="Y54" i="83"/>
  <c r="AB28" i="92"/>
  <c r="AA28" i="92"/>
  <c r="T25" i="55"/>
  <c r="AB14" i="73"/>
  <c r="AA14" i="73"/>
  <c r="Y14" i="73"/>
  <c r="AB55" i="94"/>
  <c r="AA55" i="94"/>
  <c r="S38" i="61"/>
  <c r="V38" i="61"/>
  <c r="AA40" i="90"/>
  <c r="AB40" i="90"/>
  <c r="AA33" i="70"/>
  <c r="Y33" i="70"/>
  <c r="AB33" i="70"/>
  <c r="Y43" i="82"/>
  <c r="AA43" i="82"/>
  <c r="AB43" i="82"/>
  <c r="U43" i="82"/>
  <c r="Y56" i="66"/>
  <c r="AB56" i="66"/>
  <c r="AA56" i="66"/>
  <c r="S76" i="61"/>
  <c r="V76" i="61"/>
  <c r="AB39" i="89"/>
  <c r="AA39" i="89"/>
  <c r="U14" i="64"/>
  <c r="X14" i="64"/>
  <c r="AB13" i="67"/>
  <c r="Y13" i="67"/>
  <c r="AA35" i="66"/>
  <c r="AB35" i="66"/>
  <c r="Y35" i="66"/>
  <c r="AA55" i="76"/>
  <c r="Y55" i="76"/>
  <c r="AB55" i="76"/>
  <c r="AA39" i="66"/>
  <c r="Y39" i="66"/>
  <c r="AB39" i="66"/>
  <c r="U75" i="81"/>
  <c r="Y75" i="81"/>
  <c r="W75" i="81"/>
  <c r="AB75" i="81"/>
  <c r="AA75" i="81"/>
  <c r="AA38" i="80"/>
  <c r="Y38" i="80"/>
  <c r="AB38" i="80"/>
  <c r="O24" i="68"/>
  <c r="U24" i="68"/>
  <c r="Y24" i="68"/>
  <c r="AB24" i="68"/>
  <c r="M24" i="68"/>
  <c r="AA52" i="91"/>
  <c r="AB52" i="91"/>
  <c r="V48" i="59"/>
  <c r="S48" i="59"/>
  <c r="AB28" i="74"/>
  <c r="AA28" i="74"/>
  <c r="Y28" i="74"/>
  <c r="T24" i="58"/>
  <c r="S24" i="58"/>
  <c r="AA35" i="87"/>
  <c r="AB35" i="87"/>
  <c r="Y35" i="87"/>
  <c r="AB39" i="85"/>
  <c r="AA39" i="85"/>
  <c r="Y39" i="85"/>
  <c r="T40" i="54"/>
  <c r="AB32" i="90"/>
  <c r="AA32" i="90"/>
  <c r="AA20" i="70"/>
  <c r="AB20" i="70"/>
  <c r="Y20" i="70"/>
  <c r="AB29" i="91"/>
  <c r="AA29" i="91"/>
  <c r="V37" i="63"/>
  <c r="S37" i="63"/>
  <c r="K37" i="63"/>
  <c r="T20" i="51"/>
  <c r="O31" i="79"/>
  <c r="I31" i="79"/>
  <c r="Y31" i="79"/>
  <c r="AB31" i="79"/>
  <c r="AA31" i="79"/>
  <c r="AA75" i="69"/>
  <c r="Y75" i="69"/>
  <c r="AB75" i="69"/>
  <c r="AA21" i="76"/>
  <c r="Y21" i="76"/>
  <c r="AB21" i="76"/>
  <c r="AA66" i="87"/>
  <c r="AB66" i="87"/>
  <c r="Y66" i="87"/>
  <c r="AA53" i="75"/>
  <c r="Y53" i="75"/>
  <c r="AB53" i="75"/>
  <c r="U52" i="95"/>
  <c r="AA52" i="95"/>
  <c r="Y52" i="95"/>
  <c r="S52" i="95"/>
  <c r="AB52" i="95"/>
  <c r="S75" i="86"/>
  <c r="I75" i="86"/>
  <c r="AA75" i="86"/>
  <c r="Y75" i="86"/>
  <c r="W75" i="86"/>
  <c r="AB75" i="86"/>
  <c r="M75" i="86"/>
  <c r="AB54" i="91"/>
  <c r="AA54" i="91"/>
  <c r="U61" i="64"/>
  <c r="X61" i="64"/>
  <c r="T40" i="49"/>
  <c r="S24" i="57"/>
  <c r="O24" i="57"/>
  <c r="T24" i="57"/>
  <c r="AA14" i="83"/>
  <c r="AB14" i="83"/>
  <c r="Y14" i="83"/>
  <c r="S38" i="59"/>
  <c r="V38" i="59"/>
  <c r="Y28" i="76"/>
  <c r="AB28" i="76"/>
  <c r="AA28" i="76"/>
  <c r="V24" i="63"/>
  <c r="K24" i="63"/>
  <c r="S24" i="63"/>
  <c r="S13" i="62"/>
  <c r="V13" i="62"/>
  <c r="U13" i="62"/>
  <c r="Y43" i="65"/>
  <c r="AB43" i="65"/>
  <c r="S43" i="65"/>
  <c r="AA43" i="65"/>
  <c r="AB30" i="83"/>
  <c r="AA30" i="83"/>
  <c r="Y30" i="83"/>
  <c r="AA19" i="72"/>
  <c r="AB19" i="72"/>
  <c r="Y19" i="72"/>
  <c r="S53" i="60"/>
  <c r="V53" i="60"/>
  <c r="U75" i="64"/>
  <c r="X75" i="64"/>
  <c r="T18" i="50"/>
  <c r="AA57" i="93"/>
  <c r="AB57" i="93"/>
  <c r="AB15" i="82"/>
  <c r="AA15" i="82"/>
  <c r="Y15" i="82"/>
  <c r="U15" i="82"/>
  <c r="Y26" i="77"/>
  <c r="AA26" i="77"/>
  <c r="AB26" i="77"/>
  <c r="AB28" i="85"/>
  <c r="AA28" i="85"/>
  <c r="Y28" i="85"/>
  <c r="AB39" i="83"/>
  <c r="AA39" i="83"/>
  <c r="Y39" i="83"/>
  <c r="U20" i="62"/>
  <c r="S20" i="62"/>
  <c r="V20" i="62"/>
  <c r="AB55" i="90"/>
  <c r="AA55" i="90"/>
  <c r="V43" i="60"/>
  <c r="S43" i="60"/>
  <c r="AA16" i="78"/>
  <c r="AB16" i="78"/>
  <c r="Y16" i="78"/>
  <c r="AA32" i="83"/>
  <c r="AB32" i="83"/>
  <c r="Y32" i="83"/>
  <c r="T31" i="51"/>
  <c r="T26" i="51"/>
  <c r="AB55" i="92"/>
  <c r="AA55" i="92"/>
  <c r="S26" i="61"/>
  <c r="V26" i="61"/>
  <c r="AA58" i="92"/>
  <c r="AB58" i="92"/>
  <c r="T22" i="51"/>
  <c r="AA25" i="77"/>
  <c r="Y25" i="77"/>
  <c r="AB25" i="77"/>
  <c r="T24" i="55"/>
  <c r="AB55" i="66"/>
  <c r="Y55" i="66"/>
  <c r="AA55" i="66"/>
  <c r="AB76" i="79"/>
  <c r="AA76" i="79"/>
  <c r="Y76" i="79"/>
  <c r="O76" i="79"/>
  <c r="I76" i="79"/>
  <c r="T13" i="50"/>
  <c r="AB37" i="82"/>
  <c r="U37" i="82"/>
  <c r="AA37" i="82"/>
  <c r="Y37" i="82"/>
  <c r="AA15" i="84"/>
  <c r="Y15" i="84"/>
  <c r="AB15" i="84"/>
  <c r="T22" i="48"/>
  <c r="AB57" i="67"/>
  <c r="Y57" i="67"/>
  <c r="AA29" i="75"/>
  <c r="Y29" i="75"/>
  <c r="AB29" i="75"/>
  <c r="Y27" i="72"/>
  <c r="AA27" i="72"/>
  <c r="AB27" i="72"/>
  <c r="AB57" i="84"/>
  <c r="Y57" i="84"/>
  <c r="AA57" i="84"/>
  <c r="X39" i="64"/>
  <c r="U39" i="64"/>
  <c r="Y24" i="70"/>
  <c r="AA24" i="70"/>
  <c r="AB24" i="70"/>
  <c r="S31" i="63"/>
  <c r="K31" i="63"/>
  <c r="V31" i="63"/>
  <c r="Y15" i="85"/>
  <c r="AB15" i="85"/>
  <c r="AA15" i="85"/>
  <c r="M33" i="68"/>
  <c r="O33" i="68"/>
  <c r="U33" i="68"/>
  <c r="AB33" i="68"/>
  <c r="Y33" i="68"/>
  <c r="AB55" i="95"/>
  <c r="AA55" i="95"/>
  <c r="Y55" i="95"/>
  <c r="U55" i="95"/>
  <c r="S55" i="95"/>
  <c r="AB68" i="97"/>
  <c r="O68" i="97"/>
  <c r="M68" i="97"/>
  <c r="S68" i="97"/>
  <c r="AA68" i="97"/>
  <c r="G68" i="97"/>
  <c r="I68" i="97"/>
  <c r="U68" i="97"/>
  <c r="AA33" i="77"/>
  <c r="Y33" i="77"/>
  <c r="AB33" i="77"/>
  <c r="AB14" i="94"/>
  <c r="AA14" i="94"/>
  <c r="AB43" i="90"/>
  <c r="AA43" i="90"/>
  <c r="S45" i="60"/>
  <c r="V45" i="60"/>
  <c r="T49" i="51"/>
  <c r="AA21" i="90"/>
  <c r="AB21" i="90"/>
  <c r="U27" i="81"/>
  <c r="AB27" i="81"/>
  <c r="AA27" i="81"/>
  <c r="Y27" i="81"/>
  <c r="W27" i="81"/>
  <c r="AB52" i="90"/>
  <c r="AA52" i="90"/>
  <c r="AB37" i="95"/>
  <c r="U37" i="95"/>
  <c r="S37" i="95"/>
  <c r="Y37" i="95"/>
  <c r="AA37" i="95"/>
  <c r="AA30" i="75"/>
  <c r="Y30" i="75"/>
  <c r="AB30" i="75"/>
  <c r="Y38" i="72"/>
  <c r="AB38" i="72"/>
  <c r="AA38" i="72"/>
  <c r="AA38" i="69"/>
  <c r="Y38" i="69"/>
  <c r="AB38" i="69"/>
  <c r="K67" i="56"/>
  <c r="T67" i="56"/>
  <c r="T76" i="56"/>
  <c r="K76" i="56"/>
  <c r="M58" i="86"/>
  <c r="AB58" i="86"/>
  <c r="Y58" i="86"/>
  <c r="W58" i="86"/>
  <c r="I58" i="86"/>
  <c r="AA58" i="86"/>
  <c r="S58" i="86"/>
  <c r="T32" i="58"/>
  <c r="S32" i="58"/>
  <c r="T62" i="48"/>
  <c r="S61" i="59"/>
  <c r="V61" i="59"/>
  <c r="AA16" i="91"/>
  <c r="AB16" i="91"/>
  <c r="I16" i="79"/>
  <c r="AB16" i="79"/>
  <c r="AA16" i="79"/>
  <c r="Y16" i="79"/>
  <c r="O16" i="79"/>
  <c r="T36" i="49"/>
  <c r="T21" i="48"/>
  <c r="AB75" i="66"/>
  <c r="Y75" i="66"/>
  <c r="AA75" i="66"/>
  <c r="AB40" i="80"/>
  <c r="AA40" i="80"/>
  <c r="Y40" i="80"/>
  <c r="K28" i="56"/>
  <c r="T28" i="56"/>
  <c r="AA29" i="78"/>
  <c r="AB29" i="78"/>
  <c r="Y29" i="78"/>
  <c r="K40" i="63"/>
  <c r="V40" i="63"/>
  <c r="S40" i="63"/>
  <c r="T57" i="51"/>
  <c r="AA56" i="87"/>
  <c r="AB56" i="87"/>
  <c r="Y56" i="87"/>
  <c r="M60" i="97"/>
  <c r="G60" i="97"/>
  <c r="AB60" i="97"/>
  <c r="S60" i="97"/>
  <c r="I60" i="97"/>
  <c r="AA60" i="97"/>
  <c r="O60" i="97"/>
  <c r="U60" i="97"/>
  <c r="T14" i="55"/>
  <c r="Y45" i="80"/>
  <c r="AB45" i="80"/>
  <c r="AA45" i="80"/>
  <c r="T29" i="51"/>
  <c r="U40" i="68"/>
  <c r="Y40" i="68"/>
  <c r="O40" i="68"/>
  <c r="M40" i="68"/>
  <c r="AB40" i="68"/>
  <c r="T76" i="55"/>
  <c r="AB16" i="84"/>
  <c r="AA16" i="84"/>
  <c r="Y16" i="84"/>
  <c r="AB35" i="65"/>
  <c r="Y35" i="65"/>
  <c r="S35" i="65"/>
  <c r="AA35" i="65"/>
  <c r="T49" i="55"/>
  <c r="Y54" i="87"/>
  <c r="AA54" i="87"/>
  <c r="AB54" i="87"/>
  <c r="AB16" i="72"/>
  <c r="Y16" i="72"/>
  <c r="AA16" i="72"/>
  <c r="AB31" i="74"/>
  <c r="AA31" i="74"/>
  <c r="Y31" i="74"/>
  <c r="AB30" i="86"/>
  <c r="S30" i="86"/>
  <c r="Y30" i="86"/>
  <c r="I30" i="86"/>
  <c r="M30" i="86"/>
  <c r="W30" i="86"/>
  <c r="AA30" i="86"/>
  <c r="V25" i="61"/>
  <c r="S25" i="61"/>
  <c r="AB13" i="81"/>
  <c r="W13" i="81"/>
  <c r="U13" i="81"/>
  <c r="AA13" i="81"/>
  <c r="Y13" i="81"/>
  <c r="V55" i="60"/>
  <c r="S55" i="60"/>
  <c r="AB30" i="70"/>
  <c r="AA30" i="70"/>
  <c r="Y30" i="70"/>
  <c r="S75" i="61"/>
  <c r="V75" i="61"/>
  <c r="U76" i="64"/>
  <c r="X76" i="64"/>
  <c r="AA27" i="82"/>
  <c r="Y27" i="82"/>
  <c r="U27" i="82"/>
  <c r="AB27" i="82"/>
  <c r="AB76" i="70"/>
  <c r="AA76" i="70"/>
  <c r="Y76" i="70"/>
  <c r="V43" i="59"/>
  <c r="S43" i="59"/>
  <c r="Y48" i="80"/>
  <c r="AA48" i="80"/>
  <c r="AB48" i="80"/>
  <c r="T77" i="51"/>
  <c r="AA48" i="90"/>
  <c r="AB48" i="90"/>
  <c r="Y61" i="73"/>
  <c r="AA61" i="73"/>
  <c r="AB61" i="73"/>
  <c r="Y33" i="79"/>
  <c r="O33" i="79"/>
  <c r="AA33" i="79"/>
  <c r="I33" i="79"/>
  <c r="AB33" i="79"/>
  <c r="X54" i="64"/>
  <c r="U54" i="64"/>
  <c r="O29" i="57"/>
  <c r="T29" i="57"/>
  <c r="S29" i="57"/>
  <c r="AB22" i="91"/>
  <c r="AA22" i="91"/>
  <c r="Y19" i="67"/>
  <c r="AB19" i="67"/>
  <c r="AB31" i="96"/>
  <c r="M28" i="68"/>
  <c r="Y28" i="68"/>
  <c r="O28" i="68"/>
  <c r="AB28" i="68"/>
  <c r="U28" i="68"/>
  <c r="S31" i="60"/>
  <c r="V31" i="60"/>
  <c r="AB32" i="89"/>
  <c r="AA32" i="89"/>
  <c r="AA37" i="72"/>
  <c r="Y37" i="72"/>
  <c r="AB37" i="72"/>
  <c r="V36" i="61"/>
  <c r="S36" i="61"/>
  <c r="AB25" i="93"/>
  <c r="AA25" i="93"/>
  <c r="T14" i="51"/>
  <c r="AB45" i="83"/>
  <c r="Y45" i="83"/>
  <c r="AA45" i="83"/>
  <c r="AB31" i="70"/>
  <c r="AA31" i="70"/>
  <c r="Y31" i="70"/>
  <c r="S28" i="63"/>
  <c r="K28" i="63"/>
  <c r="V28" i="63"/>
  <c r="AA45" i="90"/>
  <c r="AB45" i="90"/>
  <c r="S38" i="57"/>
  <c r="O38" i="57"/>
  <c r="T38" i="57"/>
  <c r="AB39" i="95"/>
  <c r="Y39" i="95"/>
  <c r="U39" i="95"/>
  <c r="S39" i="95"/>
  <c r="AA39" i="95"/>
  <c r="S48" i="65"/>
  <c r="Y48" i="65"/>
  <c r="AA48" i="65"/>
  <c r="AB48" i="65"/>
  <c r="AA45" i="69"/>
  <c r="AB45" i="69"/>
  <c r="Y45" i="69"/>
  <c r="AB13" i="87"/>
  <c r="Y13" i="87"/>
  <c r="AA13" i="87"/>
  <c r="Y18" i="77"/>
  <c r="AA18" i="77"/>
  <c r="AB18" i="77"/>
  <c r="AA30" i="74"/>
  <c r="Y30" i="74"/>
  <c r="AB30" i="74"/>
  <c r="U54" i="62"/>
  <c r="V54" i="62"/>
  <c r="S54" i="62"/>
  <c r="T16" i="54"/>
  <c r="AA45" i="87"/>
  <c r="Y45" i="87"/>
  <c r="AB45" i="87"/>
  <c r="T44" i="48"/>
  <c r="T76" i="54"/>
  <c r="AB15" i="78"/>
  <c r="AA15" i="78"/>
  <c r="Y15" i="78"/>
  <c r="S15" i="61"/>
  <c r="V15" i="61"/>
  <c r="T27" i="50"/>
  <c r="AB14" i="76"/>
  <c r="Y14" i="76"/>
  <c r="AA14" i="76"/>
  <c r="AB76" i="90"/>
  <c r="AA76" i="90"/>
  <c r="AB56" i="84"/>
  <c r="Y56" i="84"/>
  <c r="AA56" i="84"/>
  <c r="AB24" i="89"/>
  <c r="AA24" i="89"/>
  <c r="AB19" i="85"/>
  <c r="AA19" i="85"/>
  <c r="Y19" i="85"/>
  <c r="T62" i="50"/>
  <c r="AA27" i="93"/>
  <c r="AB27" i="93"/>
  <c r="Y36" i="72"/>
  <c r="AB36" i="72"/>
  <c r="AA36" i="72"/>
  <c r="G28" i="97"/>
  <c r="S28" i="97"/>
  <c r="M28" i="97"/>
  <c r="I28" i="97"/>
  <c r="O28" i="97"/>
  <c r="AA28" i="97"/>
  <c r="AB28" i="97"/>
  <c r="U28" i="97"/>
  <c r="AB28" i="96"/>
  <c r="AA28" i="80"/>
  <c r="AB28" i="80"/>
  <c r="Y28" i="80"/>
  <c r="AA15" i="77"/>
  <c r="Y15" i="77"/>
  <c r="AB15" i="77"/>
  <c r="AA24" i="76"/>
  <c r="Y24" i="76"/>
  <c r="AB24" i="76"/>
  <c r="AA21" i="89"/>
  <c r="AB21" i="89"/>
  <c r="AB18" i="95"/>
  <c r="AA18" i="95"/>
  <c r="Y18" i="95"/>
  <c r="S18" i="95"/>
  <c r="U18" i="95"/>
  <c r="AA76" i="94"/>
  <c r="AB76" i="94"/>
  <c r="M54" i="68"/>
  <c r="U54" i="68"/>
  <c r="AB54" i="68"/>
  <c r="Y54" i="68"/>
  <c r="O54" i="68"/>
  <c r="AB75" i="74"/>
  <c r="Y75" i="74"/>
  <c r="AA75" i="74"/>
  <c r="AB25" i="92"/>
  <c r="AA25" i="92"/>
  <c r="Y32" i="65"/>
  <c r="S32" i="65"/>
  <c r="AB32" i="65"/>
  <c r="AA32" i="65"/>
  <c r="G58" i="71"/>
  <c r="AA58" i="71"/>
  <c r="AB58" i="71"/>
  <c r="Y58" i="71"/>
  <c r="AB57" i="79"/>
  <c r="Y57" i="79"/>
  <c r="O57" i="79"/>
  <c r="AA57" i="79"/>
  <c r="I57" i="79"/>
  <c r="T55" i="51"/>
  <c r="T56" i="50"/>
  <c r="V52" i="60"/>
  <c r="S52" i="60"/>
  <c r="T27" i="55"/>
  <c r="AA13" i="82"/>
  <c r="U13" i="82"/>
  <c r="AB13" i="82"/>
  <c r="Y13" i="82"/>
  <c r="I52" i="79"/>
  <c r="O52" i="79"/>
  <c r="AA52" i="79"/>
  <c r="AB52" i="79"/>
  <c r="Y52" i="79"/>
  <c r="U32" i="64"/>
  <c r="X32" i="64"/>
  <c r="O45" i="68"/>
  <c r="M45" i="68"/>
  <c r="AB45" i="68"/>
  <c r="Y45" i="68"/>
  <c r="U45" i="68"/>
  <c r="AB36" i="75"/>
  <c r="AA36" i="75"/>
  <c r="Y36" i="75"/>
  <c r="AB53" i="96"/>
  <c r="W19" i="86"/>
  <c r="I19" i="86"/>
  <c r="AB19" i="86"/>
  <c r="M19" i="86"/>
  <c r="AA19" i="86"/>
  <c r="S19" i="86"/>
  <c r="Y19" i="86"/>
  <c r="AA19" i="73"/>
  <c r="AB19" i="73"/>
  <c r="Y19" i="73"/>
  <c r="AA45" i="70"/>
  <c r="AB45" i="70"/>
  <c r="Y45" i="70"/>
  <c r="T41" i="51"/>
  <c r="AA40" i="85"/>
  <c r="Y40" i="85"/>
  <c r="AB40" i="85"/>
  <c r="Y37" i="69"/>
  <c r="AA37" i="69"/>
  <c r="AB37" i="69"/>
  <c r="T44" i="51"/>
  <c r="T40" i="55"/>
  <c r="T77" i="49"/>
  <c r="Y20" i="79"/>
  <c r="O20" i="79"/>
  <c r="AB20" i="79"/>
  <c r="AA20" i="79"/>
  <c r="I20" i="79"/>
  <c r="Y75" i="67"/>
  <c r="AB75" i="67"/>
  <c r="Y28" i="72"/>
  <c r="AB28" i="72"/>
  <c r="AA28" i="72"/>
  <c r="T19" i="55"/>
  <c r="AA22" i="90"/>
  <c r="AB22" i="90"/>
  <c r="AA39" i="73"/>
  <c r="AB39" i="73"/>
  <c r="Y39" i="73"/>
  <c r="K53" i="56"/>
  <c r="T53" i="56"/>
  <c r="U40" i="82"/>
  <c r="AB40" i="82"/>
  <c r="AA40" i="82"/>
  <c r="Y40" i="82"/>
  <c r="T59" i="51"/>
  <c r="M19" i="68"/>
  <c r="U19" i="68"/>
  <c r="O19" i="68"/>
  <c r="Y19" i="68"/>
  <c r="AB19" i="68"/>
  <c r="T58" i="50"/>
  <c r="T37" i="55"/>
  <c r="Y54" i="78"/>
  <c r="AA54" i="78"/>
  <c r="AB54" i="78"/>
  <c r="S28" i="62"/>
  <c r="U28" i="62"/>
  <c r="V28" i="62"/>
  <c r="AA15" i="79"/>
  <c r="Y15" i="79"/>
  <c r="O15" i="79"/>
  <c r="AB15" i="79"/>
  <c r="I15" i="79"/>
  <c r="AA39" i="78"/>
  <c r="AB39" i="78"/>
  <c r="Y39" i="78"/>
  <c r="V30" i="61"/>
  <c r="S30" i="61"/>
  <c r="AB43" i="71"/>
  <c r="AA43" i="71"/>
  <c r="Y43" i="71"/>
  <c r="G43" i="71"/>
  <c r="T76" i="51"/>
  <c r="AB36" i="71"/>
  <c r="Y36" i="71"/>
  <c r="G36" i="71"/>
  <c r="AA36" i="71"/>
  <c r="AA45" i="84"/>
  <c r="AB45" i="84"/>
  <c r="Y45" i="84"/>
  <c r="K20" i="56"/>
  <c r="T20" i="56"/>
  <c r="AB56" i="73"/>
  <c r="Y56" i="73"/>
  <c r="AA56" i="73"/>
  <c r="Y38" i="77"/>
  <c r="AB38" i="77"/>
  <c r="AA38" i="77"/>
  <c r="U39" i="81"/>
  <c r="Y39" i="81"/>
  <c r="AA39" i="81"/>
  <c r="W39" i="81"/>
  <c r="AB39" i="81"/>
  <c r="T36" i="54"/>
  <c r="AA58" i="75"/>
  <c r="Y58" i="75"/>
  <c r="AB58" i="75"/>
  <c r="I55" i="97"/>
  <c r="S55" i="97"/>
  <c r="AB55" i="97"/>
  <c r="O55" i="97"/>
  <c r="U55" i="97"/>
  <c r="M55" i="97"/>
  <c r="AA55" i="97"/>
  <c r="G55" i="97"/>
  <c r="V30" i="63"/>
  <c r="K30" i="63"/>
  <c r="S30" i="63"/>
  <c r="T53" i="48"/>
  <c r="X66" i="64"/>
  <c r="U66" i="64"/>
  <c r="T59" i="49"/>
  <c r="T53" i="51"/>
  <c r="Y27" i="79"/>
  <c r="I27" i="79"/>
  <c r="AA27" i="79"/>
  <c r="O27" i="79"/>
  <c r="AB27" i="79"/>
  <c r="T37" i="51"/>
  <c r="AB76" i="91"/>
  <c r="AA76" i="91"/>
  <c r="AA15" i="74"/>
  <c r="Y15" i="74"/>
  <c r="AB15" i="74"/>
  <c r="AB26" i="74"/>
  <c r="AA26" i="74"/>
  <c r="Y26" i="74"/>
  <c r="AB15" i="80"/>
  <c r="AA15" i="80"/>
  <c r="Y15" i="80"/>
  <c r="AA38" i="76"/>
  <c r="AB38" i="76"/>
  <c r="Y38" i="76"/>
  <c r="U26" i="62"/>
  <c r="V26" i="62"/>
  <c r="S26" i="62"/>
  <c r="O56" i="68"/>
  <c r="Y56" i="68"/>
  <c r="M56" i="68"/>
  <c r="AB56" i="68"/>
  <c r="U56" i="68"/>
  <c r="Y33" i="83"/>
  <c r="AB33" i="83"/>
  <c r="AA33" i="83"/>
  <c r="Y24" i="83"/>
  <c r="AB24" i="83"/>
  <c r="AA24" i="83"/>
  <c r="K18" i="63"/>
  <c r="V18" i="63"/>
  <c r="S18" i="63"/>
  <c r="Y53" i="73"/>
  <c r="AB53" i="73"/>
  <c r="AA53" i="73"/>
  <c r="Y76" i="80"/>
  <c r="AB76" i="80"/>
  <c r="AA76" i="80"/>
  <c r="AA35" i="69"/>
  <c r="AB35" i="69"/>
  <c r="Y35" i="69"/>
  <c r="Y43" i="73"/>
  <c r="AA43" i="73"/>
  <c r="AB43" i="73"/>
  <c r="AB32" i="94"/>
  <c r="AA32" i="94"/>
  <c r="V58" i="63"/>
  <c r="K58" i="63"/>
  <c r="S58" i="63"/>
  <c r="S27" i="63"/>
  <c r="K27" i="63"/>
  <c r="V27" i="63"/>
  <c r="T32" i="51"/>
  <c r="AB13" i="95"/>
  <c r="AA13" i="95"/>
  <c r="U13" i="95"/>
  <c r="Y13" i="95"/>
  <c r="S13" i="95"/>
  <c r="AB57" i="87"/>
  <c r="AA57" i="87"/>
  <c r="Y57" i="87"/>
  <c r="AB54" i="75"/>
  <c r="Y54" i="75"/>
  <c r="AA54" i="75"/>
  <c r="AA18" i="94"/>
  <c r="AB18" i="94"/>
  <c r="Y26" i="69"/>
  <c r="AB26" i="69"/>
  <c r="AA26" i="69"/>
  <c r="T14" i="57"/>
  <c r="O14" i="57"/>
  <c r="S14" i="57"/>
  <c r="Y31" i="71"/>
  <c r="AB31" i="71"/>
  <c r="G31" i="71"/>
  <c r="AA31" i="71"/>
  <c r="S45" i="86"/>
  <c r="AA45" i="86"/>
  <c r="W45" i="86"/>
  <c r="Y45" i="86"/>
  <c r="I45" i="86"/>
  <c r="AB45" i="86"/>
  <c r="M45" i="86"/>
  <c r="U26" i="97"/>
  <c r="AB26" i="97"/>
  <c r="I26" i="97"/>
  <c r="M26" i="97"/>
  <c r="S26" i="97"/>
  <c r="G26" i="97"/>
  <c r="O26" i="97"/>
  <c r="AA26" i="97"/>
  <c r="U58" i="68"/>
  <c r="O58" i="68"/>
  <c r="M58" i="68"/>
  <c r="AB58" i="68"/>
  <c r="Y58" i="68"/>
  <c r="AB14" i="91"/>
  <c r="AA14" i="91"/>
  <c r="U22" i="97"/>
  <c r="S22" i="97"/>
  <c r="O22" i="97"/>
  <c r="M22" i="97"/>
  <c r="I22" i="97"/>
  <c r="AA22" i="97"/>
  <c r="AB22" i="97"/>
  <c r="G22" i="97"/>
  <c r="O16" i="68"/>
  <c r="U16" i="68"/>
  <c r="Y16" i="68"/>
  <c r="M16" i="68"/>
  <c r="AB16" i="68"/>
  <c r="AB75" i="73"/>
  <c r="AA75" i="73"/>
  <c r="Y75" i="73"/>
  <c r="U76" i="81"/>
  <c r="AA76" i="81"/>
  <c r="AB76" i="81"/>
  <c r="Y76" i="81"/>
  <c r="W76" i="81"/>
  <c r="Y20" i="78"/>
  <c r="AB20" i="78"/>
  <c r="AA20" i="78"/>
  <c r="AA33" i="93"/>
  <c r="AB33" i="93"/>
  <c r="AB38" i="91"/>
  <c r="AA38" i="91"/>
  <c r="Y58" i="79"/>
  <c r="AB58" i="79"/>
  <c r="O58" i="79"/>
  <c r="I58" i="79"/>
  <c r="AA58" i="79"/>
  <c r="S58" i="58"/>
  <c r="T58" i="58"/>
  <c r="K37" i="56"/>
  <c r="T37" i="56"/>
  <c r="AA31" i="78"/>
  <c r="Y31" i="78"/>
  <c r="AB31" i="78"/>
  <c r="AA28" i="94"/>
  <c r="AB28" i="94"/>
  <c r="S76" i="62"/>
  <c r="V76" i="62"/>
  <c r="U76" i="62"/>
  <c r="T58" i="49"/>
  <c r="AB58" i="65"/>
  <c r="S58" i="65"/>
  <c r="Y58" i="65"/>
  <c r="AA58" i="65"/>
  <c r="AA31" i="72"/>
  <c r="Y31" i="72"/>
  <c r="AB31" i="72"/>
  <c r="AB55" i="69"/>
  <c r="Y55" i="69"/>
  <c r="AA55" i="69"/>
  <c r="T40" i="51"/>
  <c r="AA45" i="74"/>
  <c r="Y45" i="74"/>
  <c r="AB45" i="74"/>
  <c r="AB15" i="91"/>
  <c r="AA15" i="91"/>
  <c r="Y19" i="95"/>
  <c r="S19" i="95"/>
  <c r="AB19" i="95"/>
  <c r="AA19" i="95"/>
  <c r="U19" i="95"/>
  <c r="AB15" i="87"/>
  <c r="Y15" i="87"/>
  <c r="AA15" i="87"/>
  <c r="U56" i="82"/>
  <c r="AA56" i="82"/>
  <c r="AB56" i="82"/>
  <c r="Y56" i="82"/>
  <c r="T31" i="54"/>
  <c r="Y26" i="67"/>
  <c r="AB26" i="67"/>
  <c r="AB27" i="73"/>
  <c r="AA27" i="73"/>
  <c r="Y27" i="73"/>
  <c r="T77" i="55"/>
  <c r="S21" i="57"/>
  <c r="T21" i="57"/>
  <c r="O21" i="57"/>
  <c r="AB66" i="94"/>
  <c r="AA66" i="94"/>
  <c r="AA36" i="74"/>
  <c r="Y36" i="74"/>
  <c r="AB36" i="74"/>
  <c r="T28" i="55"/>
  <c r="T20" i="49"/>
  <c r="Y24" i="66"/>
  <c r="AB24" i="66"/>
  <c r="AA24" i="66"/>
  <c r="AB66" i="82"/>
  <c r="AA66" i="82"/>
  <c r="U66" i="82"/>
  <c r="Y66" i="82"/>
  <c r="T14" i="58"/>
  <c r="S14" i="58"/>
  <c r="Y36" i="86"/>
  <c r="W36" i="86"/>
  <c r="AA36" i="86"/>
  <c r="M36" i="86"/>
  <c r="AB36" i="86"/>
  <c r="I36" i="86"/>
  <c r="S36" i="86"/>
  <c r="Y37" i="78"/>
  <c r="AA37" i="78"/>
  <c r="AB37" i="78"/>
  <c r="AA56" i="93"/>
  <c r="AB56" i="93"/>
  <c r="AB35" i="85"/>
  <c r="Y35" i="85"/>
  <c r="AA35" i="85"/>
  <c r="AA36" i="82"/>
  <c r="AB36" i="82"/>
  <c r="U36" i="82"/>
  <c r="Y36" i="82"/>
  <c r="X33" i="64"/>
  <c r="U33" i="64"/>
  <c r="Y37" i="87"/>
  <c r="AB37" i="87"/>
  <c r="AA37" i="87"/>
  <c r="AA27" i="87"/>
  <c r="AB27" i="87"/>
  <c r="Y27" i="87"/>
  <c r="V43" i="63"/>
  <c r="K43" i="63"/>
  <c r="S43" i="63"/>
  <c r="O32" i="97"/>
  <c r="AB32" i="97"/>
  <c r="S32" i="97"/>
  <c r="G32" i="97"/>
  <c r="U32" i="97"/>
  <c r="I32" i="97"/>
  <c r="AA32" i="97"/>
  <c r="M32" i="97"/>
  <c r="Y21" i="78"/>
  <c r="AA21" i="78"/>
  <c r="AB21" i="78"/>
  <c r="Y29" i="87"/>
  <c r="AA29" i="87"/>
  <c r="AB29" i="87"/>
  <c r="Y24" i="77"/>
  <c r="AB24" i="77"/>
  <c r="AA24" i="77"/>
  <c r="Y52" i="73"/>
  <c r="AB52" i="73"/>
  <c r="AA52" i="73"/>
  <c r="AB57" i="69"/>
  <c r="AA57" i="69"/>
  <c r="Y57" i="69"/>
  <c r="S56" i="58"/>
  <c r="T56" i="58"/>
  <c r="S57" i="59"/>
  <c r="V57" i="59"/>
  <c r="I29" i="79"/>
  <c r="AA29" i="79"/>
  <c r="O29" i="79"/>
  <c r="AB29" i="79"/>
  <c r="Y29" i="79"/>
  <c r="AB15" i="92"/>
  <c r="AA15" i="92"/>
  <c r="AA75" i="92"/>
  <c r="AB75" i="92"/>
  <c r="T30" i="55"/>
  <c r="Y24" i="78"/>
  <c r="AB24" i="78"/>
  <c r="AA24" i="78"/>
  <c r="V19" i="60"/>
  <c r="S19" i="60"/>
  <c r="T13" i="54"/>
  <c r="Y26" i="79"/>
  <c r="O26" i="79"/>
  <c r="AA26" i="79"/>
  <c r="I26" i="79"/>
  <c r="AB26" i="79"/>
  <c r="AB15" i="89"/>
  <c r="AA15" i="89"/>
  <c r="S21" i="58"/>
  <c r="T21" i="58"/>
  <c r="S22" i="62"/>
  <c r="U22" i="62"/>
  <c r="V22" i="62"/>
  <c r="AB48" i="96"/>
  <c r="AA45" i="93"/>
  <c r="AB45" i="93"/>
  <c r="AA27" i="89"/>
  <c r="AB27" i="89"/>
  <c r="T59" i="54"/>
  <c r="AA25" i="87"/>
  <c r="AB25" i="87"/>
  <c r="Y25" i="87"/>
  <c r="AA21" i="77"/>
  <c r="Y21" i="77"/>
  <c r="AB21" i="77"/>
  <c r="AB19" i="80"/>
  <c r="AA19" i="80"/>
  <c r="Y19" i="80"/>
  <c r="T39" i="54"/>
  <c r="AB48" i="82"/>
  <c r="AA48" i="82"/>
  <c r="Y48" i="82"/>
  <c r="U48" i="82"/>
  <c r="AB36" i="91"/>
  <c r="AA36" i="91"/>
  <c r="V22" i="61"/>
  <c r="S22" i="61"/>
  <c r="AA45" i="76"/>
  <c r="Y45" i="76"/>
  <c r="AB45" i="76"/>
  <c r="AB22" i="93"/>
  <c r="AA22" i="93"/>
  <c r="Y24" i="80"/>
  <c r="AA24" i="80"/>
  <c r="AB24" i="80"/>
  <c r="V55" i="61"/>
  <c r="S55" i="61"/>
  <c r="Y39" i="74"/>
  <c r="AA39" i="74"/>
  <c r="AB39" i="74"/>
  <c r="W26" i="81"/>
  <c r="AA26" i="81"/>
  <c r="U26" i="81"/>
  <c r="AB26" i="81"/>
  <c r="Y26" i="81"/>
  <c r="W54" i="81"/>
  <c r="AA54" i="81"/>
  <c r="Y54" i="81"/>
  <c r="U54" i="81"/>
  <c r="AB54" i="81"/>
  <c r="T29" i="49"/>
  <c r="S40" i="97"/>
  <c r="I40" i="97"/>
  <c r="M40" i="97"/>
  <c r="U40" i="97"/>
  <c r="AB40" i="97"/>
  <c r="AA40" i="97"/>
  <c r="G40" i="97"/>
  <c r="O40" i="97"/>
  <c r="T18" i="55"/>
  <c r="AA18" i="70"/>
  <c r="AB18" i="70"/>
  <c r="Y18" i="70"/>
  <c r="S18" i="59"/>
  <c r="V18" i="59"/>
  <c r="U27" i="64"/>
  <c r="X27" i="64"/>
  <c r="Y40" i="75"/>
  <c r="AB40" i="75"/>
  <c r="AA40" i="75"/>
  <c r="AA14" i="79"/>
  <c r="I14" i="79"/>
  <c r="O14" i="79"/>
  <c r="AB14" i="79"/>
  <c r="Y14" i="79"/>
  <c r="AA55" i="84"/>
  <c r="Y55" i="84"/>
  <c r="AB55" i="84"/>
  <c r="S75" i="60"/>
  <c r="V75" i="60"/>
  <c r="AB57" i="71"/>
  <c r="AA57" i="71"/>
  <c r="Y57" i="71"/>
  <c r="G57" i="71"/>
  <c r="AB56" i="72"/>
  <c r="Y56" i="72"/>
  <c r="AA56" i="72"/>
  <c r="AB18" i="73"/>
  <c r="AA18" i="73"/>
  <c r="Y18" i="73"/>
  <c r="T13" i="55"/>
  <c r="G39" i="71"/>
  <c r="AA39" i="71"/>
  <c r="Y39" i="71"/>
  <c r="AB39" i="71"/>
  <c r="AA53" i="66"/>
  <c r="AB53" i="66"/>
  <c r="Y53" i="66"/>
  <c r="S22" i="60"/>
  <c r="V22" i="60"/>
  <c r="AA13" i="92"/>
  <c r="AB13" i="92"/>
  <c r="U29" i="64"/>
  <c r="X29" i="64"/>
  <c r="T67" i="55"/>
  <c r="T24" i="49"/>
  <c r="K48" i="63"/>
  <c r="S48" i="63"/>
  <c r="V48" i="63"/>
  <c r="T30" i="50"/>
  <c r="U24" i="64"/>
  <c r="X24" i="64"/>
  <c r="Y27" i="68"/>
  <c r="O27" i="68"/>
  <c r="M27" i="68"/>
  <c r="AB27" i="68"/>
  <c r="U27" i="68"/>
  <c r="AB33" i="74"/>
  <c r="AA33" i="74"/>
  <c r="Y33" i="74"/>
  <c r="T18" i="51"/>
  <c r="AA14" i="92"/>
  <c r="AB14" i="92"/>
  <c r="AA56" i="83"/>
  <c r="AB56" i="83"/>
  <c r="Y56" i="83"/>
  <c r="AA28" i="70"/>
  <c r="AB28" i="70"/>
  <c r="Y28" i="70"/>
  <c r="V33" i="61"/>
  <c r="S33" i="61"/>
  <c r="T40" i="50"/>
  <c r="AB30" i="91"/>
  <c r="AA30" i="91"/>
  <c r="AA25" i="70"/>
  <c r="AB25" i="70"/>
  <c r="Y25" i="70"/>
  <c r="AA27" i="95"/>
  <c r="S27" i="95"/>
  <c r="Y27" i="95"/>
  <c r="AB27" i="95"/>
  <c r="U27" i="95"/>
  <c r="S31" i="57"/>
  <c r="O31" i="57"/>
  <c r="T31" i="57"/>
  <c r="T18" i="56"/>
  <c r="K18" i="56"/>
  <c r="AA31" i="89"/>
  <c r="AB31" i="89"/>
  <c r="T37" i="58"/>
  <c r="S37" i="58"/>
  <c r="AA28" i="91"/>
  <c r="AB28" i="91"/>
  <c r="T54" i="58"/>
  <c r="S54" i="58"/>
  <c r="AB13" i="66"/>
  <c r="Y13" i="66"/>
  <c r="AA13" i="66"/>
  <c r="Y25" i="81"/>
  <c r="AB25" i="81"/>
  <c r="U25" i="81"/>
  <c r="W25" i="81"/>
  <c r="AA25" i="81"/>
  <c r="Y26" i="87"/>
  <c r="AB26" i="87"/>
  <c r="AA26" i="87"/>
  <c r="AA37" i="90"/>
  <c r="AB37" i="90"/>
  <c r="T32" i="56"/>
  <c r="K32" i="56"/>
  <c r="Y29" i="66"/>
  <c r="AA29" i="66"/>
  <c r="AB29" i="66"/>
  <c r="AA58" i="89"/>
  <c r="AB58" i="89"/>
  <c r="Y43" i="67"/>
  <c r="AB43" i="67"/>
  <c r="AA43" i="91"/>
  <c r="AB43" i="91"/>
  <c r="T46" i="51"/>
  <c r="Y38" i="78"/>
  <c r="AB38" i="78"/>
  <c r="AA38" i="78"/>
  <c r="AB27" i="71"/>
  <c r="Y27" i="71"/>
  <c r="AA27" i="71"/>
  <c r="G27" i="71"/>
  <c r="T54" i="48"/>
  <c r="AA22" i="77"/>
  <c r="AB22" i="77"/>
  <c r="Y22" i="77"/>
  <c r="AB22" i="94"/>
  <c r="AA22" i="94"/>
  <c r="Y37" i="74"/>
  <c r="AA37" i="74"/>
  <c r="AB37" i="74"/>
  <c r="AB13" i="77"/>
  <c r="AA13" i="77"/>
  <c r="Y13" i="77"/>
  <c r="T34" i="51"/>
  <c r="T24" i="56"/>
  <c r="K24" i="56"/>
  <c r="T26" i="55"/>
  <c r="AB43" i="72"/>
  <c r="AA43" i="72"/>
  <c r="Y43" i="72"/>
  <c r="Y48" i="79"/>
  <c r="O48" i="79"/>
  <c r="AB48" i="79"/>
  <c r="AA48" i="79"/>
  <c r="I48" i="79"/>
  <c r="Y38" i="81"/>
  <c r="AB38" i="81"/>
  <c r="AA38" i="81"/>
  <c r="U38" i="81"/>
  <c r="W38" i="81"/>
  <c r="V57" i="62"/>
  <c r="U57" i="62"/>
  <c r="S57" i="62"/>
  <c r="U52" i="68"/>
  <c r="AB52" i="68"/>
  <c r="M52" i="68"/>
  <c r="Y52" i="68"/>
  <c r="O52" i="68"/>
  <c r="AB52" i="71"/>
  <c r="Y52" i="71"/>
  <c r="G52" i="71"/>
  <c r="AA52" i="71"/>
  <c r="AB21" i="94"/>
  <c r="AA21" i="94"/>
  <c r="T18" i="48"/>
  <c r="Y28" i="83"/>
  <c r="AB28" i="83"/>
  <c r="AA28" i="83"/>
  <c r="T57" i="54"/>
  <c r="O19" i="79"/>
  <c r="AB19" i="79"/>
  <c r="Y19" i="79"/>
  <c r="AA19" i="79"/>
  <c r="I19" i="79"/>
  <c r="T34" i="50"/>
  <c r="T23" i="49"/>
  <c r="AB20" i="77"/>
  <c r="AA20" i="77"/>
  <c r="Y20" i="77"/>
  <c r="AB37" i="66"/>
  <c r="Y37" i="66"/>
  <c r="AA37" i="66"/>
  <c r="AA61" i="72"/>
  <c r="Y61" i="72"/>
  <c r="AB61" i="72"/>
  <c r="AB24" i="79"/>
  <c r="AA24" i="79"/>
  <c r="Y24" i="79"/>
  <c r="I24" i="79"/>
  <c r="O24" i="79"/>
  <c r="T29" i="54"/>
  <c r="Y32" i="69"/>
  <c r="AA32" i="69"/>
  <c r="AB32" i="69"/>
  <c r="AA54" i="74"/>
  <c r="AB54" i="74"/>
  <c r="Y54" i="74"/>
  <c r="AB16" i="69"/>
  <c r="AA16" i="69"/>
  <c r="Y16" i="69"/>
  <c r="V20" i="63"/>
  <c r="K20" i="63"/>
  <c r="S20" i="63"/>
  <c r="Y66" i="85"/>
  <c r="AA66" i="85"/>
  <c r="AB66" i="85"/>
  <c r="O76" i="57"/>
  <c r="T76" i="57"/>
  <c r="S76" i="57"/>
  <c r="T21" i="50"/>
  <c r="AA52" i="87"/>
  <c r="AB52" i="87"/>
  <c r="Y52" i="87"/>
  <c r="Y25" i="83"/>
  <c r="AA25" i="83"/>
  <c r="AB25" i="83"/>
  <c r="V38" i="62"/>
  <c r="S38" i="62"/>
  <c r="U38" i="62"/>
  <c r="T19" i="54"/>
  <c r="Y55" i="85"/>
  <c r="AA55" i="85"/>
  <c r="AB55" i="85"/>
  <c r="T58" i="54"/>
  <c r="AA14" i="84"/>
  <c r="AB14" i="84"/>
  <c r="Y14" i="84"/>
  <c r="AA36" i="83"/>
  <c r="AB36" i="83"/>
  <c r="Y36" i="83"/>
  <c r="AB36" i="79"/>
  <c r="O36" i="79"/>
  <c r="AA36" i="79"/>
  <c r="I36" i="79"/>
  <c r="Y36" i="79"/>
  <c r="I40" i="79"/>
  <c r="AA40" i="79"/>
  <c r="AB40" i="79"/>
  <c r="Y40" i="79"/>
  <c r="O40" i="79"/>
  <c r="Y20" i="76"/>
  <c r="AB20" i="76"/>
  <c r="AA20" i="76"/>
  <c r="Y35" i="70"/>
  <c r="AB35" i="70"/>
  <c r="AA35" i="70"/>
  <c r="AA39" i="91"/>
  <c r="AB39" i="91"/>
  <c r="AB18" i="84"/>
  <c r="AA18" i="84"/>
  <c r="Y18" i="84"/>
  <c r="AA28" i="93"/>
  <c r="AB28" i="93"/>
  <c r="AA48" i="66"/>
  <c r="Y48" i="66"/>
  <c r="AB48" i="66"/>
  <c r="AB26" i="72"/>
  <c r="AA26" i="72"/>
  <c r="Y26" i="72"/>
  <c r="T24" i="51"/>
  <c r="S45" i="58"/>
  <c r="T45" i="58"/>
  <c r="Y24" i="74"/>
  <c r="AA24" i="74"/>
  <c r="AB24" i="74"/>
  <c r="AB19" i="91"/>
  <c r="AA19" i="91"/>
  <c r="AB38" i="84"/>
  <c r="Y38" i="84"/>
  <c r="AA38" i="84"/>
  <c r="T31" i="50"/>
  <c r="T41" i="54"/>
  <c r="K55" i="63"/>
  <c r="V55" i="63"/>
  <c r="S55" i="63"/>
  <c r="S43" i="58"/>
  <c r="T43" i="58"/>
  <c r="AA16" i="82"/>
  <c r="AB16" i="82"/>
  <c r="U16" i="82"/>
  <c r="Y16" i="82"/>
  <c r="W55" i="81"/>
  <c r="AA55" i="81"/>
  <c r="U55" i="81"/>
  <c r="Y55" i="81"/>
  <c r="AB55" i="81"/>
  <c r="O27" i="97"/>
  <c r="M27" i="97"/>
  <c r="AB27" i="97"/>
  <c r="S27" i="97"/>
  <c r="I27" i="97"/>
  <c r="U27" i="97"/>
  <c r="G27" i="97"/>
  <c r="AA27" i="97"/>
  <c r="Y43" i="76"/>
  <c r="AA43" i="76"/>
  <c r="AB43" i="76"/>
  <c r="Y30" i="82"/>
  <c r="AB30" i="82"/>
  <c r="U30" i="82"/>
  <c r="AA30" i="82"/>
  <c r="AB48" i="94"/>
  <c r="AA48" i="94"/>
  <c r="AB26" i="92"/>
  <c r="AA26" i="92"/>
  <c r="AB32" i="67"/>
  <c r="Y32" i="67"/>
  <c r="AB26" i="96"/>
  <c r="AB26" i="78"/>
  <c r="AA26" i="78"/>
  <c r="Y26" i="78"/>
  <c r="AB24" i="65"/>
  <c r="AA24" i="65"/>
  <c r="Y24" i="65"/>
  <c r="S24" i="65"/>
  <c r="K32" i="63"/>
  <c r="S32" i="63"/>
  <c r="V32" i="63"/>
  <c r="AB66" i="93"/>
  <c r="AA66" i="93"/>
  <c r="T22" i="55"/>
  <c r="K41" i="56"/>
  <c r="T41" i="56"/>
  <c r="Y37" i="83"/>
  <c r="AB37" i="83"/>
  <c r="AA37" i="83"/>
  <c r="AA53" i="83"/>
  <c r="Y53" i="83"/>
  <c r="AB53" i="83"/>
  <c r="K33" i="56"/>
  <c r="T33" i="56"/>
  <c r="AA26" i="84"/>
  <c r="AB26" i="84"/>
  <c r="Y26" i="84"/>
  <c r="Y14" i="72"/>
  <c r="AA14" i="72"/>
  <c r="AB14" i="72"/>
  <c r="AB76" i="75"/>
  <c r="AA76" i="75"/>
  <c r="Y76" i="75"/>
  <c r="I76" i="86"/>
  <c r="M76" i="86"/>
  <c r="AB76" i="86"/>
  <c r="S76" i="86"/>
  <c r="W76" i="86"/>
  <c r="Y76" i="86"/>
  <c r="AA76" i="86"/>
  <c r="O55" i="79"/>
  <c r="AA55" i="79"/>
  <c r="I55" i="79"/>
  <c r="AB55" i="79"/>
  <c r="Y55" i="79"/>
  <c r="AA36" i="65"/>
  <c r="Y36" i="65"/>
  <c r="S36" i="65"/>
  <c r="AB36" i="65"/>
  <c r="AA26" i="75"/>
  <c r="AB26" i="75"/>
  <c r="Y26" i="75"/>
  <c r="V16" i="63"/>
  <c r="S16" i="63"/>
  <c r="K16" i="63"/>
  <c r="AB45" i="75"/>
  <c r="Y45" i="75"/>
  <c r="AA45" i="75"/>
  <c r="V53" i="61"/>
  <c r="S53" i="61"/>
  <c r="AA40" i="92"/>
  <c r="AB40" i="92"/>
  <c r="AB61" i="67"/>
  <c r="Y61" i="67"/>
  <c r="T36" i="58"/>
  <c r="S36" i="58"/>
  <c r="T29" i="50"/>
  <c r="AB53" i="78"/>
  <c r="AA53" i="78"/>
  <c r="Y53" i="78"/>
  <c r="AB19" i="69"/>
  <c r="AA19" i="69"/>
  <c r="Y19" i="69"/>
  <c r="W32" i="81"/>
  <c r="AB32" i="81"/>
  <c r="AA32" i="81"/>
  <c r="U32" i="81"/>
  <c r="Y32" i="81"/>
  <c r="T40" i="48"/>
  <c r="AB35" i="91"/>
  <c r="AA35" i="91"/>
  <c r="AB13" i="89"/>
  <c r="AA13" i="89"/>
  <c r="Y76" i="84"/>
  <c r="AB76" i="84"/>
  <c r="AA76" i="84"/>
  <c r="V30" i="60"/>
  <c r="S30" i="60"/>
  <c r="AA29" i="80"/>
  <c r="AB29" i="80"/>
  <c r="Y29" i="80"/>
  <c r="M33" i="86"/>
  <c r="AB33" i="86"/>
  <c r="S33" i="86"/>
  <c r="W33" i="86"/>
  <c r="AA33" i="86"/>
  <c r="I33" i="86"/>
  <c r="Y33" i="86"/>
  <c r="Y75" i="71"/>
  <c r="G75" i="71"/>
  <c r="AA75" i="71"/>
  <c r="AB75" i="71"/>
  <c r="AA21" i="86"/>
  <c r="AB21" i="86"/>
  <c r="W21" i="86"/>
  <c r="M21" i="86"/>
  <c r="S21" i="86"/>
  <c r="Y21" i="86"/>
  <c r="I21" i="86"/>
  <c r="AB52" i="94"/>
  <c r="AA52" i="94"/>
  <c r="AB14" i="96"/>
  <c r="AB30" i="73"/>
  <c r="Y30" i="73"/>
  <c r="AA30" i="73"/>
  <c r="Y25" i="80"/>
  <c r="AB25" i="80"/>
  <c r="AA25" i="80"/>
  <c r="AB52" i="92"/>
  <c r="AA52" i="92"/>
  <c r="V18" i="61"/>
  <c r="S18" i="61"/>
  <c r="Y55" i="78"/>
  <c r="AA55" i="78"/>
  <c r="AB55" i="78"/>
  <c r="AA37" i="89"/>
  <c r="AB37" i="89"/>
  <c r="AA26" i="85"/>
  <c r="AB26" i="85"/>
  <c r="Y26" i="85"/>
  <c r="Y33" i="73"/>
  <c r="AA33" i="73"/>
  <c r="AB33" i="73"/>
  <c r="AA56" i="91"/>
  <c r="AB56" i="91"/>
  <c r="AB54" i="94"/>
  <c r="AA54" i="94"/>
  <c r="Y14" i="87"/>
  <c r="AA14" i="87"/>
  <c r="AB14" i="87"/>
  <c r="Y56" i="86"/>
  <c r="I56" i="86"/>
  <c r="AB56" i="86"/>
  <c r="M56" i="86"/>
  <c r="AA56" i="86"/>
  <c r="S56" i="86"/>
  <c r="W56" i="86"/>
  <c r="AA14" i="95"/>
  <c r="AB14" i="95"/>
  <c r="Y14" i="95"/>
  <c r="S14" i="95"/>
  <c r="U14" i="95"/>
  <c r="Y28" i="82"/>
  <c r="U28" i="82"/>
  <c r="AB28" i="82"/>
  <c r="AA28" i="82"/>
  <c r="Y19" i="84"/>
  <c r="AB19" i="84"/>
  <c r="AA19" i="84"/>
  <c r="S56" i="63"/>
  <c r="V56" i="63"/>
  <c r="K56" i="63"/>
  <c r="O49" i="57"/>
  <c r="T49" i="57"/>
  <c r="S49" i="57"/>
  <c r="AA16" i="87"/>
  <c r="AB16" i="87"/>
  <c r="Y16" i="87"/>
  <c r="AA21" i="69"/>
  <c r="Y21" i="69"/>
  <c r="AB21" i="69"/>
  <c r="AA26" i="89"/>
  <c r="AB26" i="89"/>
  <c r="T19" i="48"/>
  <c r="S36" i="59"/>
  <c r="V36" i="59"/>
  <c r="Y21" i="81"/>
  <c r="W21" i="81"/>
  <c r="AA21" i="81"/>
  <c r="AB21" i="81"/>
  <c r="U21" i="81"/>
  <c r="AB43" i="75"/>
  <c r="Y43" i="75"/>
  <c r="AA43" i="75"/>
  <c r="T67" i="57"/>
  <c r="S67" i="57"/>
  <c r="O67" i="57"/>
  <c r="AB57" i="85"/>
  <c r="Y57" i="85"/>
  <c r="AA57" i="85"/>
  <c r="AA57" i="91"/>
  <c r="AB57" i="91"/>
  <c r="AB27" i="96"/>
  <c r="T21" i="54"/>
  <c r="AA35" i="94"/>
  <c r="AB35" i="94"/>
  <c r="AB29" i="85"/>
  <c r="AA29" i="85"/>
  <c r="Y29" i="85"/>
  <c r="K26" i="56"/>
  <c r="T26" i="56"/>
  <c r="Y45" i="67"/>
  <c r="AB45" i="67"/>
  <c r="AA29" i="77"/>
  <c r="AB29" i="77"/>
  <c r="Y29" i="77"/>
  <c r="AA76" i="78"/>
  <c r="Y76" i="78"/>
  <c r="AB76" i="78"/>
  <c r="S75" i="58"/>
  <c r="T75" i="58"/>
  <c r="S26" i="60"/>
  <c r="V26" i="60"/>
  <c r="AA21" i="73"/>
  <c r="AB21" i="73"/>
  <c r="Y21" i="73"/>
  <c r="U57" i="68"/>
  <c r="M57" i="68"/>
  <c r="Y57" i="68"/>
  <c r="O57" i="68"/>
  <c r="AB57" i="68"/>
  <c r="I38" i="79"/>
  <c r="AA38" i="79"/>
  <c r="O38" i="79"/>
  <c r="Y38" i="79"/>
  <c r="AB38" i="79"/>
  <c r="AA54" i="92"/>
  <c r="AB54" i="92"/>
  <c r="O39" i="79"/>
  <c r="I39" i="79"/>
  <c r="AA39" i="79"/>
  <c r="AB39" i="79"/>
  <c r="Y39" i="79"/>
  <c r="V15" i="60"/>
  <c r="S15" i="60"/>
  <c r="Y16" i="76"/>
  <c r="AB16" i="76"/>
  <c r="AA16" i="76"/>
  <c r="AB24" i="84"/>
  <c r="Y24" i="84"/>
  <c r="AA24" i="84"/>
  <c r="Y40" i="67"/>
  <c r="AB40" i="67"/>
  <c r="AB40" i="89"/>
  <c r="AA40" i="89"/>
  <c r="AA18" i="81"/>
  <c r="W18" i="81"/>
  <c r="U18" i="81"/>
  <c r="Y18" i="81"/>
  <c r="AB18" i="81"/>
  <c r="AA40" i="71"/>
  <c r="G40" i="71"/>
  <c r="AB40" i="71"/>
  <c r="Y40" i="71"/>
  <c r="S61" i="58"/>
  <c r="T61" i="58"/>
  <c r="AA15" i="83"/>
  <c r="AB15" i="83"/>
  <c r="Y15" i="83"/>
  <c r="K34" i="56"/>
  <c r="T34" i="56"/>
  <c r="U25" i="64"/>
  <c r="X25" i="64"/>
  <c r="AA43" i="78"/>
  <c r="AB43" i="78"/>
  <c r="Y43" i="78"/>
  <c r="AB24" i="85"/>
  <c r="AA24" i="85"/>
  <c r="Y24" i="85"/>
  <c r="AB28" i="86"/>
  <c r="Y28" i="86"/>
  <c r="AA28" i="86"/>
  <c r="W28" i="86"/>
  <c r="S28" i="86"/>
  <c r="M28" i="86"/>
  <c r="I28" i="86"/>
  <c r="AB54" i="85"/>
  <c r="AA54" i="85"/>
  <c r="Y54" i="85"/>
  <c r="U30" i="62"/>
  <c r="S30" i="62"/>
  <c r="V30" i="62"/>
  <c r="Y14" i="75"/>
  <c r="AA14" i="75"/>
  <c r="AB14" i="75"/>
  <c r="AA55" i="83"/>
  <c r="Y55" i="83"/>
  <c r="AB55" i="83"/>
  <c r="AB29" i="92"/>
  <c r="AA29" i="92"/>
  <c r="T31" i="55"/>
  <c r="Y15" i="70"/>
  <c r="AB15" i="70"/>
  <c r="AA15" i="70"/>
  <c r="AB29" i="93"/>
  <c r="AA29" i="93"/>
  <c r="Y29" i="67"/>
  <c r="AB29" i="67"/>
  <c r="AB15" i="71"/>
  <c r="G15" i="71"/>
  <c r="AA15" i="71"/>
  <c r="Y15" i="71"/>
  <c r="AB30" i="72"/>
  <c r="Y30" i="72"/>
  <c r="AA30" i="72"/>
  <c r="Y56" i="95"/>
  <c r="U56" i="95"/>
  <c r="AA56" i="95"/>
  <c r="S56" i="95"/>
  <c r="AB56" i="95"/>
  <c r="S55" i="57"/>
  <c r="T55" i="57"/>
  <c r="O55" i="57"/>
  <c r="O66" i="79"/>
  <c r="Y66" i="79"/>
  <c r="AB66" i="79"/>
  <c r="I66" i="79"/>
  <c r="AA66" i="79"/>
  <c r="AA57" i="90"/>
  <c r="AB57" i="90"/>
  <c r="G38" i="71"/>
  <c r="AA38" i="71"/>
  <c r="AB38" i="71"/>
  <c r="Y38" i="71"/>
  <c r="AB75" i="79"/>
  <c r="Y75" i="79"/>
  <c r="I75" i="79"/>
  <c r="O75" i="79"/>
  <c r="AA75" i="79"/>
  <c r="T14" i="56"/>
  <c r="K14" i="56"/>
  <c r="AB28" i="73"/>
  <c r="Y28" i="73"/>
  <c r="AA28" i="73"/>
  <c r="AB33" i="71"/>
  <c r="G33" i="71"/>
  <c r="AA33" i="71"/>
  <c r="Y33" i="71"/>
  <c r="AB39" i="96"/>
  <c r="AA18" i="71"/>
  <c r="G18" i="71"/>
  <c r="Y18" i="71"/>
  <c r="AB18" i="71"/>
  <c r="Y36" i="69"/>
  <c r="AA36" i="69"/>
  <c r="AB36" i="69"/>
  <c r="S33" i="60"/>
  <c r="V33" i="60"/>
  <c r="Y48" i="87"/>
  <c r="AA48" i="87"/>
  <c r="AB48" i="87"/>
  <c r="AB75" i="96"/>
  <c r="S20" i="57"/>
  <c r="O20" i="57"/>
  <c r="T20" i="57"/>
  <c r="T25" i="50"/>
  <c r="T77" i="57"/>
  <c r="S77" i="57"/>
  <c r="O77" i="57"/>
  <c r="V16" i="59"/>
  <c r="S16" i="59"/>
  <c r="T28" i="49"/>
  <c r="U13" i="68"/>
  <c r="M13" i="68"/>
  <c r="AB13" i="68"/>
  <c r="O13" i="68"/>
  <c r="Y13" i="68"/>
  <c r="AA18" i="82"/>
  <c r="U18" i="82"/>
  <c r="AB18" i="82"/>
  <c r="Y18" i="82"/>
  <c r="AB21" i="67"/>
  <c r="Y21" i="67"/>
  <c r="AB32" i="73"/>
  <c r="Y32" i="73"/>
  <c r="AA32" i="73"/>
  <c r="U35" i="95"/>
  <c r="AA35" i="95"/>
  <c r="S35" i="95"/>
  <c r="AB35" i="95"/>
  <c r="Y35" i="95"/>
  <c r="AB66" i="90"/>
  <c r="AA66" i="90"/>
  <c r="AB54" i="95"/>
  <c r="AA54" i="95"/>
  <c r="U54" i="95"/>
  <c r="Y54" i="95"/>
  <c r="S54" i="95"/>
  <c r="AA38" i="93"/>
  <c r="AB38" i="93"/>
  <c r="T27" i="58"/>
  <c r="S27" i="58"/>
  <c r="AA38" i="92"/>
  <c r="AB38" i="92"/>
  <c r="AB33" i="89"/>
  <c r="AA33" i="89"/>
  <c r="T39" i="49"/>
  <c r="AB26" i="76"/>
  <c r="AA26" i="76"/>
  <c r="Y26" i="76"/>
  <c r="M55" i="68"/>
  <c r="AB55" i="68"/>
  <c r="Y55" i="68"/>
  <c r="O55" i="68"/>
  <c r="U55" i="68"/>
  <c r="O35" i="68"/>
  <c r="Y35" i="68"/>
  <c r="AB35" i="68"/>
  <c r="U35" i="68"/>
  <c r="M35" i="68"/>
  <c r="AB28" i="89"/>
  <c r="AA28" i="89"/>
  <c r="AB24" i="91"/>
  <c r="AA24" i="91"/>
  <c r="T41" i="48"/>
  <c r="Y31" i="75"/>
  <c r="AA31" i="75"/>
  <c r="AB31" i="75"/>
  <c r="V40" i="59"/>
  <c r="S40" i="59"/>
  <c r="T56" i="55"/>
  <c r="AB61" i="75"/>
  <c r="AA61" i="75"/>
  <c r="Y61" i="75"/>
  <c r="T38" i="55"/>
  <c r="U57" i="81"/>
  <c r="W57" i="81"/>
  <c r="AB57" i="81"/>
  <c r="AA57" i="81"/>
  <c r="Y57" i="81"/>
  <c r="T23" i="50"/>
  <c r="S22" i="57"/>
  <c r="T22" i="57"/>
  <c r="O22" i="57"/>
  <c r="AA22" i="74"/>
  <c r="AB22" i="74"/>
  <c r="Y22" i="74"/>
  <c r="S26" i="59"/>
  <c r="V26" i="59"/>
  <c r="U26" i="68"/>
  <c r="Y26" i="68"/>
  <c r="O26" i="68"/>
  <c r="M26" i="68"/>
  <c r="AB26" i="68"/>
  <c r="Y66" i="77"/>
  <c r="AA66" i="77"/>
  <c r="AB66" i="77"/>
  <c r="AA35" i="72"/>
  <c r="AB35" i="72"/>
  <c r="Y35" i="72"/>
  <c r="AB36" i="92"/>
  <c r="AA36" i="92"/>
  <c r="V61" i="61"/>
  <c r="S61" i="61"/>
  <c r="T59" i="57"/>
  <c r="O59" i="57"/>
  <c r="S59" i="57"/>
  <c r="AA31" i="90"/>
  <c r="AB31" i="90"/>
  <c r="AB58" i="87"/>
  <c r="AA58" i="87"/>
  <c r="Y58" i="87"/>
  <c r="Y33" i="95"/>
  <c r="S33" i="95"/>
  <c r="AA33" i="95"/>
  <c r="U33" i="95"/>
  <c r="AB33" i="95"/>
  <c r="AB24" i="67"/>
  <c r="Y24" i="67"/>
  <c r="AB13" i="93"/>
  <c r="AA13" i="93"/>
  <c r="S15" i="57"/>
  <c r="T15" i="57"/>
  <c r="O15" i="57"/>
  <c r="AA30" i="93"/>
  <c r="AB30" i="93"/>
  <c r="AA19" i="76"/>
  <c r="Y19" i="76"/>
  <c r="AB19" i="76"/>
  <c r="AA40" i="91"/>
  <c r="AB40" i="91"/>
  <c r="AA48" i="70"/>
  <c r="Y48" i="70"/>
  <c r="AB48" i="70"/>
  <c r="AA39" i="65"/>
  <c r="S39" i="65"/>
  <c r="Y39" i="65"/>
  <c r="AB39" i="65"/>
  <c r="S76" i="60"/>
  <c r="V76" i="60"/>
  <c r="K40" i="56"/>
  <c r="T40" i="56"/>
  <c r="T22" i="56"/>
  <c r="K22" i="56"/>
  <c r="U21" i="64"/>
  <c r="X21" i="64"/>
  <c r="AB43" i="84"/>
  <c r="Y43" i="84"/>
  <c r="AA43" i="84"/>
  <c r="Y18" i="66"/>
  <c r="AB18" i="66"/>
  <c r="AA18" i="66"/>
  <c r="AA39" i="92"/>
  <c r="AB39" i="92"/>
  <c r="Y56" i="74"/>
  <c r="AA56" i="74"/>
  <c r="AB56" i="74"/>
  <c r="AA76" i="71"/>
  <c r="AB76" i="71"/>
  <c r="Y76" i="71"/>
  <c r="G76" i="71"/>
  <c r="AA28" i="87"/>
  <c r="Y28" i="87"/>
  <c r="AB28" i="87"/>
  <c r="T16" i="55"/>
  <c r="S40" i="62"/>
  <c r="V40" i="62"/>
  <c r="U40" i="62"/>
  <c r="Y25" i="75"/>
  <c r="AA25" i="75"/>
  <c r="AB25" i="75"/>
  <c r="Y22" i="72"/>
  <c r="AB22" i="72"/>
  <c r="AA22" i="72"/>
  <c r="AB22" i="86"/>
  <c r="AA22" i="86"/>
  <c r="S22" i="86"/>
  <c r="I22" i="86"/>
  <c r="W22" i="86"/>
  <c r="M22" i="86"/>
  <c r="Y22" i="86"/>
  <c r="AA75" i="87"/>
  <c r="Y75" i="87"/>
  <c r="AB75" i="87"/>
  <c r="Y31" i="82"/>
  <c r="U31" i="82"/>
  <c r="AA31" i="82"/>
  <c r="AB31" i="82"/>
  <c r="T56" i="48"/>
  <c r="T52" i="58"/>
  <c r="S52" i="58"/>
  <c r="AB20" i="66"/>
  <c r="Y20" i="66"/>
  <c r="AA20" i="66"/>
  <c r="G14" i="71"/>
  <c r="AB14" i="71"/>
  <c r="Y14" i="71"/>
  <c r="AA14" i="71"/>
  <c r="AB22" i="96"/>
  <c r="U28" i="81"/>
  <c r="AB28" i="81"/>
  <c r="W28" i="81"/>
  <c r="AA28" i="81"/>
  <c r="Y28" i="81"/>
  <c r="S57" i="63"/>
  <c r="V57" i="63"/>
  <c r="K57" i="63"/>
  <c r="AB54" i="84"/>
  <c r="Y54" i="84"/>
  <c r="AA54" i="84"/>
  <c r="AB28" i="95"/>
  <c r="S28" i="95"/>
  <c r="Y28" i="95"/>
  <c r="U28" i="95"/>
  <c r="AA28" i="95"/>
  <c r="Y21" i="80"/>
  <c r="AA21" i="80"/>
  <c r="AB21" i="80"/>
  <c r="T15" i="48"/>
  <c r="T57" i="58"/>
  <c r="S57" i="58"/>
  <c r="V52" i="59"/>
  <c r="S52" i="59"/>
  <c r="S98" i="102"/>
  <c r="S103" i="102"/>
  <c r="I98" i="102"/>
  <c r="I103" i="102"/>
  <c r="Y98" i="102"/>
  <c r="Y103" i="102"/>
  <c r="AB98" i="102"/>
  <c r="AA98" i="102"/>
  <c r="AA103" i="102"/>
  <c r="G98" i="102"/>
  <c r="G103" i="102"/>
  <c r="U98" i="102"/>
  <c r="U103" i="102"/>
  <c r="M98" i="102"/>
  <c r="M103" i="102"/>
  <c r="O98" i="102"/>
  <c r="O103" i="102"/>
  <c r="AB53" i="81"/>
  <c r="U53" i="81"/>
  <c r="AA53" i="81"/>
  <c r="W53" i="81"/>
  <c r="Y53" i="81"/>
  <c r="Y40" i="69"/>
  <c r="AB40" i="69"/>
  <c r="AA40" i="69"/>
  <c r="AB19" i="96"/>
  <c r="AA24" i="69"/>
  <c r="Y24" i="69"/>
  <c r="AB24" i="69"/>
  <c r="Y15" i="76"/>
  <c r="AB15" i="76"/>
  <c r="AA15" i="76"/>
  <c r="T46" i="56"/>
  <c r="K46" i="56"/>
  <c r="AB30" i="92"/>
  <c r="AA30" i="92"/>
  <c r="Y29" i="86"/>
  <c r="M29" i="86"/>
  <c r="AB29" i="86"/>
  <c r="AA29" i="86"/>
  <c r="W29" i="86"/>
  <c r="S29" i="86"/>
  <c r="I29" i="86"/>
  <c r="S48" i="58"/>
  <c r="T48" i="58"/>
  <c r="S66" i="61"/>
  <c r="V66" i="61"/>
  <c r="S24" i="60"/>
  <c r="V24" i="60"/>
  <c r="AA25" i="78"/>
  <c r="Y25" i="78"/>
  <c r="AB25" i="78"/>
  <c r="T39" i="51"/>
  <c r="AB27" i="70"/>
  <c r="AA27" i="70"/>
  <c r="Y27" i="70"/>
  <c r="AA15" i="72"/>
  <c r="Y15" i="72"/>
  <c r="AB15" i="72"/>
  <c r="AA18" i="92"/>
  <c r="AB18" i="92"/>
  <c r="U78" i="97"/>
  <c r="G78" i="97"/>
  <c r="O78" i="97"/>
  <c r="AB78" i="97"/>
  <c r="I78" i="97"/>
  <c r="S78" i="97"/>
  <c r="AA78" i="97"/>
  <c r="M78" i="97"/>
  <c r="W15" i="81"/>
  <c r="AA15" i="81"/>
  <c r="Y15" i="81"/>
  <c r="U15" i="81"/>
  <c r="AB15" i="81"/>
  <c r="Y33" i="85"/>
  <c r="AB33" i="85"/>
  <c r="AA33" i="85"/>
  <c r="S57" i="61"/>
  <c r="V57" i="61"/>
  <c r="Y75" i="77"/>
  <c r="AA75" i="77"/>
  <c r="AB75" i="77"/>
  <c r="V20" i="61"/>
  <c r="S20" i="61"/>
  <c r="AB25" i="72"/>
  <c r="AA25" i="72"/>
  <c r="Y25" i="72"/>
  <c r="AB76" i="96"/>
  <c r="T58" i="51"/>
  <c r="Y48" i="85"/>
  <c r="AB48" i="85"/>
  <c r="AA48" i="85"/>
  <c r="AB38" i="96"/>
  <c r="O45" i="79"/>
  <c r="I45" i="79"/>
  <c r="AB45" i="79"/>
  <c r="Y45" i="79"/>
  <c r="AA45" i="79"/>
  <c r="T29" i="58"/>
  <c r="S29" i="58"/>
  <c r="AA58" i="82"/>
  <c r="U58" i="82"/>
  <c r="Y58" i="82"/>
  <c r="AB58" i="82"/>
  <c r="U29" i="95"/>
  <c r="S29" i="95"/>
  <c r="Y29" i="95"/>
  <c r="AA29" i="95"/>
  <c r="AB29" i="95"/>
  <c r="AB61" i="68"/>
  <c r="O61" i="68"/>
  <c r="M61" i="68"/>
  <c r="Y61" i="68"/>
  <c r="U61" i="68"/>
  <c r="T27" i="54"/>
  <c r="S15" i="58"/>
  <c r="T15" i="58"/>
  <c r="AB55" i="74"/>
  <c r="AA55" i="74"/>
  <c r="Y55" i="74"/>
  <c r="AA13" i="74"/>
  <c r="AB13" i="74"/>
  <c r="Y13" i="74"/>
  <c r="T18" i="58"/>
  <c r="S18" i="58"/>
  <c r="AA29" i="65"/>
  <c r="AB29" i="65"/>
  <c r="S29" i="65"/>
  <c r="Y29" i="65"/>
  <c r="AA19" i="87"/>
  <c r="AB19" i="87"/>
  <c r="Y19" i="87"/>
  <c r="T16" i="56"/>
  <c r="K16" i="56"/>
  <c r="AA16" i="77"/>
  <c r="AB16" i="77"/>
  <c r="Y16" i="77"/>
  <c r="X26" i="64"/>
  <c r="U26" i="64"/>
  <c r="Y55" i="71"/>
  <c r="AB55" i="71"/>
  <c r="AA55" i="71"/>
  <c r="G55" i="71"/>
  <c r="AA53" i="92"/>
  <c r="AB53" i="92"/>
  <c r="Y32" i="86"/>
  <c r="AB32" i="86"/>
  <c r="M32" i="86"/>
  <c r="S32" i="86"/>
  <c r="I32" i="86"/>
  <c r="AA32" i="86"/>
  <c r="W32" i="86"/>
  <c r="AB31" i="85"/>
  <c r="AA31" i="85"/>
  <c r="Y31" i="85"/>
  <c r="AA54" i="89"/>
  <c r="AB54" i="89"/>
  <c r="U61" i="81"/>
  <c r="W61" i="81"/>
  <c r="AB61" i="81"/>
  <c r="AA61" i="81"/>
  <c r="Y61" i="81"/>
  <c r="AA24" i="94"/>
  <c r="AB24" i="94"/>
  <c r="AB21" i="95"/>
  <c r="U21" i="95"/>
  <c r="Y21" i="95"/>
  <c r="AA21" i="95"/>
  <c r="S21" i="95"/>
  <c r="Y61" i="84"/>
  <c r="AA61" i="84"/>
  <c r="AB61" i="84"/>
  <c r="AB45" i="91"/>
  <c r="AA45" i="91"/>
  <c r="V21" i="61"/>
  <c r="S21" i="61"/>
  <c r="Y76" i="73"/>
  <c r="AB76" i="73"/>
  <c r="AA76" i="73"/>
  <c r="T24" i="48"/>
  <c r="T16" i="51"/>
  <c r="Y56" i="77"/>
  <c r="AB56" i="77"/>
  <c r="AA56" i="77"/>
  <c r="AB13" i="79"/>
  <c r="I13" i="79"/>
  <c r="O13" i="79"/>
  <c r="Y13" i="79"/>
  <c r="AA13" i="79"/>
  <c r="S19" i="63"/>
  <c r="V19" i="63"/>
  <c r="K19" i="63"/>
  <c r="O53" i="79"/>
  <c r="I53" i="79"/>
  <c r="AB53" i="79"/>
  <c r="AA53" i="79"/>
  <c r="Y53" i="79"/>
  <c r="Y58" i="67"/>
  <c r="AB58" i="67"/>
  <c r="AB43" i="85"/>
  <c r="AA43" i="85"/>
  <c r="Y43" i="85"/>
  <c r="AB38" i="94"/>
  <c r="AA38" i="94"/>
  <c r="AB53" i="90"/>
  <c r="AA53" i="90"/>
  <c r="AA57" i="82"/>
  <c r="Y57" i="82"/>
  <c r="U57" i="82"/>
  <c r="AB57" i="82"/>
  <c r="AB48" i="71"/>
  <c r="AA48" i="71"/>
  <c r="Y48" i="71"/>
  <c r="G48" i="71"/>
  <c r="S13" i="61"/>
  <c r="V13" i="61"/>
  <c r="U53" i="64"/>
  <c r="X53" i="64"/>
  <c r="Y75" i="80"/>
  <c r="AB75" i="80"/>
  <c r="AA75" i="80"/>
  <c r="O30" i="97"/>
  <c r="M30" i="97"/>
  <c r="G30" i="97"/>
  <c r="U30" i="97"/>
  <c r="AB30" i="97"/>
  <c r="AA30" i="97"/>
  <c r="I30" i="97"/>
  <c r="S30" i="97"/>
  <c r="AB37" i="77"/>
  <c r="AA37" i="77"/>
  <c r="Y37" i="77"/>
  <c r="T58" i="48"/>
  <c r="AA32" i="92"/>
  <c r="AB32" i="92"/>
  <c r="AB21" i="65"/>
  <c r="AA21" i="65"/>
  <c r="Y21" i="65"/>
  <c r="S21" i="65"/>
  <c r="T38" i="51"/>
  <c r="Y14" i="77"/>
  <c r="AA14" i="77"/>
  <c r="AB14" i="77"/>
  <c r="V75" i="62"/>
  <c r="S75" i="62"/>
  <c r="U75" i="62"/>
  <c r="Y13" i="78"/>
  <c r="AA13" i="78"/>
  <c r="AB13" i="78"/>
  <c r="AA69" i="97"/>
  <c r="O69" i="97"/>
  <c r="U69" i="97"/>
  <c r="S69" i="97"/>
  <c r="G69" i="97"/>
  <c r="M69" i="97"/>
  <c r="I69" i="97"/>
  <c r="AB69" i="97"/>
  <c r="K21" i="56"/>
  <c r="T21" i="56"/>
  <c r="AA31" i="87"/>
  <c r="AB31" i="87"/>
  <c r="Y31" i="87"/>
  <c r="T58" i="55"/>
  <c r="X20" i="64"/>
  <c r="U20" i="64"/>
  <c r="AB19" i="90"/>
  <c r="AA19" i="90"/>
  <c r="AB61" i="93"/>
  <c r="AA61" i="93"/>
  <c r="AB45" i="95"/>
  <c r="Y45" i="95"/>
  <c r="U45" i="95"/>
  <c r="S45" i="95"/>
  <c r="AA45" i="95"/>
  <c r="AA37" i="70"/>
  <c r="AB37" i="70"/>
  <c r="Y37" i="70"/>
  <c r="AB53" i="72"/>
  <c r="Y53" i="72"/>
  <c r="AA53" i="72"/>
  <c r="AB43" i="96"/>
  <c r="AB56" i="71"/>
  <c r="G56" i="71"/>
  <c r="Y56" i="71"/>
  <c r="AA56" i="71"/>
  <c r="AB14" i="89"/>
  <c r="AA14" i="89"/>
  <c r="AA15" i="90"/>
  <c r="AB15" i="90"/>
  <c r="AB22" i="75"/>
  <c r="Y22" i="75"/>
  <c r="AA22" i="75"/>
  <c r="Y39" i="87"/>
  <c r="AB39" i="87"/>
  <c r="AA39" i="87"/>
  <c r="M14" i="86"/>
  <c r="I14" i="86"/>
  <c r="S14" i="86"/>
  <c r="AA14" i="86"/>
  <c r="AB14" i="86"/>
  <c r="W14" i="86"/>
  <c r="Y14" i="86"/>
  <c r="AA53" i="91"/>
  <c r="AB53" i="91"/>
  <c r="O16" i="57"/>
  <c r="T16" i="57"/>
  <c r="S16" i="57"/>
  <c r="Y48" i="86"/>
  <c r="W48" i="86"/>
  <c r="I48" i="86"/>
  <c r="AB48" i="86"/>
  <c r="S48" i="86"/>
  <c r="M48" i="86"/>
  <c r="AA48" i="86"/>
  <c r="AB26" i="71"/>
  <c r="AA26" i="71"/>
  <c r="G26" i="71"/>
  <c r="Y26" i="71"/>
  <c r="V24" i="62"/>
  <c r="U24" i="62"/>
  <c r="S24" i="62"/>
  <c r="S33" i="59"/>
  <c r="V33" i="59"/>
  <c r="G16" i="97"/>
  <c r="I16" i="97"/>
  <c r="AA16" i="97"/>
  <c r="O16" i="97"/>
  <c r="M16" i="97"/>
  <c r="S16" i="97"/>
  <c r="AB16" i="97"/>
  <c r="U16" i="97"/>
  <c r="AB53" i="77"/>
  <c r="Y53" i="77"/>
  <c r="AA53" i="77"/>
  <c r="AA39" i="90"/>
  <c r="AB39" i="90"/>
  <c r="AB52" i="85"/>
  <c r="Y52" i="85"/>
  <c r="AA52" i="85"/>
  <c r="V58" i="59"/>
  <c r="S58" i="59"/>
  <c r="AA66" i="69"/>
  <c r="AB66" i="69"/>
  <c r="Y66" i="69"/>
  <c r="AA16" i="73"/>
  <c r="AB16" i="73"/>
  <c r="Y16" i="73"/>
  <c r="AA43" i="94"/>
  <c r="AB43" i="94"/>
  <c r="K31" i="56"/>
  <c r="T31" i="56"/>
  <c r="T77" i="50"/>
  <c r="AA18" i="72"/>
  <c r="Y18" i="72"/>
  <c r="AB18" i="72"/>
  <c r="AB15" i="75"/>
  <c r="AA15" i="75"/>
  <c r="Y15" i="75"/>
  <c r="O75" i="68"/>
  <c r="AB75" i="68"/>
  <c r="Y75" i="68"/>
  <c r="U75" i="68"/>
  <c r="M75" i="68"/>
  <c r="U38" i="68"/>
  <c r="AB38" i="68"/>
  <c r="O38" i="68"/>
  <c r="M38" i="68"/>
  <c r="Y38" i="68"/>
  <c r="Y61" i="66"/>
  <c r="AA61" i="66"/>
  <c r="AB61" i="66"/>
  <c r="AB58" i="80"/>
  <c r="AA58" i="80"/>
  <c r="Y58" i="80"/>
  <c r="T57" i="49"/>
  <c r="AA27" i="66"/>
  <c r="AB27" i="66"/>
  <c r="Y27" i="66"/>
  <c r="AB14" i="69"/>
  <c r="Y14" i="69"/>
  <c r="AA14" i="69"/>
  <c r="V14" i="63"/>
  <c r="S14" i="63"/>
  <c r="K14" i="63"/>
  <c r="O18" i="57"/>
  <c r="S18" i="57"/>
  <c r="T18" i="57"/>
  <c r="O21" i="68"/>
  <c r="M21" i="68"/>
  <c r="Y21" i="68"/>
  <c r="AB21" i="68"/>
  <c r="U21" i="68"/>
  <c r="AB22" i="69"/>
  <c r="Y22" i="69"/>
  <c r="AA22" i="69"/>
  <c r="AB30" i="96"/>
  <c r="S13" i="63"/>
  <c r="V13" i="63"/>
  <c r="K13" i="63"/>
  <c r="AA22" i="78"/>
  <c r="AB22" i="78"/>
  <c r="Y22" i="78"/>
  <c r="AB66" i="86"/>
  <c r="AA66" i="86"/>
  <c r="W66" i="86"/>
  <c r="S66" i="86"/>
  <c r="M66" i="86"/>
  <c r="Y66" i="86"/>
  <c r="I66" i="86"/>
  <c r="Y27" i="80"/>
  <c r="AB27" i="80"/>
  <c r="AA27" i="80"/>
  <c r="AA57" i="73"/>
  <c r="Y57" i="73"/>
  <c r="AB57" i="73"/>
  <c r="AB45" i="92"/>
  <c r="AA45" i="92"/>
  <c r="T55" i="58"/>
  <c r="S55" i="58"/>
  <c r="AB27" i="77"/>
  <c r="Y27" i="77"/>
  <c r="AA27" i="77"/>
  <c r="T31" i="58"/>
  <c r="S31" i="58"/>
  <c r="AB14" i="65"/>
  <c r="AA14" i="65"/>
  <c r="S14" i="65"/>
  <c r="Y14" i="65"/>
  <c r="S37" i="60"/>
  <c r="V37" i="60"/>
  <c r="AA20" i="90"/>
  <c r="AB20" i="90"/>
  <c r="AA25" i="69"/>
  <c r="Y25" i="69"/>
  <c r="AB25" i="69"/>
  <c r="AA16" i="74"/>
  <c r="AB16" i="74"/>
  <c r="Y16" i="74"/>
  <c r="O22" i="79"/>
  <c r="AB22" i="79"/>
  <c r="I22" i="79"/>
  <c r="AA22" i="79"/>
  <c r="Y22" i="79"/>
  <c r="T46" i="55"/>
  <c r="AA18" i="93"/>
  <c r="AB18" i="93"/>
  <c r="Y38" i="75"/>
  <c r="AA38" i="75"/>
  <c r="AB38" i="75"/>
  <c r="V53" i="59"/>
  <c r="S53" i="59"/>
  <c r="AA43" i="79"/>
  <c r="O43" i="79"/>
  <c r="Y43" i="79"/>
  <c r="I43" i="79"/>
  <c r="AB43" i="79"/>
  <c r="AB31" i="66"/>
  <c r="Y31" i="66"/>
  <c r="AA31" i="66"/>
  <c r="AA66" i="65"/>
  <c r="AB66" i="65"/>
  <c r="S66" i="65"/>
  <c r="Y66" i="65"/>
  <c r="O39" i="57"/>
  <c r="T39" i="57"/>
  <c r="S39" i="57"/>
  <c r="S15" i="63"/>
  <c r="K15" i="63"/>
  <c r="V15" i="63"/>
  <c r="S30" i="58"/>
  <c r="T30" i="58"/>
  <c r="W20" i="81"/>
  <c r="AA20" i="81"/>
  <c r="Y20" i="81"/>
  <c r="U20" i="81"/>
  <c r="AB20" i="81"/>
  <c r="Y18" i="76"/>
  <c r="AB18" i="76"/>
  <c r="AA18" i="76"/>
  <c r="AB55" i="89"/>
  <c r="AA55" i="89"/>
  <c r="AA20" i="85"/>
  <c r="AB20" i="85"/>
  <c r="Y20" i="85"/>
  <c r="Y21" i="82"/>
  <c r="U21" i="82"/>
  <c r="AB21" i="82"/>
  <c r="AA21" i="82"/>
  <c r="AB25" i="96"/>
  <c r="Y56" i="79"/>
  <c r="AB56" i="79"/>
  <c r="O56" i="79"/>
  <c r="I56" i="79"/>
  <c r="AA56" i="79"/>
  <c r="U20" i="68"/>
  <c r="AB20" i="68"/>
  <c r="M20" i="68"/>
  <c r="O20" i="68"/>
  <c r="Y20" i="68"/>
  <c r="AA14" i="90"/>
  <c r="AB14" i="90"/>
  <c r="U66" i="62"/>
  <c r="V66" i="62"/>
  <c r="S66" i="62"/>
  <c r="AB22" i="92"/>
  <c r="AA22" i="92"/>
  <c r="AA66" i="89"/>
  <c r="AB66" i="89"/>
  <c r="V58" i="60"/>
  <c r="S58" i="60"/>
  <c r="S32" i="95"/>
  <c r="U32" i="95"/>
  <c r="AB32" i="95"/>
  <c r="AA32" i="95"/>
  <c r="Y32" i="95"/>
  <c r="U56" i="62"/>
  <c r="S56" i="62"/>
  <c r="V56" i="62"/>
  <c r="Y53" i="76"/>
  <c r="AA53" i="76"/>
  <c r="AB53" i="76"/>
  <c r="T19" i="56"/>
  <c r="K19" i="56"/>
  <c r="AB58" i="84"/>
  <c r="AA58" i="84"/>
  <c r="Y58" i="84"/>
  <c r="AB19" i="89"/>
  <c r="AA19" i="89"/>
  <c r="T16" i="49"/>
  <c r="S31" i="86"/>
  <c r="Y31" i="86"/>
  <c r="M31" i="86"/>
  <c r="AA31" i="86"/>
  <c r="AB31" i="86"/>
  <c r="I31" i="86"/>
  <c r="W31" i="86"/>
  <c r="AB32" i="85"/>
  <c r="Y32" i="85"/>
  <c r="AA32" i="85"/>
  <c r="AB75" i="94"/>
  <c r="AA75" i="94"/>
  <c r="U55" i="82"/>
  <c r="AB55" i="82"/>
  <c r="AA55" i="82"/>
  <c r="Y55" i="82"/>
  <c r="Y22" i="80"/>
  <c r="AB22" i="80"/>
  <c r="AA22" i="80"/>
  <c r="U32" i="62"/>
  <c r="V32" i="62"/>
  <c r="S32" i="62"/>
  <c r="T76" i="58"/>
  <c r="S76" i="58"/>
  <c r="AB53" i="93"/>
  <c r="AA53" i="93"/>
  <c r="AB22" i="87"/>
  <c r="Y22" i="87"/>
  <c r="AA22" i="87"/>
  <c r="Y76" i="87"/>
  <c r="AA76" i="87"/>
  <c r="AB76" i="87"/>
  <c r="T27" i="51"/>
  <c r="S39" i="59"/>
  <c r="V39" i="59"/>
  <c r="AA31" i="92"/>
  <c r="AB31" i="92"/>
  <c r="T58" i="57"/>
  <c r="S58" i="57"/>
  <c r="O58" i="57"/>
  <c r="Y27" i="75"/>
  <c r="AB27" i="75"/>
  <c r="AA27" i="75"/>
  <c r="T28" i="51"/>
  <c r="Y40" i="70"/>
  <c r="AA40" i="70"/>
  <c r="AB40" i="70"/>
  <c r="AA57" i="94"/>
  <c r="AB57" i="94"/>
  <c r="V36" i="60"/>
  <c r="S36" i="60"/>
  <c r="AB37" i="97"/>
  <c r="AA37" i="97"/>
  <c r="U37" i="97"/>
  <c r="O37" i="97"/>
  <c r="G37" i="97"/>
  <c r="I37" i="97"/>
  <c r="S37" i="97"/>
  <c r="M37" i="97"/>
  <c r="T76" i="48"/>
  <c r="AA38" i="89"/>
  <c r="AB38" i="89"/>
  <c r="Y15" i="67"/>
  <c r="AB15" i="67"/>
  <c r="V39" i="62"/>
  <c r="S39" i="62"/>
  <c r="U39" i="62"/>
  <c r="T30" i="48"/>
  <c r="AB40" i="72"/>
  <c r="AA40" i="72"/>
  <c r="Y40" i="72"/>
  <c r="AA57" i="75"/>
  <c r="Y57" i="75"/>
  <c r="AB57" i="75"/>
  <c r="AA61" i="87"/>
  <c r="Y61" i="87"/>
  <c r="AB61" i="87"/>
  <c r="AB16" i="83"/>
  <c r="AA16" i="83"/>
  <c r="Y16" i="83"/>
  <c r="V27" i="59"/>
  <c r="S27" i="59"/>
  <c r="T13" i="49"/>
  <c r="Y52" i="67"/>
  <c r="AB52" i="67"/>
  <c r="U54" i="82"/>
  <c r="Y54" i="82"/>
  <c r="AB54" i="82"/>
  <c r="AA54" i="82"/>
  <c r="T25" i="48"/>
  <c r="Y27" i="78"/>
  <c r="AB27" i="78"/>
  <c r="AA27" i="78"/>
  <c r="M13" i="86"/>
  <c r="I13" i="86"/>
  <c r="Y13" i="86"/>
  <c r="AA13" i="86"/>
  <c r="S13" i="86"/>
  <c r="W13" i="86"/>
  <c r="AB13" i="86"/>
  <c r="O44" i="57"/>
  <c r="T44" i="57"/>
  <c r="S44" i="57"/>
  <c r="V22" i="63"/>
  <c r="K22" i="63"/>
  <c r="S22" i="63"/>
  <c r="Y31" i="77"/>
  <c r="AA31" i="77"/>
  <c r="AB31" i="77"/>
  <c r="T15" i="56"/>
  <c r="K15" i="56"/>
  <c r="K45" i="63"/>
  <c r="S45" i="63"/>
  <c r="V45" i="63"/>
  <c r="S16" i="65"/>
  <c r="Y16" i="65"/>
  <c r="AA16" i="65"/>
  <c r="AB16" i="65"/>
  <c r="Y37" i="79"/>
  <c r="I37" i="79"/>
  <c r="AB37" i="79"/>
  <c r="O37" i="79"/>
  <c r="AA37" i="79"/>
  <c r="AA15" i="65"/>
  <c r="Y15" i="65"/>
  <c r="AB15" i="65"/>
  <c r="S15" i="65"/>
  <c r="AA61" i="70"/>
  <c r="AB61" i="70"/>
  <c r="Y61" i="70"/>
  <c r="T26" i="49"/>
  <c r="S16" i="58"/>
  <c r="T16" i="58"/>
  <c r="AB24" i="92"/>
  <c r="AA24" i="92"/>
  <c r="AB16" i="81"/>
  <c r="U16" i="81"/>
  <c r="W16" i="81"/>
  <c r="AA16" i="81"/>
  <c r="Y16" i="81"/>
  <c r="V54" i="63"/>
  <c r="K54" i="63"/>
  <c r="S54" i="63"/>
  <c r="T55" i="49"/>
  <c r="AB31" i="67"/>
  <c r="Y31" i="67"/>
  <c r="AB19" i="83"/>
  <c r="AA19" i="83"/>
  <c r="Y19" i="83"/>
  <c r="AA48" i="91"/>
  <c r="AB48" i="91"/>
  <c r="AB52" i="84"/>
  <c r="AA52" i="84"/>
  <c r="Y52" i="84"/>
  <c r="AB36" i="85"/>
  <c r="AA36" i="85"/>
  <c r="Y36" i="85"/>
  <c r="AA32" i="70"/>
  <c r="AB32" i="70"/>
  <c r="Y32" i="70"/>
  <c r="U24" i="81"/>
  <c r="AA24" i="81"/>
  <c r="Y24" i="81"/>
  <c r="W24" i="81"/>
  <c r="AB24" i="81"/>
  <c r="X56" i="64"/>
  <c r="U56" i="64"/>
  <c r="T34" i="54"/>
  <c r="AB16" i="67"/>
  <c r="Y16" i="67"/>
  <c r="AB75" i="89"/>
  <c r="AA75" i="89"/>
  <c r="V19" i="62"/>
  <c r="U19" i="62"/>
  <c r="S19" i="62"/>
  <c r="T30" i="54"/>
  <c r="AB28" i="77"/>
  <c r="AA28" i="77"/>
  <c r="Y28" i="77"/>
  <c r="Y35" i="83"/>
  <c r="AB35" i="83"/>
  <c r="AA35" i="83"/>
  <c r="AA27" i="76"/>
  <c r="Y27" i="76"/>
  <c r="AB27" i="76"/>
  <c r="Y13" i="85"/>
  <c r="AA13" i="85"/>
  <c r="AB13" i="85"/>
  <c r="Y21" i="85"/>
  <c r="AA21" i="85"/>
  <c r="AB21" i="85"/>
  <c r="AB76" i="69"/>
  <c r="AA76" i="69"/>
  <c r="Y76" i="69"/>
  <c r="I54" i="79"/>
  <c r="Y54" i="79"/>
  <c r="O54" i="79"/>
  <c r="AA54" i="79"/>
  <c r="AB54" i="79"/>
  <c r="Y58" i="83"/>
  <c r="AA58" i="83"/>
  <c r="AB58" i="83"/>
  <c r="AB30" i="89"/>
  <c r="AA30" i="89"/>
  <c r="AB45" i="72"/>
  <c r="Y45" i="72"/>
  <c r="AA45" i="72"/>
  <c r="U30" i="81"/>
  <c r="W30" i="81"/>
  <c r="AB30" i="81"/>
  <c r="AA30" i="81"/>
  <c r="Y30" i="81"/>
  <c r="V55" i="62"/>
  <c r="S55" i="62"/>
  <c r="U55" i="62"/>
  <c r="AA29" i="74"/>
  <c r="Y29" i="74"/>
  <c r="AB29" i="74"/>
  <c r="T22" i="54"/>
  <c r="Y25" i="65"/>
  <c r="S25" i="65"/>
  <c r="AB25" i="65"/>
  <c r="AA25" i="65"/>
  <c r="AA57" i="80"/>
  <c r="AB57" i="80"/>
  <c r="Y57" i="80"/>
  <c r="AB32" i="96"/>
  <c r="Y52" i="76"/>
  <c r="AA52" i="76"/>
  <c r="AB52" i="76"/>
  <c r="M38" i="97"/>
  <c r="O38" i="97"/>
  <c r="AA38" i="97"/>
  <c r="I38" i="97"/>
  <c r="G38" i="97"/>
  <c r="S38" i="97"/>
  <c r="AB38" i="97"/>
  <c r="U38" i="97"/>
  <c r="S16" i="60"/>
  <c r="V16" i="60"/>
  <c r="AB15" i="96"/>
  <c r="T44" i="49"/>
  <c r="O56" i="57"/>
  <c r="T56" i="57"/>
  <c r="S56" i="57"/>
  <c r="AA48" i="72"/>
  <c r="Y48" i="72"/>
  <c r="AB48" i="72"/>
  <c r="AA75" i="76"/>
  <c r="Y75" i="76"/>
  <c r="AB75" i="76"/>
  <c r="AB40" i="78"/>
  <c r="AA40" i="78"/>
  <c r="Y40" i="78"/>
  <c r="S40" i="86"/>
  <c r="AA40" i="86"/>
  <c r="M40" i="86"/>
  <c r="Y40" i="86"/>
  <c r="I40" i="86"/>
  <c r="W40" i="86"/>
  <c r="AB40" i="86"/>
  <c r="S30" i="59"/>
  <c r="V30" i="59"/>
  <c r="AA45" i="85"/>
  <c r="AB45" i="85"/>
  <c r="Y45" i="85"/>
  <c r="AB25" i="95"/>
  <c r="Y25" i="95"/>
  <c r="S25" i="95"/>
  <c r="AA25" i="95"/>
  <c r="U25" i="95"/>
  <c r="AB61" i="96"/>
  <c r="S16" i="95"/>
  <c r="Y16" i="95"/>
  <c r="AA16" i="95"/>
  <c r="U16" i="95"/>
  <c r="AB16" i="95"/>
  <c r="T33" i="55"/>
  <c r="AA20" i="75"/>
  <c r="Y20" i="75"/>
  <c r="AB20" i="75"/>
  <c r="AA58" i="85"/>
  <c r="Y58" i="85"/>
  <c r="AB58" i="85"/>
  <c r="T33" i="54"/>
  <c r="Y38" i="67"/>
  <c r="AB38" i="67"/>
  <c r="S56" i="59"/>
  <c r="V56" i="59"/>
  <c r="S31" i="65"/>
  <c r="AB31" i="65"/>
  <c r="AA31" i="65"/>
  <c r="Y31" i="65"/>
  <c r="Y25" i="84"/>
  <c r="AA25" i="84"/>
  <c r="AB25" i="84"/>
  <c r="S21" i="62"/>
  <c r="U21" i="62"/>
  <c r="V21" i="62"/>
  <c r="T62" i="56"/>
  <c r="K62" i="56"/>
  <c r="AA13" i="83"/>
  <c r="Y13" i="83"/>
  <c r="AB13" i="83"/>
  <c r="AA32" i="87"/>
  <c r="AB32" i="87"/>
  <c r="Y32" i="87"/>
  <c r="U53" i="62"/>
  <c r="S53" i="62"/>
  <c r="V53" i="62"/>
  <c r="AA43" i="92"/>
  <c r="AB43" i="92"/>
  <c r="S13" i="60"/>
  <c r="V13" i="60"/>
  <c r="S28" i="60"/>
  <c r="V28" i="60"/>
  <c r="AA25" i="76"/>
  <c r="Y25" i="76"/>
  <c r="AB25" i="76"/>
  <c r="AB36" i="80"/>
  <c r="AA36" i="80"/>
  <c r="Y36" i="80"/>
  <c r="AB75" i="93"/>
  <c r="AA75" i="93"/>
  <c r="AA41" i="97"/>
  <c r="AB41" i="97"/>
  <c r="U41" i="97"/>
  <c r="O41" i="97"/>
  <c r="I41" i="97"/>
  <c r="S41" i="97"/>
  <c r="G41" i="97"/>
  <c r="M41" i="97"/>
  <c r="AB52" i="70"/>
  <c r="AA52" i="70"/>
  <c r="Y52" i="70"/>
  <c r="Y22" i="84"/>
  <c r="AA22" i="84"/>
  <c r="AB22" i="84"/>
  <c r="Y24" i="82"/>
  <c r="AA24" i="82"/>
  <c r="AB24" i="82"/>
  <c r="U24" i="82"/>
  <c r="AA54" i="72"/>
  <c r="Y54" i="72"/>
  <c r="AB54" i="72"/>
  <c r="AB56" i="94"/>
  <c r="AA56" i="94"/>
  <c r="AA76" i="92"/>
  <c r="AB76" i="92"/>
  <c r="K25" i="56"/>
  <c r="T25" i="56"/>
  <c r="Y21" i="84"/>
  <c r="AA21" i="84"/>
  <c r="AB21" i="84"/>
  <c r="Y26" i="66"/>
  <c r="AB26" i="66"/>
  <c r="AA26" i="66"/>
  <c r="Y36" i="95"/>
  <c r="AA36" i="95"/>
  <c r="AB36" i="95"/>
  <c r="S36" i="95"/>
  <c r="U36" i="95"/>
  <c r="AA19" i="78"/>
  <c r="Y19" i="78"/>
  <c r="AB19" i="78"/>
  <c r="AA52" i="69"/>
  <c r="AB52" i="69"/>
  <c r="Y52" i="69"/>
  <c r="AA58" i="74"/>
  <c r="Y58" i="74"/>
  <c r="AB58" i="74"/>
  <c r="AB25" i="85"/>
  <c r="AA25" i="85"/>
  <c r="Y25" i="85"/>
  <c r="S15" i="95"/>
  <c r="AA15" i="95"/>
  <c r="U15" i="95"/>
  <c r="AB15" i="95"/>
  <c r="Y15" i="95"/>
  <c r="AA33" i="94"/>
  <c r="AB33" i="94"/>
  <c r="Y40" i="95"/>
  <c r="AA40" i="95"/>
  <c r="S40" i="95"/>
  <c r="AB40" i="95"/>
  <c r="U40" i="95"/>
  <c r="AB33" i="87"/>
  <c r="Y33" i="87"/>
  <c r="AA33" i="87"/>
  <c r="AA14" i="93"/>
  <c r="AB14" i="93"/>
  <c r="AB75" i="95"/>
  <c r="U75" i="95"/>
  <c r="AA75" i="95"/>
  <c r="Y75" i="95"/>
  <c r="S75" i="95"/>
  <c r="AB57" i="76"/>
  <c r="AA57" i="76"/>
  <c r="Y57" i="76"/>
  <c r="T57" i="50"/>
  <c r="AB43" i="93"/>
  <c r="AA43" i="93"/>
  <c r="AA54" i="65"/>
  <c r="Y54" i="65"/>
  <c r="S54" i="65"/>
  <c r="AB54" i="65"/>
  <c r="AA56" i="78"/>
  <c r="AB56" i="78"/>
  <c r="Y56" i="78"/>
  <c r="AA48" i="78"/>
  <c r="AB48" i="78"/>
  <c r="Y48" i="78"/>
  <c r="S48" i="60"/>
  <c r="V48" i="60"/>
  <c r="AB16" i="75"/>
  <c r="AA16" i="75"/>
  <c r="Y16" i="75"/>
  <c r="T22" i="49"/>
  <c r="O31" i="97"/>
  <c r="AB31" i="97"/>
  <c r="S31" i="97"/>
  <c r="I31" i="97"/>
  <c r="M31" i="97"/>
  <c r="U31" i="97"/>
  <c r="AA31" i="97"/>
  <c r="G31" i="97"/>
  <c r="AA35" i="77"/>
  <c r="Y35" i="77"/>
  <c r="AB35" i="77"/>
  <c r="Y35" i="80"/>
  <c r="AA35" i="80"/>
  <c r="AB35" i="80"/>
  <c r="T38" i="50"/>
  <c r="AA52" i="65"/>
  <c r="Y52" i="65"/>
  <c r="AB52" i="65"/>
  <c r="S52" i="65"/>
  <c r="AB32" i="71"/>
  <c r="Y32" i="71"/>
  <c r="G32" i="71"/>
  <c r="AA32" i="71"/>
  <c r="AA31" i="94"/>
  <c r="AB31" i="94"/>
  <c r="AB31" i="80"/>
  <c r="Y31" i="80"/>
  <c r="AA31" i="80"/>
  <c r="AA76" i="85"/>
  <c r="Y76" i="85"/>
  <c r="AB76" i="85"/>
  <c r="AB21" i="96"/>
  <c r="O43" i="68"/>
  <c r="M43" i="68"/>
  <c r="AB43" i="68"/>
  <c r="U43" i="68"/>
  <c r="Y43" i="68"/>
  <c r="AB20" i="80"/>
  <c r="Y20" i="80"/>
  <c r="AA20" i="80"/>
  <c r="AA25" i="79"/>
  <c r="AB25" i="79"/>
  <c r="Y25" i="79"/>
  <c r="I25" i="79"/>
  <c r="O25" i="79"/>
  <c r="T34" i="49"/>
  <c r="O35" i="79"/>
  <c r="AA35" i="79"/>
  <c r="Y35" i="79"/>
  <c r="AB35" i="79"/>
  <c r="I35" i="79"/>
  <c r="T23" i="51"/>
  <c r="Y21" i="74"/>
  <c r="AA21" i="74"/>
  <c r="AB21" i="74"/>
  <c r="AA53" i="84"/>
  <c r="Y53" i="84"/>
  <c r="AB53" i="84"/>
  <c r="V43" i="62"/>
  <c r="S43" i="62"/>
  <c r="U43" i="62"/>
  <c r="K21" i="63"/>
  <c r="S21" i="63"/>
  <c r="V21" i="63"/>
  <c r="AB38" i="74"/>
  <c r="AA38" i="74"/>
  <c r="Y38" i="74"/>
  <c r="V39" i="63"/>
  <c r="S39" i="63"/>
  <c r="K39" i="63"/>
  <c r="T20" i="55"/>
  <c r="T32" i="55"/>
  <c r="T62" i="55"/>
  <c r="Y30" i="76"/>
  <c r="AB30" i="76"/>
  <c r="AA30" i="76"/>
  <c r="S45" i="61"/>
  <c r="V45" i="61"/>
  <c r="AA20" i="72"/>
  <c r="Y20" i="72"/>
  <c r="AB20" i="72"/>
  <c r="AB57" i="89"/>
  <c r="AA57" i="89"/>
  <c r="T19" i="51"/>
  <c r="Y28" i="67"/>
  <c r="AB28" i="67"/>
  <c r="T15" i="55"/>
  <c r="Y38" i="82"/>
  <c r="U38" i="82"/>
  <c r="AA38" i="82"/>
  <c r="AB38" i="82"/>
  <c r="AA20" i="93"/>
  <c r="AB20" i="93"/>
  <c r="S16" i="86"/>
  <c r="W16" i="86"/>
  <c r="M16" i="86"/>
  <c r="AB16" i="86"/>
  <c r="AA16" i="86"/>
  <c r="Y16" i="86"/>
  <c r="I16" i="86"/>
  <c r="AA20" i="65"/>
  <c r="AB20" i="65"/>
  <c r="Y20" i="65"/>
  <c r="S20" i="65"/>
  <c r="AB20" i="84"/>
  <c r="Y20" i="84"/>
  <c r="AA20" i="84"/>
  <c r="T77" i="54"/>
  <c r="AB76" i="93"/>
  <c r="AA76" i="93"/>
  <c r="S24" i="61"/>
  <c r="V24" i="61"/>
  <c r="AB27" i="85"/>
  <c r="AA27" i="85"/>
  <c r="Y27" i="85"/>
  <c r="AA30" i="65"/>
  <c r="Y30" i="65"/>
  <c r="S30" i="65"/>
  <c r="AB30" i="65"/>
  <c r="Y39" i="76"/>
  <c r="AA39" i="76"/>
  <c r="AB39" i="76"/>
  <c r="T25" i="51"/>
  <c r="Y48" i="76"/>
  <c r="AA48" i="76"/>
  <c r="AB48" i="76"/>
  <c r="AA22" i="89"/>
  <c r="AB22" i="89"/>
  <c r="U35" i="82"/>
  <c r="Y35" i="82"/>
  <c r="AB35" i="82"/>
  <c r="AA35" i="82"/>
  <c r="Y55" i="75"/>
  <c r="AA55" i="75"/>
  <c r="AB55" i="75"/>
  <c r="Y13" i="76"/>
  <c r="AA13" i="76"/>
  <c r="AB13" i="76"/>
  <c r="AB32" i="75"/>
  <c r="Y32" i="75"/>
  <c r="AA32" i="75"/>
  <c r="AB37" i="93"/>
  <c r="AA37" i="93"/>
  <c r="T27" i="49"/>
  <c r="T33" i="48"/>
  <c r="Y39" i="80"/>
  <c r="AA39" i="80"/>
  <c r="AB39" i="80"/>
  <c r="T34" i="48"/>
  <c r="V43" i="61"/>
  <c r="S43" i="61"/>
  <c r="Y37" i="80"/>
  <c r="AB37" i="80"/>
  <c r="AA37" i="80"/>
  <c r="Y66" i="83"/>
  <c r="AA66" i="83"/>
  <c r="AB66" i="83"/>
  <c r="Y14" i="66"/>
  <c r="AB14" i="66"/>
  <c r="AA14" i="66"/>
  <c r="AB55" i="77"/>
  <c r="AA55" i="77"/>
  <c r="Y55" i="77"/>
  <c r="X16" i="64"/>
  <c r="U16" i="64"/>
  <c r="AA37" i="75"/>
  <c r="Y37" i="75"/>
  <c r="AB37" i="75"/>
  <c r="T40" i="57"/>
  <c r="S40" i="57"/>
  <c r="O40" i="57"/>
  <c r="Y48" i="67"/>
  <c r="AB48" i="67"/>
  <c r="U18" i="62"/>
  <c r="S18" i="62"/>
  <c r="V18" i="62"/>
  <c r="AB13" i="65"/>
  <c r="S13" i="65"/>
  <c r="Y13" i="65"/>
  <c r="AA13" i="65"/>
  <c r="V54" i="61"/>
  <c r="S54" i="61"/>
  <c r="T14" i="48"/>
  <c r="AB13" i="84"/>
  <c r="AA13" i="84"/>
  <c r="Y13" i="84"/>
  <c r="AA58" i="81"/>
  <c r="W58" i="81"/>
  <c r="AB58" i="81"/>
  <c r="Y58" i="81"/>
  <c r="U58" i="81"/>
  <c r="AB38" i="83"/>
  <c r="Y38" i="83"/>
  <c r="AA38" i="83"/>
  <c r="V20" i="60"/>
  <c r="S20" i="60"/>
  <c r="T58" i="56"/>
  <c r="K58" i="56"/>
  <c r="AB36" i="90"/>
  <c r="AA36" i="90"/>
  <c r="T33" i="50"/>
  <c r="T46" i="49"/>
  <c r="T20" i="48"/>
  <c r="AB38" i="66"/>
  <c r="AA38" i="66"/>
  <c r="Y38" i="66"/>
  <c r="U25" i="68"/>
  <c r="Y25" i="68"/>
  <c r="M25" i="68"/>
  <c r="AB25" i="68"/>
  <c r="O25" i="68"/>
  <c r="U40" i="64"/>
  <c r="X40" i="64"/>
  <c r="AB52" i="96"/>
  <c r="AA40" i="73"/>
  <c r="Y40" i="73"/>
  <c r="AB40" i="73"/>
  <c r="AB55" i="72"/>
  <c r="AA55" i="72"/>
  <c r="Y55" i="72"/>
  <c r="S25" i="63"/>
  <c r="K25" i="63"/>
  <c r="V25" i="63"/>
  <c r="V25" i="59"/>
  <c r="S25" i="59"/>
  <c r="AA31" i="73"/>
  <c r="AB31" i="73"/>
  <c r="Y31" i="73"/>
  <c r="T53" i="55"/>
  <c r="S19" i="97"/>
  <c r="O19" i="97"/>
  <c r="AB19" i="97"/>
  <c r="I19" i="97"/>
  <c r="G19" i="97"/>
  <c r="M19" i="97"/>
  <c r="AA19" i="97"/>
  <c r="U19" i="97"/>
  <c r="Y57" i="74"/>
  <c r="AA57" i="74"/>
  <c r="AB57" i="74"/>
  <c r="V35" i="63"/>
  <c r="K35" i="63"/>
  <c r="S35" i="63"/>
  <c r="AA20" i="73"/>
  <c r="AB20" i="73"/>
  <c r="Y20" i="73"/>
  <c r="Y32" i="72"/>
  <c r="AA32" i="72"/>
  <c r="AB32" i="72"/>
  <c r="AA24" i="93"/>
  <c r="AB24" i="93"/>
  <c r="AA19" i="82"/>
  <c r="U19" i="82"/>
  <c r="Y19" i="82"/>
  <c r="AB19" i="82"/>
  <c r="AB35" i="74"/>
  <c r="AA35" i="74"/>
  <c r="Y35" i="74"/>
  <c r="AA27" i="69"/>
  <c r="AB27" i="69"/>
  <c r="Y27" i="69"/>
  <c r="AB56" i="85"/>
  <c r="Y56" i="85"/>
  <c r="AA56" i="85"/>
  <c r="V22" i="59"/>
  <c r="S22" i="59"/>
  <c r="T44" i="50"/>
  <c r="S50" i="97"/>
  <c r="M50" i="97"/>
  <c r="I50" i="97"/>
  <c r="U50" i="97"/>
  <c r="O50" i="97"/>
  <c r="AA50" i="97"/>
  <c r="AB50" i="97"/>
  <c r="G50" i="97"/>
  <c r="AA52" i="80"/>
  <c r="Y52" i="80"/>
  <c r="AB52" i="80"/>
  <c r="Y31" i="76"/>
  <c r="AB31" i="76"/>
  <c r="AA31" i="76"/>
  <c r="T38" i="48"/>
  <c r="AB61" i="80"/>
  <c r="AA61" i="80"/>
  <c r="Y61" i="80"/>
  <c r="AB61" i="91"/>
  <c r="AA61" i="91"/>
  <c r="U20" i="95"/>
  <c r="AB20" i="95"/>
  <c r="S20" i="95"/>
  <c r="AA20" i="95"/>
  <c r="Y20" i="95"/>
  <c r="AB28" i="79"/>
  <c r="O28" i="79"/>
  <c r="Y28" i="79"/>
  <c r="AA28" i="79"/>
  <c r="I28" i="79"/>
  <c r="AA18" i="65"/>
  <c r="AB18" i="65"/>
  <c r="S18" i="65"/>
  <c r="Y18" i="65"/>
  <c r="T67" i="49"/>
  <c r="V52" i="62"/>
  <c r="S52" i="62"/>
  <c r="U52" i="62"/>
  <c r="T20" i="54"/>
  <c r="Y66" i="66"/>
  <c r="AB66" i="66"/>
  <c r="AA66" i="66"/>
  <c r="O48" i="68"/>
  <c r="AB48" i="68"/>
  <c r="Y48" i="68"/>
  <c r="M48" i="68"/>
  <c r="U48" i="68"/>
  <c r="V35" i="62"/>
  <c r="S35" i="62"/>
  <c r="U35" i="62"/>
  <c r="Y40" i="83"/>
  <c r="AA40" i="83"/>
  <c r="AB40" i="83"/>
  <c r="V21" i="59"/>
  <c r="S21" i="59"/>
  <c r="Y45" i="65"/>
  <c r="AA45" i="65"/>
  <c r="S45" i="65"/>
  <c r="AB45" i="65"/>
  <c r="AA27" i="94"/>
  <c r="AB27" i="94"/>
  <c r="AA56" i="92"/>
  <c r="AB56" i="92"/>
  <c r="U39" i="82"/>
  <c r="AA39" i="82"/>
  <c r="AB39" i="82"/>
  <c r="Y39" i="82"/>
  <c r="Y22" i="81"/>
  <c r="AB22" i="81"/>
  <c r="AA22" i="81"/>
  <c r="W22" i="81"/>
  <c r="U22" i="81"/>
  <c r="U58" i="64"/>
  <c r="X58" i="64"/>
  <c r="G45" i="71"/>
  <c r="AB45" i="71"/>
  <c r="AA45" i="71"/>
  <c r="Y45" i="71"/>
  <c r="T37" i="54"/>
  <c r="Y19" i="74"/>
  <c r="AB19" i="74"/>
  <c r="AA19" i="74"/>
  <c r="Y53" i="95"/>
  <c r="S53" i="95"/>
  <c r="AA53" i="95"/>
  <c r="AB53" i="95"/>
  <c r="U53" i="95"/>
  <c r="AA52" i="89"/>
  <c r="AB52" i="89"/>
  <c r="Y26" i="70"/>
  <c r="AA26" i="70"/>
  <c r="AB26" i="70"/>
  <c r="Y27" i="74"/>
  <c r="AA27" i="74"/>
  <c r="AB27" i="74"/>
  <c r="AB13" i="94"/>
  <c r="AA13" i="94"/>
  <c r="Y43" i="95"/>
  <c r="AB43" i="95"/>
  <c r="U43" i="95"/>
  <c r="S43" i="95"/>
  <c r="AA43" i="95"/>
  <c r="AA58" i="73"/>
  <c r="AB58" i="73"/>
  <c r="Y58" i="73"/>
  <c r="AA40" i="77"/>
  <c r="AB40" i="77"/>
  <c r="Y40" i="77"/>
  <c r="T29" i="55"/>
  <c r="AB25" i="74"/>
  <c r="AA25" i="74"/>
  <c r="Y25" i="74"/>
  <c r="U66" i="95"/>
  <c r="AB66" i="95"/>
  <c r="S66" i="95"/>
  <c r="Y66" i="95"/>
  <c r="AA66" i="95"/>
  <c r="AA28" i="65"/>
  <c r="AB28" i="65"/>
  <c r="Y28" i="65"/>
  <c r="S28" i="65"/>
  <c r="AA57" i="92"/>
  <c r="AB57" i="92"/>
  <c r="AB16" i="92"/>
  <c r="AA16" i="92"/>
  <c r="AA30" i="94"/>
  <c r="AB30" i="94"/>
  <c r="AA66" i="81"/>
  <c r="U66" i="81"/>
  <c r="W66" i="81"/>
  <c r="AB66" i="81"/>
  <c r="Y66" i="81"/>
  <c r="U30" i="64"/>
  <c r="X30" i="64"/>
  <c r="AA40" i="74"/>
  <c r="AB40" i="74"/>
  <c r="Y40" i="74"/>
  <c r="T28" i="50"/>
  <c r="V27" i="61"/>
  <c r="S27" i="61"/>
  <c r="T55" i="50"/>
  <c r="S25" i="86"/>
  <c r="Y25" i="86"/>
  <c r="I25" i="86"/>
  <c r="AB25" i="86"/>
  <c r="W25" i="86"/>
  <c r="M25" i="86"/>
  <c r="AA25" i="86"/>
  <c r="AB54" i="93"/>
  <c r="AA54" i="93"/>
  <c r="AB53" i="80"/>
  <c r="AA53" i="80"/>
  <c r="Y53" i="80"/>
  <c r="AA58" i="72"/>
  <c r="AB58" i="72"/>
  <c r="Y58" i="72"/>
  <c r="U33" i="82"/>
  <c r="Y33" i="82"/>
  <c r="AA33" i="82"/>
  <c r="AB33" i="82"/>
  <c r="M18" i="68"/>
  <c r="AB18" i="68"/>
  <c r="Y18" i="68"/>
  <c r="O18" i="68"/>
  <c r="U18" i="68"/>
  <c r="AA76" i="65"/>
  <c r="Y76" i="65"/>
  <c r="AB76" i="65"/>
  <c r="S76" i="65"/>
  <c r="O28" i="57"/>
  <c r="T28" i="57"/>
  <c r="S28" i="57"/>
  <c r="U35" i="64"/>
  <c r="X35" i="64"/>
  <c r="AB53" i="94"/>
  <c r="AA53" i="94"/>
  <c r="AB45" i="82"/>
  <c r="U45" i="82"/>
  <c r="Y45" i="82"/>
  <c r="AA45" i="82"/>
  <c r="T53" i="50"/>
  <c r="T26" i="50"/>
  <c r="U18" i="64"/>
  <c r="X18" i="64"/>
  <c r="AB37" i="73"/>
  <c r="AA37" i="73"/>
  <c r="Y37" i="73"/>
  <c r="T54" i="56"/>
  <c r="K54" i="56"/>
  <c r="V28" i="59"/>
  <c r="S28" i="59"/>
  <c r="W37" i="81"/>
  <c r="U37" i="81"/>
  <c r="AA37" i="81"/>
  <c r="Y37" i="81"/>
  <c r="AB37" i="81"/>
  <c r="AA40" i="93"/>
  <c r="AB40" i="93"/>
  <c r="T44" i="55"/>
  <c r="T34" i="57"/>
  <c r="O34" i="57"/>
  <c r="S34" i="57"/>
  <c r="AA39" i="77"/>
  <c r="AB39" i="77"/>
  <c r="Y39" i="77"/>
  <c r="AA16" i="93"/>
  <c r="AB16" i="93"/>
  <c r="T39" i="48"/>
  <c r="T22" i="50"/>
  <c r="K26" i="63"/>
  <c r="S26" i="63"/>
  <c r="V26" i="63"/>
  <c r="M15" i="86"/>
  <c r="AA15" i="86"/>
  <c r="AB15" i="86"/>
  <c r="I15" i="86"/>
  <c r="W15" i="86"/>
  <c r="S15" i="86"/>
  <c r="Y15" i="86"/>
  <c r="AB61" i="92"/>
  <c r="AA61" i="92"/>
  <c r="S22" i="65"/>
  <c r="AA22" i="65"/>
  <c r="Y22" i="65"/>
  <c r="AB22" i="65"/>
  <c r="T55" i="54"/>
  <c r="T25" i="54"/>
  <c r="AB33" i="69"/>
  <c r="AA33" i="69"/>
  <c r="Y33" i="69"/>
  <c r="X15" i="64"/>
  <c r="U15" i="64"/>
  <c r="Y75" i="70"/>
  <c r="AA75" i="70"/>
  <c r="AB75" i="70"/>
  <c r="U29" i="81"/>
  <c r="W29" i="81"/>
  <c r="AA29" i="81"/>
  <c r="Y29" i="81"/>
  <c r="AB29" i="81"/>
  <c r="AA45" i="81"/>
  <c r="AB45" i="81"/>
  <c r="W45" i="81"/>
  <c r="Y45" i="81"/>
  <c r="U45" i="81"/>
  <c r="T44" i="56"/>
  <c r="K44" i="56"/>
  <c r="S24" i="59"/>
  <c r="V24" i="59"/>
  <c r="AB20" i="92"/>
  <c r="AA20" i="92"/>
  <c r="U45" i="64"/>
  <c r="X45" i="64"/>
  <c r="AA13" i="91"/>
  <c r="AB13" i="91"/>
  <c r="V54" i="59"/>
  <c r="S54" i="59"/>
  <c r="O42" i="97"/>
  <c r="S42" i="97"/>
  <c r="M42" i="97"/>
  <c r="AB42" i="97"/>
  <c r="U42" i="97"/>
  <c r="AA42" i="97"/>
  <c r="G42" i="97"/>
  <c r="I42" i="97"/>
  <c r="AB56" i="96"/>
  <c r="S22" i="58"/>
  <c r="T22" i="58"/>
  <c r="T24" i="54"/>
  <c r="AA29" i="94"/>
  <c r="AB29" i="94"/>
  <c r="AB33" i="96"/>
  <c r="O47" i="97"/>
  <c r="G47" i="97"/>
  <c r="AA47" i="97"/>
  <c r="S47" i="97"/>
  <c r="I47" i="97"/>
  <c r="U47" i="97"/>
  <c r="AB47" i="97"/>
  <c r="M47" i="97"/>
  <c r="V61" i="62"/>
  <c r="U61" i="62"/>
  <c r="S61" i="62"/>
  <c r="AA16" i="85"/>
  <c r="Y16" i="85"/>
  <c r="AB16" i="85"/>
  <c r="T14" i="49"/>
  <c r="AA48" i="89"/>
  <c r="AB48" i="89"/>
  <c r="AB45" i="97"/>
  <c r="O45" i="97"/>
  <c r="M45" i="97"/>
  <c r="AA45" i="97"/>
  <c r="U45" i="97"/>
  <c r="S45" i="97"/>
  <c r="I45" i="97"/>
  <c r="G45" i="97"/>
  <c r="Y21" i="83"/>
  <c r="AA21" i="83"/>
  <c r="AB21" i="83"/>
  <c r="AB20" i="87"/>
  <c r="Y20" i="87"/>
  <c r="AA20" i="87"/>
  <c r="Y37" i="84"/>
  <c r="AA37" i="84"/>
  <c r="AB37" i="84"/>
  <c r="AA20" i="82"/>
  <c r="AB20" i="82"/>
  <c r="Y20" i="82"/>
  <c r="U20" i="82"/>
  <c r="T38" i="58"/>
  <c r="S38" i="58"/>
  <c r="T67" i="51"/>
  <c r="O53" i="57"/>
  <c r="S53" i="57"/>
  <c r="T53" i="57"/>
  <c r="AA15" i="66"/>
  <c r="Y15" i="66"/>
  <c r="AB15" i="66"/>
  <c r="Y33" i="72"/>
  <c r="AB33" i="72"/>
  <c r="AA33" i="72"/>
  <c r="S19" i="58"/>
  <c r="T19" i="58"/>
  <c r="AB30" i="87"/>
  <c r="Y30" i="87"/>
  <c r="AA30" i="87"/>
  <c r="AB75" i="91"/>
  <c r="AA75" i="91"/>
  <c r="Y75" i="65"/>
  <c r="AA75" i="65"/>
  <c r="S75" i="65"/>
  <c r="AB75" i="65"/>
  <c r="AA13" i="69"/>
  <c r="Y13" i="69"/>
  <c r="AB13" i="69"/>
  <c r="T18" i="54"/>
  <c r="S19" i="59"/>
  <c r="V19" i="59"/>
  <c r="T37" i="50"/>
  <c r="AB52" i="81"/>
  <c r="W52" i="81"/>
  <c r="U52" i="81"/>
  <c r="AA52" i="81"/>
  <c r="Y52" i="81"/>
  <c r="AB39" i="97"/>
  <c r="U39" i="97"/>
  <c r="O39" i="97"/>
  <c r="I39" i="97"/>
  <c r="G39" i="97"/>
  <c r="S39" i="97"/>
  <c r="M39" i="97"/>
  <c r="AA39" i="97"/>
  <c r="U38" i="95"/>
  <c r="AA38" i="95"/>
  <c r="Y38" i="95"/>
  <c r="AB38" i="95"/>
  <c r="S38" i="95"/>
  <c r="AB22" i="67"/>
  <c r="Y22" i="67"/>
  <c r="O18" i="79"/>
  <c r="AB18" i="79"/>
  <c r="I18" i="79"/>
  <c r="AA18" i="79"/>
  <c r="Y18" i="79"/>
  <c r="AA48" i="83"/>
  <c r="Y48" i="83"/>
  <c r="AB48" i="83"/>
  <c r="AA76" i="76"/>
  <c r="Y76" i="76"/>
  <c r="AB76" i="76"/>
  <c r="AB76" i="72"/>
  <c r="AA76" i="72"/>
  <c r="Y76" i="72"/>
  <c r="AB43" i="80"/>
  <c r="Y43" i="80"/>
  <c r="AA43" i="80"/>
  <c r="AB26" i="93"/>
  <c r="AA26" i="93"/>
  <c r="I27" i="86"/>
  <c r="AB27" i="86"/>
  <c r="AA27" i="86"/>
  <c r="M27" i="86"/>
  <c r="S27" i="86"/>
  <c r="W27" i="86"/>
  <c r="Y27" i="86"/>
  <c r="AB55" i="67"/>
  <c r="Y55" i="67"/>
  <c r="Y32" i="80"/>
  <c r="AA32" i="80"/>
  <c r="AB32" i="80"/>
  <c r="S62" i="57"/>
  <c r="T62" i="57"/>
  <c r="O62" i="57"/>
  <c r="AA75" i="90"/>
  <c r="AB75" i="90"/>
  <c r="Y22" i="95"/>
  <c r="AB22" i="95"/>
  <c r="AA22" i="95"/>
  <c r="U22" i="95"/>
  <c r="S22" i="95"/>
  <c r="AB27" i="92"/>
  <c r="AA27" i="92"/>
  <c r="Y54" i="71"/>
  <c r="G54" i="71"/>
  <c r="AB54" i="71"/>
  <c r="AA54" i="71"/>
  <c r="Y27" i="83"/>
  <c r="AA27" i="83"/>
  <c r="AB27" i="83"/>
  <c r="AB29" i="71"/>
  <c r="AA29" i="71"/>
  <c r="G29" i="71"/>
  <c r="Y29" i="71"/>
  <c r="AA57" i="83"/>
  <c r="AB57" i="83"/>
  <c r="Y57" i="83"/>
  <c r="T62" i="51"/>
  <c r="O30" i="57"/>
  <c r="S30" i="57"/>
  <c r="T30" i="57"/>
  <c r="V31" i="59"/>
  <c r="S31" i="59"/>
  <c r="Y26" i="80"/>
  <c r="AA26" i="80"/>
  <c r="AB26" i="80"/>
  <c r="V28" i="61"/>
  <c r="S28" i="61"/>
  <c r="AA27" i="90"/>
  <c r="AB27" i="90"/>
  <c r="I37" i="86"/>
  <c r="AA37" i="86"/>
  <c r="M37" i="86"/>
  <c r="W37" i="86"/>
  <c r="S37" i="86"/>
  <c r="AB37" i="86"/>
  <c r="Y37" i="86"/>
  <c r="O59" i="97"/>
  <c r="S59" i="97"/>
  <c r="I59" i="97"/>
  <c r="U59" i="97"/>
  <c r="AB59" i="97"/>
  <c r="M59" i="97"/>
  <c r="G59" i="97"/>
  <c r="AA59" i="97"/>
  <c r="AB13" i="75"/>
  <c r="Y13" i="75"/>
  <c r="AA13" i="75"/>
  <c r="W33" i="81"/>
  <c r="AB33" i="81"/>
  <c r="Y33" i="81"/>
  <c r="U33" i="81"/>
  <c r="AA33" i="81"/>
  <c r="T56" i="49"/>
  <c r="AA56" i="76"/>
  <c r="Y56" i="76"/>
  <c r="AB56" i="76"/>
  <c r="AA25" i="91"/>
  <c r="AB25" i="91"/>
  <c r="T46" i="48"/>
  <c r="AA56" i="90"/>
  <c r="AB56" i="90"/>
  <c r="AB20" i="94"/>
  <c r="AA20" i="94"/>
  <c r="AA20" i="91"/>
  <c r="AB20" i="91"/>
  <c r="U29" i="82"/>
  <c r="Y29" i="82"/>
  <c r="AB29" i="82"/>
  <c r="AA29" i="82"/>
  <c r="AB37" i="94"/>
  <c r="AA37" i="94"/>
  <c r="G35" i="71"/>
  <c r="Y35" i="71"/>
  <c r="AB35" i="71"/>
  <c r="AA35" i="71"/>
  <c r="AB36" i="67"/>
  <c r="Y36" i="67"/>
  <c r="AA52" i="72"/>
  <c r="Y52" i="72"/>
  <c r="AB52" i="72"/>
  <c r="T26" i="58"/>
  <c r="S26" i="58"/>
  <c r="T33" i="58"/>
  <c r="S33" i="58"/>
  <c r="Y21" i="79"/>
  <c r="O21" i="79"/>
  <c r="AA21" i="79"/>
  <c r="I21" i="79"/>
  <c r="AB21" i="79"/>
  <c r="T54" i="51"/>
  <c r="Y37" i="67"/>
  <c r="AB37" i="67"/>
  <c r="AB32" i="84"/>
  <c r="AA32" i="84"/>
  <c r="Y32" i="84"/>
  <c r="Y48" i="84"/>
  <c r="AB48" i="84"/>
  <c r="AA48" i="84"/>
  <c r="AA36" i="78"/>
  <c r="AB36" i="78"/>
  <c r="Y36" i="78"/>
  <c r="T49" i="48"/>
  <c r="AB53" i="86"/>
  <c r="W53" i="86"/>
  <c r="I53" i="86"/>
  <c r="Y53" i="86"/>
  <c r="S53" i="86"/>
  <c r="M53" i="86"/>
  <c r="AA53" i="86"/>
  <c r="Y66" i="78"/>
  <c r="AB66" i="78"/>
  <c r="AA66" i="78"/>
  <c r="M43" i="86"/>
  <c r="AA43" i="86"/>
  <c r="AB43" i="86"/>
  <c r="I43" i="86"/>
  <c r="Y43" i="86"/>
  <c r="S43" i="86"/>
  <c r="W43" i="86"/>
  <c r="S29" i="59"/>
  <c r="V29" i="59"/>
  <c r="Y32" i="74"/>
  <c r="AA32" i="74"/>
  <c r="AB32" i="74"/>
  <c r="AB66" i="72"/>
  <c r="Y66" i="72"/>
  <c r="AA66" i="72"/>
  <c r="AA55" i="91"/>
  <c r="AB55" i="91"/>
  <c r="Y31" i="95"/>
  <c r="U31" i="95"/>
  <c r="AB31" i="95"/>
  <c r="S31" i="95"/>
  <c r="AA31" i="95"/>
  <c r="AB54" i="69"/>
  <c r="AA54" i="69"/>
  <c r="Y54" i="69"/>
  <c r="AB57" i="66"/>
  <c r="AA57" i="66"/>
  <c r="Y57" i="66"/>
  <c r="Y66" i="76"/>
  <c r="AA66" i="76"/>
  <c r="AB66" i="76"/>
  <c r="AB22" i="83"/>
  <c r="Y22" i="83"/>
  <c r="AA22" i="83"/>
  <c r="V61" i="60"/>
  <c r="S61" i="60"/>
  <c r="T37" i="49"/>
  <c r="Y18" i="78"/>
  <c r="AA18" i="78"/>
  <c r="AB18" i="78"/>
  <c r="AA16" i="80"/>
  <c r="AB16" i="80"/>
  <c r="Y16" i="80"/>
  <c r="T55" i="56"/>
  <c r="K55" i="56"/>
  <c r="AB75" i="72"/>
  <c r="Y75" i="72"/>
  <c r="AA75" i="72"/>
  <c r="U40" i="81"/>
  <c r="Y40" i="81"/>
  <c r="AA40" i="81"/>
  <c r="W40" i="81"/>
  <c r="AB40" i="81"/>
  <c r="S15" i="59"/>
  <c r="V15" i="59"/>
  <c r="AB30" i="66"/>
  <c r="AA30" i="66"/>
  <c r="Y30" i="66"/>
  <c r="AA31" i="91"/>
  <c r="AB31" i="91"/>
  <c r="AB52" i="75"/>
  <c r="AA52" i="75"/>
  <c r="Y52" i="75"/>
  <c r="AA54" i="77"/>
  <c r="AB54" i="77"/>
  <c r="Y54" i="77"/>
  <c r="X55" i="64"/>
  <c r="U55" i="64"/>
  <c r="S58" i="61"/>
  <c r="V58" i="61"/>
  <c r="T54" i="54"/>
  <c r="Y61" i="65"/>
  <c r="S61" i="65"/>
  <c r="AB61" i="65"/>
  <c r="AA61" i="65"/>
  <c r="T31" i="49"/>
  <c r="AB39" i="72"/>
  <c r="Y39" i="72"/>
  <c r="AA39" i="72"/>
  <c r="T76" i="50"/>
  <c r="T36" i="51"/>
  <c r="AB30" i="77"/>
  <c r="Y30" i="77"/>
  <c r="AA30" i="77"/>
  <c r="AB37" i="76"/>
  <c r="Y37" i="76"/>
  <c r="AA37" i="76"/>
  <c r="AB19" i="93"/>
  <c r="AA19" i="93"/>
  <c r="AA19" i="75"/>
  <c r="Y19" i="75"/>
  <c r="AB19" i="75"/>
  <c r="Y33" i="67"/>
  <c r="AB33" i="67"/>
  <c r="Y55" i="87"/>
  <c r="AA55" i="87"/>
  <c r="AB55" i="87"/>
  <c r="AA14" i="78"/>
  <c r="AB14" i="78"/>
  <c r="Y14" i="78"/>
  <c r="T13" i="48"/>
  <c r="T57" i="57"/>
  <c r="S57" i="57"/>
  <c r="O57" i="57"/>
  <c r="T15" i="49"/>
  <c r="Y15" i="68"/>
  <c r="M15" i="68"/>
  <c r="AB15" i="68"/>
  <c r="U15" i="68"/>
  <c r="O15" i="68"/>
  <c r="U22" i="64"/>
  <c r="X22" i="64"/>
  <c r="Y43" i="83"/>
  <c r="AB43" i="83"/>
  <c r="AA43" i="83"/>
  <c r="G16" i="71"/>
  <c r="AB16" i="71"/>
  <c r="AA16" i="71"/>
  <c r="Y16" i="71"/>
  <c r="Y14" i="70"/>
  <c r="AB14" i="70"/>
  <c r="AA14" i="70"/>
  <c r="T28" i="54"/>
  <c r="T39" i="50"/>
  <c r="AB29" i="90"/>
  <c r="AA29" i="90"/>
  <c r="AA37" i="65"/>
  <c r="Y37" i="65"/>
  <c r="S37" i="65"/>
  <c r="AB37" i="65"/>
  <c r="AB18" i="80"/>
  <c r="Y18" i="80"/>
  <c r="AA18" i="80"/>
  <c r="V32" i="60"/>
  <c r="S32" i="60"/>
  <c r="AB35" i="92"/>
  <c r="AA35" i="92"/>
  <c r="AB37" i="92"/>
  <c r="AA37" i="92"/>
  <c r="S37" i="57"/>
  <c r="T37" i="57"/>
  <c r="O37" i="57"/>
  <c r="AB29" i="73"/>
  <c r="AA29" i="73"/>
  <c r="Y29" i="73"/>
  <c r="O61" i="79"/>
  <c r="I61" i="79"/>
  <c r="AA61" i="79"/>
  <c r="Y61" i="79"/>
  <c r="AB61" i="79"/>
  <c r="AA57" i="72"/>
  <c r="Y57" i="72"/>
  <c r="AB57" i="72"/>
  <c r="K56" i="56"/>
  <c r="T56" i="56"/>
  <c r="V29" i="61"/>
  <c r="S29" i="61"/>
  <c r="O19" i="57"/>
  <c r="S19" i="57"/>
  <c r="T19" i="57"/>
  <c r="O36" i="68"/>
  <c r="M36" i="68"/>
  <c r="U36" i="68"/>
  <c r="Y36" i="68"/>
  <c r="AB36" i="68"/>
  <c r="AB36" i="93"/>
  <c r="AA36" i="93"/>
  <c r="Y25" i="67"/>
  <c r="AB25" i="67"/>
  <c r="AB30" i="68"/>
  <c r="M30" i="68"/>
  <c r="U30" i="68"/>
  <c r="Y30" i="68"/>
  <c r="O30" i="68"/>
  <c r="T33" i="49"/>
  <c r="AB61" i="77"/>
  <c r="AA61" i="77"/>
  <c r="Y61" i="77"/>
  <c r="AA24" i="73"/>
  <c r="AB24" i="73"/>
  <c r="Y24" i="73"/>
  <c r="AA24" i="71"/>
  <c r="G24" i="71"/>
  <c r="Y24" i="71"/>
  <c r="AB24" i="71"/>
  <c r="T30" i="51"/>
  <c r="K13" i="56"/>
  <c r="T13" i="56"/>
  <c r="AB39" i="67"/>
  <c r="Y39" i="67"/>
  <c r="Y56" i="80"/>
  <c r="AB56" i="80"/>
  <c r="AA56" i="80"/>
  <c r="S45" i="62"/>
  <c r="V45" i="62"/>
  <c r="U45" i="62"/>
  <c r="T53" i="49"/>
  <c r="AA29" i="89"/>
  <c r="AB29" i="89"/>
  <c r="W57" i="86"/>
  <c r="M57" i="86"/>
  <c r="Y57" i="86"/>
  <c r="S57" i="86"/>
  <c r="I57" i="86"/>
  <c r="AB57" i="86"/>
  <c r="AA57" i="86"/>
  <c r="Y29" i="83"/>
  <c r="AB29" i="83"/>
  <c r="AA29" i="83"/>
  <c r="AB56" i="69"/>
  <c r="AA56" i="69"/>
  <c r="Y56" i="69"/>
  <c r="AB53" i="65"/>
  <c r="Y53" i="65"/>
  <c r="AA53" i="65"/>
  <c r="S53" i="65"/>
  <c r="AA53" i="82"/>
  <c r="U53" i="82"/>
  <c r="Y53" i="82"/>
  <c r="AB53" i="82"/>
  <c r="T18" i="49"/>
  <c r="Y37" i="68"/>
  <c r="O37" i="68"/>
  <c r="U37" i="68"/>
  <c r="M37" i="68"/>
  <c r="AB37" i="68"/>
  <c r="Y31" i="83"/>
  <c r="AA31" i="83"/>
  <c r="AB31" i="83"/>
  <c r="AA56" i="75"/>
  <c r="Y56" i="75"/>
  <c r="AB56" i="75"/>
  <c r="Y75" i="85"/>
  <c r="AB75" i="85"/>
  <c r="AA75" i="85"/>
  <c r="T14" i="50"/>
  <c r="AA30" i="71"/>
  <c r="Y30" i="71"/>
  <c r="G30" i="71"/>
  <c r="AB30" i="71"/>
  <c r="Y19" i="81"/>
  <c r="W19" i="81"/>
  <c r="AB19" i="81"/>
  <c r="AA19" i="81"/>
  <c r="U19" i="81"/>
  <c r="AA35" i="76"/>
  <c r="Y35" i="76"/>
  <c r="AB35" i="76"/>
  <c r="AB29" i="68"/>
  <c r="O29" i="68"/>
  <c r="M29" i="68"/>
  <c r="Y29" i="68"/>
  <c r="U29" i="68"/>
  <c r="W14" i="81"/>
  <c r="U14" i="81"/>
  <c r="AA14" i="81"/>
  <c r="AB14" i="81"/>
  <c r="Y14" i="81"/>
  <c r="Y76" i="66"/>
  <c r="AB76" i="66"/>
  <c r="AA76" i="66"/>
  <c r="S20" i="58"/>
  <c r="T20" i="58"/>
  <c r="T41" i="50"/>
  <c r="AA48" i="75"/>
  <c r="AB48" i="75"/>
  <c r="Y48" i="75"/>
  <c r="AB36" i="77"/>
  <c r="Y36" i="77"/>
  <c r="AA36" i="77"/>
  <c r="Y21" i="66"/>
  <c r="AA21" i="66"/>
  <c r="AB21" i="66"/>
  <c r="AB15" i="93"/>
  <c r="AA15" i="93"/>
  <c r="AA21" i="71"/>
  <c r="Y21" i="71"/>
  <c r="G21" i="71"/>
  <c r="AB21" i="71"/>
  <c r="T40" i="58"/>
  <c r="S40" i="58"/>
  <c r="AA30" i="84"/>
  <c r="Y30" i="84"/>
  <c r="AB30" i="84"/>
  <c r="Y54" i="67"/>
  <c r="AB54" i="67"/>
  <c r="AB61" i="90"/>
  <c r="AA61" i="90"/>
  <c r="S37" i="59"/>
  <c r="V37" i="59"/>
  <c r="AB29" i="84"/>
  <c r="Y29" i="84"/>
  <c r="AA29" i="84"/>
  <c r="AB43" i="66"/>
  <c r="Y43" i="66"/>
  <c r="AA43" i="66"/>
  <c r="AB14" i="80"/>
  <c r="AA14" i="80"/>
  <c r="Y14" i="80"/>
  <c r="T49" i="54"/>
  <c r="AB25" i="90"/>
  <c r="AA25" i="90"/>
  <c r="AB58" i="90"/>
  <c r="AA58" i="90"/>
  <c r="Y48" i="69"/>
  <c r="AB48" i="69"/>
  <c r="AA48" i="69"/>
  <c r="AA61" i="85"/>
  <c r="AB61" i="85"/>
  <c r="Y61" i="85"/>
  <c r="T38" i="49"/>
  <c r="T28" i="48"/>
  <c r="AA54" i="66"/>
  <c r="Y54" i="66"/>
  <c r="AB54" i="66"/>
  <c r="T46" i="50"/>
  <c r="T57" i="56"/>
  <c r="K57" i="56"/>
  <c r="AB43" i="69"/>
  <c r="AA43" i="69"/>
  <c r="Y43" i="69"/>
  <c r="AA32" i="77"/>
  <c r="Y32" i="77"/>
  <c r="AB32" i="77"/>
  <c r="AB20" i="96"/>
  <c r="AA45" i="89"/>
  <c r="AB45" i="89"/>
  <c r="V20" i="59"/>
  <c r="S20" i="59"/>
  <c r="AB19" i="77"/>
  <c r="AA19" i="77"/>
  <c r="Y19" i="77"/>
  <c r="U31" i="64"/>
  <c r="X31" i="64"/>
  <c r="Y18" i="86"/>
  <c r="AB18" i="86"/>
  <c r="S18" i="86"/>
  <c r="W18" i="86"/>
  <c r="M18" i="86"/>
  <c r="I18" i="86"/>
  <c r="AA18" i="86"/>
  <c r="T55" i="48"/>
  <c r="S33" i="63"/>
  <c r="V33" i="63"/>
  <c r="K33" i="63"/>
  <c r="T76" i="49"/>
  <c r="AB25" i="94"/>
  <c r="AA25" i="94"/>
  <c r="AB48" i="92"/>
  <c r="AA48" i="92"/>
  <c r="Y29" i="70"/>
  <c r="AB29" i="70"/>
  <c r="AA29" i="70"/>
  <c r="S56" i="97"/>
  <c r="U56" i="97"/>
  <c r="M56" i="97"/>
  <c r="G56" i="97"/>
  <c r="O56" i="97"/>
  <c r="AB56" i="97"/>
  <c r="AA56" i="97"/>
  <c r="I56" i="97"/>
  <c r="Y26" i="82"/>
  <c r="AB26" i="82"/>
  <c r="U26" i="82"/>
  <c r="AA26" i="82"/>
  <c r="S52" i="61"/>
  <c r="V52" i="61"/>
  <c r="AA38" i="85"/>
  <c r="Y38" i="85"/>
  <c r="AB38" i="85"/>
  <c r="AA54" i="80"/>
  <c r="AB54" i="80"/>
  <c r="Y54" i="80"/>
  <c r="I30" i="79"/>
  <c r="AB30" i="79"/>
  <c r="AA30" i="79"/>
  <c r="Y30" i="79"/>
  <c r="O30" i="79"/>
  <c r="AB56" i="67"/>
  <c r="Y56" i="67"/>
  <c r="Y20" i="83"/>
  <c r="AB20" i="83"/>
  <c r="AA20" i="83"/>
  <c r="AA48" i="95"/>
  <c r="U48" i="95"/>
  <c r="Y48" i="95"/>
  <c r="S48" i="95"/>
  <c r="AB48" i="95"/>
  <c r="AA33" i="66"/>
  <c r="Y33" i="66"/>
  <c r="AB33" i="66"/>
  <c r="Y22" i="76"/>
  <c r="AA22" i="76"/>
  <c r="AB22" i="76"/>
  <c r="AA58" i="69"/>
  <c r="AB58" i="69"/>
  <c r="Y58" i="69"/>
  <c r="AB40" i="76"/>
  <c r="AA40" i="76"/>
  <c r="Y40" i="76"/>
  <c r="AB20" i="69"/>
  <c r="Y20" i="69"/>
  <c r="AA20" i="69"/>
  <c r="U36" i="64"/>
  <c r="X36" i="64"/>
  <c r="S58" i="95"/>
  <c r="U58" i="95"/>
  <c r="AB58" i="95"/>
  <c r="AA58" i="95"/>
  <c r="Y58" i="95"/>
  <c r="AA20" i="74"/>
  <c r="Y20" i="74"/>
  <c r="AB20" i="74"/>
  <c r="AA27" i="91"/>
  <c r="AB27" i="91"/>
  <c r="T15" i="50"/>
  <c r="AB20" i="89"/>
  <c r="AA20" i="89"/>
  <c r="AB55" i="93"/>
  <c r="AA55" i="93"/>
  <c r="U38" i="64"/>
  <c r="X38" i="64"/>
  <c r="U28" i="64"/>
  <c r="X28" i="64"/>
  <c r="T38" i="54"/>
  <c r="U43" i="64"/>
  <c r="X43" i="64"/>
  <c r="K53" i="63"/>
  <c r="V53" i="63"/>
  <c r="S53" i="63"/>
  <c r="T29" i="56"/>
  <c r="K29" i="56"/>
  <c r="G13" i="97"/>
  <c r="M13" i="97"/>
  <c r="I13" i="97"/>
  <c r="AA13" i="97"/>
  <c r="O13" i="97"/>
  <c r="U13" i="97"/>
  <c r="AB13" i="97"/>
  <c r="S13" i="97"/>
  <c r="U31" i="62"/>
  <c r="S31" i="62"/>
  <c r="V31" i="62"/>
  <c r="AA39" i="93"/>
  <c r="AB39" i="93"/>
  <c r="S14" i="61"/>
  <c r="V14" i="61"/>
  <c r="AB66" i="96"/>
  <c r="AA36" i="89"/>
  <c r="AB36" i="89"/>
  <c r="AA45" i="78"/>
  <c r="Y45" i="78"/>
  <c r="AB45" i="78"/>
  <c r="T59" i="55"/>
  <c r="U39" i="68"/>
  <c r="O39" i="68"/>
  <c r="Y39" i="68"/>
  <c r="M39" i="68"/>
  <c r="AB39" i="68"/>
  <c r="AA13" i="71"/>
  <c r="AB13" i="71"/>
  <c r="Y13" i="71"/>
  <c r="G13" i="71"/>
  <c r="Y18" i="69"/>
  <c r="AA18" i="69"/>
  <c r="AB18" i="69"/>
  <c r="AB48" i="93"/>
  <c r="AA48" i="93"/>
  <c r="AA61" i="89"/>
  <c r="AB61" i="89"/>
  <c r="Y53" i="69"/>
  <c r="AB53" i="69"/>
  <c r="AA53" i="69"/>
  <c r="AA57" i="77"/>
  <c r="AB57" i="77"/>
  <c r="Y57" i="77"/>
  <c r="Y21" i="70"/>
  <c r="AA21" i="70"/>
  <c r="AB21" i="70"/>
  <c r="AB75" i="83"/>
  <c r="Y75" i="83"/>
  <c r="AA75" i="83"/>
  <c r="U37" i="62"/>
  <c r="S37" i="62"/>
  <c r="V37" i="62"/>
  <c r="T35" i="58"/>
  <c r="S35" i="58"/>
  <c r="O27" i="57"/>
  <c r="S27" i="57"/>
  <c r="T27" i="57"/>
  <c r="S31" i="61"/>
  <c r="V31" i="61"/>
  <c r="U37" i="64"/>
  <c r="X37" i="64"/>
  <c r="AB48" i="73"/>
  <c r="AA48" i="73"/>
  <c r="Y48" i="73"/>
  <c r="AA66" i="91"/>
  <c r="AB66" i="91"/>
  <c r="T32" i="57"/>
  <c r="S32" i="57"/>
  <c r="O32" i="57"/>
  <c r="U33" i="62"/>
  <c r="V33" i="62"/>
  <c r="S33" i="62"/>
  <c r="T54" i="57"/>
  <c r="O54" i="57"/>
  <c r="S54" i="57"/>
  <c r="S52" i="63"/>
  <c r="V52" i="63"/>
  <c r="K52" i="63"/>
  <c r="U48" i="62"/>
  <c r="V48" i="62"/>
  <c r="S48" i="62"/>
  <c r="AB57" i="97"/>
  <c r="O57" i="97"/>
  <c r="G57" i="97"/>
  <c r="M57" i="97"/>
  <c r="I57" i="97"/>
  <c r="AA57" i="97"/>
  <c r="S57" i="97"/>
  <c r="U57" i="97"/>
  <c r="AB22" i="82"/>
  <c r="U22" i="82"/>
  <c r="AA22" i="82"/>
  <c r="Y22" i="82"/>
  <c r="AA13" i="90"/>
  <c r="AB13" i="90"/>
  <c r="K49" i="56"/>
  <c r="T49" i="56"/>
  <c r="AB26" i="91"/>
  <c r="AA26" i="91"/>
  <c r="S25" i="60"/>
  <c r="V25" i="60"/>
  <c r="T14" i="54"/>
  <c r="T23" i="48"/>
  <c r="T66" i="58"/>
  <c r="S66" i="58"/>
  <c r="AA25" i="71"/>
  <c r="Y25" i="71"/>
  <c r="G25" i="71"/>
  <c r="AB25" i="71"/>
  <c r="S15" i="62"/>
  <c r="V15" i="62"/>
  <c r="U15" i="62"/>
  <c r="U19" i="64"/>
  <c r="X19" i="64"/>
  <c r="AA53" i="70"/>
  <c r="AB53" i="70"/>
  <c r="Y53" i="70"/>
  <c r="AA33" i="92"/>
  <c r="AB33" i="92"/>
  <c r="T41" i="49"/>
  <c r="AB43" i="89"/>
  <c r="AA43" i="89"/>
  <c r="AB32" i="93"/>
  <c r="AA32" i="93"/>
  <c r="AB48" i="81"/>
  <c r="U48" i="81"/>
  <c r="AA48" i="81"/>
  <c r="Y48" i="81"/>
  <c r="W48" i="81"/>
  <c r="Y15" i="69"/>
  <c r="AB15" i="69"/>
  <c r="AA15" i="69"/>
  <c r="AB32" i="68"/>
  <c r="M32" i="68"/>
  <c r="Y32" i="68"/>
  <c r="O32" i="68"/>
  <c r="U32" i="68"/>
  <c r="U48" i="64"/>
  <c r="X48" i="64"/>
  <c r="AA97" i="90"/>
  <c r="AA95" i="71"/>
  <c r="I100" i="97"/>
  <c r="AA98" i="84"/>
  <c r="Y97" i="76"/>
  <c r="S89" i="63"/>
  <c r="AB97" i="90"/>
  <c r="AB98" i="90"/>
  <c r="S88" i="60"/>
  <c r="AA97" i="86"/>
  <c r="AA97" i="89"/>
  <c r="AA97" i="77"/>
  <c r="AA98" i="95"/>
  <c r="S87" i="57"/>
  <c r="AB95" i="69"/>
  <c r="AB94" i="69"/>
  <c r="S93" i="65"/>
  <c r="AB97" i="86"/>
  <c r="AB98" i="86"/>
  <c r="AB97" i="78"/>
  <c r="AB98" i="78"/>
  <c r="O93" i="68"/>
  <c r="Y92" i="66"/>
  <c r="T85" i="55"/>
  <c r="T84" i="55"/>
  <c r="AB99" i="95"/>
  <c r="AB98" i="95"/>
  <c r="AA97" i="82"/>
  <c r="U97" i="81"/>
  <c r="T83" i="50"/>
  <c r="T82" i="50"/>
  <c r="AB97" i="72"/>
  <c r="AB96" i="72"/>
  <c r="Y97" i="80"/>
  <c r="Y96" i="73"/>
  <c r="M100" i="97"/>
  <c r="T84" i="56"/>
  <c r="T85" i="56"/>
  <c r="U85" i="56"/>
  <c r="T82" i="48"/>
  <c r="T81" i="48"/>
  <c r="AB97" i="75"/>
  <c r="AB96" i="75"/>
  <c r="AA98" i="94"/>
  <c r="AA97" i="83"/>
  <c r="W97" i="86"/>
  <c r="S88" i="61"/>
  <c r="AB92" i="66"/>
  <c r="AB93" i="66"/>
  <c r="AB94" i="70"/>
  <c r="AB93" i="70"/>
  <c r="AB98" i="80"/>
  <c r="AB97" i="80"/>
  <c r="S87" i="58"/>
  <c r="AA96" i="73"/>
  <c r="G100" i="97"/>
  <c r="Y97" i="79"/>
  <c r="AA98" i="93"/>
  <c r="AB98" i="89"/>
  <c r="AB97" i="89"/>
  <c r="AB97" i="77"/>
  <c r="AB98" i="77"/>
  <c r="AA97" i="87"/>
  <c r="AA97" i="81"/>
  <c r="W97" i="81"/>
  <c r="S88" i="59"/>
  <c r="Y93" i="70"/>
  <c r="T87" i="57"/>
  <c r="T88" i="57"/>
  <c r="U88" i="57"/>
  <c r="S100" i="97"/>
  <c r="O100" i="97"/>
  <c r="AA94" i="69"/>
  <c r="AA97" i="91"/>
  <c r="AA93" i="65"/>
  <c r="AB97" i="76"/>
  <c r="AB98" i="76"/>
  <c r="V89" i="60"/>
  <c r="V88" i="60"/>
  <c r="Y97" i="83"/>
  <c r="Y97" i="86"/>
  <c r="T82" i="49"/>
  <c r="T83" i="49"/>
  <c r="K89" i="63"/>
  <c r="AA97" i="78"/>
  <c r="Y97" i="78"/>
  <c r="AB98" i="79"/>
  <c r="AB97" i="79"/>
  <c r="M93" i="68"/>
  <c r="Y97" i="77"/>
  <c r="AA92" i="66"/>
  <c r="AB99" i="92"/>
  <c r="AB98" i="92"/>
  <c r="Y98" i="95"/>
  <c r="AB98" i="82"/>
  <c r="AB97" i="82"/>
  <c r="V88" i="62"/>
  <c r="V89" i="62"/>
  <c r="V89" i="59"/>
  <c r="V88" i="59"/>
  <c r="AA97" i="80"/>
  <c r="T83" i="51"/>
  <c r="T82" i="51"/>
  <c r="AB96" i="73"/>
  <c r="AB97" i="73"/>
  <c r="Y96" i="75"/>
  <c r="AB98" i="91"/>
  <c r="AB97" i="91"/>
  <c r="AB99" i="94"/>
  <c r="AB98" i="94"/>
  <c r="AB99" i="84"/>
  <c r="AB98" i="84"/>
  <c r="AB97" i="83"/>
  <c r="AB98" i="83"/>
  <c r="M97" i="86"/>
  <c r="AA97" i="79"/>
  <c r="Y96" i="74"/>
  <c r="AA98" i="92"/>
  <c r="S98" i="95"/>
  <c r="AB93" i="67"/>
  <c r="AB94" i="67"/>
  <c r="AA96" i="72"/>
  <c r="T87" i="58"/>
  <c r="T88" i="58"/>
  <c r="AB101" i="97"/>
  <c r="AB100" i="97"/>
  <c r="AA97" i="85"/>
  <c r="I97" i="79"/>
  <c r="AB103" i="102"/>
  <c r="AB104" i="102"/>
  <c r="T84" i="54"/>
  <c r="T83" i="54"/>
  <c r="Y97" i="87"/>
  <c r="U88" i="62"/>
  <c r="X89" i="64"/>
  <c r="X90" i="64"/>
  <c r="AB95" i="71"/>
  <c r="AB96" i="71"/>
  <c r="K84" i="56"/>
  <c r="AA96" i="75"/>
  <c r="AB96" i="74"/>
  <c r="AB97" i="74"/>
  <c r="AB97" i="87"/>
  <c r="AB98" i="87"/>
  <c r="Y97" i="81"/>
  <c r="G95" i="71"/>
  <c r="U100" i="97"/>
  <c r="Y94" i="69"/>
  <c r="Y98" i="84"/>
  <c r="AB98" i="85"/>
  <c r="AB97" i="85"/>
  <c r="AB98" i="93"/>
  <c r="AB99" i="93"/>
  <c r="AB94" i="68"/>
  <c r="AB93" i="68"/>
  <c r="Y95" i="71"/>
  <c r="AA100" i="97"/>
  <c r="Y93" i="65"/>
  <c r="AB94" i="65"/>
  <c r="AB93" i="65"/>
  <c r="AA97" i="76"/>
  <c r="Y97" i="85"/>
  <c r="S97" i="86"/>
  <c r="I97" i="86"/>
  <c r="Q80" i="49"/>
  <c r="V90" i="63"/>
  <c r="V89" i="63"/>
  <c r="V89" i="61"/>
  <c r="V88" i="61"/>
  <c r="O97" i="79"/>
  <c r="AA96" i="74"/>
  <c r="Y93" i="68"/>
  <c r="U93" i="68"/>
  <c r="U98" i="95"/>
  <c r="Y97" i="82"/>
  <c r="U97" i="82"/>
  <c r="AB98" i="81"/>
  <c r="AB97" i="81"/>
  <c r="S88" i="62"/>
  <c r="Y93" i="67"/>
  <c r="AA93" i="70"/>
  <c r="Y96" i="72"/>
  <c r="U89" i="64"/>
  <c r="O87" i="57"/>
  <c r="AB99" i="96"/>
  <c r="AB98" i="96"/>
  <c r="AY41" i="15"/>
  <c r="AY46" i="15"/>
  <c r="AY51" i="15"/>
  <c r="AY44" i="15"/>
  <c r="AY26" i="15"/>
  <c r="AY23" i="15"/>
  <c r="AY15" i="15"/>
  <c r="AY18" i="15"/>
  <c r="AY20" i="15"/>
  <c r="AY17" i="15"/>
  <c r="AY14" i="15"/>
  <c r="AY21" i="15"/>
  <c r="AY19" i="15"/>
  <c r="AY16" i="15"/>
  <c r="AY24" i="15"/>
  <c r="AY25" i="15"/>
  <c r="AY27" i="15"/>
  <c r="AY22" i="15"/>
  <c r="AD96" i="72"/>
  <c r="AY36" i="15"/>
  <c r="AY29" i="15"/>
  <c r="AY47" i="15"/>
  <c r="AY52" i="15"/>
  <c r="AY57" i="15"/>
  <c r="AY50" i="15"/>
  <c r="AY56" i="15"/>
  <c r="AY54" i="15"/>
  <c r="AY53" i="15"/>
  <c r="AY35" i="15"/>
  <c r="AY37" i="15"/>
  <c r="AY34" i="15"/>
  <c r="AY28" i="15"/>
  <c r="AY55" i="15"/>
  <c r="AY45" i="15"/>
  <c r="AY42" i="15"/>
  <c r="AY43" i="15"/>
  <c r="AY40" i="15"/>
  <c r="AY39" i="15"/>
  <c r="AY48" i="15"/>
  <c r="AY49" i="15"/>
  <c r="AY66" i="15"/>
  <c r="AY32" i="15"/>
  <c r="AY13" i="15"/>
  <c r="BB24" i="15"/>
  <c r="AY38" i="15"/>
  <c r="AY31" i="15"/>
  <c r="AY60" i="15"/>
  <c r="AY58" i="15"/>
  <c r="AY30" i="15"/>
  <c r="AY59" i="15"/>
  <c r="AY64" i="15"/>
  <c r="AY63" i="15"/>
  <c r="AY65" i="15"/>
  <c r="AY62" i="15"/>
  <c r="AY61" i="15"/>
  <c r="AY33" i="15"/>
</calcChain>
</file>

<file path=xl/sharedStrings.xml><?xml version="1.0" encoding="utf-8"?>
<sst xmlns="http://schemas.openxmlformats.org/spreadsheetml/2006/main" count="23434" uniqueCount="492">
  <si>
    <t>Vertrags-/Rechnungskontrolle</t>
  </si>
  <si>
    <t>Projektname</t>
  </si>
  <si>
    <t>Honorarkategorien</t>
  </si>
  <si>
    <t>A</t>
  </si>
  <si>
    <t>B</t>
  </si>
  <si>
    <t>C</t>
  </si>
  <si>
    <t>D</t>
  </si>
  <si>
    <t>E</t>
  </si>
  <si>
    <t>F</t>
  </si>
  <si>
    <t>G</t>
  </si>
  <si>
    <t>Vertrag-Nr.</t>
  </si>
  <si>
    <t>Datum</t>
  </si>
  <si>
    <t>Mitarbeiterliste</t>
  </si>
  <si>
    <t>Name</t>
  </si>
  <si>
    <t>Nachname</t>
  </si>
  <si>
    <t>Vorname</t>
  </si>
  <si>
    <t>Jahrgang</t>
  </si>
  <si>
    <t>Abschluss (Jahr)</t>
  </si>
  <si>
    <t>Firma</t>
  </si>
  <si>
    <t>Kategorie</t>
  </si>
  <si>
    <t>Kategorie 7</t>
  </si>
  <si>
    <t>Vertragsdaten</t>
  </si>
  <si>
    <t>Rechnungskontrolle</t>
  </si>
  <si>
    <t>Stunden</t>
  </si>
  <si>
    <t>Name / Vorname</t>
  </si>
  <si>
    <t>Total gefilterte</t>
  </si>
  <si>
    <t>Kategorien</t>
  </si>
  <si>
    <t>Ansatz 2011</t>
  </si>
  <si>
    <t>Ansatz 2012</t>
  </si>
  <si>
    <t>Ansatz 2013</t>
  </si>
  <si>
    <t>Ansatz 2014</t>
  </si>
  <si>
    <t>Ansatz 2015</t>
  </si>
  <si>
    <t>$F:$F</t>
  </si>
  <si>
    <t>$G:$G</t>
  </si>
  <si>
    <t>$H:$H</t>
  </si>
  <si>
    <t>$I:$I</t>
  </si>
  <si>
    <t>$J:$J</t>
  </si>
  <si>
    <t>$K:$K</t>
  </si>
  <si>
    <t>$L:$K</t>
  </si>
  <si>
    <t>B/C</t>
  </si>
  <si>
    <t>C/D</t>
  </si>
  <si>
    <t>D/E</t>
  </si>
  <si>
    <t>E/F</t>
  </si>
  <si>
    <t>Peter</t>
  </si>
  <si>
    <t>Stefan</t>
  </si>
  <si>
    <t>Thomas</t>
  </si>
  <si>
    <t>Giger</t>
  </si>
  <si>
    <t>0.75 G</t>
  </si>
  <si>
    <t>0.5 G</t>
  </si>
  <si>
    <t>Martin</t>
  </si>
  <si>
    <t>Christine</t>
  </si>
  <si>
    <t>Michael</t>
  </si>
  <si>
    <t>Pascal</t>
  </si>
  <si>
    <t>Schneider</t>
  </si>
  <si>
    <t>Roman</t>
  </si>
  <si>
    <t>Breitenmoser</t>
  </si>
  <si>
    <t>Manuel</t>
  </si>
  <si>
    <t>Dirk</t>
  </si>
  <si>
    <t>Weber</t>
  </si>
  <si>
    <t>Benjamin</t>
  </si>
  <si>
    <t>Daniel</t>
  </si>
  <si>
    <t>Reto</t>
  </si>
  <si>
    <t>Christian</t>
  </si>
  <si>
    <t>EP SIEP</t>
  </si>
  <si>
    <t>070017/000025</t>
  </si>
  <si>
    <t>Bäumle</t>
  </si>
  <si>
    <t>AeBo</t>
  </si>
  <si>
    <t>Beck</t>
  </si>
  <si>
    <t>Chiaverio</t>
  </si>
  <si>
    <t>Flavio</t>
  </si>
  <si>
    <t>Falzone</t>
  </si>
  <si>
    <t>Lorenzo</t>
  </si>
  <si>
    <t>Hans</t>
  </si>
  <si>
    <t>Raupp</t>
  </si>
  <si>
    <t>Daniela</t>
  </si>
  <si>
    <t>Rey</t>
  </si>
  <si>
    <t>Lionel</t>
  </si>
  <si>
    <t>Schädler</t>
  </si>
  <si>
    <t>Beat</t>
  </si>
  <si>
    <t>Akdeniz</t>
  </si>
  <si>
    <t>Veysel</t>
  </si>
  <si>
    <t>Bergmann</t>
  </si>
  <si>
    <t>Georg</t>
  </si>
  <si>
    <t>Chroust</t>
  </si>
  <si>
    <t>Steffi</t>
  </si>
  <si>
    <t>Fuchs</t>
  </si>
  <si>
    <t>Fuhl</t>
  </si>
  <si>
    <t>Waldemar</t>
  </si>
  <si>
    <t>Imesch</t>
  </si>
  <si>
    <t>Kern</t>
  </si>
  <si>
    <t>Etienne</t>
  </si>
  <si>
    <t>Philipp</t>
  </si>
  <si>
    <t>Spieler</t>
  </si>
  <si>
    <t>Madeleine</t>
  </si>
  <si>
    <t>Wieland</t>
  </si>
  <si>
    <t>Benda</t>
  </si>
  <si>
    <t>Raymond</t>
  </si>
  <si>
    <t>Beuret</t>
  </si>
  <si>
    <t>Agnès</t>
  </si>
  <si>
    <t>Eichenberger</t>
  </si>
  <si>
    <t>Sylvia</t>
  </si>
  <si>
    <t>Frei</t>
  </si>
  <si>
    <t>Lukas</t>
  </si>
  <si>
    <t>Hardmeyer</t>
  </si>
  <si>
    <t>Heiniger</t>
  </si>
  <si>
    <t>Christoph</t>
  </si>
  <si>
    <t>Humbel</t>
  </si>
  <si>
    <t>Sven</t>
  </si>
  <si>
    <t>Jung</t>
  </si>
  <si>
    <t>Meister</t>
  </si>
  <si>
    <t>Ortlieb</t>
  </si>
  <si>
    <t>Hans-Rudi</t>
  </si>
  <si>
    <t>Schoeffel</t>
  </si>
  <si>
    <t>Ziegler</t>
  </si>
  <si>
    <t>Bruno</t>
  </si>
  <si>
    <t>Will</t>
  </si>
  <si>
    <t>Cédric</t>
  </si>
  <si>
    <t>Zeltner</t>
  </si>
  <si>
    <t>Viktor</t>
  </si>
  <si>
    <t>Barth</t>
  </si>
  <si>
    <t>Yanick</t>
  </si>
  <si>
    <t>Breiter</t>
  </si>
  <si>
    <t>Charmillot</t>
  </si>
  <si>
    <t>Stéphane</t>
  </si>
  <si>
    <t>Rüegsegger</t>
  </si>
  <si>
    <t>Schwyn</t>
  </si>
  <si>
    <t>Timm</t>
  </si>
  <si>
    <t>Kämpfer</t>
  </si>
  <si>
    <t>Dominik</t>
  </si>
  <si>
    <t>Schär</t>
  </si>
  <si>
    <t>Cedric</t>
  </si>
  <si>
    <t>Börlin</t>
  </si>
  <si>
    <t>Claudio</t>
  </si>
  <si>
    <t>Coray</t>
  </si>
  <si>
    <t>Cyrill</t>
  </si>
  <si>
    <t>Denzler</t>
  </si>
  <si>
    <t>Räuftlin</t>
  </si>
  <si>
    <t>Boschung</t>
  </si>
  <si>
    <t>Jan</t>
  </si>
  <si>
    <t>Schmidlin</t>
  </si>
  <si>
    <t>Julian</t>
  </si>
  <si>
    <t>Joëlle</t>
  </si>
  <si>
    <t>Weider</t>
  </si>
  <si>
    <t>Noëlle</t>
  </si>
  <si>
    <t>Beuret Agnès</t>
  </si>
  <si>
    <t>Meister Christine</t>
  </si>
  <si>
    <t>Schädler Beat</t>
  </si>
  <si>
    <t>Fuchs Christian</t>
  </si>
  <si>
    <t>Rey Lionel</t>
  </si>
  <si>
    <t>Ziegler Bruno</t>
  </si>
  <si>
    <t>Raupp Daniela</t>
  </si>
  <si>
    <t>Bäumle Michael</t>
  </si>
  <si>
    <t>Falzone Lorenzo</t>
  </si>
  <si>
    <t>Stunden
Total</t>
  </si>
  <si>
    <t>Betrag
Total</t>
  </si>
  <si>
    <t>Total Stunden</t>
  </si>
  <si>
    <t>Total CHF</t>
  </si>
  <si>
    <t>Betrag</t>
  </si>
  <si>
    <t>Ansatz</t>
  </si>
  <si>
    <t>Projektname:</t>
  </si>
  <si>
    <t>Vertrag-Nr.:</t>
  </si>
  <si>
    <t>Zeitraum:</t>
  </si>
  <si>
    <t>Zusammenstellung</t>
  </si>
  <si>
    <t>Weider Noëlle</t>
  </si>
  <si>
    <t>Giger Hans</t>
  </si>
  <si>
    <t>Vögtli Joëlle</t>
  </si>
  <si>
    <t>Vögtli</t>
  </si>
  <si>
    <t>Ortlieb Hans-Rudi</t>
  </si>
  <si>
    <t>Charmillot Stéphane</t>
  </si>
  <si>
    <t>Benda Raymond</t>
  </si>
  <si>
    <t>Bianchi Emmanuelle</t>
  </si>
  <si>
    <t>Hardmeyer Christian</t>
  </si>
  <si>
    <t>Schwyn Timm</t>
  </si>
  <si>
    <t>Bianchi</t>
  </si>
  <si>
    <t>Emmanuelle</t>
  </si>
  <si>
    <t>Noordam Philipp</t>
  </si>
  <si>
    <t>Noordam</t>
  </si>
  <si>
    <t>Börlin Claudio</t>
  </si>
  <si>
    <t>Schurrer</t>
  </si>
  <si>
    <t>Gabriel</t>
  </si>
  <si>
    <t>Zymeri</t>
  </si>
  <si>
    <t>Shaha</t>
  </si>
  <si>
    <t>Zymeri Shaha</t>
  </si>
  <si>
    <t>Schurrer Gabriel</t>
  </si>
  <si>
    <t>Beck Peter</t>
  </si>
  <si>
    <t>Gerber Rigert</t>
  </si>
  <si>
    <t>Beatrice</t>
  </si>
  <si>
    <t>Gerber Rigert Beatrice</t>
  </si>
  <si>
    <t>Chroust Steffi</t>
  </si>
  <si>
    <t>Kalak</t>
  </si>
  <si>
    <t>Josef</t>
  </si>
  <si>
    <t>Kalak Josef</t>
  </si>
  <si>
    <t>Wira</t>
  </si>
  <si>
    <t>Stephane</t>
  </si>
  <si>
    <t>Wira Stephane</t>
  </si>
  <si>
    <t>Monat</t>
  </si>
  <si>
    <t>Akustik / 9246.512</t>
  </si>
  <si>
    <t>Bergmann Georg</t>
  </si>
  <si>
    <t>Ehret-Kreutz</t>
  </si>
  <si>
    <t>Elke</t>
  </si>
  <si>
    <t>Ehret-Kreutz Elke</t>
  </si>
  <si>
    <t xml:space="preserve">Stöhr </t>
  </si>
  <si>
    <t>Jessica</t>
  </si>
  <si>
    <t>Stöhr Jessica</t>
  </si>
  <si>
    <t>Bollhalder</t>
  </si>
  <si>
    <t>Angelika</t>
  </si>
  <si>
    <t>Bollhalder Angelika</t>
  </si>
  <si>
    <t>Albrecht Stefan</t>
  </si>
  <si>
    <t>Nicolosi Lucia</t>
  </si>
  <si>
    <t>Eichenberger Sylvia</t>
  </si>
  <si>
    <t>Fischer Michel</t>
  </si>
  <si>
    <t>Frei Lucas</t>
  </si>
  <si>
    <t>Schmidlin Julian</t>
  </si>
  <si>
    <t>Hagen</t>
  </si>
  <si>
    <t>Hagen Stefan</t>
  </si>
  <si>
    <t>Rüegsegger Stefan</t>
  </si>
  <si>
    <t>Fischer</t>
  </si>
  <si>
    <t>Michel</t>
  </si>
  <si>
    <t>Hikel</t>
  </si>
  <si>
    <t>Harald</t>
  </si>
  <si>
    <t>Gysin</t>
  </si>
  <si>
    <t>Gysin Daniel</t>
  </si>
  <si>
    <t>Martin Dirk</t>
  </si>
  <si>
    <t>Hikel Harald</t>
  </si>
  <si>
    <t>Coray Cyrill</t>
  </si>
  <si>
    <t>Räuftlin Thomas</t>
  </si>
  <si>
    <t>Wernli</t>
  </si>
  <si>
    <t>Sebastian</t>
  </si>
  <si>
    <t>Kipfer</t>
  </si>
  <si>
    <t>Wernli Sebastian</t>
  </si>
  <si>
    <t>Kipfer Cédric</t>
  </si>
  <si>
    <t>Chiaverio Flavio</t>
  </si>
  <si>
    <t>Will Cédric</t>
  </si>
  <si>
    <t>Boschung Jan</t>
  </si>
  <si>
    <t>Niedermeyer</t>
  </si>
  <si>
    <t>Friederike</t>
  </si>
  <si>
    <t>Pueng</t>
  </si>
  <si>
    <t>That</t>
  </si>
  <si>
    <t>Niedermeyer Friederike</t>
  </si>
  <si>
    <t>That Pueng</t>
  </si>
  <si>
    <t>Robert</t>
  </si>
  <si>
    <t>Schär Robert</t>
  </si>
  <si>
    <t>Leubin</t>
  </si>
  <si>
    <t>Marco</t>
  </si>
  <si>
    <t>Leubin Marco</t>
  </si>
  <si>
    <t>Aebo</t>
  </si>
  <si>
    <t>Albrecht</t>
  </si>
  <si>
    <t>Schär Cedric</t>
  </si>
  <si>
    <t>von Schallen Urs</t>
  </si>
  <si>
    <t>Meyer Yannick</t>
  </si>
  <si>
    <t>Fuhl Waldemar</t>
  </si>
  <si>
    <t>Kern Etienne</t>
  </si>
  <si>
    <t>Spieler Daniel</t>
  </si>
  <si>
    <t>Canetti</t>
  </si>
  <si>
    <t>Rosmarie</t>
  </si>
  <si>
    <t>Canetti Rosmarie</t>
  </si>
  <si>
    <t>Allemann</t>
  </si>
  <si>
    <t>Bertrand</t>
  </si>
  <si>
    <t>Allemann Bertrand</t>
  </si>
  <si>
    <t>Schneider Martin</t>
  </si>
  <si>
    <t>Seehöfer Patrick</t>
  </si>
  <si>
    <t>Seehöfer</t>
  </si>
  <si>
    <t>Patrick</t>
  </si>
  <si>
    <t>Jung Roman</t>
  </si>
  <si>
    <t>TP1 / 9246.400
Phase AP</t>
  </si>
  <si>
    <t>TP1 / 9246.410
Phase MP</t>
  </si>
  <si>
    <t>TP2 / 9246.200
Phase AP</t>
  </si>
  <si>
    <t>TP3 / 9246.300
Phase AP</t>
  </si>
  <si>
    <t>TP2 / 9246.210
Phase MP</t>
  </si>
  <si>
    <t>TP3 / 9246.310
Phase MP</t>
  </si>
  <si>
    <t>TP 1 / 9246.410
Phase MP</t>
  </si>
  <si>
    <t>TP 2 / 9246.210
Phase MP</t>
  </si>
  <si>
    <t>Berger</t>
  </si>
  <si>
    <t>Noah</t>
  </si>
  <si>
    <t>Berger Noah</t>
  </si>
  <si>
    <t>Akdeniz Veysel</t>
  </si>
  <si>
    <t>ab 01.01.16</t>
  </si>
  <si>
    <t>.210, .310 und .410 man. Korrektur Stunden</t>
  </si>
  <si>
    <t xml:space="preserve">Delmas </t>
  </si>
  <si>
    <t>Marc</t>
  </si>
  <si>
    <t xml:space="preserve">Christ </t>
  </si>
  <si>
    <t>Florian</t>
  </si>
  <si>
    <t xml:space="preserve">Schaub </t>
  </si>
  <si>
    <t>Anja</t>
  </si>
  <si>
    <t>Delmas  Marc</t>
  </si>
  <si>
    <t>Christ  Florian</t>
  </si>
  <si>
    <t>Schaub  Anja</t>
  </si>
  <si>
    <t>Haupt-inspektion 9246.510</t>
  </si>
  <si>
    <t>Verm.technisch.Kontrolle 9246.511</t>
  </si>
  <si>
    <t>Gesamttotal</t>
  </si>
  <si>
    <t>Total Honorar bis 12/2015</t>
  </si>
  <si>
    <t>Nebenkosten
9246.991</t>
  </si>
  <si>
    <t>Breiter Michael</t>
  </si>
  <si>
    <t>Oktober 2016</t>
  </si>
  <si>
    <t>Signer</t>
  </si>
  <si>
    <t>David</t>
  </si>
  <si>
    <t>Signer David</t>
  </si>
  <si>
    <t>PGV / 9246.600</t>
  </si>
  <si>
    <t>Einsprachen / 9246.600</t>
  </si>
  <si>
    <t>TP2 350.00</t>
  </si>
  <si>
    <t>TP3 645.00</t>
  </si>
  <si>
    <t>TP1 820.00</t>
  </si>
  <si>
    <t>TP2 550.00</t>
  </si>
  <si>
    <t>TP3 880.00</t>
  </si>
  <si>
    <t>TP1 1200.00</t>
  </si>
  <si>
    <t>+ Teuerung</t>
  </si>
  <si>
    <t>Buser</t>
  </si>
  <si>
    <t>Edi</t>
  </si>
  <si>
    <t>Buser Edi</t>
  </si>
  <si>
    <t>ohne Index .100</t>
  </si>
  <si>
    <t>TP 1 / 9246.420
Phase Submission</t>
  </si>
  <si>
    <t>TP1 / 9246.420
Phase Submission</t>
  </si>
  <si>
    <t>Bonetti</t>
  </si>
  <si>
    <t>Simon</t>
  </si>
  <si>
    <t>Iten</t>
  </si>
  <si>
    <t>Vanessa</t>
  </si>
  <si>
    <t>Hochuli</t>
  </si>
  <si>
    <t>Antonina</t>
  </si>
  <si>
    <t>Bonetti Simon</t>
  </si>
  <si>
    <t>Iten Vanessa</t>
  </si>
  <si>
    <t>Hochuli Antonina</t>
  </si>
  <si>
    <t>TP 1 / 9246.420
Submission</t>
  </si>
  <si>
    <t>TP 2 / 9246.220
Submission</t>
  </si>
  <si>
    <t>TP3 / 9246.320
Submission</t>
  </si>
  <si>
    <t>TP2 / 9246.220
Submission</t>
  </si>
  <si>
    <t>Versicherungsanteil</t>
  </si>
  <si>
    <t>seit 2013</t>
  </si>
  <si>
    <t>4x 9'275.60</t>
  </si>
  <si>
    <t>Total</t>
  </si>
  <si>
    <t>Niederberger</t>
  </si>
  <si>
    <t>Niederberger Benjamin</t>
  </si>
  <si>
    <t>Nicolosi</t>
  </si>
  <si>
    <t>Lucia</t>
  </si>
  <si>
    <t>NK 9246.512</t>
  </si>
  <si>
    <t>Teuerung 2016</t>
  </si>
  <si>
    <t>Elena</t>
  </si>
  <si>
    <t>Bäumle Elena</t>
  </si>
  <si>
    <t>Liste per 31.10.2017 i.O.</t>
  </si>
  <si>
    <t>Leuch</t>
  </si>
  <si>
    <t>Georges</t>
  </si>
  <si>
    <t>Leuch Georges</t>
  </si>
  <si>
    <t>Hirsbrunner</t>
  </si>
  <si>
    <t>Nico</t>
  </si>
  <si>
    <t>Hirsbrunner Nico</t>
  </si>
  <si>
    <t>Index .100 pendent bei JSAG</t>
  </si>
  <si>
    <t>Febrruar 2018</t>
  </si>
  <si>
    <t>Haas</t>
  </si>
  <si>
    <t>Gabrielle</t>
  </si>
  <si>
    <t>Haas Gabrielle</t>
  </si>
  <si>
    <t>8-tung: bei Shd und Beu nur Beträge eingegeben, da Stunden nicht klar gemäss JSAG</t>
  </si>
  <si>
    <t>Davet</t>
  </si>
  <si>
    <t>Kilian</t>
  </si>
  <si>
    <t>Tsoulfas (Stöhr) Jessica</t>
  </si>
  <si>
    <t>Die beiden Stunden Index .100 von Shd erst mit dem November verrechnen, da Aufteilung von JSAG noch fehlt</t>
  </si>
  <si>
    <t>Davet Kilian</t>
  </si>
  <si>
    <t>Karabasoglu Emre</t>
  </si>
  <si>
    <t>Karabasoglu</t>
  </si>
  <si>
    <t>Emre</t>
  </si>
  <si>
    <t>Suter</t>
  </si>
  <si>
    <t>Sarah</t>
  </si>
  <si>
    <t>Lüthi</t>
  </si>
  <si>
    <t>Tobias</t>
  </si>
  <si>
    <t>Nef</t>
  </si>
  <si>
    <t>Regula</t>
  </si>
  <si>
    <t>Suter Sarah</t>
  </si>
  <si>
    <t>Lüthi Tobias</t>
  </si>
  <si>
    <t>Schär2</t>
  </si>
  <si>
    <t>Schär2 Cedric</t>
  </si>
  <si>
    <t>Manz</t>
  </si>
  <si>
    <t>Selena</t>
  </si>
  <si>
    <t>Manz Selena</t>
  </si>
  <si>
    <t>Nef Regula</t>
  </si>
  <si>
    <t>Wagner Mika</t>
  </si>
  <si>
    <t>Wagner</t>
  </si>
  <si>
    <t>Mika</t>
  </si>
  <si>
    <t>+ Index 100 vor 2015 (PL)</t>
  </si>
  <si>
    <t>Honorar bis 2015</t>
  </si>
  <si>
    <t>Honorar ab 2016</t>
  </si>
  <si>
    <t>Nebenkosten</t>
  </si>
  <si>
    <t>AeBo / JSAG</t>
  </si>
  <si>
    <t>Wiedenmann</t>
  </si>
  <si>
    <t>Wiedenmann Tobias</t>
  </si>
  <si>
    <t>TP2 / 9246.230
Phase 51 UfA</t>
  </si>
  <si>
    <t>TP3 / 9246.330
Phase 51 UfA</t>
  </si>
  <si>
    <t>TP 2 / 9246.230
Phase 51 UfA</t>
  </si>
  <si>
    <t>TP 1 / 9246.430
Phase 51 UfA</t>
  </si>
  <si>
    <t>Bätscher Basil</t>
  </si>
  <si>
    <t>Weber Fabian</t>
  </si>
  <si>
    <t>Zimmermann Alec</t>
  </si>
  <si>
    <t>Honegger Mark</t>
  </si>
  <si>
    <t>Lange Stephie</t>
  </si>
  <si>
    <t>TP1 / 9246.430
Phase 51 UfA</t>
  </si>
  <si>
    <t>TP 1 / T/G 9246.450
Phase 52 Real.</t>
  </si>
  <si>
    <t>TP3 / 9246.350
Phase 55 Real.</t>
  </si>
  <si>
    <t>TP3 / K 9246.350
Phase 55 Real.</t>
  </si>
  <si>
    <t>Chrysopoulos Viktoriia</t>
  </si>
  <si>
    <t>Chrysopoulos</t>
  </si>
  <si>
    <t>Viktoriia</t>
  </si>
  <si>
    <t>TP 2 / T/U 9246.250
Phase 52 Real.</t>
  </si>
  <si>
    <t>TP1 / 9246.450
Phase 55 Real.</t>
  </si>
  <si>
    <t>TP2 / 9246.250
Phase 55 Real.</t>
  </si>
  <si>
    <t>Toulibi</t>
  </si>
  <si>
    <t>Abdelhak</t>
  </si>
  <si>
    <t>Meier</t>
  </si>
  <si>
    <t>Christ2</t>
  </si>
  <si>
    <t>Betz</t>
  </si>
  <si>
    <t>Monika</t>
  </si>
  <si>
    <t>Toulibi Abdelhak</t>
  </si>
  <si>
    <t>TP 2 / 9246.231
Phase 51 NMB</t>
  </si>
  <si>
    <t>Christ2 Florian</t>
  </si>
  <si>
    <t>TP3 / 9246.332
Phase 51 LSW</t>
  </si>
  <si>
    <t>TP3 / 9246.333
Phase 51 UEF</t>
  </si>
  <si>
    <t>Okt</t>
  </si>
  <si>
    <t>TP2 / 9246.231
Phase 51 NMB</t>
  </si>
  <si>
    <t>Boschung2</t>
  </si>
  <si>
    <t>Boschung2 Jan</t>
  </si>
  <si>
    <t>Meier Lukas</t>
  </si>
  <si>
    <t xml:space="preserve">Betz </t>
  </si>
  <si>
    <t>Maria</t>
  </si>
  <si>
    <t>Mendoza del Mar</t>
  </si>
  <si>
    <t>Betz  Monika</t>
  </si>
  <si>
    <t>Mendoza del Mar Maria</t>
  </si>
  <si>
    <t>Jan 2022</t>
  </si>
  <si>
    <t>Eilers</t>
  </si>
  <si>
    <t>Brigitte</t>
  </si>
  <si>
    <t>Eilers Brigitte</t>
  </si>
  <si>
    <t>Martin Noëlle</t>
  </si>
  <si>
    <t>Wortelboer</t>
  </si>
  <si>
    <t>Alexander</t>
  </si>
  <si>
    <t>Wortelboer Alexander</t>
  </si>
  <si>
    <t>Stucki</t>
  </si>
  <si>
    <t>Tizian</t>
  </si>
  <si>
    <t>Rajah</t>
  </si>
  <si>
    <t>Birundthan</t>
  </si>
  <si>
    <t>Rizzo</t>
  </si>
  <si>
    <t>Arianna</t>
  </si>
  <si>
    <t>Stucki Tizian</t>
  </si>
  <si>
    <t>Rajah Birundthan</t>
  </si>
  <si>
    <t>Rizzo Arianna</t>
  </si>
  <si>
    <t xml:space="preserve"> </t>
  </si>
  <si>
    <t>Stand:</t>
  </si>
  <si>
    <t xml:space="preserve">Häner </t>
  </si>
  <si>
    <t>Häner  David</t>
  </si>
  <si>
    <t>Nommay</t>
  </si>
  <si>
    <t>Nommay Emmanuelle</t>
  </si>
  <si>
    <t>Leuthardt</t>
  </si>
  <si>
    <t>Dominic</t>
  </si>
  <si>
    <t>Leuthardt Dominic</t>
  </si>
  <si>
    <t>More</t>
  </si>
  <si>
    <t>Christopher</t>
  </si>
  <si>
    <t>More Christopher</t>
  </si>
  <si>
    <t>Boser</t>
  </si>
  <si>
    <t>Boser Florian</t>
  </si>
  <si>
    <t>Index .100 aufgeteilt</t>
  </si>
  <si>
    <t>2Lüthi</t>
  </si>
  <si>
    <t>3Boschung</t>
  </si>
  <si>
    <t xml:space="preserve">3Schär </t>
  </si>
  <si>
    <t>3Christ</t>
  </si>
  <si>
    <t>2Boser</t>
  </si>
  <si>
    <t>2More</t>
  </si>
  <si>
    <t>2Lüthi Tobias</t>
  </si>
  <si>
    <t>3Boschung Jan</t>
  </si>
  <si>
    <t>3Schär  Cedric</t>
  </si>
  <si>
    <t>3Christ Florian</t>
  </si>
  <si>
    <t>2Boser Florian</t>
  </si>
  <si>
    <t>2More Christopher</t>
  </si>
  <si>
    <t>i.O</t>
  </si>
  <si>
    <t>TP3 / 9246.331
Phase 51 GHGW</t>
  </si>
  <si>
    <t>Total Honorar 2016/2023</t>
  </si>
  <si>
    <t>Teuerung per Ende 2022</t>
  </si>
  <si>
    <t>per 01.01.2023</t>
  </si>
  <si>
    <t>Nachtzuschläge</t>
  </si>
  <si>
    <t>Chéray</t>
  </si>
  <si>
    <t>Olivier</t>
  </si>
  <si>
    <t>Chéray Olivier</t>
  </si>
  <si>
    <t>Pfeffer</t>
  </si>
  <si>
    <t>Pfeffer Roman</t>
  </si>
  <si>
    <t>(separat)</t>
  </si>
  <si>
    <t>TP3 / K 9246.740
Phase 53 DAW</t>
  </si>
  <si>
    <t>TP1 / T/G 9246.730 Phase 53 DAW</t>
  </si>
  <si>
    <t>Pellerino</t>
  </si>
  <si>
    <t>Alessandro</t>
  </si>
  <si>
    <t>Pellerino Alessandro</t>
  </si>
  <si>
    <t>Özdogan</t>
  </si>
  <si>
    <t>Seyfettin</t>
  </si>
  <si>
    <t>Özdogan Seyfettin</t>
  </si>
  <si>
    <t>bis 12/2023</t>
  </si>
  <si>
    <t>2Meier</t>
  </si>
  <si>
    <t>2Meier Lukas</t>
  </si>
  <si>
    <t>Charly</t>
  </si>
  <si>
    <t>Sengelin</t>
  </si>
  <si>
    <t>Sengelin Charly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</si>
</sst>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807]d/\ mmmm\ yyyy;@"/>
    <numFmt numFmtId="165" formatCode="dd/mm/yyyy;@"/>
    <numFmt numFmtId="166" formatCode="mmm\ yyyy"/>
  </numFmts>
  <fonts count="28">
    <font>
      <sz val="10"/>
      <name val="Arial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b/>
      <sz val="12"/>
      <name val="Arial"/>
      <family val="2"/>
    </font>
    <font>
      <sz val="11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1"/>
      <name val="Arial"/>
      <family val="2"/>
    </font>
    <font>
      <i/>
      <sz val="10"/>
      <name val="Arial"/>
      <family val="2"/>
    </font>
    <font>
      <i/>
      <sz val="10"/>
      <color indexed="10"/>
      <name val="Arial"/>
      <family val="2"/>
    </font>
    <font>
      <sz val="10"/>
      <color indexed="10"/>
      <name val="Arial"/>
      <family val="2"/>
    </font>
    <font>
      <i/>
      <sz val="10"/>
      <color indexed="14"/>
      <name val="Arial"/>
      <family val="2"/>
    </font>
    <font>
      <i/>
      <sz val="10"/>
      <color indexed="61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b/>
      <sz val="9"/>
      <name val="Arial"/>
      <family val="2"/>
    </font>
    <font>
      <sz val="11"/>
      <color rgb="FFFF0000"/>
      <name val="Arial"/>
      <family val="2"/>
    </font>
    <font>
      <b/>
      <sz val="11"/>
      <color rgb="FFFF000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i/>
      <sz val="10"/>
      <color theme="1"/>
      <name val="Arial"/>
      <family val="2"/>
    </font>
    <font>
      <sz val="10"/>
      <color rgb="FF00B050"/>
      <name val="Arial"/>
      <family val="2"/>
    </font>
    <font>
      <b/>
      <sz val="10"/>
      <color rgb="FF00B050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6337778862885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67">
    <xf numFmtId="0" fontId="0" fillId="0" borderId="0" xfId="0"/>
    <xf numFmtId="0" fontId="5" fillId="0" borderId="0" xfId="0" applyFont="1"/>
    <xf numFmtId="0" fontId="6" fillId="0" borderId="0" xfId="0" applyFont="1"/>
    <xf numFmtId="0" fontId="0" fillId="0" borderId="1" xfId="0" applyBorder="1"/>
    <xf numFmtId="0" fontId="0" fillId="0" borderId="0" xfId="0" applyAlignment="1">
      <alignment horizontal="center"/>
    </xf>
    <xf numFmtId="0" fontId="0" fillId="2" borderId="0" xfId="0" applyFill="1"/>
    <xf numFmtId="0" fontId="5" fillId="2" borderId="0" xfId="0" applyFont="1" applyFill="1"/>
    <xf numFmtId="0" fontId="7" fillId="0" borderId="0" xfId="0" applyFont="1"/>
    <xf numFmtId="0" fontId="8" fillId="0" borderId="0" xfId="0" applyFont="1"/>
    <xf numFmtId="0" fontId="6" fillId="0" borderId="0" xfId="0" applyFont="1" applyAlignment="1">
      <alignment horizontal="right"/>
    </xf>
    <xf numFmtId="0" fontId="5" fillId="2" borderId="2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vertical="center" wrapText="1"/>
    </xf>
    <xf numFmtId="0" fontId="5" fillId="2" borderId="3" xfId="0" applyFont="1" applyFill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 wrapText="1"/>
    </xf>
    <xf numFmtId="0" fontId="10" fillId="0" borderId="0" xfId="0" applyFont="1"/>
    <xf numFmtId="0" fontId="11" fillId="0" borderId="0" xfId="0" applyFont="1"/>
    <xf numFmtId="0" fontId="5" fillId="2" borderId="5" xfId="0" applyFont="1" applyFill="1" applyBorder="1" applyAlignment="1">
      <alignment vertical="center"/>
    </xf>
    <xf numFmtId="0" fontId="0" fillId="0" borderId="1" xfId="0" applyBorder="1" applyAlignment="1">
      <alignment horizontal="center"/>
    </xf>
    <xf numFmtId="0" fontId="10" fillId="0" borderId="0" xfId="0" applyFont="1" applyAlignment="1">
      <alignment horizontal="center"/>
    </xf>
    <xf numFmtId="4" fontId="0" fillId="0" borderId="0" xfId="0" applyNumberFormat="1" applyAlignment="1">
      <alignment horizontal="right"/>
    </xf>
    <xf numFmtId="4" fontId="0" fillId="3" borderId="0" xfId="0" applyNumberFormat="1" applyFill="1" applyAlignment="1">
      <alignment horizontal="right"/>
    </xf>
    <xf numFmtId="0" fontId="0" fillId="0" borderId="0" xfId="0" applyAlignment="1">
      <alignment horizontal="right"/>
    </xf>
    <xf numFmtId="0" fontId="0" fillId="3" borderId="0" xfId="0" applyFill="1"/>
    <xf numFmtId="0" fontId="12" fillId="3" borderId="6" xfId="0" applyFont="1" applyFill="1" applyBorder="1"/>
    <xf numFmtId="0" fontId="12" fillId="3" borderId="7" xfId="0" applyFont="1" applyFill="1" applyBorder="1"/>
    <xf numFmtId="0" fontId="12" fillId="3" borderId="7" xfId="0" applyFont="1" applyFill="1" applyBorder="1" applyAlignment="1">
      <alignment horizontal="center"/>
    </xf>
    <xf numFmtId="0" fontId="12" fillId="3" borderId="8" xfId="0" applyFont="1" applyFill="1" applyBorder="1" applyAlignment="1">
      <alignment horizontal="center"/>
    </xf>
    <xf numFmtId="0" fontId="12" fillId="3" borderId="9" xfId="0" applyFont="1" applyFill="1" applyBorder="1"/>
    <xf numFmtId="0" fontId="12" fillId="3" borderId="10" xfId="0" applyFont="1" applyFill="1" applyBorder="1"/>
    <xf numFmtId="0" fontId="12" fillId="3" borderId="10" xfId="0" applyFont="1" applyFill="1" applyBorder="1" applyAlignment="1">
      <alignment horizontal="center"/>
    </xf>
    <xf numFmtId="0" fontId="12" fillId="3" borderId="11" xfId="0" applyFont="1" applyFill="1" applyBorder="1" applyAlignment="1">
      <alignment horizontal="center"/>
    </xf>
    <xf numFmtId="0" fontId="12" fillId="3" borderId="12" xfId="0" applyFont="1" applyFill="1" applyBorder="1"/>
    <xf numFmtId="0" fontId="12" fillId="3" borderId="13" xfId="0" applyFont="1" applyFill="1" applyBorder="1"/>
    <xf numFmtId="0" fontId="12" fillId="3" borderId="13" xfId="0" applyFont="1" applyFill="1" applyBorder="1" applyAlignment="1">
      <alignment horizontal="center"/>
    </xf>
    <xf numFmtId="0" fontId="12" fillId="3" borderId="14" xfId="0" applyFont="1" applyFill="1" applyBorder="1" applyAlignment="1">
      <alignment horizontal="center"/>
    </xf>
    <xf numFmtId="0" fontId="12" fillId="3" borderId="15" xfId="0" applyFont="1" applyFill="1" applyBorder="1"/>
    <xf numFmtId="0" fontId="12" fillId="3" borderId="16" xfId="0" applyFont="1" applyFill="1" applyBorder="1"/>
    <xf numFmtId="0" fontId="12" fillId="3" borderId="16" xfId="0" applyFont="1" applyFill="1" applyBorder="1" applyAlignment="1">
      <alignment horizontal="center"/>
    </xf>
    <xf numFmtId="0" fontId="12" fillId="3" borderId="17" xfId="0" applyFont="1" applyFill="1" applyBorder="1" applyAlignment="1">
      <alignment horizontal="center"/>
    </xf>
    <xf numFmtId="2" fontId="0" fillId="3" borderId="0" xfId="0" applyNumberFormat="1" applyFill="1"/>
    <xf numFmtId="0" fontId="0" fillId="2" borderId="3" xfId="0" applyFill="1" applyBorder="1"/>
    <xf numFmtId="0" fontId="5" fillId="0" borderId="0" xfId="0" applyFont="1" applyAlignment="1">
      <alignment horizontal="right"/>
    </xf>
    <xf numFmtId="4" fontId="5" fillId="0" borderId="0" xfId="0" applyNumberFormat="1" applyFont="1" applyAlignment="1">
      <alignment horizontal="right"/>
    </xf>
    <xf numFmtId="0" fontId="6" fillId="0" borderId="0" xfId="0" applyFont="1" applyFill="1" applyAlignment="1">
      <alignment horizontal="left"/>
    </xf>
    <xf numFmtId="0" fontId="5" fillId="2" borderId="2" xfId="0" applyFont="1" applyFill="1" applyBorder="1" applyAlignment="1">
      <alignment vertical="center"/>
    </xf>
    <xf numFmtId="0" fontId="5" fillId="2" borderId="3" xfId="0" applyFont="1" applyFill="1" applyBorder="1" applyAlignment="1">
      <alignment vertical="center"/>
    </xf>
    <xf numFmtId="0" fontId="5" fillId="2" borderId="4" xfId="0" applyFont="1" applyFill="1" applyBorder="1" applyAlignment="1">
      <alignment horizontal="right" vertical="center"/>
    </xf>
    <xf numFmtId="0" fontId="5" fillId="2" borderId="0" xfId="0" applyFont="1" applyFill="1" applyAlignment="1">
      <alignment horizontal="right" wrapText="1"/>
    </xf>
    <xf numFmtId="0" fontId="13" fillId="3" borderId="14" xfId="0" applyFont="1" applyFill="1" applyBorder="1" applyAlignment="1">
      <alignment horizontal="center"/>
    </xf>
    <xf numFmtId="0" fontId="14" fillId="0" borderId="0" xfId="0" applyFont="1"/>
    <xf numFmtId="0" fontId="15" fillId="3" borderId="9" xfId="0" applyFont="1" applyFill="1" applyBorder="1"/>
    <xf numFmtId="0" fontId="15" fillId="3" borderId="12" xfId="0" applyFont="1" applyFill="1" applyBorder="1"/>
    <xf numFmtId="0" fontId="12" fillId="3" borderId="18" xfId="0" applyFont="1" applyFill="1" applyBorder="1"/>
    <xf numFmtId="0" fontId="12" fillId="3" borderId="19" xfId="0" applyFont="1" applyFill="1" applyBorder="1"/>
    <xf numFmtId="0" fontId="12" fillId="3" borderId="19" xfId="0" applyFont="1" applyFill="1" applyBorder="1" applyAlignment="1">
      <alignment horizontal="center"/>
    </xf>
    <xf numFmtId="0" fontId="12" fillId="3" borderId="20" xfId="0" applyFont="1" applyFill="1" applyBorder="1" applyAlignment="1">
      <alignment horizontal="center"/>
    </xf>
    <xf numFmtId="9" fontId="0" fillId="0" borderId="0" xfId="0" applyNumberFormat="1" applyAlignment="1">
      <alignment horizontal="right"/>
    </xf>
    <xf numFmtId="4" fontId="0" fillId="0" borderId="0" xfId="0" applyNumberFormat="1" applyFill="1" applyAlignment="1">
      <alignment horizontal="right"/>
    </xf>
    <xf numFmtId="0" fontId="16" fillId="3" borderId="11" xfId="0" applyFont="1" applyFill="1" applyBorder="1" applyAlignment="1">
      <alignment horizontal="center"/>
    </xf>
    <xf numFmtId="0" fontId="11" fillId="0" borderId="0" xfId="0" applyFont="1" applyFill="1" applyAlignment="1">
      <alignment horizontal="left"/>
    </xf>
    <xf numFmtId="0" fontId="5" fillId="2" borderId="3" xfId="0" applyFont="1" applyFill="1" applyBorder="1" applyAlignment="1">
      <alignment horizontal="right" vertical="center" wrapText="1"/>
    </xf>
    <xf numFmtId="0" fontId="5" fillId="2" borderId="4" xfId="0" applyFont="1" applyFill="1" applyBorder="1" applyAlignment="1">
      <alignment horizontal="right" vertical="center" wrapText="1"/>
    </xf>
    <xf numFmtId="0" fontId="0" fillId="0" borderId="0" xfId="0" applyFill="1"/>
    <xf numFmtId="0" fontId="5" fillId="0" borderId="0" xfId="0" applyFont="1" applyFill="1" applyAlignment="1">
      <alignment horizontal="right"/>
    </xf>
    <xf numFmtId="0" fontId="11" fillId="0" borderId="0" xfId="0" applyFont="1" applyFill="1"/>
    <xf numFmtId="0" fontId="0" fillId="0" borderId="0" xfId="0" applyFill="1" applyBorder="1"/>
    <xf numFmtId="0" fontId="0" fillId="0" borderId="0" xfId="0" applyBorder="1"/>
    <xf numFmtId="4" fontId="5" fillId="0" borderId="0" xfId="0" applyNumberFormat="1" applyFont="1" applyBorder="1" applyAlignment="1">
      <alignment horizontal="right"/>
    </xf>
    <xf numFmtId="4" fontId="0" fillId="0" borderId="0" xfId="0" applyNumberFormat="1" applyBorder="1" applyAlignment="1">
      <alignment horizontal="right"/>
    </xf>
    <xf numFmtId="0" fontId="0" fillId="2" borderId="3" xfId="0" applyFill="1" applyBorder="1" applyAlignment="1">
      <alignment horizontal="center"/>
    </xf>
    <xf numFmtId="4" fontId="0" fillId="2" borderId="3" xfId="0" applyNumberFormat="1" applyFill="1" applyBorder="1" applyAlignment="1">
      <alignment horizontal="right"/>
    </xf>
    <xf numFmtId="0" fontId="10" fillId="4" borderId="0" xfId="0" applyFont="1" applyFill="1"/>
    <xf numFmtId="0" fontId="0" fillId="0" borderId="23" xfId="0" applyBorder="1"/>
    <xf numFmtId="0" fontId="0" fillId="0" borderId="24" xfId="0" applyBorder="1"/>
    <xf numFmtId="0" fontId="5" fillId="2" borderId="2" xfId="0" applyFont="1" applyFill="1" applyBorder="1" applyAlignment="1">
      <alignment horizontal="right" vertical="center"/>
    </xf>
    <xf numFmtId="4" fontId="0" fillId="4" borderId="23" xfId="0" applyNumberFormat="1" applyFill="1" applyBorder="1" applyAlignment="1">
      <alignment horizontal="right"/>
    </xf>
    <xf numFmtId="4" fontId="0" fillId="0" borderId="23" xfId="0" applyNumberFormat="1" applyFill="1" applyBorder="1" applyAlignment="1">
      <alignment horizontal="right"/>
    </xf>
    <xf numFmtId="4" fontId="0" fillId="0" borderId="24" xfId="0" applyNumberFormat="1" applyFill="1" applyBorder="1" applyAlignment="1">
      <alignment horizontal="right"/>
    </xf>
    <xf numFmtId="4" fontId="0" fillId="2" borderId="2" xfId="0" applyNumberFormat="1" applyFill="1" applyBorder="1" applyAlignment="1">
      <alignment horizontal="right"/>
    </xf>
    <xf numFmtId="4" fontId="0" fillId="2" borderId="4" xfId="0" applyNumberFormat="1" applyFill="1" applyBorder="1" applyAlignment="1">
      <alignment horizontal="right"/>
    </xf>
    <xf numFmtId="4" fontId="5" fillId="0" borderId="25" xfId="0" applyNumberFormat="1" applyFont="1" applyBorder="1" applyAlignment="1">
      <alignment horizontal="right"/>
    </xf>
    <xf numFmtId="4" fontId="5" fillId="0" borderId="26" xfId="0" applyNumberFormat="1" applyFont="1" applyBorder="1" applyAlignment="1">
      <alignment horizontal="right"/>
    </xf>
    <xf numFmtId="0" fontId="5" fillId="2" borderId="2" xfId="0" applyFont="1" applyFill="1" applyBorder="1" applyAlignment="1">
      <alignment horizontal="center" vertical="center" wrapText="1"/>
    </xf>
    <xf numFmtId="4" fontId="0" fillId="7" borderId="24" xfId="0" applyNumberFormat="1" applyFill="1" applyBorder="1" applyAlignment="1">
      <alignment horizontal="right"/>
    </xf>
    <xf numFmtId="165" fontId="6" fillId="0" borderId="0" xfId="0" applyNumberFormat="1" applyFont="1" applyFill="1" applyAlignment="1">
      <alignment horizontal="left"/>
    </xf>
    <xf numFmtId="0" fontId="0" fillId="4" borderId="23" xfId="0" applyFill="1" applyBorder="1"/>
    <xf numFmtId="0" fontId="0" fillId="0" borderId="23" xfId="0" applyFill="1" applyBorder="1"/>
    <xf numFmtId="0" fontId="0" fillId="2" borderId="2" xfId="0" applyFill="1" applyBorder="1"/>
    <xf numFmtId="0" fontId="5" fillId="6" borderId="3" xfId="0" applyFont="1" applyFill="1" applyBorder="1" applyAlignment="1">
      <alignment horizontal="center" vertical="center" wrapText="1"/>
    </xf>
    <xf numFmtId="0" fontId="5" fillId="6" borderId="3" xfId="0" applyFont="1" applyFill="1" applyBorder="1" applyAlignment="1">
      <alignment horizontal="right" vertical="center" wrapText="1"/>
    </xf>
    <xf numFmtId="0" fontId="6" fillId="0" borderId="0" xfId="0" applyFont="1" applyFill="1"/>
    <xf numFmtId="0" fontId="10" fillId="4" borderId="23" xfId="0" applyFont="1" applyFill="1" applyBorder="1"/>
    <xf numFmtId="0" fontId="10" fillId="0" borderId="5" xfId="0" applyFont="1" applyBorder="1"/>
    <xf numFmtId="0" fontId="6" fillId="0" borderId="0" xfId="0" applyFont="1" applyFill="1" applyAlignment="1">
      <alignment horizontal="left"/>
    </xf>
    <xf numFmtId="0" fontId="10" fillId="0" borderId="23" xfId="0" applyFont="1" applyFill="1" applyBorder="1"/>
    <xf numFmtId="17" fontId="0" fillId="4" borderId="23" xfId="0" applyNumberFormat="1" applyFill="1" applyBorder="1" applyAlignment="1">
      <alignment horizontal="left"/>
    </xf>
    <xf numFmtId="4" fontId="0" fillId="0" borderId="0" xfId="0" applyNumberFormat="1" applyFill="1" applyBorder="1" applyAlignment="1">
      <alignment horizontal="right"/>
    </xf>
    <xf numFmtId="4" fontId="5" fillId="0" borderId="27" xfId="0" applyNumberFormat="1" applyFont="1" applyBorder="1" applyAlignment="1">
      <alignment horizontal="right"/>
    </xf>
    <xf numFmtId="4" fontId="0" fillId="8" borderId="0" xfId="0" applyNumberFormat="1" applyFill="1" applyBorder="1" applyAlignment="1">
      <alignment horizontal="right"/>
    </xf>
    <xf numFmtId="4" fontId="0" fillId="5" borderId="28" xfId="0" applyNumberFormat="1" applyFill="1" applyBorder="1" applyAlignment="1">
      <alignment horizontal="right"/>
    </xf>
    <xf numFmtId="4" fontId="0" fillId="5" borderId="29" xfId="0" applyNumberFormat="1" applyFill="1" applyBorder="1" applyAlignment="1">
      <alignment horizontal="right"/>
    </xf>
    <xf numFmtId="4" fontId="0" fillId="0" borderId="26" xfId="0" applyNumberFormat="1" applyFill="1" applyBorder="1" applyAlignment="1">
      <alignment horizontal="right"/>
    </xf>
    <xf numFmtId="4" fontId="5" fillId="0" borderId="2" xfId="0" applyNumberFormat="1" applyFont="1" applyBorder="1" applyAlignment="1">
      <alignment horizontal="right"/>
    </xf>
    <xf numFmtId="4" fontId="17" fillId="0" borderId="0" xfId="0" applyNumberFormat="1" applyFont="1" applyAlignment="1">
      <alignment horizontal="left"/>
    </xf>
    <xf numFmtId="4" fontId="0" fillId="4" borderId="29" xfId="0" applyNumberFormat="1" applyFill="1" applyBorder="1" applyAlignment="1">
      <alignment horizontal="right"/>
    </xf>
    <xf numFmtId="0" fontId="11" fillId="0" borderId="0" xfId="0" applyFont="1" applyBorder="1"/>
    <xf numFmtId="0" fontId="6" fillId="0" borderId="0" xfId="0" applyFont="1" applyBorder="1"/>
    <xf numFmtId="4" fontId="10" fillId="4" borderId="23" xfId="0" applyNumberFormat="1" applyFont="1" applyFill="1" applyBorder="1" applyAlignment="1">
      <alignment horizontal="right"/>
    </xf>
    <xf numFmtId="0" fontId="18" fillId="0" borderId="0" xfId="0" applyFont="1"/>
    <xf numFmtId="0" fontId="0" fillId="0" borderId="1" xfId="0" applyBorder="1" applyAlignment="1">
      <alignment horizontal="right"/>
    </xf>
    <xf numFmtId="0" fontId="11" fillId="0" borderId="0" xfId="0" applyFont="1" applyAlignment="1">
      <alignment horizontal="right"/>
    </xf>
    <xf numFmtId="0" fontId="11" fillId="0" borderId="0" xfId="0" applyFont="1" applyFill="1" applyAlignment="1">
      <alignment horizontal="right"/>
    </xf>
    <xf numFmtId="165" fontId="6" fillId="0" borderId="0" xfId="0" applyNumberFormat="1" applyFon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Fill="1" applyBorder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5" fillId="2" borderId="3" xfId="0" applyFont="1" applyFill="1" applyBorder="1" applyAlignment="1">
      <alignment horizontal="right" vertical="center"/>
    </xf>
    <xf numFmtId="4" fontId="0" fillId="5" borderId="23" xfId="0" applyNumberFormat="1" applyFill="1" applyBorder="1" applyAlignment="1">
      <alignment horizontal="right"/>
    </xf>
    <xf numFmtId="4" fontId="0" fillId="4" borderId="28" xfId="0" applyNumberFormat="1" applyFill="1" applyBorder="1" applyAlignment="1">
      <alignment horizontal="right"/>
    </xf>
    <xf numFmtId="4" fontId="10" fillId="4" borderId="28" xfId="0" applyNumberFormat="1" applyFont="1" applyFill="1" applyBorder="1" applyAlignment="1">
      <alignment horizontal="right"/>
    </xf>
    <xf numFmtId="4" fontId="10" fillId="4" borderId="29" xfId="0" applyNumberFormat="1" applyFont="1" applyFill="1" applyBorder="1" applyAlignment="1">
      <alignment horizontal="right"/>
    </xf>
    <xf numFmtId="0" fontId="10" fillId="0" borderId="1" xfId="0" applyFont="1" applyBorder="1"/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5" fillId="2" borderId="22" xfId="0" applyFont="1" applyFill="1" applyBorder="1" applyAlignment="1">
      <alignment horizontal="right" vertical="center"/>
    </xf>
    <xf numFmtId="0" fontId="10" fillId="0" borderId="0" xfId="0" applyFont="1" applyAlignment="1">
      <alignment horizontal="right"/>
    </xf>
    <xf numFmtId="0" fontId="6" fillId="0" borderId="0" xfId="0" applyFont="1" applyFill="1" applyAlignment="1">
      <alignment horizontal="left"/>
    </xf>
    <xf numFmtId="0" fontId="5" fillId="6" borderId="21" xfId="0" applyFont="1" applyFill="1" applyBorder="1" applyAlignment="1">
      <alignment horizontal="center" wrapText="1"/>
    </xf>
    <xf numFmtId="0" fontId="17" fillId="0" borderId="0" xfId="0" applyFont="1" applyAlignment="1">
      <alignment horizontal="left"/>
    </xf>
    <xf numFmtId="0" fontId="19" fillId="6" borderId="22" xfId="0" applyFont="1" applyFill="1" applyBorder="1" applyAlignment="1">
      <alignment horizontal="center" wrapText="1"/>
    </xf>
    <xf numFmtId="0" fontId="5" fillId="6" borderId="28" xfId="0" applyFont="1" applyFill="1" applyBorder="1" applyAlignment="1">
      <alignment horizontal="center" wrapText="1"/>
    </xf>
    <xf numFmtId="4" fontId="10" fillId="0" borderId="26" xfId="0" applyNumberFormat="1" applyFont="1" applyBorder="1" applyAlignment="1">
      <alignment horizontal="right"/>
    </xf>
    <xf numFmtId="4" fontId="10" fillId="0" borderId="27" xfId="0" applyNumberFormat="1" applyFont="1" applyBorder="1" applyAlignment="1">
      <alignment horizontal="right"/>
    </xf>
    <xf numFmtId="4" fontId="10" fillId="0" borderId="25" xfId="0" applyNumberFormat="1" applyFont="1" applyBorder="1" applyAlignment="1">
      <alignment horizontal="right"/>
    </xf>
    <xf numFmtId="4" fontId="10" fillId="0" borderId="2" xfId="0" applyNumberFormat="1" applyFont="1" applyBorder="1" applyAlignment="1">
      <alignment horizontal="right"/>
    </xf>
    <xf numFmtId="4" fontId="0" fillId="0" borderId="30" xfId="0" applyNumberFormat="1" applyFill="1" applyBorder="1" applyAlignment="1">
      <alignment horizontal="right"/>
    </xf>
    <xf numFmtId="0" fontId="17" fillId="0" borderId="0" xfId="0" applyFont="1" applyAlignment="1">
      <alignment horizontal="left"/>
    </xf>
    <xf numFmtId="0" fontId="5" fillId="6" borderId="22" xfId="0" applyFont="1" applyFill="1" applyBorder="1" applyAlignment="1">
      <alignment horizontal="center" wrapText="1"/>
    </xf>
    <xf numFmtId="4" fontId="0" fillId="5" borderId="24" xfId="0" applyNumberFormat="1" applyFill="1" applyBorder="1" applyAlignment="1">
      <alignment horizontal="right"/>
    </xf>
    <xf numFmtId="4" fontId="10" fillId="0" borderId="4" xfId="0" applyNumberFormat="1" applyFont="1" applyBorder="1" applyAlignment="1">
      <alignment horizontal="right"/>
    </xf>
    <xf numFmtId="4" fontId="10" fillId="0" borderId="5" xfId="0" applyNumberFormat="1" applyFont="1" applyBorder="1" applyAlignment="1">
      <alignment horizontal="right"/>
    </xf>
    <xf numFmtId="4" fontId="10" fillId="0" borderId="30" xfId="0" applyNumberFormat="1" applyFont="1" applyBorder="1" applyAlignment="1">
      <alignment horizontal="right"/>
    </xf>
    <xf numFmtId="4" fontId="5" fillId="0" borderId="30" xfId="0" applyNumberFormat="1" applyFont="1" applyBorder="1" applyAlignment="1">
      <alignment horizontal="right"/>
    </xf>
    <xf numFmtId="0" fontId="6" fillId="0" borderId="0" xfId="0" applyFont="1" applyFill="1" applyAlignment="1">
      <alignment horizontal="left"/>
    </xf>
    <xf numFmtId="4" fontId="10" fillId="5" borderId="23" xfId="0" applyNumberFormat="1" applyFont="1" applyFill="1" applyBorder="1" applyAlignment="1">
      <alignment horizontal="right"/>
    </xf>
    <xf numFmtId="4" fontId="10" fillId="5" borderId="29" xfId="0" applyNumberFormat="1" applyFont="1" applyFill="1" applyBorder="1" applyAlignment="1">
      <alignment horizontal="right"/>
    </xf>
    <xf numFmtId="0" fontId="17" fillId="0" borderId="0" xfId="0" applyFont="1" applyAlignment="1">
      <alignment horizontal="right"/>
    </xf>
    <xf numFmtId="0" fontId="6" fillId="0" borderId="0" xfId="0" applyFont="1" applyFill="1" applyAlignment="1">
      <alignment horizontal="left"/>
    </xf>
    <xf numFmtId="0" fontId="8" fillId="0" borderId="0" xfId="0" applyFont="1" applyFill="1" applyAlignment="1">
      <alignment horizontal="left"/>
    </xf>
    <xf numFmtId="0" fontId="10" fillId="0" borderId="23" xfId="0" applyFont="1" applyBorder="1"/>
    <xf numFmtId="0" fontId="10" fillId="0" borderId="24" xfId="0" applyFont="1" applyBorder="1"/>
    <xf numFmtId="4" fontId="10" fillId="5" borderId="28" xfId="0" applyNumberFormat="1" applyFont="1" applyFill="1" applyBorder="1" applyAlignment="1">
      <alignment horizontal="right"/>
    </xf>
    <xf numFmtId="4" fontId="10" fillId="0" borderId="23" xfId="0" applyNumberFormat="1" applyFont="1" applyFill="1" applyBorder="1" applyAlignment="1">
      <alignment horizontal="right"/>
    </xf>
    <xf numFmtId="4" fontId="10" fillId="0" borderId="24" xfId="0" applyNumberFormat="1" applyFont="1" applyFill="1" applyBorder="1" applyAlignment="1">
      <alignment horizontal="right"/>
    </xf>
    <xf numFmtId="4" fontId="10" fillId="2" borderId="2" xfId="0" applyNumberFormat="1" applyFont="1" applyFill="1" applyBorder="1" applyAlignment="1">
      <alignment horizontal="right"/>
    </xf>
    <xf numFmtId="4" fontId="10" fillId="2" borderId="4" xfId="0" applyNumberFormat="1" applyFont="1" applyFill="1" applyBorder="1" applyAlignment="1">
      <alignment horizontal="right"/>
    </xf>
    <xf numFmtId="9" fontId="10" fillId="0" borderId="0" xfId="0" applyNumberFormat="1" applyFont="1" applyAlignment="1">
      <alignment horizontal="right"/>
    </xf>
    <xf numFmtId="0" fontId="10" fillId="0" borderId="0" xfId="0" applyFont="1" applyBorder="1"/>
    <xf numFmtId="4" fontId="10" fillId="0" borderId="0" xfId="0" applyNumberFormat="1" applyFont="1" applyBorder="1" applyAlignment="1">
      <alignment horizontal="right"/>
    </xf>
    <xf numFmtId="4" fontId="10" fillId="0" borderId="0" xfId="0" applyNumberFormat="1" applyFont="1" applyAlignment="1">
      <alignment horizontal="right"/>
    </xf>
    <xf numFmtId="0" fontId="6" fillId="0" borderId="0" xfId="0" applyFont="1" applyFill="1" applyAlignment="1">
      <alignment horizontal="left"/>
    </xf>
    <xf numFmtId="0" fontId="17" fillId="0" borderId="1" xfId="0" applyFont="1" applyBorder="1"/>
    <xf numFmtId="0" fontId="20" fillId="0" borderId="0" xfId="0" applyFont="1"/>
    <xf numFmtId="0" fontId="20" fillId="0" borderId="0" xfId="0" applyFont="1" applyFill="1" applyAlignment="1">
      <alignment horizontal="left"/>
    </xf>
    <xf numFmtId="0" fontId="21" fillId="0" borderId="0" xfId="0" applyFont="1" applyAlignment="1">
      <alignment horizontal="right"/>
    </xf>
    <xf numFmtId="0" fontId="17" fillId="0" borderId="0" xfId="0" applyFont="1"/>
    <xf numFmtId="0" fontId="18" fillId="0" borderId="0" xfId="0" applyFont="1" applyAlignment="1">
      <alignment horizontal="right"/>
    </xf>
    <xf numFmtId="9" fontId="17" fillId="0" borderId="0" xfId="0" applyNumberFormat="1" applyFont="1" applyAlignment="1">
      <alignment horizontal="right"/>
    </xf>
    <xf numFmtId="4" fontId="0" fillId="7" borderId="29" xfId="0" applyNumberFormat="1" applyFill="1" applyBorder="1" applyAlignment="1">
      <alignment horizontal="right"/>
    </xf>
    <xf numFmtId="4" fontId="0" fillId="4" borderId="24" xfId="0" applyNumberFormat="1" applyFill="1" applyBorder="1" applyAlignment="1">
      <alignment horizontal="right"/>
    </xf>
    <xf numFmtId="0" fontId="4" fillId="0" borderId="1" xfId="0" applyFont="1" applyBorder="1"/>
    <xf numFmtId="0" fontId="23" fillId="0" borderId="0" xfId="0" applyFont="1"/>
    <xf numFmtId="0" fontId="23" fillId="0" borderId="0" xfId="0" applyFont="1" applyFill="1" applyAlignment="1">
      <alignment horizontal="left"/>
    </xf>
    <xf numFmtId="0" fontId="24" fillId="0" borderId="0" xfId="0" applyFont="1" applyAlignment="1">
      <alignment horizontal="right"/>
    </xf>
    <xf numFmtId="0" fontId="4" fillId="0" borderId="0" xfId="0" applyFont="1"/>
    <xf numFmtId="0" fontId="4" fillId="0" borderId="23" xfId="0" applyFont="1" applyBorder="1"/>
    <xf numFmtId="0" fontId="4" fillId="0" borderId="24" xfId="0" applyFont="1" applyBorder="1"/>
    <xf numFmtId="0" fontId="22" fillId="2" borderId="2" xfId="0" applyFont="1" applyFill="1" applyBorder="1" applyAlignment="1">
      <alignment horizontal="right" vertical="center"/>
    </xf>
    <xf numFmtId="0" fontId="22" fillId="2" borderId="4" xfId="0" applyFont="1" applyFill="1" applyBorder="1" applyAlignment="1">
      <alignment horizontal="right" vertical="center"/>
    </xf>
    <xf numFmtId="4" fontId="4" fillId="4" borderId="28" xfId="0" applyNumberFormat="1" applyFont="1" applyFill="1" applyBorder="1" applyAlignment="1">
      <alignment horizontal="right"/>
    </xf>
    <xf numFmtId="4" fontId="4" fillId="5" borderId="28" xfId="0" applyNumberFormat="1" applyFont="1" applyFill="1" applyBorder="1" applyAlignment="1">
      <alignment horizontal="right"/>
    </xf>
    <xf numFmtId="4" fontId="4" fillId="4" borderId="29" xfId="0" applyNumberFormat="1" applyFont="1" applyFill="1" applyBorder="1" applyAlignment="1">
      <alignment horizontal="right"/>
    </xf>
    <xf numFmtId="4" fontId="4" fillId="5" borderId="29" xfId="0" applyNumberFormat="1" applyFont="1" applyFill="1" applyBorder="1" applyAlignment="1">
      <alignment horizontal="right"/>
    </xf>
    <xf numFmtId="4" fontId="4" fillId="0" borderId="23" xfId="0" applyNumberFormat="1" applyFont="1" applyFill="1" applyBorder="1" applyAlignment="1">
      <alignment horizontal="right"/>
    </xf>
    <xf numFmtId="4" fontId="4" fillId="0" borderId="24" xfId="0" applyNumberFormat="1" applyFont="1" applyFill="1" applyBorder="1" applyAlignment="1">
      <alignment horizontal="right"/>
    </xf>
    <xf numFmtId="4" fontId="4" fillId="2" borderId="2" xfId="0" applyNumberFormat="1" applyFont="1" applyFill="1" applyBorder="1" applyAlignment="1">
      <alignment horizontal="right"/>
    </xf>
    <xf numFmtId="4" fontId="4" fillId="2" borderId="4" xfId="0" applyNumberFormat="1" applyFont="1" applyFill="1" applyBorder="1" applyAlignment="1">
      <alignment horizontal="right"/>
    </xf>
    <xf numFmtId="4" fontId="22" fillId="0" borderId="25" xfId="0" applyNumberFormat="1" applyFont="1" applyBorder="1" applyAlignment="1">
      <alignment horizontal="right"/>
    </xf>
    <xf numFmtId="4" fontId="22" fillId="0" borderId="26" xfId="0" applyNumberFormat="1" applyFont="1" applyBorder="1" applyAlignment="1">
      <alignment horizontal="right"/>
    </xf>
    <xf numFmtId="0" fontId="22" fillId="0" borderId="0" xfId="0" applyFont="1" applyAlignment="1">
      <alignment horizontal="right"/>
    </xf>
    <xf numFmtId="9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49" fontId="0" fillId="0" borderId="0" xfId="0" applyNumberFormat="1"/>
    <xf numFmtId="49" fontId="10" fillId="4" borderId="0" xfId="0" applyNumberFormat="1" applyFont="1" applyFill="1"/>
    <xf numFmtId="49" fontId="10" fillId="0" borderId="0" xfId="0" applyNumberFormat="1" applyFont="1"/>
    <xf numFmtId="4" fontId="0" fillId="0" borderId="0" xfId="0" applyNumberFormat="1"/>
    <xf numFmtId="4" fontId="10" fillId="7" borderId="24" xfId="0" applyNumberFormat="1" applyFont="1" applyFill="1" applyBorder="1" applyAlignment="1">
      <alignment horizontal="right"/>
    </xf>
    <xf numFmtId="49" fontId="10" fillId="0" borderId="0" xfId="0" applyNumberFormat="1" applyFont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5" fillId="2" borderId="1" xfId="0" applyFont="1" applyFill="1" applyBorder="1" applyAlignment="1">
      <alignment horizontal="right" vertical="center"/>
    </xf>
    <xf numFmtId="4" fontId="10" fillId="0" borderId="0" xfId="0" applyNumberFormat="1" applyFont="1" applyFill="1" applyBorder="1" applyAlignment="1">
      <alignment horizontal="right"/>
    </xf>
    <xf numFmtId="4" fontId="10" fillId="2" borderId="3" xfId="0" applyNumberFormat="1" applyFont="1" applyFill="1" applyBorder="1" applyAlignment="1">
      <alignment horizontal="right"/>
    </xf>
    <xf numFmtId="17" fontId="10" fillId="4" borderId="23" xfId="0" applyNumberFormat="1" applyFont="1" applyFill="1" applyBorder="1" applyAlignment="1">
      <alignment horizontal="left"/>
    </xf>
    <xf numFmtId="0" fontId="4" fillId="0" borderId="0" xfId="0" applyFont="1" applyBorder="1"/>
    <xf numFmtId="0" fontId="22" fillId="2" borderId="3" xfId="0" applyFont="1" applyFill="1" applyBorder="1" applyAlignment="1">
      <alignment horizontal="right" vertical="center"/>
    </xf>
    <xf numFmtId="4" fontId="4" fillId="0" borderId="0" xfId="0" applyNumberFormat="1" applyFont="1" applyFill="1" applyBorder="1" applyAlignment="1">
      <alignment horizontal="right"/>
    </xf>
    <xf numFmtId="4" fontId="4" fillId="2" borderId="3" xfId="0" applyNumberFormat="1" applyFont="1" applyFill="1" applyBorder="1" applyAlignment="1">
      <alignment horizontal="right"/>
    </xf>
    <xf numFmtId="4" fontId="10" fillId="4" borderId="0" xfId="0" applyNumberFormat="1" applyFont="1" applyFill="1" applyBorder="1" applyAlignment="1">
      <alignment horizontal="right"/>
    </xf>
    <xf numFmtId="0" fontId="22" fillId="0" borderId="0" xfId="0" applyFont="1" applyAlignment="1"/>
    <xf numFmtId="4" fontId="22" fillId="0" borderId="0" xfId="0" applyNumberFormat="1" applyFont="1" applyAlignment="1"/>
    <xf numFmtId="0" fontId="6" fillId="0" borderId="0" xfId="0" applyFont="1" applyFill="1" applyAlignment="1">
      <alignment horizontal="left"/>
    </xf>
    <xf numFmtId="0" fontId="18" fillId="0" borderId="0" xfId="0" applyFont="1" applyBorder="1"/>
    <xf numFmtId="0" fontId="6" fillId="0" borderId="0" xfId="0" applyFont="1" applyFill="1" applyAlignment="1">
      <alignment horizontal="left"/>
    </xf>
    <xf numFmtId="4" fontId="18" fillId="0" borderId="26" xfId="0" applyNumberFormat="1" applyFont="1" applyBorder="1" applyAlignment="1">
      <alignment horizontal="right"/>
    </xf>
    <xf numFmtId="4" fontId="17" fillId="0" borderId="0" xfId="0" applyNumberFormat="1" applyFont="1" applyAlignment="1">
      <alignment horizontal="right"/>
    </xf>
    <xf numFmtId="0" fontId="5" fillId="6" borderId="5" xfId="0" applyFont="1" applyFill="1" applyBorder="1" applyAlignment="1">
      <alignment horizontal="center" wrapText="1"/>
    </xf>
    <xf numFmtId="0" fontId="5" fillId="9" borderId="5" xfId="0" applyFont="1" applyFill="1" applyBorder="1"/>
    <xf numFmtId="4" fontId="3" fillId="7" borderId="24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4" fontId="17" fillId="5" borderId="24" xfId="0" applyNumberFormat="1" applyFont="1" applyFill="1" applyBorder="1" applyAlignment="1">
      <alignment horizontal="right"/>
    </xf>
    <xf numFmtId="0" fontId="10" fillId="0" borderId="0" xfId="0" applyNumberFormat="1" applyFont="1" applyAlignment="1">
      <alignment horizontal="right"/>
    </xf>
    <xf numFmtId="4" fontId="5" fillId="0" borderId="24" xfId="0" applyNumberFormat="1" applyFont="1" applyBorder="1" applyAlignment="1">
      <alignment horizontal="right"/>
    </xf>
    <xf numFmtId="0" fontId="6" fillId="0" borderId="0" xfId="0" applyFont="1" applyFill="1" applyAlignment="1">
      <alignment horizontal="left"/>
    </xf>
    <xf numFmtId="17" fontId="2" fillId="4" borderId="23" xfId="0" applyNumberFormat="1" applyFont="1" applyFill="1" applyBorder="1" applyAlignment="1">
      <alignment horizontal="left"/>
    </xf>
    <xf numFmtId="0" fontId="6" fillId="0" borderId="0" xfId="0" applyFont="1" applyFill="1" applyAlignment="1">
      <alignment horizontal="left"/>
    </xf>
    <xf numFmtId="17" fontId="1" fillId="4" borderId="23" xfId="0" applyNumberFormat="1" applyFont="1" applyFill="1" applyBorder="1" applyAlignment="1">
      <alignment horizontal="left"/>
    </xf>
    <xf numFmtId="4" fontId="4" fillId="4" borderId="23" xfId="0" applyNumberFormat="1" applyFont="1" applyFill="1" applyBorder="1" applyAlignment="1">
      <alignment horizontal="right"/>
    </xf>
    <xf numFmtId="4" fontId="4" fillId="4" borderId="0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4" fontId="0" fillId="5" borderId="22" xfId="0" applyNumberFormat="1" applyFill="1" applyBorder="1" applyAlignment="1">
      <alignment horizontal="right"/>
    </xf>
    <xf numFmtId="4" fontId="10" fillId="5" borderId="24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4" fontId="0" fillId="4" borderId="0" xfId="0" applyNumberFormat="1" applyFill="1" applyBorder="1" applyAlignment="1">
      <alignment horizontal="right"/>
    </xf>
    <xf numFmtId="4" fontId="0" fillId="5" borderId="0" xfId="0" applyNumberFormat="1" applyFill="1" applyBorder="1" applyAlignment="1">
      <alignment horizontal="right"/>
    </xf>
    <xf numFmtId="4" fontId="0" fillId="8" borderId="29" xfId="0" applyNumberForma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4" fontId="17" fillId="4" borderId="29" xfId="0" applyNumberFormat="1" applyFont="1" applyFill="1" applyBorder="1" applyAlignment="1">
      <alignment horizontal="right"/>
    </xf>
    <xf numFmtId="4" fontId="17" fillId="4" borderId="28" xfId="0" applyNumberFormat="1" applyFont="1" applyFill="1" applyBorder="1" applyAlignment="1">
      <alignment horizontal="right"/>
    </xf>
    <xf numFmtId="4" fontId="10" fillId="0" borderId="0" xfId="0" applyNumberFormat="1" applyFont="1"/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17" fillId="0" borderId="0" xfId="0" applyFont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49" fontId="17" fillId="0" borderId="0" xfId="0" applyNumberFormat="1" applyFont="1" applyAlignment="1">
      <alignment horizontal="right"/>
    </xf>
    <xf numFmtId="4" fontId="17" fillId="0" borderId="27" xfId="0" applyNumberFormat="1" applyFont="1" applyBorder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4" fontId="4" fillId="10" borderId="0" xfId="0" applyNumberFormat="1" applyFont="1" applyFill="1" applyBorder="1" applyAlignment="1">
      <alignment horizontal="right"/>
    </xf>
    <xf numFmtId="4" fontId="5" fillId="10" borderId="27" xfId="0" applyNumberFormat="1" applyFont="1" applyFill="1" applyBorder="1" applyAlignment="1">
      <alignment horizontal="right"/>
    </xf>
    <xf numFmtId="4" fontId="4" fillId="5" borderId="0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4" fontId="4" fillId="4" borderId="24" xfId="0" applyNumberFormat="1" applyFont="1" applyFill="1" applyBorder="1" applyAlignment="1">
      <alignment horizontal="right"/>
    </xf>
    <xf numFmtId="4" fontId="4" fillId="0" borderId="26" xfId="0" applyNumberFormat="1" applyFont="1" applyFill="1" applyBorder="1" applyAlignment="1">
      <alignment horizontal="right"/>
    </xf>
    <xf numFmtId="4" fontId="10" fillId="10" borderId="23" xfId="0" applyNumberFormat="1" applyFont="1" applyFill="1" applyBorder="1" applyAlignment="1">
      <alignment horizontal="right"/>
    </xf>
    <xf numFmtId="4" fontId="5" fillId="10" borderId="26" xfId="0" applyNumberFormat="1" applyFont="1" applyFill="1" applyBorder="1" applyAlignment="1">
      <alignment horizontal="right"/>
    </xf>
    <xf numFmtId="4" fontId="10" fillId="8" borderId="28" xfId="0" applyNumberFormat="1" applyFont="1" applyFill="1" applyBorder="1" applyAlignment="1">
      <alignment horizontal="right"/>
    </xf>
    <xf numFmtId="4" fontId="10" fillId="8" borderId="29" xfId="0" applyNumberFormat="1" applyFont="1" applyFill="1" applyBorder="1" applyAlignment="1">
      <alignment horizontal="right"/>
    </xf>
    <xf numFmtId="4" fontId="10" fillId="8" borderId="23" xfId="0" applyNumberFormat="1" applyFont="1" applyFill="1" applyBorder="1" applyAlignment="1">
      <alignment horizontal="right"/>
    </xf>
    <xf numFmtId="4" fontId="10" fillId="10" borderId="0" xfId="0" applyNumberFormat="1" applyFont="1" applyFill="1" applyBorder="1" applyAlignment="1">
      <alignment horizontal="right"/>
    </xf>
    <xf numFmtId="4" fontId="0" fillId="8" borderId="23" xfId="0" applyNumberFormat="1" applyFill="1" applyBorder="1" applyAlignment="1">
      <alignment horizontal="right"/>
    </xf>
    <xf numFmtId="4" fontId="0" fillId="4" borderId="22" xfId="0" applyNumberFormat="1" applyFill="1" applyBorder="1" applyAlignment="1">
      <alignment horizontal="right"/>
    </xf>
    <xf numFmtId="4" fontId="10" fillId="4" borderId="24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17" fontId="10" fillId="4" borderId="29" xfId="0" applyNumberFormat="1" applyFont="1" applyFill="1" applyBorder="1" applyAlignment="1">
      <alignment horizontal="left"/>
    </xf>
    <xf numFmtId="4" fontId="0" fillId="10" borderId="0" xfId="0" applyNumberForma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0" fontId="25" fillId="3" borderId="9" xfId="0" applyFont="1" applyFill="1" applyBorder="1"/>
    <xf numFmtId="4" fontId="17" fillId="5" borderId="29" xfId="0" applyNumberFormat="1" applyFont="1" applyFill="1" applyBorder="1" applyAlignment="1">
      <alignment horizontal="right"/>
    </xf>
    <xf numFmtId="4" fontId="18" fillId="10" borderId="27" xfId="0" applyNumberFormat="1" applyFont="1" applyFill="1" applyBorder="1" applyAlignment="1">
      <alignment horizontal="right"/>
    </xf>
    <xf numFmtId="4" fontId="17" fillId="5" borderId="0" xfId="0" applyNumberFormat="1" applyFont="1" applyFill="1" applyBorder="1" applyAlignment="1">
      <alignment horizontal="right"/>
    </xf>
    <xf numFmtId="4" fontId="18" fillId="10" borderId="26" xfId="0" applyNumberFormat="1" applyFon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14" fontId="6" fillId="0" borderId="0" xfId="0" applyNumberFormat="1" applyFont="1" applyAlignment="1">
      <alignment horizontal="right"/>
    </xf>
    <xf numFmtId="4" fontId="10" fillId="5" borderId="0" xfId="0" applyNumberFormat="1" applyFont="1" applyFill="1" applyBorder="1" applyAlignment="1">
      <alignment horizontal="right"/>
    </xf>
    <xf numFmtId="4" fontId="0" fillId="10" borderId="30" xfId="0" applyNumberFormat="1" applyFill="1" applyBorder="1" applyAlignment="1">
      <alignment horizontal="right"/>
    </xf>
    <xf numFmtId="0" fontId="9" fillId="0" borderId="0" xfId="0" applyFont="1" applyAlignment="1">
      <alignment horizontal="righ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14" fontId="0" fillId="0" borderId="0" xfId="0" applyNumberFormat="1" applyAlignment="1">
      <alignment horizontal="right"/>
    </xf>
    <xf numFmtId="4" fontId="0" fillId="0" borderId="0" xfId="0" applyNumberFormat="1" applyAlignment="1">
      <alignment horizontal="left"/>
    </xf>
    <xf numFmtId="4" fontId="26" fillId="0" borderId="0" xfId="0" applyNumberFormat="1" applyFont="1" applyAlignment="1">
      <alignment horizontal="right"/>
    </xf>
    <xf numFmtId="4" fontId="27" fillId="0" borderId="26" xfId="0" applyNumberFormat="1" applyFont="1" applyBorder="1" applyAlignment="1">
      <alignment horizontal="right"/>
    </xf>
    <xf numFmtId="4" fontId="0" fillId="8" borderId="24" xfId="0" applyNumberFormat="1" applyFill="1" applyBorder="1" applyAlignment="1">
      <alignment horizontal="right"/>
    </xf>
    <xf numFmtId="4" fontId="10" fillId="8" borderId="24" xfId="0" applyNumberFormat="1" applyFont="1" applyFill="1" applyBorder="1" applyAlignment="1">
      <alignment horizontal="right"/>
    </xf>
    <xf numFmtId="4" fontId="0" fillId="10" borderId="26" xfId="0" applyNumberFormat="1" applyFill="1" applyBorder="1" applyAlignment="1">
      <alignment horizontal="right"/>
    </xf>
    <xf numFmtId="0" fontId="6" fillId="0" borderId="0" xfId="0" applyFont="1" applyFill="1" applyAlignment="1">
      <alignment horizontal="left"/>
    </xf>
    <xf numFmtId="4" fontId="10" fillId="11" borderId="30" xfId="0" applyNumberFormat="1" applyFont="1" applyFill="1" applyBorder="1" applyAlignment="1">
      <alignment horizontal="right"/>
    </xf>
    <xf numFmtId="0" fontId="10" fillId="11" borderId="5" xfId="0" applyFont="1" applyFill="1" applyBorder="1"/>
    <xf numFmtId="4" fontId="5" fillId="11" borderId="25" xfId="0" applyNumberFormat="1" applyFont="1" applyFill="1" applyBorder="1" applyAlignment="1">
      <alignment horizontal="right"/>
    </xf>
    <xf numFmtId="4" fontId="10" fillId="11" borderId="26" xfId="0" applyNumberFormat="1" applyFont="1" applyFill="1" applyBorder="1" applyAlignment="1">
      <alignment horizontal="right"/>
    </xf>
    <xf numFmtId="4" fontId="10" fillId="11" borderId="27" xfId="0" applyNumberFormat="1" applyFont="1" applyFill="1" applyBorder="1" applyAlignment="1">
      <alignment horizontal="right"/>
    </xf>
    <xf numFmtId="4" fontId="10" fillId="11" borderId="25" xfId="0" applyNumberFormat="1" applyFont="1" applyFill="1" applyBorder="1" applyAlignment="1">
      <alignment horizontal="right"/>
    </xf>
    <xf numFmtId="4" fontId="10" fillId="11" borderId="2" xfId="0" applyNumberFormat="1" applyFont="1" applyFill="1" applyBorder="1" applyAlignment="1">
      <alignment horizontal="right"/>
    </xf>
    <xf numFmtId="4" fontId="5" fillId="11" borderId="26" xfId="0" applyNumberFormat="1" applyFont="1" applyFill="1" applyBorder="1" applyAlignment="1">
      <alignment horizontal="right"/>
    </xf>
    <xf numFmtId="0" fontId="0" fillId="11" borderId="0" xfId="0" applyFill="1" applyAlignment="1">
      <alignment horizontal="right"/>
    </xf>
    <xf numFmtId="4" fontId="0" fillId="11" borderId="0" xfId="0" applyNumberFormat="1" applyFill="1"/>
    <xf numFmtId="0" fontId="0" fillId="11" borderId="0" xfId="0" applyFill="1"/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17" fillId="4" borderId="23" xfId="0" applyFont="1" applyFill="1" applyBorder="1"/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11" fillId="3" borderId="0" xfId="0" applyFont="1" applyFill="1" applyAlignment="1">
      <alignment horizontal="left"/>
    </xf>
    <xf numFmtId="164" fontId="11" fillId="3" borderId="0" xfId="0" applyNumberFormat="1" applyFont="1" applyFill="1" applyAlignment="1">
      <alignment horizontal="left"/>
    </xf>
    <xf numFmtId="0" fontId="8" fillId="3" borderId="0" xfId="0" applyFont="1" applyFill="1" applyAlignment="1">
      <alignment horizontal="left"/>
    </xf>
    <xf numFmtId="0" fontId="6" fillId="0" borderId="0" xfId="0" applyFont="1" applyFill="1" applyAlignment="1">
      <alignment horizontal="left"/>
    </xf>
    <xf numFmtId="0" fontId="5" fillId="6" borderId="21" xfId="0" applyFont="1" applyFill="1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166" fontId="8" fillId="4" borderId="0" xfId="0" quotePrefix="1" applyNumberFormat="1" applyFont="1" applyFill="1" applyAlignment="1">
      <alignment horizontal="left"/>
    </xf>
    <xf numFmtId="0" fontId="11" fillId="4" borderId="0" xfId="0" applyFont="1" applyFill="1" applyAlignment="1">
      <alignment horizontal="left"/>
    </xf>
    <xf numFmtId="0" fontId="5" fillId="0" borderId="22" xfId="0" applyFont="1" applyBorder="1" applyAlignment="1">
      <alignment horizontal="center"/>
    </xf>
    <xf numFmtId="0" fontId="5" fillId="6" borderId="22" xfId="0" applyFont="1" applyFill="1" applyBorder="1" applyAlignment="1">
      <alignment horizontal="center"/>
    </xf>
    <xf numFmtId="0" fontId="22" fillId="6" borderId="21" xfId="0" applyFont="1" applyFill="1" applyBorder="1" applyAlignment="1">
      <alignment horizontal="center" wrapText="1"/>
    </xf>
    <xf numFmtId="0" fontId="22" fillId="6" borderId="22" xfId="0" applyFont="1" applyFill="1" applyBorder="1" applyAlignment="1">
      <alignment horizontal="center"/>
    </xf>
    <xf numFmtId="0" fontId="5" fillId="10" borderId="21" xfId="0" applyFont="1" applyFill="1" applyBorder="1" applyAlignment="1">
      <alignment horizontal="center" wrapText="1"/>
    </xf>
    <xf numFmtId="0" fontId="5" fillId="10" borderId="22" xfId="0" applyFont="1" applyFill="1" applyBorder="1" applyAlignment="1">
      <alignment horizontal="center"/>
    </xf>
    <xf numFmtId="0" fontId="22" fillId="10" borderId="21" xfId="0" applyFont="1" applyFill="1" applyBorder="1" applyAlignment="1">
      <alignment horizontal="center" wrapText="1"/>
    </xf>
    <xf numFmtId="0" fontId="22" fillId="10" borderId="22" xfId="0" applyFont="1" applyFill="1" applyBorder="1" applyAlignment="1">
      <alignment horizontal="center"/>
    </xf>
    <xf numFmtId="0" fontId="0" fillId="0" borderId="22" xfId="0" applyBorder="1" applyAlignment="1">
      <alignment horizontal="center"/>
    </xf>
    <xf numFmtId="0" fontId="17" fillId="0" borderId="0" xfId="0" applyFont="1" applyAlignment="1">
      <alignment horizontal="left"/>
    </xf>
    <xf numFmtId="0" fontId="5" fillId="6" borderId="22" xfId="0" applyFont="1" applyFill="1" applyBorder="1" applyAlignment="1">
      <alignment horizontal="center" wrapText="1"/>
    </xf>
  </cellXfs>
  <cellStyles count="1">
    <cellStyle name="Standard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CC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theme" Target="theme/theme1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6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7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8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vmlDrawing9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6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7.v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8.v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9.v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0.v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1.v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2.v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3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4.v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5.v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6.v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7.v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8.v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9.v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0.v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1.v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2.v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3.v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4.v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5.v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6.v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7.v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8.v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9.v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0.v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1.v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2.v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3.v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4.v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5.v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6.v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7.v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8.v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9.v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0.v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1.v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2.v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3.v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4.v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5.v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6.v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7.v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8.v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59.v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0.v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1.v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2.v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3.v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4.v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5.v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6.v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7.v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8.v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9.v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0.v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1.v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2.v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3.v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4.v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5.v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6.v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7.v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8.v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79.v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0.v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1.v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2.v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3.v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4.v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5.v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6.v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7.v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8.v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9.v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0.v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1.v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2.v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3.v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4.v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5.v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6.v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7.v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8.vml"/><Relationship Id="rId1" Type="http://schemas.openxmlformats.org/officeDocument/2006/relationships/printerSettings" Target="../printerSettings/printerSettings9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/>
  <dimension ref="A1:L42"/>
  <sheetViews>
    <sheetView workbookViewId="0">
      <selection activeCell="A19" sqref="A19:XFD19"/>
    </sheetView>
  </sheetViews>
  <sheetFormatPr baseColWidth="10" defaultRowHeight="12.75"/>
  <cols>
    <col min="1" max="1" width="17.85546875" customWidth="1"/>
    <col min="2" max="12" width="9.7109375" customWidth="1"/>
  </cols>
  <sheetData>
    <row r="1" spans="1:1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2" ht="15.75">
      <c r="A2" s="7" t="s">
        <v>0</v>
      </c>
    </row>
    <row r="3" spans="1:12" s="15" customFormat="1" ht="15">
      <c r="A3" s="2"/>
    </row>
    <row r="4" spans="1:12" s="15" customFormat="1" ht="15">
      <c r="A4" s="2" t="s">
        <v>21</v>
      </c>
    </row>
    <row r="5" spans="1:12" s="15" customFormat="1" ht="14.25"/>
    <row r="6" spans="1:12" s="15" customFormat="1" ht="15">
      <c r="A6" s="2" t="s">
        <v>1</v>
      </c>
      <c r="B6" s="350" t="s">
        <v>63</v>
      </c>
      <c r="C6" s="348"/>
      <c r="D6" s="348"/>
      <c r="E6" s="348"/>
      <c r="F6" s="348"/>
      <c r="G6" s="348"/>
      <c r="H6" s="348"/>
      <c r="I6" s="348"/>
      <c r="J6" s="348"/>
      <c r="K6" s="348"/>
    </row>
    <row r="7" spans="1:12" s="15" customFormat="1" ht="15">
      <c r="A7" s="2"/>
    </row>
    <row r="8" spans="1:12" s="15" customFormat="1" ht="15">
      <c r="A8" s="2" t="s">
        <v>10</v>
      </c>
      <c r="B8" s="350" t="s">
        <v>64</v>
      </c>
      <c r="C8" s="348"/>
      <c r="D8" s="348"/>
      <c r="E8" s="348"/>
      <c r="F8" s="348"/>
      <c r="G8" s="9" t="s">
        <v>11</v>
      </c>
      <c r="H8" s="349"/>
      <c r="I8" s="349"/>
      <c r="J8" s="349"/>
      <c r="K8" s="349"/>
    </row>
    <row r="9" spans="1:12" s="15" customFormat="1" ht="15">
      <c r="A9" s="2"/>
      <c r="B9" s="348"/>
      <c r="C9" s="348"/>
      <c r="D9" s="348"/>
      <c r="E9" s="348"/>
      <c r="F9" s="348"/>
      <c r="H9" s="349"/>
      <c r="I9" s="349"/>
      <c r="J9" s="349"/>
      <c r="K9" s="349"/>
    </row>
    <row r="10" spans="1:12" s="15" customFormat="1" ht="15">
      <c r="A10" s="2"/>
      <c r="B10" s="348"/>
      <c r="C10" s="348"/>
      <c r="D10" s="348"/>
      <c r="E10" s="348"/>
      <c r="F10" s="348"/>
      <c r="H10" s="349"/>
      <c r="I10" s="349"/>
      <c r="J10" s="349"/>
      <c r="K10" s="349"/>
    </row>
    <row r="11" spans="1:12" s="15" customFormat="1" ht="15">
      <c r="A11" s="2"/>
      <c r="B11" s="348"/>
      <c r="C11" s="348"/>
      <c r="D11" s="348"/>
      <c r="E11" s="348"/>
      <c r="F11" s="348"/>
      <c r="H11" s="349"/>
      <c r="I11" s="349"/>
      <c r="J11" s="349"/>
      <c r="K11" s="349"/>
    </row>
    <row r="12" spans="1:12" s="15" customFormat="1" ht="15">
      <c r="A12" s="2"/>
      <c r="B12" s="348"/>
      <c r="C12" s="348"/>
      <c r="D12" s="348"/>
      <c r="E12" s="348"/>
      <c r="F12" s="348"/>
      <c r="H12" s="349"/>
      <c r="I12" s="349"/>
      <c r="J12" s="349"/>
      <c r="K12" s="349"/>
    </row>
    <row r="13" spans="1:12" s="15" customFormat="1" ht="15">
      <c r="A13" s="2"/>
    </row>
    <row r="14" spans="1:12" s="15" customFormat="1" ht="15">
      <c r="A14" s="2"/>
    </row>
    <row r="15" spans="1:12" ht="24.75" customHeight="1">
      <c r="A15" s="6" t="s">
        <v>2</v>
      </c>
      <c r="B15" s="47" t="s">
        <v>158</v>
      </c>
      <c r="C15" s="47" t="s">
        <v>27</v>
      </c>
      <c r="D15" s="47" t="s">
        <v>28</v>
      </c>
      <c r="E15" s="47" t="s">
        <v>29</v>
      </c>
      <c r="F15" s="47" t="s">
        <v>30</v>
      </c>
      <c r="G15" s="47" t="s">
        <v>31</v>
      </c>
      <c r="H15" s="5"/>
      <c r="I15" s="5"/>
      <c r="J15" s="5"/>
      <c r="K15" s="5"/>
      <c r="L15" s="5"/>
    </row>
    <row r="16" spans="1:12">
      <c r="A16" t="s">
        <v>3</v>
      </c>
      <c r="B16" s="39">
        <v>150</v>
      </c>
      <c r="C16" s="39">
        <v>0</v>
      </c>
      <c r="D16" s="39">
        <v>0</v>
      </c>
      <c r="E16" s="39">
        <v>0</v>
      </c>
      <c r="F16" s="39">
        <v>0</v>
      </c>
      <c r="G16" s="39">
        <v>0</v>
      </c>
      <c r="H16" s="39"/>
      <c r="I16" s="39"/>
      <c r="J16" s="39"/>
      <c r="K16" s="39"/>
      <c r="L16" s="39"/>
    </row>
    <row r="17" spans="1:12">
      <c r="A17" t="s">
        <v>4</v>
      </c>
      <c r="B17" s="39">
        <v>140</v>
      </c>
      <c r="C17" s="39">
        <v>0</v>
      </c>
      <c r="D17" s="39">
        <v>0</v>
      </c>
      <c r="E17" s="39">
        <v>0</v>
      </c>
      <c r="F17" s="39">
        <v>0</v>
      </c>
      <c r="G17" s="39">
        <v>0</v>
      </c>
      <c r="H17" s="39"/>
      <c r="I17" s="39"/>
      <c r="J17" s="39"/>
      <c r="K17" s="39"/>
      <c r="L17" s="39"/>
    </row>
    <row r="18" spans="1:12">
      <c r="A18" t="s">
        <v>5</v>
      </c>
      <c r="B18" s="39">
        <v>118</v>
      </c>
      <c r="C18" s="39">
        <v>0</v>
      </c>
      <c r="D18" s="39">
        <v>0</v>
      </c>
      <c r="E18" s="39">
        <v>0</v>
      </c>
      <c r="F18" s="39">
        <v>0</v>
      </c>
      <c r="G18" s="39">
        <v>0</v>
      </c>
      <c r="H18" s="39"/>
      <c r="I18" s="39"/>
      <c r="J18" s="39"/>
      <c r="K18" s="39"/>
      <c r="L18" s="39"/>
    </row>
    <row r="19" spans="1:12">
      <c r="A19" t="s">
        <v>6</v>
      </c>
      <c r="B19" s="39">
        <v>100</v>
      </c>
      <c r="C19" s="39">
        <v>0</v>
      </c>
      <c r="D19" s="39">
        <v>0</v>
      </c>
      <c r="E19" s="39">
        <v>0</v>
      </c>
      <c r="F19" s="39">
        <v>0</v>
      </c>
      <c r="G19" s="39">
        <v>0</v>
      </c>
      <c r="H19" s="39"/>
      <c r="I19" s="39"/>
      <c r="J19" s="39"/>
      <c r="K19" s="39"/>
      <c r="L19" s="39"/>
    </row>
    <row r="20" spans="1:12">
      <c r="A20" t="s">
        <v>7</v>
      </c>
      <c r="B20" s="39">
        <v>75</v>
      </c>
      <c r="C20" s="39">
        <v>0</v>
      </c>
      <c r="D20" s="39">
        <v>0</v>
      </c>
      <c r="E20" s="39">
        <v>0</v>
      </c>
      <c r="F20" s="39">
        <v>0</v>
      </c>
      <c r="G20" s="39">
        <v>0</v>
      </c>
      <c r="H20" s="39"/>
      <c r="I20" s="39"/>
      <c r="J20" s="39"/>
      <c r="K20" s="39"/>
      <c r="L20" s="39"/>
    </row>
    <row r="21" spans="1:12">
      <c r="A21" t="s">
        <v>8</v>
      </c>
      <c r="B21" s="39">
        <v>60</v>
      </c>
      <c r="C21" s="39">
        <v>0</v>
      </c>
      <c r="D21" s="39">
        <v>0</v>
      </c>
      <c r="E21" s="39">
        <v>0</v>
      </c>
      <c r="F21" s="39">
        <v>0</v>
      </c>
      <c r="G21" s="39">
        <v>0</v>
      </c>
      <c r="H21" s="39"/>
      <c r="I21" s="39"/>
      <c r="J21" s="39"/>
      <c r="K21" s="39"/>
      <c r="L21" s="39"/>
    </row>
    <row r="22" spans="1:12">
      <c r="A22" t="s">
        <v>9</v>
      </c>
      <c r="B22" s="39">
        <v>35</v>
      </c>
      <c r="C22" s="39">
        <v>0</v>
      </c>
      <c r="D22" s="39">
        <v>0</v>
      </c>
      <c r="E22" s="39">
        <v>0</v>
      </c>
      <c r="F22" s="39">
        <v>0</v>
      </c>
      <c r="G22" s="39">
        <v>0</v>
      </c>
      <c r="H22" s="39"/>
      <c r="I22" s="39"/>
      <c r="J22" s="39"/>
      <c r="K22" s="39"/>
      <c r="L22" s="39"/>
    </row>
    <row r="23" spans="1:12">
      <c r="A23" s="22" t="s">
        <v>47</v>
      </c>
      <c r="B23" s="39">
        <v>0</v>
      </c>
      <c r="C23" s="39">
        <v>0</v>
      </c>
      <c r="D23" s="39">
        <v>0</v>
      </c>
      <c r="E23" s="39">
        <v>0</v>
      </c>
      <c r="F23" s="39">
        <v>0</v>
      </c>
      <c r="G23" s="39">
        <v>0</v>
      </c>
      <c r="H23" s="39"/>
      <c r="I23" s="39"/>
      <c r="J23" s="39"/>
      <c r="K23" s="39"/>
      <c r="L23" s="39"/>
    </row>
    <row r="24" spans="1:12">
      <c r="A24" s="22" t="s">
        <v>48</v>
      </c>
      <c r="B24" s="39">
        <v>0</v>
      </c>
      <c r="C24" s="39">
        <v>0</v>
      </c>
      <c r="D24" s="39">
        <v>0</v>
      </c>
      <c r="E24" s="39">
        <v>0</v>
      </c>
      <c r="F24" s="39">
        <v>0</v>
      </c>
      <c r="G24" s="39">
        <v>0</v>
      </c>
      <c r="H24" s="39"/>
      <c r="I24" s="39"/>
      <c r="J24" s="39"/>
      <c r="K24" s="39"/>
      <c r="L24" s="39"/>
    </row>
    <row r="25" spans="1:12">
      <c r="A25" s="22" t="s">
        <v>39</v>
      </c>
      <c r="B25" s="39">
        <v>0</v>
      </c>
      <c r="C25" s="39">
        <v>0</v>
      </c>
      <c r="D25" s="39">
        <v>0</v>
      </c>
      <c r="E25" s="39">
        <v>0</v>
      </c>
      <c r="F25" s="39">
        <v>0</v>
      </c>
      <c r="G25" s="39">
        <v>0</v>
      </c>
      <c r="H25" s="39"/>
      <c r="I25" s="39"/>
      <c r="J25" s="39"/>
      <c r="K25" s="39"/>
      <c r="L25" s="39"/>
    </row>
    <row r="26" spans="1:12">
      <c r="A26" s="22" t="s">
        <v>40</v>
      </c>
      <c r="B26" s="39">
        <v>0</v>
      </c>
      <c r="C26" s="39">
        <v>0</v>
      </c>
      <c r="D26" s="39">
        <v>0</v>
      </c>
      <c r="E26" s="39">
        <v>0</v>
      </c>
      <c r="F26" s="39">
        <v>0</v>
      </c>
      <c r="G26" s="39">
        <v>0</v>
      </c>
      <c r="H26" s="39"/>
      <c r="I26" s="39"/>
      <c r="J26" s="39"/>
      <c r="K26" s="39"/>
      <c r="L26" s="39"/>
    </row>
    <row r="27" spans="1:12">
      <c r="A27" s="22" t="s">
        <v>41</v>
      </c>
      <c r="B27" s="39">
        <v>0</v>
      </c>
      <c r="C27" s="39">
        <v>0</v>
      </c>
      <c r="D27" s="39">
        <v>0</v>
      </c>
      <c r="E27" s="39">
        <v>0</v>
      </c>
      <c r="F27" s="39">
        <v>0</v>
      </c>
      <c r="G27" s="39">
        <v>0</v>
      </c>
      <c r="H27" s="39"/>
      <c r="I27" s="39"/>
      <c r="J27" s="39"/>
      <c r="K27" s="39"/>
      <c r="L27" s="39"/>
    </row>
    <row r="28" spans="1:12">
      <c r="A28" s="22" t="s">
        <v>42</v>
      </c>
      <c r="B28" s="39">
        <v>0</v>
      </c>
      <c r="C28" s="39">
        <v>0</v>
      </c>
      <c r="D28" s="39">
        <v>0</v>
      </c>
      <c r="E28" s="39">
        <v>0</v>
      </c>
      <c r="F28" s="39">
        <v>0</v>
      </c>
      <c r="G28" s="39">
        <v>0</v>
      </c>
      <c r="H28" s="39"/>
      <c r="I28" s="39"/>
      <c r="J28" s="39"/>
      <c r="K28" s="39"/>
      <c r="L28" s="39"/>
    </row>
    <row r="29" spans="1:12">
      <c r="A29" s="22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</row>
    <row r="30" spans="1:12">
      <c r="A30" s="22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</row>
    <row r="31" spans="1:12">
      <c r="A31" s="22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</row>
    <row r="36" spans="1:2" hidden="1">
      <c r="A36" s="1" t="s">
        <v>26</v>
      </c>
    </row>
    <row r="37" spans="1:2" hidden="1">
      <c r="A37" t="str">
        <f>B15</f>
        <v>Ansatz</v>
      </c>
      <c r="B37">
        <v>2</v>
      </c>
    </row>
    <row r="38" spans="1:2" hidden="1">
      <c r="A38" t="str">
        <f>C15</f>
        <v>Ansatz 2011</v>
      </c>
      <c r="B38">
        <v>3</v>
      </c>
    </row>
    <row r="39" spans="1:2" hidden="1">
      <c r="A39" t="str">
        <f>D15</f>
        <v>Ansatz 2012</v>
      </c>
      <c r="B39">
        <v>4</v>
      </c>
    </row>
    <row r="40" spans="1:2" hidden="1">
      <c r="A40" t="str">
        <f>E15</f>
        <v>Ansatz 2013</v>
      </c>
      <c r="B40">
        <v>5</v>
      </c>
    </row>
    <row r="41" spans="1:2" hidden="1">
      <c r="A41" t="str">
        <f>F15</f>
        <v>Ansatz 2014</v>
      </c>
      <c r="B41">
        <v>6</v>
      </c>
    </row>
    <row r="42" spans="1:2" hidden="1">
      <c r="A42" t="str">
        <f>G15</f>
        <v>Ansatz 2015</v>
      </c>
      <c r="B42">
        <v>7</v>
      </c>
    </row>
  </sheetData>
  <mergeCells count="11">
    <mergeCell ref="B6:K6"/>
    <mergeCell ref="H8:K8"/>
    <mergeCell ref="H9:K9"/>
    <mergeCell ref="B8:F8"/>
    <mergeCell ref="B9:F9"/>
    <mergeCell ref="B12:F12"/>
    <mergeCell ref="H10:K10"/>
    <mergeCell ref="H11:K11"/>
    <mergeCell ref="H12:K12"/>
    <mergeCell ref="B10:F10"/>
    <mergeCell ref="B11:F11"/>
  </mergeCells>
  <phoneticPr fontId="0" type="noConversion"/>
  <pageMargins left="0.70866141732283472" right="0.70866141732283472" top="0.78740157480314965" bottom="0.6692913385826772" header="0.39370078740157483" footer="0.35433070866141736"/>
  <pageSetup paperSize="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899"/>
  <sheetViews>
    <sheetView topLeftCell="A107" zoomScale="130" workbookViewId="0">
      <selection activeCell="A138" sqref="A138"/>
    </sheetView>
  </sheetViews>
  <sheetFormatPr baseColWidth="10" defaultRowHeight="15" customHeight="1"/>
  <cols>
    <col min="1" max="1" width="15.28515625" style="14" customWidth="1"/>
    <col min="2" max="2" width="13" style="14" customWidth="1"/>
    <col min="3" max="3" width="9.7109375" style="14" customWidth="1"/>
    <col min="4" max="4" width="22.7109375" style="14" customWidth="1"/>
    <col min="5" max="9" width="4" style="14" customWidth="1"/>
    <col min="10" max="10" width="9.7109375" style="14" customWidth="1"/>
    <col min="11" max="12" width="9.7109375" style="18" customWidth="1"/>
    <col min="13" max="13" width="22.28515625" bestFit="1" customWidth="1"/>
  </cols>
  <sheetData>
    <row r="1" spans="1:13" ht="12.75">
      <c r="A1" s="3"/>
      <c r="B1" s="3"/>
      <c r="C1" s="3"/>
      <c r="D1" s="3"/>
      <c r="E1" s="3"/>
      <c r="F1" s="3"/>
      <c r="G1" s="3"/>
      <c r="H1" s="3"/>
      <c r="I1" s="3"/>
      <c r="J1" s="3"/>
      <c r="K1" s="17"/>
      <c r="L1" s="17"/>
    </row>
    <row r="2" spans="1:13" ht="15.75">
      <c r="A2" s="7" t="s">
        <v>12</v>
      </c>
      <c r="B2"/>
      <c r="C2"/>
      <c r="D2"/>
      <c r="E2"/>
      <c r="F2"/>
      <c r="G2"/>
      <c r="H2"/>
      <c r="I2"/>
      <c r="J2"/>
      <c r="K2" s="4"/>
      <c r="L2" s="4"/>
    </row>
    <row r="3" spans="1:13" s="14" customFormat="1" ht="12.75">
      <c r="A3" s="1"/>
      <c r="K3" s="18"/>
      <c r="L3" s="18"/>
    </row>
    <row r="4" spans="1:13">
      <c r="A4" s="351" t="str">
        <f>IF(Vertragsdaten!B6="","",Vertragsdaten!B6)</f>
        <v>EP SIEP</v>
      </c>
      <c r="B4" s="351"/>
      <c r="C4" s="351"/>
      <c r="D4" s="351"/>
      <c r="E4" s="351"/>
      <c r="F4" s="351"/>
      <c r="G4" s="351"/>
      <c r="H4" s="351"/>
      <c r="I4" s="351"/>
      <c r="J4" s="351"/>
      <c r="K4" s="4"/>
      <c r="L4" s="4"/>
    </row>
    <row r="5" spans="1:13">
      <c r="A5" s="43"/>
      <c r="B5" s="43"/>
      <c r="C5" s="43"/>
      <c r="D5" s="43"/>
      <c r="E5" s="43"/>
      <c r="F5" s="43"/>
      <c r="G5" s="43"/>
      <c r="H5" s="43"/>
      <c r="I5" s="43"/>
      <c r="J5" s="43"/>
      <c r="K5" s="4"/>
      <c r="L5" s="4"/>
    </row>
    <row r="6" spans="1:13" ht="12.75">
      <c r="A6"/>
      <c r="B6"/>
      <c r="C6"/>
      <c r="D6"/>
      <c r="E6"/>
      <c r="F6"/>
      <c r="G6"/>
      <c r="H6"/>
      <c r="I6"/>
      <c r="J6"/>
      <c r="K6" s="4"/>
      <c r="L6" s="4"/>
    </row>
    <row r="7" spans="1:13" s="1" customFormat="1" ht="24.75" customHeight="1">
      <c r="A7" s="10" t="s">
        <v>14</v>
      </c>
      <c r="B7" s="11" t="s">
        <v>15</v>
      </c>
      <c r="C7" s="11" t="s">
        <v>16</v>
      </c>
      <c r="D7" s="11" t="s">
        <v>18</v>
      </c>
      <c r="E7" s="11"/>
      <c r="F7" s="11"/>
      <c r="G7" s="11"/>
      <c r="H7" s="11"/>
      <c r="I7" s="11"/>
      <c r="J7" s="12" t="s">
        <v>17</v>
      </c>
      <c r="K7" s="12" t="s">
        <v>19</v>
      </c>
      <c r="L7" s="13" t="s">
        <v>20</v>
      </c>
      <c r="M7" s="16" t="s">
        <v>13</v>
      </c>
    </row>
    <row r="8" spans="1:13" ht="15" customHeight="1">
      <c r="A8" s="23" t="s">
        <v>65</v>
      </c>
      <c r="B8" s="24" t="s">
        <v>51</v>
      </c>
      <c r="C8" s="24"/>
      <c r="D8" s="24" t="s">
        <v>66</v>
      </c>
      <c r="E8" s="24"/>
      <c r="F8" s="24"/>
      <c r="G8" s="24"/>
      <c r="H8" s="24"/>
      <c r="I8" s="24"/>
      <c r="J8" s="24"/>
      <c r="K8" s="25" t="s">
        <v>4</v>
      </c>
      <c r="L8" s="26"/>
      <c r="M8" s="14" t="str">
        <f t="shared" ref="M8:M117" si="0">A8&amp;" "&amp;B8</f>
        <v>Bäumle Michael</v>
      </c>
    </row>
    <row r="9" spans="1:13" ht="15" customHeight="1">
      <c r="A9" s="52" t="s">
        <v>67</v>
      </c>
      <c r="B9" s="53" t="s">
        <v>43</v>
      </c>
      <c r="C9" s="53"/>
      <c r="D9" s="53" t="s">
        <v>66</v>
      </c>
      <c r="E9" s="53"/>
      <c r="F9" s="53"/>
      <c r="G9" s="53"/>
      <c r="H9" s="53"/>
      <c r="I9" s="53"/>
      <c r="J9" s="53"/>
      <c r="K9" s="54" t="s">
        <v>4</v>
      </c>
      <c r="L9" s="55"/>
      <c r="M9" s="14" t="str">
        <f>A9&amp;" "&amp;B9</f>
        <v>Beck Peter</v>
      </c>
    </row>
    <row r="10" spans="1:13" ht="15" customHeight="1">
      <c r="A10" s="27" t="s">
        <v>68</v>
      </c>
      <c r="B10" s="28" t="s">
        <v>69</v>
      </c>
      <c r="C10" s="28"/>
      <c r="D10" s="53" t="s">
        <v>66</v>
      </c>
      <c r="E10" s="53"/>
      <c r="F10" s="53"/>
      <c r="G10" s="53"/>
      <c r="H10" s="53"/>
      <c r="I10" s="53"/>
      <c r="J10" s="28"/>
      <c r="K10" s="29" t="s">
        <v>4</v>
      </c>
      <c r="L10" s="30"/>
      <c r="M10" s="14" t="str">
        <f t="shared" si="0"/>
        <v>Chiaverio Flavio</v>
      </c>
    </row>
    <row r="11" spans="1:13" ht="15" customHeight="1">
      <c r="A11" s="27" t="s">
        <v>70</v>
      </c>
      <c r="B11" s="28" t="s">
        <v>71</v>
      </c>
      <c r="C11" s="28"/>
      <c r="D11" s="53" t="s">
        <v>66</v>
      </c>
      <c r="E11" s="53"/>
      <c r="F11" s="53"/>
      <c r="G11" s="53"/>
      <c r="H11" s="53"/>
      <c r="I11" s="53"/>
      <c r="J11" s="28"/>
      <c r="K11" s="29" t="s">
        <v>4</v>
      </c>
      <c r="L11" s="30"/>
      <c r="M11" s="14" t="str">
        <f t="shared" si="0"/>
        <v>Falzone Lorenzo</v>
      </c>
    </row>
    <row r="12" spans="1:13" ht="15" customHeight="1">
      <c r="A12" s="27" t="s">
        <v>46</v>
      </c>
      <c r="B12" s="28" t="s">
        <v>72</v>
      </c>
      <c r="C12" s="28"/>
      <c r="D12" s="53" t="s">
        <v>66</v>
      </c>
      <c r="E12" s="53"/>
      <c r="F12" s="53"/>
      <c r="G12" s="53"/>
      <c r="H12" s="53"/>
      <c r="I12" s="53"/>
      <c r="J12" s="28"/>
      <c r="K12" s="29" t="s">
        <v>4</v>
      </c>
      <c r="L12" s="30"/>
      <c r="M12" s="14" t="str">
        <f t="shared" si="0"/>
        <v>Giger Hans</v>
      </c>
    </row>
    <row r="13" spans="1:13" ht="15" customHeight="1">
      <c r="A13" s="27" t="s">
        <v>73</v>
      </c>
      <c r="B13" s="28" t="s">
        <v>74</v>
      </c>
      <c r="C13" s="28"/>
      <c r="D13" s="53" t="s">
        <v>66</v>
      </c>
      <c r="E13" s="53"/>
      <c r="F13" s="53"/>
      <c r="G13" s="53"/>
      <c r="H13" s="53"/>
      <c r="I13" s="53"/>
      <c r="J13" s="28"/>
      <c r="K13" s="29" t="s">
        <v>4</v>
      </c>
      <c r="L13" s="30"/>
      <c r="M13" s="14" t="str">
        <f t="shared" si="0"/>
        <v>Raupp Daniela</v>
      </c>
    </row>
    <row r="14" spans="1:13" ht="15" customHeight="1">
      <c r="A14" s="27" t="s">
        <v>75</v>
      </c>
      <c r="B14" s="28" t="s">
        <v>76</v>
      </c>
      <c r="C14" s="28"/>
      <c r="D14" s="53" t="s">
        <v>66</v>
      </c>
      <c r="E14" s="53"/>
      <c r="F14" s="53"/>
      <c r="G14" s="53"/>
      <c r="H14" s="53"/>
      <c r="I14" s="53"/>
      <c r="J14" s="28"/>
      <c r="K14" s="29" t="s">
        <v>4</v>
      </c>
      <c r="L14" s="30"/>
      <c r="M14" s="14" t="str">
        <f t="shared" si="0"/>
        <v>Rey Lionel</v>
      </c>
    </row>
    <row r="15" spans="1:13" ht="15" customHeight="1">
      <c r="A15" s="27" t="s">
        <v>77</v>
      </c>
      <c r="B15" s="28" t="s">
        <v>78</v>
      </c>
      <c r="C15" s="28"/>
      <c r="D15" s="53" t="s">
        <v>66</v>
      </c>
      <c r="E15" s="53"/>
      <c r="F15" s="53"/>
      <c r="G15" s="53"/>
      <c r="H15" s="53"/>
      <c r="I15" s="53"/>
      <c r="J15" s="28"/>
      <c r="K15" s="29" t="s">
        <v>4</v>
      </c>
      <c r="L15" s="30"/>
      <c r="M15" s="14" t="str">
        <f t="shared" si="0"/>
        <v>Schädler Beat</v>
      </c>
    </row>
    <row r="16" spans="1:13" ht="15" customHeight="1">
      <c r="A16" s="27" t="s">
        <v>79</v>
      </c>
      <c r="B16" s="28" t="s">
        <v>80</v>
      </c>
      <c r="C16" s="28"/>
      <c r="D16" s="53" t="s">
        <v>66</v>
      </c>
      <c r="E16" s="53"/>
      <c r="F16" s="53"/>
      <c r="G16" s="53"/>
      <c r="H16" s="53"/>
      <c r="I16" s="53"/>
      <c r="J16" s="28"/>
      <c r="K16" s="29" t="s">
        <v>5</v>
      </c>
      <c r="L16" s="30"/>
      <c r="M16" s="14" t="str">
        <f>A16&amp;" "&amp;B16</f>
        <v>Akdeniz Veysel</v>
      </c>
    </row>
    <row r="17" spans="1:13" ht="15" customHeight="1">
      <c r="A17" s="27" t="s">
        <v>81</v>
      </c>
      <c r="B17" s="28" t="s">
        <v>82</v>
      </c>
      <c r="C17" s="28"/>
      <c r="D17" s="53" t="s">
        <v>66</v>
      </c>
      <c r="E17" s="53"/>
      <c r="F17" s="53"/>
      <c r="G17" s="53"/>
      <c r="H17" s="53"/>
      <c r="I17" s="53"/>
      <c r="J17" s="28"/>
      <c r="K17" s="29" t="s">
        <v>5</v>
      </c>
      <c r="L17" s="30"/>
      <c r="M17" s="14" t="str">
        <f>A17&amp;" "&amp;B17</f>
        <v>Bergmann Georg</v>
      </c>
    </row>
    <row r="18" spans="1:13" ht="15" customHeight="1">
      <c r="A18" s="27" t="s">
        <v>55</v>
      </c>
      <c r="B18" s="28" t="s">
        <v>52</v>
      </c>
      <c r="C18" s="28"/>
      <c r="D18" s="53" t="s">
        <v>66</v>
      </c>
      <c r="E18" s="53"/>
      <c r="F18" s="53"/>
      <c r="G18" s="53"/>
      <c r="H18" s="53"/>
      <c r="I18" s="53"/>
      <c r="J18" s="28"/>
      <c r="K18" s="29" t="s">
        <v>5</v>
      </c>
      <c r="L18" s="30"/>
      <c r="M18" s="14" t="str">
        <f t="shared" si="0"/>
        <v>Breitenmoser Pascal</v>
      </c>
    </row>
    <row r="19" spans="1:13" ht="15" customHeight="1">
      <c r="A19" s="27" t="s">
        <v>83</v>
      </c>
      <c r="B19" s="28" t="s">
        <v>84</v>
      </c>
      <c r="C19" s="28"/>
      <c r="D19" s="53" t="s">
        <v>66</v>
      </c>
      <c r="E19" s="53"/>
      <c r="F19" s="53"/>
      <c r="G19" s="53"/>
      <c r="H19" s="53"/>
      <c r="I19" s="53"/>
      <c r="J19" s="28"/>
      <c r="K19" s="29" t="s">
        <v>5</v>
      </c>
      <c r="L19" s="30"/>
      <c r="M19" s="14" t="str">
        <f t="shared" si="0"/>
        <v>Chroust Steffi</v>
      </c>
    </row>
    <row r="20" spans="1:13" ht="15" customHeight="1">
      <c r="A20" s="27" t="s">
        <v>331</v>
      </c>
      <c r="B20" s="28" t="s">
        <v>332</v>
      </c>
      <c r="C20" s="28"/>
      <c r="D20" s="53" t="s">
        <v>66</v>
      </c>
      <c r="E20" s="53"/>
      <c r="F20" s="53"/>
      <c r="G20" s="53"/>
      <c r="H20" s="53"/>
      <c r="I20" s="53"/>
      <c r="J20" s="28"/>
      <c r="K20" s="29" t="s">
        <v>7</v>
      </c>
      <c r="L20" s="30"/>
      <c r="M20" s="14" t="str">
        <f>A20&amp;" "&amp;B20</f>
        <v>Nicolosi Lucia</v>
      </c>
    </row>
    <row r="21" spans="1:13" ht="15" customHeight="1">
      <c r="A21" s="27" t="s">
        <v>85</v>
      </c>
      <c r="B21" s="28" t="s">
        <v>62</v>
      </c>
      <c r="C21" s="28"/>
      <c r="D21" s="53" t="s">
        <v>66</v>
      </c>
      <c r="E21" s="53"/>
      <c r="F21" s="53"/>
      <c r="G21" s="53"/>
      <c r="H21" s="53"/>
      <c r="I21" s="53"/>
      <c r="J21" s="28"/>
      <c r="K21" s="29" t="s">
        <v>5</v>
      </c>
      <c r="L21" s="30"/>
      <c r="M21" s="14" t="str">
        <f t="shared" si="0"/>
        <v>Fuchs Christian</v>
      </c>
    </row>
    <row r="22" spans="1:13" ht="15" customHeight="1">
      <c r="A22" s="27" t="s">
        <v>86</v>
      </c>
      <c r="B22" s="28" t="s">
        <v>87</v>
      </c>
      <c r="C22" s="28"/>
      <c r="D22" s="53" t="s">
        <v>66</v>
      </c>
      <c r="E22" s="53"/>
      <c r="F22" s="53"/>
      <c r="G22" s="53"/>
      <c r="H22" s="53"/>
      <c r="I22" s="53"/>
      <c r="J22" s="28"/>
      <c r="K22" s="29" t="s">
        <v>5</v>
      </c>
      <c r="L22" s="30"/>
      <c r="M22" s="14" t="str">
        <f t="shared" si="0"/>
        <v>Fuhl Waldemar</v>
      </c>
    </row>
    <row r="23" spans="1:13" ht="15" customHeight="1">
      <c r="A23" s="27" t="s">
        <v>88</v>
      </c>
      <c r="B23" s="28" t="s">
        <v>61</v>
      </c>
      <c r="C23" s="28"/>
      <c r="D23" s="53" t="s">
        <v>66</v>
      </c>
      <c r="E23" s="53"/>
      <c r="F23" s="53"/>
      <c r="G23" s="53"/>
      <c r="H23" s="53"/>
      <c r="I23" s="53"/>
      <c r="J23" s="28"/>
      <c r="K23" s="29" t="s">
        <v>5</v>
      </c>
      <c r="L23" s="30"/>
      <c r="M23" s="14" t="str">
        <f t="shared" si="0"/>
        <v>Imesch Reto</v>
      </c>
    </row>
    <row r="24" spans="1:13" ht="15" customHeight="1">
      <c r="A24" s="27" t="s">
        <v>89</v>
      </c>
      <c r="B24" s="28" t="s">
        <v>90</v>
      </c>
      <c r="C24" s="28"/>
      <c r="D24" s="53" t="s">
        <v>66</v>
      </c>
      <c r="E24" s="53"/>
      <c r="F24" s="53"/>
      <c r="G24" s="53"/>
      <c r="H24" s="53"/>
      <c r="I24" s="53"/>
      <c r="J24" s="28"/>
      <c r="K24" s="29" t="s">
        <v>5</v>
      </c>
      <c r="L24" s="30"/>
      <c r="M24" s="14" t="str">
        <f t="shared" si="0"/>
        <v>Kern Etienne</v>
      </c>
    </row>
    <row r="25" spans="1:13" ht="15" customHeight="1">
      <c r="A25" s="27" t="s">
        <v>49</v>
      </c>
      <c r="B25" s="28" t="s">
        <v>57</v>
      </c>
      <c r="C25" s="28"/>
      <c r="D25" s="53" t="s">
        <v>66</v>
      </c>
      <c r="E25" s="53"/>
      <c r="F25" s="53"/>
      <c r="G25" s="53"/>
      <c r="H25" s="53"/>
      <c r="I25" s="53"/>
      <c r="J25" s="28"/>
      <c r="K25" s="29" t="s">
        <v>5</v>
      </c>
      <c r="L25" s="30"/>
      <c r="M25" s="14" t="str">
        <f t="shared" si="0"/>
        <v>Martin Dirk</v>
      </c>
    </row>
    <row r="26" spans="1:13" ht="15" customHeight="1">
      <c r="A26" s="27" t="s">
        <v>176</v>
      </c>
      <c r="B26" s="28" t="s">
        <v>91</v>
      </c>
      <c r="C26" s="28"/>
      <c r="D26" s="53" t="s">
        <v>66</v>
      </c>
      <c r="E26" s="53"/>
      <c r="F26" s="53"/>
      <c r="G26" s="53"/>
      <c r="H26" s="53"/>
      <c r="I26" s="53"/>
      <c r="J26" s="28"/>
      <c r="K26" s="29" t="s">
        <v>5</v>
      </c>
      <c r="L26" s="30"/>
      <c r="M26" s="14" t="str">
        <f t="shared" si="0"/>
        <v>Noordam Philipp</v>
      </c>
    </row>
    <row r="27" spans="1:13" ht="15" customHeight="1">
      <c r="A27" s="27" t="s">
        <v>92</v>
      </c>
      <c r="B27" s="28" t="s">
        <v>60</v>
      </c>
      <c r="C27" s="28"/>
      <c r="D27" s="53" t="s">
        <v>66</v>
      </c>
      <c r="E27" s="53"/>
      <c r="F27" s="53"/>
      <c r="G27" s="53"/>
      <c r="H27" s="53"/>
      <c r="I27" s="53"/>
      <c r="J27" s="28"/>
      <c r="K27" s="29" t="s">
        <v>5</v>
      </c>
      <c r="L27" s="30"/>
      <c r="M27" s="14" t="str">
        <f t="shared" si="0"/>
        <v>Spieler Daniel</v>
      </c>
    </row>
    <row r="28" spans="1:13" ht="15" customHeight="1">
      <c r="A28" s="27" t="s">
        <v>58</v>
      </c>
      <c r="B28" s="28" t="s">
        <v>93</v>
      </c>
      <c r="C28" s="28"/>
      <c r="D28" s="53" t="s">
        <v>66</v>
      </c>
      <c r="E28" s="53"/>
      <c r="F28" s="53"/>
      <c r="G28" s="53"/>
      <c r="H28" s="53"/>
      <c r="I28" s="53"/>
      <c r="J28" s="28"/>
      <c r="K28" s="29" t="s">
        <v>5</v>
      </c>
      <c r="L28" s="30"/>
      <c r="M28" s="14" t="str">
        <f t="shared" si="0"/>
        <v>Weber Madeleine</v>
      </c>
    </row>
    <row r="29" spans="1:13" ht="15" customHeight="1">
      <c r="A29" s="27" t="s">
        <v>94</v>
      </c>
      <c r="B29" s="28" t="s">
        <v>56</v>
      </c>
      <c r="C29" s="28"/>
      <c r="D29" s="53" t="s">
        <v>66</v>
      </c>
      <c r="E29" s="53"/>
      <c r="F29" s="53"/>
      <c r="G29" s="53"/>
      <c r="H29" s="53"/>
      <c r="I29" s="53"/>
      <c r="J29" s="28"/>
      <c r="K29" s="29" t="s">
        <v>5</v>
      </c>
      <c r="L29" s="30"/>
      <c r="M29" s="14" t="str">
        <f>A29&amp;" "&amp;B29</f>
        <v>Wieland Manuel</v>
      </c>
    </row>
    <row r="30" spans="1:13" ht="15" customHeight="1">
      <c r="A30" s="27" t="s">
        <v>95</v>
      </c>
      <c r="B30" s="28" t="s">
        <v>96</v>
      </c>
      <c r="C30" s="28"/>
      <c r="D30" s="53" t="s">
        <v>66</v>
      </c>
      <c r="E30" s="53"/>
      <c r="F30" s="53"/>
      <c r="G30" s="53"/>
      <c r="H30" s="53"/>
      <c r="I30" s="53"/>
      <c r="J30" s="28"/>
      <c r="K30" s="29" t="s">
        <v>6</v>
      </c>
      <c r="L30" s="30"/>
      <c r="M30" s="14" t="str">
        <f>A30&amp;" "&amp;B30</f>
        <v>Benda Raymond</v>
      </c>
    </row>
    <row r="31" spans="1:13" ht="15" customHeight="1">
      <c r="A31" s="27" t="s">
        <v>97</v>
      </c>
      <c r="B31" s="28" t="s">
        <v>98</v>
      </c>
      <c r="C31" s="28"/>
      <c r="D31" s="53" t="s">
        <v>66</v>
      </c>
      <c r="E31" s="53"/>
      <c r="F31" s="53"/>
      <c r="G31" s="53"/>
      <c r="H31" s="53"/>
      <c r="I31" s="53"/>
      <c r="J31" s="28"/>
      <c r="K31" s="29" t="s">
        <v>6</v>
      </c>
      <c r="L31" s="30"/>
      <c r="M31" s="14" t="str">
        <f t="shared" si="0"/>
        <v>Beuret Agnès</v>
      </c>
    </row>
    <row r="32" spans="1:13" ht="15" customHeight="1">
      <c r="A32" s="27" t="s">
        <v>99</v>
      </c>
      <c r="B32" s="28" t="s">
        <v>100</v>
      </c>
      <c r="C32" s="28"/>
      <c r="D32" s="53" t="s">
        <v>66</v>
      </c>
      <c r="E32" s="53"/>
      <c r="F32" s="53"/>
      <c r="G32" s="53"/>
      <c r="H32" s="53"/>
      <c r="I32" s="53"/>
      <c r="J32" s="28"/>
      <c r="K32" s="29" t="s">
        <v>6</v>
      </c>
      <c r="L32" s="30"/>
      <c r="M32" s="14" t="str">
        <f t="shared" si="0"/>
        <v>Eichenberger Sylvia</v>
      </c>
    </row>
    <row r="33" spans="1:13" ht="15" customHeight="1">
      <c r="A33" s="27" t="s">
        <v>101</v>
      </c>
      <c r="B33" s="28" t="s">
        <v>102</v>
      </c>
      <c r="C33" s="28"/>
      <c r="D33" s="53" t="s">
        <v>66</v>
      </c>
      <c r="E33" s="53"/>
      <c r="F33" s="53"/>
      <c r="G33" s="53"/>
      <c r="H33" s="53"/>
      <c r="I33" s="53"/>
      <c r="J33" s="28"/>
      <c r="K33" s="29" t="s">
        <v>6</v>
      </c>
      <c r="L33" s="30"/>
      <c r="M33" s="14" t="str">
        <f t="shared" si="0"/>
        <v>Frei Lukas</v>
      </c>
    </row>
    <row r="34" spans="1:13" ht="15" customHeight="1">
      <c r="A34" s="27" t="s">
        <v>103</v>
      </c>
      <c r="B34" s="28" t="s">
        <v>62</v>
      </c>
      <c r="C34" s="28"/>
      <c r="D34" s="53" t="s">
        <v>66</v>
      </c>
      <c r="E34" s="53"/>
      <c r="F34" s="53"/>
      <c r="G34" s="53"/>
      <c r="H34" s="53"/>
      <c r="I34" s="53"/>
      <c r="J34" s="28"/>
      <c r="K34" s="29" t="s">
        <v>6</v>
      </c>
      <c r="L34" s="30"/>
      <c r="M34" s="14" t="str">
        <f t="shared" si="0"/>
        <v>Hardmeyer Christian</v>
      </c>
    </row>
    <row r="35" spans="1:13" ht="15" customHeight="1">
      <c r="A35" s="27" t="s">
        <v>104</v>
      </c>
      <c r="B35" s="28" t="s">
        <v>105</v>
      </c>
      <c r="C35" s="28"/>
      <c r="D35" s="53" t="s">
        <v>66</v>
      </c>
      <c r="E35" s="53"/>
      <c r="F35" s="53"/>
      <c r="G35" s="53"/>
      <c r="H35" s="53"/>
      <c r="I35" s="53"/>
      <c r="J35" s="28"/>
      <c r="K35" s="29" t="s">
        <v>6</v>
      </c>
      <c r="L35" s="30"/>
      <c r="M35" s="14" t="str">
        <f t="shared" si="0"/>
        <v>Heiniger Christoph</v>
      </c>
    </row>
    <row r="36" spans="1:13" ht="15" customHeight="1">
      <c r="A36" s="27" t="s">
        <v>106</v>
      </c>
      <c r="B36" s="28" t="s">
        <v>107</v>
      </c>
      <c r="C36" s="28"/>
      <c r="D36" s="53" t="s">
        <v>66</v>
      </c>
      <c r="E36" s="53"/>
      <c r="F36" s="53"/>
      <c r="G36" s="53"/>
      <c r="H36" s="53"/>
      <c r="I36" s="53"/>
      <c r="J36" s="28"/>
      <c r="K36" s="29" t="s">
        <v>6</v>
      </c>
      <c r="L36" s="30"/>
      <c r="M36" s="14" t="str">
        <f t="shared" si="0"/>
        <v>Humbel Sven</v>
      </c>
    </row>
    <row r="37" spans="1:13" ht="15" customHeight="1">
      <c r="A37" s="27" t="s">
        <v>108</v>
      </c>
      <c r="B37" s="28" t="s">
        <v>54</v>
      </c>
      <c r="C37" s="28"/>
      <c r="D37" s="53" t="s">
        <v>66</v>
      </c>
      <c r="E37" s="53"/>
      <c r="F37" s="53"/>
      <c r="G37" s="53"/>
      <c r="H37" s="53"/>
      <c r="I37" s="53"/>
      <c r="J37" s="28"/>
      <c r="K37" s="29" t="s">
        <v>6</v>
      </c>
      <c r="L37" s="30"/>
      <c r="M37" s="14" t="str">
        <f t="shared" si="0"/>
        <v>Jung Roman</v>
      </c>
    </row>
    <row r="38" spans="1:13" ht="15" customHeight="1">
      <c r="A38" s="27" t="s">
        <v>109</v>
      </c>
      <c r="B38" s="28" t="s">
        <v>50</v>
      </c>
      <c r="C38" s="28"/>
      <c r="D38" s="53" t="s">
        <v>66</v>
      </c>
      <c r="E38" s="53"/>
      <c r="F38" s="53"/>
      <c r="G38" s="53"/>
      <c r="H38" s="53"/>
      <c r="I38" s="53"/>
      <c r="J38" s="28"/>
      <c r="K38" s="29" t="s">
        <v>6</v>
      </c>
      <c r="L38" s="30"/>
      <c r="M38" s="14" t="str">
        <f>A38&amp;" "&amp;B38</f>
        <v>Meister Christine</v>
      </c>
    </row>
    <row r="39" spans="1:13" ht="15" customHeight="1">
      <c r="A39" s="27" t="s">
        <v>110</v>
      </c>
      <c r="B39" s="28" t="s">
        <v>111</v>
      </c>
      <c r="C39" s="28"/>
      <c r="D39" s="53" t="s">
        <v>66</v>
      </c>
      <c r="E39" s="53"/>
      <c r="F39" s="53"/>
      <c r="G39" s="53"/>
      <c r="H39" s="53"/>
      <c r="I39" s="53"/>
      <c r="J39" s="28"/>
      <c r="K39" s="29" t="s">
        <v>6</v>
      </c>
      <c r="L39" s="30"/>
      <c r="M39" s="14" t="str">
        <f>A39&amp;" "&amp;B39</f>
        <v>Ortlieb Hans-Rudi</v>
      </c>
    </row>
    <row r="40" spans="1:13" ht="15" customHeight="1">
      <c r="A40" s="27" t="s">
        <v>53</v>
      </c>
      <c r="B40" s="28" t="s">
        <v>49</v>
      </c>
      <c r="C40" s="28"/>
      <c r="D40" s="53" t="s">
        <v>66</v>
      </c>
      <c r="E40" s="53"/>
      <c r="F40" s="53"/>
      <c r="G40" s="53"/>
      <c r="H40" s="53"/>
      <c r="I40" s="53"/>
      <c r="J40" s="28"/>
      <c r="K40" s="29" t="s">
        <v>6</v>
      </c>
      <c r="L40" s="30"/>
      <c r="M40" s="14" t="str">
        <f t="shared" si="0"/>
        <v>Schneider Martin</v>
      </c>
    </row>
    <row r="41" spans="1:13" ht="15" customHeight="1">
      <c r="A41" s="27" t="s">
        <v>112</v>
      </c>
      <c r="B41" s="28" t="s">
        <v>60</v>
      </c>
      <c r="C41" s="28"/>
      <c r="D41" s="53" t="s">
        <v>66</v>
      </c>
      <c r="E41" s="53"/>
      <c r="F41" s="53"/>
      <c r="G41" s="53"/>
      <c r="H41" s="53"/>
      <c r="I41" s="53"/>
      <c r="J41" s="28"/>
      <c r="K41" s="29" t="s">
        <v>6</v>
      </c>
      <c r="L41" s="30"/>
      <c r="M41" s="14" t="str">
        <f t="shared" si="0"/>
        <v>Schoeffel Daniel</v>
      </c>
    </row>
    <row r="42" spans="1:13" ht="15" customHeight="1">
      <c r="A42" s="27" t="s">
        <v>113</v>
      </c>
      <c r="B42" s="28" t="s">
        <v>114</v>
      </c>
      <c r="C42" s="28"/>
      <c r="D42" s="53" t="s">
        <v>66</v>
      </c>
      <c r="E42" s="53"/>
      <c r="F42" s="53"/>
      <c r="G42" s="53"/>
      <c r="H42" s="53"/>
      <c r="I42" s="53"/>
      <c r="J42" s="28"/>
      <c r="K42" s="29" t="s">
        <v>6</v>
      </c>
      <c r="L42" s="30"/>
      <c r="M42" s="14" t="str">
        <f t="shared" si="0"/>
        <v>Ziegler Bruno</v>
      </c>
    </row>
    <row r="43" spans="1:13" ht="15" customHeight="1">
      <c r="A43" s="27" t="s">
        <v>115</v>
      </c>
      <c r="B43" s="28" t="s">
        <v>116</v>
      </c>
      <c r="C43" s="28"/>
      <c r="D43" s="53" t="s">
        <v>66</v>
      </c>
      <c r="E43" s="53"/>
      <c r="F43" s="53"/>
      <c r="G43" s="53"/>
      <c r="H43" s="53"/>
      <c r="I43" s="53"/>
      <c r="J43" s="28"/>
      <c r="K43" s="29" t="s">
        <v>7</v>
      </c>
      <c r="L43" s="30"/>
      <c r="M43" s="14" t="str">
        <f t="shared" si="0"/>
        <v>Will Cédric</v>
      </c>
    </row>
    <row r="44" spans="1:13" ht="15" customHeight="1">
      <c r="A44" s="27" t="s">
        <v>117</v>
      </c>
      <c r="B44" s="28" t="s">
        <v>118</v>
      </c>
      <c r="C44" s="28"/>
      <c r="D44" s="53" t="s">
        <v>66</v>
      </c>
      <c r="E44" s="53"/>
      <c r="F44" s="53"/>
      <c r="G44" s="53"/>
      <c r="H44" s="53"/>
      <c r="I44" s="53"/>
      <c r="J44" s="28"/>
      <c r="K44" s="29" t="s">
        <v>7</v>
      </c>
      <c r="L44" s="30"/>
      <c r="M44" s="14" t="str">
        <f t="shared" si="0"/>
        <v>Zeltner Viktor</v>
      </c>
    </row>
    <row r="45" spans="1:13" ht="15" customHeight="1">
      <c r="A45" s="27" t="s">
        <v>119</v>
      </c>
      <c r="B45" s="28" t="s">
        <v>120</v>
      </c>
      <c r="C45" s="28"/>
      <c r="D45" s="53" t="s">
        <v>66</v>
      </c>
      <c r="E45" s="53"/>
      <c r="F45" s="53"/>
      <c r="G45" s="53"/>
      <c r="H45" s="53"/>
      <c r="I45" s="53"/>
      <c r="J45" s="28"/>
      <c r="K45" s="29" t="s">
        <v>8</v>
      </c>
      <c r="L45" s="30"/>
      <c r="M45" s="14" t="str">
        <f t="shared" si="0"/>
        <v>Barth Yanick</v>
      </c>
    </row>
    <row r="46" spans="1:13" ht="15" customHeight="1">
      <c r="A46" s="27" t="s">
        <v>121</v>
      </c>
      <c r="B46" s="28" t="s">
        <v>51</v>
      </c>
      <c r="C46" s="28"/>
      <c r="D46" s="53" t="s">
        <v>66</v>
      </c>
      <c r="E46" s="53"/>
      <c r="F46" s="53"/>
      <c r="G46" s="53"/>
      <c r="H46" s="53"/>
      <c r="I46" s="53"/>
      <c r="J46" s="28"/>
      <c r="K46" s="29" t="s">
        <v>8</v>
      </c>
      <c r="L46" s="30"/>
      <c r="M46" s="14" t="str">
        <f>A46&amp;" "&amp;B46</f>
        <v>Breiter Michael</v>
      </c>
    </row>
    <row r="47" spans="1:13" ht="15" customHeight="1">
      <c r="A47" s="27" t="s">
        <v>122</v>
      </c>
      <c r="B47" s="28" t="s">
        <v>123</v>
      </c>
      <c r="C47" s="28"/>
      <c r="D47" s="53" t="s">
        <v>66</v>
      </c>
      <c r="E47" s="53"/>
      <c r="F47" s="53"/>
      <c r="G47" s="53"/>
      <c r="H47" s="53"/>
      <c r="I47" s="53"/>
      <c r="J47" s="28"/>
      <c r="K47" s="29" t="s">
        <v>8</v>
      </c>
      <c r="L47" s="30"/>
      <c r="M47" s="14" t="str">
        <f t="shared" si="0"/>
        <v>Charmillot Stéphane</v>
      </c>
    </row>
    <row r="48" spans="1:13" ht="15" customHeight="1">
      <c r="A48" s="27" t="s">
        <v>124</v>
      </c>
      <c r="B48" s="28" t="s">
        <v>44</v>
      </c>
      <c r="C48" s="28"/>
      <c r="D48" s="53" t="s">
        <v>66</v>
      </c>
      <c r="E48" s="53"/>
      <c r="F48" s="53"/>
      <c r="G48" s="53"/>
      <c r="H48" s="53"/>
      <c r="I48" s="53"/>
      <c r="J48" s="28"/>
      <c r="K48" s="29" t="s">
        <v>8</v>
      </c>
      <c r="L48" s="30"/>
      <c r="M48" s="14" t="str">
        <f t="shared" si="0"/>
        <v>Rüegsegger Stefan</v>
      </c>
    </row>
    <row r="49" spans="1:14" ht="15" customHeight="1">
      <c r="A49" s="27" t="s">
        <v>125</v>
      </c>
      <c r="B49" s="28" t="s">
        <v>126</v>
      </c>
      <c r="C49" s="28"/>
      <c r="D49" s="53" t="s">
        <v>66</v>
      </c>
      <c r="E49" s="53"/>
      <c r="F49" s="53"/>
      <c r="G49" s="53"/>
      <c r="H49" s="53"/>
      <c r="I49" s="53"/>
      <c r="J49" s="28"/>
      <c r="K49" s="29" t="s">
        <v>8</v>
      </c>
      <c r="L49" s="30"/>
      <c r="M49" s="14" t="str">
        <f t="shared" si="0"/>
        <v>Schwyn Timm</v>
      </c>
      <c r="N49" t="s">
        <v>276</v>
      </c>
    </row>
    <row r="50" spans="1:14" ht="15" customHeight="1">
      <c r="A50" s="27" t="s">
        <v>127</v>
      </c>
      <c r="B50" s="28" t="s">
        <v>128</v>
      </c>
      <c r="C50" s="28"/>
      <c r="D50" s="53" t="s">
        <v>66</v>
      </c>
      <c r="E50" s="53"/>
      <c r="F50" s="53"/>
      <c r="G50" s="53"/>
      <c r="H50" s="53"/>
      <c r="I50" s="53"/>
      <c r="J50" s="28"/>
      <c r="K50" s="29" t="s">
        <v>9</v>
      </c>
      <c r="L50" s="30"/>
      <c r="M50" s="14" t="str">
        <f t="shared" si="0"/>
        <v>Kämpfer Dominik</v>
      </c>
    </row>
    <row r="51" spans="1:14" ht="15" customHeight="1">
      <c r="A51" s="27" t="s">
        <v>129</v>
      </c>
      <c r="B51" s="28" t="s">
        <v>130</v>
      </c>
      <c r="C51" s="28"/>
      <c r="D51" s="53" t="s">
        <v>66</v>
      </c>
      <c r="E51" s="53"/>
      <c r="F51" s="53"/>
      <c r="G51" s="53"/>
      <c r="H51" s="53"/>
      <c r="I51" s="53"/>
      <c r="J51" s="28"/>
      <c r="K51" s="29" t="s">
        <v>8</v>
      </c>
      <c r="L51" s="58"/>
      <c r="M51" s="14" t="str">
        <f t="shared" si="0"/>
        <v>Schär Cedric</v>
      </c>
      <c r="N51" t="s">
        <v>276</v>
      </c>
    </row>
    <row r="52" spans="1:14" ht="15" customHeight="1">
      <c r="A52" s="27" t="s">
        <v>131</v>
      </c>
      <c r="B52" s="28" t="s">
        <v>132</v>
      </c>
      <c r="C52" s="28"/>
      <c r="D52" s="53" t="s">
        <v>66</v>
      </c>
      <c r="E52" s="53"/>
      <c r="F52" s="53"/>
      <c r="G52" s="53"/>
      <c r="H52" s="53"/>
      <c r="I52" s="53"/>
      <c r="J52" s="28"/>
      <c r="K52" s="29" t="s">
        <v>9</v>
      </c>
      <c r="L52" s="58"/>
      <c r="M52" s="14" t="str">
        <f t="shared" si="0"/>
        <v>Börlin Claudio</v>
      </c>
    </row>
    <row r="53" spans="1:14" ht="15" customHeight="1">
      <c r="A53" s="27" t="s">
        <v>133</v>
      </c>
      <c r="B53" s="28" t="s">
        <v>134</v>
      </c>
      <c r="C53" s="28"/>
      <c r="D53" s="53" t="s">
        <v>66</v>
      </c>
      <c r="E53" s="53"/>
      <c r="F53" s="53"/>
      <c r="G53" s="53"/>
      <c r="H53" s="53"/>
      <c r="I53" s="53"/>
      <c r="J53" s="28"/>
      <c r="K53" s="29" t="s">
        <v>9</v>
      </c>
      <c r="L53" s="58"/>
      <c r="M53" s="14" t="str">
        <f t="shared" si="0"/>
        <v>Coray Cyrill</v>
      </c>
    </row>
    <row r="54" spans="1:14" ht="15" customHeight="1">
      <c r="A54" s="27" t="s">
        <v>135</v>
      </c>
      <c r="B54" s="28" t="s">
        <v>59</v>
      </c>
      <c r="C54" s="28"/>
      <c r="D54" s="53" t="s">
        <v>66</v>
      </c>
      <c r="E54" s="53"/>
      <c r="F54" s="53"/>
      <c r="G54" s="53"/>
      <c r="H54" s="53"/>
      <c r="I54" s="53"/>
      <c r="J54" s="28"/>
      <c r="K54" s="29" t="s">
        <v>9</v>
      </c>
      <c r="L54" s="30"/>
      <c r="M54" s="14" t="str">
        <f t="shared" si="0"/>
        <v>Denzler Benjamin</v>
      </c>
    </row>
    <row r="55" spans="1:14" ht="15" customHeight="1">
      <c r="A55" s="27" t="s">
        <v>136</v>
      </c>
      <c r="B55" s="28" t="s">
        <v>45</v>
      </c>
      <c r="C55" s="28"/>
      <c r="D55" s="53" t="s">
        <v>66</v>
      </c>
      <c r="E55" s="53"/>
      <c r="F55" s="53"/>
      <c r="G55" s="53"/>
      <c r="H55" s="53"/>
      <c r="I55" s="53"/>
      <c r="J55" s="28"/>
      <c r="K55" s="29" t="s">
        <v>9</v>
      </c>
      <c r="L55" s="30"/>
      <c r="M55" s="14" t="str">
        <f t="shared" si="0"/>
        <v>Räuftlin Thomas</v>
      </c>
    </row>
    <row r="56" spans="1:14" ht="15" customHeight="1">
      <c r="A56" s="27" t="s">
        <v>137</v>
      </c>
      <c r="B56" s="28" t="s">
        <v>138</v>
      </c>
      <c r="C56" s="28"/>
      <c r="D56" s="53" t="s">
        <v>66</v>
      </c>
      <c r="E56" s="53"/>
      <c r="F56" s="53"/>
      <c r="G56" s="53"/>
      <c r="H56" s="53"/>
      <c r="I56" s="53"/>
      <c r="J56" s="28"/>
      <c r="K56" s="29" t="s">
        <v>9</v>
      </c>
      <c r="L56" s="30"/>
      <c r="M56" t="str">
        <f t="shared" si="0"/>
        <v>Boschung Jan</v>
      </c>
    </row>
    <row r="57" spans="1:14" ht="15" customHeight="1">
      <c r="A57" s="27" t="s">
        <v>139</v>
      </c>
      <c r="B57" s="28" t="s">
        <v>140</v>
      </c>
      <c r="C57" s="28"/>
      <c r="D57" s="53" t="s">
        <v>66</v>
      </c>
      <c r="E57" s="53"/>
      <c r="F57" s="53"/>
      <c r="G57" s="53"/>
      <c r="H57" s="53"/>
      <c r="I57" s="53"/>
      <c r="J57" s="28"/>
      <c r="K57" s="29" t="s">
        <v>9</v>
      </c>
      <c r="L57" s="30"/>
      <c r="M57" t="str">
        <f t="shared" si="0"/>
        <v>Schmidlin Julian</v>
      </c>
    </row>
    <row r="58" spans="1:14" ht="15" customHeight="1">
      <c r="A58" s="27" t="s">
        <v>166</v>
      </c>
      <c r="B58" s="28" t="s">
        <v>141</v>
      </c>
      <c r="C58" s="28"/>
      <c r="D58" s="53" t="s">
        <v>66</v>
      </c>
      <c r="E58" s="53"/>
      <c r="F58" s="53"/>
      <c r="G58" s="53"/>
      <c r="H58" s="53"/>
      <c r="I58" s="53"/>
      <c r="J58" s="28"/>
      <c r="K58" s="29" t="s">
        <v>6</v>
      </c>
      <c r="L58" s="30"/>
      <c r="M58" t="str">
        <f t="shared" si="0"/>
        <v>Vögtli Joëlle</v>
      </c>
    </row>
    <row r="59" spans="1:14" ht="15" customHeight="1">
      <c r="A59" s="27" t="s">
        <v>142</v>
      </c>
      <c r="B59" s="28" t="s">
        <v>143</v>
      </c>
      <c r="C59" s="28"/>
      <c r="D59" s="53" t="s">
        <v>66</v>
      </c>
      <c r="E59" s="53"/>
      <c r="F59" s="53"/>
      <c r="G59" s="53"/>
      <c r="H59" s="53"/>
      <c r="I59" s="53"/>
      <c r="J59" s="28"/>
      <c r="K59" s="29" t="s">
        <v>6</v>
      </c>
      <c r="L59" s="30"/>
      <c r="M59" t="str">
        <f t="shared" si="0"/>
        <v>Weider Noëlle</v>
      </c>
    </row>
    <row r="60" spans="1:14" ht="15" customHeight="1">
      <c r="A60" s="27" t="s">
        <v>49</v>
      </c>
      <c r="B60" s="28" t="s">
        <v>143</v>
      </c>
      <c r="C60" s="28"/>
      <c r="D60" s="53" t="s">
        <v>66</v>
      </c>
      <c r="E60" s="53"/>
      <c r="F60" s="53"/>
      <c r="G60" s="53"/>
      <c r="H60" s="53"/>
      <c r="I60" s="53"/>
      <c r="J60" s="28"/>
      <c r="K60" s="29" t="s">
        <v>6</v>
      </c>
      <c r="L60" s="30"/>
      <c r="M60" t="str">
        <f t="shared" si="0"/>
        <v>Martin Noëlle</v>
      </c>
    </row>
    <row r="61" spans="1:14" ht="15" customHeight="1">
      <c r="A61" s="27" t="s">
        <v>173</v>
      </c>
      <c r="B61" s="28" t="s">
        <v>174</v>
      </c>
      <c r="C61" s="28"/>
      <c r="D61" s="28" t="s">
        <v>66</v>
      </c>
      <c r="E61" s="28"/>
      <c r="F61" s="28"/>
      <c r="G61" s="28"/>
      <c r="H61" s="28"/>
      <c r="I61" s="28"/>
      <c r="J61" s="28"/>
      <c r="K61" s="29" t="s">
        <v>6</v>
      </c>
      <c r="L61" s="30"/>
      <c r="M61" t="str">
        <f t="shared" si="0"/>
        <v>Bianchi Emmanuelle</v>
      </c>
    </row>
    <row r="62" spans="1:14" ht="15" customHeight="1">
      <c r="A62" s="27" t="s">
        <v>443</v>
      </c>
      <c r="B62" s="28" t="s">
        <v>174</v>
      </c>
      <c r="C62" s="28"/>
      <c r="D62" s="28" t="s">
        <v>66</v>
      </c>
      <c r="E62" s="28"/>
      <c r="F62" s="28"/>
      <c r="G62" s="28"/>
      <c r="H62" s="28"/>
      <c r="I62" s="28"/>
      <c r="J62" s="28"/>
      <c r="K62" s="29" t="s">
        <v>5</v>
      </c>
      <c r="L62" s="30"/>
      <c r="M62" t="str">
        <f t="shared" ref="M62" si="1">A62&amp;" "&amp;B62</f>
        <v>Nommay Emmanuelle</v>
      </c>
    </row>
    <row r="63" spans="1:14" ht="15" customHeight="1">
      <c r="A63" s="27" t="s">
        <v>178</v>
      </c>
      <c r="B63" s="28" t="s">
        <v>179</v>
      </c>
      <c r="C63" s="28"/>
      <c r="D63" s="28" t="s">
        <v>66</v>
      </c>
      <c r="E63" s="28"/>
      <c r="F63" s="28"/>
      <c r="G63" s="28"/>
      <c r="H63" s="28"/>
      <c r="I63" s="28"/>
      <c r="J63" s="28"/>
      <c r="K63" s="29" t="s">
        <v>8</v>
      </c>
      <c r="L63" s="30"/>
      <c r="M63" t="str">
        <f t="shared" si="0"/>
        <v>Schurrer Gabriel</v>
      </c>
    </row>
    <row r="64" spans="1:14" ht="15" customHeight="1">
      <c r="A64" s="27" t="s">
        <v>180</v>
      </c>
      <c r="B64" s="28" t="s">
        <v>181</v>
      </c>
      <c r="C64" s="28"/>
      <c r="D64" s="28" t="s">
        <v>66</v>
      </c>
      <c r="E64" s="28"/>
      <c r="F64" s="28"/>
      <c r="G64" s="28"/>
      <c r="H64" s="28"/>
      <c r="I64" s="28"/>
      <c r="J64" s="28"/>
      <c r="K64" s="29" t="s">
        <v>9</v>
      </c>
      <c r="L64" s="30"/>
      <c r="M64" t="str">
        <f t="shared" si="0"/>
        <v>Zymeri Shaha</v>
      </c>
    </row>
    <row r="65" spans="1:13" ht="15" customHeight="1">
      <c r="A65" s="27" t="s">
        <v>185</v>
      </c>
      <c r="B65" s="28" t="s">
        <v>186</v>
      </c>
      <c r="C65" s="28"/>
      <c r="D65" s="28" t="s">
        <v>66</v>
      </c>
      <c r="E65" s="28"/>
      <c r="F65" s="28"/>
      <c r="G65" s="28"/>
      <c r="H65" s="28"/>
      <c r="I65" s="28"/>
      <c r="J65" s="28"/>
      <c r="K65" s="29" t="s">
        <v>6</v>
      </c>
      <c r="L65" s="30"/>
      <c r="M65" t="str">
        <f>A65&amp;" "&amp;B65</f>
        <v>Gerber Rigert Beatrice</v>
      </c>
    </row>
    <row r="66" spans="1:13" ht="15" customHeight="1">
      <c r="A66" s="27" t="s">
        <v>189</v>
      </c>
      <c r="B66" s="28" t="s">
        <v>190</v>
      </c>
      <c r="C66" s="28"/>
      <c r="D66" s="28" t="s">
        <v>66</v>
      </c>
      <c r="E66" s="28"/>
      <c r="F66" s="28"/>
      <c r="G66" s="28"/>
      <c r="H66" s="28"/>
      <c r="I66" s="28"/>
      <c r="J66" s="28"/>
      <c r="K66" s="29" t="s">
        <v>4</v>
      </c>
      <c r="L66" s="30"/>
      <c r="M66" t="str">
        <f t="shared" si="0"/>
        <v>Kalak Josef</v>
      </c>
    </row>
    <row r="67" spans="1:13" ht="15" customHeight="1">
      <c r="A67" s="27" t="s">
        <v>192</v>
      </c>
      <c r="B67" s="28" t="s">
        <v>193</v>
      </c>
      <c r="C67" s="28"/>
      <c r="D67" s="28" t="s">
        <v>66</v>
      </c>
      <c r="E67" s="28"/>
      <c r="F67" s="28"/>
      <c r="G67" s="28"/>
      <c r="H67" s="28"/>
      <c r="I67" s="28"/>
      <c r="J67" s="28"/>
      <c r="K67" s="29" t="s">
        <v>6</v>
      </c>
      <c r="L67" s="30"/>
      <c r="M67" t="str">
        <f t="shared" si="0"/>
        <v>Wira Stephane</v>
      </c>
    </row>
    <row r="68" spans="1:13" ht="15" customHeight="1">
      <c r="A68" s="27" t="s">
        <v>198</v>
      </c>
      <c r="B68" s="28" t="s">
        <v>199</v>
      </c>
      <c r="C68" s="28"/>
      <c r="D68" s="28" t="s">
        <v>66</v>
      </c>
      <c r="E68" s="28"/>
      <c r="F68" s="28"/>
      <c r="G68" s="28"/>
      <c r="H68" s="28"/>
      <c r="I68" s="28"/>
      <c r="J68" s="28"/>
      <c r="K68" s="29" t="s">
        <v>6</v>
      </c>
      <c r="L68" s="30"/>
      <c r="M68" t="str">
        <f t="shared" si="0"/>
        <v>Ehret-Kreutz Elke</v>
      </c>
    </row>
    <row r="69" spans="1:13" ht="15" customHeight="1">
      <c r="A69" s="27" t="s">
        <v>201</v>
      </c>
      <c r="B69" s="28" t="s">
        <v>202</v>
      </c>
      <c r="C69" s="28"/>
      <c r="D69" s="28" t="s">
        <v>66</v>
      </c>
      <c r="E69" s="28"/>
      <c r="F69" s="28"/>
      <c r="G69" s="28"/>
      <c r="H69" s="28"/>
      <c r="I69" s="28"/>
      <c r="J69" s="28"/>
      <c r="K69" s="29" t="s">
        <v>6</v>
      </c>
      <c r="L69" s="30"/>
      <c r="M69" t="str">
        <f t="shared" si="0"/>
        <v>Stöhr  Jessica</v>
      </c>
    </row>
    <row r="70" spans="1:13" ht="15" customHeight="1">
      <c r="A70" s="27" t="s">
        <v>204</v>
      </c>
      <c r="B70" s="28" t="s">
        <v>205</v>
      </c>
      <c r="C70" s="28"/>
      <c r="D70" s="28" t="s">
        <v>66</v>
      </c>
      <c r="E70" s="28"/>
      <c r="F70" s="28"/>
      <c r="G70" s="28"/>
      <c r="H70" s="28"/>
      <c r="I70" s="28"/>
      <c r="J70" s="28"/>
      <c r="K70" s="29" t="s">
        <v>6</v>
      </c>
      <c r="L70" s="30"/>
      <c r="M70" t="str">
        <f t="shared" si="0"/>
        <v>Bollhalder Angelika</v>
      </c>
    </row>
    <row r="71" spans="1:13" ht="15" customHeight="1">
      <c r="A71" s="27" t="s">
        <v>213</v>
      </c>
      <c r="B71" s="28" t="s">
        <v>44</v>
      </c>
      <c r="C71" s="28"/>
      <c r="D71" s="28" t="s">
        <v>66</v>
      </c>
      <c r="E71" s="28"/>
      <c r="F71" s="28"/>
      <c r="G71" s="28"/>
      <c r="H71" s="28"/>
      <c r="I71" s="28"/>
      <c r="J71" s="28"/>
      <c r="K71" s="29" t="s">
        <v>6</v>
      </c>
      <c r="L71" s="30"/>
      <c r="M71" t="str">
        <f>A71&amp;" "&amp;B71</f>
        <v>Hagen Stefan</v>
      </c>
    </row>
    <row r="72" spans="1:13" ht="15" customHeight="1">
      <c r="A72" s="27" t="s">
        <v>216</v>
      </c>
      <c r="B72" s="28" t="s">
        <v>217</v>
      </c>
      <c r="C72" s="28"/>
      <c r="D72" s="28" t="s">
        <v>66</v>
      </c>
      <c r="E72" s="28"/>
      <c r="F72" s="28"/>
      <c r="G72" s="28"/>
      <c r="H72" s="28"/>
      <c r="I72" s="28"/>
      <c r="J72" s="28"/>
      <c r="K72" s="29" t="s">
        <v>6</v>
      </c>
      <c r="L72" s="30"/>
      <c r="M72" t="str">
        <f t="shared" si="0"/>
        <v>Fischer Michel</v>
      </c>
    </row>
    <row r="73" spans="1:13" ht="15" customHeight="1">
      <c r="A73" s="27" t="s">
        <v>218</v>
      </c>
      <c r="B73" s="28" t="s">
        <v>219</v>
      </c>
      <c r="C73" s="28"/>
      <c r="D73" s="28" t="s">
        <v>66</v>
      </c>
      <c r="E73" s="28"/>
      <c r="F73" s="28"/>
      <c r="G73" s="28"/>
      <c r="H73" s="28"/>
      <c r="I73" s="28"/>
      <c r="J73" s="28"/>
      <c r="K73" s="29" t="s">
        <v>6</v>
      </c>
      <c r="L73" s="30"/>
      <c r="M73" t="str">
        <f t="shared" si="0"/>
        <v>Hikel Harald</v>
      </c>
    </row>
    <row r="74" spans="1:13" ht="15" customHeight="1">
      <c r="A74" s="27" t="s">
        <v>220</v>
      </c>
      <c r="B74" s="28" t="s">
        <v>60</v>
      </c>
      <c r="C74" s="28"/>
      <c r="D74" s="28" t="s">
        <v>66</v>
      </c>
      <c r="E74" s="28"/>
      <c r="F74" s="28"/>
      <c r="G74" s="28"/>
      <c r="H74" s="28"/>
      <c r="I74" s="28"/>
      <c r="J74" s="28"/>
      <c r="K74" s="29" t="s">
        <v>4</v>
      </c>
      <c r="L74" s="30"/>
      <c r="M74" t="str">
        <f t="shared" si="0"/>
        <v>Gysin Daniel</v>
      </c>
    </row>
    <row r="75" spans="1:13" ht="15" customHeight="1">
      <c r="A75" s="27" t="s">
        <v>226</v>
      </c>
      <c r="B75" s="28" t="s">
        <v>227</v>
      </c>
      <c r="C75" s="28"/>
      <c r="D75" s="28" t="s">
        <v>66</v>
      </c>
      <c r="E75" s="28"/>
      <c r="F75" s="28"/>
      <c r="G75" s="28"/>
      <c r="H75" s="28"/>
      <c r="I75" s="28"/>
      <c r="J75" s="28"/>
      <c r="K75" s="29" t="s">
        <v>7</v>
      </c>
      <c r="L75" s="30"/>
      <c r="M75" t="str">
        <f>A75&amp;" "&amp;B75</f>
        <v>Wernli Sebastian</v>
      </c>
    </row>
    <row r="76" spans="1:13" ht="15" customHeight="1">
      <c r="A76" s="27" t="s">
        <v>228</v>
      </c>
      <c r="B76" s="28" t="s">
        <v>116</v>
      </c>
      <c r="C76" s="28"/>
      <c r="D76" s="28" t="s">
        <v>66</v>
      </c>
      <c r="E76" s="28"/>
      <c r="F76" s="28"/>
      <c r="G76" s="28"/>
      <c r="H76" s="28"/>
      <c r="I76" s="28"/>
      <c r="J76" s="28"/>
      <c r="K76" s="29" t="s">
        <v>9</v>
      </c>
      <c r="L76" s="30"/>
      <c r="M76" t="str">
        <f>A76&amp;" "&amp;B76</f>
        <v>Kipfer Cédric</v>
      </c>
    </row>
    <row r="77" spans="1:13" ht="15" customHeight="1">
      <c r="A77" s="27" t="s">
        <v>234</v>
      </c>
      <c r="B77" s="28" t="s">
        <v>235</v>
      </c>
      <c r="C77" s="28"/>
      <c r="D77" s="28" t="s">
        <v>66</v>
      </c>
      <c r="E77" s="28"/>
      <c r="F77" s="28"/>
      <c r="G77" s="28"/>
      <c r="H77" s="28"/>
      <c r="I77" s="28"/>
      <c r="J77" s="28"/>
      <c r="K77" s="29" t="s">
        <v>6</v>
      </c>
      <c r="L77" s="30"/>
      <c r="M77" t="str">
        <f t="shared" si="0"/>
        <v>Niedermeyer Friederike</v>
      </c>
    </row>
    <row r="78" spans="1:13" ht="15" customHeight="1">
      <c r="A78" s="27" t="s">
        <v>237</v>
      </c>
      <c r="B78" s="28" t="s">
        <v>236</v>
      </c>
      <c r="C78" s="28"/>
      <c r="D78" s="28" t="s">
        <v>66</v>
      </c>
      <c r="E78" s="28"/>
      <c r="F78" s="28"/>
      <c r="G78" s="28"/>
      <c r="H78" s="28"/>
      <c r="I78" s="28"/>
      <c r="J78" s="28"/>
      <c r="K78" s="29" t="s">
        <v>6</v>
      </c>
      <c r="L78" s="30"/>
      <c r="M78" t="str">
        <f t="shared" si="0"/>
        <v>That Pueng</v>
      </c>
    </row>
    <row r="79" spans="1:13" ht="15" customHeight="1">
      <c r="A79" s="27" t="s">
        <v>129</v>
      </c>
      <c r="B79" s="28" t="s">
        <v>240</v>
      </c>
      <c r="C79" s="28"/>
      <c r="D79" s="28" t="s">
        <v>66</v>
      </c>
      <c r="E79" s="28"/>
      <c r="F79" s="28"/>
      <c r="G79" s="28"/>
      <c r="H79" s="28"/>
      <c r="I79" s="28"/>
      <c r="J79" s="28"/>
      <c r="K79" s="29" t="s">
        <v>4</v>
      </c>
      <c r="L79" s="30"/>
      <c r="M79" t="str">
        <f t="shared" si="0"/>
        <v>Schär Robert</v>
      </c>
    </row>
    <row r="80" spans="1:13" ht="15" customHeight="1">
      <c r="A80" s="27" t="s">
        <v>242</v>
      </c>
      <c r="B80" s="28" t="s">
        <v>243</v>
      </c>
      <c r="C80" s="28"/>
      <c r="D80" s="28" t="s">
        <v>66</v>
      </c>
      <c r="E80" s="28"/>
      <c r="F80" s="28"/>
      <c r="G80" s="28"/>
      <c r="H80" s="28"/>
      <c r="I80" s="28"/>
      <c r="J80" s="28"/>
      <c r="K80" s="29" t="s">
        <v>9</v>
      </c>
      <c r="L80" s="30"/>
      <c r="M80" t="str">
        <f t="shared" si="0"/>
        <v>Leubin Marco</v>
      </c>
    </row>
    <row r="81" spans="1:13" ht="15" customHeight="1">
      <c r="A81" s="27" t="s">
        <v>246</v>
      </c>
      <c r="B81" s="28" t="s">
        <v>44</v>
      </c>
      <c r="C81" s="28"/>
      <c r="D81" s="28" t="s">
        <v>66</v>
      </c>
      <c r="E81" s="28"/>
      <c r="F81" s="28"/>
      <c r="G81" s="28"/>
      <c r="H81" s="28"/>
      <c r="I81" s="28"/>
      <c r="J81" s="28"/>
      <c r="K81" s="29" t="s">
        <v>5</v>
      </c>
      <c r="L81" s="30"/>
      <c r="M81" t="str">
        <f t="shared" si="0"/>
        <v>Albrecht Stefan</v>
      </c>
    </row>
    <row r="82" spans="1:13" ht="15" customHeight="1">
      <c r="A82" s="27" t="s">
        <v>253</v>
      </c>
      <c r="B82" s="28" t="s">
        <v>254</v>
      </c>
      <c r="C82" s="28"/>
      <c r="D82" s="28" t="s">
        <v>66</v>
      </c>
      <c r="E82" s="28"/>
      <c r="F82" s="28"/>
      <c r="G82" s="28"/>
      <c r="H82" s="28"/>
      <c r="I82" s="28"/>
      <c r="J82" s="28"/>
      <c r="K82" s="29" t="s">
        <v>6</v>
      </c>
      <c r="L82" s="30"/>
      <c r="M82" t="str">
        <f>A82&amp;" "&amp;B82</f>
        <v>Canetti Rosmarie</v>
      </c>
    </row>
    <row r="83" spans="1:13" ht="15" customHeight="1">
      <c r="A83" s="27" t="s">
        <v>256</v>
      </c>
      <c r="B83" s="28" t="s">
        <v>257</v>
      </c>
      <c r="C83" s="28"/>
      <c r="D83" s="28" t="s">
        <v>66</v>
      </c>
      <c r="E83" s="28"/>
      <c r="F83" s="28"/>
      <c r="G83" s="28"/>
      <c r="H83" s="28"/>
      <c r="I83" s="28"/>
      <c r="J83" s="28"/>
      <c r="K83" s="29" t="s">
        <v>6</v>
      </c>
      <c r="L83" s="30"/>
      <c r="M83" t="str">
        <f t="shared" si="0"/>
        <v>Allemann Bertrand</v>
      </c>
    </row>
    <row r="84" spans="1:13" ht="15" customHeight="1">
      <c r="A84" s="27" t="s">
        <v>261</v>
      </c>
      <c r="B84" s="28" t="s">
        <v>262</v>
      </c>
      <c r="C84" s="28"/>
      <c r="D84" s="28" t="s">
        <v>66</v>
      </c>
      <c r="E84" s="28"/>
      <c r="F84" s="28"/>
      <c r="G84" s="28"/>
      <c r="H84" s="28"/>
      <c r="I84" s="28"/>
      <c r="J84" s="28"/>
      <c r="K84" s="29" t="s">
        <v>6</v>
      </c>
      <c r="L84" s="30"/>
      <c r="M84" t="str">
        <f t="shared" si="0"/>
        <v>Seehöfer Patrick</v>
      </c>
    </row>
    <row r="85" spans="1:13" ht="15" customHeight="1">
      <c r="A85" s="27" t="s">
        <v>272</v>
      </c>
      <c r="B85" s="28" t="s">
        <v>273</v>
      </c>
      <c r="C85" s="28"/>
      <c r="D85" s="28" t="s">
        <v>66</v>
      </c>
      <c r="E85" s="28"/>
      <c r="F85" s="28"/>
      <c r="G85" s="28"/>
      <c r="H85" s="28"/>
      <c r="I85" s="28"/>
      <c r="J85" s="28"/>
      <c r="K85" s="29" t="s">
        <v>9</v>
      </c>
      <c r="L85" s="30"/>
      <c r="M85" t="str">
        <f t="shared" si="0"/>
        <v>Berger Noah</v>
      </c>
    </row>
    <row r="86" spans="1:13" ht="15" customHeight="1">
      <c r="A86" s="27" t="s">
        <v>278</v>
      </c>
      <c r="B86" s="28" t="s">
        <v>279</v>
      </c>
      <c r="C86" s="28"/>
      <c r="D86" s="28" t="s">
        <v>66</v>
      </c>
      <c r="E86" s="28"/>
      <c r="F86" s="28"/>
      <c r="G86" s="28"/>
      <c r="H86" s="28"/>
      <c r="I86" s="28"/>
      <c r="J86" s="28"/>
      <c r="K86" s="29" t="s">
        <v>6</v>
      </c>
      <c r="L86" s="30"/>
      <c r="M86" t="str">
        <f t="shared" si="0"/>
        <v>Delmas  Marc</v>
      </c>
    </row>
    <row r="87" spans="1:13" ht="15" customHeight="1">
      <c r="A87" s="27" t="s">
        <v>280</v>
      </c>
      <c r="B87" s="28" t="s">
        <v>281</v>
      </c>
      <c r="C87" s="28"/>
      <c r="D87" s="28" t="s">
        <v>66</v>
      </c>
      <c r="E87" s="28"/>
      <c r="F87" s="28"/>
      <c r="G87" s="28"/>
      <c r="H87" s="28"/>
      <c r="I87" s="28"/>
      <c r="J87" s="28"/>
      <c r="K87" s="29" t="s">
        <v>9</v>
      </c>
      <c r="L87" s="30"/>
      <c r="M87" t="str">
        <f t="shared" si="0"/>
        <v>Christ  Florian</v>
      </c>
    </row>
    <row r="88" spans="1:13" ht="15" customHeight="1">
      <c r="A88" s="27" t="s">
        <v>282</v>
      </c>
      <c r="B88" s="28" t="s">
        <v>283</v>
      </c>
      <c r="C88" s="28"/>
      <c r="D88" s="28" t="s">
        <v>66</v>
      </c>
      <c r="E88" s="28"/>
      <c r="F88" s="28"/>
      <c r="G88" s="28"/>
      <c r="H88" s="28"/>
      <c r="I88" s="28"/>
      <c r="J88" s="28"/>
      <c r="K88" s="29" t="s">
        <v>7</v>
      </c>
      <c r="L88" s="30"/>
      <c r="M88" t="str">
        <f t="shared" si="0"/>
        <v>Schaub  Anja</v>
      </c>
    </row>
    <row r="89" spans="1:13" ht="15" customHeight="1">
      <c r="A89" s="27" t="s">
        <v>294</v>
      </c>
      <c r="B89" s="28" t="s">
        <v>295</v>
      </c>
      <c r="C89" s="28"/>
      <c r="D89" s="28" t="s">
        <v>66</v>
      </c>
      <c r="E89" s="28"/>
      <c r="F89" s="28"/>
      <c r="G89" s="28"/>
      <c r="H89" s="28"/>
      <c r="I89" s="28"/>
      <c r="J89" s="28"/>
      <c r="K89" s="29" t="s">
        <v>6</v>
      </c>
      <c r="L89" s="30"/>
      <c r="M89" t="str">
        <f t="shared" si="0"/>
        <v>Signer David</v>
      </c>
    </row>
    <row r="90" spans="1:13" ht="15" customHeight="1">
      <c r="A90" s="27" t="s">
        <v>306</v>
      </c>
      <c r="B90" s="28" t="s">
        <v>307</v>
      </c>
      <c r="C90" s="28"/>
      <c r="D90" s="28" t="s">
        <v>66</v>
      </c>
      <c r="E90" s="28"/>
      <c r="F90" s="28"/>
      <c r="G90" s="28"/>
      <c r="H90" s="28"/>
      <c r="I90" s="28"/>
      <c r="J90" s="28"/>
      <c r="K90" s="29" t="s">
        <v>5</v>
      </c>
      <c r="L90" s="30"/>
      <c r="M90" t="str">
        <f t="shared" si="0"/>
        <v>Buser Edi</v>
      </c>
    </row>
    <row r="91" spans="1:13" ht="15" customHeight="1">
      <c r="A91" s="27" t="s">
        <v>312</v>
      </c>
      <c r="B91" s="28" t="s">
        <v>313</v>
      </c>
      <c r="C91" s="28"/>
      <c r="D91" s="28" t="s">
        <v>66</v>
      </c>
      <c r="E91" s="28"/>
      <c r="F91" s="28"/>
      <c r="G91" s="28"/>
      <c r="H91" s="28"/>
      <c r="I91" s="28"/>
      <c r="J91" s="28"/>
      <c r="K91" s="29" t="s">
        <v>9</v>
      </c>
      <c r="L91" s="30"/>
      <c r="M91" t="str">
        <f t="shared" si="0"/>
        <v>Bonetti Simon</v>
      </c>
    </row>
    <row r="92" spans="1:13" ht="15" customHeight="1">
      <c r="A92" s="27" t="s">
        <v>314</v>
      </c>
      <c r="B92" s="28" t="s">
        <v>315</v>
      </c>
      <c r="C92" s="28"/>
      <c r="D92" s="28" t="s">
        <v>66</v>
      </c>
      <c r="E92" s="28"/>
      <c r="F92" s="28"/>
      <c r="G92" s="28"/>
      <c r="H92" s="28"/>
      <c r="I92" s="28"/>
      <c r="J92" s="28"/>
      <c r="K92" s="29" t="s">
        <v>6</v>
      </c>
      <c r="L92" s="30"/>
      <c r="M92" t="str">
        <f t="shared" si="0"/>
        <v>Iten Vanessa</v>
      </c>
    </row>
    <row r="93" spans="1:13" ht="15" customHeight="1">
      <c r="A93" s="27" t="s">
        <v>316</v>
      </c>
      <c r="B93" s="28" t="s">
        <v>317</v>
      </c>
      <c r="C93" s="28"/>
      <c r="D93" s="28" t="s">
        <v>66</v>
      </c>
      <c r="E93" s="28"/>
      <c r="F93" s="28"/>
      <c r="G93" s="28"/>
      <c r="H93" s="28"/>
      <c r="I93" s="28"/>
      <c r="J93" s="28"/>
      <c r="K93" s="29" t="s">
        <v>6</v>
      </c>
      <c r="L93" s="30"/>
      <c r="M93" t="str">
        <f t="shared" si="0"/>
        <v>Hochuli Antonina</v>
      </c>
    </row>
    <row r="94" spans="1:13" ht="15" customHeight="1">
      <c r="A94" s="27" t="s">
        <v>329</v>
      </c>
      <c r="B94" s="28" t="s">
        <v>59</v>
      </c>
      <c r="C94" s="28"/>
      <c r="D94" s="28" t="s">
        <v>66</v>
      </c>
      <c r="E94" s="28"/>
      <c r="F94" s="28"/>
      <c r="G94" s="28"/>
      <c r="H94" s="28"/>
      <c r="I94" s="28"/>
      <c r="J94" s="28"/>
      <c r="K94" s="29" t="s">
        <v>7</v>
      </c>
      <c r="L94" s="30"/>
      <c r="M94" t="str">
        <f t="shared" si="0"/>
        <v>Niederberger Benjamin</v>
      </c>
    </row>
    <row r="95" spans="1:13" ht="15" customHeight="1">
      <c r="A95" s="27" t="s">
        <v>65</v>
      </c>
      <c r="B95" s="28" t="s">
        <v>335</v>
      </c>
      <c r="C95" s="28"/>
      <c r="D95" s="28" t="s">
        <v>66</v>
      </c>
      <c r="E95" s="28"/>
      <c r="F95" s="28"/>
      <c r="G95" s="28"/>
      <c r="H95" s="28"/>
      <c r="I95" s="28"/>
      <c r="J95" s="28"/>
      <c r="K95" s="29" t="s">
        <v>9</v>
      </c>
      <c r="L95" s="30"/>
      <c r="M95" t="str">
        <f t="shared" si="0"/>
        <v>Bäumle Elena</v>
      </c>
    </row>
    <row r="96" spans="1:13" ht="15" customHeight="1">
      <c r="A96" s="27" t="s">
        <v>338</v>
      </c>
      <c r="B96" s="28" t="s">
        <v>339</v>
      </c>
      <c r="C96" s="28"/>
      <c r="D96" s="28" t="s">
        <v>66</v>
      </c>
      <c r="E96" s="28"/>
      <c r="F96" s="28"/>
      <c r="G96" s="28"/>
      <c r="H96" s="28"/>
      <c r="I96" s="28"/>
      <c r="J96" s="28"/>
      <c r="K96" s="29" t="s">
        <v>9</v>
      </c>
      <c r="L96" s="30"/>
      <c r="M96" t="str">
        <f t="shared" si="0"/>
        <v>Leuch Georges</v>
      </c>
    </row>
    <row r="97" spans="1:13" ht="15" customHeight="1">
      <c r="A97" s="27" t="s">
        <v>341</v>
      </c>
      <c r="B97" s="28" t="s">
        <v>342</v>
      </c>
      <c r="C97" s="28"/>
      <c r="D97" s="28" t="s">
        <v>66</v>
      </c>
      <c r="E97" s="28"/>
      <c r="F97" s="28"/>
      <c r="G97" s="28"/>
      <c r="H97" s="28"/>
      <c r="I97" s="28"/>
      <c r="J97" s="28"/>
      <c r="K97" s="29" t="s">
        <v>9</v>
      </c>
      <c r="L97" s="30"/>
      <c r="M97" t="str">
        <f t="shared" si="0"/>
        <v>Hirsbrunner Nico</v>
      </c>
    </row>
    <row r="98" spans="1:13" ht="15" customHeight="1">
      <c r="A98" s="27" t="s">
        <v>346</v>
      </c>
      <c r="B98" s="28" t="s">
        <v>347</v>
      </c>
      <c r="C98" s="28"/>
      <c r="D98" s="28" t="s">
        <v>66</v>
      </c>
      <c r="E98" s="28"/>
      <c r="F98" s="28"/>
      <c r="G98" s="28"/>
      <c r="H98" s="28"/>
      <c r="I98" s="28"/>
      <c r="J98" s="28"/>
      <c r="K98" s="29" t="s">
        <v>4</v>
      </c>
      <c r="L98" s="30"/>
      <c r="M98" t="str">
        <f t="shared" si="0"/>
        <v>Haas Gabrielle</v>
      </c>
    </row>
    <row r="99" spans="1:13" ht="15" customHeight="1">
      <c r="A99" s="27" t="s">
        <v>350</v>
      </c>
      <c r="B99" s="28" t="s">
        <v>351</v>
      </c>
      <c r="C99" s="28"/>
      <c r="D99" s="28" t="s">
        <v>66</v>
      </c>
      <c r="E99" s="28"/>
      <c r="F99" s="28"/>
      <c r="G99" s="28"/>
      <c r="H99" s="28"/>
      <c r="I99" s="28"/>
      <c r="J99" s="28"/>
      <c r="K99" s="29" t="s">
        <v>9</v>
      </c>
      <c r="L99" s="30"/>
      <c r="M99" t="str">
        <f t="shared" si="0"/>
        <v>Davet Kilian</v>
      </c>
    </row>
    <row r="100" spans="1:13" ht="15" customHeight="1">
      <c r="A100" s="27" t="s">
        <v>356</v>
      </c>
      <c r="B100" s="28" t="s">
        <v>357</v>
      </c>
      <c r="C100" s="28"/>
      <c r="D100" s="28" t="s">
        <v>66</v>
      </c>
      <c r="E100" s="28"/>
      <c r="F100" s="28"/>
      <c r="G100" s="28"/>
      <c r="H100" s="28"/>
      <c r="I100" s="28"/>
      <c r="J100" s="28"/>
      <c r="K100" s="29" t="s">
        <v>8</v>
      </c>
      <c r="L100" s="30"/>
      <c r="M100" t="str">
        <f t="shared" si="0"/>
        <v>Karabasoglu Emre</v>
      </c>
    </row>
    <row r="101" spans="1:13" ht="15" customHeight="1">
      <c r="A101" s="27" t="s">
        <v>358</v>
      </c>
      <c r="B101" s="28" t="s">
        <v>359</v>
      </c>
      <c r="C101" s="28"/>
      <c r="D101" s="28" t="s">
        <v>66</v>
      </c>
      <c r="E101" s="28"/>
      <c r="F101" s="28"/>
      <c r="G101" s="28"/>
      <c r="H101" s="28"/>
      <c r="I101" s="28"/>
      <c r="J101" s="28"/>
      <c r="K101" s="29" t="s">
        <v>7</v>
      </c>
      <c r="L101" s="30"/>
      <c r="M101" t="str">
        <f t="shared" si="0"/>
        <v>Suter Sarah</v>
      </c>
    </row>
    <row r="102" spans="1:13" ht="15" customHeight="1">
      <c r="A102" s="27" t="s">
        <v>360</v>
      </c>
      <c r="B102" s="28" t="s">
        <v>361</v>
      </c>
      <c r="C102" s="28"/>
      <c r="D102" s="28" t="s">
        <v>66</v>
      </c>
      <c r="E102" s="28"/>
      <c r="F102" s="28"/>
      <c r="G102" s="28"/>
      <c r="H102" s="28"/>
      <c r="I102" s="28"/>
      <c r="J102" s="28"/>
      <c r="K102" s="29" t="s">
        <v>6</v>
      </c>
      <c r="L102" s="30"/>
      <c r="M102" t="str">
        <f t="shared" si="0"/>
        <v>Lüthi Tobias</v>
      </c>
    </row>
    <row r="103" spans="1:13" ht="15" customHeight="1">
      <c r="A103" s="27" t="s">
        <v>362</v>
      </c>
      <c r="B103" s="28" t="s">
        <v>363</v>
      </c>
      <c r="C103" s="28"/>
      <c r="D103" s="28" t="s">
        <v>66</v>
      </c>
      <c r="E103" s="28"/>
      <c r="F103" s="28"/>
      <c r="G103" s="28"/>
      <c r="H103" s="28"/>
      <c r="I103" s="28"/>
      <c r="J103" s="28"/>
      <c r="K103" s="29" t="s">
        <v>7</v>
      </c>
      <c r="L103" s="30"/>
      <c r="M103" t="str">
        <f t="shared" si="0"/>
        <v>Nef Regula</v>
      </c>
    </row>
    <row r="104" spans="1:13" ht="15" customHeight="1">
      <c r="A104" s="50" t="s">
        <v>366</v>
      </c>
      <c r="B104" s="28" t="s">
        <v>130</v>
      </c>
      <c r="C104" s="28"/>
      <c r="D104" s="28" t="s">
        <v>66</v>
      </c>
      <c r="E104" s="28"/>
      <c r="F104" s="28"/>
      <c r="G104" s="28"/>
      <c r="H104" s="28"/>
      <c r="I104" s="28"/>
      <c r="J104" s="28"/>
      <c r="K104" s="29" t="s">
        <v>7</v>
      </c>
      <c r="L104" s="30"/>
      <c r="M104" t="str">
        <f t="shared" si="0"/>
        <v>Schär2 Cedric</v>
      </c>
    </row>
    <row r="105" spans="1:13" ht="15" customHeight="1">
      <c r="A105" s="27" t="s">
        <v>368</v>
      </c>
      <c r="B105" s="28" t="s">
        <v>369</v>
      </c>
      <c r="C105" s="28"/>
      <c r="D105" s="28" t="s">
        <v>66</v>
      </c>
      <c r="E105" s="28"/>
      <c r="F105" s="28"/>
      <c r="G105" s="28"/>
      <c r="H105" s="28"/>
      <c r="I105" s="28"/>
      <c r="J105" s="28"/>
      <c r="K105" s="29" t="s">
        <v>9</v>
      </c>
      <c r="L105" s="30"/>
      <c r="M105" t="str">
        <f t="shared" si="0"/>
        <v>Manz Selena</v>
      </c>
    </row>
    <row r="106" spans="1:13" ht="15" customHeight="1">
      <c r="A106" s="27" t="s">
        <v>373</v>
      </c>
      <c r="B106" s="28" t="s">
        <v>374</v>
      </c>
      <c r="C106" s="28"/>
      <c r="D106" s="28" t="s">
        <v>66</v>
      </c>
      <c r="E106" s="28"/>
      <c r="F106" s="28"/>
      <c r="G106" s="28"/>
      <c r="H106" s="28"/>
      <c r="I106" s="28"/>
      <c r="J106" s="28"/>
      <c r="K106" s="29" t="s">
        <v>9</v>
      </c>
      <c r="L106" s="30"/>
      <c r="M106" t="str">
        <f t="shared" si="0"/>
        <v>Wagner Mika</v>
      </c>
    </row>
    <row r="107" spans="1:13" ht="15" customHeight="1">
      <c r="A107" s="27" t="s">
        <v>380</v>
      </c>
      <c r="B107" s="28" t="s">
        <v>361</v>
      </c>
      <c r="C107" s="28"/>
      <c r="D107" s="28" t="s">
        <v>66</v>
      </c>
      <c r="E107" s="28"/>
      <c r="F107" s="28"/>
      <c r="G107" s="28"/>
      <c r="H107" s="28"/>
      <c r="I107" s="28"/>
      <c r="J107" s="28"/>
      <c r="K107" s="29" t="s">
        <v>5</v>
      </c>
      <c r="L107" s="30"/>
      <c r="M107" t="str">
        <f t="shared" si="0"/>
        <v>Wiedenmann Tobias</v>
      </c>
    </row>
    <row r="108" spans="1:13" ht="15" customHeight="1">
      <c r="A108" s="27" t="s">
        <v>396</v>
      </c>
      <c r="B108" s="28" t="s">
        <v>397</v>
      </c>
      <c r="C108" s="28"/>
      <c r="D108" s="28" t="s">
        <v>66</v>
      </c>
      <c r="E108" s="28"/>
      <c r="F108" s="28"/>
      <c r="G108" s="28"/>
      <c r="H108" s="28"/>
      <c r="I108" s="28"/>
      <c r="J108" s="28"/>
      <c r="K108" s="29" t="s">
        <v>6</v>
      </c>
      <c r="L108" s="30"/>
      <c r="M108" t="str">
        <f t="shared" si="0"/>
        <v>Chrysopoulos Viktoriia</v>
      </c>
    </row>
    <row r="109" spans="1:13" ht="15" customHeight="1">
      <c r="A109" s="27" t="s">
        <v>401</v>
      </c>
      <c r="B109" s="28" t="s">
        <v>402</v>
      </c>
      <c r="C109" s="28"/>
      <c r="D109" s="28" t="s">
        <v>66</v>
      </c>
      <c r="E109" s="28"/>
      <c r="F109" s="28"/>
      <c r="G109" s="28"/>
      <c r="H109" s="28"/>
      <c r="I109" s="28"/>
      <c r="J109" s="28"/>
      <c r="K109" s="29" t="s">
        <v>5</v>
      </c>
      <c r="L109" s="30"/>
      <c r="M109" t="str">
        <f t="shared" si="0"/>
        <v>Toulibi Abdelhak</v>
      </c>
    </row>
    <row r="110" spans="1:13" ht="15" customHeight="1">
      <c r="A110" s="27" t="s">
        <v>403</v>
      </c>
      <c r="B110" s="28" t="s">
        <v>102</v>
      </c>
      <c r="C110" s="28"/>
      <c r="D110" s="28" t="s">
        <v>66</v>
      </c>
      <c r="E110" s="28"/>
      <c r="F110" s="28"/>
      <c r="G110" s="28"/>
      <c r="H110" s="28"/>
      <c r="I110" s="28"/>
      <c r="J110" s="28"/>
      <c r="K110" s="29" t="s">
        <v>6</v>
      </c>
      <c r="L110" s="30"/>
      <c r="M110" t="str">
        <f t="shared" si="0"/>
        <v>Meier Lukas</v>
      </c>
    </row>
    <row r="111" spans="1:13" ht="15" customHeight="1">
      <c r="A111" s="27" t="s">
        <v>404</v>
      </c>
      <c r="B111" s="28" t="s">
        <v>281</v>
      </c>
      <c r="C111" s="28"/>
      <c r="D111" s="28" t="s">
        <v>66</v>
      </c>
      <c r="E111" s="28"/>
      <c r="F111" s="28"/>
      <c r="G111" s="28"/>
      <c r="H111" s="28"/>
      <c r="I111" s="28"/>
      <c r="J111" s="28"/>
      <c r="K111" s="29" t="s">
        <v>8</v>
      </c>
      <c r="L111" s="30"/>
      <c r="M111" t="str">
        <f t="shared" si="0"/>
        <v>Christ2 Florian</v>
      </c>
    </row>
    <row r="112" spans="1:13" ht="15" customHeight="1">
      <c r="A112" s="27" t="s">
        <v>405</v>
      </c>
      <c r="B112" s="28" t="s">
        <v>406</v>
      </c>
      <c r="C112" s="28"/>
      <c r="D112" s="28" t="s">
        <v>66</v>
      </c>
      <c r="E112" s="28"/>
      <c r="F112" s="28"/>
      <c r="G112" s="28"/>
      <c r="H112" s="28"/>
      <c r="I112" s="28"/>
      <c r="J112" s="28"/>
      <c r="K112" s="29" t="s">
        <v>6</v>
      </c>
      <c r="L112" s="30"/>
      <c r="M112" t="str">
        <f t="shared" si="0"/>
        <v>Betz Monika</v>
      </c>
    </row>
    <row r="113" spans="1:13" ht="15" customHeight="1">
      <c r="A113" s="27" t="s">
        <v>414</v>
      </c>
      <c r="B113" s="28" t="s">
        <v>138</v>
      </c>
      <c r="C113" s="28"/>
      <c r="D113" s="28" t="s">
        <v>66</v>
      </c>
      <c r="E113" s="28"/>
      <c r="F113" s="28"/>
      <c r="G113" s="28"/>
      <c r="H113" s="28"/>
      <c r="I113" s="28"/>
      <c r="J113" s="28"/>
      <c r="K113" s="29" t="s">
        <v>8</v>
      </c>
      <c r="L113" s="30"/>
      <c r="M113" t="str">
        <f t="shared" si="0"/>
        <v>Boschung2 Jan</v>
      </c>
    </row>
    <row r="114" spans="1:13" ht="15" customHeight="1">
      <c r="A114" s="27" t="s">
        <v>417</v>
      </c>
      <c r="B114" s="28" t="s">
        <v>406</v>
      </c>
      <c r="C114" s="28"/>
      <c r="D114" s="28" t="s">
        <v>66</v>
      </c>
      <c r="E114" s="28"/>
      <c r="F114" s="28"/>
      <c r="G114" s="28"/>
      <c r="H114" s="28"/>
      <c r="I114" s="28"/>
      <c r="J114" s="28"/>
      <c r="K114" s="29" t="s">
        <v>6</v>
      </c>
      <c r="L114" s="30"/>
      <c r="M114" t="str">
        <f t="shared" si="0"/>
        <v>Betz  Monika</v>
      </c>
    </row>
    <row r="115" spans="1:13" ht="15" customHeight="1">
      <c r="A115" s="27" t="s">
        <v>419</v>
      </c>
      <c r="B115" s="28" t="s">
        <v>418</v>
      </c>
      <c r="C115" s="28"/>
      <c r="D115" s="28" t="s">
        <v>66</v>
      </c>
      <c r="E115" s="28"/>
      <c r="F115" s="28"/>
      <c r="G115" s="28"/>
      <c r="H115" s="28"/>
      <c r="I115" s="28"/>
      <c r="J115" s="28"/>
      <c r="K115" s="29" t="s">
        <v>5</v>
      </c>
      <c r="L115" s="30"/>
      <c r="M115" t="str">
        <f t="shared" si="0"/>
        <v>Mendoza del Mar Maria</v>
      </c>
    </row>
    <row r="116" spans="1:13" ht="15" customHeight="1">
      <c r="A116" s="27" t="s">
        <v>423</v>
      </c>
      <c r="B116" s="28" t="s">
        <v>424</v>
      </c>
      <c r="C116" s="28"/>
      <c r="D116" s="28" t="s">
        <v>66</v>
      </c>
      <c r="E116" s="28"/>
      <c r="F116" s="28"/>
      <c r="G116" s="28"/>
      <c r="H116" s="28"/>
      <c r="I116" s="28"/>
      <c r="J116" s="28"/>
      <c r="K116" s="29" t="s">
        <v>7</v>
      </c>
      <c r="L116" s="30"/>
      <c r="M116" t="str">
        <f t="shared" si="0"/>
        <v>Eilers Brigitte</v>
      </c>
    </row>
    <row r="117" spans="1:13" ht="15" customHeight="1">
      <c r="A117" s="27" t="s">
        <v>49</v>
      </c>
      <c r="B117" s="28" t="s">
        <v>143</v>
      </c>
      <c r="C117" s="28"/>
      <c r="D117" s="28" t="s">
        <v>66</v>
      </c>
      <c r="E117" s="28"/>
      <c r="F117" s="28"/>
      <c r="G117" s="28"/>
      <c r="H117" s="28"/>
      <c r="I117" s="28"/>
      <c r="J117" s="28"/>
      <c r="K117" s="29" t="s">
        <v>6</v>
      </c>
      <c r="L117" s="30"/>
      <c r="M117" t="str">
        <f t="shared" si="0"/>
        <v>Martin Noëlle</v>
      </c>
    </row>
    <row r="118" spans="1:13" ht="15" customHeight="1">
      <c r="A118" s="27" t="s">
        <v>427</v>
      </c>
      <c r="B118" s="28" t="s">
        <v>428</v>
      </c>
      <c r="C118" s="28"/>
      <c r="D118" s="28" t="s">
        <v>66</v>
      </c>
      <c r="E118" s="28"/>
      <c r="F118" s="28"/>
      <c r="G118" s="28"/>
      <c r="H118" s="28"/>
      <c r="I118" s="28"/>
      <c r="J118" s="28"/>
      <c r="K118" s="29" t="s">
        <v>7</v>
      </c>
      <c r="L118" s="30"/>
      <c r="M118" t="str">
        <f>A118&amp;" "&amp;B118</f>
        <v>Wortelboer Alexander</v>
      </c>
    </row>
    <row r="119" spans="1:13" ht="15" customHeight="1">
      <c r="A119" s="27" t="s">
        <v>430</v>
      </c>
      <c r="B119" s="28" t="s">
        <v>431</v>
      </c>
      <c r="C119" s="28"/>
      <c r="D119" s="28" t="s">
        <v>66</v>
      </c>
      <c r="E119" s="28"/>
      <c r="F119" s="28"/>
      <c r="G119" s="28"/>
      <c r="H119" s="28"/>
      <c r="I119" s="28"/>
      <c r="J119" s="28"/>
      <c r="K119" s="29" t="s">
        <v>7</v>
      </c>
      <c r="L119" s="30"/>
      <c r="M119" t="str">
        <f t="shared" ref="M119:M228" si="2">A119&amp;" "&amp;B119</f>
        <v>Stucki Tizian</v>
      </c>
    </row>
    <row r="120" spans="1:13" ht="15" customHeight="1">
      <c r="A120" s="303" t="s">
        <v>432</v>
      </c>
      <c r="B120" s="28" t="s">
        <v>433</v>
      </c>
      <c r="C120" s="28"/>
      <c r="D120" s="28" t="s">
        <v>66</v>
      </c>
      <c r="E120" s="28"/>
      <c r="F120" s="28"/>
      <c r="G120" s="28"/>
      <c r="H120" s="28"/>
      <c r="I120" s="28"/>
      <c r="J120" s="28"/>
      <c r="K120" s="29" t="s">
        <v>6</v>
      </c>
      <c r="L120" s="30"/>
      <c r="M120" t="str">
        <f t="shared" si="2"/>
        <v>Rajah Birundthan</v>
      </c>
    </row>
    <row r="121" spans="1:13" ht="15" customHeight="1">
      <c r="A121" s="27" t="s">
        <v>434</v>
      </c>
      <c r="B121" s="28" t="s">
        <v>435</v>
      </c>
      <c r="C121" s="28"/>
      <c r="D121" s="28" t="s">
        <v>66</v>
      </c>
      <c r="E121" s="28"/>
      <c r="F121" s="28"/>
      <c r="G121" s="28"/>
      <c r="H121" s="28"/>
      <c r="I121" s="28"/>
      <c r="J121" s="28"/>
      <c r="K121" s="29" t="s">
        <v>9</v>
      </c>
      <c r="L121" s="30"/>
      <c r="M121" t="str">
        <f t="shared" si="2"/>
        <v>Rizzo Arianna</v>
      </c>
    </row>
    <row r="122" spans="1:13" ht="15" customHeight="1">
      <c r="A122" s="27" t="s">
        <v>441</v>
      </c>
      <c r="B122" s="28" t="s">
        <v>295</v>
      </c>
      <c r="C122" s="28"/>
      <c r="D122" s="28" t="s">
        <v>66</v>
      </c>
      <c r="E122" s="28"/>
      <c r="F122" s="28"/>
      <c r="G122" s="28"/>
      <c r="H122" s="28"/>
      <c r="I122" s="28"/>
      <c r="J122" s="28"/>
      <c r="K122" s="29" t="s">
        <v>4</v>
      </c>
      <c r="L122" s="30"/>
      <c r="M122" t="str">
        <f t="shared" si="2"/>
        <v>Häner  David</v>
      </c>
    </row>
    <row r="123" spans="1:13" ht="15" customHeight="1">
      <c r="A123" s="27" t="s">
        <v>445</v>
      </c>
      <c r="B123" s="28" t="s">
        <v>446</v>
      </c>
      <c r="C123" s="28"/>
      <c r="D123" s="28" t="s">
        <v>66</v>
      </c>
      <c r="E123" s="28"/>
      <c r="F123" s="28"/>
      <c r="G123" s="28"/>
      <c r="H123" s="28"/>
      <c r="I123" s="28"/>
      <c r="J123" s="28"/>
      <c r="K123" s="29" t="s">
        <v>9</v>
      </c>
      <c r="L123" s="30"/>
      <c r="M123" t="str">
        <f t="shared" si="2"/>
        <v>Leuthardt Dominic</v>
      </c>
    </row>
    <row r="124" spans="1:13" ht="15" customHeight="1">
      <c r="A124" s="27" t="s">
        <v>448</v>
      </c>
      <c r="B124" s="28" t="s">
        <v>449</v>
      </c>
      <c r="C124" s="28"/>
      <c r="D124" s="28" t="s">
        <v>66</v>
      </c>
      <c r="E124" s="28"/>
      <c r="F124" s="28"/>
      <c r="G124" s="28"/>
      <c r="H124" s="28"/>
      <c r="I124" s="28"/>
      <c r="J124" s="28"/>
      <c r="K124" s="29" t="s">
        <v>8</v>
      </c>
      <c r="L124" s="30"/>
      <c r="M124" t="str">
        <f t="shared" si="2"/>
        <v>More Christopher</v>
      </c>
    </row>
    <row r="125" spans="1:13" ht="15" customHeight="1">
      <c r="A125" s="27" t="s">
        <v>451</v>
      </c>
      <c r="B125" s="28" t="s">
        <v>281</v>
      </c>
      <c r="C125" s="28"/>
      <c r="D125" s="28" t="s">
        <v>66</v>
      </c>
      <c r="E125" s="28"/>
      <c r="F125" s="28"/>
      <c r="G125" s="28"/>
      <c r="H125" s="28"/>
      <c r="I125" s="28"/>
      <c r="J125" s="28"/>
      <c r="K125" s="29" t="s">
        <v>8</v>
      </c>
      <c r="L125" s="30"/>
      <c r="M125" t="str">
        <f t="shared" si="2"/>
        <v>Boser Florian</v>
      </c>
    </row>
    <row r="126" spans="1:13" ht="15" customHeight="1">
      <c r="A126" s="27" t="s">
        <v>454</v>
      </c>
      <c r="B126" s="28" t="s">
        <v>361</v>
      </c>
      <c r="C126" s="28"/>
      <c r="D126" s="28" t="s">
        <v>66</v>
      </c>
      <c r="E126" s="28"/>
      <c r="F126" s="28"/>
      <c r="G126" s="28"/>
      <c r="H126" s="28"/>
      <c r="I126" s="28"/>
      <c r="J126" s="28"/>
      <c r="K126" s="29" t="s">
        <v>5</v>
      </c>
      <c r="L126" s="30"/>
      <c r="M126" t="str">
        <f t="shared" si="2"/>
        <v>2Lüthi Tobias</v>
      </c>
    </row>
    <row r="127" spans="1:13" ht="15" customHeight="1">
      <c r="A127" s="27" t="s">
        <v>455</v>
      </c>
      <c r="B127" s="28" t="s">
        <v>138</v>
      </c>
      <c r="C127" s="28"/>
      <c r="D127" s="28" t="s">
        <v>66</v>
      </c>
      <c r="E127" s="28"/>
      <c r="F127" s="28"/>
      <c r="G127" s="28"/>
      <c r="H127" s="28"/>
      <c r="I127" s="28"/>
      <c r="J127" s="28"/>
      <c r="K127" s="29" t="s">
        <v>6</v>
      </c>
      <c r="L127" s="30"/>
      <c r="M127" t="str">
        <f t="shared" si="2"/>
        <v>3Boschung Jan</v>
      </c>
    </row>
    <row r="128" spans="1:13" ht="15" customHeight="1">
      <c r="A128" s="27" t="s">
        <v>456</v>
      </c>
      <c r="B128" s="28" t="s">
        <v>130</v>
      </c>
      <c r="C128" s="28"/>
      <c r="D128" s="28" t="s">
        <v>66</v>
      </c>
      <c r="E128" s="28"/>
      <c r="F128" s="28"/>
      <c r="G128" s="28"/>
      <c r="H128" s="28"/>
      <c r="I128" s="28"/>
      <c r="J128" s="28"/>
      <c r="K128" s="29" t="s">
        <v>6</v>
      </c>
      <c r="L128" s="30"/>
      <c r="M128" t="str">
        <f t="shared" si="2"/>
        <v>3Schär  Cedric</v>
      </c>
    </row>
    <row r="129" spans="1:13" ht="15" customHeight="1">
      <c r="A129" s="27" t="s">
        <v>457</v>
      </c>
      <c r="B129" s="28" t="s">
        <v>281</v>
      </c>
      <c r="C129" s="28"/>
      <c r="D129" s="28" t="s">
        <v>66</v>
      </c>
      <c r="E129" s="28"/>
      <c r="F129" s="28"/>
      <c r="G129" s="28"/>
      <c r="H129" s="28"/>
      <c r="I129" s="28"/>
      <c r="J129" s="28"/>
      <c r="K129" s="29" t="s">
        <v>7</v>
      </c>
      <c r="L129" s="30"/>
      <c r="M129" t="str">
        <f t="shared" si="2"/>
        <v>3Christ Florian</v>
      </c>
    </row>
    <row r="130" spans="1:13" ht="15" customHeight="1">
      <c r="A130" s="27" t="s">
        <v>458</v>
      </c>
      <c r="B130" s="28" t="s">
        <v>281</v>
      </c>
      <c r="C130" s="28"/>
      <c r="D130" s="28" t="s">
        <v>66</v>
      </c>
      <c r="E130" s="28"/>
      <c r="F130" s="28"/>
      <c r="G130" s="28"/>
      <c r="H130" s="28"/>
      <c r="I130" s="28"/>
      <c r="J130" s="28"/>
      <c r="K130" s="29" t="s">
        <v>7</v>
      </c>
      <c r="L130" s="30"/>
      <c r="M130" t="str">
        <f t="shared" si="2"/>
        <v>2Boser Florian</v>
      </c>
    </row>
    <row r="131" spans="1:13" ht="15" customHeight="1">
      <c r="A131" s="27" t="s">
        <v>459</v>
      </c>
      <c r="B131" s="28" t="s">
        <v>449</v>
      </c>
      <c r="C131" s="28"/>
      <c r="D131" s="28" t="s">
        <v>66</v>
      </c>
      <c r="E131" s="28"/>
      <c r="F131" s="28"/>
      <c r="G131" s="28"/>
      <c r="H131" s="28"/>
      <c r="I131" s="28"/>
      <c r="J131" s="28"/>
      <c r="K131" s="29" t="s">
        <v>7</v>
      </c>
      <c r="L131" s="30"/>
      <c r="M131" t="str">
        <f t="shared" si="2"/>
        <v>2More Christopher</v>
      </c>
    </row>
    <row r="132" spans="1:13" ht="15" customHeight="1">
      <c r="A132" s="27" t="s">
        <v>472</v>
      </c>
      <c r="B132" s="28" t="s">
        <v>473</v>
      </c>
      <c r="C132" s="28"/>
      <c r="D132" s="28" t="s">
        <v>66</v>
      </c>
      <c r="E132" s="28"/>
      <c r="F132" s="28"/>
      <c r="G132" s="28"/>
      <c r="H132" s="28"/>
      <c r="I132" s="28"/>
      <c r="J132" s="28"/>
      <c r="K132" s="29" t="s">
        <v>5</v>
      </c>
      <c r="L132" s="30"/>
      <c r="M132" t="str">
        <f t="shared" si="2"/>
        <v>Chéray Olivier</v>
      </c>
    </row>
    <row r="133" spans="1:13" ht="15" customHeight="1">
      <c r="A133" s="27" t="s">
        <v>475</v>
      </c>
      <c r="B133" s="28" t="s">
        <v>54</v>
      </c>
      <c r="C133" s="28"/>
      <c r="D133" s="28" t="s">
        <v>66</v>
      </c>
      <c r="E133" s="28"/>
      <c r="F133" s="28"/>
      <c r="G133" s="28"/>
      <c r="H133" s="28"/>
      <c r="I133" s="28"/>
      <c r="J133" s="28"/>
      <c r="K133" s="29" t="s">
        <v>8</v>
      </c>
      <c r="L133" s="30"/>
      <c r="M133" t="str">
        <f t="shared" si="2"/>
        <v>Pfeffer Roman</v>
      </c>
    </row>
    <row r="134" spans="1:13" ht="15" customHeight="1">
      <c r="A134" s="27" t="s">
        <v>480</v>
      </c>
      <c r="B134" s="28" t="s">
        <v>481</v>
      </c>
      <c r="C134" s="28"/>
      <c r="D134" s="28" t="s">
        <v>66</v>
      </c>
      <c r="E134" s="28"/>
      <c r="F134" s="28"/>
      <c r="G134" s="28"/>
      <c r="H134" s="28"/>
      <c r="I134" s="28"/>
      <c r="J134" s="28"/>
      <c r="K134" s="29" t="s">
        <v>9</v>
      </c>
      <c r="L134" s="30"/>
      <c r="M134" t="str">
        <f t="shared" si="2"/>
        <v>Pellerino Alessandro</v>
      </c>
    </row>
    <row r="135" spans="1:13" ht="15" customHeight="1">
      <c r="A135" s="27" t="s">
        <v>483</v>
      </c>
      <c r="B135" s="28" t="s">
        <v>484</v>
      </c>
      <c r="C135" s="28"/>
      <c r="D135" s="28" t="s">
        <v>66</v>
      </c>
      <c r="E135" s="28"/>
      <c r="F135" s="28"/>
      <c r="G135" s="28"/>
      <c r="H135" s="28"/>
      <c r="I135" s="28"/>
      <c r="J135" s="28"/>
      <c r="K135" s="29" t="s">
        <v>6</v>
      </c>
      <c r="L135" s="30"/>
      <c r="M135" t="str">
        <f t="shared" si="2"/>
        <v>Özdogan Seyfettin</v>
      </c>
    </row>
    <row r="136" spans="1:13" ht="15" customHeight="1">
      <c r="A136" s="27" t="s">
        <v>487</v>
      </c>
      <c r="B136" s="28" t="s">
        <v>102</v>
      </c>
      <c r="C136" s="28"/>
      <c r="D136" s="28" t="s">
        <v>245</v>
      </c>
      <c r="E136" s="28"/>
      <c r="F136" s="28"/>
      <c r="G136" s="28"/>
      <c r="H136" s="28"/>
      <c r="I136" s="28"/>
      <c r="J136" s="28"/>
      <c r="K136" s="29" t="s">
        <v>5</v>
      </c>
      <c r="L136" s="30"/>
      <c r="M136" t="str">
        <f t="shared" si="2"/>
        <v>2Meier Lukas</v>
      </c>
    </row>
    <row r="137" spans="1:13" ht="15" customHeight="1">
      <c r="A137" s="27" t="s">
        <v>490</v>
      </c>
      <c r="B137" s="28" t="s">
        <v>489</v>
      </c>
      <c r="C137" s="28"/>
      <c r="D137" s="28" t="s">
        <v>66</v>
      </c>
      <c r="E137" s="28"/>
      <c r="F137" s="28"/>
      <c r="G137" s="28"/>
      <c r="H137" s="28"/>
      <c r="I137" s="28"/>
      <c r="J137" s="28"/>
      <c r="K137" s="29" t="s">
        <v>6</v>
      </c>
      <c r="L137" s="30"/>
      <c r="M137" t="str">
        <f t="shared" si="2"/>
        <v>Sengelin Charly</v>
      </c>
    </row>
    <row r="138" spans="1:13" ht="15" customHeight="1">
      <c r="A138" s="27"/>
      <c r="B138" s="28"/>
      <c r="C138" s="28"/>
      <c r="D138" s="28"/>
      <c r="E138" s="28"/>
      <c r="F138" s="28"/>
      <c r="G138" s="28"/>
      <c r="H138" s="28"/>
      <c r="I138" s="28"/>
      <c r="J138" s="28"/>
      <c r="K138" s="29"/>
      <c r="L138" s="30"/>
      <c r="M138" t="str">
        <f t="shared" si="2"/>
        <v xml:space="preserve"> </v>
      </c>
    </row>
    <row r="139" spans="1:13" ht="15" customHeight="1">
      <c r="A139" s="50"/>
      <c r="B139" s="28"/>
      <c r="C139" s="28"/>
      <c r="D139" s="28"/>
      <c r="E139" s="28"/>
      <c r="F139" s="28"/>
      <c r="G139" s="28"/>
      <c r="H139" s="28"/>
      <c r="I139" s="28"/>
      <c r="J139" s="28"/>
      <c r="K139" s="29"/>
      <c r="L139" s="30"/>
      <c r="M139" t="str">
        <f t="shared" si="2"/>
        <v xml:space="preserve"> </v>
      </c>
    </row>
    <row r="140" spans="1:13" ht="15" customHeight="1">
      <c r="A140" s="31"/>
      <c r="B140" s="32"/>
      <c r="C140" s="32"/>
      <c r="D140" s="32"/>
      <c r="E140" s="32"/>
      <c r="F140" s="32"/>
      <c r="G140" s="32"/>
      <c r="H140" s="32"/>
      <c r="I140" s="32"/>
      <c r="J140" s="32"/>
      <c r="K140" s="33"/>
      <c r="L140" s="34"/>
      <c r="M140" t="str">
        <f t="shared" si="2"/>
        <v xml:space="preserve"> </v>
      </c>
    </row>
    <row r="141" spans="1:13" ht="15" customHeight="1">
      <c r="A141" s="27"/>
      <c r="B141" s="28"/>
      <c r="C141" s="28"/>
      <c r="D141" s="28"/>
      <c r="E141" s="28"/>
      <c r="F141" s="28"/>
      <c r="G141" s="28"/>
      <c r="H141" s="28"/>
      <c r="I141" s="28"/>
      <c r="J141" s="28"/>
      <c r="K141" s="29"/>
      <c r="L141" s="30"/>
      <c r="M141" t="str">
        <f t="shared" ref="M141:M174" si="3">A141&amp;" "&amp;B141</f>
        <v xml:space="preserve"> </v>
      </c>
    </row>
    <row r="142" spans="1:13" ht="15" customHeight="1">
      <c r="A142" s="31"/>
      <c r="B142" s="32"/>
      <c r="C142" s="32"/>
      <c r="D142" s="32"/>
      <c r="E142" s="32"/>
      <c r="F142" s="32"/>
      <c r="G142" s="32"/>
      <c r="H142" s="32"/>
      <c r="I142" s="32"/>
      <c r="J142" s="32"/>
      <c r="K142" s="33"/>
      <c r="L142" s="34"/>
    </row>
    <row r="143" spans="1:13" ht="15" customHeight="1">
      <c r="A143" s="31"/>
      <c r="B143" s="32"/>
      <c r="C143" s="32"/>
      <c r="D143" s="32"/>
      <c r="E143" s="32"/>
      <c r="F143" s="32"/>
      <c r="G143" s="32"/>
      <c r="H143" s="32"/>
      <c r="I143" s="32"/>
      <c r="J143" s="32"/>
      <c r="K143" s="33"/>
      <c r="L143" s="34"/>
      <c r="M143" t="str">
        <f t="shared" si="3"/>
        <v xml:space="preserve"> </v>
      </c>
    </row>
    <row r="144" spans="1:13" ht="15" customHeight="1">
      <c r="A144" s="31"/>
      <c r="B144" s="32"/>
      <c r="C144" s="32"/>
      <c r="D144" s="32"/>
      <c r="E144" s="32"/>
      <c r="F144" s="32"/>
      <c r="G144" s="32"/>
      <c r="H144" s="32"/>
      <c r="I144" s="32"/>
      <c r="J144" s="32"/>
      <c r="K144" s="33"/>
      <c r="L144" s="34"/>
      <c r="M144" t="str">
        <f t="shared" si="3"/>
        <v xml:space="preserve"> </v>
      </c>
    </row>
    <row r="145" spans="1:13" ht="15" customHeight="1">
      <c r="A145" s="51"/>
      <c r="B145" s="32"/>
      <c r="C145" s="32"/>
      <c r="D145" s="32"/>
      <c r="E145" s="32"/>
      <c r="F145" s="32"/>
      <c r="G145" s="32"/>
      <c r="H145" s="32"/>
      <c r="I145" s="32"/>
      <c r="J145" s="32"/>
      <c r="K145" s="33"/>
      <c r="L145" s="34"/>
      <c r="M145" t="str">
        <f>A145&amp;" "&amp;B145</f>
        <v xml:space="preserve"> </v>
      </c>
    </row>
    <row r="146" spans="1:13" ht="15" customHeight="1">
      <c r="A146" s="51"/>
      <c r="B146" s="32"/>
      <c r="C146" s="32"/>
      <c r="D146" s="32"/>
      <c r="E146" s="32"/>
      <c r="F146" s="32"/>
      <c r="G146" s="32"/>
      <c r="H146" s="32"/>
      <c r="I146" s="32"/>
      <c r="J146" s="32"/>
      <c r="K146" s="33"/>
      <c r="L146" s="34"/>
      <c r="M146" t="str">
        <f t="shared" si="3"/>
        <v xml:space="preserve"> </v>
      </c>
    </row>
    <row r="147" spans="1:13" ht="15" customHeight="1">
      <c r="A147" s="31"/>
      <c r="B147" s="32"/>
      <c r="C147" s="32"/>
      <c r="D147" s="32"/>
      <c r="E147" s="32"/>
      <c r="F147" s="32"/>
      <c r="G147" s="32"/>
      <c r="H147" s="32"/>
      <c r="I147" s="32"/>
      <c r="J147" s="32"/>
      <c r="K147" s="33"/>
      <c r="L147" s="34"/>
      <c r="M147" t="str">
        <f t="shared" si="3"/>
        <v xml:space="preserve"> </v>
      </c>
    </row>
    <row r="148" spans="1:13" ht="15" customHeight="1">
      <c r="A148" s="31"/>
      <c r="B148" s="32"/>
      <c r="C148" s="32"/>
      <c r="D148" s="32"/>
      <c r="E148" s="32"/>
      <c r="F148" s="32"/>
      <c r="G148" s="32"/>
      <c r="H148" s="32"/>
      <c r="I148" s="32"/>
      <c r="J148" s="32"/>
      <c r="K148" s="33"/>
      <c r="L148" s="34"/>
      <c r="M148" t="str">
        <f t="shared" si="3"/>
        <v xml:space="preserve"> </v>
      </c>
    </row>
    <row r="149" spans="1:13" ht="15" customHeight="1">
      <c r="A149" s="31"/>
      <c r="B149" s="32"/>
      <c r="C149" s="32"/>
      <c r="D149" s="32"/>
      <c r="E149" s="32"/>
      <c r="F149" s="32"/>
      <c r="G149" s="32"/>
      <c r="H149" s="32"/>
      <c r="I149" s="32"/>
      <c r="J149" s="32"/>
      <c r="K149" s="33"/>
      <c r="L149" s="34"/>
      <c r="M149" t="str">
        <f t="shared" si="3"/>
        <v xml:space="preserve"> </v>
      </c>
    </row>
    <row r="150" spans="1:13" ht="15" customHeight="1">
      <c r="A150" s="31"/>
      <c r="B150" s="32"/>
      <c r="C150" s="32"/>
      <c r="D150" s="32"/>
      <c r="E150" s="32"/>
      <c r="F150" s="32"/>
      <c r="G150" s="32"/>
      <c r="H150" s="32"/>
      <c r="I150" s="32"/>
      <c r="J150" s="32"/>
      <c r="K150" s="33"/>
      <c r="L150" s="34"/>
      <c r="M150" t="str">
        <f t="shared" si="3"/>
        <v xml:space="preserve"> </v>
      </c>
    </row>
    <row r="151" spans="1:13" ht="15" customHeight="1">
      <c r="A151" s="31"/>
      <c r="B151" s="32"/>
      <c r="C151" s="32"/>
      <c r="D151" s="32"/>
      <c r="E151" s="32"/>
      <c r="F151" s="32"/>
      <c r="G151" s="32"/>
      <c r="H151" s="32"/>
      <c r="I151" s="32"/>
      <c r="J151" s="32"/>
      <c r="K151" s="33"/>
      <c r="L151" s="34"/>
      <c r="M151" t="str">
        <f t="shared" si="3"/>
        <v xml:space="preserve"> </v>
      </c>
    </row>
    <row r="152" spans="1:13" ht="16.5" customHeight="1">
      <c r="A152" s="31"/>
      <c r="B152" s="32"/>
      <c r="C152" s="32"/>
      <c r="D152" s="32"/>
      <c r="E152" s="32"/>
      <c r="F152" s="32"/>
      <c r="G152" s="32"/>
      <c r="H152" s="32"/>
      <c r="I152" s="32"/>
      <c r="J152" s="32"/>
      <c r="K152" s="33"/>
      <c r="L152" s="34"/>
      <c r="M152" t="str">
        <f t="shared" si="3"/>
        <v xml:space="preserve"> </v>
      </c>
    </row>
    <row r="153" spans="1:13" ht="16.5" customHeight="1">
      <c r="A153" s="31"/>
      <c r="B153" s="32"/>
      <c r="C153" s="32"/>
      <c r="D153" s="32"/>
      <c r="E153" s="32"/>
      <c r="F153" s="32"/>
      <c r="G153" s="32"/>
      <c r="H153" s="32"/>
      <c r="I153" s="32"/>
      <c r="J153" s="32"/>
      <c r="K153" s="33"/>
      <c r="L153" s="34"/>
      <c r="M153" t="str">
        <f t="shared" si="3"/>
        <v xml:space="preserve"> </v>
      </c>
    </row>
    <row r="154" spans="1:13" ht="16.5" customHeight="1">
      <c r="A154" s="31"/>
      <c r="B154" s="32"/>
      <c r="C154" s="32"/>
      <c r="D154" s="32"/>
      <c r="E154" s="32"/>
      <c r="F154" s="32"/>
      <c r="G154" s="32"/>
      <c r="H154" s="32"/>
      <c r="I154" s="32"/>
      <c r="J154" s="32"/>
      <c r="K154" s="33"/>
      <c r="L154" s="34"/>
      <c r="M154" t="str">
        <f t="shared" si="3"/>
        <v xml:space="preserve"> </v>
      </c>
    </row>
    <row r="155" spans="1:13" ht="15" customHeight="1">
      <c r="A155" s="31"/>
      <c r="B155" s="32"/>
      <c r="C155" s="32"/>
      <c r="D155" s="32"/>
      <c r="E155" s="32"/>
      <c r="F155" s="32"/>
      <c r="G155" s="32"/>
      <c r="H155" s="32"/>
      <c r="I155" s="32"/>
      <c r="J155" s="32"/>
      <c r="K155" s="33"/>
      <c r="L155" s="34"/>
      <c r="M155" t="str">
        <f t="shared" si="3"/>
        <v xml:space="preserve"> </v>
      </c>
    </row>
    <row r="156" spans="1:13" ht="15" customHeight="1">
      <c r="A156" s="31"/>
      <c r="B156" s="32"/>
      <c r="C156" s="32"/>
      <c r="D156" s="32"/>
      <c r="E156" s="32"/>
      <c r="F156" s="32"/>
      <c r="G156" s="32"/>
      <c r="H156" s="32"/>
      <c r="I156" s="32"/>
      <c r="J156" s="32"/>
      <c r="K156" s="33"/>
      <c r="L156" s="34"/>
      <c r="M156" t="str">
        <f t="shared" si="3"/>
        <v xml:space="preserve"> </v>
      </c>
    </row>
    <row r="157" spans="1:13" ht="15" customHeight="1">
      <c r="A157" s="31"/>
      <c r="B157" s="32"/>
      <c r="C157" s="32"/>
      <c r="D157" s="32"/>
      <c r="E157" s="32"/>
      <c r="F157" s="32"/>
      <c r="G157" s="32"/>
      <c r="H157" s="32"/>
      <c r="I157" s="32"/>
      <c r="J157" s="32"/>
      <c r="K157" s="33"/>
      <c r="L157" s="34"/>
      <c r="M157" t="str">
        <f t="shared" si="3"/>
        <v xml:space="preserve"> </v>
      </c>
    </row>
    <row r="158" spans="1:13" ht="15" customHeight="1">
      <c r="A158" s="31"/>
      <c r="B158" s="32"/>
      <c r="C158" s="32"/>
      <c r="D158" s="32"/>
      <c r="E158" s="32"/>
      <c r="F158" s="32"/>
      <c r="G158" s="32"/>
      <c r="H158" s="32"/>
      <c r="I158" s="32"/>
      <c r="J158" s="32"/>
      <c r="K158" s="33"/>
      <c r="L158" s="34"/>
      <c r="M158" t="str">
        <f t="shared" si="3"/>
        <v xml:space="preserve"> </v>
      </c>
    </row>
    <row r="159" spans="1:13" s="49" customFormat="1" ht="15" customHeight="1">
      <c r="A159" s="31"/>
      <c r="B159" s="32"/>
      <c r="C159" s="32"/>
      <c r="D159" s="32"/>
      <c r="E159" s="32"/>
      <c r="F159" s="32"/>
      <c r="G159" s="32"/>
      <c r="H159" s="32"/>
      <c r="I159" s="32"/>
      <c r="J159" s="32"/>
      <c r="K159" s="33"/>
      <c r="L159" s="48"/>
      <c r="M159" s="49" t="str">
        <f t="shared" si="3"/>
        <v xml:space="preserve"> </v>
      </c>
    </row>
    <row r="160" spans="1:13" s="49" customFormat="1" ht="15" customHeight="1">
      <c r="A160" s="31"/>
      <c r="B160" s="32"/>
      <c r="C160" s="32"/>
      <c r="D160" s="32"/>
      <c r="E160" s="32"/>
      <c r="F160" s="32"/>
      <c r="G160" s="32"/>
      <c r="H160" s="32"/>
      <c r="I160" s="32"/>
      <c r="J160" s="32"/>
      <c r="K160" s="33"/>
      <c r="L160" s="48"/>
      <c r="M160" s="49" t="str">
        <f t="shared" si="3"/>
        <v xml:space="preserve"> </v>
      </c>
    </row>
    <row r="161" spans="1:13" s="49" customFormat="1" ht="15" customHeight="1">
      <c r="A161" s="31"/>
      <c r="B161" s="32"/>
      <c r="C161" s="32"/>
      <c r="D161" s="32"/>
      <c r="E161" s="32"/>
      <c r="F161" s="32"/>
      <c r="G161" s="32"/>
      <c r="H161" s="32"/>
      <c r="I161" s="32"/>
      <c r="J161" s="32"/>
      <c r="K161" s="33"/>
      <c r="L161" s="48"/>
      <c r="M161" s="49" t="str">
        <f t="shared" si="3"/>
        <v xml:space="preserve"> </v>
      </c>
    </row>
    <row r="162" spans="1:13" s="49" customFormat="1" ht="15" customHeight="1">
      <c r="A162" s="31"/>
      <c r="B162" s="32"/>
      <c r="C162" s="32"/>
      <c r="D162" s="32"/>
      <c r="E162" s="32"/>
      <c r="F162" s="32"/>
      <c r="G162" s="32"/>
      <c r="H162" s="32"/>
      <c r="I162" s="32"/>
      <c r="J162" s="32"/>
      <c r="K162" s="33"/>
      <c r="L162" s="48"/>
      <c r="M162" s="49" t="str">
        <f t="shared" si="3"/>
        <v xml:space="preserve"> </v>
      </c>
    </row>
    <row r="163" spans="1:13" s="49" customFormat="1" ht="15" customHeight="1">
      <c r="A163" s="31"/>
      <c r="B163" s="32"/>
      <c r="C163" s="32"/>
      <c r="D163" s="32"/>
      <c r="E163" s="32"/>
      <c r="F163" s="32"/>
      <c r="G163" s="32"/>
      <c r="H163" s="32"/>
      <c r="I163" s="32"/>
      <c r="J163" s="32"/>
      <c r="K163" s="33"/>
      <c r="L163" s="48"/>
      <c r="M163" s="49" t="str">
        <f t="shared" si="3"/>
        <v xml:space="preserve"> </v>
      </c>
    </row>
    <row r="164" spans="1:13" ht="15" customHeight="1">
      <c r="A164" s="31"/>
      <c r="B164" s="32"/>
      <c r="C164" s="32"/>
      <c r="D164" s="32"/>
      <c r="E164" s="32"/>
      <c r="F164" s="32"/>
      <c r="G164" s="32"/>
      <c r="H164" s="32"/>
      <c r="I164" s="32"/>
      <c r="J164" s="32"/>
      <c r="K164" s="33"/>
      <c r="L164" s="34"/>
      <c r="M164" t="str">
        <f t="shared" si="3"/>
        <v xml:space="preserve"> </v>
      </c>
    </row>
    <row r="165" spans="1:13" ht="15" customHeight="1">
      <c r="A165" s="31"/>
      <c r="B165" s="32"/>
      <c r="C165" s="32"/>
      <c r="D165" s="32"/>
      <c r="E165" s="32"/>
      <c r="F165" s="32"/>
      <c r="G165" s="32"/>
      <c r="H165" s="32"/>
      <c r="I165" s="32"/>
      <c r="J165" s="32"/>
      <c r="K165" s="33"/>
      <c r="L165" s="34"/>
      <c r="M165" t="str">
        <f t="shared" si="3"/>
        <v xml:space="preserve"> </v>
      </c>
    </row>
    <row r="166" spans="1:13" ht="15" customHeight="1">
      <c r="A166" s="31"/>
      <c r="B166" s="32"/>
      <c r="C166" s="32"/>
      <c r="D166" s="32"/>
      <c r="E166" s="32"/>
      <c r="F166" s="32"/>
      <c r="G166" s="32"/>
      <c r="H166" s="32"/>
      <c r="I166" s="32"/>
      <c r="J166" s="32"/>
      <c r="K166" s="33"/>
      <c r="L166" s="34"/>
      <c r="M166" t="str">
        <f t="shared" si="3"/>
        <v xml:space="preserve"> </v>
      </c>
    </row>
    <row r="167" spans="1:13" ht="15" customHeight="1">
      <c r="A167" s="31"/>
      <c r="B167" s="32"/>
      <c r="C167" s="32"/>
      <c r="D167" s="32"/>
      <c r="E167" s="32"/>
      <c r="F167" s="32"/>
      <c r="G167" s="32"/>
      <c r="H167" s="32"/>
      <c r="I167" s="32"/>
      <c r="J167" s="32"/>
      <c r="K167" s="33"/>
      <c r="L167" s="34"/>
      <c r="M167" t="str">
        <f t="shared" si="3"/>
        <v xml:space="preserve"> </v>
      </c>
    </row>
    <row r="168" spans="1:13" ht="15" customHeight="1">
      <c r="A168" s="31"/>
      <c r="B168" s="32"/>
      <c r="C168" s="32"/>
      <c r="D168" s="32"/>
      <c r="E168" s="32"/>
      <c r="F168" s="32"/>
      <c r="G168" s="32"/>
      <c r="H168" s="32"/>
      <c r="I168" s="32"/>
      <c r="J168" s="32"/>
      <c r="K168" s="33"/>
      <c r="L168" s="34"/>
      <c r="M168" t="str">
        <f t="shared" si="3"/>
        <v xml:space="preserve"> </v>
      </c>
    </row>
    <row r="169" spans="1:13" ht="15" customHeight="1">
      <c r="A169" s="31"/>
      <c r="B169" s="32"/>
      <c r="C169" s="32"/>
      <c r="D169" s="32"/>
      <c r="E169" s="32"/>
      <c r="F169" s="32"/>
      <c r="G169" s="32"/>
      <c r="H169" s="32"/>
      <c r="I169" s="32"/>
      <c r="J169" s="32"/>
      <c r="K169" s="33"/>
      <c r="L169" s="34"/>
      <c r="M169" t="str">
        <f t="shared" si="3"/>
        <v xml:space="preserve"> </v>
      </c>
    </row>
    <row r="170" spans="1:13" ht="15" customHeight="1">
      <c r="A170" s="31"/>
      <c r="B170" s="32"/>
      <c r="C170" s="32"/>
      <c r="D170" s="32"/>
      <c r="E170" s="32"/>
      <c r="F170" s="32"/>
      <c r="G170" s="32"/>
      <c r="H170" s="32"/>
      <c r="I170" s="32"/>
      <c r="J170" s="32"/>
      <c r="K170" s="33"/>
      <c r="L170" s="34"/>
      <c r="M170" t="str">
        <f t="shared" si="3"/>
        <v xml:space="preserve"> </v>
      </c>
    </row>
    <row r="171" spans="1:13" ht="15" customHeight="1">
      <c r="A171" s="31"/>
      <c r="B171" s="32"/>
      <c r="C171" s="32"/>
      <c r="D171" s="32"/>
      <c r="E171" s="32"/>
      <c r="F171" s="32"/>
      <c r="G171" s="32"/>
      <c r="H171" s="32"/>
      <c r="I171" s="32"/>
      <c r="J171" s="32"/>
      <c r="K171" s="33"/>
      <c r="L171" s="34"/>
      <c r="M171" t="str">
        <f t="shared" si="3"/>
        <v xml:space="preserve"> </v>
      </c>
    </row>
    <row r="172" spans="1:13" ht="15" customHeight="1">
      <c r="A172" s="31"/>
      <c r="B172" s="32"/>
      <c r="C172" s="32"/>
      <c r="D172" s="32"/>
      <c r="E172" s="32"/>
      <c r="F172" s="32"/>
      <c r="G172" s="32"/>
      <c r="H172" s="32"/>
      <c r="I172" s="32"/>
      <c r="J172" s="32"/>
      <c r="K172" s="33"/>
      <c r="L172" s="34"/>
      <c r="M172" t="str">
        <f t="shared" si="3"/>
        <v xml:space="preserve"> </v>
      </c>
    </row>
    <row r="173" spans="1:13" ht="15" customHeight="1">
      <c r="A173" s="31"/>
      <c r="B173" s="32"/>
      <c r="C173" s="32"/>
      <c r="D173" s="32"/>
      <c r="E173" s="32"/>
      <c r="F173" s="32"/>
      <c r="G173" s="32"/>
      <c r="H173" s="32"/>
      <c r="I173" s="32"/>
      <c r="J173" s="32"/>
      <c r="K173" s="33"/>
      <c r="L173" s="34"/>
      <c r="M173" t="str">
        <f t="shared" si="3"/>
        <v xml:space="preserve"> </v>
      </c>
    </row>
    <row r="174" spans="1:13" ht="15" customHeight="1">
      <c r="A174" s="31"/>
      <c r="B174" s="32"/>
      <c r="C174" s="32"/>
      <c r="D174" s="32"/>
      <c r="E174" s="32"/>
      <c r="F174" s="32"/>
      <c r="G174" s="32"/>
      <c r="H174" s="32"/>
      <c r="I174" s="32"/>
      <c r="J174" s="32"/>
      <c r="K174" s="33"/>
      <c r="L174" s="34"/>
      <c r="M174" t="str">
        <f t="shared" si="3"/>
        <v xml:space="preserve"> </v>
      </c>
    </row>
    <row r="175" spans="1:13" ht="15" customHeight="1">
      <c r="A175" s="27"/>
      <c r="B175" s="28"/>
      <c r="C175" s="28"/>
      <c r="D175" s="28"/>
      <c r="E175" s="28"/>
      <c r="F175" s="28"/>
      <c r="G175" s="28"/>
      <c r="H175" s="28"/>
      <c r="I175" s="28"/>
      <c r="J175" s="28"/>
      <c r="K175" s="29"/>
      <c r="L175" s="30"/>
      <c r="M175" t="str">
        <f>A175&amp;" "&amp;B175</f>
        <v xml:space="preserve"> </v>
      </c>
    </row>
    <row r="176" spans="1:13" ht="15" customHeight="1">
      <c r="A176" s="35"/>
      <c r="B176" s="36"/>
      <c r="C176" s="36"/>
      <c r="D176" s="36"/>
      <c r="E176" s="36"/>
      <c r="F176" s="36"/>
      <c r="G176" s="36"/>
      <c r="H176" s="36"/>
      <c r="I176" s="36"/>
      <c r="J176" s="36"/>
      <c r="K176" s="37"/>
      <c r="L176" s="38"/>
    </row>
    <row r="178" spans="13:13" ht="15" customHeight="1">
      <c r="M178" t="str">
        <f t="shared" si="2"/>
        <v xml:space="preserve"> </v>
      </c>
    </row>
    <row r="179" spans="13:13" ht="15" customHeight="1">
      <c r="M179" t="str">
        <f t="shared" si="2"/>
        <v xml:space="preserve"> </v>
      </c>
    </row>
    <row r="180" spans="13:13" ht="15" customHeight="1">
      <c r="M180" t="str">
        <f t="shared" si="2"/>
        <v xml:space="preserve"> </v>
      </c>
    </row>
    <row r="181" spans="13:13" ht="15" customHeight="1">
      <c r="M181" t="str">
        <f t="shared" si="2"/>
        <v xml:space="preserve"> </v>
      </c>
    </row>
    <row r="182" spans="13:13" ht="15" customHeight="1">
      <c r="M182" t="str">
        <f t="shared" si="2"/>
        <v xml:space="preserve"> </v>
      </c>
    </row>
    <row r="183" spans="13:13" ht="15" customHeight="1">
      <c r="M183" t="str">
        <f t="shared" si="2"/>
        <v xml:space="preserve"> </v>
      </c>
    </row>
    <row r="184" spans="13:13" ht="15" customHeight="1">
      <c r="M184" t="str">
        <f t="shared" si="2"/>
        <v xml:space="preserve"> </v>
      </c>
    </row>
    <row r="185" spans="13:13" ht="15" customHeight="1">
      <c r="M185" t="str">
        <f t="shared" si="2"/>
        <v xml:space="preserve"> </v>
      </c>
    </row>
    <row r="186" spans="13:13" ht="15" customHeight="1">
      <c r="M186" t="str">
        <f t="shared" si="2"/>
        <v xml:space="preserve"> </v>
      </c>
    </row>
    <row r="187" spans="13:13" ht="15" customHeight="1">
      <c r="M187" t="str">
        <f t="shared" si="2"/>
        <v xml:space="preserve"> </v>
      </c>
    </row>
    <row r="188" spans="13:13" ht="15" customHeight="1">
      <c r="M188" t="str">
        <f t="shared" si="2"/>
        <v xml:space="preserve"> </v>
      </c>
    </row>
    <row r="189" spans="13:13" ht="15" customHeight="1">
      <c r="M189" t="str">
        <f t="shared" si="2"/>
        <v xml:space="preserve"> </v>
      </c>
    </row>
    <row r="190" spans="13:13" ht="15" customHeight="1">
      <c r="M190" t="str">
        <f t="shared" si="2"/>
        <v xml:space="preserve"> </v>
      </c>
    </row>
    <row r="191" spans="13:13" ht="15" customHeight="1">
      <c r="M191" t="str">
        <f t="shared" si="2"/>
        <v xml:space="preserve"> </v>
      </c>
    </row>
    <row r="192" spans="13:13" ht="15" customHeight="1">
      <c r="M192" t="str">
        <f t="shared" si="2"/>
        <v xml:space="preserve"> </v>
      </c>
    </row>
    <row r="193" spans="1:13" ht="15" customHeight="1">
      <c r="A193" s="1" t="s">
        <v>19</v>
      </c>
      <c r="M193" t="str">
        <f t="shared" si="2"/>
        <v xml:space="preserve">Kategorie </v>
      </c>
    </row>
    <row r="194" spans="1:13" ht="15" customHeight="1">
      <c r="A194" s="14" t="e">
        <f>#REF!</f>
        <v>#REF!</v>
      </c>
      <c r="B194" t="s">
        <v>32</v>
      </c>
      <c r="M194" t="e">
        <f t="shared" si="2"/>
        <v>#REF!</v>
      </c>
    </row>
    <row r="195" spans="1:13" ht="15" customHeight="1">
      <c r="A195" s="14" t="e">
        <f>#REF!</f>
        <v>#REF!</v>
      </c>
      <c r="B195" t="s">
        <v>33</v>
      </c>
      <c r="M195" t="e">
        <f t="shared" si="2"/>
        <v>#REF!</v>
      </c>
    </row>
    <row r="196" spans="1:13" ht="15" customHeight="1">
      <c r="A196" s="14" t="e">
        <f>#REF!</f>
        <v>#REF!</v>
      </c>
      <c r="B196" s="14" t="s">
        <v>34</v>
      </c>
      <c r="M196" t="e">
        <f t="shared" si="2"/>
        <v>#REF!</v>
      </c>
    </row>
    <row r="197" spans="1:13" ht="15" customHeight="1">
      <c r="A197" s="14" t="e">
        <f>#REF!</f>
        <v>#REF!</v>
      </c>
      <c r="B197" s="14" t="s">
        <v>35</v>
      </c>
      <c r="M197" t="e">
        <f t="shared" si="2"/>
        <v>#REF!</v>
      </c>
    </row>
    <row r="198" spans="1:13" ht="15" customHeight="1">
      <c r="A198" s="14" t="e">
        <f>#REF!</f>
        <v>#REF!</v>
      </c>
      <c r="B198" s="14" t="s">
        <v>36</v>
      </c>
      <c r="M198" t="e">
        <f t="shared" si="2"/>
        <v>#REF!</v>
      </c>
    </row>
    <row r="199" spans="1:13" ht="15" customHeight="1">
      <c r="A199" s="14" t="str">
        <f>K7</f>
        <v>Kategorie</v>
      </c>
      <c r="B199" s="14" t="s">
        <v>37</v>
      </c>
      <c r="M199" t="str">
        <f t="shared" si="2"/>
        <v>Kategorie $K:$K</v>
      </c>
    </row>
    <row r="200" spans="1:13" ht="15" customHeight="1">
      <c r="A200" s="14" t="str">
        <f>L7</f>
        <v>Kategorie 7</v>
      </c>
      <c r="B200" s="14" t="s">
        <v>38</v>
      </c>
      <c r="M200" t="str">
        <f t="shared" si="2"/>
        <v>Kategorie 7 $L:$K</v>
      </c>
    </row>
    <row r="201" spans="1:13" ht="15" customHeight="1">
      <c r="M201" t="str">
        <f t="shared" si="2"/>
        <v xml:space="preserve"> </v>
      </c>
    </row>
    <row r="202" spans="1:13" ht="15" customHeight="1">
      <c r="M202" t="str">
        <f t="shared" si="2"/>
        <v xml:space="preserve"> </v>
      </c>
    </row>
    <row r="203" spans="1:13" ht="15" customHeight="1">
      <c r="M203" t="str">
        <f t="shared" si="2"/>
        <v xml:space="preserve"> </v>
      </c>
    </row>
    <row r="204" spans="1:13" ht="15" customHeight="1">
      <c r="M204" t="str">
        <f t="shared" si="2"/>
        <v xml:space="preserve"> </v>
      </c>
    </row>
    <row r="205" spans="1:13" ht="15" customHeight="1">
      <c r="M205" t="str">
        <f t="shared" si="2"/>
        <v xml:space="preserve"> </v>
      </c>
    </row>
    <row r="206" spans="1:13" ht="15" customHeight="1">
      <c r="M206" t="str">
        <f t="shared" si="2"/>
        <v xml:space="preserve"> </v>
      </c>
    </row>
    <row r="207" spans="1:13" ht="15" customHeight="1">
      <c r="M207" t="str">
        <f t="shared" si="2"/>
        <v xml:space="preserve"> </v>
      </c>
    </row>
    <row r="208" spans="1:13" ht="15" customHeight="1">
      <c r="M208" t="str">
        <f t="shared" si="2"/>
        <v xml:space="preserve"> </v>
      </c>
    </row>
    <row r="209" spans="13:13" ht="15" customHeight="1">
      <c r="M209" t="str">
        <f t="shared" si="2"/>
        <v xml:space="preserve"> </v>
      </c>
    </row>
    <row r="210" spans="13:13" ht="15" customHeight="1">
      <c r="M210" t="str">
        <f t="shared" si="2"/>
        <v xml:space="preserve"> </v>
      </c>
    </row>
    <row r="211" spans="13:13" ht="15" customHeight="1">
      <c r="M211" t="str">
        <f t="shared" si="2"/>
        <v xml:space="preserve"> </v>
      </c>
    </row>
    <row r="212" spans="13:13" ht="15" customHeight="1">
      <c r="M212" t="str">
        <f t="shared" si="2"/>
        <v xml:space="preserve"> </v>
      </c>
    </row>
    <row r="213" spans="13:13" ht="15" customHeight="1">
      <c r="M213" t="str">
        <f t="shared" si="2"/>
        <v xml:space="preserve"> </v>
      </c>
    </row>
    <row r="214" spans="13:13" ht="15" customHeight="1">
      <c r="M214" t="str">
        <f t="shared" si="2"/>
        <v xml:space="preserve"> </v>
      </c>
    </row>
    <row r="215" spans="13:13" ht="15" customHeight="1">
      <c r="M215" t="str">
        <f t="shared" si="2"/>
        <v xml:space="preserve"> </v>
      </c>
    </row>
    <row r="216" spans="13:13" ht="15" customHeight="1">
      <c r="M216" t="str">
        <f t="shared" si="2"/>
        <v xml:space="preserve"> </v>
      </c>
    </row>
    <row r="217" spans="13:13" ht="15" customHeight="1">
      <c r="M217" t="str">
        <f t="shared" si="2"/>
        <v xml:space="preserve"> </v>
      </c>
    </row>
    <row r="218" spans="13:13" ht="15" customHeight="1">
      <c r="M218" t="str">
        <f t="shared" si="2"/>
        <v xml:space="preserve"> </v>
      </c>
    </row>
    <row r="219" spans="13:13" ht="15" customHeight="1">
      <c r="M219" t="str">
        <f t="shared" si="2"/>
        <v xml:space="preserve"> </v>
      </c>
    </row>
    <row r="220" spans="13:13" ht="15" customHeight="1">
      <c r="M220" t="str">
        <f t="shared" si="2"/>
        <v xml:space="preserve"> </v>
      </c>
    </row>
    <row r="221" spans="13:13" ht="15" customHeight="1">
      <c r="M221" t="str">
        <f t="shared" si="2"/>
        <v xml:space="preserve"> </v>
      </c>
    </row>
    <row r="222" spans="13:13" ht="15" customHeight="1">
      <c r="M222" t="str">
        <f t="shared" si="2"/>
        <v xml:space="preserve"> </v>
      </c>
    </row>
    <row r="223" spans="13:13" ht="15" customHeight="1">
      <c r="M223" t="str">
        <f t="shared" si="2"/>
        <v xml:space="preserve"> </v>
      </c>
    </row>
    <row r="224" spans="13:13" ht="15" customHeight="1">
      <c r="M224" t="str">
        <f t="shared" si="2"/>
        <v xml:space="preserve"> </v>
      </c>
    </row>
    <row r="225" spans="13:13" ht="15" customHeight="1">
      <c r="M225" t="str">
        <f t="shared" si="2"/>
        <v xml:space="preserve"> </v>
      </c>
    </row>
    <row r="226" spans="13:13" ht="15" customHeight="1">
      <c r="M226" t="str">
        <f t="shared" si="2"/>
        <v xml:space="preserve"> </v>
      </c>
    </row>
    <row r="227" spans="13:13" ht="15" customHeight="1">
      <c r="M227" t="str">
        <f t="shared" si="2"/>
        <v xml:space="preserve"> </v>
      </c>
    </row>
    <row r="228" spans="13:13" ht="15" customHeight="1">
      <c r="M228" t="str">
        <f t="shared" si="2"/>
        <v xml:space="preserve"> </v>
      </c>
    </row>
    <row r="229" spans="13:13" ht="15" customHeight="1">
      <c r="M229" t="str">
        <f t="shared" ref="M229:M292" si="4">A229&amp;" "&amp;B229</f>
        <v xml:space="preserve"> </v>
      </c>
    </row>
    <row r="230" spans="13:13" ht="15" customHeight="1">
      <c r="M230" t="str">
        <f t="shared" si="4"/>
        <v xml:space="preserve"> </v>
      </c>
    </row>
    <row r="231" spans="13:13" ht="15" customHeight="1">
      <c r="M231" t="str">
        <f t="shared" si="4"/>
        <v xml:space="preserve"> </v>
      </c>
    </row>
    <row r="232" spans="13:13" ht="15" customHeight="1">
      <c r="M232" t="str">
        <f t="shared" si="4"/>
        <v xml:space="preserve"> </v>
      </c>
    </row>
    <row r="233" spans="13:13" ht="15" customHeight="1">
      <c r="M233" t="str">
        <f t="shared" si="4"/>
        <v xml:space="preserve"> </v>
      </c>
    </row>
    <row r="234" spans="13:13" ht="15" customHeight="1">
      <c r="M234" t="str">
        <f t="shared" si="4"/>
        <v xml:space="preserve"> </v>
      </c>
    </row>
    <row r="235" spans="13:13" ht="15" customHeight="1">
      <c r="M235" t="str">
        <f t="shared" si="4"/>
        <v xml:space="preserve"> </v>
      </c>
    </row>
    <row r="236" spans="13:13" ht="15" customHeight="1">
      <c r="M236" t="str">
        <f t="shared" si="4"/>
        <v xml:space="preserve"> </v>
      </c>
    </row>
    <row r="237" spans="13:13" ht="15" customHeight="1">
      <c r="M237" t="str">
        <f t="shared" si="4"/>
        <v xml:space="preserve"> </v>
      </c>
    </row>
    <row r="238" spans="13:13" ht="15" customHeight="1">
      <c r="M238" t="str">
        <f t="shared" si="4"/>
        <v xml:space="preserve"> </v>
      </c>
    </row>
    <row r="239" spans="13:13" ht="15" customHeight="1">
      <c r="M239" t="str">
        <f t="shared" si="4"/>
        <v xml:space="preserve"> </v>
      </c>
    </row>
    <row r="240" spans="13:13" ht="15" customHeight="1">
      <c r="M240" t="str">
        <f t="shared" si="4"/>
        <v xml:space="preserve"> </v>
      </c>
    </row>
    <row r="241" spans="13:13" ht="15" customHeight="1">
      <c r="M241" t="str">
        <f t="shared" si="4"/>
        <v xml:space="preserve"> </v>
      </c>
    </row>
    <row r="242" spans="13:13" ht="15" customHeight="1">
      <c r="M242" t="str">
        <f t="shared" si="4"/>
        <v xml:space="preserve"> </v>
      </c>
    </row>
    <row r="243" spans="13:13" ht="15" customHeight="1">
      <c r="M243" t="str">
        <f t="shared" si="4"/>
        <v xml:space="preserve"> </v>
      </c>
    </row>
    <row r="244" spans="13:13" ht="15" customHeight="1">
      <c r="M244" t="str">
        <f t="shared" si="4"/>
        <v xml:space="preserve"> </v>
      </c>
    </row>
    <row r="245" spans="13:13" ht="15" customHeight="1">
      <c r="M245" t="str">
        <f t="shared" si="4"/>
        <v xml:space="preserve"> </v>
      </c>
    </row>
    <row r="246" spans="13:13" ht="15" customHeight="1">
      <c r="M246" t="str">
        <f t="shared" si="4"/>
        <v xml:space="preserve"> </v>
      </c>
    </row>
    <row r="247" spans="13:13" ht="15" customHeight="1">
      <c r="M247" t="str">
        <f t="shared" si="4"/>
        <v xml:space="preserve"> </v>
      </c>
    </row>
    <row r="248" spans="13:13" ht="15" customHeight="1">
      <c r="M248" t="str">
        <f t="shared" si="4"/>
        <v xml:space="preserve"> </v>
      </c>
    </row>
    <row r="249" spans="13:13" ht="15" customHeight="1">
      <c r="M249" t="str">
        <f t="shared" si="4"/>
        <v xml:space="preserve"> </v>
      </c>
    </row>
    <row r="250" spans="13:13" ht="15" customHeight="1">
      <c r="M250" t="str">
        <f t="shared" si="4"/>
        <v xml:space="preserve"> </v>
      </c>
    </row>
    <row r="251" spans="13:13" ht="15" customHeight="1">
      <c r="M251" t="str">
        <f t="shared" si="4"/>
        <v xml:space="preserve"> </v>
      </c>
    </row>
    <row r="252" spans="13:13" ht="15" customHeight="1">
      <c r="M252" t="str">
        <f t="shared" si="4"/>
        <v xml:space="preserve"> </v>
      </c>
    </row>
    <row r="253" spans="13:13" ht="15" customHeight="1">
      <c r="M253" t="str">
        <f t="shared" si="4"/>
        <v xml:space="preserve"> </v>
      </c>
    </row>
    <row r="254" spans="13:13" ht="15" customHeight="1">
      <c r="M254" t="str">
        <f t="shared" si="4"/>
        <v xml:space="preserve"> </v>
      </c>
    </row>
    <row r="255" spans="13:13" ht="15" customHeight="1">
      <c r="M255" t="str">
        <f t="shared" si="4"/>
        <v xml:space="preserve"> </v>
      </c>
    </row>
    <row r="256" spans="13:13" ht="15" customHeight="1">
      <c r="M256" t="str">
        <f t="shared" si="4"/>
        <v xml:space="preserve"> </v>
      </c>
    </row>
    <row r="257" spans="13:13" ht="15" customHeight="1">
      <c r="M257" t="str">
        <f t="shared" si="4"/>
        <v xml:space="preserve"> </v>
      </c>
    </row>
    <row r="258" spans="13:13" ht="15" customHeight="1">
      <c r="M258" t="str">
        <f t="shared" si="4"/>
        <v xml:space="preserve"> </v>
      </c>
    </row>
    <row r="259" spans="13:13" ht="15" customHeight="1">
      <c r="M259" t="str">
        <f t="shared" si="4"/>
        <v xml:space="preserve"> </v>
      </c>
    </row>
    <row r="260" spans="13:13" ht="15" customHeight="1">
      <c r="M260" t="str">
        <f t="shared" si="4"/>
        <v xml:space="preserve"> </v>
      </c>
    </row>
    <row r="261" spans="13:13" ht="15" customHeight="1">
      <c r="M261" t="str">
        <f t="shared" si="4"/>
        <v xml:space="preserve"> </v>
      </c>
    </row>
    <row r="262" spans="13:13" ht="15" customHeight="1">
      <c r="M262" t="str">
        <f t="shared" si="4"/>
        <v xml:space="preserve"> </v>
      </c>
    </row>
    <row r="263" spans="13:13" ht="15" customHeight="1">
      <c r="M263" t="str">
        <f t="shared" si="4"/>
        <v xml:space="preserve"> </v>
      </c>
    </row>
    <row r="264" spans="13:13" ht="15" customHeight="1">
      <c r="M264" t="str">
        <f t="shared" si="4"/>
        <v xml:space="preserve"> </v>
      </c>
    </row>
    <row r="265" spans="13:13" ht="15" customHeight="1">
      <c r="M265" t="str">
        <f t="shared" si="4"/>
        <v xml:space="preserve"> </v>
      </c>
    </row>
    <row r="266" spans="13:13" ht="15" customHeight="1">
      <c r="M266" t="str">
        <f t="shared" si="4"/>
        <v xml:space="preserve"> </v>
      </c>
    </row>
    <row r="267" spans="13:13" ht="15" customHeight="1">
      <c r="M267" t="str">
        <f t="shared" si="4"/>
        <v xml:space="preserve"> </v>
      </c>
    </row>
    <row r="268" spans="13:13" ht="15" customHeight="1">
      <c r="M268" t="str">
        <f t="shared" si="4"/>
        <v xml:space="preserve"> </v>
      </c>
    </row>
    <row r="269" spans="13:13" ht="15" customHeight="1">
      <c r="M269" t="str">
        <f t="shared" si="4"/>
        <v xml:space="preserve"> </v>
      </c>
    </row>
    <row r="270" spans="13:13" ht="15" customHeight="1">
      <c r="M270" t="str">
        <f t="shared" si="4"/>
        <v xml:space="preserve"> </v>
      </c>
    </row>
    <row r="271" spans="13:13" ht="15" customHeight="1">
      <c r="M271" t="str">
        <f t="shared" si="4"/>
        <v xml:space="preserve"> </v>
      </c>
    </row>
    <row r="272" spans="13:13" ht="15" customHeight="1">
      <c r="M272" t="str">
        <f t="shared" si="4"/>
        <v xml:space="preserve"> </v>
      </c>
    </row>
    <row r="273" spans="13:13" ht="15" customHeight="1">
      <c r="M273" t="str">
        <f t="shared" si="4"/>
        <v xml:space="preserve"> </v>
      </c>
    </row>
    <row r="274" spans="13:13" ht="15" customHeight="1">
      <c r="M274" t="str">
        <f t="shared" si="4"/>
        <v xml:space="preserve"> </v>
      </c>
    </row>
    <row r="275" spans="13:13" ht="15" customHeight="1">
      <c r="M275" t="str">
        <f t="shared" si="4"/>
        <v xml:space="preserve"> </v>
      </c>
    </row>
    <row r="276" spans="13:13" ht="15" customHeight="1">
      <c r="M276" t="str">
        <f t="shared" si="4"/>
        <v xml:space="preserve"> </v>
      </c>
    </row>
    <row r="277" spans="13:13" ht="15" customHeight="1">
      <c r="M277" t="str">
        <f t="shared" si="4"/>
        <v xml:space="preserve"> </v>
      </c>
    </row>
    <row r="278" spans="13:13" ht="15" customHeight="1">
      <c r="M278" t="str">
        <f t="shared" si="4"/>
        <v xml:space="preserve"> </v>
      </c>
    </row>
    <row r="279" spans="13:13" ht="15" customHeight="1">
      <c r="M279" t="str">
        <f t="shared" si="4"/>
        <v xml:space="preserve"> </v>
      </c>
    </row>
    <row r="280" spans="13:13" ht="15" customHeight="1">
      <c r="M280" t="str">
        <f t="shared" si="4"/>
        <v xml:space="preserve"> </v>
      </c>
    </row>
    <row r="281" spans="13:13" ht="15" customHeight="1">
      <c r="M281" t="str">
        <f t="shared" si="4"/>
        <v xml:space="preserve"> </v>
      </c>
    </row>
    <row r="282" spans="13:13" ht="15" customHeight="1">
      <c r="M282" t="str">
        <f t="shared" si="4"/>
        <v xml:space="preserve"> </v>
      </c>
    </row>
    <row r="283" spans="13:13" ht="15" customHeight="1">
      <c r="M283" t="str">
        <f t="shared" si="4"/>
        <v xml:space="preserve"> </v>
      </c>
    </row>
    <row r="284" spans="13:13" ht="15" customHeight="1">
      <c r="M284" t="str">
        <f t="shared" si="4"/>
        <v xml:space="preserve"> </v>
      </c>
    </row>
    <row r="285" spans="13:13" ht="15" customHeight="1">
      <c r="M285" t="str">
        <f t="shared" si="4"/>
        <v xml:space="preserve"> </v>
      </c>
    </row>
    <row r="286" spans="13:13" ht="15" customHeight="1">
      <c r="M286" t="str">
        <f t="shared" si="4"/>
        <v xml:space="preserve"> </v>
      </c>
    </row>
    <row r="287" spans="13:13" ht="15" customHeight="1">
      <c r="M287" t="str">
        <f t="shared" si="4"/>
        <v xml:space="preserve"> </v>
      </c>
    </row>
    <row r="288" spans="13:13" ht="15" customHeight="1">
      <c r="M288" t="str">
        <f t="shared" si="4"/>
        <v xml:space="preserve"> </v>
      </c>
    </row>
    <row r="289" spans="13:13" ht="15" customHeight="1">
      <c r="M289" t="str">
        <f t="shared" si="4"/>
        <v xml:space="preserve"> </v>
      </c>
    </row>
    <row r="290" spans="13:13" ht="15" customHeight="1">
      <c r="M290" t="str">
        <f t="shared" si="4"/>
        <v xml:space="preserve"> </v>
      </c>
    </row>
    <row r="291" spans="13:13" ht="15" customHeight="1">
      <c r="M291" t="str">
        <f t="shared" si="4"/>
        <v xml:space="preserve"> </v>
      </c>
    </row>
    <row r="292" spans="13:13" ht="15" customHeight="1">
      <c r="M292" t="str">
        <f t="shared" si="4"/>
        <v xml:space="preserve"> </v>
      </c>
    </row>
    <row r="293" spans="13:13" ht="15" customHeight="1">
      <c r="M293" t="str">
        <f t="shared" ref="M293:M356" si="5">A293&amp;" "&amp;B293</f>
        <v xml:space="preserve"> </v>
      </c>
    </row>
    <row r="294" spans="13:13" ht="15" customHeight="1">
      <c r="M294" t="str">
        <f t="shared" si="5"/>
        <v xml:space="preserve"> </v>
      </c>
    </row>
    <row r="295" spans="13:13" ht="15" customHeight="1">
      <c r="M295" t="str">
        <f t="shared" si="5"/>
        <v xml:space="preserve"> </v>
      </c>
    </row>
    <row r="296" spans="13:13" ht="15" customHeight="1">
      <c r="M296" t="str">
        <f t="shared" si="5"/>
        <v xml:space="preserve"> </v>
      </c>
    </row>
    <row r="297" spans="13:13" ht="15" customHeight="1">
      <c r="M297" t="str">
        <f t="shared" si="5"/>
        <v xml:space="preserve"> </v>
      </c>
    </row>
    <row r="298" spans="13:13" ht="15" customHeight="1">
      <c r="M298" t="str">
        <f t="shared" si="5"/>
        <v xml:space="preserve"> </v>
      </c>
    </row>
    <row r="299" spans="13:13" ht="15" customHeight="1">
      <c r="M299" t="str">
        <f t="shared" si="5"/>
        <v xml:space="preserve"> </v>
      </c>
    </row>
    <row r="300" spans="13:13" ht="15" customHeight="1">
      <c r="M300" t="str">
        <f t="shared" si="5"/>
        <v xml:space="preserve"> </v>
      </c>
    </row>
    <row r="301" spans="13:13" ht="15" customHeight="1">
      <c r="M301" t="str">
        <f t="shared" si="5"/>
        <v xml:space="preserve"> </v>
      </c>
    </row>
    <row r="302" spans="13:13" ht="15" customHeight="1">
      <c r="M302" t="str">
        <f t="shared" si="5"/>
        <v xml:space="preserve"> </v>
      </c>
    </row>
    <row r="303" spans="13:13" ht="15" customHeight="1">
      <c r="M303" t="str">
        <f t="shared" si="5"/>
        <v xml:space="preserve"> </v>
      </c>
    </row>
    <row r="304" spans="13:13" ht="15" customHeight="1">
      <c r="M304" t="str">
        <f t="shared" si="5"/>
        <v xml:space="preserve"> </v>
      </c>
    </row>
    <row r="305" spans="13:13" ht="15" customHeight="1">
      <c r="M305" t="str">
        <f t="shared" si="5"/>
        <v xml:space="preserve"> </v>
      </c>
    </row>
    <row r="306" spans="13:13" ht="15" customHeight="1">
      <c r="M306" t="str">
        <f t="shared" si="5"/>
        <v xml:space="preserve"> </v>
      </c>
    </row>
    <row r="307" spans="13:13" ht="15" customHeight="1">
      <c r="M307" t="str">
        <f t="shared" si="5"/>
        <v xml:space="preserve"> </v>
      </c>
    </row>
    <row r="308" spans="13:13" ht="15" customHeight="1">
      <c r="M308" t="str">
        <f t="shared" si="5"/>
        <v xml:space="preserve"> </v>
      </c>
    </row>
    <row r="309" spans="13:13" ht="15" customHeight="1">
      <c r="M309" t="str">
        <f t="shared" si="5"/>
        <v xml:space="preserve"> </v>
      </c>
    </row>
    <row r="310" spans="13:13" ht="15" customHeight="1">
      <c r="M310" t="str">
        <f t="shared" si="5"/>
        <v xml:space="preserve"> </v>
      </c>
    </row>
    <row r="311" spans="13:13" ht="15" customHeight="1">
      <c r="M311" t="str">
        <f t="shared" si="5"/>
        <v xml:space="preserve"> </v>
      </c>
    </row>
    <row r="312" spans="13:13" ht="15" customHeight="1">
      <c r="M312" t="str">
        <f t="shared" si="5"/>
        <v xml:space="preserve"> </v>
      </c>
    </row>
    <row r="313" spans="13:13" ht="15" customHeight="1">
      <c r="M313" t="str">
        <f t="shared" si="5"/>
        <v xml:space="preserve"> </v>
      </c>
    </row>
    <row r="314" spans="13:13" ht="15" customHeight="1">
      <c r="M314" t="str">
        <f t="shared" si="5"/>
        <v xml:space="preserve"> </v>
      </c>
    </row>
    <row r="315" spans="13:13" ht="15" customHeight="1">
      <c r="M315" t="str">
        <f t="shared" si="5"/>
        <v xml:space="preserve"> </v>
      </c>
    </row>
    <row r="316" spans="13:13" ht="15" customHeight="1">
      <c r="M316" t="str">
        <f t="shared" si="5"/>
        <v xml:space="preserve"> </v>
      </c>
    </row>
    <row r="317" spans="13:13" ht="15" customHeight="1">
      <c r="M317" t="str">
        <f t="shared" si="5"/>
        <v xml:space="preserve"> </v>
      </c>
    </row>
    <row r="318" spans="13:13" ht="15" customHeight="1">
      <c r="M318" t="str">
        <f t="shared" si="5"/>
        <v xml:space="preserve"> </v>
      </c>
    </row>
    <row r="319" spans="13:13" ht="15" customHeight="1">
      <c r="M319" t="str">
        <f t="shared" si="5"/>
        <v xml:space="preserve"> </v>
      </c>
    </row>
    <row r="320" spans="13:13" ht="15" customHeight="1">
      <c r="M320" t="str">
        <f t="shared" si="5"/>
        <v xml:space="preserve"> </v>
      </c>
    </row>
    <row r="321" spans="13:13" ht="15" customHeight="1">
      <c r="M321" t="str">
        <f t="shared" si="5"/>
        <v xml:space="preserve"> </v>
      </c>
    </row>
    <row r="322" spans="13:13" ht="15" customHeight="1">
      <c r="M322" t="str">
        <f t="shared" si="5"/>
        <v xml:space="preserve"> </v>
      </c>
    </row>
    <row r="323" spans="13:13" ht="15" customHeight="1">
      <c r="M323" t="str">
        <f t="shared" si="5"/>
        <v xml:space="preserve"> </v>
      </c>
    </row>
    <row r="324" spans="13:13" ht="15" customHeight="1">
      <c r="M324" t="str">
        <f t="shared" si="5"/>
        <v xml:space="preserve"> </v>
      </c>
    </row>
    <row r="325" spans="13:13" ht="15" customHeight="1">
      <c r="M325" t="str">
        <f t="shared" si="5"/>
        <v xml:space="preserve"> </v>
      </c>
    </row>
    <row r="326" spans="13:13" ht="15" customHeight="1">
      <c r="M326" t="str">
        <f t="shared" si="5"/>
        <v xml:space="preserve"> </v>
      </c>
    </row>
    <row r="327" spans="13:13" ht="15" customHeight="1">
      <c r="M327" t="str">
        <f t="shared" si="5"/>
        <v xml:space="preserve"> </v>
      </c>
    </row>
    <row r="328" spans="13:13" ht="15" customHeight="1">
      <c r="M328" t="str">
        <f t="shared" si="5"/>
        <v xml:space="preserve"> </v>
      </c>
    </row>
    <row r="329" spans="13:13" ht="15" customHeight="1">
      <c r="M329" t="str">
        <f t="shared" si="5"/>
        <v xml:space="preserve"> </v>
      </c>
    </row>
    <row r="330" spans="13:13" ht="15" customHeight="1">
      <c r="M330" t="str">
        <f t="shared" si="5"/>
        <v xml:space="preserve"> </v>
      </c>
    </row>
    <row r="331" spans="13:13" ht="15" customHeight="1">
      <c r="M331" t="str">
        <f t="shared" si="5"/>
        <v xml:space="preserve"> </v>
      </c>
    </row>
    <row r="332" spans="13:13" ht="15" customHeight="1">
      <c r="M332" t="str">
        <f t="shared" si="5"/>
        <v xml:space="preserve"> </v>
      </c>
    </row>
    <row r="333" spans="13:13" ht="15" customHeight="1">
      <c r="M333" t="str">
        <f t="shared" si="5"/>
        <v xml:space="preserve"> </v>
      </c>
    </row>
    <row r="334" spans="13:13" ht="15" customHeight="1">
      <c r="M334" t="str">
        <f t="shared" si="5"/>
        <v xml:space="preserve"> </v>
      </c>
    </row>
    <row r="335" spans="13:13" ht="15" customHeight="1">
      <c r="M335" t="str">
        <f t="shared" si="5"/>
        <v xml:space="preserve"> </v>
      </c>
    </row>
    <row r="336" spans="13:13" ht="15" customHeight="1">
      <c r="M336" t="str">
        <f t="shared" si="5"/>
        <v xml:space="preserve"> </v>
      </c>
    </row>
    <row r="337" spans="13:13" ht="15" customHeight="1">
      <c r="M337" t="str">
        <f t="shared" si="5"/>
        <v xml:space="preserve"> </v>
      </c>
    </row>
    <row r="338" spans="13:13" ht="15" customHeight="1">
      <c r="M338" t="str">
        <f t="shared" si="5"/>
        <v xml:space="preserve"> </v>
      </c>
    </row>
    <row r="339" spans="13:13" ht="15" customHeight="1">
      <c r="M339" t="str">
        <f t="shared" si="5"/>
        <v xml:space="preserve"> </v>
      </c>
    </row>
    <row r="340" spans="13:13" ht="15" customHeight="1">
      <c r="M340" t="str">
        <f t="shared" si="5"/>
        <v xml:space="preserve"> </v>
      </c>
    </row>
    <row r="341" spans="13:13" ht="15" customHeight="1">
      <c r="M341" t="str">
        <f t="shared" si="5"/>
        <v xml:space="preserve"> </v>
      </c>
    </row>
    <row r="342" spans="13:13" ht="15" customHeight="1">
      <c r="M342" t="str">
        <f t="shared" si="5"/>
        <v xml:space="preserve"> </v>
      </c>
    </row>
    <row r="343" spans="13:13" ht="15" customHeight="1">
      <c r="M343" t="str">
        <f t="shared" si="5"/>
        <v xml:space="preserve"> </v>
      </c>
    </row>
    <row r="344" spans="13:13" ht="15" customHeight="1">
      <c r="M344" t="str">
        <f t="shared" si="5"/>
        <v xml:space="preserve"> </v>
      </c>
    </row>
    <row r="345" spans="13:13" ht="15" customHeight="1">
      <c r="M345" t="str">
        <f t="shared" si="5"/>
        <v xml:space="preserve"> </v>
      </c>
    </row>
    <row r="346" spans="13:13" ht="15" customHeight="1">
      <c r="M346" t="str">
        <f t="shared" si="5"/>
        <v xml:space="preserve"> </v>
      </c>
    </row>
    <row r="347" spans="13:13" ht="15" customHeight="1">
      <c r="M347" t="str">
        <f t="shared" si="5"/>
        <v xml:space="preserve"> </v>
      </c>
    </row>
    <row r="348" spans="13:13" ht="15" customHeight="1">
      <c r="M348" t="str">
        <f t="shared" si="5"/>
        <v xml:space="preserve"> </v>
      </c>
    </row>
    <row r="349" spans="13:13" ht="15" customHeight="1">
      <c r="M349" t="str">
        <f t="shared" si="5"/>
        <v xml:space="preserve"> </v>
      </c>
    </row>
    <row r="350" spans="13:13" ht="15" customHeight="1">
      <c r="M350" t="str">
        <f t="shared" si="5"/>
        <v xml:space="preserve"> </v>
      </c>
    </row>
    <row r="351" spans="13:13" ht="15" customHeight="1">
      <c r="M351" t="str">
        <f t="shared" si="5"/>
        <v xml:space="preserve"> </v>
      </c>
    </row>
    <row r="352" spans="13:13" ht="15" customHeight="1">
      <c r="M352" t="str">
        <f t="shared" si="5"/>
        <v xml:space="preserve"> </v>
      </c>
    </row>
    <row r="353" spans="13:13" ht="15" customHeight="1">
      <c r="M353" t="str">
        <f t="shared" si="5"/>
        <v xml:space="preserve"> </v>
      </c>
    </row>
    <row r="354" spans="13:13" ht="15" customHeight="1">
      <c r="M354" t="str">
        <f t="shared" si="5"/>
        <v xml:space="preserve"> </v>
      </c>
    </row>
    <row r="355" spans="13:13" ht="15" customHeight="1">
      <c r="M355" t="str">
        <f t="shared" si="5"/>
        <v xml:space="preserve"> </v>
      </c>
    </row>
    <row r="356" spans="13:13" ht="15" customHeight="1">
      <c r="M356" t="str">
        <f t="shared" si="5"/>
        <v xml:space="preserve"> </v>
      </c>
    </row>
    <row r="357" spans="13:13" ht="15" customHeight="1">
      <c r="M357" t="str">
        <f t="shared" ref="M357:M420" si="6">A357&amp;" "&amp;B357</f>
        <v xml:space="preserve"> </v>
      </c>
    </row>
    <row r="358" spans="13:13" ht="15" customHeight="1">
      <c r="M358" t="str">
        <f t="shared" si="6"/>
        <v xml:space="preserve"> </v>
      </c>
    </row>
    <row r="359" spans="13:13" ht="15" customHeight="1">
      <c r="M359" t="str">
        <f t="shared" si="6"/>
        <v xml:space="preserve"> </v>
      </c>
    </row>
    <row r="360" spans="13:13" ht="15" customHeight="1">
      <c r="M360" t="str">
        <f t="shared" si="6"/>
        <v xml:space="preserve"> </v>
      </c>
    </row>
    <row r="361" spans="13:13" ht="15" customHeight="1">
      <c r="M361" t="str">
        <f t="shared" si="6"/>
        <v xml:space="preserve"> </v>
      </c>
    </row>
    <row r="362" spans="13:13" ht="15" customHeight="1">
      <c r="M362" t="str">
        <f t="shared" si="6"/>
        <v xml:space="preserve"> </v>
      </c>
    </row>
    <row r="363" spans="13:13" ht="15" customHeight="1">
      <c r="M363" t="str">
        <f t="shared" si="6"/>
        <v xml:space="preserve"> </v>
      </c>
    </row>
    <row r="364" spans="13:13" ht="15" customHeight="1">
      <c r="M364" t="str">
        <f t="shared" si="6"/>
        <v xml:space="preserve"> </v>
      </c>
    </row>
    <row r="365" spans="13:13" ht="15" customHeight="1">
      <c r="M365" t="str">
        <f t="shared" si="6"/>
        <v xml:space="preserve"> </v>
      </c>
    </row>
    <row r="366" spans="13:13" ht="15" customHeight="1">
      <c r="M366" t="str">
        <f t="shared" si="6"/>
        <v xml:space="preserve"> </v>
      </c>
    </row>
    <row r="367" spans="13:13" ht="15" customHeight="1">
      <c r="M367" t="str">
        <f t="shared" si="6"/>
        <v xml:space="preserve"> </v>
      </c>
    </row>
    <row r="368" spans="13:13" ht="15" customHeight="1">
      <c r="M368" t="str">
        <f t="shared" si="6"/>
        <v xml:space="preserve"> </v>
      </c>
    </row>
    <row r="369" spans="13:13" ht="15" customHeight="1">
      <c r="M369" t="str">
        <f t="shared" si="6"/>
        <v xml:space="preserve"> </v>
      </c>
    </row>
    <row r="370" spans="13:13" ht="15" customHeight="1">
      <c r="M370" t="str">
        <f t="shared" si="6"/>
        <v xml:space="preserve"> </v>
      </c>
    </row>
    <row r="371" spans="13:13" ht="15" customHeight="1">
      <c r="M371" t="str">
        <f t="shared" si="6"/>
        <v xml:space="preserve"> </v>
      </c>
    </row>
    <row r="372" spans="13:13" ht="15" customHeight="1">
      <c r="M372" t="str">
        <f t="shared" si="6"/>
        <v xml:space="preserve"> </v>
      </c>
    </row>
    <row r="373" spans="13:13" ht="15" customHeight="1">
      <c r="M373" t="str">
        <f t="shared" si="6"/>
        <v xml:space="preserve"> </v>
      </c>
    </row>
    <row r="374" spans="13:13" ht="15" customHeight="1">
      <c r="M374" t="str">
        <f t="shared" si="6"/>
        <v xml:space="preserve"> </v>
      </c>
    </row>
    <row r="375" spans="13:13" ht="15" customHeight="1">
      <c r="M375" t="str">
        <f t="shared" si="6"/>
        <v xml:space="preserve"> </v>
      </c>
    </row>
    <row r="376" spans="13:13" ht="15" customHeight="1">
      <c r="M376" t="str">
        <f t="shared" si="6"/>
        <v xml:space="preserve"> </v>
      </c>
    </row>
    <row r="377" spans="13:13" ht="15" customHeight="1">
      <c r="M377" t="str">
        <f t="shared" si="6"/>
        <v xml:space="preserve"> </v>
      </c>
    </row>
    <row r="378" spans="13:13" ht="15" customHeight="1">
      <c r="M378" t="str">
        <f t="shared" si="6"/>
        <v xml:space="preserve"> </v>
      </c>
    </row>
    <row r="379" spans="13:13" ht="15" customHeight="1">
      <c r="M379" t="str">
        <f t="shared" si="6"/>
        <v xml:space="preserve"> </v>
      </c>
    </row>
    <row r="380" spans="13:13" ht="15" customHeight="1">
      <c r="M380" t="str">
        <f t="shared" si="6"/>
        <v xml:space="preserve"> </v>
      </c>
    </row>
    <row r="381" spans="13:13" ht="15" customHeight="1">
      <c r="M381" t="str">
        <f t="shared" si="6"/>
        <v xml:space="preserve"> </v>
      </c>
    </row>
    <row r="382" spans="13:13" ht="15" customHeight="1">
      <c r="M382" t="str">
        <f t="shared" si="6"/>
        <v xml:space="preserve"> </v>
      </c>
    </row>
    <row r="383" spans="13:13" ht="15" customHeight="1">
      <c r="M383" t="str">
        <f t="shared" si="6"/>
        <v xml:space="preserve"> </v>
      </c>
    </row>
    <row r="384" spans="13:13" ht="15" customHeight="1">
      <c r="M384" t="str">
        <f t="shared" si="6"/>
        <v xml:space="preserve"> </v>
      </c>
    </row>
    <row r="385" spans="13:13" ht="15" customHeight="1">
      <c r="M385" t="str">
        <f t="shared" si="6"/>
        <v xml:space="preserve"> </v>
      </c>
    </row>
    <row r="386" spans="13:13" ht="15" customHeight="1">
      <c r="M386" t="str">
        <f t="shared" si="6"/>
        <v xml:space="preserve"> </v>
      </c>
    </row>
    <row r="387" spans="13:13" ht="15" customHeight="1">
      <c r="M387" t="str">
        <f t="shared" si="6"/>
        <v xml:space="preserve"> </v>
      </c>
    </row>
    <row r="388" spans="13:13" ht="15" customHeight="1">
      <c r="M388" t="str">
        <f t="shared" si="6"/>
        <v xml:space="preserve"> </v>
      </c>
    </row>
    <row r="389" spans="13:13" ht="15" customHeight="1">
      <c r="M389" t="str">
        <f t="shared" si="6"/>
        <v xml:space="preserve"> </v>
      </c>
    </row>
    <row r="390" spans="13:13" ht="15" customHeight="1">
      <c r="M390" t="str">
        <f t="shared" si="6"/>
        <v xml:space="preserve"> </v>
      </c>
    </row>
    <row r="391" spans="13:13" ht="15" customHeight="1">
      <c r="M391" t="str">
        <f t="shared" si="6"/>
        <v xml:space="preserve"> </v>
      </c>
    </row>
    <row r="392" spans="13:13" ht="15" customHeight="1">
      <c r="M392" t="str">
        <f t="shared" si="6"/>
        <v xml:space="preserve"> </v>
      </c>
    </row>
    <row r="393" spans="13:13" ht="15" customHeight="1">
      <c r="M393" t="str">
        <f t="shared" si="6"/>
        <v xml:space="preserve"> </v>
      </c>
    </row>
    <row r="394" spans="13:13" ht="15" customHeight="1">
      <c r="M394" t="str">
        <f t="shared" si="6"/>
        <v xml:space="preserve"> </v>
      </c>
    </row>
    <row r="395" spans="13:13" ht="15" customHeight="1">
      <c r="M395" t="str">
        <f t="shared" si="6"/>
        <v xml:space="preserve"> </v>
      </c>
    </row>
    <row r="396" spans="13:13" ht="15" customHeight="1">
      <c r="M396" t="str">
        <f t="shared" si="6"/>
        <v xml:space="preserve"> </v>
      </c>
    </row>
    <row r="397" spans="13:13" ht="15" customHeight="1">
      <c r="M397" t="str">
        <f t="shared" si="6"/>
        <v xml:space="preserve"> </v>
      </c>
    </row>
    <row r="398" spans="13:13" ht="15" customHeight="1">
      <c r="M398" t="str">
        <f t="shared" si="6"/>
        <v xml:space="preserve"> </v>
      </c>
    </row>
    <row r="399" spans="13:13" ht="15" customHeight="1">
      <c r="M399" t="str">
        <f t="shared" si="6"/>
        <v xml:space="preserve"> </v>
      </c>
    </row>
    <row r="400" spans="13:13" ht="15" customHeight="1">
      <c r="M400" t="str">
        <f t="shared" si="6"/>
        <v xml:space="preserve"> </v>
      </c>
    </row>
    <row r="401" spans="13:13" ht="15" customHeight="1">
      <c r="M401" t="str">
        <f t="shared" si="6"/>
        <v xml:space="preserve"> </v>
      </c>
    </row>
    <row r="402" spans="13:13" ht="15" customHeight="1">
      <c r="M402" t="str">
        <f t="shared" si="6"/>
        <v xml:space="preserve"> </v>
      </c>
    </row>
    <row r="403" spans="13:13" ht="15" customHeight="1">
      <c r="M403" t="str">
        <f t="shared" si="6"/>
        <v xml:space="preserve"> </v>
      </c>
    </row>
    <row r="404" spans="13:13" ht="15" customHeight="1">
      <c r="M404" t="str">
        <f t="shared" si="6"/>
        <v xml:space="preserve"> </v>
      </c>
    </row>
    <row r="405" spans="13:13" ht="15" customHeight="1">
      <c r="M405" t="str">
        <f t="shared" si="6"/>
        <v xml:space="preserve"> </v>
      </c>
    </row>
    <row r="406" spans="13:13" ht="15" customHeight="1">
      <c r="M406" t="str">
        <f t="shared" si="6"/>
        <v xml:space="preserve"> </v>
      </c>
    </row>
    <row r="407" spans="13:13" ht="15" customHeight="1">
      <c r="M407" t="str">
        <f t="shared" si="6"/>
        <v xml:space="preserve"> </v>
      </c>
    </row>
    <row r="408" spans="13:13" ht="15" customHeight="1">
      <c r="M408" t="str">
        <f t="shared" si="6"/>
        <v xml:space="preserve"> </v>
      </c>
    </row>
    <row r="409" spans="13:13" ht="15" customHeight="1">
      <c r="M409" t="str">
        <f t="shared" si="6"/>
        <v xml:space="preserve"> </v>
      </c>
    </row>
    <row r="410" spans="13:13" ht="15" customHeight="1">
      <c r="M410" t="str">
        <f t="shared" si="6"/>
        <v xml:space="preserve"> </v>
      </c>
    </row>
    <row r="411" spans="13:13" ht="15" customHeight="1">
      <c r="M411" t="str">
        <f t="shared" si="6"/>
        <v xml:space="preserve"> </v>
      </c>
    </row>
    <row r="412" spans="13:13" ht="15" customHeight="1">
      <c r="M412" t="str">
        <f t="shared" si="6"/>
        <v xml:space="preserve"> </v>
      </c>
    </row>
    <row r="413" spans="13:13" ht="15" customHeight="1">
      <c r="M413" t="str">
        <f t="shared" si="6"/>
        <v xml:space="preserve"> </v>
      </c>
    </row>
    <row r="414" spans="13:13" ht="15" customHeight="1">
      <c r="M414" t="str">
        <f t="shared" si="6"/>
        <v xml:space="preserve"> </v>
      </c>
    </row>
    <row r="415" spans="13:13" ht="15" customHeight="1">
      <c r="M415" t="str">
        <f t="shared" si="6"/>
        <v xml:space="preserve"> </v>
      </c>
    </row>
    <row r="416" spans="13:13" ht="15" customHeight="1">
      <c r="M416" t="str">
        <f t="shared" si="6"/>
        <v xml:space="preserve"> </v>
      </c>
    </row>
    <row r="417" spans="13:13" ht="15" customHeight="1">
      <c r="M417" t="str">
        <f t="shared" si="6"/>
        <v xml:space="preserve"> </v>
      </c>
    </row>
    <row r="418" spans="13:13" ht="15" customHeight="1">
      <c r="M418" t="str">
        <f t="shared" si="6"/>
        <v xml:space="preserve"> </v>
      </c>
    </row>
    <row r="419" spans="13:13" ht="15" customHeight="1">
      <c r="M419" t="str">
        <f t="shared" si="6"/>
        <v xml:space="preserve"> </v>
      </c>
    </row>
    <row r="420" spans="13:13" ht="15" customHeight="1">
      <c r="M420" t="str">
        <f t="shared" si="6"/>
        <v xml:space="preserve"> </v>
      </c>
    </row>
    <row r="421" spans="13:13" ht="15" customHeight="1">
      <c r="M421" t="str">
        <f t="shared" ref="M421:M484" si="7">A421&amp;" "&amp;B421</f>
        <v xml:space="preserve"> </v>
      </c>
    </row>
    <row r="422" spans="13:13" ht="15" customHeight="1">
      <c r="M422" t="str">
        <f t="shared" si="7"/>
        <v xml:space="preserve"> </v>
      </c>
    </row>
    <row r="423" spans="13:13" ht="15" customHeight="1">
      <c r="M423" t="str">
        <f t="shared" si="7"/>
        <v xml:space="preserve"> </v>
      </c>
    </row>
    <row r="424" spans="13:13" ht="15" customHeight="1">
      <c r="M424" t="str">
        <f t="shared" si="7"/>
        <v xml:space="preserve"> </v>
      </c>
    </row>
    <row r="425" spans="13:13" ht="15" customHeight="1">
      <c r="M425" t="str">
        <f t="shared" si="7"/>
        <v xml:space="preserve"> </v>
      </c>
    </row>
    <row r="426" spans="13:13" ht="15" customHeight="1">
      <c r="M426" t="str">
        <f t="shared" si="7"/>
        <v xml:space="preserve"> </v>
      </c>
    </row>
    <row r="427" spans="13:13" ht="15" customHeight="1">
      <c r="M427" t="str">
        <f t="shared" si="7"/>
        <v xml:space="preserve"> </v>
      </c>
    </row>
    <row r="428" spans="13:13" ht="15" customHeight="1">
      <c r="M428" t="str">
        <f t="shared" si="7"/>
        <v xml:space="preserve"> </v>
      </c>
    </row>
    <row r="429" spans="13:13" ht="15" customHeight="1">
      <c r="M429" t="str">
        <f t="shared" si="7"/>
        <v xml:space="preserve"> </v>
      </c>
    </row>
    <row r="430" spans="13:13" ht="15" customHeight="1">
      <c r="M430" t="str">
        <f t="shared" si="7"/>
        <v xml:space="preserve"> </v>
      </c>
    </row>
    <row r="431" spans="13:13" ht="15" customHeight="1">
      <c r="M431" t="str">
        <f t="shared" si="7"/>
        <v xml:space="preserve"> </v>
      </c>
    </row>
    <row r="432" spans="13:13" ht="15" customHeight="1">
      <c r="M432" t="str">
        <f t="shared" si="7"/>
        <v xml:space="preserve"> </v>
      </c>
    </row>
    <row r="433" spans="13:13" ht="15" customHeight="1">
      <c r="M433" t="str">
        <f t="shared" si="7"/>
        <v xml:space="preserve"> </v>
      </c>
    </row>
    <row r="434" spans="13:13" ht="15" customHeight="1">
      <c r="M434" t="str">
        <f t="shared" si="7"/>
        <v xml:space="preserve"> </v>
      </c>
    </row>
    <row r="435" spans="13:13" ht="15" customHeight="1">
      <c r="M435" t="str">
        <f t="shared" si="7"/>
        <v xml:space="preserve"> </v>
      </c>
    </row>
    <row r="436" spans="13:13" ht="15" customHeight="1">
      <c r="M436" t="str">
        <f t="shared" si="7"/>
        <v xml:space="preserve"> </v>
      </c>
    </row>
    <row r="437" spans="13:13" ht="15" customHeight="1">
      <c r="M437" t="str">
        <f t="shared" si="7"/>
        <v xml:space="preserve"> </v>
      </c>
    </row>
    <row r="438" spans="13:13" ht="15" customHeight="1">
      <c r="M438" t="str">
        <f t="shared" si="7"/>
        <v xml:space="preserve"> </v>
      </c>
    </row>
    <row r="439" spans="13:13" ht="15" customHeight="1">
      <c r="M439" t="str">
        <f t="shared" si="7"/>
        <v xml:space="preserve"> </v>
      </c>
    </row>
    <row r="440" spans="13:13" ht="15" customHeight="1">
      <c r="M440" t="str">
        <f t="shared" si="7"/>
        <v xml:space="preserve"> </v>
      </c>
    </row>
    <row r="441" spans="13:13" ht="15" customHeight="1">
      <c r="M441" t="str">
        <f t="shared" si="7"/>
        <v xml:space="preserve"> </v>
      </c>
    </row>
    <row r="442" spans="13:13" ht="15" customHeight="1">
      <c r="M442" t="str">
        <f t="shared" si="7"/>
        <v xml:space="preserve"> </v>
      </c>
    </row>
    <row r="443" spans="13:13" ht="15" customHeight="1">
      <c r="M443" t="str">
        <f t="shared" si="7"/>
        <v xml:space="preserve"> </v>
      </c>
    </row>
    <row r="444" spans="13:13" ht="15" customHeight="1">
      <c r="M444" t="str">
        <f t="shared" si="7"/>
        <v xml:space="preserve"> </v>
      </c>
    </row>
    <row r="445" spans="13:13" ht="15" customHeight="1">
      <c r="M445" t="str">
        <f t="shared" si="7"/>
        <v xml:space="preserve"> </v>
      </c>
    </row>
    <row r="446" spans="13:13" ht="15" customHeight="1">
      <c r="M446" t="str">
        <f t="shared" si="7"/>
        <v xml:space="preserve"> </v>
      </c>
    </row>
    <row r="447" spans="13:13" ht="15" customHeight="1">
      <c r="M447" t="str">
        <f t="shared" si="7"/>
        <v xml:space="preserve"> </v>
      </c>
    </row>
    <row r="448" spans="13:13" ht="15" customHeight="1">
      <c r="M448" t="str">
        <f t="shared" si="7"/>
        <v xml:space="preserve"> </v>
      </c>
    </row>
    <row r="449" spans="13:13" ht="15" customHeight="1">
      <c r="M449" t="str">
        <f t="shared" si="7"/>
        <v xml:space="preserve"> </v>
      </c>
    </row>
    <row r="450" spans="13:13" ht="15" customHeight="1">
      <c r="M450" t="str">
        <f t="shared" si="7"/>
        <v xml:space="preserve"> </v>
      </c>
    </row>
    <row r="451" spans="13:13" ht="15" customHeight="1">
      <c r="M451" t="str">
        <f t="shared" si="7"/>
        <v xml:space="preserve"> </v>
      </c>
    </row>
    <row r="452" spans="13:13" ht="15" customHeight="1">
      <c r="M452" t="str">
        <f t="shared" si="7"/>
        <v xml:space="preserve"> </v>
      </c>
    </row>
    <row r="453" spans="13:13" ht="15" customHeight="1">
      <c r="M453" t="str">
        <f t="shared" si="7"/>
        <v xml:space="preserve"> </v>
      </c>
    </row>
    <row r="454" spans="13:13" ht="15" customHeight="1">
      <c r="M454" t="str">
        <f t="shared" si="7"/>
        <v xml:space="preserve"> </v>
      </c>
    </row>
    <row r="455" spans="13:13" ht="15" customHeight="1">
      <c r="M455" t="str">
        <f t="shared" si="7"/>
        <v xml:space="preserve"> </v>
      </c>
    </row>
    <row r="456" spans="13:13" ht="15" customHeight="1">
      <c r="M456" t="str">
        <f t="shared" si="7"/>
        <v xml:space="preserve"> </v>
      </c>
    </row>
    <row r="457" spans="13:13" ht="15" customHeight="1">
      <c r="M457" t="str">
        <f t="shared" si="7"/>
        <v xml:space="preserve"> </v>
      </c>
    </row>
    <row r="458" spans="13:13" ht="15" customHeight="1">
      <c r="M458" t="str">
        <f t="shared" si="7"/>
        <v xml:space="preserve"> </v>
      </c>
    </row>
    <row r="459" spans="13:13" ht="15" customHeight="1">
      <c r="M459" t="str">
        <f t="shared" si="7"/>
        <v xml:space="preserve"> </v>
      </c>
    </row>
    <row r="460" spans="13:13" ht="15" customHeight="1">
      <c r="M460" t="str">
        <f t="shared" si="7"/>
        <v xml:space="preserve"> </v>
      </c>
    </row>
    <row r="461" spans="13:13" ht="15" customHeight="1">
      <c r="M461" t="str">
        <f t="shared" si="7"/>
        <v xml:space="preserve"> </v>
      </c>
    </row>
    <row r="462" spans="13:13" ht="15" customHeight="1">
      <c r="M462" t="str">
        <f t="shared" si="7"/>
        <v xml:space="preserve"> </v>
      </c>
    </row>
    <row r="463" spans="13:13" ht="15" customHeight="1">
      <c r="M463" t="str">
        <f t="shared" si="7"/>
        <v xml:space="preserve"> </v>
      </c>
    </row>
    <row r="464" spans="13:13" ht="15" customHeight="1">
      <c r="M464" t="str">
        <f t="shared" si="7"/>
        <v xml:space="preserve"> </v>
      </c>
    </row>
    <row r="465" spans="13:13" ht="15" customHeight="1">
      <c r="M465" t="str">
        <f t="shared" si="7"/>
        <v xml:space="preserve"> </v>
      </c>
    </row>
    <row r="466" spans="13:13" ht="15" customHeight="1">
      <c r="M466" t="str">
        <f t="shared" si="7"/>
        <v xml:space="preserve"> </v>
      </c>
    </row>
    <row r="467" spans="13:13" ht="15" customHeight="1">
      <c r="M467" t="str">
        <f t="shared" si="7"/>
        <v xml:space="preserve"> </v>
      </c>
    </row>
    <row r="468" spans="13:13" ht="15" customHeight="1">
      <c r="M468" t="str">
        <f t="shared" si="7"/>
        <v xml:space="preserve"> </v>
      </c>
    </row>
    <row r="469" spans="13:13" ht="15" customHeight="1">
      <c r="M469" t="str">
        <f t="shared" si="7"/>
        <v xml:space="preserve"> </v>
      </c>
    </row>
    <row r="470" spans="13:13" ht="15" customHeight="1">
      <c r="M470" t="str">
        <f t="shared" si="7"/>
        <v xml:space="preserve"> </v>
      </c>
    </row>
    <row r="471" spans="13:13" ht="15" customHeight="1">
      <c r="M471" t="str">
        <f t="shared" si="7"/>
        <v xml:space="preserve"> </v>
      </c>
    </row>
    <row r="472" spans="13:13" ht="15" customHeight="1">
      <c r="M472" t="str">
        <f t="shared" si="7"/>
        <v xml:space="preserve"> </v>
      </c>
    </row>
    <row r="473" spans="13:13" ht="15" customHeight="1">
      <c r="M473" t="str">
        <f t="shared" si="7"/>
        <v xml:space="preserve"> </v>
      </c>
    </row>
    <row r="474" spans="13:13" ht="15" customHeight="1">
      <c r="M474" t="str">
        <f t="shared" si="7"/>
        <v xml:space="preserve"> </v>
      </c>
    </row>
    <row r="475" spans="13:13" ht="15" customHeight="1">
      <c r="M475" t="str">
        <f t="shared" si="7"/>
        <v xml:space="preserve"> </v>
      </c>
    </row>
    <row r="476" spans="13:13" ht="15" customHeight="1">
      <c r="M476" t="str">
        <f t="shared" si="7"/>
        <v xml:space="preserve"> </v>
      </c>
    </row>
    <row r="477" spans="13:13" ht="15" customHeight="1">
      <c r="M477" t="str">
        <f t="shared" si="7"/>
        <v xml:space="preserve"> </v>
      </c>
    </row>
    <row r="478" spans="13:13" ht="15" customHeight="1">
      <c r="M478" t="str">
        <f t="shared" si="7"/>
        <v xml:space="preserve"> </v>
      </c>
    </row>
    <row r="479" spans="13:13" ht="15" customHeight="1">
      <c r="M479" t="str">
        <f t="shared" si="7"/>
        <v xml:space="preserve"> </v>
      </c>
    </row>
    <row r="480" spans="13:13" ht="15" customHeight="1">
      <c r="M480" t="str">
        <f t="shared" si="7"/>
        <v xml:space="preserve"> </v>
      </c>
    </row>
    <row r="481" spans="13:13" ht="15" customHeight="1">
      <c r="M481" t="str">
        <f t="shared" si="7"/>
        <v xml:space="preserve"> </v>
      </c>
    </row>
    <row r="482" spans="13:13" ht="15" customHeight="1">
      <c r="M482" t="str">
        <f t="shared" si="7"/>
        <v xml:space="preserve"> </v>
      </c>
    </row>
    <row r="483" spans="13:13" ht="15" customHeight="1">
      <c r="M483" t="str">
        <f t="shared" si="7"/>
        <v xml:space="preserve"> </v>
      </c>
    </row>
    <row r="484" spans="13:13" ht="15" customHeight="1">
      <c r="M484" t="str">
        <f t="shared" si="7"/>
        <v xml:space="preserve"> </v>
      </c>
    </row>
    <row r="485" spans="13:13" ht="15" customHeight="1">
      <c r="M485" t="str">
        <f t="shared" ref="M485:M548" si="8">A485&amp;" "&amp;B485</f>
        <v xml:space="preserve"> </v>
      </c>
    </row>
    <row r="486" spans="13:13" ht="15" customHeight="1">
      <c r="M486" t="str">
        <f t="shared" si="8"/>
        <v xml:space="preserve"> </v>
      </c>
    </row>
    <row r="487" spans="13:13" ht="15" customHeight="1">
      <c r="M487" t="str">
        <f t="shared" si="8"/>
        <v xml:space="preserve"> </v>
      </c>
    </row>
    <row r="488" spans="13:13" ht="15" customHeight="1">
      <c r="M488" t="str">
        <f t="shared" si="8"/>
        <v xml:space="preserve"> </v>
      </c>
    </row>
    <row r="489" spans="13:13" ht="15" customHeight="1">
      <c r="M489" t="str">
        <f t="shared" si="8"/>
        <v xml:space="preserve"> </v>
      </c>
    </row>
    <row r="490" spans="13:13" ht="15" customHeight="1">
      <c r="M490" t="str">
        <f t="shared" si="8"/>
        <v xml:space="preserve"> </v>
      </c>
    </row>
    <row r="491" spans="13:13" ht="15" customHeight="1">
      <c r="M491" t="str">
        <f t="shared" si="8"/>
        <v xml:space="preserve"> </v>
      </c>
    </row>
    <row r="492" spans="13:13" ht="15" customHeight="1">
      <c r="M492" t="str">
        <f t="shared" si="8"/>
        <v xml:space="preserve"> </v>
      </c>
    </row>
    <row r="493" spans="13:13" ht="15" customHeight="1">
      <c r="M493" t="str">
        <f t="shared" si="8"/>
        <v xml:space="preserve"> </v>
      </c>
    </row>
    <row r="494" spans="13:13" ht="15" customHeight="1">
      <c r="M494" t="str">
        <f t="shared" si="8"/>
        <v xml:space="preserve"> </v>
      </c>
    </row>
    <row r="495" spans="13:13" ht="15" customHeight="1">
      <c r="M495" t="str">
        <f t="shared" si="8"/>
        <v xml:space="preserve"> </v>
      </c>
    </row>
    <row r="496" spans="13:13" ht="15" customHeight="1">
      <c r="M496" t="str">
        <f t="shared" si="8"/>
        <v xml:space="preserve"> </v>
      </c>
    </row>
    <row r="497" spans="13:13" ht="15" customHeight="1">
      <c r="M497" t="str">
        <f t="shared" si="8"/>
        <v xml:space="preserve"> </v>
      </c>
    </row>
    <row r="498" spans="13:13" ht="15" customHeight="1">
      <c r="M498" t="str">
        <f t="shared" si="8"/>
        <v xml:space="preserve"> </v>
      </c>
    </row>
    <row r="499" spans="13:13" ht="15" customHeight="1">
      <c r="M499" t="str">
        <f t="shared" si="8"/>
        <v xml:space="preserve"> </v>
      </c>
    </row>
    <row r="500" spans="13:13" ht="15" customHeight="1">
      <c r="M500" t="str">
        <f t="shared" si="8"/>
        <v xml:space="preserve"> </v>
      </c>
    </row>
    <row r="501" spans="13:13" ht="15" customHeight="1">
      <c r="M501" t="str">
        <f t="shared" si="8"/>
        <v xml:space="preserve"> </v>
      </c>
    </row>
    <row r="502" spans="13:13" ht="15" customHeight="1">
      <c r="M502" t="str">
        <f t="shared" si="8"/>
        <v xml:space="preserve"> </v>
      </c>
    </row>
    <row r="503" spans="13:13" ht="15" customHeight="1">
      <c r="M503" t="str">
        <f t="shared" si="8"/>
        <v xml:space="preserve"> </v>
      </c>
    </row>
    <row r="504" spans="13:13" ht="15" customHeight="1">
      <c r="M504" t="str">
        <f t="shared" si="8"/>
        <v xml:space="preserve"> </v>
      </c>
    </row>
    <row r="505" spans="13:13" ht="15" customHeight="1">
      <c r="M505" t="str">
        <f t="shared" si="8"/>
        <v xml:space="preserve"> </v>
      </c>
    </row>
    <row r="506" spans="13:13" ht="15" customHeight="1">
      <c r="M506" t="str">
        <f t="shared" si="8"/>
        <v xml:space="preserve"> </v>
      </c>
    </row>
    <row r="507" spans="13:13" ht="15" customHeight="1">
      <c r="M507" t="str">
        <f t="shared" si="8"/>
        <v xml:space="preserve"> </v>
      </c>
    </row>
    <row r="508" spans="13:13" ht="15" customHeight="1">
      <c r="M508" t="str">
        <f t="shared" si="8"/>
        <v xml:space="preserve"> </v>
      </c>
    </row>
    <row r="509" spans="13:13" ht="15" customHeight="1">
      <c r="M509" t="str">
        <f t="shared" si="8"/>
        <v xml:space="preserve"> </v>
      </c>
    </row>
    <row r="510" spans="13:13" ht="15" customHeight="1">
      <c r="M510" t="str">
        <f t="shared" si="8"/>
        <v xml:space="preserve"> </v>
      </c>
    </row>
    <row r="511" spans="13:13" ht="15" customHeight="1">
      <c r="M511" t="str">
        <f t="shared" si="8"/>
        <v xml:space="preserve"> </v>
      </c>
    </row>
    <row r="512" spans="13:13" ht="15" customHeight="1">
      <c r="M512" t="str">
        <f t="shared" si="8"/>
        <v xml:space="preserve"> </v>
      </c>
    </row>
    <row r="513" spans="13:13" ht="15" customHeight="1">
      <c r="M513" t="str">
        <f t="shared" si="8"/>
        <v xml:space="preserve"> </v>
      </c>
    </row>
    <row r="514" spans="13:13" ht="15" customHeight="1">
      <c r="M514" t="str">
        <f t="shared" si="8"/>
        <v xml:space="preserve"> </v>
      </c>
    </row>
    <row r="515" spans="13:13" ht="15" customHeight="1">
      <c r="M515" t="str">
        <f t="shared" si="8"/>
        <v xml:space="preserve"> </v>
      </c>
    </row>
    <row r="516" spans="13:13" ht="15" customHeight="1">
      <c r="M516" t="str">
        <f t="shared" si="8"/>
        <v xml:space="preserve"> </v>
      </c>
    </row>
    <row r="517" spans="13:13" ht="15" customHeight="1">
      <c r="M517" t="str">
        <f t="shared" si="8"/>
        <v xml:space="preserve"> </v>
      </c>
    </row>
    <row r="518" spans="13:13" ht="15" customHeight="1">
      <c r="M518" t="str">
        <f t="shared" si="8"/>
        <v xml:space="preserve"> </v>
      </c>
    </row>
    <row r="519" spans="13:13" ht="15" customHeight="1">
      <c r="M519" t="str">
        <f t="shared" si="8"/>
        <v xml:space="preserve"> </v>
      </c>
    </row>
    <row r="520" spans="13:13" ht="15" customHeight="1">
      <c r="M520" t="str">
        <f t="shared" si="8"/>
        <v xml:space="preserve"> </v>
      </c>
    </row>
    <row r="521" spans="13:13" ht="15" customHeight="1">
      <c r="M521" t="str">
        <f t="shared" si="8"/>
        <v xml:space="preserve"> </v>
      </c>
    </row>
    <row r="522" spans="13:13" ht="15" customHeight="1">
      <c r="M522" t="str">
        <f t="shared" si="8"/>
        <v xml:space="preserve"> </v>
      </c>
    </row>
    <row r="523" spans="13:13" ht="15" customHeight="1">
      <c r="M523" t="str">
        <f t="shared" si="8"/>
        <v xml:space="preserve"> </v>
      </c>
    </row>
    <row r="524" spans="13:13" ht="15" customHeight="1">
      <c r="M524" t="str">
        <f t="shared" si="8"/>
        <v xml:space="preserve"> </v>
      </c>
    </row>
    <row r="525" spans="13:13" ht="15" customHeight="1">
      <c r="M525" t="str">
        <f t="shared" si="8"/>
        <v xml:space="preserve"> </v>
      </c>
    </row>
    <row r="526" spans="13:13" ht="15" customHeight="1">
      <c r="M526" t="str">
        <f t="shared" si="8"/>
        <v xml:space="preserve"> </v>
      </c>
    </row>
    <row r="527" spans="13:13" ht="15" customHeight="1">
      <c r="M527" t="str">
        <f t="shared" si="8"/>
        <v xml:space="preserve"> </v>
      </c>
    </row>
    <row r="528" spans="13:13" ht="15" customHeight="1">
      <c r="M528" t="str">
        <f t="shared" si="8"/>
        <v xml:space="preserve"> </v>
      </c>
    </row>
    <row r="529" spans="13:13" ht="15" customHeight="1">
      <c r="M529" t="str">
        <f t="shared" si="8"/>
        <v xml:space="preserve"> </v>
      </c>
    </row>
    <row r="530" spans="13:13" ht="15" customHeight="1">
      <c r="M530" t="str">
        <f t="shared" si="8"/>
        <v xml:space="preserve"> </v>
      </c>
    </row>
    <row r="531" spans="13:13" ht="15" customHeight="1">
      <c r="M531" t="str">
        <f t="shared" si="8"/>
        <v xml:space="preserve"> </v>
      </c>
    </row>
    <row r="532" spans="13:13" ht="15" customHeight="1">
      <c r="M532" t="str">
        <f t="shared" si="8"/>
        <v xml:space="preserve"> </v>
      </c>
    </row>
    <row r="533" spans="13:13" ht="15" customHeight="1">
      <c r="M533" t="str">
        <f t="shared" si="8"/>
        <v xml:space="preserve"> </v>
      </c>
    </row>
    <row r="534" spans="13:13" ht="15" customHeight="1">
      <c r="M534" t="str">
        <f t="shared" si="8"/>
        <v xml:space="preserve"> </v>
      </c>
    </row>
    <row r="535" spans="13:13" ht="15" customHeight="1">
      <c r="M535" t="str">
        <f t="shared" si="8"/>
        <v xml:space="preserve"> </v>
      </c>
    </row>
    <row r="536" spans="13:13" ht="15" customHeight="1">
      <c r="M536" t="str">
        <f t="shared" si="8"/>
        <v xml:space="preserve"> </v>
      </c>
    </row>
    <row r="537" spans="13:13" ht="15" customHeight="1">
      <c r="M537" t="str">
        <f t="shared" si="8"/>
        <v xml:space="preserve"> </v>
      </c>
    </row>
    <row r="538" spans="13:13" ht="15" customHeight="1">
      <c r="M538" t="str">
        <f t="shared" si="8"/>
        <v xml:space="preserve"> </v>
      </c>
    </row>
    <row r="539" spans="13:13" ht="15" customHeight="1">
      <c r="M539" t="str">
        <f t="shared" si="8"/>
        <v xml:space="preserve"> </v>
      </c>
    </row>
    <row r="540" spans="13:13" ht="15" customHeight="1">
      <c r="M540" t="str">
        <f t="shared" si="8"/>
        <v xml:space="preserve"> </v>
      </c>
    </row>
    <row r="541" spans="13:13" ht="15" customHeight="1">
      <c r="M541" t="str">
        <f t="shared" si="8"/>
        <v xml:space="preserve"> </v>
      </c>
    </row>
    <row r="542" spans="13:13" ht="15" customHeight="1">
      <c r="M542" t="str">
        <f t="shared" si="8"/>
        <v xml:space="preserve"> </v>
      </c>
    </row>
    <row r="543" spans="13:13" ht="15" customHeight="1">
      <c r="M543" t="str">
        <f t="shared" si="8"/>
        <v xml:space="preserve"> </v>
      </c>
    </row>
    <row r="544" spans="13:13" ht="15" customHeight="1">
      <c r="M544" t="str">
        <f t="shared" si="8"/>
        <v xml:space="preserve"> </v>
      </c>
    </row>
    <row r="545" spans="13:13" ht="15" customHeight="1">
      <c r="M545" t="str">
        <f t="shared" si="8"/>
        <v xml:space="preserve"> </v>
      </c>
    </row>
    <row r="546" spans="13:13" ht="15" customHeight="1">
      <c r="M546" t="str">
        <f t="shared" si="8"/>
        <v xml:space="preserve"> </v>
      </c>
    </row>
    <row r="547" spans="13:13" ht="15" customHeight="1">
      <c r="M547" t="str">
        <f t="shared" si="8"/>
        <v xml:space="preserve"> </v>
      </c>
    </row>
    <row r="548" spans="13:13" ht="15" customHeight="1">
      <c r="M548" t="str">
        <f t="shared" si="8"/>
        <v xml:space="preserve"> </v>
      </c>
    </row>
    <row r="549" spans="13:13" ht="15" customHeight="1">
      <c r="M549" t="str">
        <f t="shared" ref="M549:M612" si="9">A549&amp;" "&amp;B549</f>
        <v xml:space="preserve"> </v>
      </c>
    </row>
    <row r="550" spans="13:13" ht="15" customHeight="1">
      <c r="M550" t="str">
        <f t="shared" si="9"/>
        <v xml:space="preserve"> </v>
      </c>
    </row>
    <row r="551" spans="13:13" ht="15" customHeight="1">
      <c r="M551" t="str">
        <f t="shared" si="9"/>
        <v xml:space="preserve"> </v>
      </c>
    </row>
    <row r="552" spans="13:13" ht="15" customHeight="1">
      <c r="M552" t="str">
        <f t="shared" si="9"/>
        <v xml:space="preserve"> </v>
      </c>
    </row>
    <row r="553" spans="13:13" ht="15" customHeight="1">
      <c r="M553" t="str">
        <f t="shared" si="9"/>
        <v xml:space="preserve"> </v>
      </c>
    </row>
    <row r="554" spans="13:13" ht="15" customHeight="1">
      <c r="M554" t="str">
        <f t="shared" si="9"/>
        <v xml:space="preserve"> </v>
      </c>
    </row>
    <row r="555" spans="13:13" ht="15" customHeight="1">
      <c r="M555" t="str">
        <f t="shared" si="9"/>
        <v xml:space="preserve"> </v>
      </c>
    </row>
    <row r="556" spans="13:13" ht="15" customHeight="1">
      <c r="M556" t="str">
        <f t="shared" si="9"/>
        <v xml:space="preserve"> </v>
      </c>
    </row>
    <row r="557" spans="13:13" ht="15" customHeight="1">
      <c r="M557" t="str">
        <f t="shared" si="9"/>
        <v xml:space="preserve"> </v>
      </c>
    </row>
    <row r="558" spans="13:13" ht="15" customHeight="1">
      <c r="M558" t="str">
        <f t="shared" si="9"/>
        <v xml:space="preserve"> </v>
      </c>
    </row>
    <row r="559" spans="13:13" ht="15" customHeight="1">
      <c r="M559" t="str">
        <f t="shared" si="9"/>
        <v xml:space="preserve"> </v>
      </c>
    </row>
    <row r="560" spans="13:13" ht="15" customHeight="1">
      <c r="M560" t="str">
        <f t="shared" si="9"/>
        <v xml:space="preserve"> </v>
      </c>
    </row>
    <row r="561" spans="13:13" ht="15" customHeight="1">
      <c r="M561" t="str">
        <f t="shared" si="9"/>
        <v xml:space="preserve"> </v>
      </c>
    </row>
    <row r="562" spans="13:13" ht="15" customHeight="1">
      <c r="M562" t="str">
        <f t="shared" si="9"/>
        <v xml:space="preserve"> </v>
      </c>
    </row>
    <row r="563" spans="13:13" ht="15" customHeight="1">
      <c r="M563" t="str">
        <f t="shared" si="9"/>
        <v xml:space="preserve"> </v>
      </c>
    </row>
    <row r="564" spans="13:13" ht="15" customHeight="1">
      <c r="M564" t="str">
        <f t="shared" si="9"/>
        <v xml:space="preserve"> </v>
      </c>
    </row>
    <row r="565" spans="13:13" ht="15" customHeight="1">
      <c r="M565" t="str">
        <f t="shared" si="9"/>
        <v xml:space="preserve"> </v>
      </c>
    </row>
    <row r="566" spans="13:13" ht="15" customHeight="1">
      <c r="M566" t="str">
        <f t="shared" si="9"/>
        <v xml:space="preserve"> </v>
      </c>
    </row>
    <row r="567" spans="13:13" ht="15" customHeight="1">
      <c r="M567" t="str">
        <f t="shared" si="9"/>
        <v xml:space="preserve"> </v>
      </c>
    </row>
    <row r="568" spans="13:13" ht="15" customHeight="1">
      <c r="M568" t="str">
        <f t="shared" si="9"/>
        <v xml:space="preserve"> </v>
      </c>
    </row>
    <row r="569" spans="13:13" ht="15" customHeight="1">
      <c r="M569" t="str">
        <f t="shared" si="9"/>
        <v xml:space="preserve"> </v>
      </c>
    </row>
    <row r="570" spans="13:13" ht="15" customHeight="1">
      <c r="M570" t="str">
        <f t="shared" si="9"/>
        <v xml:space="preserve"> </v>
      </c>
    </row>
    <row r="571" spans="13:13" ht="15" customHeight="1">
      <c r="M571" t="str">
        <f t="shared" si="9"/>
        <v xml:space="preserve"> </v>
      </c>
    </row>
    <row r="572" spans="13:13" ht="15" customHeight="1">
      <c r="M572" t="str">
        <f t="shared" si="9"/>
        <v xml:space="preserve"> </v>
      </c>
    </row>
    <row r="573" spans="13:13" ht="15" customHeight="1">
      <c r="M573" t="str">
        <f t="shared" si="9"/>
        <v xml:space="preserve"> </v>
      </c>
    </row>
    <row r="574" spans="13:13" ht="15" customHeight="1">
      <c r="M574" t="str">
        <f t="shared" si="9"/>
        <v xml:space="preserve"> </v>
      </c>
    </row>
    <row r="575" spans="13:13" ht="15" customHeight="1">
      <c r="M575" t="str">
        <f t="shared" si="9"/>
        <v xml:space="preserve"> </v>
      </c>
    </row>
    <row r="576" spans="13:13" ht="15" customHeight="1">
      <c r="M576" t="str">
        <f t="shared" si="9"/>
        <v xml:space="preserve"> </v>
      </c>
    </row>
    <row r="577" spans="13:13" ht="15" customHeight="1">
      <c r="M577" t="str">
        <f t="shared" si="9"/>
        <v xml:space="preserve"> </v>
      </c>
    </row>
    <row r="578" spans="13:13" ht="15" customHeight="1">
      <c r="M578" t="str">
        <f t="shared" si="9"/>
        <v xml:space="preserve"> </v>
      </c>
    </row>
    <row r="579" spans="13:13" ht="15" customHeight="1">
      <c r="M579" t="str">
        <f t="shared" si="9"/>
        <v xml:space="preserve"> </v>
      </c>
    </row>
    <row r="580" spans="13:13" ht="15" customHeight="1">
      <c r="M580" t="str">
        <f t="shared" si="9"/>
        <v xml:space="preserve"> </v>
      </c>
    </row>
    <row r="581" spans="13:13" ht="15" customHeight="1">
      <c r="M581" t="str">
        <f t="shared" si="9"/>
        <v xml:space="preserve"> </v>
      </c>
    </row>
    <row r="582" spans="13:13" ht="15" customHeight="1">
      <c r="M582" t="str">
        <f t="shared" si="9"/>
        <v xml:space="preserve"> </v>
      </c>
    </row>
    <row r="583" spans="13:13" ht="15" customHeight="1">
      <c r="M583" t="str">
        <f t="shared" si="9"/>
        <v xml:space="preserve"> </v>
      </c>
    </row>
    <row r="584" spans="13:13" ht="15" customHeight="1">
      <c r="M584" t="str">
        <f t="shared" si="9"/>
        <v xml:space="preserve"> </v>
      </c>
    </row>
    <row r="585" spans="13:13" ht="15" customHeight="1">
      <c r="M585" t="str">
        <f t="shared" si="9"/>
        <v xml:space="preserve"> </v>
      </c>
    </row>
    <row r="586" spans="13:13" ht="15" customHeight="1">
      <c r="M586" t="str">
        <f t="shared" si="9"/>
        <v xml:space="preserve"> </v>
      </c>
    </row>
    <row r="587" spans="13:13" ht="15" customHeight="1">
      <c r="M587" t="str">
        <f t="shared" si="9"/>
        <v xml:space="preserve"> </v>
      </c>
    </row>
    <row r="588" spans="13:13" ht="15" customHeight="1">
      <c r="M588" t="str">
        <f t="shared" si="9"/>
        <v xml:space="preserve"> </v>
      </c>
    </row>
    <row r="589" spans="13:13" ht="15" customHeight="1">
      <c r="M589" t="str">
        <f t="shared" si="9"/>
        <v xml:space="preserve"> </v>
      </c>
    </row>
    <row r="590" spans="13:13" ht="15" customHeight="1">
      <c r="M590" t="str">
        <f t="shared" si="9"/>
        <v xml:space="preserve"> </v>
      </c>
    </row>
    <row r="591" spans="13:13" ht="15" customHeight="1">
      <c r="M591" t="str">
        <f t="shared" si="9"/>
        <v xml:space="preserve"> </v>
      </c>
    </row>
    <row r="592" spans="13:13" ht="15" customHeight="1">
      <c r="M592" t="str">
        <f t="shared" si="9"/>
        <v xml:space="preserve"> </v>
      </c>
    </row>
    <row r="593" spans="13:13" ht="15" customHeight="1">
      <c r="M593" t="str">
        <f t="shared" si="9"/>
        <v xml:space="preserve"> </v>
      </c>
    </row>
    <row r="594" spans="13:13" ht="15" customHeight="1">
      <c r="M594" t="str">
        <f t="shared" si="9"/>
        <v xml:space="preserve"> </v>
      </c>
    </row>
    <row r="595" spans="13:13" ht="15" customHeight="1">
      <c r="M595" t="str">
        <f t="shared" si="9"/>
        <v xml:space="preserve"> </v>
      </c>
    </row>
    <row r="596" spans="13:13" ht="15" customHeight="1">
      <c r="M596" t="str">
        <f t="shared" si="9"/>
        <v xml:space="preserve"> </v>
      </c>
    </row>
    <row r="597" spans="13:13" ht="15" customHeight="1">
      <c r="M597" t="str">
        <f t="shared" si="9"/>
        <v xml:space="preserve"> </v>
      </c>
    </row>
    <row r="598" spans="13:13" ht="15" customHeight="1">
      <c r="M598" t="str">
        <f t="shared" si="9"/>
        <v xml:space="preserve"> </v>
      </c>
    </row>
    <row r="599" spans="13:13" ht="15" customHeight="1">
      <c r="M599" t="str">
        <f t="shared" si="9"/>
        <v xml:space="preserve"> </v>
      </c>
    </row>
    <row r="600" spans="13:13" ht="15" customHeight="1">
      <c r="M600" t="str">
        <f t="shared" si="9"/>
        <v xml:space="preserve"> </v>
      </c>
    </row>
    <row r="601" spans="13:13" ht="15" customHeight="1">
      <c r="M601" t="str">
        <f t="shared" si="9"/>
        <v xml:space="preserve"> </v>
      </c>
    </row>
    <row r="602" spans="13:13" ht="15" customHeight="1">
      <c r="M602" t="str">
        <f t="shared" si="9"/>
        <v xml:space="preserve"> </v>
      </c>
    </row>
    <row r="603" spans="13:13" ht="15" customHeight="1">
      <c r="M603" t="str">
        <f t="shared" si="9"/>
        <v xml:space="preserve"> </v>
      </c>
    </row>
    <row r="604" spans="13:13" ht="15" customHeight="1">
      <c r="M604" t="str">
        <f t="shared" si="9"/>
        <v xml:space="preserve"> </v>
      </c>
    </row>
    <row r="605" spans="13:13" ht="15" customHeight="1">
      <c r="M605" t="str">
        <f t="shared" si="9"/>
        <v xml:space="preserve"> </v>
      </c>
    </row>
    <row r="606" spans="13:13" ht="15" customHeight="1">
      <c r="M606" t="str">
        <f t="shared" si="9"/>
        <v xml:space="preserve"> </v>
      </c>
    </row>
    <row r="607" spans="13:13" ht="15" customHeight="1">
      <c r="M607" t="str">
        <f t="shared" si="9"/>
        <v xml:space="preserve"> </v>
      </c>
    </row>
    <row r="608" spans="13:13" ht="15" customHeight="1">
      <c r="M608" t="str">
        <f t="shared" si="9"/>
        <v xml:space="preserve"> </v>
      </c>
    </row>
    <row r="609" spans="13:13" ht="15" customHeight="1">
      <c r="M609" t="str">
        <f t="shared" si="9"/>
        <v xml:space="preserve"> </v>
      </c>
    </row>
    <row r="610" spans="13:13" ht="15" customHeight="1">
      <c r="M610" t="str">
        <f t="shared" si="9"/>
        <v xml:space="preserve"> </v>
      </c>
    </row>
    <row r="611" spans="13:13" ht="15" customHeight="1">
      <c r="M611" t="str">
        <f t="shared" si="9"/>
        <v xml:space="preserve"> </v>
      </c>
    </row>
    <row r="612" spans="13:13" ht="15" customHeight="1">
      <c r="M612" t="str">
        <f t="shared" si="9"/>
        <v xml:space="preserve"> </v>
      </c>
    </row>
    <row r="613" spans="13:13" ht="15" customHeight="1">
      <c r="M613" t="str">
        <f t="shared" ref="M613:M676" si="10">A613&amp;" "&amp;B613</f>
        <v xml:space="preserve"> </v>
      </c>
    </row>
    <row r="614" spans="13:13" ht="15" customHeight="1">
      <c r="M614" t="str">
        <f t="shared" si="10"/>
        <v xml:space="preserve"> </v>
      </c>
    </row>
    <row r="615" spans="13:13" ht="15" customHeight="1">
      <c r="M615" t="str">
        <f t="shared" si="10"/>
        <v xml:space="preserve"> </v>
      </c>
    </row>
    <row r="616" spans="13:13" ht="15" customHeight="1">
      <c r="M616" t="str">
        <f t="shared" si="10"/>
        <v xml:space="preserve"> </v>
      </c>
    </row>
    <row r="617" spans="13:13" ht="15" customHeight="1">
      <c r="M617" t="str">
        <f t="shared" si="10"/>
        <v xml:space="preserve"> </v>
      </c>
    </row>
    <row r="618" spans="13:13" ht="15" customHeight="1">
      <c r="M618" t="str">
        <f t="shared" si="10"/>
        <v xml:space="preserve"> </v>
      </c>
    </row>
    <row r="619" spans="13:13" ht="15" customHeight="1">
      <c r="M619" t="str">
        <f t="shared" si="10"/>
        <v xml:space="preserve"> </v>
      </c>
    </row>
    <row r="620" spans="13:13" ht="15" customHeight="1">
      <c r="M620" t="str">
        <f t="shared" si="10"/>
        <v xml:space="preserve"> </v>
      </c>
    </row>
    <row r="621" spans="13:13" ht="15" customHeight="1">
      <c r="M621" t="str">
        <f t="shared" si="10"/>
        <v xml:space="preserve"> </v>
      </c>
    </row>
    <row r="622" spans="13:13" ht="15" customHeight="1">
      <c r="M622" t="str">
        <f t="shared" si="10"/>
        <v xml:space="preserve"> </v>
      </c>
    </row>
    <row r="623" spans="13:13" ht="15" customHeight="1">
      <c r="M623" t="str">
        <f t="shared" si="10"/>
        <v xml:space="preserve"> </v>
      </c>
    </row>
    <row r="624" spans="13:13" ht="15" customHeight="1">
      <c r="M624" t="str">
        <f t="shared" si="10"/>
        <v xml:space="preserve"> </v>
      </c>
    </row>
    <row r="625" spans="13:13" ht="15" customHeight="1">
      <c r="M625" t="str">
        <f t="shared" si="10"/>
        <v xml:space="preserve"> </v>
      </c>
    </row>
    <row r="626" spans="13:13" ht="15" customHeight="1">
      <c r="M626" t="str">
        <f t="shared" si="10"/>
        <v xml:space="preserve"> </v>
      </c>
    </row>
    <row r="627" spans="13:13" ht="15" customHeight="1">
      <c r="M627" t="str">
        <f t="shared" si="10"/>
        <v xml:space="preserve"> </v>
      </c>
    </row>
    <row r="628" spans="13:13" ht="15" customHeight="1">
      <c r="M628" t="str">
        <f t="shared" si="10"/>
        <v xml:space="preserve"> </v>
      </c>
    </row>
    <row r="629" spans="13:13" ht="15" customHeight="1">
      <c r="M629" t="str">
        <f t="shared" si="10"/>
        <v xml:space="preserve"> </v>
      </c>
    </row>
    <row r="630" spans="13:13" ht="15" customHeight="1">
      <c r="M630" t="str">
        <f t="shared" si="10"/>
        <v xml:space="preserve"> </v>
      </c>
    </row>
    <row r="631" spans="13:13" ht="15" customHeight="1">
      <c r="M631" t="str">
        <f t="shared" si="10"/>
        <v xml:space="preserve"> </v>
      </c>
    </row>
    <row r="632" spans="13:13" ht="15" customHeight="1">
      <c r="M632" t="str">
        <f t="shared" si="10"/>
        <v xml:space="preserve"> </v>
      </c>
    </row>
    <row r="633" spans="13:13" ht="15" customHeight="1">
      <c r="M633" t="str">
        <f t="shared" si="10"/>
        <v xml:space="preserve"> </v>
      </c>
    </row>
    <row r="634" spans="13:13" ht="15" customHeight="1">
      <c r="M634" t="str">
        <f t="shared" si="10"/>
        <v xml:space="preserve"> </v>
      </c>
    </row>
    <row r="635" spans="13:13" ht="15" customHeight="1">
      <c r="M635" t="str">
        <f t="shared" si="10"/>
        <v xml:space="preserve"> </v>
      </c>
    </row>
    <row r="636" spans="13:13" ht="15" customHeight="1">
      <c r="M636" t="str">
        <f t="shared" si="10"/>
        <v xml:space="preserve"> </v>
      </c>
    </row>
    <row r="637" spans="13:13" ht="15" customHeight="1">
      <c r="M637" t="str">
        <f t="shared" si="10"/>
        <v xml:space="preserve"> </v>
      </c>
    </row>
    <row r="638" spans="13:13" ht="15" customHeight="1">
      <c r="M638" t="str">
        <f t="shared" si="10"/>
        <v xml:space="preserve"> </v>
      </c>
    </row>
    <row r="639" spans="13:13" ht="15" customHeight="1">
      <c r="M639" t="str">
        <f t="shared" si="10"/>
        <v xml:space="preserve"> </v>
      </c>
    </row>
    <row r="640" spans="13:13" ht="15" customHeight="1">
      <c r="M640" t="str">
        <f t="shared" si="10"/>
        <v xml:space="preserve"> </v>
      </c>
    </row>
    <row r="641" spans="13:13" ht="15" customHeight="1">
      <c r="M641" t="str">
        <f t="shared" si="10"/>
        <v xml:space="preserve"> </v>
      </c>
    </row>
    <row r="642" spans="13:13" ht="15" customHeight="1">
      <c r="M642" t="str">
        <f t="shared" si="10"/>
        <v xml:space="preserve"> </v>
      </c>
    </row>
    <row r="643" spans="13:13" ht="15" customHeight="1">
      <c r="M643" t="str">
        <f t="shared" si="10"/>
        <v xml:space="preserve"> </v>
      </c>
    </row>
    <row r="644" spans="13:13" ht="15" customHeight="1">
      <c r="M644" t="str">
        <f t="shared" si="10"/>
        <v xml:space="preserve"> </v>
      </c>
    </row>
    <row r="645" spans="13:13" ht="15" customHeight="1">
      <c r="M645" t="str">
        <f t="shared" si="10"/>
        <v xml:space="preserve"> </v>
      </c>
    </row>
    <row r="646" spans="13:13" ht="15" customHeight="1">
      <c r="M646" t="str">
        <f t="shared" si="10"/>
        <v xml:space="preserve"> </v>
      </c>
    </row>
    <row r="647" spans="13:13" ht="15" customHeight="1">
      <c r="M647" t="str">
        <f t="shared" si="10"/>
        <v xml:space="preserve"> </v>
      </c>
    </row>
    <row r="648" spans="13:13" ht="15" customHeight="1">
      <c r="M648" t="str">
        <f t="shared" si="10"/>
        <v xml:space="preserve"> </v>
      </c>
    </row>
    <row r="649" spans="13:13" ht="15" customHeight="1">
      <c r="M649" t="str">
        <f t="shared" si="10"/>
        <v xml:space="preserve"> </v>
      </c>
    </row>
    <row r="650" spans="13:13" ht="15" customHeight="1">
      <c r="M650" t="str">
        <f t="shared" si="10"/>
        <v xml:space="preserve"> </v>
      </c>
    </row>
    <row r="651" spans="13:13" ht="15" customHeight="1">
      <c r="M651" t="str">
        <f t="shared" si="10"/>
        <v xml:space="preserve"> </v>
      </c>
    </row>
    <row r="652" spans="13:13" ht="15" customHeight="1">
      <c r="M652" t="str">
        <f t="shared" si="10"/>
        <v xml:space="preserve"> </v>
      </c>
    </row>
    <row r="653" spans="13:13" ht="15" customHeight="1">
      <c r="M653" t="str">
        <f t="shared" si="10"/>
        <v xml:space="preserve"> </v>
      </c>
    </row>
    <row r="654" spans="13:13" ht="15" customHeight="1">
      <c r="M654" t="str">
        <f t="shared" si="10"/>
        <v xml:space="preserve"> </v>
      </c>
    </row>
    <row r="655" spans="13:13" ht="15" customHeight="1">
      <c r="M655" t="str">
        <f t="shared" si="10"/>
        <v xml:space="preserve"> </v>
      </c>
    </row>
    <row r="656" spans="13:13" ht="15" customHeight="1">
      <c r="M656" t="str">
        <f t="shared" si="10"/>
        <v xml:space="preserve"> </v>
      </c>
    </row>
    <row r="657" spans="13:13" ht="15" customHeight="1">
      <c r="M657" t="str">
        <f t="shared" si="10"/>
        <v xml:space="preserve"> </v>
      </c>
    </row>
    <row r="658" spans="13:13" ht="15" customHeight="1">
      <c r="M658" t="str">
        <f t="shared" si="10"/>
        <v xml:space="preserve"> </v>
      </c>
    </row>
    <row r="659" spans="13:13" ht="15" customHeight="1">
      <c r="M659" t="str">
        <f t="shared" si="10"/>
        <v xml:space="preserve"> </v>
      </c>
    </row>
    <row r="660" spans="13:13" ht="15" customHeight="1">
      <c r="M660" t="str">
        <f t="shared" si="10"/>
        <v xml:space="preserve"> </v>
      </c>
    </row>
    <row r="661" spans="13:13" ht="15" customHeight="1">
      <c r="M661" t="str">
        <f t="shared" si="10"/>
        <v xml:space="preserve"> </v>
      </c>
    </row>
    <row r="662" spans="13:13" ht="15" customHeight="1">
      <c r="M662" t="str">
        <f t="shared" si="10"/>
        <v xml:space="preserve"> </v>
      </c>
    </row>
    <row r="663" spans="13:13" ht="15" customHeight="1">
      <c r="M663" t="str">
        <f t="shared" si="10"/>
        <v xml:space="preserve"> </v>
      </c>
    </row>
    <row r="664" spans="13:13" ht="15" customHeight="1">
      <c r="M664" t="str">
        <f t="shared" si="10"/>
        <v xml:space="preserve"> </v>
      </c>
    </row>
    <row r="665" spans="13:13" ht="15" customHeight="1">
      <c r="M665" t="str">
        <f t="shared" si="10"/>
        <v xml:space="preserve"> </v>
      </c>
    </row>
    <row r="666" spans="13:13" ht="15" customHeight="1">
      <c r="M666" t="str">
        <f t="shared" si="10"/>
        <v xml:space="preserve"> </v>
      </c>
    </row>
    <row r="667" spans="13:13" ht="15" customHeight="1">
      <c r="M667" t="str">
        <f t="shared" si="10"/>
        <v xml:space="preserve"> </v>
      </c>
    </row>
    <row r="668" spans="13:13" ht="15" customHeight="1">
      <c r="M668" t="str">
        <f t="shared" si="10"/>
        <v xml:space="preserve"> </v>
      </c>
    </row>
    <row r="669" spans="13:13" ht="15" customHeight="1">
      <c r="M669" t="str">
        <f t="shared" si="10"/>
        <v xml:space="preserve"> </v>
      </c>
    </row>
    <row r="670" spans="13:13" ht="15" customHeight="1">
      <c r="M670" t="str">
        <f t="shared" si="10"/>
        <v xml:space="preserve"> </v>
      </c>
    </row>
    <row r="671" spans="13:13" ht="15" customHeight="1">
      <c r="M671" t="str">
        <f t="shared" si="10"/>
        <v xml:space="preserve"> </v>
      </c>
    </row>
    <row r="672" spans="13:13" ht="15" customHeight="1">
      <c r="M672" t="str">
        <f t="shared" si="10"/>
        <v xml:space="preserve"> </v>
      </c>
    </row>
    <row r="673" spans="13:13" ht="15" customHeight="1">
      <c r="M673" t="str">
        <f t="shared" si="10"/>
        <v xml:space="preserve"> </v>
      </c>
    </row>
    <row r="674" spans="13:13" ht="15" customHeight="1">
      <c r="M674" t="str">
        <f t="shared" si="10"/>
        <v xml:space="preserve"> </v>
      </c>
    </row>
    <row r="675" spans="13:13" ht="15" customHeight="1">
      <c r="M675" t="str">
        <f t="shared" si="10"/>
        <v xml:space="preserve"> </v>
      </c>
    </row>
    <row r="676" spans="13:13" ht="15" customHeight="1">
      <c r="M676" t="str">
        <f t="shared" si="10"/>
        <v xml:space="preserve"> </v>
      </c>
    </row>
    <row r="677" spans="13:13" ht="15" customHeight="1">
      <c r="M677" t="str">
        <f t="shared" ref="M677:M740" si="11">A677&amp;" "&amp;B677</f>
        <v xml:space="preserve"> </v>
      </c>
    </row>
    <row r="678" spans="13:13" ht="15" customHeight="1">
      <c r="M678" t="str">
        <f t="shared" si="11"/>
        <v xml:space="preserve"> </v>
      </c>
    </row>
    <row r="679" spans="13:13" ht="15" customHeight="1">
      <c r="M679" t="str">
        <f t="shared" si="11"/>
        <v xml:space="preserve"> </v>
      </c>
    </row>
    <row r="680" spans="13:13" ht="15" customHeight="1">
      <c r="M680" t="str">
        <f t="shared" si="11"/>
        <v xml:space="preserve"> </v>
      </c>
    </row>
    <row r="681" spans="13:13" ht="15" customHeight="1">
      <c r="M681" t="str">
        <f t="shared" si="11"/>
        <v xml:space="preserve"> </v>
      </c>
    </row>
    <row r="682" spans="13:13" ht="15" customHeight="1">
      <c r="M682" t="str">
        <f t="shared" si="11"/>
        <v xml:space="preserve"> </v>
      </c>
    </row>
    <row r="683" spans="13:13" ht="15" customHeight="1">
      <c r="M683" t="str">
        <f t="shared" si="11"/>
        <v xml:space="preserve"> </v>
      </c>
    </row>
    <row r="684" spans="13:13" ht="15" customHeight="1">
      <c r="M684" t="str">
        <f t="shared" si="11"/>
        <v xml:space="preserve"> </v>
      </c>
    </row>
    <row r="685" spans="13:13" ht="15" customHeight="1">
      <c r="M685" t="str">
        <f t="shared" si="11"/>
        <v xml:space="preserve"> </v>
      </c>
    </row>
    <row r="686" spans="13:13" ht="15" customHeight="1">
      <c r="M686" t="str">
        <f t="shared" si="11"/>
        <v xml:space="preserve"> </v>
      </c>
    </row>
    <row r="687" spans="13:13" ht="15" customHeight="1">
      <c r="M687" t="str">
        <f t="shared" si="11"/>
        <v xml:space="preserve"> </v>
      </c>
    </row>
    <row r="688" spans="13:13" ht="15" customHeight="1">
      <c r="M688" t="str">
        <f t="shared" si="11"/>
        <v xml:space="preserve"> </v>
      </c>
    </row>
    <row r="689" spans="13:13" ht="15" customHeight="1">
      <c r="M689" t="str">
        <f t="shared" si="11"/>
        <v xml:space="preserve"> </v>
      </c>
    </row>
    <row r="690" spans="13:13" ht="15" customHeight="1">
      <c r="M690" t="str">
        <f t="shared" si="11"/>
        <v xml:space="preserve"> </v>
      </c>
    </row>
    <row r="691" spans="13:13" ht="15" customHeight="1">
      <c r="M691" t="str">
        <f t="shared" si="11"/>
        <v xml:space="preserve"> </v>
      </c>
    </row>
    <row r="692" spans="13:13" ht="15" customHeight="1">
      <c r="M692" t="str">
        <f t="shared" si="11"/>
        <v xml:space="preserve"> </v>
      </c>
    </row>
    <row r="693" spans="13:13" ht="15" customHeight="1">
      <c r="M693" t="str">
        <f t="shared" si="11"/>
        <v xml:space="preserve"> </v>
      </c>
    </row>
    <row r="694" spans="13:13" ht="15" customHeight="1">
      <c r="M694" t="str">
        <f t="shared" si="11"/>
        <v xml:space="preserve"> </v>
      </c>
    </row>
    <row r="695" spans="13:13" ht="15" customHeight="1">
      <c r="M695" t="str">
        <f t="shared" si="11"/>
        <v xml:space="preserve"> </v>
      </c>
    </row>
    <row r="696" spans="13:13" ht="15" customHeight="1">
      <c r="M696" t="str">
        <f t="shared" si="11"/>
        <v xml:space="preserve"> </v>
      </c>
    </row>
    <row r="697" spans="13:13" ht="15" customHeight="1">
      <c r="M697" t="str">
        <f t="shared" si="11"/>
        <v xml:space="preserve"> </v>
      </c>
    </row>
    <row r="698" spans="13:13" ht="15" customHeight="1">
      <c r="M698" t="str">
        <f t="shared" si="11"/>
        <v xml:space="preserve"> </v>
      </c>
    </row>
    <row r="699" spans="13:13" ht="15" customHeight="1">
      <c r="M699" t="str">
        <f t="shared" si="11"/>
        <v xml:space="preserve"> </v>
      </c>
    </row>
    <row r="700" spans="13:13" ht="15" customHeight="1">
      <c r="M700" t="str">
        <f t="shared" si="11"/>
        <v xml:space="preserve"> </v>
      </c>
    </row>
    <row r="701" spans="13:13" ht="15" customHeight="1">
      <c r="M701" t="str">
        <f t="shared" si="11"/>
        <v xml:space="preserve"> </v>
      </c>
    </row>
    <row r="702" spans="13:13" ht="15" customHeight="1">
      <c r="M702" t="str">
        <f t="shared" si="11"/>
        <v xml:space="preserve"> </v>
      </c>
    </row>
    <row r="703" spans="13:13" ht="15" customHeight="1">
      <c r="M703" t="str">
        <f t="shared" si="11"/>
        <v xml:space="preserve"> </v>
      </c>
    </row>
    <row r="704" spans="13:13" ht="15" customHeight="1">
      <c r="M704" t="str">
        <f t="shared" si="11"/>
        <v xml:space="preserve"> </v>
      </c>
    </row>
    <row r="705" spans="13:13" ht="15" customHeight="1">
      <c r="M705" t="str">
        <f t="shared" si="11"/>
        <v xml:space="preserve"> </v>
      </c>
    </row>
    <row r="706" spans="13:13" ht="15" customHeight="1">
      <c r="M706" t="str">
        <f t="shared" si="11"/>
        <v xml:space="preserve"> </v>
      </c>
    </row>
    <row r="707" spans="13:13" ht="15" customHeight="1">
      <c r="M707" t="str">
        <f t="shared" si="11"/>
        <v xml:space="preserve"> </v>
      </c>
    </row>
    <row r="708" spans="13:13" ht="15" customHeight="1">
      <c r="M708" t="str">
        <f t="shared" si="11"/>
        <v xml:space="preserve"> </v>
      </c>
    </row>
    <row r="709" spans="13:13" ht="15" customHeight="1">
      <c r="M709" t="str">
        <f t="shared" si="11"/>
        <v xml:space="preserve"> </v>
      </c>
    </row>
    <row r="710" spans="13:13" ht="15" customHeight="1">
      <c r="M710" t="str">
        <f t="shared" si="11"/>
        <v xml:space="preserve"> </v>
      </c>
    </row>
    <row r="711" spans="13:13" ht="15" customHeight="1">
      <c r="M711" t="str">
        <f t="shared" si="11"/>
        <v xml:space="preserve"> </v>
      </c>
    </row>
    <row r="712" spans="13:13" ht="15" customHeight="1">
      <c r="M712" t="str">
        <f t="shared" si="11"/>
        <v xml:space="preserve"> </v>
      </c>
    </row>
    <row r="713" spans="13:13" ht="15" customHeight="1">
      <c r="M713" t="str">
        <f t="shared" si="11"/>
        <v xml:space="preserve"> </v>
      </c>
    </row>
    <row r="714" spans="13:13" ht="15" customHeight="1">
      <c r="M714" t="str">
        <f t="shared" si="11"/>
        <v xml:space="preserve"> </v>
      </c>
    </row>
    <row r="715" spans="13:13" ht="15" customHeight="1">
      <c r="M715" t="str">
        <f t="shared" si="11"/>
        <v xml:space="preserve"> </v>
      </c>
    </row>
    <row r="716" spans="13:13" ht="15" customHeight="1">
      <c r="M716" t="str">
        <f t="shared" si="11"/>
        <v xml:space="preserve"> </v>
      </c>
    </row>
    <row r="717" spans="13:13" ht="15" customHeight="1">
      <c r="M717" t="str">
        <f t="shared" si="11"/>
        <v xml:space="preserve"> </v>
      </c>
    </row>
    <row r="718" spans="13:13" ht="15" customHeight="1">
      <c r="M718" t="str">
        <f t="shared" si="11"/>
        <v xml:space="preserve"> </v>
      </c>
    </row>
    <row r="719" spans="13:13" ht="15" customHeight="1">
      <c r="M719" t="str">
        <f t="shared" si="11"/>
        <v xml:space="preserve"> </v>
      </c>
    </row>
    <row r="720" spans="13:13" ht="15" customHeight="1">
      <c r="M720" t="str">
        <f t="shared" si="11"/>
        <v xml:space="preserve"> </v>
      </c>
    </row>
    <row r="721" spans="13:13" ht="15" customHeight="1">
      <c r="M721" t="str">
        <f t="shared" si="11"/>
        <v xml:space="preserve"> </v>
      </c>
    </row>
    <row r="722" spans="13:13" ht="15" customHeight="1">
      <c r="M722" t="str">
        <f t="shared" si="11"/>
        <v xml:space="preserve"> </v>
      </c>
    </row>
    <row r="723" spans="13:13" ht="15" customHeight="1">
      <c r="M723" t="str">
        <f t="shared" si="11"/>
        <v xml:space="preserve"> </v>
      </c>
    </row>
    <row r="724" spans="13:13" ht="15" customHeight="1">
      <c r="M724" t="str">
        <f t="shared" si="11"/>
        <v xml:space="preserve"> </v>
      </c>
    </row>
    <row r="725" spans="13:13" ht="15" customHeight="1">
      <c r="M725" t="str">
        <f t="shared" si="11"/>
        <v xml:space="preserve"> </v>
      </c>
    </row>
    <row r="726" spans="13:13" ht="15" customHeight="1">
      <c r="M726" t="str">
        <f t="shared" si="11"/>
        <v xml:space="preserve"> </v>
      </c>
    </row>
    <row r="727" spans="13:13" ht="15" customHeight="1">
      <c r="M727" t="str">
        <f t="shared" si="11"/>
        <v xml:space="preserve"> </v>
      </c>
    </row>
    <row r="728" spans="13:13" ht="15" customHeight="1">
      <c r="M728" t="str">
        <f t="shared" si="11"/>
        <v xml:space="preserve"> </v>
      </c>
    </row>
    <row r="729" spans="13:13" ht="15" customHeight="1">
      <c r="M729" t="str">
        <f t="shared" si="11"/>
        <v xml:space="preserve"> </v>
      </c>
    </row>
    <row r="730" spans="13:13" ht="15" customHeight="1">
      <c r="M730" t="str">
        <f t="shared" si="11"/>
        <v xml:space="preserve"> </v>
      </c>
    </row>
    <row r="731" spans="13:13" ht="15" customHeight="1">
      <c r="M731" t="str">
        <f t="shared" si="11"/>
        <v xml:space="preserve"> </v>
      </c>
    </row>
    <row r="732" spans="13:13" ht="15" customHeight="1">
      <c r="M732" t="str">
        <f t="shared" si="11"/>
        <v xml:space="preserve"> </v>
      </c>
    </row>
    <row r="733" spans="13:13" ht="15" customHeight="1">
      <c r="M733" t="str">
        <f t="shared" si="11"/>
        <v xml:space="preserve"> </v>
      </c>
    </row>
    <row r="734" spans="13:13" ht="15" customHeight="1">
      <c r="M734" t="str">
        <f t="shared" si="11"/>
        <v xml:space="preserve"> </v>
      </c>
    </row>
    <row r="735" spans="13:13" ht="15" customHeight="1">
      <c r="M735" t="str">
        <f t="shared" si="11"/>
        <v xml:space="preserve"> </v>
      </c>
    </row>
    <row r="736" spans="13:13" ht="15" customHeight="1">
      <c r="M736" t="str">
        <f t="shared" si="11"/>
        <v xml:space="preserve"> </v>
      </c>
    </row>
    <row r="737" spans="13:13" ht="15" customHeight="1">
      <c r="M737" t="str">
        <f t="shared" si="11"/>
        <v xml:space="preserve"> </v>
      </c>
    </row>
    <row r="738" spans="13:13" ht="15" customHeight="1">
      <c r="M738" t="str">
        <f t="shared" si="11"/>
        <v xml:space="preserve"> </v>
      </c>
    </row>
    <row r="739" spans="13:13" ht="15" customHeight="1">
      <c r="M739" t="str">
        <f t="shared" si="11"/>
        <v xml:space="preserve"> </v>
      </c>
    </row>
    <row r="740" spans="13:13" ht="15" customHeight="1">
      <c r="M740" t="str">
        <f t="shared" si="11"/>
        <v xml:space="preserve"> </v>
      </c>
    </row>
    <row r="741" spans="13:13" ht="15" customHeight="1">
      <c r="M741" t="str">
        <f t="shared" ref="M741:M804" si="12">A741&amp;" "&amp;B741</f>
        <v xml:space="preserve"> </v>
      </c>
    </row>
    <row r="742" spans="13:13" ht="15" customHeight="1">
      <c r="M742" t="str">
        <f t="shared" si="12"/>
        <v xml:space="preserve"> </v>
      </c>
    </row>
    <row r="743" spans="13:13" ht="15" customHeight="1">
      <c r="M743" t="str">
        <f t="shared" si="12"/>
        <v xml:space="preserve"> </v>
      </c>
    </row>
    <row r="744" spans="13:13" ht="15" customHeight="1">
      <c r="M744" t="str">
        <f t="shared" si="12"/>
        <v xml:space="preserve"> </v>
      </c>
    </row>
    <row r="745" spans="13:13" ht="15" customHeight="1">
      <c r="M745" t="str">
        <f t="shared" si="12"/>
        <v xml:space="preserve"> </v>
      </c>
    </row>
    <row r="746" spans="13:13" ht="15" customHeight="1">
      <c r="M746" t="str">
        <f t="shared" si="12"/>
        <v xml:space="preserve"> </v>
      </c>
    </row>
    <row r="747" spans="13:13" ht="15" customHeight="1">
      <c r="M747" t="str">
        <f t="shared" si="12"/>
        <v xml:space="preserve"> </v>
      </c>
    </row>
    <row r="748" spans="13:13" ht="15" customHeight="1">
      <c r="M748" t="str">
        <f t="shared" si="12"/>
        <v xml:space="preserve"> </v>
      </c>
    </row>
    <row r="749" spans="13:13" ht="15" customHeight="1">
      <c r="M749" t="str">
        <f t="shared" si="12"/>
        <v xml:space="preserve"> </v>
      </c>
    </row>
    <row r="750" spans="13:13" ht="15" customHeight="1">
      <c r="M750" t="str">
        <f t="shared" si="12"/>
        <v xml:space="preserve"> </v>
      </c>
    </row>
    <row r="751" spans="13:13" ht="15" customHeight="1">
      <c r="M751" t="str">
        <f t="shared" si="12"/>
        <v xml:space="preserve"> </v>
      </c>
    </row>
    <row r="752" spans="13:13" ht="15" customHeight="1">
      <c r="M752" t="str">
        <f t="shared" si="12"/>
        <v xml:space="preserve"> </v>
      </c>
    </row>
    <row r="753" spans="13:13" ht="15" customHeight="1">
      <c r="M753" t="str">
        <f t="shared" si="12"/>
        <v xml:space="preserve"> </v>
      </c>
    </row>
    <row r="754" spans="13:13" ht="15" customHeight="1">
      <c r="M754" t="str">
        <f t="shared" si="12"/>
        <v xml:space="preserve"> </v>
      </c>
    </row>
    <row r="755" spans="13:13" ht="15" customHeight="1">
      <c r="M755" t="str">
        <f t="shared" si="12"/>
        <v xml:space="preserve"> </v>
      </c>
    </row>
    <row r="756" spans="13:13" ht="15" customHeight="1">
      <c r="M756" t="str">
        <f t="shared" si="12"/>
        <v xml:space="preserve"> </v>
      </c>
    </row>
    <row r="757" spans="13:13" ht="15" customHeight="1">
      <c r="M757" t="str">
        <f t="shared" si="12"/>
        <v xml:space="preserve"> </v>
      </c>
    </row>
    <row r="758" spans="13:13" ht="15" customHeight="1">
      <c r="M758" t="str">
        <f t="shared" si="12"/>
        <v xml:space="preserve"> </v>
      </c>
    </row>
    <row r="759" spans="13:13" ht="15" customHeight="1">
      <c r="M759" t="str">
        <f t="shared" si="12"/>
        <v xml:space="preserve"> </v>
      </c>
    </row>
    <row r="760" spans="13:13" ht="15" customHeight="1">
      <c r="M760" t="str">
        <f t="shared" si="12"/>
        <v xml:space="preserve"> </v>
      </c>
    </row>
    <row r="761" spans="13:13" ht="15" customHeight="1">
      <c r="M761" t="str">
        <f t="shared" si="12"/>
        <v xml:space="preserve"> </v>
      </c>
    </row>
    <row r="762" spans="13:13" ht="15" customHeight="1">
      <c r="M762" t="str">
        <f t="shared" si="12"/>
        <v xml:space="preserve"> </v>
      </c>
    </row>
    <row r="763" spans="13:13" ht="15" customHeight="1">
      <c r="M763" t="str">
        <f t="shared" si="12"/>
        <v xml:space="preserve"> </v>
      </c>
    </row>
    <row r="764" spans="13:13" ht="15" customHeight="1">
      <c r="M764" t="str">
        <f t="shared" si="12"/>
        <v xml:space="preserve"> </v>
      </c>
    </row>
    <row r="765" spans="13:13" ht="15" customHeight="1">
      <c r="M765" t="str">
        <f t="shared" si="12"/>
        <v xml:space="preserve"> </v>
      </c>
    </row>
    <row r="766" spans="13:13" ht="15" customHeight="1">
      <c r="M766" t="str">
        <f t="shared" si="12"/>
        <v xml:space="preserve"> </v>
      </c>
    </row>
    <row r="767" spans="13:13" ht="15" customHeight="1">
      <c r="M767" t="str">
        <f t="shared" si="12"/>
        <v xml:space="preserve"> </v>
      </c>
    </row>
    <row r="768" spans="13:13" ht="15" customHeight="1">
      <c r="M768" t="str">
        <f t="shared" si="12"/>
        <v xml:space="preserve"> </v>
      </c>
    </row>
    <row r="769" spans="13:13" ht="15" customHeight="1">
      <c r="M769" t="str">
        <f t="shared" si="12"/>
        <v xml:space="preserve"> </v>
      </c>
    </row>
    <row r="770" spans="13:13" ht="15" customHeight="1">
      <c r="M770" t="str">
        <f t="shared" si="12"/>
        <v xml:space="preserve"> </v>
      </c>
    </row>
    <row r="771" spans="13:13" ht="15" customHeight="1">
      <c r="M771" t="str">
        <f t="shared" si="12"/>
        <v xml:space="preserve"> </v>
      </c>
    </row>
    <row r="772" spans="13:13" ht="15" customHeight="1">
      <c r="M772" t="str">
        <f t="shared" si="12"/>
        <v xml:space="preserve"> </v>
      </c>
    </row>
    <row r="773" spans="13:13" ht="15" customHeight="1">
      <c r="M773" t="str">
        <f t="shared" si="12"/>
        <v xml:space="preserve"> </v>
      </c>
    </row>
    <row r="774" spans="13:13" ht="15" customHeight="1">
      <c r="M774" t="str">
        <f t="shared" si="12"/>
        <v xml:space="preserve"> </v>
      </c>
    </row>
    <row r="775" spans="13:13" ht="15" customHeight="1">
      <c r="M775" t="str">
        <f t="shared" si="12"/>
        <v xml:space="preserve"> </v>
      </c>
    </row>
    <row r="776" spans="13:13" ht="15" customHeight="1">
      <c r="M776" t="str">
        <f t="shared" si="12"/>
        <v xml:space="preserve"> </v>
      </c>
    </row>
    <row r="777" spans="13:13" ht="15" customHeight="1">
      <c r="M777" t="str">
        <f t="shared" si="12"/>
        <v xml:space="preserve"> </v>
      </c>
    </row>
    <row r="778" spans="13:13" ht="15" customHeight="1">
      <c r="M778" t="str">
        <f t="shared" si="12"/>
        <v xml:space="preserve"> </v>
      </c>
    </row>
    <row r="779" spans="13:13" ht="15" customHeight="1">
      <c r="M779" t="str">
        <f t="shared" si="12"/>
        <v xml:space="preserve"> </v>
      </c>
    </row>
    <row r="780" spans="13:13" ht="15" customHeight="1">
      <c r="M780" t="str">
        <f t="shared" si="12"/>
        <v xml:space="preserve"> </v>
      </c>
    </row>
    <row r="781" spans="13:13" ht="15" customHeight="1">
      <c r="M781" t="str">
        <f t="shared" si="12"/>
        <v xml:space="preserve"> </v>
      </c>
    </row>
    <row r="782" spans="13:13" ht="15" customHeight="1">
      <c r="M782" t="str">
        <f t="shared" si="12"/>
        <v xml:space="preserve"> </v>
      </c>
    </row>
    <row r="783" spans="13:13" ht="15" customHeight="1">
      <c r="M783" t="str">
        <f t="shared" si="12"/>
        <v xml:space="preserve"> </v>
      </c>
    </row>
    <row r="784" spans="13:13" ht="15" customHeight="1">
      <c r="M784" t="str">
        <f t="shared" si="12"/>
        <v xml:space="preserve"> </v>
      </c>
    </row>
    <row r="785" spans="13:13" ht="15" customHeight="1">
      <c r="M785" t="str">
        <f t="shared" si="12"/>
        <v xml:space="preserve"> </v>
      </c>
    </row>
    <row r="786" spans="13:13" ht="15" customHeight="1">
      <c r="M786" t="str">
        <f t="shared" si="12"/>
        <v xml:space="preserve"> </v>
      </c>
    </row>
    <row r="787" spans="13:13" ht="15" customHeight="1">
      <c r="M787" t="str">
        <f t="shared" si="12"/>
        <v xml:space="preserve"> </v>
      </c>
    </row>
    <row r="788" spans="13:13" ht="15" customHeight="1">
      <c r="M788" t="str">
        <f t="shared" si="12"/>
        <v xml:space="preserve"> </v>
      </c>
    </row>
    <row r="789" spans="13:13" ht="15" customHeight="1">
      <c r="M789" t="str">
        <f t="shared" si="12"/>
        <v xml:space="preserve"> </v>
      </c>
    </row>
    <row r="790" spans="13:13" ht="15" customHeight="1">
      <c r="M790" t="str">
        <f t="shared" si="12"/>
        <v xml:space="preserve"> </v>
      </c>
    </row>
    <row r="791" spans="13:13" ht="15" customHeight="1">
      <c r="M791" t="str">
        <f t="shared" si="12"/>
        <v xml:space="preserve"> </v>
      </c>
    </row>
    <row r="792" spans="13:13" ht="15" customHeight="1">
      <c r="M792" t="str">
        <f t="shared" si="12"/>
        <v xml:space="preserve"> </v>
      </c>
    </row>
    <row r="793" spans="13:13" ht="15" customHeight="1">
      <c r="M793" t="str">
        <f t="shared" si="12"/>
        <v xml:space="preserve"> </v>
      </c>
    </row>
    <row r="794" spans="13:13" ht="15" customHeight="1">
      <c r="M794" t="str">
        <f t="shared" si="12"/>
        <v xml:space="preserve"> </v>
      </c>
    </row>
    <row r="795" spans="13:13" ht="15" customHeight="1">
      <c r="M795" t="str">
        <f t="shared" si="12"/>
        <v xml:space="preserve"> </v>
      </c>
    </row>
    <row r="796" spans="13:13" ht="15" customHeight="1">
      <c r="M796" t="str">
        <f t="shared" si="12"/>
        <v xml:space="preserve"> </v>
      </c>
    </row>
    <row r="797" spans="13:13" ht="15" customHeight="1">
      <c r="M797" t="str">
        <f t="shared" si="12"/>
        <v xml:space="preserve"> </v>
      </c>
    </row>
    <row r="798" spans="13:13" ht="15" customHeight="1">
      <c r="M798" t="str">
        <f t="shared" si="12"/>
        <v xml:space="preserve"> </v>
      </c>
    </row>
    <row r="799" spans="13:13" ht="15" customHeight="1">
      <c r="M799" t="str">
        <f t="shared" si="12"/>
        <v xml:space="preserve"> </v>
      </c>
    </row>
    <row r="800" spans="13:13" ht="15" customHeight="1">
      <c r="M800" t="str">
        <f t="shared" si="12"/>
        <v xml:space="preserve"> </v>
      </c>
    </row>
    <row r="801" spans="13:13" ht="15" customHeight="1">
      <c r="M801" t="str">
        <f t="shared" si="12"/>
        <v xml:space="preserve"> </v>
      </c>
    </row>
    <row r="802" spans="13:13" ht="15" customHeight="1">
      <c r="M802" t="str">
        <f t="shared" si="12"/>
        <v xml:space="preserve"> </v>
      </c>
    </row>
    <row r="803" spans="13:13" ht="15" customHeight="1">
      <c r="M803" t="str">
        <f t="shared" si="12"/>
        <v xml:space="preserve"> </v>
      </c>
    </row>
    <row r="804" spans="13:13" ht="15" customHeight="1">
      <c r="M804" t="str">
        <f t="shared" si="12"/>
        <v xml:space="preserve"> </v>
      </c>
    </row>
    <row r="805" spans="13:13" ht="15" customHeight="1">
      <c r="M805" t="str">
        <f t="shared" ref="M805:M868" si="13">A805&amp;" "&amp;B805</f>
        <v xml:space="preserve"> </v>
      </c>
    </row>
    <row r="806" spans="13:13" ht="15" customHeight="1">
      <c r="M806" t="str">
        <f t="shared" si="13"/>
        <v xml:space="preserve"> </v>
      </c>
    </row>
    <row r="807" spans="13:13" ht="15" customHeight="1">
      <c r="M807" t="str">
        <f t="shared" si="13"/>
        <v xml:space="preserve"> </v>
      </c>
    </row>
    <row r="808" spans="13:13" ht="15" customHeight="1">
      <c r="M808" t="str">
        <f t="shared" si="13"/>
        <v xml:space="preserve"> </v>
      </c>
    </row>
    <row r="809" spans="13:13" ht="15" customHeight="1">
      <c r="M809" t="str">
        <f t="shared" si="13"/>
        <v xml:space="preserve"> </v>
      </c>
    </row>
    <row r="810" spans="13:13" ht="15" customHeight="1">
      <c r="M810" t="str">
        <f t="shared" si="13"/>
        <v xml:space="preserve"> </v>
      </c>
    </row>
    <row r="811" spans="13:13" ht="15" customHeight="1">
      <c r="M811" t="str">
        <f t="shared" si="13"/>
        <v xml:space="preserve"> </v>
      </c>
    </row>
    <row r="812" spans="13:13" ht="15" customHeight="1">
      <c r="M812" t="str">
        <f t="shared" si="13"/>
        <v xml:space="preserve"> </v>
      </c>
    </row>
    <row r="813" spans="13:13" ht="15" customHeight="1">
      <c r="M813" t="str">
        <f t="shared" si="13"/>
        <v xml:space="preserve"> </v>
      </c>
    </row>
    <row r="814" spans="13:13" ht="15" customHeight="1">
      <c r="M814" t="str">
        <f t="shared" si="13"/>
        <v xml:space="preserve"> </v>
      </c>
    </row>
    <row r="815" spans="13:13" ht="15" customHeight="1">
      <c r="M815" t="str">
        <f t="shared" si="13"/>
        <v xml:space="preserve"> </v>
      </c>
    </row>
    <row r="816" spans="13:13" ht="15" customHeight="1">
      <c r="M816" t="str">
        <f t="shared" si="13"/>
        <v xml:space="preserve"> </v>
      </c>
    </row>
    <row r="817" spans="13:13" ht="15" customHeight="1">
      <c r="M817" t="str">
        <f t="shared" si="13"/>
        <v xml:space="preserve"> </v>
      </c>
    </row>
    <row r="818" spans="13:13" ht="15" customHeight="1">
      <c r="M818" t="str">
        <f t="shared" si="13"/>
        <v xml:space="preserve"> </v>
      </c>
    </row>
    <row r="819" spans="13:13" ht="15" customHeight="1">
      <c r="M819" t="str">
        <f t="shared" si="13"/>
        <v xml:space="preserve"> </v>
      </c>
    </row>
    <row r="820" spans="13:13" ht="15" customHeight="1">
      <c r="M820" t="str">
        <f t="shared" si="13"/>
        <v xml:space="preserve"> </v>
      </c>
    </row>
    <row r="821" spans="13:13" ht="15" customHeight="1">
      <c r="M821" t="str">
        <f t="shared" si="13"/>
        <v xml:space="preserve"> </v>
      </c>
    </row>
    <row r="822" spans="13:13" ht="15" customHeight="1">
      <c r="M822" t="str">
        <f t="shared" si="13"/>
        <v xml:space="preserve"> </v>
      </c>
    </row>
    <row r="823" spans="13:13" ht="15" customHeight="1">
      <c r="M823" t="str">
        <f t="shared" si="13"/>
        <v xml:space="preserve"> </v>
      </c>
    </row>
    <row r="824" spans="13:13" ht="15" customHeight="1">
      <c r="M824" t="str">
        <f t="shared" si="13"/>
        <v xml:space="preserve"> </v>
      </c>
    </row>
    <row r="825" spans="13:13" ht="15" customHeight="1">
      <c r="M825" t="str">
        <f t="shared" si="13"/>
        <v xml:space="preserve"> </v>
      </c>
    </row>
    <row r="826" spans="13:13" ht="15" customHeight="1">
      <c r="M826" t="str">
        <f t="shared" si="13"/>
        <v xml:space="preserve"> </v>
      </c>
    </row>
    <row r="827" spans="13:13" ht="15" customHeight="1">
      <c r="M827" t="str">
        <f t="shared" si="13"/>
        <v xml:space="preserve"> </v>
      </c>
    </row>
    <row r="828" spans="13:13" ht="15" customHeight="1">
      <c r="M828" t="str">
        <f t="shared" si="13"/>
        <v xml:space="preserve"> </v>
      </c>
    </row>
    <row r="829" spans="13:13" ht="15" customHeight="1">
      <c r="M829" t="str">
        <f t="shared" si="13"/>
        <v xml:space="preserve"> </v>
      </c>
    </row>
    <row r="830" spans="13:13" ht="15" customHeight="1">
      <c r="M830" t="str">
        <f t="shared" si="13"/>
        <v xml:space="preserve"> </v>
      </c>
    </row>
    <row r="831" spans="13:13" ht="15" customHeight="1">
      <c r="M831" t="str">
        <f t="shared" si="13"/>
        <v xml:space="preserve"> </v>
      </c>
    </row>
    <row r="832" spans="13:13" ht="15" customHeight="1">
      <c r="M832" t="str">
        <f t="shared" si="13"/>
        <v xml:space="preserve"> </v>
      </c>
    </row>
    <row r="833" spans="13:13" ht="15" customHeight="1">
      <c r="M833" t="str">
        <f t="shared" si="13"/>
        <v xml:space="preserve"> </v>
      </c>
    </row>
    <row r="834" spans="13:13" ht="15" customHeight="1">
      <c r="M834" t="str">
        <f t="shared" si="13"/>
        <v xml:space="preserve"> </v>
      </c>
    </row>
    <row r="835" spans="13:13" ht="15" customHeight="1">
      <c r="M835" t="str">
        <f t="shared" si="13"/>
        <v xml:space="preserve"> </v>
      </c>
    </row>
    <row r="836" spans="13:13" ht="15" customHeight="1">
      <c r="M836" t="str">
        <f t="shared" si="13"/>
        <v xml:space="preserve"> </v>
      </c>
    </row>
    <row r="837" spans="13:13" ht="15" customHeight="1">
      <c r="M837" t="str">
        <f t="shared" si="13"/>
        <v xml:space="preserve"> </v>
      </c>
    </row>
    <row r="838" spans="13:13" ht="15" customHeight="1">
      <c r="M838" t="str">
        <f t="shared" si="13"/>
        <v xml:space="preserve"> </v>
      </c>
    </row>
    <row r="839" spans="13:13" ht="15" customHeight="1">
      <c r="M839" t="str">
        <f t="shared" si="13"/>
        <v xml:space="preserve"> </v>
      </c>
    </row>
    <row r="840" spans="13:13" ht="15" customHeight="1">
      <c r="M840" t="str">
        <f t="shared" si="13"/>
        <v xml:space="preserve"> </v>
      </c>
    </row>
    <row r="841" spans="13:13" ht="15" customHeight="1">
      <c r="M841" t="str">
        <f t="shared" si="13"/>
        <v xml:space="preserve"> </v>
      </c>
    </row>
    <row r="842" spans="13:13" ht="15" customHeight="1">
      <c r="M842" t="str">
        <f t="shared" si="13"/>
        <v xml:space="preserve"> </v>
      </c>
    </row>
    <row r="843" spans="13:13" ht="15" customHeight="1">
      <c r="M843" t="str">
        <f t="shared" si="13"/>
        <v xml:space="preserve"> </v>
      </c>
    </row>
    <row r="844" spans="13:13" ht="15" customHeight="1">
      <c r="M844" t="str">
        <f t="shared" si="13"/>
        <v xml:space="preserve"> </v>
      </c>
    </row>
    <row r="845" spans="13:13" ht="15" customHeight="1">
      <c r="M845" t="str">
        <f t="shared" si="13"/>
        <v xml:space="preserve"> </v>
      </c>
    </row>
    <row r="846" spans="13:13" ht="15" customHeight="1">
      <c r="M846" t="str">
        <f t="shared" si="13"/>
        <v xml:space="preserve"> </v>
      </c>
    </row>
    <row r="847" spans="13:13" ht="15" customHeight="1">
      <c r="M847" t="str">
        <f t="shared" si="13"/>
        <v xml:space="preserve"> </v>
      </c>
    </row>
    <row r="848" spans="13:13" ht="15" customHeight="1">
      <c r="M848" t="str">
        <f t="shared" si="13"/>
        <v xml:space="preserve"> </v>
      </c>
    </row>
    <row r="849" spans="13:13" ht="15" customHeight="1">
      <c r="M849" t="str">
        <f t="shared" si="13"/>
        <v xml:space="preserve"> </v>
      </c>
    </row>
    <row r="850" spans="13:13" ht="15" customHeight="1">
      <c r="M850" t="str">
        <f t="shared" si="13"/>
        <v xml:space="preserve"> </v>
      </c>
    </row>
    <row r="851" spans="13:13" ht="15" customHeight="1">
      <c r="M851" t="str">
        <f t="shared" si="13"/>
        <v xml:space="preserve"> </v>
      </c>
    </row>
    <row r="852" spans="13:13" ht="15" customHeight="1">
      <c r="M852" t="str">
        <f t="shared" si="13"/>
        <v xml:space="preserve"> </v>
      </c>
    </row>
    <row r="853" spans="13:13" ht="15" customHeight="1">
      <c r="M853" t="str">
        <f t="shared" si="13"/>
        <v xml:space="preserve"> </v>
      </c>
    </row>
    <row r="854" spans="13:13" ht="15" customHeight="1">
      <c r="M854" t="str">
        <f t="shared" si="13"/>
        <v xml:space="preserve"> </v>
      </c>
    </row>
    <row r="855" spans="13:13" ht="15" customHeight="1">
      <c r="M855" t="str">
        <f t="shared" si="13"/>
        <v xml:space="preserve"> </v>
      </c>
    </row>
    <row r="856" spans="13:13" ht="15" customHeight="1">
      <c r="M856" t="str">
        <f t="shared" si="13"/>
        <v xml:space="preserve"> </v>
      </c>
    </row>
    <row r="857" spans="13:13" ht="15" customHeight="1">
      <c r="M857" t="str">
        <f t="shared" si="13"/>
        <v xml:space="preserve"> </v>
      </c>
    </row>
    <row r="858" spans="13:13" ht="15" customHeight="1">
      <c r="M858" t="str">
        <f t="shared" si="13"/>
        <v xml:space="preserve"> </v>
      </c>
    </row>
    <row r="859" spans="13:13" ht="15" customHeight="1">
      <c r="M859" t="str">
        <f t="shared" si="13"/>
        <v xml:space="preserve"> </v>
      </c>
    </row>
    <row r="860" spans="13:13" ht="15" customHeight="1">
      <c r="M860" t="str">
        <f t="shared" si="13"/>
        <v xml:space="preserve"> </v>
      </c>
    </row>
    <row r="861" spans="13:13" ht="15" customHeight="1">
      <c r="M861" t="str">
        <f t="shared" si="13"/>
        <v xml:space="preserve"> </v>
      </c>
    </row>
    <row r="862" spans="13:13" ht="15" customHeight="1">
      <c r="M862" t="str">
        <f t="shared" si="13"/>
        <v xml:space="preserve"> </v>
      </c>
    </row>
    <row r="863" spans="13:13" ht="15" customHeight="1">
      <c r="M863" t="str">
        <f t="shared" si="13"/>
        <v xml:space="preserve"> </v>
      </c>
    </row>
    <row r="864" spans="13:13" ht="15" customHeight="1">
      <c r="M864" t="str">
        <f t="shared" si="13"/>
        <v xml:space="preserve"> </v>
      </c>
    </row>
    <row r="865" spans="13:13" ht="15" customHeight="1">
      <c r="M865" t="str">
        <f t="shared" si="13"/>
        <v xml:space="preserve"> </v>
      </c>
    </row>
    <row r="866" spans="13:13" ht="15" customHeight="1">
      <c r="M866" t="str">
        <f t="shared" si="13"/>
        <v xml:space="preserve"> </v>
      </c>
    </row>
    <row r="867" spans="13:13" ht="15" customHeight="1">
      <c r="M867" t="str">
        <f t="shared" si="13"/>
        <v xml:space="preserve"> </v>
      </c>
    </row>
    <row r="868" spans="13:13" ht="15" customHeight="1">
      <c r="M868" t="str">
        <f t="shared" si="13"/>
        <v xml:space="preserve"> </v>
      </c>
    </row>
    <row r="869" spans="13:13" ht="15" customHeight="1">
      <c r="M869" t="str">
        <f t="shared" ref="M869:M899" si="14">A869&amp;" "&amp;B869</f>
        <v xml:space="preserve"> </v>
      </c>
    </row>
    <row r="870" spans="13:13" ht="15" customHeight="1">
      <c r="M870" t="str">
        <f t="shared" si="14"/>
        <v xml:space="preserve"> </v>
      </c>
    </row>
    <row r="871" spans="13:13" ht="15" customHeight="1">
      <c r="M871" t="str">
        <f t="shared" si="14"/>
        <v xml:space="preserve"> </v>
      </c>
    </row>
    <row r="872" spans="13:13" ht="15" customHeight="1">
      <c r="M872" t="str">
        <f t="shared" si="14"/>
        <v xml:space="preserve"> </v>
      </c>
    </row>
    <row r="873" spans="13:13" ht="15" customHeight="1">
      <c r="M873" t="str">
        <f t="shared" si="14"/>
        <v xml:space="preserve"> </v>
      </c>
    </row>
    <row r="874" spans="13:13" ht="15" customHeight="1">
      <c r="M874" t="str">
        <f t="shared" si="14"/>
        <v xml:space="preserve"> </v>
      </c>
    </row>
    <row r="875" spans="13:13" ht="15" customHeight="1">
      <c r="M875" t="str">
        <f t="shared" si="14"/>
        <v xml:space="preserve"> </v>
      </c>
    </row>
    <row r="876" spans="13:13" ht="15" customHeight="1">
      <c r="M876" t="str">
        <f t="shared" si="14"/>
        <v xml:space="preserve"> </v>
      </c>
    </row>
    <row r="877" spans="13:13" ht="15" customHeight="1">
      <c r="M877" t="str">
        <f t="shared" si="14"/>
        <v xml:space="preserve"> </v>
      </c>
    </row>
    <row r="878" spans="13:13" ht="15" customHeight="1">
      <c r="M878" t="str">
        <f t="shared" si="14"/>
        <v xml:space="preserve"> </v>
      </c>
    </row>
    <row r="879" spans="13:13" ht="15" customHeight="1">
      <c r="M879" t="str">
        <f t="shared" si="14"/>
        <v xml:space="preserve"> </v>
      </c>
    </row>
    <row r="880" spans="13:13" ht="15" customHeight="1">
      <c r="M880" t="str">
        <f t="shared" si="14"/>
        <v xml:space="preserve"> </v>
      </c>
    </row>
    <row r="881" spans="13:13" ht="15" customHeight="1">
      <c r="M881" t="str">
        <f t="shared" si="14"/>
        <v xml:space="preserve"> </v>
      </c>
    </row>
    <row r="882" spans="13:13" ht="15" customHeight="1">
      <c r="M882" t="str">
        <f t="shared" si="14"/>
        <v xml:space="preserve"> </v>
      </c>
    </row>
    <row r="883" spans="13:13" ht="15" customHeight="1">
      <c r="M883" t="str">
        <f t="shared" si="14"/>
        <v xml:space="preserve"> </v>
      </c>
    </row>
    <row r="884" spans="13:13" ht="15" customHeight="1">
      <c r="M884" t="str">
        <f t="shared" si="14"/>
        <v xml:space="preserve"> </v>
      </c>
    </row>
    <row r="885" spans="13:13" ht="15" customHeight="1">
      <c r="M885" t="str">
        <f t="shared" si="14"/>
        <v xml:space="preserve"> </v>
      </c>
    </row>
    <row r="886" spans="13:13" ht="15" customHeight="1">
      <c r="M886" t="str">
        <f t="shared" si="14"/>
        <v xml:space="preserve"> </v>
      </c>
    </row>
    <row r="887" spans="13:13" ht="15" customHeight="1">
      <c r="M887" t="str">
        <f t="shared" si="14"/>
        <v xml:space="preserve"> </v>
      </c>
    </row>
    <row r="888" spans="13:13" ht="15" customHeight="1">
      <c r="M888" t="str">
        <f t="shared" si="14"/>
        <v xml:space="preserve"> </v>
      </c>
    </row>
    <row r="889" spans="13:13" ht="15" customHeight="1">
      <c r="M889" t="str">
        <f t="shared" si="14"/>
        <v xml:space="preserve"> </v>
      </c>
    </row>
    <row r="890" spans="13:13" ht="15" customHeight="1">
      <c r="M890" t="str">
        <f t="shared" si="14"/>
        <v xml:space="preserve"> </v>
      </c>
    </row>
    <row r="891" spans="13:13" ht="15" customHeight="1">
      <c r="M891" t="str">
        <f t="shared" si="14"/>
        <v xml:space="preserve"> </v>
      </c>
    </row>
    <row r="892" spans="13:13" ht="15" customHeight="1">
      <c r="M892" t="str">
        <f t="shared" si="14"/>
        <v xml:space="preserve"> </v>
      </c>
    </row>
    <row r="893" spans="13:13" ht="15" customHeight="1">
      <c r="M893" t="str">
        <f t="shared" si="14"/>
        <v xml:space="preserve"> </v>
      </c>
    </row>
    <row r="894" spans="13:13" ht="15" customHeight="1">
      <c r="M894" t="str">
        <f t="shared" si="14"/>
        <v xml:space="preserve"> </v>
      </c>
    </row>
    <row r="895" spans="13:13" ht="15" customHeight="1">
      <c r="M895" t="str">
        <f t="shared" si="14"/>
        <v xml:space="preserve"> </v>
      </c>
    </row>
    <row r="896" spans="13:13" ht="15" customHeight="1">
      <c r="M896" t="str">
        <f t="shared" si="14"/>
        <v xml:space="preserve"> </v>
      </c>
    </row>
    <row r="897" spans="13:13" ht="15" customHeight="1">
      <c r="M897" t="str">
        <f t="shared" si="14"/>
        <v xml:space="preserve"> </v>
      </c>
    </row>
    <row r="898" spans="13:13" ht="15" customHeight="1">
      <c r="M898" t="str">
        <f t="shared" si="14"/>
        <v xml:space="preserve"> </v>
      </c>
    </row>
    <row r="899" spans="13:13" ht="15" customHeight="1">
      <c r="M899" t="str">
        <f t="shared" si="14"/>
        <v xml:space="preserve"> </v>
      </c>
    </row>
  </sheetData>
  <autoFilter ref="A7:D65" xr:uid="{00000000-0009-0000-0000-000001000000}"/>
  <mergeCells count="1">
    <mergeCell ref="A4:J4"/>
  </mergeCells>
  <phoneticPr fontId="9" type="noConversion"/>
  <pageMargins left="0.70866141732283472" right="0.39370078740157483" top="0.78740157480314965" bottom="0.6692913385826772" header="0.39370078740157483" footer="0.35433070866141736"/>
  <pageSetup paperSize="9" scale="9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X93"/>
  <sheetViews>
    <sheetView topLeftCell="G46" zoomScaleNormal="100" zoomScaleSheetLayoutView="100" workbookViewId="0">
      <selection activeCell="I5" sqref="I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12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15" t="str">
        <f>IF(Vertragsdaten!B6="","",Vertragsdaten!B6)</f>
        <v>EP SIEP</v>
      </c>
      <c r="C4" s="115"/>
      <c r="D4" s="11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42370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265</v>
      </c>
      <c r="I10" s="356"/>
      <c r="J10" s="352" t="s">
        <v>266</v>
      </c>
      <c r="K10" s="357"/>
      <c r="L10" s="352" t="s">
        <v>268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66"/>
      <c r="M11" s="66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46" t="s">
        <v>157</v>
      </c>
      <c r="J12" s="74" t="s">
        <v>23</v>
      </c>
      <c r="K12" s="46" t="s">
        <v>157</v>
      </c>
      <c r="L12" s="118" t="s">
        <v>23</v>
      </c>
      <c r="M12" s="118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F13+H13+L13+J13+N13+P13+R13</f>
        <v>10.5</v>
      </c>
      <c r="F13" s="107">
        <f>1.5</f>
        <v>1.5</v>
      </c>
      <c r="G13" s="99">
        <f ca="1">IF($D13="",0,$D13*F13)</f>
        <v>210</v>
      </c>
      <c r="H13" s="107"/>
      <c r="I13" s="99">
        <f ca="1">IF($D13="",0,$D13*H13)</f>
        <v>0</v>
      </c>
      <c r="J13" s="75">
        <v>1</v>
      </c>
      <c r="K13" s="99">
        <f t="shared" ref="K13:K44" ca="1" si="1">IF($D13="",0,$D13*J13)</f>
        <v>140</v>
      </c>
      <c r="L13" s="75"/>
      <c r="M13" s="99">
        <f t="shared" ref="M13:M44" ca="1" si="2">IF($D13="",0,$D13*L13)</f>
        <v>0</v>
      </c>
      <c r="N13" s="75">
        <v>8</v>
      </c>
      <c r="O13" s="99">
        <f t="shared" ref="O13:O44" ca="1" si="3">IF($D13="",0,$D13*N13)</f>
        <v>1120</v>
      </c>
      <c r="P13" s="120"/>
      <c r="Q13" s="99">
        <f t="shared" ref="Q13:Q44" ca="1" si="4">IF($D13="",0,$D13*P13)</f>
        <v>0</v>
      </c>
      <c r="R13" s="120"/>
      <c r="S13" s="99">
        <f t="shared" ref="S13:S44" ca="1" si="5">IF($D13="",0,$D13*R13)</f>
        <v>0</v>
      </c>
      <c r="T13" s="83">
        <f ca="1">IF(D13="",0,D13*E13)+560+310+465</f>
        <v>2805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6">F14+H14+L14+J14+N14+P14+R14</f>
        <v>0</v>
      </c>
      <c r="F14" s="107"/>
      <c r="G14" s="100">
        <f t="shared" ref="G14:I77" ca="1" si="7">IF($D14="",0,$D14*F14)</f>
        <v>0</v>
      </c>
      <c r="H14" s="107"/>
      <c r="I14" s="100">
        <f t="shared" ca="1" si="7"/>
        <v>0</v>
      </c>
      <c r="J14" s="75"/>
      <c r="K14" s="100">
        <f t="shared" ca="1" si="1"/>
        <v>0</v>
      </c>
      <c r="L14" s="75"/>
      <c r="M14" s="100">
        <f t="shared" ca="1" si="2"/>
        <v>0</v>
      </c>
      <c r="N14" s="75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ref="T14:T45" ca="1" si="8">IF(D14="",0,D14*E14)</f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6"/>
        <v>2.25</v>
      </c>
      <c r="F15" s="107"/>
      <c r="G15" s="100">
        <f t="shared" ca="1" si="7"/>
        <v>0</v>
      </c>
      <c r="H15" s="107"/>
      <c r="I15" s="100">
        <f t="shared" ca="1" si="7"/>
        <v>0</v>
      </c>
      <c r="J15" s="75"/>
      <c r="K15" s="100">
        <f t="shared" ca="1" si="1"/>
        <v>0</v>
      </c>
      <c r="L15" s="75">
        <v>2.25</v>
      </c>
      <c r="M15" s="100">
        <f t="shared" ca="1" si="2"/>
        <v>265.5</v>
      </c>
      <c r="N15" s="75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8"/>
        <v>265.5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6"/>
        <v>0</v>
      </c>
      <c r="F16" s="107"/>
      <c r="G16" s="100">
        <f t="shared" ca="1" si="7"/>
        <v>0</v>
      </c>
      <c r="H16" s="107"/>
      <c r="I16" s="100">
        <f t="shared" ca="1" si="7"/>
        <v>0</v>
      </c>
      <c r="J16" s="75"/>
      <c r="K16" s="100">
        <f t="shared" ca="1" si="1"/>
        <v>0</v>
      </c>
      <c r="L16" s="75"/>
      <c r="M16" s="100">
        <f t="shared" ca="1" si="2"/>
        <v>0</v>
      </c>
      <c r="N16" s="75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8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6"/>
        <v>0</v>
      </c>
      <c r="F17" s="107"/>
      <c r="G17" s="100">
        <f t="shared" si="7"/>
        <v>0</v>
      </c>
      <c r="H17" s="107"/>
      <c r="I17" s="100">
        <f t="shared" si="7"/>
        <v>0</v>
      </c>
      <c r="J17" s="75"/>
      <c r="K17" s="100">
        <f t="shared" si="1"/>
        <v>0</v>
      </c>
      <c r="L17" s="75"/>
      <c r="M17" s="100">
        <f t="shared" si="2"/>
        <v>0</v>
      </c>
      <c r="N17" s="75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8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6"/>
        <v>13.5</v>
      </c>
      <c r="F18" s="107"/>
      <c r="G18" s="100">
        <f t="shared" ca="1" si="7"/>
        <v>0</v>
      </c>
      <c r="H18" s="107"/>
      <c r="I18" s="100">
        <f t="shared" ca="1" si="7"/>
        <v>0</v>
      </c>
      <c r="J18" s="75"/>
      <c r="K18" s="100">
        <f t="shared" ca="1" si="1"/>
        <v>0</v>
      </c>
      <c r="L18" s="75"/>
      <c r="M18" s="100">
        <f t="shared" ca="1" si="2"/>
        <v>0</v>
      </c>
      <c r="N18" s="75"/>
      <c r="O18" s="100">
        <f t="shared" ca="1" si="3"/>
        <v>0</v>
      </c>
      <c r="P18" s="104">
        <v>13.5</v>
      </c>
      <c r="Q18" s="100">
        <f t="shared" ca="1" si="4"/>
        <v>1890</v>
      </c>
      <c r="R18" s="104"/>
      <c r="S18" s="100">
        <f t="shared" ca="1" si="5"/>
        <v>0</v>
      </c>
      <c r="T18" s="83">
        <f t="shared" ca="1" si="8"/>
        <v>1890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6"/>
        <v>0</v>
      </c>
      <c r="F19" s="107"/>
      <c r="G19" s="100">
        <f t="shared" ca="1" si="7"/>
        <v>0</v>
      </c>
      <c r="H19" s="107"/>
      <c r="I19" s="100">
        <f t="shared" ca="1" si="7"/>
        <v>0</v>
      </c>
      <c r="J19" s="75"/>
      <c r="K19" s="100">
        <f t="shared" ca="1" si="1"/>
        <v>0</v>
      </c>
      <c r="L19" s="75"/>
      <c r="M19" s="100">
        <f t="shared" ca="1" si="2"/>
        <v>0</v>
      </c>
      <c r="N19" s="75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8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6"/>
        <v>0</v>
      </c>
      <c r="F20" s="107"/>
      <c r="G20" s="100">
        <f t="shared" ca="1" si="7"/>
        <v>0</v>
      </c>
      <c r="H20" s="107"/>
      <c r="I20" s="100">
        <f t="shared" ca="1" si="7"/>
        <v>0</v>
      </c>
      <c r="J20" s="75"/>
      <c r="K20" s="100">
        <f t="shared" ca="1" si="1"/>
        <v>0</v>
      </c>
      <c r="L20" s="75"/>
      <c r="M20" s="100">
        <f t="shared" ca="1" si="2"/>
        <v>0</v>
      </c>
      <c r="N20" s="75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8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6"/>
        <v>0.5</v>
      </c>
      <c r="F21" s="107"/>
      <c r="G21" s="100">
        <f t="shared" ca="1" si="7"/>
        <v>0</v>
      </c>
      <c r="H21" s="107"/>
      <c r="I21" s="100">
        <f t="shared" ca="1" si="7"/>
        <v>0</v>
      </c>
      <c r="J21" s="75"/>
      <c r="K21" s="100">
        <f t="shared" ca="1" si="1"/>
        <v>0</v>
      </c>
      <c r="L21" s="75"/>
      <c r="M21" s="100">
        <f t="shared" ca="1" si="2"/>
        <v>0</v>
      </c>
      <c r="N21" s="75">
        <v>0.5</v>
      </c>
      <c r="O21" s="100">
        <f t="shared" ca="1" si="3"/>
        <v>50</v>
      </c>
      <c r="P21" s="104"/>
      <c r="Q21" s="100">
        <f t="shared" ca="1" si="4"/>
        <v>0</v>
      </c>
      <c r="R21" s="104"/>
      <c r="S21" s="100">
        <f t="shared" ca="1" si="5"/>
        <v>0</v>
      </c>
      <c r="T21" s="83">
        <f t="shared" ca="1" si="8"/>
        <v>50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6"/>
        <v>0</v>
      </c>
      <c r="F22" s="107"/>
      <c r="G22" s="100">
        <f t="shared" ca="1" si="7"/>
        <v>0</v>
      </c>
      <c r="H22" s="107"/>
      <c r="I22" s="100">
        <f t="shared" ca="1" si="7"/>
        <v>0</v>
      </c>
      <c r="J22" s="75"/>
      <c r="K22" s="100">
        <f t="shared" ca="1" si="1"/>
        <v>0</v>
      </c>
      <c r="L22" s="75"/>
      <c r="M22" s="100">
        <f t="shared" ca="1" si="2"/>
        <v>0</v>
      </c>
      <c r="N22" s="75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8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6"/>
        <v>0</v>
      </c>
      <c r="F23" s="107"/>
      <c r="G23" s="100">
        <f t="shared" ca="1" si="7"/>
        <v>0</v>
      </c>
      <c r="H23" s="107"/>
      <c r="I23" s="100">
        <f t="shared" ca="1" si="7"/>
        <v>0</v>
      </c>
      <c r="J23" s="75"/>
      <c r="K23" s="100">
        <f t="shared" ca="1" si="1"/>
        <v>0</v>
      </c>
      <c r="L23" s="75"/>
      <c r="M23" s="100">
        <f t="shared" ca="1" si="2"/>
        <v>0</v>
      </c>
      <c r="N23" s="75"/>
      <c r="O23" s="100">
        <f t="shared" ca="1" si="3"/>
        <v>0</v>
      </c>
      <c r="P23" s="104"/>
      <c r="Q23" s="100">
        <f t="shared" ca="1" si="4"/>
        <v>0</v>
      </c>
      <c r="R23" s="104"/>
      <c r="S23" s="100">
        <f t="shared" ca="1" si="5"/>
        <v>0</v>
      </c>
      <c r="T23" s="83">
        <f t="shared" ca="1" si="8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6"/>
        <v>8</v>
      </c>
      <c r="F24" s="107"/>
      <c r="G24" s="100">
        <f t="shared" ca="1" si="7"/>
        <v>0</v>
      </c>
      <c r="H24" s="107">
        <v>8</v>
      </c>
      <c r="I24" s="100">
        <f t="shared" ca="1" si="7"/>
        <v>1120</v>
      </c>
      <c r="J24" s="75"/>
      <c r="K24" s="100">
        <f t="shared" ca="1" si="1"/>
        <v>0</v>
      </c>
      <c r="L24" s="75"/>
      <c r="M24" s="100">
        <f t="shared" ca="1" si="2"/>
        <v>0</v>
      </c>
      <c r="N24" s="75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8"/>
        <v>1120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6"/>
        <v>0</v>
      </c>
      <c r="F25" s="107"/>
      <c r="G25" s="100">
        <f t="shared" ca="1" si="7"/>
        <v>0</v>
      </c>
      <c r="H25" s="107"/>
      <c r="I25" s="100">
        <f t="shared" ca="1" si="7"/>
        <v>0</v>
      </c>
      <c r="J25" s="75"/>
      <c r="K25" s="100">
        <f t="shared" ca="1" si="1"/>
        <v>0</v>
      </c>
      <c r="L25" s="75"/>
      <c r="M25" s="100">
        <f t="shared" ca="1" si="2"/>
        <v>0</v>
      </c>
      <c r="N25" s="75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8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6"/>
        <v>0</v>
      </c>
      <c r="F26" s="107"/>
      <c r="G26" s="100">
        <f t="shared" ca="1" si="7"/>
        <v>0</v>
      </c>
      <c r="H26" s="107"/>
      <c r="I26" s="100">
        <f t="shared" ca="1" si="7"/>
        <v>0</v>
      </c>
      <c r="J26" s="75"/>
      <c r="K26" s="100">
        <f t="shared" ca="1" si="1"/>
        <v>0</v>
      </c>
      <c r="L26" s="75"/>
      <c r="M26" s="100">
        <f t="shared" ca="1" si="2"/>
        <v>0</v>
      </c>
      <c r="N26" s="75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8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6"/>
        <v>0</v>
      </c>
      <c r="F27" s="107"/>
      <c r="G27" s="100">
        <f t="shared" ca="1" si="7"/>
        <v>0</v>
      </c>
      <c r="H27" s="107"/>
      <c r="I27" s="100">
        <f t="shared" ca="1" si="7"/>
        <v>0</v>
      </c>
      <c r="J27" s="75"/>
      <c r="K27" s="100">
        <f t="shared" ca="1" si="1"/>
        <v>0</v>
      </c>
      <c r="L27" s="75"/>
      <c r="M27" s="100">
        <f t="shared" ca="1" si="2"/>
        <v>0</v>
      </c>
      <c r="N27" s="75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8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6"/>
        <v>0</v>
      </c>
      <c r="F28" s="107"/>
      <c r="G28" s="100">
        <f t="shared" ca="1" si="7"/>
        <v>0</v>
      </c>
      <c r="H28" s="107"/>
      <c r="I28" s="100">
        <f t="shared" ca="1" si="7"/>
        <v>0</v>
      </c>
      <c r="J28" s="75"/>
      <c r="K28" s="100">
        <f t="shared" ca="1" si="1"/>
        <v>0</v>
      </c>
      <c r="L28" s="75"/>
      <c r="M28" s="100">
        <f t="shared" ca="1" si="2"/>
        <v>0</v>
      </c>
      <c r="N28" s="75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8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6"/>
        <v>0</v>
      </c>
      <c r="F29" s="107"/>
      <c r="G29" s="100">
        <f t="shared" ca="1" si="7"/>
        <v>0</v>
      </c>
      <c r="H29" s="107"/>
      <c r="I29" s="100">
        <f t="shared" ca="1" si="7"/>
        <v>0</v>
      </c>
      <c r="J29" s="75"/>
      <c r="K29" s="100">
        <f t="shared" ca="1" si="1"/>
        <v>0</v>
      </c>
      <c r="L29" s="75"/>
      <c r="M29" s="100">
        <f t="shared" ca="1" si="2"/>
        <v>0</v>
      </c>
      <c r="N29" s="75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8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6"/>
        <v>0</v>
      </c>
      <c r="F30" s="107"/>
      <c r="G30" s="100">
        <f t="shared" ca="1" si="7"/>
        <v>0</v>
      </c>
      <c r="H30" s="107"/>
      <c r="I30" s="100">
        <f t="shared" ca="1" si="7"/>
        <v>0</v>
      </c>
      <c r="J30" s="75"/>
      <c r="K30" s="100">
        <f t="shared" ca="1" si="1"/>
        <v>0</v>
      </c>
      <c r="L30" s="75"/>
      <c r="M30" s="100">
        <f t="shared" ca="1" si="2"/>
        <v>0</v>
      </c>
      <c r="N30" s="75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8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6"/>
        <v>0</v>
      </c>
      <c r="F31" s="107"/>
      <c r="G31" s="100">
        <f t="shared" ca="1" si="7"/>
        <v>0</v>
      </c>
      <c r="H31" s="107"/>
      <c r="I31" s="100">
        <f t="shared" ca="1" si="7"/>
        <v>0</v>
      </c>
      <c r="J31" s="75"/>
      <c r="K31" s="100">
        <f t="shared" ca="1" si="1"/>
        <v>0</v>
      </c>
      <c r="L31" s="75"/>
      <c r="M31" s="100">
        <f t="shared" ca="1" si="2"/>
        <v>0</v>
      </c>
      <c r="N31" s="75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8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6"/>
        <v>0</v>
      </c>
      <c r="F32" s="107"/>
      <c r="G32" s="100">
        <f t="shared" ca="1" si="7"/>
        <v>0</v>
      </c>
      <c r="H32" s="107"/>
      <c r="I32" s="100">
        <f t="shared" ca="1" si="7"/>
        <v>0</v>
      </c>
      <c r="J32" s="75"/>
      <c r="K32" s="100">
        <f t="shared" ca="1" si="1"/>
        <v>0</v>
      </c>
      <c r="L32" s="75"/>
      <c r="M32" s="100">
        <f t="shared" ca="1" si="2"/>
        <v>0</v>
      </c>
      <c r="N32" s="75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8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6"/>
        <v>0</v>
      </c>
      <c r="F33" s="107"/>
      <c r="G33" s="100">
        <f t="shared" ca="1" si="7"/>
        <v>0</v>
      </c>
      <c r="H33" s="107"/>
      <c r="I33" s="100">
        <f t="shared" ca="1" si="7"/>
        <v>0</v>
      </c>
      <c r="J33" s="75"/>
      <c r="K33" s="100">
        <f t="shared" ca="1" si="1"/>
        <v>0</v>
      </c>
      <c r="L33" s="75"/>
      <c r="M33" s="100">
        <f t="shared" ca="1" si="2"/>
        <v>0</v>
      </c>
      <c r="N33" s="75"/>
      <c r="O33" s="100">
        <f t="shared" ca="1" si="3"/>
        <v>0</v>
      </c>
      <c r="P33" s="104"/>
      <c r="Q33" s="100">
        <f t="shared" ca="1" si="4"/>
        <v>0</v>
      </c>
      <c r="R33" s="104"/>
      <c r="S33" s="100">
        <f t="shared" ca="1" si="5"/>
        <v>0</v>
      </c>
      <c r="T33" s="83">
        <f t="shared" ca="1" si="8"/>
        <v>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6"/>
        <v>0</v>
      </c>
      <c r="F34" s="107"/>
      <c r="G34" s="100">
        <f t="shared" ca="1" si="7"/>
        <v>0</v>
      </c>
      <c r="H34" s="107"/>
      <c r="I34" s="100">
        <f t="shared" ca="1" si="7"/>
        <v>0</v>
      </c>
      <c r="J34" s="75"/>
      <c r="K34" s="100">
        <f t="shared" ca="1" si="1"/>
        <v>0</v>
      </c>
      <c r="L34" s="75"/>
      <c r="M34" s="100">
        <f t="shared" ca="1" si="2"/>
        <v>0</v>
      </c>
      <c r="N34" s="75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8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6"/>
        <v>48</v>
      </c>
      <c r="F35" s="107"/>
      <c r="G35" s="100">
        <f t="shared" si="7"/>
        <v>0</v>
      </c>
      <c r="H35" s="107"/>
      <c r="I35" s="100">
        <f t="shared" si="7"/>
        <v>0</v>
      </c>
      <c r="J35" s="75"/>
      <c r="K35" s="100">
        <f t="shared" si="1"/>
        <v>0</v>
      </c>
      <c r="L35" s="75"/>
      <c r="M35" s="100">
        <f t="shared" si="2"/>
        <v>0</v>
      </c>
      <c r="N35" s="75">
        <v>15</v>
      </c>
      <c r="O35" s="100">
        <f t="shared" si="3"/>
        <v>1500</v>
      </c>
      <c r="P35" s="104">
        <v>33</v>
      </c>
      <c r="Q35" s="100">
        <f t="shared" si="4"/>
        <v>3300</v>
      </c>
      <c r="R35" s="104"/>
      <c r="S35" s="100">
        <f t="shared" si="5"/>
        <v>0</v>
      </c>
      <c r="T35" s="83">
        <f t="shared" si="8"/>
        <v>4800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6"/>
        <v>0</v>
      </c>
      <c r="F36" s="107"/>
      <c r="G36" s="100">
        <f t="shared" ca="1" si="7"/>
        <v>0</v>
      </c>
      <c r="H36" s="107"/>
      <c r="I36" s="100">
        <f t="shared" ca="1" si="7"/>
        <v>0</v>
      </c>
      <c r="J36" s="75"/>
      <c r="K36" s="100">
        <f t="shared" ca="1" si="1"/>
        <v>0</v>
      </c>
      <c r="L36" s="75"/>
      <c r="M36" s="100">
        <f t="shared" ca="1" si="2"/>
        <v>0</v>
      </c>
      <c r="N36" s="75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8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6"/>
        <v>0</v>
      </c>
      <c r="F37" s="107"/>
      <c r="G37" s="100">
        <f t="shared" ca="1" si="7"/>
        <v>0</v>
      </c>
      <c r="H37" s="107"/>
      <c r="I37" s="100">
        <f t="shared" ca="1" si="7"/>
        <v>0</v>
      </c>
      <c r="J37" s="75"/>
      <c r="K37" s="100">
        <f t="shared" ca="1" si="1"/>
        <v>0</v>
      </c>
      <c r="L37" s="75"/>
      <c r="M37" s="100">
        <f t="shared" ca="1" si="2"/>
        <v>0</v>
      </c>
      <c r="N37" s="75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8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6"/>
        <v>0</v>
      </c>
      <c r="F38" s="107"/>
      <c r="G38" s="100">
        <f t="shared" ca="1" si="7"/>
        <v>0</v>
      </c>
      <c r="H38" s="107"/>
      <c r="I38" s="100">
        <f t="shared" ca="1" si="7"/>
        <v>0</v>
      </c>
      <c r="J38" s="75"/>
      <c r="K38" s="100">
        <f t="shared" ca="1" si="1"/>
        <v>0</v>
      </c>
      <c r="L38" s="75"/>
      <c r="M38" s="100">
        <f t="shared" ca="1" si="2"/>
        <v>0</v>
      </c>
      <c r="N38" s="75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8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6"/>
        <v>0</v>
      </c>
      <c r="F39" s="107"/>
      <c r="G39" s="100">
        <f t="shared" ca="1" si="7"/>
        <v>0</v>
      </c>
      <c r="H39" s="107"/>
      <c r="I39" s="100">
        <f t="shared" ca="1" si="7"/>
        <v>0</v>
      </c>
      <c r="J39" s="75"/>
      <c r="K39" s="100">
        <f t="shared" ca="1" si="1"/>
        <v>0</v>
      </c>
      <c r="L39" s="75"/>
      <c r="M39" s="100">
        <f t="shared" ca="1" si="2"/>
        <v>0</v>
      </c>
      <c r="N39" s="75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8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6"/>
        <v>0</v>
      </c>
      <c r="F40" s="107"/>
      <c r="G40" s="100">
        <f t="shared" ca="1" si="7"/>
        <v>0</v>
      </c>
      <c r="H40" s="107"/>
      <c r="I40" s="100">
        <f t="shared" ca="1" si="7"/>
        <v>0</v>
      </c>
      <c r="J40" s="75"/>
      <c r="K40" s="100">
        <f t="shared" ca="1" si="1"/>
        <v>0</v>
      </c>
      <c r="L40" s="75"/>
      <c r="M40" s="100">
        <f t="shared" ca="1" si="2"/>
        <v>0</v>
      </c>
      <c r="N40" s="75"/>
      <c r="O40" s="100">
        <f t="shared" ca="1" si="3"/>
        <v>0</v>
      </c>
      <c r="P40" s="104"/>
      <c r="Q40" s="100">
        <f t="shared" ca="1" si="4"/>
        <v>0</v>
      </c>
      <c r="R40" s="104"/>
      <c r="S40" s="100">
        <f t="shared" ca="1" si="5"/>
        <v>0</v>
      </c>
      <c r="T40" s="83">
        <f t="shared" ca="1" si="8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6"/>
        <v>0</v>
      </c>
      <c r="F41" s="107"/>
      <c r="G41" s="100">
        <f t="shared" ca="1" si="7"/>
        <v>0</v>
      </c>
      <c r="H41" s="107"/>
      <c r="I41" s="100">
        <f t="shared" ca="1" si="7"/>
        <v>0</v>
      </c>
      <c r="J41" s="75"/>
      <c r="K41" s="100">
        <f t="shared" ca="1" si="1"/>
        <v>0</v>
      </c>
      <c r="L41" s="75"/>
      <c r="M41" s="100">
        <f t="shared" ca="1" si="2"/>
        <v>0</v>
      </c>
      <c r="N41" s="75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8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6"/>
        <v>0</v>
      </c>
      <c r="F42" s="107"/>
      <c r="G42" s="100">
        <f t="shared" si="7"/>
        <v>0</v>
      </c>
      <c r="H42" s="107"/>
      <c r="I42" s="100">
        <f t="shared" si="7"/>
        <v>0</v>
      </c>
      <c r="J42" s="75"/>
      <c r="K42" s="100">
        <f t="shared" si="1"/>
        <v>0</v>
      </c>
      <c r="L42" s="75"/>
      <c r="M42" s="100">
        <f t="shared" si="2"/>
        <v>0</v>
      </c>
      <c r="N42" s="75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8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6"/>
        <v>5</v>
      </c>
      <c r="F43" s="107"/>
      <c r="G43" s="100">
        <f t="shared" si="7"/>
        <v>0</v>
      </c>
      <c r="H43" s="107"/>
      <c r="I43" s="100">
        <f t="shared" si="7"/>
        <v>0</v>
      </c>
      <c r="J43" s="75"/>
      <c r="K43" s="100">
        <f t="shared" si="1"/>
        <v>0</v>
      </c>
      <c r="L43" s="75"/>
      <c r="M43" s="100">
        <f t="shared" si="2"/>
        <v>0</v>
      </c>
      <c r="N43" s="75">
        <v>5</v>
      </c>
      <c r="O43" s="100">
        <f t="shared" si="3"/>
        <v>590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8"/>
        <v>590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6"/>
        <v>0</v>
      </c>
      <c r="F44" s="107"/>
      <c r="G44" s="100">
        <f t="shared" ca="1" si="7"/>
        <v>0</v>
      </c>
      <c r="H44" s="107"/>
      <c r="I44" s="100">
        <f t="shared" ca="1" si="7"/>
        <v>0</v>
      </c>
      <c r="J44" s="75"/>
      <c r="K44" s="100">
        <f t="shared" ca="1" si="1"/>
        <v>0</v>
      </c>
      <c r="L44" s="75"/>
      <c r="M44" s="100">
        <f t="shared" ca="1" si="2"/>
        <v>0</v>
      </c>
      <c r="N44" s="75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8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6"/>
        <v>0</v>
      </c>
      <c r="F45" s="107"/>
      <c r="G45" s="100">
        <f t="shared" si="7"/>
        <v>0</v>
      </c>
      <c r="H45" s="107"/>
      <c r="I45" s="100">
        <f t="shared" si="7"/>
        <v>0</v>
      </c>
      <c r="J45" s="75"/>
      <c r="K45" s="100">
        <f t="shared" ref="K45:K76" si="9">IF($D45="",0,$D45*J45)</f>
        <v>0</v>
      </c>
      <c r="L45" s="75"/>
      <c r="M45" s="100">
        <f t="shared" ref="M45:M76" si="10">IF($D45="",0,$D45*L45)</f>
        <v>0</v>
      </c>
      <c r="N45" s="75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8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6"/>
        <v>0</v>
      </c>
      <c r="F46" s="107"/>
      <c r="G46" s="100">
        <f t="shared" ca="1" si="7"/>
        <v>0</v>
      </c>
      <c r="H46" s="107"/>
      <c r="I46" s="100">
        <f t="shared" ca="1" si="7"/>
        <v>0</v>
      </c>
      <c r="J46" s="75"/>
      <c r="K46" s="100">
        <f t="shared" ca="1" si="9"/>
        <v>0</v>
      </c>
      <c r="L46" s="75"/>
      <c r="M46" s="100">
        <f t="shared" ca="1" si="10"/>
        <v>0</v>
      </c>
      <c r="N46" s="75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ref="T46:T78" ca="1" si="14">IF(D46="",0,D46*E46)</f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6"/>
        <v>0</v>
      </c>
      <c r="F47" s="107"/>
      <c r="G47" s="100">
        <f t="shared" si="7"/>
        <v>0</v>
      </c>
      <c r="H47" s="107"/>
      <c r="I47" s="100">
        <f t="shared" si="7"/>
        <v>0</v>
      </c>
      <c r="J47" s="75"/>
      <c r="K47" s="100">
        <f t="shared" si="9"/>
        <v>0</v>
      </c>
      <c r="L47" s="75"/>
      <c r="M47" s="100">
        <f t="shared" si="10"/>
        <v>0</v>
      </c>
      <c r="N47" s="75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14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6"/>
        <v>0</v>
      </c>
      <c r="F48" s="107"/>
      <c r="G48" s="100">
        <f t="shared" si="7"/>
        <v>0</v>
      </c>
      <c r="H48" s="107"/>
      <c r="I48" s="100">
        <f t="shared" si="7"/>
        <v>0</v>
      </c>
      <c r="J48" s="75"/>
      <c r="K48" s="100">
        <f t="shared" si="9"/>
        <v>0</v>
      </c>
      <c r="L48" s="75"/>
      <c r="M48" s="100">
        <f t="shared" si="10"/>
        <v>0</v>
      </c>
      <c r="N48" s="75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14"/>
        <v>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6"/>
        <v>0</v>
      </c>
      <c r="F49" s="107"/>
      <c r="G49" s="100">
        <f t="shared" ca="1" si="7"/>
        <v>0</v>
      </c>
      <c r="H49" s="107"/>
      <c r="I49" s="100">
        <f t="shared" ca="1" si="7"/>
        <v>0</v>
      </c>
      <c r="J49" s="75"/>
      <c r="K49" s="100">
        <f t="shared" ca="1" si="9"/>
        <v>0</v>
      </c>
      <c r="L49" s="75"/>
      <c r="M49" s="100">
        <f t="shared" ca="1" si="10"/>
        <v>0</v>
      </c>
      <c r="N49" s="75"/>
      <c r="O49" s="100">
        <f t="shared" ca="1" si="11"/>
        <v>0</v>
      </c>
      <c r="P49" s="104"/>
      <c r="Q49" s="100">
        <f t="shared" ca="1" si="12"/>
        <v>0</v>
      </c>
      <c r="R49" s="104"/>
      <c r="S49" s="100">
        <f t="shared" ca="1" si="13"/>
        <v>0</v>
      </c>
      <c r="T49" s="83">
        <f t="shared" ca="1" si="14"/>
        <v>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6"/>
        <v>0</v>
      </c>
      <c r="F50" s="107"/>
      <c r="G50" s="100">
        <f t="shared" si="7"/>
        <v>0</v>
      </c>
      <c r="H50" s="107"/>
      <c r="I50" s="100">
        <f t="shared" si="7"/>
        <v>0</v>
      </c>
      <c r="J50" s="75"/>
      <c r="K50" s="100">
        <f t="shared" si="9"/>
        <v>0</v>
      </c>
      <c r="L50" s="75"/>
      <c r="M50" s="100">
        <f t="shared" si="10"/>
        <v>0</v>
      </c>
      <c r="N50" s="75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14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6"/>
        <v>0</v>
      </c>
      <c r="F51" s="107"/>
      <c r="G51" s="100">
        <f t="shared" si="7"/>
        <v>0</v>
      </c>
      <c r="H51" s="107"/>
      <c r="I51" s="100">
        <f t="shared" si="7"/>
        <v>0</v>
      </c>
      <c r="J51" s="75"/>
      <c r="K51" s="100">
        <f t="shared" si="9"/>
        <v>0</v>
      </c>
      <c r="L51" s="75"/>
      <c r="M51" s="100">
        <f t="shared" si="10"/>
        <v>0</v>
      </c>
      <c r="N51" s="75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14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6"/>
        <v>0</v>
      </c>
      <c r="F52" s="107"/>
      <c r="G52" s="100">
        <f t="shared" si="7"/>
        <v>0</v>
      </c>
      <c r="H52" s="107"/>
      <c r="I52" s="100">
        <f t="shared" si="7"/>
        <v>0</v>
      </c>
      <c r="J52" s="75"/>
      <c r="K52" s="100">
        <f t="shared" si="9"/>
        <v>0</v>
      </c>
      <c r="L52" s="75"/>
      <c r="M52" s="100">
        <f t="shared" si="10"/>
        <v>0</v>
      </c>
      <c r="N52" s="75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14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6"/>
        <v>0</v>
      </c>
      <c r="F53" s="107"/>
      <c r="G53" s="100">
        <f t="shared" ca="1" si="7"/>
        <v>0</v>
      </c>
      <c r="H53" s="107"/>
      <c r="I53" s="100">
        <f t="shared" ca="1" si="7"/>
        <v>0</v>
      </c>
      <c r="J53" s="75"/>
      <c r="K53" s="100">
        <f t="shared" ca="1" si="9"/>
        <v>0</v>
      </c>
      <c r="L53" s="75"/>
      <c r="M53" s="100">
        <f t="shared" ca="1" si="10"/>
        <v>0</v>
      </c>
      <c r="N53" s="75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14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6"/>
        <v>0</v>
      </c>
      <c r="F54" s="107"/>
      <c r="G54" s="100">
        <f t="shared" ca="1" si="7"/>
        <v>0</v>
      </c>
      <c r="H54" s="107"/>
      <c r="I54" s="100">
        <f t="shared" ca="1" si="7"/>
        <v>0</v>
      </c>
      <c r="J54" s="75"/>
      <c r="K54" s="100">
        <f t="shared" ca="1" si="9"/>
        <v>0</v>
      </c>
      <c r="L54" s="75"/>
      <c r="M54" s="100">
        <f t="shared" ca="1" si="10"/>
        <v>0</v>
      </c>
      <c r="N54" s="75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14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6"/>
        <v>0</v>
      </c>
      <c r="F55" s="107"/>
      <c r="G55" s="100">
        <f t="shared" ca="1" si="7"/>
        <v>0</v>
      </c>
      <c r="H55" s="107"/>
      <c r="I55" s="100">
        <f t="shared" ca="1" si="7"/>
        <v>0</v>
      </c>
      <c r="J55" s="75"/>
      <c r="K55" s="100">
        <f t="shared" ca="1" si="9"/>
        <v>0</v>
      </c>
      <c r="L55" s="75"/>
      <c r="M55" s="100">
        <f t="shared" ca="1" si="10"/>
        <v>0</v>
      </c>
      <c r="N55" s="75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14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6"/>
        <v>0</v>
      </c>
      <c r="F56" s="107"/>
      <c r="G56" s="100">
        <f t="shared" ca="1" si="7"/>
        <v>0</v>
      </c>
      <c r="H56" s="107"/>
      <c r="I56" s="100">
        <f t="shared" ca="1" si="7"/>
        <v>0</v>
      </c>
      <c r="J56" s="75"/>
      <c r="K56" s="100">
        <f t="shared" ca="1" si="9"/>
        <v>0</v>
      </c>
      <c r="L56" s="75"/>
      <c r="M56" s="100">
        <f t="shared" ca="1" si="10"/>
        <v>0</v>
      </c>
      <c r="N56" s="75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14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6"/>
        <v>0</v>
      </c>
      <c r="F57" s="107"/>
      <c r="G57" s="100">
        <f t="shared" ca="1" si="7"/>
        <v>0</v>
      </c>
      <c r="H57" s="107"/>
      <c r="I57" s="100">
        <f t="shared" ca="1" si="7"/>
        <v>0</v>
      </c>
      <c r="J57" s="75"/>
      <c r="K57" s="100">
        <f t="shared" ca="1" si="9"/>
        <v>0</v>
      </c>
      <c r="L57" s="75"/>
      <c r="M57" s="100">
        <f t="shared" ca="1" si="10"/>
        <v>0</v>
      </c>
      <c r="N57" s="75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14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6"/>
        <v>0</v>
      </c>
      <c r="F58" s="107"/>
      <c r="G58" s="100">
        <f t="shared" ca="1" si="7"/>
        <v>0</v>
      </c>
      <c r="H58" s="107"/>
      <c r="I58" s="100">
        <f t="shared" ca="1" si="7"/>
        <v>0</v>
      </c>
      <c r="J58" s="75"/>
      <c r="K58" s="100">
        <f t="shared" ca="1" si="9"/>
        <v>0</v>
      </c>
      <c r="L58" s="75"/>
      <c r="M58" s="100">
        <f t="shared" ca="1" si="10"/>
        <v>0</v>
      </c>
      <c r="N58" s="75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14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6"/>
        <v>0</v>
      </c>
      <c r="F59" s="107"/>
      <c r="G59" s="100">
        <f t="shared" ca="1" si="7"/>
        <v>0</v>
      </c>
      <c r="H59" s="107"/>
      <c r="I59" s="100">
        <f t="shared" ca="1" si="7"/>
        <v>0</v>
      </c>
      <c r="J59" s="75"/>
      <c r="K59" s="100">
        <f t="shared" ca="1" si="9"/>
        <v>0</v>
      </c>
      <c r="L59" s="75"/>
      <c r="M59" s="100">
        <f t="shared" ca="1" si="10"/>
        <v>0</v>
      </c>
      <c r="N59" s="75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14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6"/>
        <v>0</v>
      </c>
      <c r="F60" s="107"/>
      <c r="G60" s="100">
        <f t="shared" si="7"/>
        <v>0</v>
      </c>
      <c r="H60" s="107"/>
      <c r="I60" s="100">
        <f t="shared" si="7"/>
        <v>0</v>
      </c>
      <c r="J60" s="75"/>
      <c r="K60" s="100">
        <f t="shared" si="9"/>
        <v>0</v>
      </c>
      <c r="L60" s="75"/>
      <c r="M60" s="100">
        <f t="shared" si="10"/>
        <v>0</v>
      </c>
      <c r="N60" s="75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14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6"/>
        <v>0</v>
      </c>
      <c r="F61" s="107"/>
      <c r="G61" s="100">
        <f t="shared" si="7"/>
        <v>0</v>
      </c>
      <c r="H61" s="107"/>
      <c r="I61" s="100">
        <f t="shared" si="7"/>
        <v>0</v>
      </c>
      <c r="J61" s="75"/>
      <c r="K61" s="100">
        <f t="shared" si="9"/>
        <v>0</v>
      </c>
      <c r="L61" s="75"/>
      <c r="M61" s="100">
        <f t="shared" si="10"/>
        <v>0</v>
      </c>
      <c r="N61" s="75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14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6"/>
        <v>0</v>
      </c>
      <c r="F62" s="107"/>
      <c r="G62" s="100">
        <f t="shared" ca="1" si="7"/>
        <v>0</v>
      </c>
      <c r="H62" s="107"/>
      <c r="I62" s="100">
        <f t="shared" ca="1" si="7"/>
        <v>0</v>
      </c>
      <c r="J62" s="75"/>
      <c r="K62" s="100">
        <f t="shared" ca="1" si="9"/>
        <v>0</v>
      </c>
      <c r="L62" s="75"/>
      <c r="M62" s="100">
        <f t="shared" ca="1" si="10"/>
        <v>0</v>
      </c>
      <c r="N62" s="75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14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6"/>
        <v>6.5</v>
      </c>
      <c r="F63" s="107"/>
      <c r="G63" s="100">
        <f t="shared" si="7"/>
        <v>0</v>
      </c>
      <c r="H63" s="107"/>
      <c r="I63" s="100">
        <f t="shared" si="7"/>
        <v>0</v>
      </c>
      <c r="J63" s="75"/>
      <c r="K63" s="100">
        <f t="shared" si="9"/>
        <v>0</v>
      </c>
      <c r="L63" s="75"/>
      <c r="M63" s="100">
        <f t="shared" si="10"/>
        <v>0</v>
      </c>
      <c r="N63" s="75">
        <v>6.5</v>
      </c>
      <c r="O63" s="100">
        <f t="shared" si="11"/>
        <v>650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14"/>
        <v>650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6"/>
        <v>0</v>
      </c>
      <c r="F64" s="107"/>
      <c r="G64" s="100">
        <f t="shared" si="7"/>
        <v>0</v>
      </c>
      <c r="H64" s="107"/>
      <c r="I64" s="100">
        <f t="shared" si="7"/>
        <v>0</v>
      </c>
      <c r="J64" s="75"/>
      <c r="K64" s="100">
        <f t="shared" si="9"/>
        <v>0</v>
      </c>
      <c r="L64" s="75"/>
      <c r="M64" s="100">
        <f t="shared" si="10"/>
        <v>0</v>
      </c>
      <c r="N64" s="75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14"/>
        <v>0</v>
      </c>
    </row>
    <row r="65" spans="1:21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6"/>
        <v>0</v>
      </c>
      <c r="F65" s="107"/>
      <c r="G65" s="100">
        <f t="shared" si="7"/>
        <v>0</v>
      </c>
      <c r="H65" s="107"/>
      <c r="I65" s="100">
        <f t="shared" si="7"/>
        <v>0</v>
      </c>
      <c r="J65" s="75"/>
      <c r="K65" s="100">
        <f t="shared" si="9"/>
        <v>0</v>
      </c>
      <c r="L65" s="75"/>
      <c r="M65" s="100">
        <f t="shared" si="10"/>
        <v>0</v>
      </c>
      <c r="N65" s="75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14"/>
        <v>0</v>
      </c>
    </row>
    <row r="66" spans="1:21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6"/>
        <v>0</v>
      </c>
      <c r="F66" s="107"/>
      <c r="G66" s="100">
        <f t="shared" si="7"/>
        <v>0</v>
      </c>
      <c r="H66" s="107"/>
      <c r="I66" s="100">
        <f t="shared" si="7"/>
        <v>0</v>
      </c>
      <c r="J66" s="75"/>
      <c r="K66" s="100">
        <f t="shared" si="9"/>
        <v>0</v>
      </c>
      <c r="L66" s="75"/>
      <c r="M66" s="100">
        <f t="shared" si="10"/>
        <v>0</v>
      </c>
      <c r="N66" s="75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14"/>
        <v>0</v>
      </c>
    </row>
    <row r="67" spans="1:21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6"/>
        <v>0</v>
      </c>
      <c r="F67" s="107"/>
      <c r="G67" s="100">
        <f t="shared" ca="1" si="7"/>
        <v>0</v>
      </c>
      <c r="H67" s="107"/>
      <c r="I67" s="100">
        <f t="shared" ca="1" si="7"/>
        <v>0</v>
      </c>
      <c r="J67" s="75"/>
      <c r="K67" s="100">
        <f t="shared" ca="1" si="9"/>
        <v>0</v>
      </c>
      <c r="L67" s="75"/>
      <c r="M67" s="100">
        <f t="shared" ca="1" si="10"/>
        <v>0</v>
      </c>
      <c r="N67" s="75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14"/>
        <v>0</v>
      </c>
    </row>
    <row r="68" spans="1:21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6"/>
        <v>26.5</v>
      </c>
      <c r="F68" s="107">
        <v>5.5</v>
      </c>
      <c r="G68" s="100">
        <f t="shared" si="7"/>
        <v>330</v>
      </c>
      <c r="H68" s="107"/>
      <c r="I68" s="100">
        <f t="shared" si="7"/>
        <v>0</v>
      </c>
      <c r="J68" s="75"/>
      <c r="K68" s="100">
        <f t="shared" si="9"/>
        <v>0</v>
      </c>
      <c r="L68" s="75"/>
      <c r="M68" s="100">
        <f t="shared" si="10"/>
        <v>0</v>
      </c>
      <c r="N68" s="75">
        <v>21</v>
      </c>
      <c r="O68" s="100">
        <f t="shared" si="11"/>
        <v>1260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14"/>
        <v>1590</v>
      </c>
    </row>
    <row r="69" spans="1:21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6"/>
        <v>0</v>
      </c>
      <c r="F69" s="107"/>
      <c r="G69" s="100">
        <f t="shared" si="7"/>
        <v>0</v>
      </c>
      <c r="H69" s="107"/>
      <c r="I69" s="100">
        <f t="shared" si="7"/>
        <v>0</v>
      </c>
      <c r="J69" s="75"/>
      <c r="K69" s="100">
        <f t="shared" si="9"/>
        <v>0</v>
      </c>
      <c r="L69" s="75"/>
      <c r="M69" s="100">
        <f t="shared" si="10"/>
        <v>0</v>
      </c>
      <c r="N69" s="75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14"/>
        <v>0</v>
      </c>
    </row>
    <row r="70" spans="1:21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6"/>
        <v>0</v>
      </c>
      <c r="F70" s="107"/>
      <c r="G70" s="100">
        <f t="shared" si="7"/>
        <v>0</v>
      </c>
      <c r="H70" s="107"/>
      <c r="I70" s="100">
        <f t="shared" si="7"/>
        <v>0</v>
      </c>
      <c r="J70" s="75"/>
      <c r="K70" s="100">
        <f t="shared" si="9"/>
        <v>0</v>
      </c>
      <c r="L70" s="75"/>
      <c r="M70" s="100">
        <f t="shared" si="10"/>
        <v>0</v>
      </c>
      <c r="N70" s="75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14"/>
        <v>0</v>
      </c>
    </row>
    <row r="71" spans="1:21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6"/>
        <v>14.5</v>
      </c>
      <c r="F71" s="107">
        <v>14.5</v>
      </c>
      <c r="G71" s="100">
        <f t="shared" si="7"/>
        <v>1711</v>
      </c>
      <c r="H71" s="107"/>
      <c r="I71" s="100">
        <f t="shared" si="7"/>
        <v>0</v>
      </c>
      <c r="J71" s="75"/>
      <c r="K71" s="100">
        <f t="shared" si="9"/>
        <v>0</v>
      </c>
      <c r="L71" s="75"/>
      <c r="M71" s="100">
        <f t="shared" si="10"/>
        <v>0</v>
      </c>
      <c r="N71" s="75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14"/>
        <v>1711</v>
      </c>
    </row>
    <row r="72" spans="1:21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6"/>
        <v>0</v>
      </c>
      <c r="F72" s="107"/>
      <c r="G72" s="100">
        <f t="shared" si="7"/>
        <v>0</v>
      </c>
      <c r="H72" s="107"/>
      <c r="I72" s="100">
        <f t="shared" si="7"/>
        <v>0</v>
      </c>
      <c r="J72" s="75"/>
      <c r="K72" s="100">
        <f t="shared" si="9"/>
        <v>0</v>
      </c>
      <c r="L72" s="75"/>
      <c r="M72" s="100">
        <f t="shared" si="10"/>
        <v>0</v>
      </c>
      <c r="N72" s="75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14"/>
        <v>0</v>
      </c>
    </row>
    <row r="73" spans="1:21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6"/>
        <v>0</v>
      </c>
      <c r="F73" s="107"/>
      <c r="G73" s="100">
        <f t="shared" si="7"/>
        <v>0</v>
      </c>
      <c r="H73" s="107"/>
      <c r="I73" s="100">
        <f t="shared" si="7"/>
        <v>0</v>
      </c>
      <c r="J73" s="75"/>
      <c r="K73" s="100">
        <f t="shared" si="9"/>
        <v>0</v>
      </c>
      <c r="L73" s="75"/>
      <c r="M73" s="100">
        <f t="shared" si="10"/>
        <v>0</v>
      </c>
      <c r="N73" s="75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14"/>
        <v>0</v>
      </c>
    </row>
    <row r="74" spans="1:21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6"/>
        <v>0</v>
      </c>
      <c r="F74" s="107"/>
      <c r="G74" s="100">
        <f t="shared" si="7"/>
        <v>0</v>
      </c>
      <c r="H74" s="107"/>
      <c r="I74" s="100">
        <f t="shared" si="7"/>
        <v>0</v>
      </c>
      <c r="J74" s="75"/>
      <c r="K74" s="100">
        <f t="shared" si="9"/>
        <v>0</v>
      </c>
      <c r="L74" s="75"/>
      <c r="M74" s="100">
        <f t="shared" si="10"/>
        <v>0</v>
      </c>
      <c r="N74" s="75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14"/>
        <v>0</v>
      </c>
    </row>
    <row r="75" spans="1:21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6"/>
        <v>0</v>
      </c>
      <c r="F75" s="75"/>
      <c r="G75" s="100">
        <f t="shared" si="7"/>
        <v>0</v>
      </c>
      <c r="H75" s="75"/>
      <c r="I75" s="100">
        <f t="shared" si="7"/>
        <v>0</v>
      </c>
      <c r="J75" s="75"/>
      <c r="K75" s="100">
        <f t="shared" si="9"/>
        <v>0</v>
      </c>
      <c r="L75" s="75"/>
      <c r="M75" s="100">
        <f t="shared" si="10"/>
        <v>0</v>
      </c>
      <c r="N75" s="75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14"/>
        <v>0</v>
      </c>
    </row>
    <row r="76" spans="1:21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6"/>
        <v>32.5</v>
      </c>
      <c r="F76" s="75"/>
      <c r="G76" s="100">
        <f t="shared" ca="1" si="7"/>
        <v>0</v>
      </c>
      <c r="H76" s="75"/>
      <c r="I76" s="100">
        <f t="shared" ca="1" si="7"/>
        <v>0</v>
      </c>
      <c r="J76" s="75"/>
      <c r="K76" s="100">
        <f t="shared" ca="1" si="9"/>
        <v>0</v>
      </c>
      <c r="L76" s="75"/>
      <c r="M76" s="100">
        <f t="shared" ca="1" si="10"/>
        <v>0</v>
      </c>
      <c r="N76" s="75"/>
      <c r="O76" s="100">
        <f t="shared" ca="1" si="11"/>
        <v>0</v>
      </c>
      <c r="P76" s="104">
        <v>32.5</v>
      </c>
      <c r="Q76" s="100">
        <f t="shared" ca="1" si="12"/>
        <v>3250</v>
      </c>
      <c r="R76" s="104"/>
      <c r="S76" s="100">
        <f t="shared" ca="1" si="13"/>
        <v>0</v>
      </c>
      <c r="T76" s="83">
        <f t="shared" ca="1" si="14"/>
        <v>3250</v>
      </c>
    </row>
    <row r="77" spans="1:21" ht="15" customHeight="1">
      <c r="A77" s="91" t="s">
        <v>258</v>
      </c>
      <c r="B77" s="14" t="s">
        <v>66</v>
      </c>
      <c r="C77" s="18" t="s">
        <v>6</v>
      </c>
      <c r="D77" s="19">
        <v>100</v>
      </c>
      <c r="E77" s="20">
        <f t="shared" si="6"/>
        <v>0</v>
      </c>
      <c r="F77" s="75"/>
      <c r="G77" s="100">
        <f t="shared" si="7"/>
        <v>0</v>
      </c>
      <c r="H77" s="75"/>
      <c r="I77" s="100">
        <f t="shared" si="7"/>
        <v>0</v>
      </c>
      <c r="J77" s="75"/>
      <c r="K77" s="100">
        <f>IF($D77="",0,$D77*J77)</f>
        <v>0</v>
      </c>
      <c r="L77" s="75"/>
      <c r="M77" s="100">
        <f>IF($D77="",0,$D77*L77)</f>
        <v>0</v>
      </c>
      <c r="N77" s="75"/>
      <c r="O77" s="100">
        <f>IF($D77="",0,$D77*N77)</f>
        <v>0</v>
      </c>
      <c r="P77" s="104"/>
      <c r="Q77" s="100">
        <f>IF($D77="",0,$D77*P77)</f>
        <v>0</v>
      </c>
      <c r="R77" s="104"/>
      <c r="S77" s="100">
        <f>IF($D77="",0,$D77*R77)</f>
        <v>0</v>
      </c>
      <c r="T77" s="83">
        <f t="shared" si="14"/>
        <v>0</v>
      </c>
    </row>
    <row r="78" spans="1:21" ht="15" customHeight="1">
      <c r="A78" s="85"/>
      <c r="D78" s="19"/>
      <c r="E78" s="20"/>
      <c r="F78" s="75"/>
      <c r="G78" s="100">
        <f>IF($D78="",0,$D78*F78)</f>
        <v>0</v>
      </c>
      <c r="H78" s="75"/>
      <c r="I78" s="100">
        <f>IF($D78="",0,$D78*H78)</f>
        <v>0</v>
      </c>
      <c r="J78" s="75"/>
      <c r="K78" s="100">
        <f>IF($D78="",0,$D78*J78)</f>
        <v>0</v>
      </c>
      <c r="L78" s="75"/>
      <c r="M78" s="100">
        <f>IF($D78="",0,$D78*L78)</f>
        <v>0</v>
      </c>
      <c r="N78" s="75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 t="shared" si="14"/>
        <v>0</v>
      </c>
    </row>
    <row r="79" spans="1:21" s="62" customFormat="1" ht="15" customHeight="1">
      <c r="A79" s="86"/>
      <c r="C79" s="63" t="s">
        <v>155</v>
      </c>
      <c r="D79" s="57"/>
      <c r="E79" s="20">
        <f>F79+H79+L79+J79+N79+P79+R79</f>
        <v>167.75</v>
      </c>
      <c r="F79" s="76">
        <f>SUM(F12:F78)</f>
        <v>21.5</v>
      </c>
      <c r="G79" s="77"/>
      <c r="H79" s="76">
        <f>SUM(H12:H78)</f>
        <v>8</v>
      </c>
      <c r="I79" s="77"/>
      <c r="J79" s="76">
        <f>SUM(J12:J78)</f>
        <v>1</v>
      </c>
      <c r="K79" s="77"/>
      <c r="L79" s="76">
        <f>SUM(L12:L78)</f>
        <v>2.25</v>
      </c>
      <c r="M79" s="96"/>
      <c r="N79" s="76">
        <f>SUM(N12:N78)</f>
        <v>56</v>
      </c>
      <c r="O79" s="77"/>
      <c r="P79" s="76">
        <f>SUM(P12:P78)</f>
        <v>79</v>
      </c>
      <c r="Q79" s="77"/>
      <c r="R79" s="76">
        <f>SUM(R12:R78)</f>
        <v>0</v>
      </c>
      <c r="S79" s="77"/>
      <c r="T79" s="77"/>
    </row>
    <row r="80" spans="1:21" ht="4.5" customHeight="1">
      <c r="A80" s="87"/>
      <c r="B80" s="40"/>
      <c r="C80" s="69"/>
      <c r="D80" s="70"/>
      <c r="E80" s="70"/>
      <c r="F80" s="78"/>
      <c r="G80" s="79"/>
      <c r="H80" s="78"/>
      <c r="I80" s="79"/>
      <c r="J80" s="78"/>
      <c r="K80" s="79"/>
      <c r="L80" s="70"/>
      <c r="M80" s="70"/>
      <c r="N80" s="78"/>
      <c r="O80" s="79"/>
      <c r="P80" s="78"/>
      <c r="Q80" s="79"/>
      <c r="R80" s="78"/>
      <c r="S80" s="79"/>
      <c r="T80" s="70"/>
      <c r="U80" s="65"/>
    </row>
    <row r="81" spans="1:20" ht="15" customHeight="1">
      <c r="A81" s="66"/>
      <c r="B81" s="66"/>
      <c r="C81" s="67" t="s">
        <v>156</v>
      </c>
      <c r="D81" s="68"/>
      <c r="E81" s="19"/>
      <c r="F81" s="80"/>
      <c r="G81" s="81">
        <f ca="1">SUM(G12:G80)</f>
        <v>2251</v>
      </c>
      <c r="H81" s="80"/>
      <c r="I81" s="81">
        <f ca="1">SUM(I12:I80)</f>
        <v>1120</v>
      </c>
      <c r="J81" s="80"/>
      <c r="K81" s="81">
        <f ca="1">SUM(K12:K80)</f>
        <v>140</v>
      </c>
      <c r="L81" s="80"/>
      <c r="M81" s="81">
        <f ca="1">SUM(M12:M80)</f>
        <v>265.5</v>
      </c>
      <c r="N81" s="80"/>
      <c r="O81" s="81">
        <f ca="1">SUM(O12:O80)</f>
        <v>5170</v>
      </c>
      <c r="P81" s="80"/>
      <c r="Q81" s="81">
        <f ca="1">SUM(Q12:Q80)</f>
        <v>8440</v>
      </c>
      <c r="R81" s="80"/>
      <c r="S81" s="81">
        <f ca="1">SUM(S12:S80)</f>
        <v>0</v>
      </c>
      <c r="T81" s="81">
        <f ca="1">SUM(T13:T80)</f>
        <v>18721.5</v>
      </c>
    </row>
    <row r="82" spans="1:20">
      <c r="C82" s="41" t="s">
        <v>25</v>
      </c>
      <c r="F82" s="41"/>
      <c r="G82" s="41"/>
      <c r="H82" s="41"/>
      <c r="I82" s="41"/>
      <c r="J82" s="41"/>
      <c r="K82" s="41"/>
      <c r="L82" s="41"/>
      <c r="M82" s="41"/>
      <c r="N82" s="41"/>
      <c r="O82" s="41"/>
      <c r="P82" s="41"/>
      <c r="Q82" s="41"/>
      <c r="R82" s="41"/>
      <c r="S82" s="41"/>
      <c r="T82" s="42">
        <f ca="1">SUBTOTAL(9,T13:T80)</f>
        <v>18721.5</v>
      </c>
    </row>
    <row r="83" spans="1:20">
      <c r="C83" s="56"/>
      <c r="F83" s="56"/>
      <c r="G83" s="56"/>
      <c r="H83" s="56"/>
      <c r="I83" s="56"/>
      <c r="J83" s="56"/>
      <c r="K83" s="56"/>
      <c r="L83" s="56"/>
      <c r="M83" s="56"/>
      <c r="N83" s="56"/>
      <c r="O83" s="56"/>
      <c r="P83" s="56"/>
      <c r="Q83" s="56"/>
      <c r="R83" s="56"/>
      <c r="S83" s="56"/>
    </row>
    <row r="84" spans="1:20">
      <c r="A84" s="108"/>
      <c r="T84" s="19"/>
    </row>
    <row r="93" spans="1:20">
      <c r="T93" s="21">
        <f>SUM(T91-T90)</f>
        <v>0</v>
      </c>
    </row>
  </sheetData>
  <autoFilter ref="A12:T81" xr:uid="{00000000-0009-0000-0000-000002000000}"/>
  <mergeCells count="9">
    <mergeCell ref="R10:S10"/>
    <mergeCell ref="B6:D6"/>
    <mergeCell ref="B8:D8"/>
    <mergeCell ref="F10:G10"/>
    <mergeCell ref="J10:K10"/>
    <mergeCell ref="N10:O10"/>
    <mergeCell ref="P10:Q10"/>
    <mergeCell ref="H10:I10"/>
    <mergeCell ref="L10:M10"/>
  </mergeCells>
  <dataValidations disablePrompts="1" count="3">
    <dataValidation type="list" allowBlank="1" showInputMessage="1" showErrorMessage="1" sqref="A13:A81" xr:uid="{00000000-0002-0000-0200-000000000000}">
      <formula1>Name</formula1>
    </dataValidation>
    <dataValidation type="list" allowBlank="1" showInputMessage="1" showErrorMessage="1" sqref="D12" xr:uid="{00000000-0002-0000-0200-000001000000}">
      <formula1>Jahr</formula1>
    </dataValidation>
    <dataValidation type="list" allowBlank="1" showInputMessage="1" showErrorMessage="1" sqref="C12" xr:uid="{00000000-0002-0000-0200-000002000000}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  <pageSetUpPr fitToPage="1"/>
  </sheetPr>
  <dimension ref="A1:X94"/>
  <sheetViews>
    <sheetView view="pageBreakPreview" topLeftCell="A52" zoomScaleNormal="110" zoomScaleSheetLayoutView="100" workbookViewId="0">
      <selection activeCell="T82" sqref="T8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15" t="str">
        <f>IF(Vertragsdaten!B6="","",Vertragsdaten!B6)</f>
        <v>EP SIEP</v>
      </c>
      <c r="C4" s="115"/>
      <c r="D4" s="11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42401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0</v>
      </c>
      <c r="F13" s="107"/>
      <c r="G13" s="99">
        <f ca="1">IF($D13="",0,$D13*F13)</f>
        <v>0</v>
      </c>
      <c r="H13" s="121"/>
      <c r="I13" s="99">
        <f ca="1">IF($D13="",0,$D13*H13)</f>
        <v>0</v>
      </c>
      <c r="J13" s="120"/>
      <c r="K13" s="99">
        <f t="shared" ref="K13:K44" ca="1" si="1">IF($D13="",0,$D13*J13)</f>
        <v>0</v>
      </c>
      <c r="L13" s="120"/>
      <c r="M13" s="99">
        <f t="shared" ref="M13:M44" ca="1" si="2">IF($D13="",0,$D13*L13)</f>
        <v>0</v>
      </c>
      <c r="N13" s="120"/>
      <c r="O13" s="99">
        <f t="shared" ref="O13:O44" ca="1" si="3">IF($D13="",0,$D13*N13)</f>
        <v>0</v>
      </c>
      <c r="P13" s="120"/>
      <c r="Q13" s="99">
        <f t="shared" ref="Q13:Q44" ca="1" si="4">IF($D13="",0,$D13*P13)</f>
        <v>0</v>
      </c>
      <c r="R13" s="120"/>
      <c r="S13" s="99">
        <f t="shared" ref="S13:S44" ca="1" si="5">IF($D13="",0,$D13*R13)</f>
        <v>0</v>
      </c>
      <c r="T13" s="83">
        <f t="shared" ref="T13:T44" ca="1" si="6">IF(D13="",0,D13*E13)</f>
        <v>0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F14+H14+J14+L14+N14+P14+R14</f>
        <v>0</v>
      </c>
      <c r="F14" s="107"/>
      <c r="G14" s="100">
        <f t="shared" ref="G14:I77" ca="1" si="8">IF($D14="",0,$D14*F14)</f>
        <v>0</v>
      </c>
      <c r="H14" s="122"/>
      <c r="I14" s="100">
        <f t="shared" ca="1" si="8"/>
        <v>0</v>
      </c>
      <c r="J14" s="104"/>
      <c r="K14" s="100">
        <f t="shared" ca="1" si="1"/>
        <v>0</v>
      </c>
      <c r="L14" s="104"/>
      <c r="M14" s="100">
        <f t="shared" ca="1" si="2"/>
        <v>0</v>
      </c>
      <c r="N14" s="104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ca="1" si="6"/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107"/>
      <c r="G15" s="100">
        <f t="shared" ca="1" si="8"/>
        <v>0</v>
      </c>
      <c r="H15" s="122"/>
      <c r="I15" s="100">
        <f t="shared" ca="1" si="8"/>
        <v>0</v>
      </c>
      <c r="J15" s="104"/>
      <c r="K15" s="100">
        <f t="shared" ca="1" si="1"/>
        <v>0</v>
      </c>
      <c r="L15" s="104"/>
      <c r="M15" s="100">
        <f t="shared" ca="1" si="2"/>
        <v>0</v>
      </c>
      <c r="N15" s="104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6"/>
        <v>0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107"/>
      <c r="G16" s="100">
        <f t="shared" ca="1" si="8"/>
        <v>0</v>
      </c>
      <c r="H16" s="122"/>
      <c r="I16" s="100">
        <f t="shared" ca="1" si="8"/>
        <v>0</v>
      </c>
      <c r="J16" s="104"/>
      <c r="K16" s="100">
        <f t="shared" ca="1" si="1"/>
        <v>0</v>
      </c>
      <c r="L16" s="104"/>
      <c r="M16" s="100">
        <f t="shared" ca="1" si="2"/>
        <v>0</v>
      </c>
      <c r="N16" s="104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6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7"/>
        <v>0</v>
      </c>
      <c r="F17" s="107"/>
      <c r="G17" s="100">
        <f t="shared" si="8"/>
        <v>0</v>
      </c>
      <c r="H17" s="122"/>
      <c r="I17" s="100">
        <f t="shared" si="8"/>
        <v>0</v>
      </c>
      <c r="J17" s="104"/>
      <c r="K17" s="100">
        <f t="shared" si="1"/>
        <v>0</v>
      </c>
      <c r="L17" s="104"/>
      <c r="M17" s="100">
        <f t="shared" si="2"/>
        <v>0</v>
      </c>
      <c r="N17" s="104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6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5</v>
      </c>
      <c r="F18" s="107"/>
      <c r="G18" s="100">
        <f t="shared" ca="1" si="8"/>
        <v>0</v>
      </c>
      <c r="H18" s="122"/>
      <c r="I18" s="100">
        <f t="shared" ca="1" si="8"/>
        <v>0</v>
      </c>
      <c r="J18" s="104"/>
      <c r="K18" s="100">
        <f t="shared" ca="1" si="1"/>
        <v>0</v>
      </c>
      <c r="L18" s="104"/>
      <c r="M18" s="100">
        <f t="shared" ca="1" si="2"/>
        <v>0</v>
      </c>
      <c r="N18" s="104"/>
      <c r="O18" s="100">
        <f t="shared" ca="1" si="3"/>
        <v>0</v>
      </c>
      <c r="P18" s="104">
        <v>5</v>
      </c>
      <c r="Q18" s="100">
        <f t="shared" ca="1" si="4"/>
        <v>700</v>
      </c>
      <c r="R18" s="104"/>
      <c r="S18" s="100">
        <f t="shared" ca="1" si="5"/>
        <v>0</v>
      </c>
      <c r="T18" s="83">
        <f t="shared" ca="1" si="6"/>
        <v>700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107"/>
      <c r="G19" s="100">
        <f t="shared" ca="1" si="8"/>
        <v>0</v>
      </c>
      <c r="H19" s="122"/>
      <c r="I19" s="100">
        <f t="shared" ca="1" si="8"/>
        <v>0</v>
      </c>
      <c r="J19" s="104"/>
      <c r="K19" s="100">
        <f t="shared" ca="1" si="1"/>
        <v>0</v>
      </c>
      <c r="L19" s="104"/>
      <c r="M19" s="100">
        <f t="shared" ca="1" si="2"/>
        <v>0</v>
      </c>
      <c r="N19" s="104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6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107"/>
      <c r="G20" s="100">
        <f t="shared" ca="1" si="8"/>
        <v>0</v>
      </c>
      <c r="H20" s="122"/>
      <c r="I20" s="100">
        <f t="shared" ca="1" si="8"/>
        <v>0</v>
      </c>
      <c r="J20" s="104"/>
      <c r="K20" s="100">
        <f t="shared" ca="1" si="1"/>
        <v>0</v>
      </c>
      <c r="L20" s="104"/>
      <c r="M20" s="100">
        <f t="shared" ca="1" si="2"/>
        <v>0</v>
      </c>
      <c r="N20" s="104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6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12.75</v>
      </c>
      <c r="F21" s="107"/>
      <c r="G21" s="100">
        <f t="shared" ca="1" si="8"/>
        <v>0</v>
      </c>
      <c r="H21" s="122">
        <v>12.75</v>
      </c>
      <c r="I21" s="100">
        <f t="shared" ca="1" si="8"/>
        <v>1275</v>
      </c>
      <c r="J21" s="104"/>
      <c r="K21" s="100">
        <f t="shared" ca="1" si="1"/>
        <v>0</v>
      </c>
      <c r="L21" s="104"/>
      <c r="M21" s="100">
        <f t="shared" ca="1" si="2"/>
        <v>0</v>
      </c>
      <c r="N21" s="104"/>
      <c r="O21" s="100">
        <f t="shared" ca="1" si="3"/>
        <v>0</v>
      </c>
      <c r="P21" s="104"/>
      <c r="Q21" s="100">
        <f t="shared" ca="1" si="4"/>
        <v>0</v>
      </c>
      <c r="R21" s="104"/>
      <c r="S21" s="100">
        <f t="shared" ca="1" si="5"/>
        <v>0</v>
      </c>
      <c r="T21" s="83">
        <f t="shared" ca="1" si="6"/>
        <v>1275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107"/>
      <c r="G22" s="100">
        <f t="shared" ca="1" si="8"/>
        <v>0</v>
      </c>
      <c r="H22" s="122"/>
      <c r="I22" s="100">
        <f t="shared" ca="1" si="8"/>
        <v>0</v>
      </c>
      <c r="J22" s="104"/>
      <c r="K22" s="100">
        <f t="shared" ca="1" si="1"/>
        <v>0</v>
      </c>
      <c r="L22" s="104"/>
      <c r="M22" s="100">
        <f t="shared" ca="1" si="2"/>
        <v>0</v>
      </c>
      <c r="N22" s="104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6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107"/>
      <c r="G23" s="100">
        <f t="shared" ca="1" si="8"/>
        <v>0</v>
      </c>
      <c r="H23" s="122"/>
      <c r="I23" s="100">
        <f t="shared" ca="1" si="8"/>
        <v>0</v>
      </c>
      <c r="J23" s="104"/>
      <c r="K23" s="100">
        <f t="shared" ca="1" si="1"/>
        <v>0</v>
      </c>
      <c r="L23" s="104"/>
      <c r="M23" s="100">
        <f t="shared" ca="1" si="2"/>
        <v>0</v>
      </c>
      <c r="N23" s="104"/>
      <c r="O23" s="100">
        <f t="shared" ca="1" si="3"/>
        <v>0</v>
      </c>
      <c r="P23" s="104"/>
      <c r="Q23" s="100">
        <f t="shared" ca="1" si="4"/>
        <v>0</v>
      </c>
      <c r="R23" s="104"/>
      <c r="S23" s="100">
        <f t="shared" ca="1" si="5"/>
        <v>0</v>
      </c>
      <c r="T23" s="83">
        <f t="shared" ca="1" si="6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2.5</v>
      </c>
      <c r="F24" s="107"/>
      <c r="G24" s="100">
        <f t="shared" ca="1" si="8"/>
        <v>0</v>
      </c>
      <c r="H24" s="122">
        <v>2.5</v>
      </c>
      <c r="I24" s="100">
        <f t="shared" ca="1" si="8"/>
        <v>350</v>
      </c>
      <c r="J24" s="104"/>
      <c r="K24" s="100">
        <f t="shared" ca="1" si="1"/>
        <v>0</v>
      </c>
      <c r="L24" s="104"/>
      <c r="M24" s="100">
        <f t="shared" ca="1" si="2"/>
        <v>0</v>
      </c>
      <c r="N24" s="104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6"/>
        <v>350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107"/>
      <c r="G25" s="100">
        <f t="shared" ca="1" si="8"/>
        <v>0</v>
      </c>
      <c r="H25" s="122"/>
      <c r="I25" s="100">
        <f t="shared" ca="1" si="8"/>
        <v>0</v>
      </c>
      <c r="J25" s="104"/>
      <c r="K25" s="100">
        <f t="shared" ca="1" si="1"/>
        <v>0</v>
      </c>
      <c r="L25" s="104"/>
      <c r="M25" s="100">
        <f t="shared" ca="1" si="2"/>
        <v>0</v>
      </c>
      <c r="N25" s="104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6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107"/>
      <c r="G26" s="100">
        <f t="shared" ca="1" si="8"/>
        <v>0</v>
      </c>
      <c r="H26" s="122"/>
      <c r="I26" s="100">
        <f t="shared" ca="1" si="8"/>
        <v>0</v>
      </c>
      <c r="J26" s="104"/>
      <c r="K26" s="100">
        <f t="shared" ca="1" si="1"/>
        <v>0</v>
      </c>
      <c r="L26" s="104"/>
      <c r="M26" s="100">
        <f t="shared" ca="1" si="2"/>
        <v>0</v>
      </c>
      <c r="N26" s="104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6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7"/>
        <v>0</v>
      </c>
      <c r="F27" s="107"/>
      <c r="G27" s="100">
        <f t="shared" ca="1" si="8"/>
        <v>0</v>
      </c>
      <c r="H27" s="122"/>
      <c r="I27" s="100">
        <f t="shared" ca="1" si="8"/>
        <v>0</v>
      </c>
      <c r="J27" s="104"/>
      <c r="K27" s="100">
        <f t="shared" ca="1" si="1"/>
        <v>0</v>
      </c>
      <c r="L27" s="104"/>
      <c r="M27" s="100">
        <f t="shared" ca="1" si="2"/>
        <v>0</v>
      </c>
      <c r="N27" s="104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6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7"/>
        <v>0</v>
      </c>
      <c r="F28" s="107"/>
      <c r="G28" s="100">
        <f t="shared" ca="1" si="8"/>
        <v>0</v>
      </c>
      <c r="H28" s="122"/>
      <c r="I28" s="100">
        <f t="shared" ca="1" si="8"/>
        <v>0</v>
      </c>
      <c r="J28" s="104"/>
      <c r="K28" s="100">
        <f t="shared" ca="1" si="1"/>
        <v>0</v>
      </c>
      <c r="L28" s="104"/>
      <c r="M28" s="100">
        <f t="shared" ca="1" si="2"/>
        <v>0</v>
      </c>
      <c r="N28" s="104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6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7"/>
        <v>0</v>
      </c>
      <c r="F29" s="107"/>
      <c r="G29" s="100">
        <f t="shared" ca="1" si="8"/>
        <v>0</v>
      </c>
      <c r="H29" s="122"/>
      <c r="I29" s="100">
        <f t="shared" ca="1" si="8"/>
        <v>0</v>
      </c>
      <c r="J29" s="104"/>
      <c r="K29" s="100">
        <f t="shared" ca="1" si="1"/>
        <v>0</v>
      </c>
      <c r="L29" s="104"/>
      <c r="M29" s="100">
        <f t="shared" ca="1" si="2"/>
        <v>0</v>
      </c>
      <c r="N29" s="104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6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7"/>
        <v>0</v>
      </c>
      <c r="F30" s="107"/>
      <c r="G30" s="100">
        <f t="shared" ca="1" si="8"/>
        <v>0</v>
      </c>
      <c r="H30" s="122"/>
      <c r="I30" s="100">
        <f t="shared" ca="1" si="8"/>
        <v>0</v>
      </c>
      <c r="J30" s="104"/>
      <c r="K30" s="100">
        <f t="shared" ca="1" si="1"/>
        <v>0</v>
      </c>
      <c r="L30" s="104"/>
      <c r="M30" s="100">
        <f t="shared" ca="1" si="2"/>
        <v>0</v>
      </c>
      <c r="N30" s="104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6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7"/>
        <v>0</v>
      </c>
      <c r="F31" s="107"/>
      <c r="G31" s="100">
        <f t="shared" ca="1" si="8"/>
        <v>0</v>
      </c>
      <c r="H31" s="122"/>
      <c r="I31" s="100">
        <f t="shared" ca="1" si="8"/>
        <v>0</v>
      </c>
      <c r="J31" s="104"/>
      <c r="K31" s="100">
        <f t="shared" ca="1" si="1"/>
        <v>0</v>
      </c>
      <c r="L31" s="104"/>
      <c r="M31" s="100">
        <f t="shared" ca="1" si="2"/>
        <v>0</v>
      </c>
      <c r="N31" s="104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6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7"/>
        <v>0</v>
      </c>
      <c r="F32" s="107"/>
      <c r="G32" s="100">
        <f t="shared" ca="1" si="8"/>
        <v>0</v>
      </c>
      <c r="H32" s="122"/>
      <c r="I32" s="100">
        <f t="shared" ca="1" si="8"/>
        <v>0</v>
      </c>
      <c r="J32" s="104"/>
      <c r="K32" s="100">
        <f t="shared" ca="1" si="1"/>
        <v>0</v>
      </c>
      <c r="L32" s="104"/>
      <c r="M32" s="100">
        <f t="shared" ca="1" si="2"/>
        <v>0</v>
      </c>
      <c r="N32" s="104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6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7"/>
        <v>20.5</v>
      </c>
      <c r="F33" s="107"/>
      <c r="G33" s="100">
        <f t="shared" ca="1" si="8"/>
        <v>0</v>
      </c>
      <c r="H33" s="122"/>
      <c r="I33" s="100">
        <f t="shared" ca="1" si="8"/>
        <v>0</v>
      </c>
      <c r="J33" s="104"/>
      <c r="K33" s="100">
        <f t="shared" ca="1" si="1"/>
        <v>0</v>
      </c>
      <c r="L33" s="104"/>
      <c r="M33" s="100">
        <f t="shared" ca="1" si="2"/>
        <v>0</v>
      </c>
      <c r="N33" s="104"/>
      <c r="O33" s="100">
        <f t="shared" ca="1" si="3"/>
        <v>0</v>
      </c>
      <c r="P33" s="104"/>
      <c r="Q33" s="100">
        <f t="shared" ca="1" si="4"/>
        <v>0</v>
      </c>
      <c r="R33" s="104">
        <v>20.5</v>
      </c>
      <c r="S33" s="100">
        <f t="shared" ca="1" si="5"/>
        <v>2870</v>
      </c>
      <c r="T33" s="83">
        <f t="shared" ca="1" si="6"/>
        <v>2870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7"/>
        <v>0</v>
      </c>
      <c r="F34" s="107"/>
      <c r="G34" s="100">
        <f t="shared" ca="1" si="8"/>
        <v>0</v>
      </c>
      <c r="H34" s="122"/>
      <c r="I34" s="100">
        <f t="shared" ca="1" si="8"/>
        <v>0</v>
      </c>
      <c r="J34" s="104"/>
      <c r="K34" s="100">
        <f t="shared" ca="1" si="1"/>
        <v>0</v>
      </c>
      <c r="L34" s="104"/>
      <c r="M34" s="100">
        <f t="shared" ca="1" si="2"/>
        <v>0</v>
      </c>
      <c r="N34" s="104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6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7"/>
        <v>42.5</v>
      </c>
      <c r="F35" s="107"/>
      <c r="G35" s="100">
        <f t="shared" si="8"/>
        <v>0</v>
      </c>
      <c r="H35" s="122"/>
      <c r="I35" s="100">
        <f t="shared" si="8"/>
        <v>0</v>
      </c>
      <c r="J35" s="104"/>
      <c r="K35" s="100">
        <f t="shared" si="1"/>
        <v>0</v>
      </c>
      <c r="L35" s="104"/>
      <c r="M35" s="100">
        <f t="shared" si="2"/>
        <v>0</v>
      </c>
      <c r="N35" s="104"/>
      <c r="O35" s="100">
        <f t="shared" si="3"/>
        <v>0</v>
      </c>
      <c r="P35" s="104">
        <v>42.5</v>
      </c>
      <c r="Q35" s="100">
        <f t="shared" si="4"/>
        <v>4250</v>
      </c>
      <c r="R35" s="104"/>
      <c r="S35" s="100">
        <f t="shared" si="5"/>
        <v>0</v>
      </c>
      <c r="T35" s="83">
        <f t="shared" si="6"/>
        <v>4250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107"/>
      <c r="G36" s="100">
        <f t="shared" ca="1" si="8"/>
        <v>0</v>
      </c>
      <c r="H36" s="122"/>
      <c r="I36" s="100">
        <f t="shared" ca="1" si="8"/>
        <v>0</v>
      </c>
      <c r="J36" s="104"/>
      <c r="K36" s="100">
        <f t="shared" ca="1" si="1"/>
        <v>0</v>
      </c>
      <c r="L36" s="104"/>
      <c r="M36" s="100">
        <f t="shared" ca="1" si="2"/>
        <v>0</v>
      </c>
      <c r="N36" s="104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6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7"/>
        <v>0</v>
      </c>
      <c r="F37" s="107"/>
      <c r="G37" s="100">
        <f t="shared" ca="1" si="8"/>
        <v>0</v>
      </c>
      <c r="H37" s="122"/>
      <c r="I37" s="100">
        <f t="shared" ca="1" si="8"/>
        <v>0</v>
      </c>
      <c r="J37" s="104"/>
      <c r="K37" s="100">
        <f t="shared" ca="1" si="1"/>
        <v>0</v>
      </c>
      <c r="L37" s="104"/>
      <c r="M37" s="100">
        <f t="shared" ca="1" si="2"/>
        <v>0</v>
      </c>
      <c r="N37" s="104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6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7"/>
        <v>0</v>
      </c>
      <c r="F38" s="107"/>
      <c r="G38" s="100">
        <f t="shared" ca="1" si="8"/>
        <v>0</v>
      </c>
      <c r="H38" s="122"/>
      <c r="I38" s="100">
        <f t="shared" ca="1" si="8"/>
        <v>0</v>
      </c>
      <c r="J38" s="104"/>
      <c r="K38" s="100">
        <f t="shared" ca="1" si="1"/>
        <v>0</v>
      </c>
      <c r="L38" s="104"/>
      <c r="M38" s="100">
        <f t="shared" ca="1" si="2"/>
        <v>0</v>
      </c>
      <c r="N38" s="104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6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107"/>
      <c r="G39" s="100">
        <f t="shared" ca="1" si="8"/>
        <v>0</v>
      </c>
      <c r="H39" s="122"/>
      <c r="I39" s="100">
        <f t="shared" ca="1" si="8"/>
        <v>0</v>
      </c>
      <c r="J39" s="104"/>
      <c r="K39" s="100">
        <f t="shared" ca="1" si="1"/>
        <v>0</v>
      </c>
      <c r="L39" s="104"/>
      <c r="M39" s="100">
        <f t="shared" ca="1" si="2"/>
        <v>0</v>
      </c>
      <c r="N39" s="104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6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7"/>
        <v>0</v>
      </c>
      <c r="F40" s="107"/>
      <c r="G40" s="100">
        <f t="shared" ca="1" si="8"/>
        <v>0</v>
      </c>
      <c r="H40" s="122"/>
      <c r="I40" s="100">
        <f t="shared" ca="1" si="8"/>
        <v>0</v>
      </c>
      <c r="J40" s="104"/>
      <c r="K40" s="100">
        <f t="shared" ca="1" si="1"/>
        <v>0</v>
      </c>
      <c r="L40" s="104"/>
      <c r="M40" s="100">
        <f t="shared" ca="1" si="2"/>
        <v>0</v>
      </c>
      <c r="N40" s="104"/>
      <c r="O40" s="100">
        <f t="shared" ca="1" si="3"/>
        <v>0</v>
      </c>
      <c r="P40" s="104"/>
      <c r="Q40" s="100">
        <f t="shared" ca="1" si="4"/>
        <v>0</v>
      </c>
      <c r="R40" s="104"/>
      <c r="S40" s="100">
        <f t="shared" ca="1" si="5"/>
        <v>0</v>
      </c>
      <c r="T40" s="83">
        <f t="shared" ca="1" si="6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7"/>
        <v>0</v>
      </c>
      <c r="F41" s="107"/>
      <c r="G41" s="100">
        <f t="shared" ca="1" si="8"/>
        <v>0</v>
      </c>
      <c r="H41" s="122"/>
      <c r="I41" s="100">
        <f t="shared" ca="1" si="8"/>
        <v>0</v>
      </c>
      <c r="J41" s="104"/>
      <c r="K41" s="100">
        <f t="shared" ca="1" si="1"/>
        <v>0</v>
      </c>
      <c r="L41" s="104"/>
      <c r="M41" s="100">
        <f t="shared" ca="1" si="2"/>
        <v>0</v>
      </c>
      <c r="N41" s="104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6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7"/>
        <v>0</v>
      </c>
      <c r="F42" s="107"/>
      <c r="G42" s="100">
        <f t="shared" si="8"/>
        <v>0</v>
      </c>
      <c r="H42" s="122"/>
      <c r="I42" s="100">
        <f t="shared" si="8"/>
        <v>0</v>
      </c>
      <c r="J42" s="104"/>
      <c r="K42" s="100">
        <f t="shared" si="1"/>
        <v>0</v>
      </c>
      <c r="L42" s="104"/>
      <c r="M42" s="100">
        <f t="shared" si="2"/>
        <v>0</v>
      </c>
      <c r="N42" s="104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6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7"/>
        <v>0</v>
      </c>
      <c r="F43" s="107"/>
      <c r="G43" s="100">
        <f t="shared" si="8"/>
        <v>0</v>
      </c>
      <c r="H43" s="122"/>
      <c r="I43" s="100">
        <f t="shared" si="8"/>
        <v>0</v>
      </c>
      <c r="J43" s="104"/>
      <c r="K43" s="100">
        <f t="shared" si="1"/>
        <v>0</v>
      </c>
      <c r="L43" s="104"/>
      <c r="M43" s="100">
        <f t="shared" si="2"/>
        <v>0</v>
      </c>
      <c r="N43" s="104"/>
      <c r="O43" s="100">
        <f t="shared" si="3"/>
        <v>0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6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7"/>
        <v>0</v>
      </c>
      <c r="F44" s="107"/>
      <c r="G44" s="100">
        <f t="shared" ca="1" si="8"/>
        <v>0</v>
      </c>
      <c r="H44" s="122"/>
      <c r="I44" s="100">
        <f t="shared" ca="1" si="8"/>
        <v>0</v>
      </c>
      <c r="J44" s="104"/>
      <c r="K44" s="100">
        <f t="shared" ca="1" si="1"/>
        <v>0</v>
      </c>
      <c r="L44" s="104"/>
      <c r="M44" s="100">
        <f t="shared" ca="1" si="2"/>
        <v>0</v>
      </c>
      <c r="N44" s="104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6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7"/>
        <v>0</v>
      </c>
      <c r="F45" s="107"/>
      <c r="G45" s="100">
        <f t="shared" si="8"/>
        <v>0</v>
      </c>
      <c r="H45" s="122"/>
      <c r="I45" s="100">
        <f t="shared" si="8"/>
        <v>0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ref="T45:T79" si="14">IF(D45="",0,D45*E45)</f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7"/>
        <v>0</v>
      </c>
      <c r="F46" s="107"/>
      <c r="G46" s="100">
        <f t="shared" ca="1" si="8"/>
        <v>0</v>
      </c>
      <c r="H46" s="122"/>
      <c r="I46" s="100">
        <f t="shared" ca="1" si="8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14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7"/>
        <v>7.5</v>
      </c>
      <c r="F47" s="107"/>
      <c r="G47" s="100">
        <f t="shared" si="8"/>
        <v>0</v>
      </c>
      <c r="H47" s="122"/>
      <c r="I47" s="100">
        <f t="shared" si="8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>
        <v>7.5</v>
      </c>
      <c r="S47" s="100">
        <f t="shared" si="13"/>
        <v>562.5</v>
      </c>
      <c r="T47" s="83">
        <f t="shared" si="14"/>
        <v>562.5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7"/>
        <v>0</v>
      </c>
      <c r="F48" s="107"/>
      <c r="G48" s="100">
        <f t="shared" si="8"/>
        <v>0</v>
      </c>
      <c r="H48" s="122"/>
      <c r="I48" s="100">
        <f t="shared" si="8"/>
        <v>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14"/>
        <v>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7"/>
        <v>0</v>
      </c>
      <c r="F49" s="107"/>
      <c r="G49" s="100">
        <f t="shared" ca="1" si="8"/>
        <v>0</v>
      </c>
      <c r="H49" s="122"/>
      <c r="I49" s="100">
        <f t="shared" ca="1" si="8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/>
      <c r="Q49" s="100">
        <f t="shared" ca="1" si="12"/>
        <v>0</v>
      </c>
      <c r="R49" s="104"/>
      <c r="S49" s="100">
        <f t="shared" ca="1" si="13"/>
        <v>0</v>
      </c>
      <c r="T49" s="83">
        <f t="shared" ca="1" si="14"/>
        <v>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7"/>
        <v>0</v>
      </c>
      <c r="F50" s="107"/>
      <c r="G50" s="100">
        <f t="shared" si="8"/>
        <v>0</v>
      </c>
      <c r="H50" s="122"/>
      <c r="I50" s="100">
        <f t="shared" si="8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14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7"/>
        <v>0</v>
      </c>
      <c r="F51" s="107"/>
      <c r="G51" s="100">
        <f t="shared" si="8"/>
        <v>0</v>
      </c>
      <c r="H51" s="122"/>
      <c r="I51" s="100">
        <f t="shared" si="8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14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7"/>
        <v>0</v>
      </c>
      <c r="F52" s="107"/>
      <c r="G52" s="100">
        <f t="shared" si="8"/>
        <v>0</v>
      </c>
      <c r="H52" s="122"/>
      <c r="I52" s="100">
        <f t="shared" si="8"/>
        <v>0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14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107"/>
      <c r="G53" s="100">
        <f t="shared" ca="1" si="8"/>
        <v>0</v>
      </c>
      <c r="H53" s="122"/>
      <c r="I53" s="100">
        <f t="shared" ca="1" si="8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14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7"/>
        <v>0</v>
      </c>
      <c r="F54" s="107"/>
      <c r="G54" s="100">
        <f t="shared" ca="1" si="8"/>
        <v>0</v>
      </c>
      <c r="H54" s="122"/>
      <c r="I54" s="100">
        <f t="shared" ca="1" si="8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14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107"/>
      <c r="G55" s="100">
        <f t="shared" ca="1" si="8"/>
        <v>0</v>
      </c>
      <c r="H55" s="122"/>
      <c r="I55" s="100">
        <f t="shared" ca="1" si="8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14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7"/>
        <v>0</v>
      </c>
      <c r="F56" s="107"/>
      <c r="G56" s="100">
        <f t="shared" ca="1" si="8"/>
        <v>0</v>
      </c>
      <c r="H56" s="122"/>
      <c r="I56" s="100">
        <f t="shared" ca="1" si="8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14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7"/>
        <v>0</v>
      </c>
      <c r="F57" s="107"/>
      <c r="G57" s="100">
        <f t="shared" ca="1" si="8"/>
        <v>0</v>
      </c>
      <c r="H57" s="122"/>
      <c r="I57" s="100">
        <f t="shared" ca="1" si="8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14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107"/>
      <c r="G58" s="100">
        <f t="shared" ca="1" si="8"/>
        <v>0</v>
      </c>
      <c r="H58" s="122"/>
      <c r="I58" s="100">
        <f t="shared" ca="1" si="8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14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7"/>
        <v>0</v>
      </c>
      <c r="F59" s="107"/>
      <c r="G59" s="100">
        <f t="shared" ca="1" si="8"/>
        <v>0</v>
      </c>
      <c r="H59" s="122"/>
      <c r="I59" s="100">
        <f t="shared" ca="1" si="8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14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7"/>
        <v>0</v>
      </c>
      <c r="F60" s="107"/>
      <c r="G60" s="100">
        <f t="shared" si="8"/>
        <v>0</v>
      </c>
      <c r="H60" s="122"/>
      <c r="I60" s="100">
        <f t="shared" si="8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14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7"/>
        <v>0</v>
      </c>
      <c r="F61" s="107"/>
      <c r="G61" s="100">
        <f t="shared" si="8"/>
        <v>0</v>
      </c>
      <c r="H61" s="122"/>
      <c r="I61" s="100">
        <f t="shared" si="8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14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7"/>
        <v>0</v>
      </c>
      <c r="F62" s="107"/>
      <c r="G62" s="100">
        <f t="shared" ca="1" si="8"/>
        <v>0</v>
      </c>
      <c r="H62" s="122"/>
      <c r="I62" s="100">
        <f t="shared" ca="1" si="8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14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7"/>
        <v>6.75</v>
      </c>
      <c r="F63" s="107">
        <v>4.75</v>
      </c>
      <c r="G63" s="100">
        <f t="shared" si="8"/>
        <v>475</v>
      </c>
      <c r="H63" s="122"/>
      <c r="I63" s="100">
        <f t="shared" si="8"/>
        <v>0</v>
      </c>
      <c r="J63" s="104"/>
      <c r="K63" s="100">
        <f t="shared" si="9"/>
        <v>0</v>
      </c>
      <c r="L63" s="104"/>
      <c r="M63" s="100">
        <f t="shared" si="10"/>
        <v>0</v>
      </c>
      <c r="N63" s="104"/>
      <c r="O63" s="100">
        <f t="shared" si="11"/>
        <v>0</v>
      </c>
      <c r="P63" s="104">
        <v>2</v>
      </c>
      <c r="Q63" s="100">
        <f t="shared" si="12"/>
        <v>200</v>
      </c>
      <c r="R63" s="104"/>
      <c r="S63" s="100">
        <f t="shared" si="13"/>
        <v>0</v>
      </c>
      <c r="T63" s="83">
        <f t="shared" si="14"/>
        <v>675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7"/>
        <v>0</v>
      </c>
      <c r="F64" s="107"/>
      <c r="G64" s="100">
        <f t="shared" si="8"/>
        <v>0</v>
      </c>
      <c r="H64" s="122"/>
      <c r="I64" s="100">
        <f t="shared" si="8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14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7"/>
        <v>0</v>
      </c>
      <c r="F65" s="107"/>
      <c r="G65" s="100">
        <f t="shared" si="8"/>
        <v>0</v>
      </c>
      <c r="H65" s="122"/>
      <c r="I65" s="100">
        <f t="shared" si="8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14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7"/>
        <v>0</v>
      </c>
      <c r="F66" s="107"/>
      <c r="G66" s="100">
        <f t="shared" si="8"/>
        <v>0</v>
      </c>
      <c r="H66" s="122"/>
      <c r="I66" s="100">
        <f t="shared" si="8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14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7"/>
        <v>0</v>
      </c>
      <c r="F67" s="107"/>
      <c r="G67" s="100">
        <f t="shared" ca="1" si="8"/>
        <v>0</v>
      </c>
      <c r="H67" s="122"/>
      <c r="I67" s="100">
        <f t="shared" ca="1" si="8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14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7"/>
        <v>2.5</v>
      </c>
      <c r="F68" s="107">
        <v>1.5</v>
      </c>
      <c r="G68" s="100">
        <f t="shared" si="8"/>
        <v>90</v>
      </c>
      <c r="H68" s="122"/>
      <c r="I68" s="100">
        <f t="shared" si="8"/>
        <v>0</v>
      </c>
      <c r="J68" s="104"/>
      <c r="K68" s="100">
        <f t="shared" si="9"/>
        <v>0</v>
      </c>
      <c r="L68" s="104"/>
      <c r="M68" s="100">
        <f t="shared" si="10"/>
        <v>0</v>
      </c>
      <c r="N68" s="104"/>
      <c r="O68" s="100">
        <f t="shared" si="11"/>
        <v>0</v>
      </c>
      <c r="P68" s="104">
        <v>1</v>
      </c>
      <c r="Q68" s="100">
        <f t="shared" si="12"/>
        <v>60</v>
      </c>
      <c r="R68" s="104"/>
      <c r="S68" s="100">
        <f t="shared" si="13"/>
        <v>0</v>
      </c>
      <c r="T68" s="83">
        <f t="shared" si="14"/>
        <v>150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7"/>
        <v>0</v>
      </c>
      <c r="F69" s="107"/>
      <c r="G69" s="100">
        <f t="shared" si="8"/>
        <v>0</v>
      </c>
      <c r="H69" s="122"/>
      <c r="I69" s="100">
        <f t="shared" si="8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14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7"/>
        <v>0</v>
      </c>
      <c r="F70" s="107"/>
      <c r="G70" s="100">
        <f t="shared" si="8"/>
        <v>0</v>
      </c>
      <c r="H70" s="122"/>
      <c r="I70" s="100">
        <f t="shared" si="8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14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7"/>
        <v>19.5</v>
      </c>
      <c r="F71" s="107">
        <v>2</v>
      </c>
      <c r="G71" s="100">
        <f t="shared" si="8"/>
        <v>236</v>
      </c>
      <c r="H71" s="122">
        <v>17.5</v>
      </c>
      <c r="I71" s="100">
        <f t="shared" si="8"/>
        <v>2065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14"/>
        <v>2301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7"/>
        <v>0</v>
      </c>
      <c r="F72" s="107"/>
      <c r="G72" s="100">
        <f t="shared" si="8"/>
        <v>0</v>
      </c>
      <c r="H72" s="122"/>
      <c r="I72" s="100">
        <f t="shared" si="8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14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7"/>
        <v>5.25</v>
      </c>
      <c r="F73" s="107"/>
      <c r="G73" s="100">
        <f t="shared" si="8"/>
        <v>0</v>
      </c>
      <c r="H73" s="122"/>
      <c r="I73" s="100">
        <f t="shared" si="8"/>
        <v>0</v>
      </c>
      <c r="J73" s="104"/>
      <c r="K73" s="147">
        <f t="shared" si="9"/>
        <v>0</v>
      </c>
      <c r="L73" s="104">
        <v>5.25</v>
      </c>
      <c r="M73" s="100">
        <f t="shared" si="10"/>
        <v>619.5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14"/>
        <v>619.5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7"/>
        <v>0</v>
      </c>
      <c r="F74" s="107"/>
      <c r="G74" s="100">
        <f t="shared" si="8"/>
        <v>0</v>
      </c>
      <c r="H74" s="122"/>
      <c r="I74" s="100">
        <f t="shared" si="8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14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7"/>
        <v>0</v>
      </c>
      <c r="F75" s="75"/>
      <c r="G75" s="100">
        <f t="shared" si="8"/>
        <v>0</v>
      </c>
      <c r="H75" s="104"/>
      <c r="I75" s="100">
        <f t="shared" si="8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14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7"/>
        <v>0</v>
      </c>
      <c r="F76" s="75"/>
      <c r="G76" s="100">
        <f t="shared" ca="1" si="8"/>
        <v>0</v>
      </c>
      <c r="H76" s="104"/>
      <c r="I76" s="100">
        <f t="shared" ca="1" si="8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14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7"/>
        <v>1.75</v>
      </c>
      <c r="F77" s="75"/>
      <c r="G77" s="100">
        <f t="shared" ca="1" si="8"/>
        <v>0</v>
      </c>
      <c r="H77" s="104"/>
      <c r="I77" s="100">
        <f t="shared" ca="1" si="8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>
        <v>1.75</v>
      </c>
      <c r="Q77" s="100">
        <f ca="1">IF($D77="",0,$D77*P77)</f>
        <v>175</v>
      </c>
      <c r="R77" s="104"/>
      <c r="S77" s="100">
        <f ca="1">IF($D77="",0,$D77*R77)</f>
        <v>0</v>
      </c>
      <c r="T77" s="83">
        <f t="shared" ca="1" si="14"/>
        <v>175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79" si="15">IF($D78="",0,$D78*F78)</f>
        <v>0</v>
      </c>
      <c r="H78" s="104"/>
      <c r="I78" s="100">
        <f t="shared" si="15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 t="shared" si="14"/>
        <v>0</v>
      </c>
    </row>
    <row r="79" spans="1:20" ht="15" customHeight="1">
      <c r="A79" s="85"/>
      <c r="D79" s="19"/>
      <c r="E79" s="20">
        <f>F79+H79+J79+L79+N79+P79+R79</f>
        <v>0</v>
      </c>
      <c r="F79" s="75"/>
      <c r="G79" s="100">
        <f t="shared" si="15"/>
        <v>0</v>
      </c>
      <c r="H79" s="104"/>
      <c r="I79" s="100">
        <f t="shared" si="15"/>
        <v>0</v>
      </c>
      <c r="J79" s="104"/>
      <c r="K79" s="100">
        <f>IF($D79="",0,$D79*J79)</f>
        <v>0</v>
      </c>
      <c r="L79" s="104"/>
      <c r="M79" s="100">
        <f>IF($D79="",0,$D79*L79)</f>
        <v>0</v>
      </c>
      <c r="N79" s="104"/>
      <c r="O79" s="100">
        <f>IF($D79="",0,$D79*N79)</f>
        <v>0</v>
      </c>
      <c r="P79" s="104"/>
      <c r="Q79" s="100">
        <f>IF($D79="",0,$D79*P79)</f>
        <v>0</v>
      </c>
      <c r="R79" s="104"/>
      <c r="S79" s="100">
        <f>IF($D79="",0,$D79*R79)</f>
        <v>0</v>
      </c>
      <c r="T79" s="83">
        <f t="shared" si="14"/>
        <v>0</v>
      </c>
    </row>
    <row r="80" spans="1:20" s="62" customFormat="1" ht="15" customHeight="1">
      <c r="A80" s="86"/>
      <c r="C80" s="63" t="s">
        <v>155</v>
      </c>
      <c r="D80" s="57"/>
      <c r="E80" s="20">
        <f>F80+H80+J80+L80+N80+P80+R80</f>
        <v>126.5</v>
      </c>
      <c r="F80" s="76">
        <f>SUM(F12:F79)</f>
        <v>8.25</v>
      </c>
      <c r="G80" s="77"/>
      <c r="H80" s="76">
        <f>SUM(H12:H79)</f>
        <v>32.75</v>
      </c>
      <c r="I80" s="77"/>
      <c r="J80" s="76">
        <f>SUM(J12:J79)</f>
        <v>0</v>
      </c>
      <c r="K80" s="77"/>
      <c r="L80" s="76">
        <f>SUM(L12:L79)</f>
        <v>5.25</v>
      </c>
      <c r="M80" s="77"/>
      <c r="N80" s="76">
        <f>SUM(N12:N79)</f>
        <v>0</v>
      </c>
      <c r="O80" s="77"/>
      <c r="P80" s="76">
        <f>SUM(P12:P79)</f>
        <v>52.25</v>
      </c>
      <c r="Q80" s="77">
        <f ca="1">SUM(Q13:Q79)</f>
        <v>5385</v>
      </c>
      <c r="R80" s="76">
        <f>SUM(R12:R79)</f>
        <v>28</v>
      </c>
      <c r="S80" s="77"/>
      <c r="T80" s="77"/>
    </row>
    <row r="81" spans="1:21" ht="4.5" customHeight="1">
      <c r="A81" s="87"/>
      <c r="B81" s="40"/>
      <c r="C81" s="69"/>
      <c r="D81" s="70"/>
      <c r="E81" s="70"/>
      <c r="F81" s="78"/>
      <c r="G81" s="79"/>
      <c r="H81" s="78"/>
      <c r="I81" s="79"/>
      <c r="J81" s="78"/>
      <c r="K81" s="79"/>
      <c r="L81" s="78"/>
      <c r="M81" s="79"/>
      <c r="N81" s="78"/>
      <c r="O81" s="79"/>
      <c r="P81" s="78"/>
      <c r="Q81" s="79"/>
      <c r="R81" s="78"/>
      <c r="S81" s="79"/>
      <c r="T81" s="70"/>
      <c r="U81" s="65"/>
    </row>
    <row r="82" spans="1:21" ht="15" customHeight="1">
      <c r="A82" s="66"/>
      <c r="B82" s="66"/>
      <c r="C82" s="67" t="s">
        <v>156</v>
      </c>
      <c r="D82" s="68"/>
      <c r="E82" s="19"/>
      <c r="F82" s="80"/>
      <c r="G82" s="220">
        <f ca="1">SUM(G12:G81)</f>
        <v>801</v>
      </c>
      <c r="H82" s="80"/>
      <c r="I82" s="220">
        <f ca="1">SUM(I12:I81)</f>
        <v>3690</v>
      </c>
      <c r="J82" s="80"/>
      <c r="K82" s="81">
        <f ca="1">SUM(K12:K81)</f>
        <v>0</v>
      </c>
      <c r="L82" s="80"/>
      <c r="M82" s="81">
        <f ca="1">SUM(M12:M81)</f>
        <v>619.5</v>
      </c>
      <c r="N82" s="80"/>
      <c r="O82" s="81">
        <f ca="1">SUM(O12:O81)</f>
        <v>0</v>
      </c>
      <c r="P82" s="80"/>
      <c r="Q82" s="81">
        <f ca="1">SUM(Q13:Q79)</f>
        <v>5385</v>
      </c>
      <c r="R82" s="80"/>
      <c r="S82" s="81">
        <f ca="1">SUM(S12:S81)</f>
        <v>3432.5</v>
      </c>
      <c r="T82" s="81">
        <f ca="1">SUM(T13:T81)</f>
        <v>13928</v>
      </c>
    </row>
    <row r="83" spans="1:21">
      <c r="C83" s="41" t="s">
        <v>25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2">
        <f ca="1">SUBTOTAL(9,T13:T81)</f>
        <v>13928</v>
      </c>
    </row>
    <row r="84" spans="1:21">
      <c r="C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</row>
    <row r="85" spans="1:21">
      <c r="A85" s="108"/>
      <c r="T85" s="19"/>
    </row>
    <row r="94" spans="1:21">
      <c r="T94" s="21">
        <f>SUM(T92-T91)</f>
        <v>0</v>
      </c>
    </row>
  </sheetData>
  <autoFilter ref="A12:T82" xr:uid="{00000000-0009-0000-0000-000003000000}"/>
  <mergeCells count="9">
    <mergeCell ref="R10:S10"/>
    <mergeCell ref="B6:D6"/>
    <mergeCell ref="B8:D8"/>
    <mergeCell ref="F10:G10"/>
    <mergeCell ref="J10:K10"/>
    <mergeCell ref="N10:O10"/>
    <mergeCell ref="P10:Q10"/>
    <mergeCell ref="H10:I10"/>
    <mergeCell ref="L10:M10"/>
  </mergeCells>
  <dataValidations count="3">
    <dataValidation type="list" allowBlank="1" showInputMessage="1" showErrorMessage="1" sqref="C12" xr:uid="{00000000-0002-0000-0300-000000000000}">
      <formula1>Kategorie</formula1>
    </dataValidation>
    <dataValidation type="list" allowBlank="1" showInputMessage="1" showErrorMessage="1" sqref="D12" xr:uid="{00000000-0002-0000-0300-000001000000}">
      <formula1>Jahr</formula1>
    </dataValidation>
    <dataValidation type="list" allowBlank="1" showInputMessage="1" showErrorMessage="1" sqref="A13:A82" xr:uid="{00000000-0002-0000-03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61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Q80" formula="1"/>
  </ignoredErrors>
  <legacyDrawingHF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X94"/>
  <sheetViews>
    <sheetView view="pageBreakPreview" topLeftCell="A64" zoomScaleNormal="110" zoomScaleSheetLayoutView="100" workbookViewId="0">
      <selection activeCell="A15" sqref="A1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17" t="str">
        <f>IF(Vertragsdaten!B6="","",Vertragsdaten!B6)</f>
        <v>EP SIEP</v>
      </c>
      <c r="C4" s="117"/>
      <c r="D4" s="11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42430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12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0</v>
      </c>
      <c r="F13" s="107"/>
      <c r="G13" s="99">
        <f ca="1">IF($D13="",0,$D13*F13)</f>
        <v>0</v>
      </c>
      <c r="H13" s="121"/>
      <c r="I13" s="99">
        <f ca="1">IF($D13="",0,$D13*H13)</f>
        <v>0</v>
      </c>
      <c r="J13" s="120"/>
      <c r="K13" s="99">
        <f t="shared" ref="K13:K44" ca="1" si="1">IF($D13="",0,$D13*J13)</f>
        <v>0</v>
      </c>
      <c r="L13" s="120"/>
      <c r="M13" s="99">
        <f t="shared" ref="M13:M44" ca="1" si="2">IF($D13="",0,$D13*L13)</f>
        <v>0</v>
      </c>
      <c r="N13" s="120"/>
      <c r="O13" s="99">
        <f t="shared" ref="O13:O44" ca="1" si="3">IF($D13="",0,$D13*N13)</f>
        <v>0</v>
      </c>
      <c r="P13" s="120"/>
      <c r="Q13" s="99">
        <f t="shared" ref="Q13:Q44" ca="1" si="4">IF($D13="",0,$D13*P13)</f>
        <v>0</v>
      </c>
      <c r="R13" s="120"/>
      <c r="S13" s="99">
        <f t="shared" ref="S13:S44" ca="1" si="5">IF($D13="",0,$D13*R13)</f>
        <v>0</v>
      </c>
      <c r="T13" s="83">
        <f t="shared" ref="T13:T76" ca="1" si="6">IF(D13="",0,D13*E13)</f>
        <v>0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F14+H14+J14+L14+N14+P14+R14</f>
        <v>0</v>
      </c>
      <c r="F14" s="107"/>
      <c r="G14" s="100">
        <f t="shared" ref="G14:I77" ca="1" si="8">IF($D14="",0,$D14*F14)</f>
        <v>0</v>
      </c>
      <c r="H14" s="122"/>
      <c r="I14" s="100">
        <f t="shared" ca="1" si="8"/>
        <v>0</v>
      </c>
      <c r="J14" s="104"/>
      <c r="K14" s="100">
        <f t="shared" ca="1" si="1"/>
        <v>0</v>
      </c>
      <c r="L14" s="104"/>
      <c r="M14" s="100">
        <f t="shared" ca="1" si="2"/>
        <v>0</v>
      </c>
      <c r="N14" s="104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ca="1" si="6"/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107"/>
      <c r="G15" s="100">
        <f t="shared" ca="1" si="8"/>
        <v>0</v>
      </c>
      <c r="H15" s="122"/>
      <c r="I15" s="100">
        <f t="shared" ca="1" si="8"/>
        <v>0</v>
      </c>
      <c r="J15" s="104"/>
      <c r="K15" s="100">
        <f t="shared" ca="1" si="1"/>
        <v>0</v>
      </c>
      <c r="L15" s="104"/>
      <c r="M15" s="100">
        <f t="shared" ca="1" si="2"/>
        <v>0</v>
      </c>
      <c r="N15" s="104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6"/>
        <v>0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107"/>
      <c r="G16" s="100">
        <f t="shared" ca="1" si="8"/>
        <v>0</v>
      </c>
      <c r="H16" s="122"/>
      <c r="I16" s="100">
        <f t="shared" ca="1" si="8"/>
        <v>0</v>
      </c>
      <c r="J16" s="104"/>
      <c r="K16" s="100">
        <f t="shared" ca="1" si="1"/>
        <v>0</v>
      </c>
      <c r="L16" s="104"/>
      <c r="M16" s="100">
        <f t="shared" ca="1" si="2"/>
        <v>0</v>
      </c>
      <c r="N16" s="104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6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7"/>
        <v>0</v>
      </c>
      <c r="F17" s="107"/>
      <c r="G17" s="100">
        <f t="shared" si="8"/>
        <v>0</v>
      </c>
      <c r="H17" s="122"/>
      <c r="I17" s="100">
        <f t="shared" si="8"/>
        <v>0</v>
      </c>
      <c r="J17" s="104"/>
      <c r="K17" s="100">
        <f t="shared" si="1"/>
        <v>0</v>
      </c>
      <c r="L17" s="104"/>
      <c r="M17" s="100">
        <f t="shared" si="2"/>
        <v>0</v>
      </c>
      <c r="N17" s="104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6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4.5</v>
      </c>
      <c r="F18" s="107"/>
      <c r="G18" s="100">
        <f t="shared" ca="1" si="8"/>
        <v>0</v>
      </c>
      <c r="H18" s="122"/>
      <c r="I18" s="100">
        <f t="shared" ca="1" si="8"/>
        <v>0</v>
      </c>
      <c r="J18" s="104"/>
      <c r="K18" s="100">
        <f t="shared" ca="1" si="1"/>
        <v>0</v>
      </c>
      <c r="L18" s="104"/>
      <c r="M18" s="100">
        <f t="shared" ca="1" si="2"/>
        <v>0</v>
      </c>
      <c r="N18" s="104"/>
      <c r="O18" s="100">
        <f t="shared" ca="1" si="3"/>
        <v>0</v>
      </c>
      <c r="P18" s="104">
        <v>4.5</v>
      </c>
      <c r="Q18" s="100">
        <f t="shared" ca="1" si="4"/>
        <v>630</v>
      </c>
      <c r="R18" s="104"/>
      <c r="S18" s="100">
        <f t="shared" ca="1" si="5"/>
        <v>0</v>
      </c>
      <c r="T18" s="83">
        <f t="shared" ca="1" si="6"/>
        <v>630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107"/>
      <c r="G19" s="100">
        <f t="shared" ca="1" si="8"/>
        <v>0</v>
      </c>
      <c r="H19" s="122"/>
      <c r="I19" s="100">
        <f t="shared" ca="1" si="8"/>
        <v>0</v>
      </c>
      <c r="J19" s="104"/>
      <c r="K19" s="100">
        <f t="shared" ca="1" si="1"/>
        <v>0</v>
      </c>
      <c r="L19" s="104"/>
      <c r="M19" s="100">
        <f t="shared" ca="1" si="2"/>
        <v>0</v>
      </c>
      <c r="N19" s="104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6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107"/>
      <c r="G20" s="100">
        <f t="shared" ca="1" si="8"/>
        <v>0</v>
      </c>
      <c r="H20" s="122"/>
      <c r="I20" s="100">
        <f t="shared" ca="1" si="8"/>
        <v>0</v>
      </c>
      <c r="J20" s="104"/>
      <c r="K20" s="100">
        <f t="shared" ca="1" si="1"/>
        <v>0</v>
      </c>
      <c r="L20" s="104"/>
      <c r="M20" s="100">
        <f t="shared" ca="1" si="2"/>
        <v>0</v>
      </c>
      <c r="N20" s="104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6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3.5</v>
      </c>
      <c r="F21" s="107"/>
      <c r="G21" s="100">
        <f t="shared" ca="1" si="8"/>
        <v>0</v>
      </c>
      <c r="H21" s="122">
        <v>1</v>
      </c>
      <c r="I21" s="100">
        <f t="shared" ca="1" si="8"/>
        <v>100</v>
      </c>
      <c r="J21" s="104"/>
      <c r="K21" s="100">
        <f t="shared" ca="1" si="1"/>
        <v>0</v>
      </c>
      <c r="L21" s="104"/>
      <c r="M21" s="100">
        <f t="shared" ca="1" si="2"/>
        <v>0</v>
      </c>
      <c r="N21" s="104"/>
      <c r="O21" s="100">
        <f t="shared" ca="1" si="3"/>
        <v>0</v>
      </c>
      <c r="P21" s="104">
        <v>2.5</v>
      </c>
      <c r="Q21" s="100">
        <f t="shared" ca="1" si="4"/>
        <v>250</v>
      </c>
      <c r="R21" s="104"/>
      <c r="S21" s="100">
        <f t="shared" ca="1" si="5"/>
        <v>0</v>
      </c>
      <c r="T21" s="83">
        <f t="shared" ca="1" si="6"/>
        <v>350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107"/>
      <c r="G22" s="100">
        <f t="shared" ca="1" si="8"/>
        <v>0</v>
      </c>
      <c r="H22" s="122"/>
      <c r="I22" s="100">
        <f t="shared" ca="1" si="8"/>
        <v>0</v>
      </c>
      <c r="J22" s="104"/>
      <c r="K22" s="100">
        <f t="shared" ca="1" si="1"/>
        <v>0</v>
      </c>
      <c r="L22" s="104"/>
      <c r="M22" s="100">
        <f t="shared" ca="1" si="2"/>
        <v>0</v>
      </c>
      <c r="N22" s="104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6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107"/>
      <c r="G23" s="100">
        <f t="shared" ca="1" si="8"/>
        <v>0</v>
      </c>
      <c r="H23" s="122"/>
      <c r="I23" s="100">
        <f t="shared" ca="1" si="8"/>
        <v>0</v>
      </c>
      <c r="J23" s="104"/>
      <c r="K23" s="100">
        <f t="shared" ca="1" si="1"/>
        <v>0</v>
      </c>
      <c r="L23" s="104"/>
      <c r="M23" s="100">
        <f t="shared" ca="1" si="2"/>
        <v>0</v>
      </c>
      <c r="N23" s="104"/>
      <c r="O23" s="100">
        <f t="shared" ca="1" si="3"/>
        <v>0</v>
      </c>
      <c r="P23" s="104"/>
      <c r="Q23" s="100">
        <f t="shared" ca="1" si="4"/>
        <v>0</v>
      </c>
      <c r="R23" s="104"/>
      <c r="S23" s="100">
        <f t="shared" ca="1" si="5"/>
        <v>0</v>
      </c>
      <c r="T23" s="83">
        <f t="shared" ca="1" si="6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24.25</v>
      </c>
      <c r="F24" s="107"/>
      <c r="G24" s="100">
        <f t="shared" ca="1" si="8"/>
        <v>0</v>
      </c>
      <c r="H24" s="122">
        <v>24.25</v>
      </c>
      <c r="I24" s="100">
        <f t="shared" ca="1" si="8"/>
        <v>3395</v>
      </c>
      <c r="J24" s="104"/>
      <c r="K24" s="100">
        <f t="shared" ca="1" si="1"/>
        <v>0</v>
      </c>
      <c r="L24" s="104"/>
      <c r="M24" s="100">
        <f t="shared" ca="1" si="2"/>
        <v>0</v>
      </c>
      <c r="N24" s="104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6"/>
        <v>3395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107"/>
      <c r="G25" s="100">
        <f t="shared" ca="1" si="8"/>
        <v>0</v>
      </c>
      <c r="H25" s="122"/>
      <c r="I25" s="100">
        <f t="shared" ca="1" si="8"/>
        <v>0</v>
      </c>
      <c r="J25" s="104"/>
      <c r="K25" s="100">
        <f t="shared" ca="1" si="1"/>
        <v>0</v>
      </c>
      <c r="L25" s="104"/>
      <c r="M25" s="100">
        <f t="shared" ca="1" si="2"/>
        <v>0</v>
      </c>
      <c r="N25" s="104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6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1</v>
      </c>
      <c r="F26" s="107"/>
      <c r="G26" s="100">
        <f t="shared" ca="1" si="8"/>
        <v>0</v>
      </c>
      <c r="H26" s="122">
        <v>1</v>
      </c>
      <c r="I26" s="100">
        <f t="shared" ca="1" si="8"/>
        <v>118</v>
      </c>
      <c r="J26" s="104"/>
      <c r="K26" s="100">
        <f t="shared" ca="1" si="1"/>
        <v>0</v>
      </c>
      <c r="L26" s="104"/>
      <c r="M26" s="100">
        <f t="shared" ca="1" si="2"/>
        <v>0</v>
      </c>
      <c r="N26" s="104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6"/>
        <v>118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7"/>
        <v>0</v>
      </c>
      <c r="F27" s="107"/>
      <c r="G27" s="100">
        <f t="shared" ca="1" si="8"/>
        <v>0</v>
      </c>
      <c r="H27" s="122"/>
      <c r="I27" s="100">
        <f t="shared" ca="1" si="8"/>
        <v>0</v>
      </c>
      <c r="J27" s="104"/>
      <c r="K27" s="100">
        <f t="shared" ca="1" si="1"/>
        <v>0</v>
      </c>
      <c r="L27" s="104"/>
      <c r="M27" s="100">
        <f t="shared" ca="1" si="2"/>
        <v>0</v>
      </c>
      <c r="N27" s="104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6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7"/>
        <v>0</v>
      </c>
      <c r="F28" s="107"/>
      <c r="G28" s="100">
        <f t="shared" ca="1" si="8"/>
        <v>0</v>
      </c>
      <c r="H28" s="122"/>
      <c r="I28" s="100">
        <f t="shared" ca="1" si="8"/>
        <v>0</v>
      </c>
      <c r="J28" s="104"/>
      <c r="K28" s="100">
        <f t="shared" ca="1" si="1"/>
        <v>0</v>
      </c>
      <c r="L28" s="104"/>
      <c r="M28" s="100">
        <f t="shared" ca="1" si="2"/>
        <v>0</v>
      </c>
      <c r="N28" s="104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6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7"/>
        <v>0</v>
      </c>
      <c r="F29" s="107"/>
      <c r="G29" s="100">
        <f t="shared" ca="1" si="8"/>
        <v>0</v>
      </c>
      <c r="H29" s="122"/>
      <c r="I29" s="100">
        <f t="shared" ca="1" si="8"/>
        <v>0</v>
      </c>
      <c r="J29" s="104"/>
      <c r="K29" s="100">
        <f t="shared" ca="1" si="1"/>
        <v>0</v>
      </c>
      <c r="L29" s="104"/>
      <c r="M29" s="100">
        <f t="shared" ca="1" si="2"/>
        <v>0</v>
      </c>
      <c r="N29" s="104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6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7"/>
        <v>0</v>
      </c>
      <c r="F30" s="107"/>
      <c r="G30" s="100">
        <f t="shared" ca="1" si="8"/>
        <v>0</v>
      </c>
      <c r="H30" s="122"/>
      <c r="I30" s="100">
        <f t="shared" ca="1" si="8"/>
        <v>0</v>
      </c>
      <c r="J30" s="104"/>
      <c r="K30" s="100">
        <f t="shared" ca="1" si="1"/>
        <v>0</v>
      </c>
      <c r="L30" s="104"/>
      <c r="M30" s="100">
        <f t="shared" ca="1" si="2"/>
        <v>0</v>
      </c>
      <c r="N30" s="104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6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7"/>
        <v>0</v>
      </c>
      <c r="F31" s="107"/>
      <c r="G31" s="100">
        <f t="shared" ca="1" si="8"/>
        <v>0</v>
      </c>
      <c r="H31" s="122"/>
      <c r="I31" s="100">
        <f t="shared" ca="1" si="8"/>
        <v>0</v>
      </c>
      <c r="J31" s="104"/>
      <c r="K31" s="100">
        <f t="shared" ca="1" si="1"/>
        <v>0</v>
      </c>
      <c r="L31" s="104"/>
      <c r="M31" s="100">
        <f t="shared" ca="1" si="2"/>
        <v>0</v>
      </c>
      <c r="N31" s="104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6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7"/>
        <v>0</v>
      </c>
      <c r="F32" s="107"/>
      <c r="G32" s="100">
        <f t="shared" ca="1" si="8"/>
        <v>0</v>
      </c>
      <c r="H32" s="122"/>
      <c r="I32" s="100">
        <f t="shared" ca="1" si="8"/>
        <v>0</v>
      </c>
      <c r="J32" s="104"/>
      <c r="K32" s="100">
        <f t="shared" ca="1" si="1"/>
        <v>0</v>
      </c>
      <c r="L32" s="104"/>
      <c r="M32" s="100">
        <f t="shared" ca="1" si="2"/>
        <v>0</v>
      </c>
      <c r="N32" s="104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6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7"/>
        <v>0</v>
      </c>
      <c r="F33" s="107"/>
      <c r="G33" s="100">
        <f t="shared" ca="1" si="8"/>
        <v>0</v>
      </c>
      <c r="H33" s="122"/>
      <c r="I33" s="100">
        <f t="shared" ca="1" si="8"/>
        <v>0</v>
      </c>
      <c r="J33" s="104"/>
      <c r="K33" s="100">
        <f t="shared" ca="1" si="1"/>
        <v>0</v>
      </c>
      <c r="L33" s="104"/>
      <c r="M33" s="100">
        <f t="shared" ca="1" si="2"/>
        <v>0</v>
      </c>
      <c r="N33" s="104"/>
      <c r="O33" s="100">
        <f t="shared" ca="1" si="3"/>
        <v>0</v>
      </c>
      <c r="P33" s="104"/>
      <c r="Q33" s="100">
        <f t="shared" ca="1" si="4"/>
        <v>0</v>
      </c>
      <c r="R33" s="104"/>
      <c r="S33" s="100">
        <f t="shared" ca="1" si="5"/>
        <v>0</v>
      </c>
      <c r="T33" s="83">
        <f t="shared" ca="1" si="6"/>
        <v>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7"/>
        <v>0</v>
      </c>
      <c r="F34" s="107"/>
      <c r="G34" s="100">
        <f t="shared" ca="1" si="8"/>
        <v>0</v>
      </c>
      <c r="H34" s="122"/>
      <c r="I34" s="100">
        <f t="shared" ca="1" si="8"/>
        <v>0</v>
      </c>
      <c r="J34" s="104"/>
      <c r="K34" s="100">
        <f t="shared" ca="1" si="1"/>
        <v>0</v>
      </c>
      <c r="L34" s="104"/>
      <c r="M34" s="100">
        <f t="shared" ca="1" si="2"/>
        <v>0</v>
      </c>
      <c r="N34" s="104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6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7"/>
        <v>23.25</v>
      </c>
      <c r="F35" s="107"/>
      <c r="G35" s="100">
        <f t="shared" si="8"/>
        <v>0</v>
      </c>
      <c r="H35" s="122"/>
      <c r="I35" s="100">
        <f t="shared" si="8"/>
        <v>0</v>
      </c>
      <c r="J35" s="104"/>
      <c r="K35" s="100">
        <f t="shared" si="1"/>
        <v>0</v>
      </c>
      <c r="L35" s="104"/>
      <c r="M35" s="100">
        <f t="shared" si="2"/>
        <v>0</v>
      </c>
      <c r="N35" s="104"/>
      <c r="O35" s="100">
        <f t="shared" si="3"/>
        <v>0</v>
      </c>
      <c r="P35" s="104">
        <v>23.25</v>
      </c>
      <c r="Q35" s="100">
        <f t="shared" si="4"/>
        <v>2325</v>
      </c>
      <c r="R35" s="104"/>
      <c r="S35" s="100">
        <f t="shared" si="5"/>
        <v>0</v>
      </c>
      <c r="T35" s="83">
        <f t="shared" si="6"/>
        <v>2325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107"/>
      <c r="G36" s="100">
        <f t="shared" ca="1" si="8"/>
        <v>0</v>
      </c>
      <c r="H36" s="122"/>
      <c r="I36" s="100">
        <f t="shared" ca="1" si="8"/>
        <v>0</v>
      </c>
      <c r="J36" s="104"/>
      <c r="K36" s="100">
        <f t="shared" ca="1" si="1"/>
        <v>0</v>
      </c>
      <c r="L36" s="104"/>
      <c r="M36" s="100">
        <f t="shared" ca="1" si="2"/>
        <v>0</v>
      </c>
      <c r="N36" s="104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6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7"/>
        <v>0</v>
      </c>
      <c r="F37" s="107"/>
      <c r="G37" s="100">
        <f t="shared" ca="1" si="8"/>
        <v>0</v>
      </c>
      <c r="H37" s="122"/>
      <c r="I37" s="100">
        <f t="shared" ca="1" si="8"/>
        <v>0</v>
      </c>
      <c r="J37" s="104"/>
      <c r="K37" s="100">
        <f t="shared" ca="1" si="1"/>
        <v>0</v>
      </c>
      <c r="L37" s="104"/>
      <c r="M37" s="100">
        <f t="shared" ca="1" si="2"/>
        <v>0</v>
      </c>
      <c r="N37" s="104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6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7"/>
        <v>0</v>
      </c>
      <c r="F38" s="107"/>
      <c r="G38" s="100">
        <f t="shared" ca="1" si="8"/>
        <v>0</v>
      </c>
      <c r="H38" s="122"/>
      <c r="I38" s="100">
        <f t="shared" ca="1" si="8"/>
        <v>0</v>
      </c>
      <c r="J38" s="104"/>
      <c r="K38" s="100">
        <f t="shared" ca="1" si="1"/>
        <v>0</v>
      </c>
      <c r="L38" s="104"/>
      <c r="M38" s="100">
        <f t="shared" ca="1" si="2"/>
        <v>0</v>
      </c>
      <c r="N38" s="104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6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107"/>
      <c r="G39" s="100">
        <f t="shared" ca="1" si="8"/>
        <v>0</v>
      </c>
      <c r="H39" s="122"/>
      <c r="I39" s="100">
        <f t="shared" ca="1" si="8"/>
        <v>0</v>
      </c>
      <c r="J39" s="104"/>
      <c r="K39" s="100">
        <f t="shared" ca="1" si="1"/>
        <v>0</v>
      </c>
      <c r="L39" s="104"/>
      <c r="M39" s="100">
        <f t="shared" ca="1" si="2"/>
        <v>0</v>
      </c>
      <c r="N39" s="104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6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7"/>
        <v>1</v>
      </c>
      <c r="F40" s="107"/>
      <c r="G40" s="100">
        <f t="shared" ca="1" si="8"/>
        <v>0</v>
      </c>
      <c r="H40" s="122"/>
      <c r="I40" s="100">
        <f t="shared" ca="1" si="8"/>
        <v>0</v>
      </c>
      <c r="J40" s="104"/>
      <c r="K40" s="100">
        <f t="shared" ca="1" si="1"/>
        <v>0</v>
      </c>
      <c r="L40" s="104"/>
      <c r="M40" s="100">
        <f t="shared" ca="1" si="2"/>
        <v>0</v>
      </c>
      <c r="N40" s="104"/>
      <c r="O40" s="100">
        <f t="shared" ca="1" si="3"/>
        <v>0</v>
      </c>
      <c r="P40" s="104"/>
      <c r="Q40" s="100">
        <f t="shared" ca="1" si="4"/>
        <v>0</v>
      </c>
      <c r="R40" s="104">
        <v>1</v>
      </c>
      <c r="S40" s="100">
        <f t="shared" ca="1" si="5"/>
        <v>140</v>
      </c>
      <c r="T40" s="83">
        <f t="shared" ca="1" si="6"/>
        <v>140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7"/>
        <v>0</v>
      </c>
      <c r="F41" s="107"/>
      <c r="G41" s="100">
        <f t="shared" ca="1" si="8"/>
        <v>0</v>
      </c>
      <c r="H41" s="122"/>
      <c r="I41" s="100">
        <f t="shared" ca="1" si="8"/>
        <v>0</v>
      </c>
      <c r="J41" s="104"/>
      <c r="K41" s="100">
        <f t="shared" ca="1" si="1"/>
        <v>0</v>
      </c>
      <c r="L41" s="104"/>
      <c r="M41" s="100">
        <f t="shared" ca="1" si="2"/>
        <v>0</v>
      </c>
      <c r="N41" s="104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6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7"/>
        <v>0</v>
      </c>
      <c r="F42" s="107"/>
      <c r="G42" s="100">
        <f t="shared" si="8"/>
        <v>0</v>
      </c>
      <c r="H42" s="122"/>
      <c r="I42" s="100">
        <f t="shared" si="8"/>
        <v>0</v>
      </c>
      <c r="J42" s="104"/>
      <c r="K42" s="100">
        <f t="shared" si="1"/>
        <v>0</v>
      </c>
      <c r="L42" s="104"/>
      <c r="M42" s="100">
        <f t="shared" si="2"/>
        <v>0</v>
      </c>
      <c r="N42" s="104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6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7"/>
        <v>0</v>
      </c>
      <c r="F43" s="107"/>
      <c r="G43" s="100">
        <f t="shared" si="8"/>
        <v>0</v>
      </c>
      <c r="H43" s="122"/>
      <c r="I43" s="100">
        <f t="shared" si="8"/>
        <v>0</v>
      </c>
      <c r="J43" s="104"/>
      <c r="K43" s="100">
        <f t="shared" si="1"/>
        <v>0</v>
      </c>
      <c r="L43" s="104"/>
      <c r="M43" s="100">
        <f t="shared" si="2"/>
        <v>0</v>
      </c>
      <c r="N43" s="104"/>
      <c r="O43" s="100">
        <f t="shared" si="3"/>
        <v>0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6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7"/>
        <v>0</v>
      </c>
      <c r="F44" s="107"/>
      <c r="G44" s="100">
        <f t="shared" ca="1" si="8"/>
        <v>0</v>
      </c>
      <c r="H44" s="122"/>
      <c r="I44" s="100">
        <f t="shared" ca="1" si="8"/>
        <v>0</v>
      </c>
      <c r="J44" s="104"/>
      <c r="K44" s="100">
        <f t="shared" ca="1" si="1"/>
        <v>0</v>
      </c>
      <c r="L44" s="104"/>
      <c r="M44" s="100">
        <f t="shared" ca="1" si="2"/>
        <v>0</v>
      </c>
      <c r="N44" s="104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6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7"/>
        <v>0.75</v>
      </c>
      <c r="F45" s="107"/>
      <c r="G45" s="100">
        <f t="shared" si="8"/>
        <v>0</v>
      </c>
      <c r="H45" s="122">
        <v>0.75</v>
      </c>
      <c r="I45" s="100">
        <f t="shared" si="8"/>
        <v>75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6"/>
        <v>75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7"/>
        <v>0</v>
      </c>
      <c r="F46" s="107"/>
      <c r="G46" s="100">
        <f t="shared" ca="1" si="8"/>
        <v>0</v>
      </c>
      <c r="H46" s="122"/>
      <c r="I46" s="100">
        <f t="shared" ca="1" si="8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6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7"/>
        <v>0</v>
      </c>
      <c r="F47" s="107"/>
      <c r="G47" s="100">
        <f t="shared" si="8"/>
        <v>0</v>
      </c>
      <c r="H47" s="122"/>
      <c r="I47" s="100">
        <f t="shared" si="8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6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7"/>
        <v>0</v>
      </c>
      <c r="F48" s="107"/>
      <c r="G48" s="100">
        <f t="shared" si="8"/>
        <v>0</v>
      </c>
      <c r="H48" s="122"/>
      <c r="I48" s="100">
        <f t="shared" si="8"/>
        <v>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6"/>
        <v>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7"/>
        <v>4.5</v>
      </c>
      <c r="F49" s="107"/>
      <c r="G49" s="100">
        <f t="shared" ca="1" si="8"/>
        <v>0</v>
      </c>
      <c r="H49" s="122"/>
      <c r="I49" s="100">
        <f t="shared" ca="1" si="8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>
        <v>4.5</v>
      </c>
      <c r="Q49" s="100">
        <f t="shared" ca="1" si="12"/>
        <v>630</v>
      </c>
      <c r="R49" s="104"/>
      <c r="S49" s="100">
        <f t="shared" ca="1" si="13"/>
        <v>0</v>
      </c>
      <c r="T49" s="83">
        <f t="shared" ca="1" si="6"/>
        <v>630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7"/>
        <v>0</v>
      </c>
      <c r="F50" s="107"/>
      <c r="G50" s="100">
        <f t="shared" si="8"/>
        <v>0</v>
      </c>
      <c r="H50" s="122"/>
      <c r="I50" s="100">
        <f t="shared" si="8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6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7"/>
        <v>0</v>
      </c>
      <c r="F51" s="107"/>
      <c r="G51" s="100">
        <f t="shared" si="8"/>
        <v>0</v>
      </c>
      <c r="H51" s="122"/>
      <c r="I51" s="100">
        <f t="shared" si="8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6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7"/>
        <v>0</v>
      </c>
      <c r="F52" s="107"/>
      <c r="G52" s="100">
        <f t="shared" si="8"/>
        <v>0</v>
      </c>
      <c r="H52" s="122"/>
      <c r="I52" s="100">
        <f t="shared" si="8"/>
        <v>0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6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107"/>
      <c r="G53" s="100">
        <f t="shared" ca="1" si="8"/>
        <v>0</v>
      </c>
      <c r="H53" s="122"/>
      <c r="I53" s="100">
        <f t="shared" ca="1" si="8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6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7"/>
        <v>0</v>
      </c>
      <c r="F54" s="107"/>
      <c r="G54" s="100">
        <f t="shared" ca="1" si="8"/>
        <v>0</v>
      </c>
      <c r="H54" s="122"/>
      <c r="I54" s="100">
        <f t="shared" ca="1" si="8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6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107"/>
      <c r="G55" s="100">
        <f t="shared" ca="1" si="8"/>
        <v>0</v>
      </c>
      <c r="H55" s="122"/>
      <c r="I55" s="100">
        <f t="shared" ca="1" si="8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6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7"/>
        <v>0</v>
      </c>
      <c r="F56" s="107"/>
      <c r="G56" s="100">
        <f t="shared" ca="1" si="8"/>
        <v>0</v>
      </c>
      <c r="H56" s="122"/>
      <c r="I56" s="100">
        <f t="shared" ca="1" si="8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6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7"/>
        <v>0</v>
      </c>
      <c r="F57" s="107"/>
      <c r="G57" s="100">
        <f t="shared" ca="1" si="8"/>
        <v>0</v>
      </c>
      <c r="H57" s="122"/>
      <c r="I57" s="100">
        <f t="shared" ca="1" si="8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6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107"/>
      <c r="G58" s="100">
        <f t="shared" ca="1" si="8"/>
        <v>0</v>
      </c>
      <c r="H58" s="122"/>
      <c r="I58" s="100">
        <f t="shared" ca="1" si="8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6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7"/>
        <v>0</v>
      </c>
      <c r="F59" s="107"/>
      <c r="G59" s="100">
        <f t="shared" ca="1" si="8"/>
        <v>0</v>
      </c>
      <c r="H59" s="122"/>
      <c r="I59" s="100">
        <f t="shared" ca="1" si="8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6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7"/>
        <v>0</v>
      </c>
      <c r="F60" s="107"/>
      <c r="G60" s="100">
        <f t="shared" si="8"/>
        <v>0</v>
      </c>
      <c r="H60" s="122"/>
      <c r="I60" s="100">
        <f t="shared" si="8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6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7"/>
        <v>0</v>
      </c>
      <c r="F61" s="107"/>
      <c r="G61" s="100">
        <f t="shared" si="8"/>
        <v>0</v>
      </c>
      <c r="H61" s="122"/>
      <c r="I61" s="100">
        <f t="shared" si="8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6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7"/>
        <v>0</v>
      </c>
      <c r="F62" s="107"/>
      <c r="G62" s="100">
        <f t="shared" ca="1" si="8"/>
        <v>0</v>
      </c>
      <c r="H62" s="122"/>
      <c r="I62" s="100">
        <f t="shared" ca="1" si="8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6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7"/>
        <v>1.75</v>
      </c>
      <c r="F63" s="107"/>
      <c r="G63" s="100">
        <f t="shared" si="8"/>
        <v>0</v>
      </c>
      <c r="H63" s="122"/>
      <c r="I63" s="100">
        <f t="shared" si="8"/>
        <v>0</v>
      </c>
      <c r="J63" s="104"/>
      <c r="K63" s="100">
        <f t="shared" si="9"/>
        <v>0</v>
      </c>
      <c r="L63" s="104">
        <v>1.75</v>
      </c>
      <c r="M63" s="100">
        <f t="shared" si="10"/>
        <v>175</v>
      </c>
      <c r="N63" s="104"/>
      <c r="O63" s="100">
        <f t="shared" si="11"/>
        <v>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6"/>
        <v>175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7"/>
        <v>0</v>
      </c>
      <c r="F64" s="107"/>
      <c r="G64" s="100">
        <f t="shared" si="8"/>
        <v>0</v>
      </c>
      <c r="H64" s="122"/>
      <c r="I64" s="100">
        <f t="shared" si="8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6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7"/>
        <v>0</v>
      </c>
      <c r="F65" s="107"/>
      <c r="G65" s="100">
        <f t="shared" si="8"/>
        <v>0</v>
      </c>
      <c r="H65" s="122"/>
      <c r="I65" s="100">
        <f t="shared" si="8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6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7"/>
        <v>0</v>
      </c>
      <c r="F66" s="107"/>
      <c r="G66" s="100">
        <f t="shared" si="8"/>
        <v>0</v>
      </c>
      <c r="H66" s="122"/>
      <c r="I66" s="100">
        <f t="shared" si="8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6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7"/>
        <v>0</v>
      </c>
      <c r="F67" s="107"/>
      <c r="G67" s="100">
        <f t="shared" ca="1" si="8"/>
        <v>0</v>
      </c>
      <c r="H67" s="122"/>
      <c r="I67" s="100">
        <f t="shared" ca="1" si="8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6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7"/>
        <v>0</v>
      </c>
      <c r="F68" s="107"/>
      <c r="G68" s="100">
        <f t="shared" si="8"/>
        <v>0</v>
      </c>
      <c r="H68" s="122"/>
      <c r="I68" s="100">
        <f t="shared" si="8"/>
        <v>0</v>
      </c>
      <c r="J68" s="104"/>
      <c r="K68" s="100">
        <f t="shared" si="9"/>
        <v>0</v>
      </c>
      <c r="L68" s="104"/>
      <c r="M68" s="100">
        <f t="shared" si="10"/>
        <v>0</v>
      </c>
      <c r="N68" s="104"/>
      <c r="O68" s="100">
        <f t="shared" si="11"/>
        <v>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6"/>
        <v>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7"/>
        <v>0</v>
      </c>
      <c r="F69" s="107"/>
      <c r="G69" s="100">
        <f t="shared" si="8"/>
        <v>0</v>
      </c>
      <c r="H69" s="122"/>
      <c r="I69" s="100">
        <f t="shared" si="8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6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7"/>
        <v>0</v>
      </c>
      <c r="F70" s="107"/>
      <c r="G70" s="100">
        <f t="shared" si="8"/>
        <v>0</v>
      </c>
      <c r="H70" s="122"/>
      <c r="I70" s="100">
        <f t="shared" si="8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6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7"/>
        <v>20.25</v>
      </c>
      <c r="F71" s="107"/>
      <c r="G71" s="100">
        <f t="shared" si="8"/>
        <v>0</v>
      </c>
      <c r="H71" s="122">
        <v>20.25</v>
      </c>
      <c r="I71" s="100">
        <f t="shared" si="8"/>
        <v>2389.5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6"/>
        <v>2389.5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7"/>
        <v>0</v>
      </c>
      <c r="F72" s="107"/>
      <c r="G72" s="100">
        <f t="shared" si="8"/>
        <v>0</v>
      </c>
      <c r="H72" s="122"/>
      <c r="I72" s="100">
        <f t="shared" si="8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6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7"/>
        <v>0</v>
      </c>
      <c r="F73" s="107"/>
      <c r="G73" s="100">
        <f t="shared" si="8"/>
        <v>0</v>
      </c>
      <c r="H73" s="122"/>
      <c r="I73" s="100">
        <f t="shared" si="8"/>
        <v>0</v>
      </c>
      <c r="J73" s="104"/>
      <c r="K73" s="100">
        <f t="shared" si="9"/>
        <v>0</v>
      </c>
      <c r="L73" s="104"/>
      <c r="M73" s="100">
        <f t="shared" si="10"/>
        <v>0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6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7"/>
        <v>0</v>
      </c>
      <c r="F74" s="107"/>
      <c r="G74" s="100">
        <f t="shared" si="8"/>
        <v>0</v>
      </c>
      <c r="H74" s="122"/>
      <c r="I74" s="100">
        <f t="shared" si="8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6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7"/>
        <v>0</v>
      </c>
      <c r="F75" s="75"/>
      <c r="G75" s="100">
        <f t="shared" si="8"/>
        <v>0</v>
      </c>
      <c r="H75" s="104"/>
      <c r="I75" s="100">
        <f t="shared" si="8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6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7"/>
        <v>0</v>
      </c>
      <c r="F76" s="75"/>
      <c r="G76" s="100">
        <f t="shared" ca="1" si="8"/>
        <v>0</v>
      </c>
      <c r="H76" s="104"/>
      <c r="I76" s="100">
        <f t="shared" ca="1" si="8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6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7"/>
        <v>0</v>
      </c>
      <c r="F77" s="75"/>
      <c r="G77" s="100">
        <f t="shared" ca="1" si="8"/>
        <v>0</v>
      </c>
      <c r="H77" s="104"/>
      <c r="I77" s="100">
        <f t="shared" ca="1" si="8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/>
      <c r="Q77" s="100">
        <f ca="1">IF($D77="",0,$D77*P77)</f>
        <v>0</v>
      </c>
      <c r="R77" s="104"/>
      <c r="S77" s="100">
        <f ca="1">IF($D77="",0,$D77*R77)</f>
        <v>0</v>
      </c>
      <c r="T77" s="83">
        <f ca="1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79" si="14">IF($D78="",0,$D78*F78)</f>
        <v>0</v>
      </c>
      <c r="H78" s="104"/>
      <c r="I78" s="100">
        <f t="shared" si="14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>IF(D78="",0,D78*E78)</f>
        <v>0</v>
      </c>
    </row>
    <row r="79" spans="1:20" ht="15" customHeight="1">
      <c r="A79" s="85"/>
      <c r="D79" s="19"/>
      <c r="E79" s="20">
        <f>F79+H79+J79+L79+N79+P79+R79</f>
        <v>0</v>
      </c>
      <c r="F79" s="75"/>
      <c r="G79" s="100">
        <f t="shared" si="14"/>
        <v>0</v>
      </c>
      <c r="H79" s="104"/>
      <c r="I79" s="100">
        <f t="shared" si="14"/>
        <v>0</v>
      </c>
      <c r="J79" s="104"/>
      <c r="K79" s="100">
        <f>IF($D79="",0,$D79*J79)</f>
        <v>0</v>
      </c>
      <c r="L79" s="104"/>
      <c r="M79" s="100">
        <f>IF($D79="",0,$D79*L79)</f>
        <v>0</v>
      </c>
      <c r="N79" s="104"/>
      <c r="O79" s="100">
        <f>IF($D79="",0,$D79*N79)</f>
        <v>0</v>
      </c>
      <c r="P79" s="104"/>
      <c r="Q79" s="100">
        <f>IF($D79="",0,$D79*P79)</f>
        <v>0</v>
      </c>
      <c r="R79" s="104"/>
      <c r="S79" s="100">
        <f>IF($D79="",0,$D79*R79)</f>
        <v>0</v>
      </c>
      <c r="T79" s="83">
        <f>IF(D79="",0,D79*E79)</f>
        <v>0</v>
      </c>
    </row>
    <row r="80" spans="1:20" s="62" customFormat="1" ht="15" customHeight="1">
      <c r="A80" s="86"/>
      <c r="C80" s="63" t="s">
        <v>155</v>
      </c>
      <c r="D80" s="57"/>
      <c r="E80" s="20">
        <f>F80+H80+J80+L80+N80+P80+R80</f>
        <v>84.75</v>
      </c>
      <c r="F80" s="76">
        <f>SUM(F12:F79)</f>
        <v>0</v>
      </c>
      <c r="G80" s="77"/>
      <c r="H80" s="76">
        <f>SUM(H12:H79)</f>
        <v>47.25</v>
      </c>
      <c r="I80" s="77"/>
      <c r="J80" s="76">
        <f>SUM(J12:J79)</f>
        <v>0</v>
      </c>
      <c r="K80" s="77"/>
      <c r="L80" s="76">
        <f>SUM(L12:L79)</f>
        <v>1.75</v>
      </c>
      <c r="M80" s="77"/>
      <c r="N80" s="76">
        <f>SUM(N12:N79)</f>
        <v>0</v>
      </c>
      <c r="O80" s="77"/>
      <c r="P80" s="76">
        <f>SUM(P12:P79)</f>
        <v>34.75</v>
      </c>
      <c r="Q80" s="77"/>
      <c r="R80" s="76">
        <f>SUM(R12:R79)</f>
        <v>1</v>
      </c>
      <c r="S80" s="77"/>
      <c r="T80" s="77"/>
    </row>
    <row r="81" spans="1:21" ht="4.5" customHeight="1">
      <c r="A81" s="87"/>
      <c r="B81" s="40"/>
      <c r="C81" s="69"/>
      <c r="D81" s="70"/>
      <c r="E81" s="70"/>
      <c r="F81" s="78"/>
      <c r="G81" s="79"/>
      <c r="H81" s="78"/>
      <c r="I81" s="79"/>
      <c r="J81" s="78"/>
      <c r="K81" s="79"/>
      <c r="L81" s="78"/>
      <c r="M81" s="79"/>
      <c r="N81" s="78"/>
      <c r="O81" s="79"/>
      <c r="P81" s="78"/>
      <c r="Q81" s="79"/>
      <c r="R81" s="78"/>
      <c r="S81" s="79"/>
      <c r="T81" s="70"/>
      <c r="U81" s="65"/>
    </row>
    <row r="82" spans="1:21" ht="15" customHeight="1">
      <c r="A82" s="66"/>
      <c r="B82" s="66"/>
      <c r="C82" s="67" t="s">
        <v>156</v>
      </c>
      <c r="D82" s="68"/>
      <c r="E82" s="19"/>
      <c r="F82" s="80"/>
      <c r="G82" s="81">
        <f ca="1">SUM(G12:G81)</f>
        <v>0</v>
      </c>
      <c r="H82" s="80"/>
      <c r="I82" s="81">
        <f ca="1">SUM(I12:I81)</f>
        <v>6077.5</v>
      </c>
      <c r="J82" s="80"/>
      <c r="K82" s="81">
        <f ca="1">SUM(K12:K81)</f>
        <v>0</v>
      </c>
      <c r="L82" s="80"/>
      <c r="M82" s="81">
        <f ca="1">SUM(M12:M81)</f>
        <v>175</v>
      </c>
      <c r="N82" s="80"/>
      <c r="O82" s="81">
        <f ca="1">SUM(O12:O81)</f>
        <v>0</v>
      </c>
      <c r="P82" s="80"/>
      <c r="Q82" s="81">
        <f ca="1">SUM(Q12:Q81)</f>
        <v>3835</v>
      </c>
      <c r="R82" s="80"/>
      <c r="S82" s="81">
        <f ca="1">SUM(S12:S81)</f>
        <v>140</v>
      </c>
      <c r="T82" s="81">
        <f ca="1">SUM(T13:T81)</f>
        <v>10227.5</v>
      </c>
    </row>
    <row r="83" spans="1:21">
      <c r="C83" s="41" t="s">
        <v>25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2">
        <f ca="1">SUBTOTAL(9,T13:T81)</f>
        <v>10227.5</v>
      </c>
    </row>
    <row r="84" spans="1:21">
      <c r="C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</row>
    <row r="85" spans="1:21">
      <c r="A85" s="108"/>
      <c r="T85" s="19"/>
    </row>
    <row r="94" spans="1:21">
      <c r="T94" s="21">
        <f>SUM(T92-T91)</f>
        <v>0</v>
      </c>
    </row>
  </sheetData>
  <autoFilter ref="A12:T82" xr:uid="{00000000-0009-0000-0000-000004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82" xr:uid="{00000000-0002-0000-0400-000000000000}">
      <formula1>Name</formula1>
    </dataValidation>
    <dataValidation type="list" allowBlank="1" showInputMessage="1" showErrorMessage="1" sqref="D12" xr:uid="{00000000-0002-0000-0400-000001000000}">
      <formula1>Jahr</formula1>
    </dataValidation>
    <dataValidation type="list" allowBlank="1" showInputMessage="1" showErrorMessage="1" sqref="C12" xr:uid="{00000000-0002-0000-0400-000002000000}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X94"/>
  <sheetViews>
    <sheetView topLeftCell="A13" zoomScaleNormal="100" zoomScaleSheetLayoutView="100" workbookViewId="0">
      <selection activeCell="A13" sqref="A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17" t="str">
        <f>IF(Vertragsdaten!B6="","",Vertragsdaten!B6)</f>
        <v>EP SIEP</v>
      </c>
      <c r="C4" s="117"/>
      <c r="D4" s="117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42461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3.5</v>
      </c>
      <c r="F13" s="107"/>
      <c r="G13" s="99">
        <f ca="1">IF($D13="",0,$D13*F13)</f>
        <v>0</v>
      </c>
      <c r="H13" s="121">
        <v>1.5</v>
      </c>
      <c r="I13" s="99">
        <f ca="1">IF($D13="",0,$D13*H13)</f>
        <v>210</v>
      </c>
      <c r="J13" s="120"/>
      <c r="K13" s="99">
        <f t="shared" ref="K13:K44" ca="1" si="1">IF($D13="",0,$D13*J13)</f>
        <v>0</v>
      </c>
      <c r="L13" s="120">
        <v>1</v>
      </c>
      <c r="M13" s="99">
        <f t="shared" ref="M13:M44" ca="1" si="2">IF($D13="",0,$D13*L13)</f>
        <v>140</v>
      </c>
      <c r="N13" s="120"/>
      <c r="O13" s="99">
        <f t="shared" ref="O13:O44" ca="1" si="3">IF($D13="",0,$D13*N13)</f>
        <v>0</v>
      </c>
      <c r="P13" s="120">
        <v>1</v>
      </c>
      <c r="Q13" s="99">
        <f t="shared" ref="Q13:Q44" ca="1" si="4">IF($D13="",0,$D13*P13)</f>
        <v>140</v>
      </c>
      <c r="R13" s="120"/>
      <c r="S13" s="99">
        <f t="shared" ref="S13:S44" ca="1" si="5">IF($D13="",0,$D13*R13)</f>
        <v>0</v>
      </c>
      <c r="T13" s="83">
        <f t="shared" ref="T13:T76" ca="1" si="6">IF(D13="",0,D13*E13)</f>
        <v>490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F14+H14+J14+L14+N14+P14+R14</f>
        <v>0</v>
      </c>
      <c r="F14" s="107"/>
      <c r="G14" s="100">
        <f t="shared" ref="G14:I77" ca="1" si="8">IF($D14="",0,$D14*F14)</f>
        <v>0</v>
      </c>
      <c r="H14" s="122"/>
      <c r="I14" s="100">
        <f t="shared" ca="1" si="8"/>
        <v>0</v>
      </c>
      <c r="J14" s="104"/>
      <c r="K14" s="100">
        <f t="shared" ca="1" si="1"/>
        <v>0</v>
      </c>
      <c r="L14" s="104"/>
      <c r="M14" s="100">
        <f t="shared" ca="1" si="2"/>
        <v>0</v>
      </c>
      <c r="N14" s="104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ca="1" si="6"/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107"/>
      <c r="G15" s="100">
        <f t="shared" ca="1" si="8"/>
        <v>0</v>
      </c>
      <c r="H15" s="122"/>
      <c r="I15" s="100">
        <f t="shared" ca="1" si="8"/>
        <v>0</v>
      </c>
      <c r="J15" s="104"/>
      <c r="K15" s="100">
        <f t="shared" ca="1" si="1"/>
        <v>0</v>
      </c>
      <c r="L15" s="104"/>
      <c r="M15" s="100">
        <f t="shared" ca="1" si="2"/>
        <v>0</v>
      </c>
      <c r="N15" s="104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6"/>
        <v>0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107"/>
      <c r="G16" s="100">
        <f t="shared" ca="1" si="8"/>
        <v>0</v>
      </c>
      <c r="H16" s="122"/>
      <c r="I16" s="100">
        <f t="shared" ca="1" si="8"/>
        <v>0</v>
      </c>
      <c r="J16" s="104"/>
      <c r="K16" s="100">
        <f t="shared" ca="1" si="1"/>
        <v>0</v>
      </c>
      <c r="L16" s="104"/>
      <c r="M16" s="100">
        <f t="shared" ca="1" si="2"/>
        <v>0</v>
      </c>
      <c r="N16" s="104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6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7"/>
        <v>0</v>
      </c>
      <c r="F17" s="107"/>
      <c r="G17" s="100">
        <f t="shared" si="8"/>
        <v>0</v>
      </c>
      <c r="H17" s="122"/>
      <c r="I17" s="100">
        <f t="shared" si="8"/>
        <v>0</v>
      </c>
      <c r="J17" s="104"/>
      <c r="K17" s="100">
        <f t="shared" si="1"/>
        <v>0</v>
      </c>
      <c r="L17" s="104"/>
      <c r="M17" s="100">
        <f t="shared" si="2"/>
        <v>0</v>
      </c>
      <c r="N17" s="104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6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0</v>
      </c>
      <c r="F18" s="107"/>
      <c r="G18" s="100">
        <f t="shared" ca="1" si="8"/>
        <v>0</v>
      </c>
      <c r="H18" s="122"/>
      <c r="I18" s="100">
        <f t="shared" ca="1" si="8"/>
        <v>0</v>
      </c>
      <c r="J18" s="104"/>
      <c r="K18" s="100">
        <f t="shared" ca="1" si="1"/>
        <v>0</v>
      </c>
      <c r="L18" s="104"/>
      <c r="M18" s="100">
        <f t="shared" ca="1" si="2"/>
        <v>0</v>
      </c>
      <c r="N18" s="104"/>
      <c r="O18" s="100">
        <f t="shared" ca="1" si="3"/>
        <v>0</v>
      </c>
      <c r="P18" s="104"/>
      <c r="Q18" s="100">
        <f t="shared" ca="1" si="4"/>
        <v>0</v>
      </c>
      <c r="R18" s="104"/>
      <c r="S18" s="100">
        <f t="shared" ca="1" si="5"/>
        <v>0</v>
      </c>
      <c r="T18" s="83">
        <f t="shared" ca="1" si="6"/>
        <v>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107"/>
      <c r="G19" s="100">
        <f t="shared" ca="1" si="8"/>
        <v>0</v>
      </c>
      <c r="H19" s="122"/>
      <c r="I19" s="100">
        <f t="shared" ca="1" si="8"/>
        <v>0</v>
      </c>
      <c r="J19" s="104"/>
      <c r="K19" s="100">
        <f t="shared" ca="1" si="1"/>
        <v>0</v>
      </c>
      <c r="L19" s="104"/>
      <c r="M19" s="100">
        <f t="shared" ca="1" si="2"/>
        <v>0</v>
      </c>
      <c r="N19" s="104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6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107"/>
      <c r="G20" s="100">
        <f t="shared" ca="1" si="8"/>
        <v>0</v>
      </c>
      <c r="H20" s="122"/>
      <c r="I20" s="100">
        <f t="shared" ca="1" si="8"/>
        <v>0</v>
      </c>
      <c r="J20" s="104"/>
      <c r="K20" s="100">
        <f t="shared" ca="1" si="1"/>
        <v>0</v>
      </c>
      <c r="L20" s="104"/>
      <c r="M20" s="100">
        <f t="shared" ca="1" si="2"/>
        <v>0</v>
      </c>
      <c r="N20" s="104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6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107"/>
      <c r="G21" s="100">
        <f t="shared" ca="1" si="8"/>
        <v>0</v>
      </c>
      <c r="H21" s="122"/>
      <c r="I21" s="100">
        <f t="shared" ca="1" si="8"/>
        <v>0</v>
      </c>
      <c r="J21" s="104"/>
      <c r="K21" s="100">
        <f t="shared" ca="1" si="1"/>
        <v>0</v>
      </c>
      <c r="L21" s="104"/>
      <c r="M21" s="100">
        <f t="shared" ca="1" si="2"/>
        <v>0</v>
      </c>
      <c r="N21" s="104"/>
      <c r="O21" s="100">
        <f t="shared" ca="1" si="3"/>
        <v>0</v>
      </c>
      <c r="P21" s="104"/>
      <c r="Q21" s="100">
        <f t="shared" ca="1" si="4"/>
        <v>0</v>
      </c>
      <c r="R21" s="104"/>
      <c r="S21" s="100">
        <f t="shared" ca="1" si="5"/>
        <v>0</v>
      </c>
      <c r="T21" s="83">
        <f t="shared" ca="1" si="6"/>
        <v>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107"/>
      <c r="G22" s="100">
        <f t="shared" ca="1" si="8"/>
        <v>0</v>
      </c>
      <c r="H22" s="122"/>
      <c r="I22" s="100">
        <f t="shared" ca="1" si="8"/>
        <v>0</v>
      </c>
      <c r="J22" s="104"/>
      <c r="K22" s="100">
        <f t="shared" ca="1" si="1"/>
        <v>0</v>
      </c>
      <c r="L22" s="104"/>
      <c r="M22" s="100">
        <f t="shared" ca="1" si="2"/>
        <v>0</v>
      </c>
      <c r="N22" s="104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6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f t="shared" ca="1" si="0"/>
        <v>60</v>
      </c>
      <c r="E23" s="20">
        <f t="shared" si="7"/>
        <v>0</v>
      </c>
      <c r="F23" s="107"/>
      <c r="G23" s="100">
        <f t="shared" ca="1" si="8"/>
        <v>0</v>
      </c>
      <c r="H23" s="122"/>
      <c r="I23" s="100">
        <f t="shared" ca="1" si="8"/>
        <v>0</v>
      </c>
      <c r="J23" s="104"/>
      <c r="K23" s="100">
        <f t="shared" ca="1" si="1"/>
        <v>0</v>
      </c>
      <c r="L23" s="104"/>
      <c r="M23" s="100">
        <f t="shared" ca="1" si="2"/>
        <v>0</v>
      </c>
      <c r="N23" s="104"/>
      <c r="O23" s="100">
        <f t="shared" ca="1" si="3"/>
        <v>0</v>
      </c>
      <c r="P23" s="104"/>
      <c r="Q23" s="100">
        <f t="shared" ca="1" si="4"/>
        <v>0</v>
      </c>
      <c r="R23" s="104"/>
      <c r="S23" s="100">
        <f t="shared" ca="1" si="5"/>
        <v>0</v>
      </c>
      <c r="T23" s="83">
        <f t="shared" ca="1" si="6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13.75</v>
      </c>
      <c r="F24" s="107"/>
      <c r="G24" s="100">
        <f t="shared" ca="1" si="8"/>
        <v>0</v>
      </c>
      <c r="H24" s="122">
        <v>13.75</v>
      </c>
      <c r="I24" s="100">
        <f t="shared" ca="1" si="8"/>
        <v>1925</v>
      </c>
      <c r="J24" s="104"/>
      <c r="K24" s="100">
        <f t="shared" ca="1" si="1"/>
        <v>0</v>
      </c>
      <c r="L24" s="104"/>
      <c r="M24" s="100">
        <f t="shared" ca="1" si="2"/>
        <v>0</v>
      </c>
      <c r="N24" s="104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6"/>
        <v>1925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107"/>
      <c r="G25" s="100">
        <f t="shared" ca="1" si="8"/>
        <v>0</v>
      </c>
      <c r="H25" s="122"/>
      <c r="I25" s="100">
        <f t="shared" ca="1" si="8"/>
        <v>0</v>
      </c>
      <c r="J25" s="104"/>
      <c r="K25" s="100">
        <f t="shared" ca="1" si="1"/>
        <v>0</v>
      </c>
      <c r="L25" s="104"/>
      <c r="M25" s="100">
        <f t="shared" ca="1" si="2"/>
        <v>0</v>
      </c>
      <c r="N25" s="104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6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107"/>
      <c r="G26" s="100">
        <f t="shared" ca="1" si="8"/>
        <v>0</v>
      </c>
      <c r="H26" s="122"/>
      <c r="I26" s="100">
        <f t="shared" ca="1" si="8"/>
        <v>0</v>
      </c>
      <c r="J26" s="104"/>
      <c r="K26" s="100">
        <f t="shared" ca="1" si="1"/>
        <v>0</v>
      </c>
      <c r="L26" s="104"/>
      <c r="M26" s="100">
        <f t="shared" ca="1" si="2"/>
        <v>0</v>
      </c>
      <c r="N26" s="104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6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7"/>
        <v>0</v>
      </c>
      <c r="F27" s="107"/>
      <c r="G27" s="100">
        <f t="shared" ca="1" si="8"/>
        <v>0</v>
      </c>
      <c r="H27" s="122"/>
      <c r="I27" s="100">
        <f t="shared" ca="1" si="8"/>
        <v>0</v>
      </c>
      <c r="J27" s="104"/>
      <c r="K27" s="100">
        <f t="shared" ca="1" si="1"/>
        <v>0</v>
      </c>
      <c r="L27" s="104"/>
      <c r="M27" s="100">
        <f t="shared" ca="1" si="2"/>
        <v>0</v>
      </c>
      <c r="N27" s="104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6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7"/>
        <v>0</v>
      </c>
      <c r="F28" s="107"/>
      <c r="G28" s="100">
        <f t="shared" ca="1" si="8"/>
        <v>0</v>
      </c>
      <c r="H28" s="122"/>
      <c r="I28" s="100">
        <f t="shared" ca="1" si="8"/>
        <v>0</v>
      </c>
      <c r="J28" s="104"/>
      <c r="K28" s="100">
        <f t="shared" ca="1" si="1"/>
        <v>0</v>
      </c>
      <c r="L28" s="104"/>
      <c r="M28" s="100">
        <f t="shared" ca="1" si="2"/>
        <v>0</v>
      </c>
      <c r="N28" s="104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6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7"/>
        <v>0</v>
      </c>
      <c r="F29" s="107"/>
      <c r="G29" s="100">
        <f t="shared" ca="1" si="8"/>
        <v>0</v>
      </c>
      <c r="H29" s="122"/>
      <c r="I29" s="100">
        <f t="shared" ca="1" si="8"/>
        <v>0</v>
      </c>
      <c r="J29" s="104"/>
      <c r="K29" s="100">
        <f t="shared" ca="1" si="1"/>
        <v>0</v>
      </c>
      <c r="L29" s="104"/>
      <c r="M29" s="100">
        <f t="shared" ca="1" si="2"/>
        <v>0</v>
      </c>
      <c r="N29" s="104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6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7"/>
        <v>0</v>
      </c>
      <c r="F30" s="107"/>
      <c r="G30" s="100">
        <f t="shared" ca="1" si="8"/>
        <v>0</v>
      </c>
      <c r="H30" s="122"/>
      <c r="I30" s="100">
        <f t="shared" ca="1" si="8"/>
        <v>0</v>
      </c>
      <c r="J30" s="104"/>
      <c r="K30" s="100">
        <f t="shared" ca="1" si="1"/>
        <v>0</v>
      </c>
      <c r="L30" s="104"/>
      <c r="M30" s="100">
        <f t="shared" ca="1" si="2"/>
        <v>0</v>
      </c>
      <c r="N30" s="104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6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7"/>
        <v>0</v>
      </c>
      <c r="F31" s="107"/>
      <c r="G31" s="100">
        <f t="shared" ca="1" si="8"/>
        <v>0</v>
      </c>
      <c r="H31" s="122"/>
      <c r="I31" s="100">
        <f t="shared" ca="1" si="8"/>
        <v>0</v>
      </c>
      <c r="J31" s="104"/>
      <c r="K31" s="100">
        <f t="shared" ca="1" si="1"/>
        <v>0</v>
      </c>
      <c r="L31" s="104"/>
      <c r="M31" s="100">
        <f t="shared" ca="1" si="2"/>
        <v>0</v>
      </c>
      <c r="N31" s="104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6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7"/>
        <v>0</v>
      </c>
      <c r="F32" s="107"/>
      <c r="G32" s="100">
        <f t="shared" ca="1" si="8"/>
        <v>0</v>
      </c>
      <c r="H32" s="122"/>
      <c r="I32" s="100">
        <f t="shared" ca="1" si="8"/>
        <v>0</v>
      </c>
      <c r="J32" s="104"/>
      <c r="K32" s="100">
        <f t="shared" ca="1" si="1"/>
        <v>0</v>
      </c>
      <c r="L32" s="104"/>
      <c r="M32" s="100">
        <f t="shared" ca="1" si="2"/>
        <v>0</v>
      </c>
      <c r="N32" s="104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6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7"/>
        <v>2</v>
      </c>
      <c r="F33" s="107"/>
      <c r="G33" s="100">
        <f t="shared" ca="1" si="8"/>
        <v>0</v>
      </c>
      <c r="H33" s="122"/>
      <c r="I33" s="100">
        <f t="shared" ca="1" si="8"/>
        <v>0</v>
      </c>
      <c r="J33" s="104"/>
      <c r="K33" s="100">
        <f t="shared" ca="1" si="1"/>
        <v>0</v>
      </c>
      <c r="L33" s="104"/>
      <c r="M33" s="100">
        <f t="shared" ca="1" si="2"/>
        <v>0</v>
      </c>
      <c r="N33" s="104"/>
      <c r="O33" s="100">
        <f t="shared" ca="1" si="3"/>
        <v>0</v>
      </c>
      <c r="P33" s="104">
        <v>2</v>
      </c>
      <c r="Q33" s="100">
        <f t="shared" ca="1" si="4"/>
        <v>280</v>
      </c>
      <c r="R33" s="104"/>
      <c r="S33" s="100">
        <f t="shared" ca="1" si="5"/>
        <v>0</v>
      </c>
      <c r="T33" s="83">
        <f t="shared" ca="1" si="6"/>
        <v>280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7"/>
        <v>0</v>
      </c>
      <c r="F34" s="107"/>
      <c r="G34" s="100">
        <f t="shared" ca="1" si="8"/>
        <v>0</v>
      </c>
      <c r="H34" s="122"/>
      <c r="I34" s="100">
        <f t="shared" ca="1" si="8"/>
        <v>0</v>
      </c>
      <c r="J34" s="104"/>
      <c r="K34" s="100">
        <f t="shared" ca="1" si="1"/>
        <v>0</v>
      </c>
      <c r="L34" s="104"/>
      <c r="M34" s="100">
        <f t="shared" ca="1" si="2"/>
        <v>0</v>
      </c>
      <c r="N34" s="104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6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7"/>
        <v>15.25</v>
      </c>
      <c r="F35" s="107"/>
      <c r="G35" s="100">
        <f t="shared" si="8"/>
        <v>0</v>
      </c>
      <c r="H35" s="122"/>
      <c r="I35" s="100">
        <f t="shared" si="8"/>
        <v>0</v>
      </c>
      <c r="J35" s="104"/>
      <c r="K35" s="100">
        <f t="shared" si="1"/>
        <v>0</v>
      </c>
      <c r="L35" s="104"/>
      <c r="M35" s="100">
        <f t="shared" si="2"/>
        <v>0</v>
      </c>
      <c r="N35" s="104"/>
      <c r="O35" s="100">
        <f t="shared" si="3"/>
        <v>0</v>
      </c>
      <c r="P35" s="104">
        <v>15.25</v>
      </c>
      <c r="Q35" s="100">
        <f t="shared" si="4"/>
        <v>1525</v>
      </c>
      <c r="R35" s="104"/>
      <c r="S35" s="100">
        <f t="shared" si="5"/>
        <v>0</v>
      </c>
      <c r="T35" s="83">
        <f t="shared" si="6"/>
        <v>1525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107"/>
      <c r="G36" s="100">
        <f t="shared" ca="1" si="8"/>
        <v>0</v>
      </c>
      <c r="H36" s="122"/>
      <c r="I36" s="100">
        <f t="shared" ca="1" si="8"/>
        <v>0</v>
      </c>
      <c r="J36" s="104"/>
      <c r="K36" s="100">
        <f t="shared" ca="1" si="1"/>
        <v>0</v>
      </c>
      <c r="L36" s="104"/>
      <c r="M36" s="100">
        <f t="shared" ca="1" si="2"/>
        <v>0</v>
      </c>
      <c r="N36" s="104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6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7"/>
        <v>0</v>
      </c>
      <c r="F37" s="107"/>
      <c r="G37" s="100">
        <f t="shared" ca="1" si="8"/>
        <v>0</v>
      </c>
      <c r="H37" s="122"/>
      <c r="I37" s="100">
        <f t="shared" ca="1" si="8"/>
        <v>0</v>
      </c>
      <c r="J37" s="104"/>
      <c r="K37" s="100">
        <f t="shared" ca="1" si="1"/>
        <v>0</v>
      </c>
      <c r="L37" s="104"/>
      <c r="M37" s="100">
        <f t="shared" ca="1" si="2"/>
        <v>0</v>
      </c>
      <c r="N37" s="104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6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7"/>
        <v>0</v>
      </c>
      <c r="F38" s="107"/>
      <c r="G38" s="100">
        <f t="shared" ca="1" si="8"/>
        <v>0</v>
      </c>
      <c r="H38" s="122"/>
      <c r="I38" s="100">
        <f t="shared" ca="1" si="8"/>
        <v>0</v>
      </c>
      <c r="J38" s="104"/>
      <c r="K38" s="100">
        <f t="shared" ca="1" si="1"/>
        <v>0</v>
      </c>
      <c r="L38" s="104"/>
      <c r="M38" s="100">
        <f t="shared" ca="1" si="2"/>
        <v>0</v>
      </c>
      <c r="N38" s="104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6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107"/>
      <c r="G39" s="100">
        <f t="shared" ca="1" si="8"/>
        <v>0</v>
      </c>
      <c r="H39" s="122"/>
      <c r="I39" s="100">
        <f t="shared" ca="1" si="8"/>
        <v>0</v>
      </c>
      <c r="J39" s="104"/>
      <c r="K39" s="100">
        <f t="shared" ca="1" si="1"/>
        <v>0</v>
      </c>
      <c r="L39" s="104"/>
      <c r="M39" s="100">
        <f t="shared" ca="1" si="2"/>
        <v>0</v>
      </c>
      <c r="N39" s="104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6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7"/>
        <v>0</v>
      </c>
      <c r="F40" s="107"/>
      <c r="G40" s="100">
        <f t="shared" ca="1" si="8"/>
        <v>0</v>
      </c>
      <c r="H40" s="122"/>
      <c r="I40" s="100">
        <f t="shared" ca="1" si="8"/>
        <v>0</v>
      </c>
      <c r="J40" s="104"/>
      <c r="K40" s="100">
        <f t="shared" ca="1" si="1"/>
        <v>0</v>
      </c>
      <c r="L40" s="104"/>
      <c r="M40" s="100">
        <f t="shared" ca="1" si="2"/>
        <v>0</v>
      </c>
      <c r="N40" s="104"/>
      <c r="O40" s="100">
        <f t="shared" ca="1" si="3"/>
        <v>0</v>
      </c>
      <c r="P40" s="104"/>
      <c r="Q40" s="100">
        <f t="shared" ca="1" si="4"/>
        <v>0</v>
      </c>
      <c r="R40" s="104"/>
      <c r="S40" s="100">
        <f t="shared" ca="1" si="5"/>
        <v>0</v>
      </c>
      <c r="T40" s="83">
        <f t="shared" ca="1" si="6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7"/>
        <v>0</v>
      </c>
      <c r="F41" s="107"/>
      <c r="G41" s="100">
        <f t="shared" ca="1" si="8"/>
        <v>0</v>
      </c>
      <c r="H41" s="122"/>
      <c r="I41" s="100">
        <f t="shared" ca="1" si="8"/>
        <v>0</v>
      </c>
      <c r="J41" s="104"/>
      <c r="K41" s="100">
        <f t="shared" ca="1" si="1"/>
        <v>0</v>
      </c>
      <c r="L41" s="104"/>
      <c r="M41" s="100">
        <f t="shared" ca="1" si="2"/>
        <v>0</v>
      </c>
      <c r="N41" s="104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6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7"/>
        <v>0</v>
      </c>
      <c r="F42" s="107"/>
      <c r="G42" s="100">
        <f t="shared" si="8"/>
        <v>0</v>
      </c>
      <c r="H42" s="122"/>
      <c r="I42" s="100">
        <f t="shared" si="8"/>
        <v>0</v>
      </c>
      <c r="J42" s="104"/>
      <c r="K42" s="100">
        <f t="shared" si="1"/>
        <v>0</v>
      </c>
      <c r="L42" s="104"/>
      <c r="M42" s="100">
        <f t="shared" si="2"/>
        <v>0</v>
      </c>
      <c r="N42" s="104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6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7"/>
        <v>0</v>
      </c>
      <c r="F43" s="107"/>
      <c r="G43" s="100">
        <f t="shared" si="8"/>
        <v>0</v>
      </c>
      <c r="H43" s="122"/>
      <c r="I43" s="100">
        <f t="shared" si="8"/>
        <v>0</v>
      </c>
      <c r="J43" s="104"/>
      <c r="K43" s="100">
        <f t="shared" si="1"/>
        <v>0</v>
      </c>
      <c r="L43" s="104"/>
      <c r="M43" s="100">
        <f t="shared" si="2"/>
        <v>0</v>
      </c>
      <c r="N43" s="104"/>
      <c r="O43" s="100">
        <f t="shared" si="3"/>
        <v>0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6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7"/>
        <v>0</v>
      </c>
      <c r="F44" s="107"/>
      <c r="G44" s="100">
        <f t="shared" ca="1" si="8"/>
        <v>0</v>
      </c>
      <c r="H44" s="122"/>
      <c r="I44" s="100">
        <f t="shared" ca="1" si="8"/>
        <v>0</v>
      </c>
      <c r="J44" s="104"/>
      <c r="K44" s="100">
        <f t="shared" ca="1" si="1"/>
        <v>0</v>
      </c>
      <c r="L44" s="104"/>
      <c r="M44" s="100">
        <f t="shared" ca="1" si="2"/>
        <v>0</v>
      </c>
      <c r="N44" s="104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6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7"/>
        <v>0</v>
      </c>
      <c r="F45" s="107"/>
      <c r="G45" s="100">
        <f t="shared" si="8"/>
        <v>0</v>
      </c>
      <c r="H45" s="122"/>
      <c r="I45" s="100">
        <f t="shared" si="8"/>
        <v>0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6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7"/>
        <v>0</v>
      </c>
      <c r="F46" s="107"/>
      <c r="G46" s="100">
        <f t="shared" ca="1" si="8"/>
        <v>0</v>
      </c>
      <c r="H46" s="122"/>
      <c r="I46" s="100">
        <f t="shared" ca="1" si="8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6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7"/>
        <v>0</v>
      </c>
      <c r="F47" s="107"/>
      <c r="G47" s="100">
        <f t="shared" si="8"/>
        <v>0</v>
      </c>
      <c r="H47" s="122"/>
      <c r="I47" s="100">
        <f t="shared" si="8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6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7"/>
        <v>28</v>
      </c>
      <c r="F48" s="107"/>
      <c r="G48" s="100">
        <f t="shared" si="8"/>
        <v>0</v>
      </c>
      <c r="H48" s="122">
        <v>28</v>
      </c>
      <c r="I48" s="100">
        <f t="shared" si="8"/>
        <v>2800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6"/>
        <v>2800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7"/>
        <v>1.5</v>
      </c>
      <c r="F49" s="107"/>
      <c r="G49" s="100">
        <f t="shared" ca="1" si="8"/>
        <v>0</v>
      </c>
      <c r="H49" s="122"/>
      <c r="I49" s="100">
        <f t="shared" ca="1" si="8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>
        <v>1.5</v>
      </c>
      <c r="Q49" s="100">
        <f t="shared" ca="1" si="12"/>
        <v>210</v>
      </c>
      <c r="R49" s="104"/>
      <c r="S49" s="100">
        <f t="shared" ca="1" si="13"/>
        <v>0</v>
      </c>
      <c r="T49" s="83">
        <f t="shared" ca="1" si="6"/>
        <v>210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7"/>
        <v>0</v>
      </c>
      <c r="F50" s="107"/>
      <c r="G50" s="100">
        <f t="shared" si="8"/>
        <v>0</v>
      </c>
      <c r="H50" s="122"/>
      <c r="I50" s="100">
        <f t="shared" si="8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6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7"/>
        <v>0</v>
      </c>
      <c r="F51" s="107"/>
      <c r="G51" s="100">
        <f t="shared" si="8"/>
        <v>0</v>
      </c>
      <c r="H51" s="122"/>
      <c r="I51" s="100">
        <f t="shared" si="8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6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7"/>
        <v>0</v>
      </c>
      <c r="F52" s="107"/>
      <c r="G52" s="100">
        <f t="shared" si="8"/>
        <v>0</v>
      </c>
      <c r="H52" s="122"/>
      <c r="I52" s="100">
        <f t="shared" si="8"/>
        <v>0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6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107"/>
      <c r="G53" s="100">
        <f t="shared" ca="1" si="8"/>
        <v>0</v>
      </c>
      <c r="H53" s="122"/>
      <c r="I53" s="100">
        <f t="shared" ca="1" si="8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6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7"/>
        <v>0</v>
      </c>
      <c r="F54" s="107"/>
      <c r="G54" s="100">
        <f t="shared" ca="1" si="8"/>
        <v>0</v>
      </c>
      <c r="H54" s="122"/>
      <c r="I54" s="100">
        <f t="shared" ca="1" si="8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6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107"/>
      <c r="G55" s="100">
        <f t="shared" ca="1" si="8"/>
        <v>0</v>
      </c>
      <c r="H55" s="122"/>
      <c r="I55" s="100">
        <f t="shared" ca="1" si="8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6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7"/>
        <v>0</v>
      </c>
      <c r="F56" s="107"/>
      <c r="G56" s="100">
        <f t="shared" ca="1" si="8"/>
        <v>0</v>
      </c>
      <c r="H56" s="122"/>
      <c r="I56" s="100">
        <f t="shared" ca="1" si="8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6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7"/>
        <v>0</v>
      </c>
      <c r="F57" s="107"/>
      <c r="G57" s="100">
        <f t="shared" ca="1" si="8"/>
        <v>0</v>
      </c>
      <c r="H57" s="122"/>
      <c r="I57" s="100">
        <f t="shared" ca="1" si="8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6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107"/>
      <c r="G58" s="100">
        <f t="shared" ca="1" si="8"/>
        <v>0</v>
      </c>
      <c r="H58" s="122"/>
      <c r="I58" s="100">
        <f t="shared" ca="1" si="8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6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7"/>
        <v>0</v>
      </c>
      <c r="F59" s="107"/>
      <c r="G59" s="100">
        <f t="shared" ca="1" si="8"/>
        <v>0</v>
      </c>
      <c r="H59" s="122"/>
      <c r="I59" s="100">
        <f t="shared" ca="1" si="8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6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7"/>
        <v>0</v>
      </c>
      <c r="F60" s="107"/>
      <c r="G60" s="100">
        <f t="shared" si="8"/>
        <v>0</v>
      </c>
      <c r="H60" s="122"/>
      <c r="I60" s="100">
        <f t="shared" si="8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6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7"/>
        <v>0</v>
      </c>
      <c r="F61" s="107"/>
      <c r="G61" s="100">
        <f t="shared" si="8"/>
        <v>0</v>
      </c>
      <c r="H61" s="122"/>
      <c r="I61" s="100">
        <f t="shared" si="8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6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7"/>
        <v>0</v>
      </c>
      <c r="F62" s="107"/>
      <c r="G62" s="100">
        <f t="shared" ca="1" si="8"/>
        <v>0</v>
      </c>
      <c r="H62" s="122"/>
      <c r="I62" s="100">
        <f t="shared" ca="1" si="8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6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7"/>
        <v>0</v>
      </c>
      <c r="F63" s="107"/>
      <c r="G63" s="100">
        <f t="shared" si="8"/>
        <v>0</v>
      </c>
      <c r="H63" s="122"/>
      <c r="I63" s="100">
        <f t="shared" si="8"/>
        <v>0</v>
      </c>
      <c r="J63" s="104"/>
      <c r="K63" s="100">
        <f t="shared" si="9"/>
        <v>0</v>
      </c>
      <c r="L63" s="104"/>
      <c r="M63" s="100">
        <f t="shared" si="10"/>
        <v>0</v>
      </c>
      <c r="N63" s="104"/>
      <c r="O63" s="100">
        <f t="shared" si="11"/>
        <v>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6"/>
        <v>0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7"/>
        <v>0</v>
      </c>
      <c r="F64" s="107"/>
      <c r="G64" s="100">
        <f t="shared" si="8"/>
        <v>0</v>
      </c>
      <c r="H64" s="122"/>
      <c r="I64" s="100">
        <f t="shared" si="8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6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7"/>
        <v>0</v>
      </c>
      <c r="F65" s="107"/>
      <c r="G65" s="100">
        <f t="shared" si="8"/>
        <v>0</v>
      </c>
      <c r="H65" s="122"/>
      <c r="I65" s="100">
        <f t="shared" si="8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6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7"/>
        <v>0</v>
      </c>
      <c r="F66" s="107"/>
      <c r="G66" s="100">
        <f t="shared" si="8"/>
        <v>0</v>
      </c>
      <c r="H66" s="122"/>
      <c r="I66" s="100">
        <f t="shared" si="8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6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7"/>
        <v>0</v>
      </c>
      <c r="F67" s="107"/>
      <c r="G67" s="100">
        <f t="shared" ca="1" si="8"/>
        <v>0</v>
      </c>
      <c r="H67" s="122"/>
      <c r="I67" s="100">
        <f t="shared" ca="1" si="8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6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7"/>
        <v>0</v>
      </c>
      <c r="F68" s="107"/>
      <c r="G68" s="100">
        <f t="shared" si="8"/>
        <v>0</v>
      </c>
      <c r="H68" s="122"/>
      <c r="I68" s="100">
        <f t="shared" si="8"/>
        <v>0</v>
      </c>
      <c r="J68" s="104"/>
      <c r="K68" s="100">
        <f t="shared" si="9"/>
        <v>0</v>
      </c>
      <c r="L68" s="104"/>
      <c r="M68" s="100">
        <f t="shared" si="10"/>
        <v>0</v>
      </c>
      <c r="N68" s="104"/>
      <c r="O68" s="100">
        <f t="shared" si="11"/>
        <v>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6"/>
        <v>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7"/>
        <v>0</v>
      </c>
      <c r="F69" s="107"/>
      <c r="G69" s="100">
        <f t="shared" si="8"/>
        <v>0</v>
      </c>
      <c r="H69" s="122"/>
      <c r="I69" s="100">
        <f t="shared" si="8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6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7"/>
        <v>0</v>
      </c>
      <c r="F70" s="107"/>
      <c r="G70" s="100">
        <f t="shared" si="8"/>
        <v>0</v>
      </c>
      <c r="H70" s="122"/>
      <c r="I70" s="100">
        <f t="shared" si="8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6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7"/>
        <v>5.5</v>
      </c>
      <c r="F71" s="107"/>
      <c r="G71" s="100">
        <f t="shared" si="8"/>
        <v>0</v>
      </c>
      <c r="H71" s="122">
        <v>5.5</v>
      </c>
      <c r="I71" s="100">
        <f t="shared" si="8"/>
        <v>649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6"/>
        <v>649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7"/>
        <v>0</v>
      </c>
      <c r="F72" s="107"/>
      <c r="G72" s="100">
        <f t="shared" si="8"/>
        <v>0</v>
      </c>
      <c r="H72" s="122"/>
      <c r="I72" s="100">
        <f t="shared" si="8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6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7"/>
        <v>0</v>
      </c>
      <c r="F73" s="107"/>
      <c r="G73" s="100">
        <f t="shared" si="8"/>
        <v>0</v>
      </c>
      <c r="H73" s="122"/>
      <c r="I73" s="100">
        <f t="shared" si="8"/>
        <v>0</v>
      </c>
      <c r="J73" s="104"/>
      <c r="K73" s="100">
        <f t="shared" si="9"/>
        <v>0</v>
      </c>
      <c r="L73" s="104"/>
      <c r="M73" s="100">
        <f t="shared" si="10"/>
        <v>0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6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7"/>
        <v>0</v>
      </c>
      <c r="F74" s="107"/>
      <c r="G74" s="100">
        <f t="shared" si="8"/>
        <v>0</v>
      </c>
      <c r="H74" s="122"/>
      <c r="I74" s="100">
        <f t="shared" si="8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6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7"/>
        <v>0</v>
      </c>
      <c r="F75" s="75"/>
      <c r="G75" s="100">
        <f t="shared" si="8"/>
        <v>0</v>
      </c>
      <c r="H75" s="104"/>
      <c r="I75" s="100">
        <f t="shared" si="8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6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7"/>
        <v>0</v>
      </c>
      <c r="F76" s="75"/>
      <c r="G76" s="100">
        <f t="shared" ca="1" si="8"/>
        <v>0</v>
      </c>
      <c r="H76" s="104"/>
      <c r="I76" s="100">
        <f t="shared" ca="1" si="8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6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7"/>
        <v>0</v>
      </c>
      <c r="F77" s="75"/>
      <c r="G77" s="100">
        <f t="shared" ca="1" si="8"/>
        <v>0</v>
      </c>
      <c r="H77" s="104"/>
      <c r="I77" s="100">
        <f t="shared" ca="1" si="8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/>
      <c r="Q77" s="100">
        <f ca="1">IF($D77="",0,$D77*P77)</f>
        <v>0</v>
      </c>
      <c r="R77" s="104"/>
      <c r="S77" s="100">
        <f ca="1">IF($D77="",0,$D77*R77)</f>
        <v>0</v>
      </c>
      <c r="T77" s="83">
        <f ca="1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79" si="14">IF($D78="",0,$D78*F78)</f>
        <v>0</v>
      </c>
      <c r="H78" s="104"/>
      <c r="I78" s="100">
        <f t="shared" si="14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>IF(D78="",0,D78*E78)</f>
        <v>0</v>
      </c>
    </row>
    <row r="79" spans="1:20" ht="15" customHeight="1">
      <c r="A79" s="85"/>
      <c r="D79" s="19"/>
      <c r="E79" s="20">
        <f>F79+H79+J79+L79+N79+P79+R79</f>
        <v>0</v>
      </c>
      <c r="F79" s="75"/>
      <c r="G79" s="100">
        <f t="shared" si="14"/>
        <v>0</v>
      </c>
      <c r="H79" s="104"/>
      <c r="I79" s="100">
        <f t="shared" si="14"/>
        <v>0</v>
      </c>
      <c r="J79" s="104"/>
      <c r="K79" s="100">
        <f>IF($D79="",0,$D79*J79)</f>
        <v>0</v>
      </c>
      <c r="L79" s="104"/>
      <c r="M79" s="100">
        <f>IF($D79="",0,$D79*L79)</f>
        <v>0</v>
      </c>
      <c r="N79" s="104"/>
      <c r="O79" s="100">
        <f>IF($D79="",0,$D79*N79)</f>
        <v>0</v>
      </c>
      <c r="P79" s="104"/>
      <c r="Q79" s="100">
        <f>IF($D79="",0,$D79*P79)</f>
        <v>0</v>
      </c>
      <c r="R79" s="104"/>
      <c r="S79" s="100">
        <f>IF($D79="",0,$D79*R79)</f>
        <v>0</v>
      </c>
      <c r="T79" s="83">
        <f>IF(D79="",0,D79*E79)</f>
        <v>0</v>
      </c>
    </row>
    <row r="80" spans="1:20" s="62" customFormat="1" ht="15" customHeight="1">
      <c r="A80" s="86"/>
      <c r="C80" s="63" t="s">
        <v>155</v>
      </c>
      <c r="D80" s="57"/>
      <c r="E80" s="20">
        <f>F80+H80+J80+L80+N80+P80+R80</f>
        <v>69.5</v>
      </c>
      <c r="F80" s="76">
        <f>SUM(F12:F79)</f>
        <v>0</v>
      </c>
      <c r="G80" s="77"/>
      <c r="H80" s="76">
        <f>SUM(H12:H79)</f>
        <v>48.75</v>
      </c>
      <c r="I80" s="77"/>
      <c r="J80" s="76">
        <f>SUM(J12:J79)</f>
        <v>0</v>
      </c>
      <c r="K80" s="77"/>
      <c r="L80" s="76">
        <f>SUM(L12:L79)</f>
        <v>1</v>
      </c>
      <c r="M80" s="77"/>
      <c r="N80" s="76">
        <f>SUM(N12:N79)</f>
        <v>0</v>
      </c>
      <c r="O80" s="77"/>
      <c r="P80" s="76">
        <f>SUM(P12:P79)</f>
        <v>19.75</v>
      </c>
      <c r="Q80" s="77"/>
      <c r="R80" s="76">
        <f>SUM(R12:R79)</f>
        <v>0</v>
      </c>
      <c r="S80" s="77"/>
      <c r="T80" s="77"/>
    </row>
    <row r="81" spans="1:21" ht="4.5" customHeight="1">
      <c r="A81" s="87"/>
      <c r="B81" s="40"/>
      <c r="C81" s="69"/>
      <c r="D81" s="70"/>
      <c r="E81" s="70"/>
      <c r="F81" s="78"/>
      <c r="G81" s="79"/>
      <c r="H81" s="78"/>
      <c r="I81" s="79"/>
      <c r="J81" s="78"/>
      <c r="K81" s="79"/>
      <c r="L81" s="78"/>
      <c r="M81" s="79"/>
      <c r="N81" s="78"/>
      <c r="O81" s="79"/>
      <c r="P81" s="78"/>
      <c r="Q81" s="79"/>
      <c r="R81" s="78"/>
      <c r="S81" s="79"/>
      <c r="T81" s="70"/>
      <c r="U81" s="65"/>
    </row>
    <row r="82" spans="1:21" ht="15" customHeight="1">
      <c r="A82" s="66"/>
      <c r="B82" s="66"/>
      <c r="C82" s="67" t="s">
        <v>156</v>
      </c>
      <c r="D82" s="68"/>
      <c r="E82" s="19"/>
      <c r="F82" s="80"/>
      <c r="G82" s="81">
        <f ca="1">SUM(G12:G81)</f>
        <v>0</v>
      </c>
      <c r="H82" s="80"/>
      <c r="I82" s="81">
        <f ca="1">SUM(I12:I81)</f>
        <v>5584</v>
      </c>
      <c r="J82" s="80"/>
      <c r="K82" s="81">
        <f ca="1">SUM(K12:K81)</f>
        <v>0</v>
      </c>
      <c r="L82" s="80"/>
      <c r="M82" s="81">
        <f ca="1">SUM(M12:M81)</f>
        <v>140</v>
      </c>
      <c r="N82" s="80"/>
      <c r="O82" s="81">
        <f ca="1">SUM(O12:O81)</f>
        <v>0</v>
      </c>
      <c r="P82" s="80"/>
      <c r="Q82" s="81">
        <f ca="1">SUM(Q12:Q81)</f>
        <v>2155</v>
      </c>
      <c r="R82" s="80"/>
      <c r="S82" s="81">
        <f ca="1">SUM(S12:S81)</f>
        <v>0</v>
      </c>
      <c r="T82" s="81">
        <f ca="1">SUM(T13:T81)</f>
        <v>7879</v>
      </c>
    </row>
    <row r="83" spans="1:21">
      <c r="C83" s="41" t="s">
        <v>25</v>
      </c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2">
        <f ca="1">SUBTOTAL(9,T13:T81)</f>
        <v>7879</v>
      </c>
    </row>
    <row r="84" spans="1:21">
      <c r="C84" s="56"/>
      <c r="F84" s="56"/>
      <c r="G84" s="56"/>
      <c r="H84" s="56"/>
      <c r="I84" s="56"/>
      <c r="J84" s="56"/>
      <c r="K84" s="56"/>
      <c r="L84" s="56"/>
      <c r="M84" s="56"/>
      <c r="N84" s="56"/>
      <c r="O84" s="56"/>
      <c r="P84" s="56"/>
      <c r="Q84" s="56"/>
      <c r="R84" s="56"/>
      <c r="S84" s="56"/>
    </row>
    <row r="85" spans="1:21">
      <c r="A85" s="108"/>
      <c r="T85" s="19"/>
    </row>
    <row r="94" spans="1:21">
      <c r="T94" s="21">
        <f>SUM(T92-T91)</f>
        <v>0</v>
      </c>
    </row>
  </sheetData>
  <autoFilter ref="A12:T82" xr:uid="{00000000-0009-0000-0000-000005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C12" xr:uid="{00000000-0002-0000-0500-000000000000}">
      <formula1>Kategorie</formula1>
    </dataValidation>
    <dataValidation type="list" allowBlank="1" showInputMessage="1" showErrorMessage="1" sqref="D12" xr:uid="{00000000-0002-0000-0500-000001000000}">
      <formula1>Jahr</formula1>
    </dataValidation>
    <dataValidation type="list" allowBlank="1" showInputMessage="1" showErrorMessage="1" sqref="A13:A82" xr:uid="{00000000-0002-0000-05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FF0000"/>
  </sheetPr>
  <dimension ref="A1:X86"/>
  <sheetViews>
    <sheetView view="pageBreakPreview" topLeftCell="A46" zoomScaleNormal="110" zoomScaleSheetLayoutView="100" workbookViewId="0">
      <selection activeCell="O13" sqref="O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24" t="str">
        <f>IF(Vertragsdaten!B6="","",Vertragsdaten!B6)</f>
        <v>EP SIEP</v>
      </c>
      <c r="C4" s="124"/>
      <c r="D4" s="12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42491</v>
      </c>
      <c r="C8" s="355">
        <f>SUM('April 2016'!G73)</f>
        <v>0</v>
      </c>
      <c r="D8" s="355">
        <f>SUM('April 2016'!H73)</f>
        <v>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7.5</v>
      </c>
      <c r="F13" s="107">
        <v>2</v>
      </c>
      <c r="G13" s="99">
        <f ca="1">IF($D13="",0,$D13*F13)</f>
        <v>280</v>
      </c>
      <c r="H13" s="121"/>
      <c r="I13" s="99">
        <f ca="1">IF($D13="",0,$D13*H13)</f>
        <v>0</v>
      </c>
      <c r="J13" s="120">
        <v>1.25</v>
      </c>
      <c r="K13" s="99">
        <f t="shared" ref="K13:K44" ca="1" si="1">IF($D13="",0,$D13*J13)</f>
        <v>175</v>
      </c>
      <c r="L13" s="120"/>
      <c r="M13" s="99">
        <f t="shared" ref="M13:M44" ca="1" si="2">IF($D13="",0,$D13*L13)</f>
        <v>0</v>
      </c>
      <c r="N13" s="120">
        <v>3.25</v>
      </c>
      <c r="O13" s="99">
        <f t="shared" ref="O13:O44" ca="1" si="3">IF($D13="",0,$D13*N13)</f>
        <v>455</v>
      </c>
      <c r="P13" s="120">
        <v>1</v>
      </c>
      <c r="Q13" s="99">
        <f t="shared" ref="Q13:Q44" ca="1" si="4">IF($D13="",0,$D13*P13)</f>
        <v>140</v>
      </c>
      <c r="R13" s="120"/>
      <c r="S13" s="99">
        <f t="shared" ref="S13:S44" ca="1" si="5">IF($D13="",0,$D13*R13)</f>
        <v>0</v>
      </c>
      <c r="T13" s="83">
        <f t="shared" ref="T13:T76" ca="1" si="6">IF(D13="",0,D13*E13)</f>
        <v>1050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F14+H14+J14+L14+N14+P14+R14</f>
        <v>0</v>
      </c>
      <c r="F14" s="107"/>
      <c r="G14" s="100">
        <f t="shared" ref="G14:I77" ca="1" si="8">IF($D14="",0,$D14*F14)</f>
        <v>0</v>
      </c>
      <c r="H14" s="122"/>
      <c r="I14" s="100">
        <f t="shared" ca="1" si="8"/>
        <v>0</v>
      </c>
      <c r="J14" s="104"/>
      <c r="K14" s="100">
        <f t="shared" ca="1" si="1"/>
        <v>0</v>
      </c>
      <c r="L14" s="104"/>
      <c r="M14" s="100">
        <f t="shared" ca="1" si="2"/>
        <v>0</v>
      </c>
      <c r="N14" s="104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ca="1" si="6"/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7</v>
      </c>
      <c r="F15" s="107"/>
      <c r="G15" s="100">
        <f t="shared" ca="1" si="8"/>
        <v>0</v>
      </c>
      <c r="H15" s="122"/>
      <c r="I15" s="100">
        <f t="shared" ca="1" si="8"/>
        <v>0</v>
      </c>
      <c r="J15" s="104"/>
      <c r="K15" s="100">
        <f t="shared" ca="1" si="1"/>
        <v>0</v>
      </c>
      <c r="L15" s="104">
        <v>7</v>
      </c>
      <c r="M15" s="100">
        <f t="shared" ca="1" si="2"/>
        <v>826</v>
      </c>
      <c r="N15" s="104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6"/>
        <v>826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107"/>
      <c r="G16" s="100">
        <f t="shared" ca="1" si="8"/>
        <v>0</v>
      </c>
      <c r="H16" s="122"/>
      <c r="I16" s="100">
        <f t="shared" ca="1" si="8"/>
        <v>0</v>
      </c>
      <c r="J16" s="104"/>
      <c r="K16" s="100">
        <f t="shared" ca="1" si="1"/>
        <v>0</v>
      </c>
      <c r="L16" s="104"/>
      <c r="M16" s="100">
        <f t="shared" ca="1" si="2"/>
        <v>0</v>
      </c>
      <c r="N16" s="104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6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7"/>
        <v>0</v>
      </c>
      <c r="F17" s="107"/>
      <c r="G17" s="100">
        <f t="shared" si="8"/>
        <v>0</v>
      </c>
      <c r="H17" s="122"/>
      <c r="I17" s="100">
        <f t="shared" si="8"/>
        <v>0</v>
      </c>
      <c r="J17" s="104"/>
      <c r="K17" s="100">
        <f t="shared" si="1"/>
        <v>0</v>
      </c>
      <c r="L17" s="104"/>
      <c r="M17" s="100">
        <f t="shared" si="2"/>
        <v>0</v>
      </c>
      <c r="N17" s="104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6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6.5</v>
      </c>
      <c r="F18" s="107"/>
      <c r="G18" s="100">
        <f t="shared" ca="1" si="8"/>
        <v>0</v>
      </c>
      <c r="H18" s="122"/>
      <c r="I18" s="100">
        <f t="shared" ca="1" si="8"/>
        <v>0</v>
      </c>
      <c r="J18" s="104"/>
      <c r="K18" s="100">
        <f t="shared" ca="1" si="1"/>
        <v>0</v>
      </c>
      <c r="L18" s="104"/>
      <c r="M18" s="100">
        <f t="shared" ca="1" si="2"/>
        <v>0</v>
      </c>
      <c r="N18" s="104"/>
      <c r="O18" s="100">
        <f t="shared" ca="1" si="3"/>
        <v>0</v>
      </c>
      <c r="P18" s="104">
        <v>6.5</v>
      </c>
      <c r="Q18" s="100">
        <f t="shared" ca="1" si="4"/>
        <v>910</v>
      </c>
      <c r="R18" s="104"/>
      <c r="S18" s="100">
        <f t="shared" ca="1" si="5"/>
        <v>0</v>
      </c>
      <c r="T18" s="83">
        <f t="shared" ca="1" si="6"/>
        <v>910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107"/>
      <c r="G19" s="100">
        <f t="shared" ca="1" si="8"/>
        <v>0</v>
      </c>
      <c r="H19" s="122"/>
      <c r="I19" s="100">
        <f t="shared" ca="1" si="8"/>
        <v>0</v>
      </c>
      <c r="J19" s="104"/>
      <c r="K19" s="100">
        <f t="shared" ca="1" si="1"/>
        <v>0</v>
      </c>
      <c r="L19" s="104"/>
      <c r="M19" s="100">
        <f t="shared" ca="1" si="2"/>
        <v>0</v>
      </c>
      <c r="N19" s="104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6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107"/>
      <c r="G20" s="100">
        <f t="shared" ca="1" si="8"/>
        <v>0</v>
      </c>
      <c r="H20" s="122"/>
      <c r="I20" s="100">
        <f t="shared" ca="1" si="8"/>
        <v>0</v>
      </c>
      <c r="J20" s="104"/>
      <c r="K20" s="100">
        <f t="shared" ca="1" si="1"/>
        <v>0</v>
      </c>
      <c r="L20" s="104"/>
      <c r="M20" s="100">
        <f t="shared" ca="1" si="2"/>
        <v>0</v>
      </c>
      <c r="N20" s="104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6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2</v>
      </c>
      <c r="F21" s="107"/>
      <c r="G21" s="100">
        <f t="shared" ca="1" si="8"/>
        <v>0</v>
      </c>
      <c r="H21" s="122"/>
      <c r="I21" s="100">
        <f t="shared" ca="1" si="8"/>
        <v>0</v>
      </c>
      <c r="J21" s="104"/>
      <c r="K21" s="100">
        <f t="shared" ca="1" si="1"/>
        <v>0</v>
      </c>
      <c r="L21" s="104"/>
      <c r="M21" s="100">
        <f t="shared" ca="1" si="2"/>
        <v>0</v>
      </c>
      <c r="N21" s="104"/>
      <c r="O21" s="100">
        <f t="shared" ca="1" si="3"/>
        <v>0</v>
      </c>
      <c r="P21" s="104">
        <v>2</v>
      </c>
      <c r="Q21" s="100">
        <f t="shared" ca="1" si="4"/>
        <v>200</v>
      </c>
      <c r="R21" s="104"/>
      <c r="S21" s="100">
        <f t="shared" ca="1" si="5"/>
        <v>0</v>
      </c>
      <c r="T21" s="83">
        <f t="shared" ca="1" si="6"/>
        <v>200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8</v>
      </c>
      <c r="F22" s="107"/>
      <c r="G22" s="100">
        <f t="shared" ca="1" si="8"/>
        <v>0</v>
      </c>
      <c r="H22" s="122">
        <v>6</v>
      </c>
      <c r="I22" s="100">
        <f t="shared" ca="1" si="8"/>
        <v>600</v>
      </c>
      <c r="J22" s="104"/>
      <c r="K22" s="100">
        <f t="shared" ca="1" si="1"/>
        <v>0</v>
      </c>
      <c r="L22" s="104">
        <v>2</v>
      </c>
      <c r="M22" s="100">
        <f t="shared" ca="1" si="2"/>
        <v>200</v>
      </c>
      <c r="N22" s="104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6"/>
        <v>800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F</v>
      </c>
      <c r="D23" s="19">
        <v>60</v>
      </c>
      <c r="E23" s="20">
        <f t="shared" si="7"/>
        <v>10</v>
      </c>
      <c r="F23" s="107"/>
      <c r="G23" s="100">
        <f t="shared" si="8"/>
        <v>0</v>
      </c>
      <c r="H23" s="122">
        <v>10</v>
      </c>
      <c r="I23" s="100">
        <f t="shared" si="8"/>
        <v>600</v>
      </c>
      <c r="J23" s="104"/>
      <c r="K23" s="100">
        <f t="shared" si="1"/>
        <v>0</v>
      </c>
      <c r="L23" s="104"/>
      <c r="M23" s="100">
        <f t="shared" si="2"/>
        <v>0</v>
      </c>
      <c r="N23" s="104"/>
      <c r="O23" s="100">
        <f t="shared" si="3"/>
        <v>0</v>
      </c>
      <c r="P23" s="104"/>
      <c r="Q23" s="100">
        <f t="shared" si="4"/>
        <v>0</v>
      </c>
      <c r="R23" s="104"/>
      <c r="S23" s="100">
        <f t="shared" si="5"/>
        <v>0</v>
      </c>
      <c r="T23" s="83">
        <f t="shared" si="6"/>
        <v>600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9</v>
      </c>
      <c r="F24" s="107"/>
      <c r="G24" s="100">
        <f t="shared" ca="1" si="8"/>
        <v>0</v>
      </c>
      <c r="H24" s="122">
        <v>9</v>
      </c>
      <c r="I24" s="100">
        <f t="shared" ca="1" si="8"/>
        <v>1260</v>
      </c>
      <c r="J24" s="104"/>
      <c r="K24" s="100">
        <f t="shared" ca="1" si="1"/>
        <v>0</v>
      </c>
      <c r="L24" s="104"/>
      <c r="M24" s="100">
        <f t="shared" ca="1" si="2"/>
        <v>0</v>
      </c>
      <c r="N24" s="104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6"/>
        <v>1260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0</v>
      </c>
      <c r="F25" s="107"/>
      <c r="G25" s="100">
        <f t="shared" ca="1" si="8"/>
        <v>0</v>
      </c>
      <c r="H25" s="122"/>
      <c r="I25" s="100">
        <f t="shared" ca="1" si="8"/>
        <v>0</v>
      </c>
      <c r="J25" s="104"/>
      <c r="K25" s="100">
        <f t="shared" ca="1" si="1"/>
        <v>0</v>
      </c>
      <c r="L25" s="104"/>
      <c r="M25" s="100">
        <f t="shared" ca="1" si="2"/>
        <v>0</v>
      </c>
      <c r="N25" s="104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6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107"/>
      <c r="G26" s="100">
        <f t="shared" ca="1" si="8"/>
        <v>0</v>
      </c>
      <c r="H26" s="122"/>
      <c r="I26" s="100">
        <f t="shared" ca="1" si="8"/>
        <v>0</v>
      </c>
      <c r="J26" s="104"/>
      <c r="K26" s="100">
        <f t="shared" ca="1" si="1"/>
        <v>0</v>
      </c>
      <c r="L26" s="104"/>
      <c r="M26" s="100">
        <f t="shared" ca="1" si="2"/>
        <v>0</v>
      </c>
      <c r="N26" s="104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6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7"/>
        <v>0</v>
      </c>
      <c r="F27" s="107"/>
      <c r="G27" s="100">
        <f t="shared" ca="1" si="8"/>
        <v>0</v>
      </c>
      <c r="H27" s="122"/>
      <c r="I27" s="100">
        <f t="shared" ca="1" si="8"/>
        <v>0</v>
      </c>
      <c r="J27" s="104"/>
      <c r="K27" s="100">
        <f t="shared" ca="1" si="1"/>
        <v>0</v>
      </c>
      <c r="L27" s="104"/>
      <c r="M27" s="100">
        <f t="shared" ca="1" si="2"/>
        <v>0</v>
      </c>
      <c r="N27" s="104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6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7"/>
        <v>0</v>
      </c>
      <c r="F28" s="107"/>
      <c r="G28" s="100">
        <f t="shared" ca="1" si="8"/>
        <v>0</v>
      </c>
      <c r="H28" s="122"/>
      <c r="I28" s="100">
        <f t="shared" ca="1" si="8"/>
        <v>0</v>
      </c>
      <c r="J28" s="104"/>
      <c r="K28" s="100">
        <f t="shared" ca="1" si="1"/>
        <v>0</v>
      </c>
      <c r="L28" s="104"/>
      <c r="M28" s="100">
        <f t="shared" ca="1" si="2"/>
        <v>0</v>
      </c>
      <c r="N28" s="104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6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7"/>
        <v>0</v>
      </c>
      <c r="F29" s="107"/>
      <c r="G29" s="100">
        <f t="shared" ca="1" si="8"/>
        <v>0</v>
      </c>
      <c r="H29" s="122"/>
      <c r="I29" s="100">
        <f t="shared" ca="1" si="8"/>
        <v>0</v>
      </c>
      <c r="J29" s="104"/>
      <c r="K29" s="100">
        <f t="shared" ca="1" si="1"/>
        <v>0</v>
      </c>
      <c r="L29" s="104"/>
      <c r="M29" s="100">
        <f t="shared" ca="1" si="2"/>
        <v>0</v>
      </c>
      <c r="N29" s="104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6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7"/>
        <v>0</v>
      </c>
      <c r="F30" s="107"/>
      <c r="G30" s="100">
        <f t="shared" ca="1" si="8"/>
        <v>0</v>
      </c>
      <c r="H30" s="122"/>
      <c r="I30" s="100">
        <f t="shared" ca="1" si="8"/>
        <v>0</v>
      </c>
      <c r="J30" s="104"/>
      <c r="K30" s="100">
        <f t="shared" ca="1" si="1"/>
        <v>0</v>
      </c>
      <c r="L30" s="104"/>
      <c r="M30" s="100">
        <f t="shared" ca="1" si="2"/>
        <v>0</v>
      </c>
      <c r="N30" s="104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6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7"/>
        <v>0</v>
      </c>
      <c r="F31" s="107"/>
      <c r="G31" s="100">
        <f t="shared" ca="1" si="8"/>
        <v>0</v>
      </c>
      <c r="H31" s="122"/>
      <c r="I31" s="100">
        <f t="shared" ca="1" si="8"/>
        <v>0</v>
      </c>
      <c r="J31" s="104"/>
      <c r="K31" s="100">
        <f t="shared" ca="1" si="1"/>
        <v>0</v>
      </c>
      <c r="L31" s="104"/>
      <c r="M31" s="100">
        <f t="shared" ca="1" si="2"/>
        <v>0</v>
      </c>
      <c r="N31" s="104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6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7"/>
        <v>0</v>
      </c>
      <c r="F32" s="107"/>
      <c r="G32" s="100">
        <f t="shared" ca="1" si="8"/>
        <v>0</v>
      </c>
      <c r="H32" s="122"/>
      <c r="I32" s="100">
        <f t="shared" ca="1" si="8"/>
        <v>0</v>
      </c>
      <c r="J32" s="104"/>
      <c r="K32" s="100">
        <f t="shared" ca="1" si="1"/>
        <v>0</v>
      </c>
      <c r="L32" s="104"/>
      <c r="M32" s="100">
        <f t="shared" ca="1" si="2"/>
        <v>0</v>
      </c>
      <c r="N32" s="104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6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7"/>
        <v>2</v>
      </c>
      <c r="F33" s="107"/>
      <c r="G33" s="100">
        <f t="shared" ca="1" si="8"/>
        <v>0</v>
      </c>
      <c r="H33" s="122"/>
      <c r="I33" s="100">
        <f t="shared" ca="1" si="8"/>
        <v>0</v>
      </c>
      <c r="J33" s="104"/>
      <c r="K33" s="100">
        <f t="shared" ca="1" si="1"/>
        <v>0</v>
      </c>
      <c r="L33" s="104"/>
      <c r="M33" s="100">
        <f t="shared" ca="1" si="2"/>
        <v>0</v>
      </c>
      <c r="N33" s="104"/>
      <c r="O33" s="100">
        <f t="shared" ca="1" si="3"/>
        <v>0</v>
      </c>
      <c r="P33" s="104"/>
      <c r="Q33" s="100">
        <f t="shared" ca="1" si="4"/>
        <v>0</v>
      </c>
      <c r="R33" s="104">
        <v>2</v>
      </c>
      <c r="S33" s="100">
        <f t="shared" ca="1" si="5"/>
        <v>280</v>
      </c>
      <c r="T33" s="83">
        <f t="shared" ca="1" si="6"/>
        <v>280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7"/>
        <v>0</v>
      </c>
      <c r="F34" s="107"/>
      <c r="G34" s="100">
        <f t="shared" ca="1" si="8"/>
        <v>0</v>
      </c>
      <c r="H34" s="122"/>
      <c r="I34" s="100">
        <f t="shared" ca="1" si="8"/>
        <v>0</v>
      </c>
      <c r="J34" s="104"/>
      <c r="K34" s="100">
        <f t="shared" ca="1" si="1"/>
        <v>0</v>
      </c>
      <c r="L34" s="104"/>
      <c r="M34" s="100">
        <f t="shared" ca="1" si="2"/>
        <v>0</v>
      </c>
      <c r="N34" s="104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6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7"/>
        <v>26.75</v>
      </c>
      <c r="F35" s="107"/>
      <c r="G35" s="100">
        <f t="shared" si="8"/>
        <v>0</v>
      </c>
      <c r="H35" s="122"/>
      <c r="I35" s="100">
        <f t="shared" si="8"/>
        <v>0</v>
      </c>
      <c r="J35" s="104"/>
      <c r="K35" s="100">
        <f t="shared" si="1"/>
        <v>0</v>
      </c>
      <c r="L35" s="104"/>
      <c r="M35" s="100">
        <f t="shared" si="2"/>
        <v>0</v>
      </c>
      <c r="N35" s="104">
        <v>4.5</v>
      </c>
      <c r="O35" s="100">
        <f t="shared" si="3"/>
        <v>450</v>
      </c>
      <c r="P35" s="104">
        <v>22.25</v>
      </c>
      <c r="Q35" s="100">
        <f t="shared" si="4"/>
        <v>2225</v>
      </c>
      <c r="R35" s="104"/>
      <c r="S35" s="100">
        <f t="shared" si="5"/>
        <v>0</v>
      </c>
      <c r="T35" s="83">
        <f t="shared" si="6"/>
        <v>2675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107"/>
      <c r="G36" s="100">
        <f t="shared" ca="1" si="8"/>
        <v>0</v>
      </c>
      <c r="H36" s="122"/>
      <c r="I36" s="100">
        <f t="shared" ca="1" si="8"/>
        <v>0</v>
      </c>
      <c r="J36" s="104"/>
      <c r="K36" s="100">
        <f t="shared" ca="1" si="1"/>
        <v>0</v>
      </c>
      <c r="L36" s="104"/>
      <c r="M36" s="100">
        <f t="shared" ca="1" si="2"/>
        <v>0</v>
      </c>
      <c r="N36" s="104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6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7"/>
        <v>0</v>
      </c>
      <c r="F37" s="107"/>
      <c r="G37" s="100">
        <f t="shared" ca="1" si="8"/>
        <v>0</v>
      </c>
      <c r="H37" s="122"/>
      <c r="I37" s="100">
        <f t="shared" ca="1" si="8"/>
        <v>0</v>
      </c>
      <c r="J37" s="104"/>
      <c r="K37" s="100">
        <f t="shared" ca="1" si="1"/>
        <v>0</v>
      </c>
      <c r="L37" s="104"/>
      <c r="M37" s="100">
        <f t="shared" ca="1" si="2"/>
        <v>0</v>
      </c>
      <c r="N37" s="104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6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7"/>
        <v>0</v>
      </c>
      <c r="F38" s="107"/>
      <c r="G38" s="100">
        <f t="shared" ca="1" si="8"/>
        <v>0</v>
      </c>
      <c r="H38" s="122"/>
      <c r="I38" s="100">
        <f t="shared" ca="1" si="8"/>
        <v>0</v>
      </c>
      <c r="J38" s="104"/>
      <c r="K38" s="100">
        <f t="shared" ca="1" si="1"/>
        <v>0</v>
      </c>
      <c r="L38" s="104"/>
      <c r="M38" s="100">
        <f t="shared" ca="1" si="2"/>
        <v>0</v>
      </c>
      <c r="N38" s="104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6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0</v>
      </c>
      <c r="F39" s="107"/>
      <c r="G39" s="100">
        <f t="shared" ca="1" si="8"/>
        <v>0</v>
      </c>
      <c r="H39" s="122"/>
      <c r="I39" s="100">
        <f t="shared" ca="1" si="8"/>
        <v>0</v>
      </c>
      <c r="J39" s="104"/>
      <c r="K39" s="100">
        <f t="shared" ca="1" si="1"/>
        <v>0</v>
      </c>
      <c r="L39" s="104"/>
      <c r="M39" s="100">
        <f t="shared" ca="1" si="2"/>
        <v>0</v>
      </c>
      <c r="N39" s="104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6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7"/>
        <v>0</v>
      </c>
      <c r="F40" s="107"/>
      <c r="G40" s="100">
        <f t="shared" ca="1" si="8"/>
        <v>0</v>
      </c>
      <c r="H40" s="122"/>
      <c r="I40" s="100">
        <f t="shared" ca="1" si="8"/>
        <v>0</v>
      </c>
      <c r="J40" s="104"/>
      <c r="K40" s="100">
        <f t="shared" ca="1" si="1"/>
        <v>0</v>
      </c>
      <c r="L40" s="104"/>
      <c r="M40" s="100">
        <f t="shared" ca="1" si="2"/>
        <v>0</v>
      </c>
      <c r="N40" s="104"/>
      <c r="O40" s="100">
        <f t="shared" ca="1" si="3"/>
        <v>0</v>
      </c>
      <c r="P40" s="104"/>
      <c r="Q40" s="100">
        <f t="shared" ca="1" si="4"/>
        <v>0</v>
      </c>
      <c r="R40" s="104"/>
      <c r="S40" s="100">
        <f t="shared" ca="1" si="5"/>
        <v>0</v>
      </c>
      <c r="T40" s="83">
        <f t="shared" ca="1" si="6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7"/>
        <v>0</v>
      </c>
      <c r="F41" s="107"/>
      <c r="G41" s="100">
        <f t="shared" ca="1" si="8"/>
        <v>0</v>
      </c>
      <c r="H41" s="122"/>
      <c r="I41" s="100">
        <f t="shared" ca="1" si="8"/>
        <v>0</v>
      </c>
      <c r="J41" s="104"/>
      <c r="K41" s="100">
        <f t="shared" ca="1" si="1"/>
        <v>0</v>
      </c>
      <c r="L41" s="104"/>
      <c r="M41" s="100">
        <f t="shared" ca="1" si="2"/>
        <v>0</v>
      </c>
      <c r="N41" s="104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6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7"/>
        <v>0</v>
      </c>
      <c r="F42" s="107"/>
      <c r="G42" s="100">
        <f t="shared" si="8"/>
        <v>0</v>
      </c>
      <c r="H42" s="122"/>
      <c r="I42" s="100">
        <f t="shared" si="8"/>
        <v>0</v>
      </c>
      <c r="J42" s="104"/>
      <c r="K42" s="100">
        <f t="shared" si="1"/>
        <v>0</v>
      </c>
      <c r="L42" s="104"/>
      <c r="M42" s="100">
        <f t="shared" si="2"/>
        <v>0</v>
      </c>
      <c r="N42" s="104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6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7"/>
        <v>1</v>
      </c>
      <c r="F43" s="107"/>
      <c r="G43" s="100">
        <f t="shared" si="8"/>
        <v>0</v>
      </c>
      <c r="H43" s="122"/>
      <c r="I43" s="100">
        <f t="shared" si="8"/>
        <v>0</v>
      </c>
      <c r="J43" s="104"/>
      <c r="K43" s="100">
        <f t="shared" si="1"/>
        <v>0</v>
      </c>
      <c r="L43" s="104"/>
      <c r="M43" s="100">
        <f t="shared" si="2"/>
        <v>0</v>
      </c>
      <c r="N43" s="104">
        <v>1</v>
      </c>
      <c r="O43" s="100">
        <f t="shared" si="3"/>
        <v>118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6"/>
        <v>118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7"/>
        <v>0</v>
      </c>
      <c r="F44" s="107"/>
      <c r="G44" s="100">
        <f t="shared" ca="1" si="8"/>
        <v>0</v>
      </c>
      <c r="H44" s="122"/>
      <c r="I44" s="100">
        <f t="shared" ca="1" si="8"/>
        <v>0</v>
      </c>
      <c r="J44" s="104"/>
      <c r="K44" s="100">
        <f t="shared" ca="1" si="1"/>
        <v>0</v>
      </c>
      <c r="L44" s="104"/>
      <c r="M44" s="100">
        <f t="shared" ca="1" si="2"/>
        <v>0</v>
      </c>
      <c r="N44" s="104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6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7"/>
        <v>0</v>
      </c>
      <c r="F45" s="107"/>
      <c r="G45" s="100">
        <f t="shared" si="8"/>
        <v>0</v>
      </c>
      <c r="H45" s="122"/>
      <c r="I45" s="100">
        <f t="shared" si="8"/>
        <v>0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6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7"/>
        <v>0</v>
      </c>
      <c r="F46" s="107"/>
      <c r="G46" s="100">
        <f t="shared" ca="1" si="8"/>
        <v>0</v>
      </c>
      <c r="H46" s="122"/>
      <c r="I46" s="100">
        <f t="shared" ca="1" si="8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6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7"/>
        <v>0</v>
      </c>
      <c r="F47" s="107"/>
      <c r="G47" s="100">
        <f t="shared" si="8"/>
        <v>0</v>
      </c>
      <c r="H47" s="122"/>
      <c r="I47" s="100">
        <f t="shared" si="8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6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7"/>
        <v>29</v>
      </c>
      <c r="F48" s="107"/>
      <c r="G48" s="100">
        <f t="shared" si="8"/>
        <v>0</v>
      </c>
      <c r="H48" s="122">
        <v>29</v>
      </c>
      <c r="I48" s="100">
        <f t="shared" si="8"/>
        <v>2900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6"/>
        <v>2900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7"/>
        <v>8.5</v>
      </c>
      <c r="F49" s="107"/>
      <c r="G49" s="100">
        <f t="shared" ca="1" si="8"/>
        <v>0</v>
      </c>
      <c r="H49" s="122"/>
      <c r="I49" s="100">
        <f t="shared" ca="1" si="8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>
        <v>8.5</v>
      </c>
      <c r="Q49" s="100">
        <f t="shared" ca="1" si="12"/>
        <v>1190</v>
      </c>
      <c r="R49" s="104"/>
      <c r="S49" s="100">
        <f t="shared" ca="1" si="13"/>
        <v>0</v>
      </c>
      <c r="T49" s="83">
        <f t="shared" ca="1" si="6"/>
        <v>1190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7"/>
        <v>0</v>
      </c>
      <c r="F50" s="107"/>
      <c r="G50" s="100">
        <f t="shared" si="8"/>
        <v>0</v>
      </c>
      <c r="H50" s="122"/>
      <c r="I50" s="100">
        <f t="shared" si="8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6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7"/>
        <v>0</v>
      </c>
      <c r="F51" s="107"/>
      <c r="G51" s="100">
        <f t="shared" si="8"/>
        <v>0</v>
      </c>
      <c r="H51" s="122"/>
      <c r="I51" s="100">
        <f t="shared" si="8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6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7"/>
        <v>0</v>
      </c>
      <c r="F52" s="107"/>
      <c r="G52" s="100">
        <f t="shared" si="8"/>
        <v>0</v>
      </c>
      <c r="H52" s="122"/>
      <c r="I52" s="100">
        <f t="shared" si="8"/>
        <v>0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6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107"/>
      <c r="G53" s="100">
        <f t="shared" ca="1" si="8"/>
        <v>0</v>
      </c>
      <c r="H53" s="122"/>
      <c r="I53" s="100">
        <f t="shared" ca="1" si="8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6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7"/>
        <v>0</v>
      </c>
      <c r="F54" s="107"/>
      <c r="G54" s="100">
        <f t="shared" ca="1" si="8"/>
        <v>0</v>
      </c>
      <c r="H54" s="122"/>
      <c r="I54" s="100">
        <f t="shared" ca="1" si="8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6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107"/>
      <c r="G55" s="100">
        <f t="shared" ca="1" si="8"/>
        <v>0</v>
      </c>
      <c r="H55" s="122"/>
      <c r="I55" s="100">
        <f t="shared" ca="1" si="8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6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7"/>
        <v>0</v>
      </c>
      <c r="F56" s="107"/>
      <c r="G56" s="100">
        <f t="shared" ca="1" si="8"/>
        <v>0</v>
      </c>
      <c r="H56" s="122"/>
      <c r="I56" s="100">
        <f t="shared" ca="1" si="8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6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7"/>
        <v>0</v>
      </c>
      <c r="F57" s="107"/>
      <c r="G57" s="100">
        <f t="shared" ca="1" si="8"/>
        <v>0</v>
      </c>
      <c r="H57" s="122"/>
      <c r="I57" s="100">
        <f t="shared" ca="1" si="8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6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107"/>
      <c r="G58" s="100">
        <f t="shared" ca="1" si="8"/>
        <v>0</v>
      </c>
      <c r="H58" s="122"/>
      <c r="I58" s="100">
        <f t="shared" ca="1" si="8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6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7"/>
        <v>0</v>
      </c>
      <c r="F59" s="107"/>
      <c r="G59" s="100">
        <f t="shared" ca="1" si="8"/>
        <v>0</v>
      </c>
      <c r="H59" s="122"/>
      <c r="I59" s="100">
        <f t="shared" ca="1" si="8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6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7"/>
        <v>0</v>
      </c>
      <c r="F60" s="107"/>
      <c r="G60" s="100">
        <f t="shared" si="8"/>
        <v>0</v>
      </c>
      <c r="H60" s="122"/>
      <c r="I60" s="100">
        <f t="shared" si="8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6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7"/>
        <v>0</v>
      </c>
      <c r="F61" s="107"/>
      <c r="G61" s="100">
        <f t="shared" si="8"/>
        <v>0</v>
      </c>
      <c r="H61" s="122"/>
      <c r="I61" s="100">
        <f t="shared" si="8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6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7"/>
        <v>0</v>
      </c>
      <c r="F62" s="107"/>
      <c r="G62" s="100">
        <f t="shared" ca="1" si="8"/>
        <v>0</v>
      </c>
      <c r="H62" s="122"/>
      <c r="I62" s="100">
        <f t="shared" ca="1" si="8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6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7"/>
        <v>3.5</v>
      </c>
      <c r="F63" s="107"/>
      <c r="G63" s="100">
        <f t="shared" si="8"/>
        <v>0</v>
      </c>
      <c r="H63" s="122"/>
      <c r="I63" s="100">
        <f t="shared" si="8"/>
        <v>0</v>
      </c>
      <c r="J63" s="104">
        <v>3.5</v>
      </c>
      <c r="K63" s="100">
        <f t="shared" si="9"/>
        <v>350</v>
      </c>
      <c r="L63" s="104"/>
      <c r="M63" s="100">
        <f t="shared" si="10"/>
        <v>0</v>
      </c>
      <c r="N63" s="104"/>
      <c r="O63" s="100">
        <f t="shared" si="11"/>
        <v>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6"/>
        <v>350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7"/>
        <v>0</v>
      </c>
      <c r="F64" s="107"/>
      <c r="G64" s="100">
        <f t="shared" si="8"/>
        <v>0</v>
      </c>
      <c r="H64" s="122"/>
      <c r="I64" s="100">
        <f t="shared" si="8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6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7"/>
        <v>0</v>
      </c>
      <c r="F65" s="107"/>
      <c r="G65" s="100">
        <f t="shared" si="8"/>
        <v>0</v>
      </c>
      <c r="H65" s="122"/>
      <c r="I65" s="100">
        <f t="shared" si="8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6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7"/>
        <v>0</v>
      </c>
      <c r="F66" s="107"/>
      <c r="G66" s="100">
        <f t="shared" si="8"/>
        <v>0</v>
      </c>
      <c r="H66" s="122"/>
      <c r="I66" s="100">
        <f t="shared" si="8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6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7"/>
        <v>0</v>
      </c>
      <c r="F67" s="107"/>
      <c r="G67" s="100">
        <f t="shared" ca="1" si="8"/>
        <v>0</v>
      </c>
      <c r="H67" s="122"/>
      <c r="I67" s="100">
        <f t="shared" ca="1" si="8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6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7"/>
        <v>0</v>
      </c>
      <c r="F68" s="107"/>
      <c r="G68" s="100">
        <f t="shared" si="8"/>
        <v>0</v>
      </c>
      <c r="H68" s="122"/>
      <c r="I68" s="100">
        <f t="shared" si="8"/>
        <v>0</v>
      </c>
      <c r="J68" s="104"/>
      <c r="K68" s="100">
        <f t="shared" si="9"/>
        <v>0</v>
      </c>
      <c r="L68" s="104"/>
      <c r="M68" s="100">
        <f t="shared" si="10"/>
        <v>0</v>
      </c>
      <c r="N68" s="104"/>
      <c r="O68" s="100">
        <f t="shared" si="11"/>
        <v>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6"/>
        <v>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7"/>
        <v>0</v>
      </c>
      <c r="F69" s="107"/>
      <c r="G69" s="100">
        <f t="shared" si="8"/>
        <v>0</v>
      </c>
      <c r="H69" s="122"/>
      <c r="I69" s="100">
        <f t="shared" si="8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6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7"/>
        <v>0</v>
      </c>
      <c r="F70" s="107"/>
      <c r="G70" s="100">
        <f t="shared" si="8"/>
        <v>0</v>
      </c>
      <c r="H70" s="122"/>
      <c r="I70" s="100">
        <f t="shared" si="8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6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7"/>
        <v>39.25</v>
      </c>
      <c r="F71" s="107"/>
      <c r="G71" s="100">
        <f t="shared" si="8"/>
        <v>0</v>
      </c>
      <c r="H71" s="122">
        <v>39.25</v>
      </c>
      <c r="I71" s="100">
        <f t="shared" si="8"/>
        <v>4631.5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6"/>
        <v>4631.5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7"/>
        <v>0</v>
      </c>
      <c r="F72" s="107"/>
      <c r="G72" s="100">
        <f t="shared" si="8"/>
        <v>0</v>
      </c>
      <c r="H72" s="122"/>
      <c r="I72" s="100">
        <f t="shared" si="8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6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7"/>
        <v>0</v>
      </c>
      <c r="F73" s="107"/>
      <c r="G73" s="100">
        <f t="shared" si="8"/>
        <v>0</v>
      </c>
      <c r="H73" s="122"/>
      <c r="I73" s="100">
        <f t="shared" si="8"/>
        <v>0</v>
      </c>
      <c r="J73" s="104"/>
      <c r="K73" s="100">
        <f t="shared" si="9"/>
        <v>0</v>
      </c>
      <c r="L73" s="104"/>
      <c r="M73" s="100">
        <f t="shared" si="10"/>
        <v>0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6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7"/>
        <v>0</v>
      </c>
      <c r="F74" s="107"/>
      <c r="G74" s="100">
        <f t="shared" si="8"/>
        <v>0</v>
      </c>
      <c r="H74" s="122"/>
      <c r="I74" s="100">
        <f t="shared" si="8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6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7"/>
        <v>0</v>
      </c>
      <c r="F75" s="75"/>
      <c r="G75" s="100">
        <f t="shared" si="8"/>
        <v>0</v>
      </c>
      <c r="H75" s="104"/>
      <c r="I75" s="100">
        <f t="shared" si="8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6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7"/>
        <v>0</v>
      </c>
      <c r="F76" s="75"/>
      <c r="G76" s="100">
        <f t="shared" ca="1" si="8"/>
        <v>0</v>
      </c>
      <c r="H76" s="104"/>
      <c r="I76" s="100">
        <f t="shared" ca="1" si="8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6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7"/>
        <v>0</v>
      </c>
      <c r="F77" s="75"/>
      <c r="G77" s="100">
        <f t="shared" ca="1" si="8"/>
        <v>0</v>
      </c>
      <c r="H77" s="104"/>
      <c r="I77" s="100">
        <f t="shared" ca="1" si="8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/>
      <c r="Q77" s="100">
        <f ca="1">IF($D77="",0,$D77*P77)</f>
        <v>0</v>
      </c>
      <c r="R77" s="104"/>
      <c r="S77" s="100">
        <f ca="1">IF($D77="",0,$D77*R77)</f>
        <v>0</v>
      </c>
      <c r="T77" s="83">
        <f ca="1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80" si="14">IF($D78="",0,$D78*F78)</f>
        <v>0</v>
      </c>
      <c r="H78" s="104"/>
      <c r="I78" s="100">
        <f t="shared" si="14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>IF(D78="",0,D78*E78)</f>
        <v>0</v>
      </c>
    </row>
    <row r="79" spans="1:20" ht="15" customHeight="1">
      <c r="A79" s="91" t="s">
        <v>274</v>
      </c>
      <c r="B79" s="14" t="s">
        <v>66</v>
      </c>
      <c r="C79" s="18" t="s">
        <v>9</v>
      </c>
      <c r="D79" s="19">
        <v>35</v>
      </c>
      <c r="E79" s="20">
        <f>F79+H79+J79+L79+N79+P79+R79</f>
        <v>22.75</v>
      </c>
      <c r="F79" s="75"/>
      <c r="G79" s="100">
        <f t="shared" si="14"/>
        <v>0</v>
      </c>
      <c r="H79" s="104"/>
      <c r="I79" s="100">
        <f t="shared" si="14"/>
        <v>0</v>
      </c>
      <c r="J79" s="104"/>
      <c r="K79" s="100">
        <f>IF($D79="",0,$D79*J79)</f>
        <v>0</v>
      </c>
      <c r="L79" s="104">
        <v>22.75</v>
      </c>
      <c r="M79" s="100">
        <f>IF($D79="",0,$D79*L79)</f>
        <v>796.25</v>
      </c>
      <c r="N79" s="104"/>
      <c r="O79" s="100">
        <f>IF($D79="",0,$D79*N79)</f>
        <v>0</v>
      </c>
      <c r="P79" s="104"/>
      <c r="Q79" s="100">
        <f>IF($D79="",0,$D79*P79)</f>
        <v>0</v>
      </c>
      <c r="R79" s="104"/>
      <c r="S79" s="100">
        <f>IF($D79="",0,$D79*R79)</f>
        <v>0</v>
      </c>
      <c r="T79" s="83">
        <f>IF(D79="",0,D79*E79)</f>
        <v>796.25</v>
      </c>
    </row>
    <row r="80" spans="1:20" ht="15" customHeight="1">
      <c r="A80" s="85"/>
      <c r="D80" s="19"/>
      <c r="E80" s="20">
        <f>F80+H80+J80+L80+N80+P80+R80</f>
        <v>0</v>
      </c>
      <c r="F80" s="75"/>
      <c r="G80" s="100">
        <f t="shared" si="14"/>
        <v>0</v>
      </c>
      <c r="H80" s="104"/>
      <c r="I80" s="100">
        <f t="shared" si="14"/>
        <v>0</v>
      </c>
      <c r="J80" s="104"/>
      <c r="K80" s="100">
        <f>IF($D80="",0,$D80*J80)</f>
        <v>0</v>
      </c>
      <c r="L80" s="104"/>
      <c r="M80" s="100">
        <f>IF($D80="",0,$D80*L80)</f>
        <v>0</v>
      </c>
      <c r="N80" s="104"/>
      <c r="O80" s="100">
        <f>IF($D80="",0,$D80*N80)</f>
        <v>0</v>
      </c>
      <c r="P80" s="104"/>
      <c r="Q80" s="100">
        <f>IF($D80="",0,$D80*P80)</f>
        <v>0</v>
      </c>
      <c r="R80" s="104"/>
      <c r="S80" s="100">
        <f>IF($D80="",0,$D80*R80)</f>
        <v>0</v>
      </c>
      <c r="T80" s="83">
        <f>IF(D80="",0,D80*E80)</f>
        <v>0</v>
      </c>
    </row>
    <row r="81" spans="1:21" s="62" customFormat="1" ht="15" customHeight="1">
      <c r="A81" s="86"/>
      <c r="C81" s="63" t="s">
        <v>155</v>
      </c>
      <c r="D81" s="57"/>
      <c r="E81" s="20">
        <f>F81+H81+J81+L81+N81+P81+R81</f>
        <v>182.75</v>
      </c>
      <c r="F81" s="76">
        <f>SUM(F12:F80)</f>
        <v>2</v>
      </c>
      <c r="G81" s="77"/>
      <c r="H81" s="76">
        <f>SUM(H12:H80)</f>
        <v>93.25</v>
      </c>
      <c r="I81" s="77"/>
      <c r="J81" s="76">
        <f>SUM(J12:J80)</f>
        <v>4.75</v>
      </c>
      <c r="K81" s="77"/>
      <c r="L81" s="76">
        <f>SUM(L12:L80)</f>
        <v>31.75</v>
      </c>
      <c r="M81" s="77"/>
      <c r="N81" s="76">
        <f>SUM(N12:N80)</f>
        <v>8.75</v>
      </c>
      <c r="O81" s="77"/>
      <c r="P81" s="76">
        <f>SUM(P12:P80)</f>
        <v>40.25</v>
      </c>
      <c r="Q81" s="77"/>
      <c r="R81" s="76">
        <f>SUM(R12:R80)</f>
        <v>2</v>
      </c>
      <c r="S81" s="77"/>
      <c r="T81" s="77"/>
    </row>
    <row r="82" spans="1:21" ht="4.5" customHeight="1">
      <c r="A82" s="87"/>
      <c r="B82" s="40"/>
      <c r="C82" s="69"/>
      <c r="D82" s="70"/>
      <c r="E82" s="70"/>
      <c r="F82" s="78"/>
      <c r="G82" s="79"/>
      <c r="H82" s="78"/>
      <c r="I82" s="79"/>
      <c r="J82" s="78"/>
      <c r="K82" s="79"/>
      <c r="L82" s="78"/>
      <c r="M82" s="79"/>
      <c r="N82" s="78"/>
      <c r="O82" s="79"/>
      <c r="P82" s="78"/>
      <c r="Q82" s="79"/>
      <c r="R82" s="78"/>
      <c r="S82" s="79"/>
      <c r="T82" s="70"/>
      <c r="U82" s="65"/>
    </row>
    <row r="83" spans="1:21" ht="15" customHeight="1">
      <c r="A83" s="66"/>
      <c r="B83" s="66"/>
      <c r="C83" s="67" t="s">
        <v>156</v>
      </c>
      <c r="D83" s="68"/>
      <c r="E83" s="19"/>
      <c r="F83" s="80"/>
      <c r="G83" s="81">
        <f ca="1">SUM(G13:G82)</f>
        <v>280</v>
      </c>
      <c r="H83" s="80"/>
      <c r="I83" s="81">
        <f ca="1">SUM(I13:I82)</f>
        <v>9991.5</v>
      </c>
      <c r="J83" s="80"/>
      <c r="K83" s="81">
        <f ca="1">SUM(K13:K82)</f>
        <v>525</v>
      </c>
      <c r="L83" s="80"/>
      <c r="M83" s="81">
        <f ca="1">SUM(M13:M82)</f>
        <v>1822.25</v>
      </c>
      <c r="N83" s="80"/>
      <c r="O83" s="81">
        <f ca="1">SUM(O13:O82)</f>
        <v>1023</v>
      </c>
      <c r="P83" s="80"/>
      <c r="Q83" s="81">
        <f ca="1">SUM(Q13:Q82)</f>
        <v>4665</v>
      </c>
      <c r="R83" s="80"/>
      <c r="S83" s="81">
        <f ca="1">SUM(S13:S82)</f>
        <v>280</v>
      </c>
      <c r="T83" s="81">
        <f ca="1">SUM(T13:T82)</f>
        <v>18586.75</v>
      </c>
    </row>
    <row r="84" spans="1:21">
      <c r="C84" s="41" t="s">
        <v>25</v>
      </c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2">
        <f ca="1">SUBTOTAL(9,T13:T82)</f>
        <v>18586.75</v>
      </c>
    </row>
    <row r="85" spans="1:21">
      <c r="C85" s="56"/>
      <c r="F85" s="56"/>
      <c r="G85" s="56"/>
      <c r="H85" s="56"/>
      <c r="I85" s="56"/>
      <c r="J85" s="56"/>
      <c r="K85" s="56"/>
      <c r="L85" s="56"/>
      <c r="M85" s="56"/>
      <c r="N85" s="56"/>
      <c r="O85" s="56"/>
      <c r="P85" s="56"/>
      <c r="Q85" s="56"/>
      <c r="R85" s="56"/>
      <c r="S85" s="56"/>
    </row>
    <row r="86" spans="1:21">
      <c r="A86" s="108"/>
      <c r="T86" s="19"/>
    </row>
  </sheetData>
  <autoFilter ref="A12:T83" xr:uid="{00000000-0009-0000-0000-000006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disablePrompts="1" count="3">
    <dataValidation type="list" allowBlank="1" showInputMessage="1" showErrorMessage="1" sqref="A13:A83" xr:uid="{00000000-0002-0000-0600-000000000000}">
      <formula1>Name</formula1>
    </dataValidation>
    <dataValidation type="list" allowBlank="1" showInputMessage="1" showErrorMessage="1" sqref="D12" xr:uid="{00000000-0002-0000-0600-000001000000}">
      <formula1>Jahr</formula1>
    </dataValidation>
    <dataValidation type="list" allowBlank="1" showInputMessage="1" showErrorMessage="1" sqref="C12" xr:uid="{00000000-0002-0000-0600-000002000000}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X96"/>
  <sheetViews>
    <sheetView view="pageBreakPreview" topLeftCell="A46" zoomScaleNormal="110" zoomScaleSheetLayoutView="100" workbookViewId="0">
      <selection activeCell="L13" sqref="L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24" t="str">
        <f>IF(Vertragsdaten!B6="","",Vertragsdaten!B6)</f>
        <v>EP SIEP</v>
      </c>
      <c r="C4" s="124"/>
      <c r="D4" s="124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42522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24.75</v>
      </c>
      <c r="F13" s="107">
        <v>1.25</v>
      </c>
      <c r="G13" s="99">
        <f ca="1">IF($D13="",0,$D13*F13)</f>
        <v>175</v>
      </c>
      <c r="H13" s="121">
        <v>6.5</v>
      </c>
      <c r="I13" s="99">
        <f ca="1">IF($D13="",0,$D13*H13)</f>
        <v>910</v>
      </c>
      <c r="J13" s="120">
        <v>0.5</v>
      </c>
      <c r="K13" s="99">
        <f t="shared" ref="K13:K44" ca="1" si="1">IF($D13="",0,$D13*J13)</f>
        <v>70</v>
      </c>
      <c r="L13" s="120">
        <v>3</v>
      </c>
      <c r="M13" s="99">
        <f t="shared" ref="M13:M44" ca="1" si="2">IF($D13="",0,$D13*L13)</f>
        <v>420</v>
      </c>
      <c r="N13" s="120">
        <v>8.5</v>
      </c>
      <c r="O13" s="99">
        <f t="shared" ref="O13:O44" ca="1" si="3">IF($D13="",0,$D13*N13)</f>
        <v>1190</v>
      </c>
      <c r="P13" s="120">
        <v>5</v>
      </c>
      <c r="Q13" s="99">
        <f t="shared" ref="Q13:Q44" ca="1" si="4">IF($D13="",0,$D13*P13)</f>
        <v>700</v>
      </c>
      <c r="R13" s="120"/>
      <c r="S13" s="99">
        <f t="shared" ref="S13:S44" ca="1" si="5">IF($D13="",0,$D13*R13)</f>
        <v>0</v>
      </c>
      <c r="T13" s="83">
        <f t="shared" ref="T13:T76" ca="1" si="6">IF(D13="",0,D13*E13)</f>
        <v>3465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7">F14+H14+J14+L14+N14+P14+R14</f>
        <v>0</v>
      </c>
      <c r="F14" s="107"/>
      <c r="G14" s="100">
        <f t="shared" ref="G14:I77" ca="1" si="8">IF($D14="",0,$D14*F14)</f>
        <v>0</v>
      </c>
      <c r="H14" s="122"/>
      <c r="I14" s="100">
        <f t="shared" ca="1" si="8"/>
        <v>0</v>
      </c>
      <c r="J14" s="104"/>
      <c r="K14" s="100">
        <f t="shared" ca="1" si="1"/>
        <v>0</v>
      </c>
      <c r="L14" s="104"/>
      <c r="M14" s="100">
        <f t="shared" ca="1" si="2"/>
        <v>0</v>
      </c>
      <c r="N14" s="104"/>
      <c r="O14" s="100">
        <f t="shared" ca="1" si="3"/>
        <v>0</v>
      </c>
      <c r="P14" s="104"/>
      <c r="Q14" s="100">
        <f t="shared" ca="1" si="4"/>
        <v>0</v>
      </c>
      <c r="R14" s="104"/>
      <c r="S14" s="100">
        <f t="shared" ca="1" si="5"/>
        <v>0</v>
      </c>
      <c r="T14" s="83">
        <f t="shared" ca="1" si="6"/>
        <v>0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7"/>
        <v>0</v>
      </c>
      <c r="F15" s="107"/>
      <c r="G15" s="100">
        <f t="shared" ca="1" si="8"/>
        <v>0</v>
      </c>
      <c r="H15" s="122"/>
      <c r="I15" s="100">
        <f t="shared" ca="1" si="8"/>
        <v>0</v>
      </c>
      <c r="J15" s="104"/>
      <c r="K15" s="100">
        <f t="shared" ca="1" si="1"/>
        <v>0</v>
      </c>
      <c r="L15" s="104"/>
      <c r="M15" s="100">
        <f t="shared" ca="1" si="2"/>
        <v>0</v>
      </c>
      <c r="N15" s="104"/>
      <c r="O15" s="100">
        <f t="shared" ca="1" si="3"/>
        <v>0</v>
      </c>
      <c r="P15" s="104"/>
      <c r="Q15" s="100">
        <f t="shared" ca="1" si="4"/>
        <v>0</v>
      </c>
      <c r="R15" s="104"/>
      <c r="S15" s="100">
        <f t="shared" ca="1" si="5"/>
        <v>0</v>
      </c>
      <c r="T15" s="83">
        <f t="shared" ca="1" si="6"/>
        <v>0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7"/>
        <v>0</v>
      </c>
      <c r="F16" s="107"/>
      <c r="G16" s="100">
        <f t="shared" ca="1" si="8"/>
        <v>0</v>
      </c>
      <c r="H16" s="122"/>
      <c r="I16" s="100">
        <f t="shared" ca="1" si="8"/>
        <v>0</v>
      </c>
      <c r="J16" s="104"/>
      <c r="K16" s="100">
        <f t="shared" ca="1" si="1"/>
        <v>0</v>
      </c>
      <c r="L16" s="104"/>
      <c r="M16" s="100">
        <f t="shared" ca="1" si="2"/>
        <v>0</v>
      </c>
      <c r="N16" s="104"/>
      <c r="O16" s="100">
        <f t="shared" ca="1" si="3"/>
        <v>0</v>
      </c>
      <c r="P16" s="104"/>
      <c r="Q16" s="100">
        <f t="shared" ca="1" si="4"/>
        <v>0</v>
      </c>
      <c r="R16" s="104"/>
      <c r="S16" s="100">
        <f t="shared" ca="1" si="5"/>
        <v>0</v>
      </c>
      <c r="T16" s="83">
        <f t="shared" ca="1" si="6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7"/>
        <v>0</v>
      </c>
      <c r="F17" s="107"/>
      <c r="G17" s="100">
        <f t="shared" si="8"/>
        <v>0</v>
      </c>
      <c r="H17" s="122"/>
      <c r="I17" s="100">
        <f t="shared" si="8"/>
        <v>0</v>
      </c>
      <c r="J17" s="104"/>
      <c r="K17" s="100">
        <f t="shared" si="1"/>
        <v>0</v>
      </c>
      <c r="L17" s="104"/>
      <c r="M17" s="100">
        <f t="shared" si="2"/>
        <v>0</v>
      </c>
      <c r="N17" s="104"/>
      <c r="O17" s="100">
        <f t="shared" si="3"/>
        <v>0</v>
      </c>
      <c r="P17" s="104"/>
      <c r="Q17" s="100">
        <f t="shared" si="4"/>
        <v>0</v>
      </c>
      <c r="R17" s="104"/>
      <c r="S17" s="100">
        <f t="shared" si="5"/>
        <v>0</v>
      </c>
      <c r="T17" s="83">
        <f t="shared" si="6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7"/>
        <v>0</v>
      </c>
      <c r="F18" s="107"/>
      <c r="G18" s="100">
        <f t="shared" ca="1" si="8"/>
        <v>0</v>
      </c>
      <c r="H18" s="122"/>
      <c r="I18" s="100">
        <f t="shared" ca="1" si="8"/>
        <v>0</v>
      </c>
      <c r="J18" s="104"/>
      <c r="K18" s="100">
        <f t="shared" ca="1" si="1"/>
        <v>0</v>
      </c>
      <c r="L18" s="104"/>
      <c r="M18" s="100">
        <f t="shared" ca="1" si="2"/>
        <v>0</v>
      </c>
      <c r="N18" s="104"/>
      <c r="O18" s="100">
        <f t="shared" ca="1" si="3"/>
        <v>0</v>
      </c>
      <c r="P18" s="104"/>
      <c r="Q18" s="100">
        <f t="shared" ca="1" si="4"/>
        <v>0</v>
      </c>
      <c r="R18" s="104"/>
      <c r="S18" s="100">
        <f t="shared" ca="1" si="5"/>
        <v>0</v>
      </c>
      <c r="T18" s="83">
        <f t="shared" ca="1" si="6"/>
        <v>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7"/>
        <v>0</v>
      </c>
      <c r="F19" s="107"/>
      <c r="G19" s="100">
        <f t="shared" ca="1" si="8"/>
        <v>0</v>
      </c>
      <c r="H19" s="122"/>
      <c r="I19" s="100">
        <f t="shared" ca="1" si="8"/>
        <v>0</v>
      </c>
      <c r="J19" s="104"/>
      <c r="K19" s="100">
        <f t="shared" ca="1" si="1"/>
        <v>0</v>
      </c>
      <c r="L19" s="104"/>
      <c r="M19" s="100">
        <f t="shared" ca="1" si="2"/>
        <v>0</v>
      </c>
      <c r="N19" s="104"/>
      <c r="O19" s="100">
        <f t="shared" ca="1" si="3"/>
        <v>0</v>
      </c>
      <c r="P19" s="104"/>
      <c r="Q19" s="100">
        <f t="shared" ca="1" si="4"/>
        <v>0</v>
      </c>
      <c r="R19" s="104"/>
      <c r="S19" s="100">
        <f t="shared" ca="1" si="5"/>
        <v>0</v>
      </c>
      <c r="T19" s="83">
        <f t="shared" ca="1" si="6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7"/>
        <v>0</v>
      </c>
      <c r="F20" s="107"/>
      <c r="G20" s="100">
        <f t="shared" ca="1" si="8"/>
        <v>0</v>
      </c>
      <c r="H20" s="122"/>
      <c r="I20" s="100">
        <f t="shared" ca="1" si="8"/>
        <v>0</v>
      </c>
      <c r="J20" s="104"/>
      <c r="K20" s="100">
        <f t="shared" ca="1" si="1"/>
        <v>0</v>
      </c>
      <c r="L20" s="104"/>
      <c r="M20" s="100">
        <f t="shared" ca="1" si="2"/>
        <v>0</v>
      </c>
      <c r="N20" s="104"/>
      <c r="O20" s="100">
        <f t="shared" ca="1" si="3"/>
        <v>0</v>
      </c>
      <c r="P20" s="104"/>
      <c r="Q20" s="100">
        <f t="shared" ca="1" si="4"/>
        <v>0</v>
      </c>
      <c r="R20" s="104"/>
      <c r="S20" s="100">
        <f t="shared" ca="1" si="5"/>
        <v>0</v>
      </c>
      <c r="T20" s="83">
        <f t="shared" ca="1" si="6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7"/>
        <v>0</v>
      </c>
      <c r="F21" s="107"/>
      <c r="G21" s="100">
        <f t="shared" ca="1" si="8"/>
        <v>0</v>
      </c>
      <c r="H21" s="122"/>
      <c r="I21" s="100">
        <f t="shared" ca="1" si="8"/>
        <v>0</v>
      </c>
      <c r="J21" s="104"/>
      <c r="K21" s="100">
        <f t="shared" ca="1" si="1"/>
        <v>0</v>
      </c>
      <c r="L21" s="104"/>
      <c r="M21" s="100">
        <f t="shared" ca="1" si="2"/>
        <v>0</v>
      </c>
      <c r="N21" s="104"/>
      <c r="O21" s="100">
        <f t="shared" ca="1" si="3"/>
        <v>0</v>
      </c>
      <c r="P21" s="104"/>
      <c r="Q21" s="100">
        <f t="shared" ca="1" si="4"/>
        <v>0</v>
      </c>
      <c r="R21" s="104"/>
      <c r="S21" s="100">
        <f t="shared" ca="1" si="5"/>
        <v>0</v>
      </c>
      <c r="T21" s="83">
        <f t="shared" ca="1" si="6"/>
        <v>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7"/>
        <v>0</v>
      </c>
      <c r="F22" s="107"/>
      <c r="G22" s="100">
        <f t="shared" ca="1" si="8"/>
        <v>0</v>
      </c>
      <c r="H22" s="122"/>
      <c r="I22" s="100">
        <f t="shared" ca="1" si="8"/>
        <v>0</v>
      </c>
      <c r="J22" s="104"/>
      <c r="K22" s="100">
        <f t="shared" ca="1" si="1"/>
        <v>0</v>
      </c>
      <c r="L22" s="104"/>
      <c r="M22" s="100">
        <f t="shared" ca="1" si="2"/>
        <v>0</v>
      </c>
      <c r="N22" s="104"/>
      <c r="O22" s="100">
        <f t="shared" ca="1" si="3"/>
        <v>0</v>
      </c>
      <c r="P22" s="104"/>
      <c r="Q22" s="100">
        <f t="shared" ca="1" si="4"/>
        <v>0</v>
      </c>
      <c r="R22" s="104"/>
      <c r="S22" s="100">
        <f t="shared" ca="1" si="5"/>
        <v>0</v>
      </c>
      <c r="T22" s="83">
        <f t="shared" ca="1" si="6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v>60</v>
      </c>
      <c r="E23" s="20">
        <f t="shared" si="7"/>
        <v>36.75</v>
      </c>
      <c r="F23" s="107"/>
      <c r="G23" s="100">
        <f t="shared" si="8"/>
        <v>0</v>
      </c>
      <c r="H23" s="122">
        <v>36.75</v>
      </c>
      <c r="I23" s="100">
        <f t="shared" si="8"/>
        <v>2205</v>
      </c>
      <c r="J23" s="104"/>
      <c r="K23" s="100">
        <f t="shared" si="1"/>
        <v>0</v>
      </c>
      <c r="L23" s="104"/>
      <c r="M23" s="100">
        <f t="shared" si="2"/>
        <v>0</v>
      </c>
      <c r="N23" s="104"/>
      <c r="O23" s="100">
        <f t="shared" si="3"/>
        <v>0</v>
      </c>
      <c r="P23" s="104"/>
      <c r="Q23" s="100">
        <f t="shared" si="4"/>
        <v>0</v>
      </c>
      <c r="R23" s="104"/>
      <c r="S23" s="100">
        <f t="shared" si="5"/>
        <v>0</v>
      </c>
      <c r="T23" s="83">
        <f t="shared" si="6"/>
        <v>2205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7"/>
        <v>4.75</v>
      </c>
      <c r="F24" s="107"/>
      <c r="G24" s="100">
        <f t="shared" ca="1" si="8"/>
        <v>0</v>
      </c>
      <c r="H24" s="122">
        <v>4.75</v>
      </c>
      <c r="I24" s="100">
        <f t="shared" ca="1" si="8"/>
        <v>665</v>
      </c>
      <c r="J24" s="104"/>
      <c r="K24" s="100">
        <f t="shared" ca="1" si="1"/>
        <v>0</v>
      </c>
      <c r="L24" s="104"/>
      <c r="M24" s="100">
        <f t="shared" ca="1" si="2"/>
        <v>0</v>
      </c>
      <c r="N24" s="104"/>
      <c r="O24" s="100">
        <f t="shared" ca="1" si="3"/>
        <v>0</v>
      </c>
      <c r="P24" s="104"/>
      <c r="Q24" s="100">
        <f t="shared" ca="1" si="4"/>
        <v>0</v>
      </c>
      <c r="R24" s="104"/>
      <c r="S24" s="100">
        <f t="shared" ca="1" si="5"/>
        <v>0</v>
      </c>
      <c r="T24" s="83">
        <f t="shared" ca="1" si="6"/>
        <v>665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7"/>
        <v>7.25</v>
      </c>
      <c r="F25" s="107"/>
      <c r="G25" s="100">
        <f t="shared" ca="1" si="8"/>
        <v>0</v>
      </c>
      <c r="H25" s="122"/>
      <c r="I25" s="100">
        <f t="shared" ca="1" si="8"/>
        <v>0</v>
      </c>
      <c r="J25" s="104"/>
      <c r="K25" s="100">
        <f t="shared" ca="1" si="1"/>
        <v>0</v>
      </c>
      <c r="L25" s="104">
        <v>7.25</v>
      </c>
      <c r="M25" s="100">
        <f t="shared" ca="1" si="2"/>
        <v>855.5</v>
      </c>
      <c r="N25" s="104"/>
      <c r="O25" s="100">
        <f t="shared" ca="1" si="3"/>
        <v>0</v>
      </c>
      <c r="P25" s="104"/>
      <c r="Q25" s="100">
        <f t="shared" ca="1" si="4"/>
        <v>0</v>
      </c>
      <c r="R25" s="104"/>
      <c r="S25" s="100">
        <f t="shared" ca="1" si="5"/>
        <v>0</v>
      </c>
      <c r="T25" s="83">
        <f t="shared" ca="1" si="6"/>
        <v>855.5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7"/>
        <v>0</v>
      </c>
      <c r="F26" s="107"/>
      <c r="G26" s="100">
        <f t="shared" ca="1" si="8"/>
        <v>0</v>
      </c>
      <c r="H26" s="122"/>
      <c r="I26" s="100">
        <f t="shared" ca="1" si="8"/>
        <v>0</v>
      </c>
      <c r="J26" s="104"/>
      <c r="K26" s="100">
        <f t="shared" ca="1" si="1"/>
        <v>0</v>
      </c>
      <c r="L26" s="104"/>
      <c r="M26" s="100">
        <f t="shared" ca="1" si="2"/>
        <v>0</v>
      </c>
      <c r="N26" s="104"/>
      <c r="O26" s="100">
        <f t="shared" ca="1" si="3"/>
        <v>0</v>
      </c>
      <c r="P26" s="104"/>
      <c r="Q26" s="100">
        <f t="shared" ca="1" si="4"/>
        <v>0</v>
      </c>
      <c r="R26" s="104"/>
      <c r="S26" s="100">
        <f t="shared" ca="1" si="5"/>
        <v>0</v>
      </c>
      <c r="T26" s="83">
        <f t="shared" ca="1" si="6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7"/>
        <v>0</v>
      </c>
      <c r="F27" s="107"/>
      <c r="G27" s="100">
        <f t="shared" ca="1" si="8"/>
        <v>0</v>
      </c>
      <c r="H27" s="122"/>
      <c r="I27" s="100">
        <f t="shared" ca="1" si="8"/>
        <v>0</v>
      </c>
      <c r="J27" s="104"/>
      <c r="K27" s="100">
        <f t="shared" ca="1" si="1"/>
        <v>0</v>
      </c>
      <c r="L27" s="104"/>
      <c r="M27" s="100">
        <f t="shared" ca="1" si="2"/>
        <v>0</v>
      </c>
      <c r="N27" s="104"/>
      <c r="O27" s="100">
        <f t="shared" ca="1" si="3"/>
        <v>0</v>
      </c>
      <c r="P27" s="104"/>
      <c r="Q27" s="100">
        <f t="shared" ca="1" si="4"/>
        <v>0</v>
      </c>
      <c r="R27" s="104"/>
      <c r="S27" s="100">
        <f t="shared" ca="1" si="5"/>
        <v>0</v>
      </c>
      <c r="T27" s="83">
        <f t="shared" ca="1" si="6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7"/>
        <v>0</v>
      </c>
      <c r="F28" s="107"/>
      <c r="G28" s="100">
        <f t="shared" ca="1" si="8"/>
        <v>0</v>
      </c>
      <c r="H28" s="122"/>
      <c r="I28" s="100">
        <f t="shared" ca="1" si="8"/>
        <v>0</v>
      </c>
      <c r="J28" s="104"/>
      <c r="K28" s="100">
        <f t="shared" ca="1" si="1"/>
        <v>0</v>
      </c>
      <c r="L28" s="104"/>
      <c r="M28" s="100">
        <f t="shared" ca="1" si="2"/>
        <v>0</v>
      </c>
      <c r="N28" s="104"/>
      <c r="O28" s="100">
        <f t="shared" ca="1" si="3"/>
        <v>0</v>
      </c>
      <c r="P28" s="104"/>
      <c r="Q28" s="100">
        <f t="shared" ca="1" si="4"/>
        <v>0</v>
      </c>
      <c r="R28" s="104"/>
      <c r="S28" s="100">
        <f t="shared" ca="1" si="5"/>
        <v>0</v>
      </c>
      <c r="T28" s="83">
        <f t="shared" ca="1" si="6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7"/>
        <v>0</v>
      </c>
      <c r="F29" s="107"/>
      <c r="G29" s="100">
        <f t="shared" ca="1" si="8"/>
        <v>0</v>
      </c>
      <c r="H29" s="122"/>
      <c r="I29" s="100">
        <f t="shared" ca="1" si="8"/>
        <v>0</v>
      </c>
      <c r="J29" s="104"/>
      <c r="K29" s="100">
        <f t="shared" ca="1" si="1"/>
        <v>0</v>
      </c>
      <c r="L29" s="104"/>
      <c r="M29" s="100">
        <f t="shared" ca="1" si="2"/>
        <v>0</v>
      </c>
      <c r="N29" s="104"/>
      <c r="O29" s="100">
        <f t="shared" ca="1" si="3"/>
        <v>0</v>
      </c>
      <c r="P29" s="104"/>
      <c r="Q29" s="100">
        <f t="shared" ca="1" si="4"/>
        <v>0</v>
      </c>
      <c r="R29" s="104"/>
      <c r="S29" s="100">
        <f t="shared" ca="1" si="5"/>
        <v>0</v>
      </c>
      <c r="T29" s="83">
        <f t="shared" ca="1" si="6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7"/>
        <v>0</v>
      </c>
      <c r="F30" s="107"/>
      <c r="G30" s="100">
        <f t="shared" ca="1" si="8"/>
        <v>0</v>
      </c>
      <c r="H30" s="122"/>
      <c r="I30" s="100">
        <f t="shared" ca="1" si="8"/>
        <v>0</v>
      </c>
      <c r="J30" s="104"/>
      <c r="K30" s="100">
        <f t="shared" ca="1" si="1"/>
        <v>0</v>
      </c>
      <c r="L30" s="104"/>
      <c r="M30" s="100">
        <f t="shared" ca="1" si="2"/>
        <v>0</v>
      </c>
      <c r="N30" s="104"/>
      <c r="O30" s="100">
        <f t="shared" ca="1" si="3"/>
        <v>0</v>
      </c>
      <c r="P30" s="104"/>
      <c r="Q30" s="100">
        <f t="shared" ca="1" si="4"/>
        <v>0</v>
      </c>
      <c r="R30" s="104"/>
      <c r="S30" s="100">
        <f t="shared" ca="1" si="5"/>
        <v>0</v>
      </c>
      <c r="T30" s="83">
        <f t="shared" ca="1" si="6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7"/>
        <v>0</v>
      </c>
      <c r="F31" s="107"/>
      <c r="G31" s="100">
        <f t="shared" ca="1" si="8"/>
        <v>0</v>
      </c>
      <c r="H31" s="122"/>
      <c r="I31" s="100">
        <f t="shared" ca="1" si="8"/>
        <v>0</v>
      </c>
      <c r="J31" s="104"/>
      <c r="K31" s="100">
        <f t="shared" ca="1" si="1"/>
        <v>0</v>
      </c>
      <c r="L31" s="104"/>
      <c r="M31" s="100">
        <f t="shared" ca="1" si="2"/>
        <v>0</v>
      </c>
      <c r="N31" s="104"/>
      <c r="O31" s="100">
        <f t="shared" ca="1" si="3"/>
        <v>0</v>
      </c>
      <c r="P31" s="104"/>
      <c r="Q31" s="100">
        <f t="shared" ca="1" si="4"/>
        <v>0</v>
      </c>
      <c r="R31" s="104"/>
      <c r="S31" s="100">
        <f t="shared" ca="1" si="5"/>
        <v>0</v>
      </c>
      <c r="T31" s="83">
        <f t="shared" ca="1" si="6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7"/>
        <v>0</v>
      </c>
      <c r="F32" s="107"/>
      <c r="G32" s="100">
        <f t="shared" ca="1" si="8"/>
        <v>0</v>
      </c>
      <c r="H32" s="122"/>
      <c r="I32" s="100">
        <f t="shared" ca="1" si="8"/>
        <v>0</v>
      </c>
      <c r="J32" s="104"/>
      <c r="K32" s="100">
        <f t="shared" ca="1" si="1"/>
        <v>0</v>
      </c>
      <c r="L32" s="104"/>
      <c r="M32" s="100">
        <f t="shared" ca="1" si="2"/>
        <v>0</v>
      </c>
      <c r="N32" s="104"/>
      <c r="O32" s="100">
        <f t="shared" ca="1" si="3"/>
        <v>0</v>
      </c>
      <c r="P32" s="104"/>
      <c r="Q32" s="100">
        <f t="shared" ca="1" si="4"/>
        <v>0</v>
      </c>
      <c r="R32" s="104"/>
      <c r="S32" s="100">
        <f t="shared" ca="1" si="5"/>
        <v>0</v>
      </c>
      <c r="T32" s="83">
        <f t="shared" ca="1" si="6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7"/>
        <v>12</v>
      </c>
      <c r="F33" s="107"/>
      <c r="G33" s="100">
        <f t="shared" ca="1" si="8"/>
        <v>0</v>
      </c>
      <c r="H33" s="122"/>
      <c r="I33" s="100">
        <f t="shared" ca="1" si="8"/>
        <v>0</v>
      </c>
      <c r="J33" s="104"/>
      <c r="K33" s="100">
        <f t="shared" ca="1" si="1"/>
        <v>0</v>
      </c>
      <c r="L33" s="104">
        <v>2</v>
      </c>
      <c r="M33" s="100">
        <f t="shared" ca="1" si="2"/>
        <v>280</v>
      </c>
      <c r="N33" s="104"/>
      <c r="O33" s="100">
        <f t="shared" ca="1" si="3"/>
        <v>0</v>
      </c>
      <c r="P33" s="104"/>
      <c r="Q33" s="100">
        <f t="shared" ca="1" si="4"/>
        <v>0</v>
      </c>
      <c r="R33" s="104">
        <v>10</v>
      </c>
      <c r="S33" s="100">
        <f t="shared" ca="1" si="5"/>
        <v>1400</v>
      </c>
      <c r="T33" s="83">
        <f t="shared" ca="1" si="6"/>
        <v>1680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7"/>
        <v>0</v>
      </c>
      <c r="F34" s="107"/>
      <c r="G34" s="100">
        <f t="shared" ca="1" si="8"/>
        <v>0</v>
      </c>
      <c r="H34" s="122"/>
      <c r="I34" s="100">
        <f t="shared" ca="1" si="8"/>
        <v>0</v>
      </c>
      <c r="J34" s="104"/>
      <c r="K34" s="100">
        <f t="shared" ca="1" si="1"/>
        <v>0</v>
      </c>
      <c r="L34" s="104"/>
      <c r="M34" s="100">
        <f t="shared" ca="1" si="2"/>
        <v>0</v>
      </c>
      <c r="N34" s="104"/>
      <c r="O34" s="100">
        <f t="shared" ca="1" si="3"/>
        <v>0</v>
      </c>
      <c r="P34" s="104"/>
      <c r="Q34" s="100">
        <f t="shared" ca="1" si="4"/>
        <v>0</v>
      </c>
      <c r="R34" s="104"/>
      <c r="S34" s="100">
        <f t="shared" ca="1" si="5"/>
        <v>0</v>
      </c>
      <c r="T34" s="83">
        <f t="shared" ca="1" si="6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7"/>
        <v>33</v>
      </c>
      <c r="F35" s="107"/>
      <c r="G35" s="100">
        <f t="shared" si="8"/>
        <v>0</v>
      </c>
      <c r="H35" s="122"/>
      <c r="I35" s="100">
        <f t="shared" si="8"/>
        <v>0</v>
      </c>
      <c r="J35" s="104"/>
      <c r="K35" s="100">
        <f t="shared" si="1"/>
        <v>0</v>
      </c>
      <c r="L35" s="104"/>
      <c r="M35" s="100">
        <f t="shared" si="2"/>
        <v>0</v>
      </c>
      <c r="N35" s="104"/>
      <c r="O35" s="100">
        <f t="shared" si="3"/>
        <v>0</v>
      </c>
      <c r="P35" s="104">
        <v>33</v>
      </c>
      <c r="Q35" s="100">
        <f t="shared" si="4"/>
        <v>3300</v>
      </c>
      <c r="R35" s="104"/>
      <c r="S35" s="100">
        <f t="shared" si="5"/>
        <v>0</v>
      </c>
      <c r="T35" s="83">
        <f t="shared" si="6"/>
        <v>3300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7"/>
        <v>0</v>
      </c>
      <c r="F36" s="107"/>
      <c r="G36" s="100">
        <f t="shared" ca="1" si="8"/>
        <v>0</v>
      </c>
      <c r="H36" s="122"/>
      <c r="I36" s="100">
        <f t="shared" ca="1" si="8"/>
        <v>0</v>
      </c>
      <c r="J36" s="104"/>
      <c r="K36" s="100">
        <f t="shared" ca="1" si="1"/>
        <v>0</v>
      </c>
      <c r="L36" s="104"/>
      <c r="M36" s="100">
        <f t="shared" ca="1" si="2"/>
        <v>0</v>
      </c>
      <c r="N36" s="104"/>
      <c r="O36" s="100">
        <f t="shared" ca="1" si="3"/>
        <v>0</v>
      </c>
      <c r="P36" s="104"/>
      <c r="Q36" s="100">
        <f t="shared" ca="1" si="4"/>
        <v>0</v>
      </c>
      <c r="R36" s="104"/>
      <c r="S36" s="100">
        <f t="shared" ca="1" si="5"/>
        <v>0</v>
      </c>
      <c r="T36" s="83">
        <f t="shared" ca="1" si="6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7"/>
        <v>0</v>
      </c>
      <c r="F37" s="107"/>
      <c r="G37" s="100">
        <f t="shared" ca="1" si="8"/>
        <v>0</v>
      </c>
      <c r="H37" s="122"/>
      <c r="I37" s="100">
        <f t="shared" ca="1" si="8"/>
        <v>0</v>
      </c>
      <c r="J37" s="104"/>
      <c r="K37" s="100">
        <f t="shared" ca="1" si="1"/>
        <v>0</v>
      </c>
      <c r="L37" s="104"/>
      <c r="M37" s="100">
        <f t="shared" ca="1" si="2"/>
        <v>0</v>
      </c>
      <c r="N37" s="104"/>
      <c r="O37" s="100">
        <f t="shared" ca="1" si="3"/>
        <v>0</v>
      </c>
      <c r="P37" s="104"/>
      <c r="Q37" s="100">
        <f t="shared" ca="1" si="4"/>
        <v>0</v>
      </c>
      <c r="R37" s="104"/>
      <c r="S37" s="100">
        <f t="shared" ca="1" si="5"/>
        <v>0</v>
      </c>
      <c r="T37" s="83">
        <f t="shared" ca="1" si="6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7"/>
        <v>0</v>
      </c>
      <c r="F38" s="107"/>
      <c r="G38" s="100">
        <f t="shared" ca="1" si="8"/>
        <v>0</v>
      </c>
      <c r="H38" s="122"/>
      <c r="I38" s="100">
        <f t="shared" ca="1" si="8"/>
        <v>0</v>
      </c>
      <c r="J38" s="104"/>
      <c r="K38" s="100">
        <f t="shared" ca="1" si="1"/>
        <v>0</v>
      </c>
      <c r="L38" s="104"/>
      <c r="M38" s="100">
        <f t="shared" ca="1" si="2"/>
        <v>0</v>
      </c>
      <c r="N38" s="104"/>
      <c r="O38" s="100">
        <f t="shared" ca="1" si="3"/>
        <v>0</v>
      </c>
      <c r="P38" s="104"/>
      <c r="Q38" s="100">
        <f t="shared" ca="1" si="4"/>
        <v>0</v>
      </c>
      <c r="R38" s="104"/>
      <c r="S38" s="100">
        <f t="shared" ca="1" si="5"/>
        <v>0</v>
      </c>
      <c r="T38" s="83">
        <f t="shared" ca="1" si="6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7"/>
        <v>3</v>
      </c>
      <c r="F39" s="107"/>
      <c r="G39" s="100">
        <f t="shared" ca="1" si="8"/>
        <v>0</v>
      </c>
      <c r="H39" s="122">
        <v>3</v>
      </c>
      <c r="I39" s="100">
        <f t="shared" ca="1" si="8"/>
        <v>420</v>
      </c>
      <c r="J39" s="104"/>
      <c r="K39" s="100">
        <f t="shared" ca="1" si="1"/>
        <v>0</v>
      </c>
      <c r="L39" s="104"/>
      <c r="M39" s="100">
        <f t="shared" ca="1" si="2"/>
        <v>0</v>
      </c>
      <c r="N39" s="104"/>
      <c r="O39" s="100">
        <f t="shared" ca="1" si="3"/>
        <v>0</v>
      </c>
      <c r="P39" s="104"/>
      <c r="Q39" s="100">
        <f t="shared" ca="1" si="4"/>
        <v>0</v>
      </c>
      <c r="R39" s="104"/>
      <c r="S39" s="100">
        <f t="shared" ca="1" si="5"/>
        <v>0</v>
      </c>
      <c r="T39" s="83">
        <f t="shared" ca="1" si="6"/>
        <v>420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7"/>
        <v>0</v>
      </c>
      <c r="F40" s="107"/>
      <c r="G40" s="100">
        <f t="shared" ca="1" si="8"/>
        <v>0</v>
      </c>
      <c r="H40" s="122"/>
      <c r="I40" s="100">
        <f t="shared" ca="1" si="8"/>
        <v>0</v>
      </c>
      <c r="J40" s="104"/>
      <c r="K40" s="100">
        <f t="shared" ca="1" si="1"/>
        <v>0</v>
      </c>
      <c r="L40" s="104"/>
      <c r="M40" s="100">
        <f t="shared" ca="1" si="2"/>
        <v>0</v>
      </c>
      <c r="N40" s="104"/>
      <c r="O40" s="100">
        <f t="shared" ca="1" si="3"/>
        <v>0</v>
      </c>
      <c r="P40" s="104"/>
      <c r="Q40" s="100">
        <f t="shared" ca="1" si="4"/>
        <v>0</v>
      </c>
      <c r="R40" s="104"/>
      <c r="S40" s="100">
        <f t="shared" ca="1" si="5"/>
        <v>0</v>
      </c>
      <c r="T40" s="83">
        <f t="shared" ca="1" si="6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7"/>
        <v>0</v>
      </c>
      <c r="F41" s="107"/>
      <c r="G41" s="100">
        <f t="shared" ca="1" si="8"/>
        <v>0</v>
      </c>
      <c r="H41" s="122"/>
      <c r="I41" s="100">
        <f t="shared" ca="1" si="8"/>
        <v>0</v>
      </c>
      <c r="J41" s="104"/>
      <c r="K41" s="100">
        <f t="shared" ca="1" si="1"/>
        <v>0</v>
      </c>
      <c r="L41" s="104"/>
      <c r="M41" s="100">
        <f t="shared" ca="1" si="2"/>
        <v>0</v>
      </c>
      <c r="N41" s="104"/>
      <c r="O41" s="100">
        <f t="shared" ca="1" si="3"/>
        <v>0</v>
      </c>
      <c r="P41" s="104"/>
      <c r="Q41" s="100">
        <f t="shared" ca="1" si="4"/>
        <v>0</v>
      </c>
      <c r="R41" s="104"/>
      <c r="S41" s="100">
        <f t="shared" ca="1" si="5"/>
        <v>0</v>
      </c>
      <c r="T41" s="83">
        <f t="shared" ca="1" si="6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7"/>
        <v>0</v>
      </c>
      <c r="F42" s="107"/>
      <c r="G42" s="100">
        <f t="shared" si="8"/>
        <v>0</v>
      </c>
      <c r="H42" s="122"/>
      <c r="I42" s="100">
        <f t="shared" si="8"/>
        <v>0</v>
      </c>
      <c r="J42" s="104"/>
      <c r="K42" s="100">
        <f t="shared" si="1"/>
        <v>0</v>
      </c>
      <c r="L42" s="104"/>
      <c r="M42" s="100">
        <f t="shared" si="2"/>
        <v>0</v>
      </c>
      <c r="N42" s="104"/>
      <c r="O42" s="100">
        <f t="shared" si="3"/>
        <v>0</v>
      </c>
      <c r="P42" s="104"/>
      <c r="Q42" s="100">
        <f t="shared" si="4"/>
        <v>0</v>
      </c>
      <c r="R42" s="104"/>
      <c r="S42" s="100">
        <f t="shared" si="5"/>
        <v>0</v>
      </c>
      <c r="T42" s="83">
        <f t="shared" si="6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7"/>
        <v>0</v>
      </c>
      <c r="F43" s="107"/>
      <c r="G43" s="100">
        <f t="shared" si="8"/>
        <v>0</v>
      </c>
      <c r="H43" s="122"/>
      <c r="I43" s="100">
        <f t="shared" si="8"/>
        <v>0</v>
      </c>
      <c r="J43" s="104"/>
      <c r="K43" s="100">
        <f t="shared" si="1"/>
        <v>0</v>
      </c>
      <c r="L43" s="104"/>
      <c r="M43" s="100">
        <f t="shared" si="2"/>
        <v>0</v>
      </c>
      <c r="N43" s="104"/>
      <c r="O43" s="100">
        <f t="shared" si="3"/>
        <v>0</v>
      </c>
      <c r="P43" s="104"/>
      <c r="Q43" s="100">
        <f t="shared" si="4"/>
        <v>0</v>
      </c>
      <c r="R43" s="104"/>
      <c r="S43" s="100">
        <f t="shared" si="5"/>
        <v>0</v>
      </c>
      <c r="T43" s="83">
        <f t="shared" si="6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7"/>
        <v>0</v>
      </c>
      <c r="F44" s="107"/>
      <c r="G44" s="100">
        <f t="shared" ca="1" si="8"/>
        <v>0</v>
      </c>
      <c r="H44" s="122"/>
      <c r="I44" s="100">
        <f t="shared" ca="1" si="8"/>
        <v>0</v>
      </c>
      <c r="J44" s="104"/>
      <c r="K44" s="100">
        <f t="shared" ca="1" si="1"/>
        <v>0</v>
      </c>
      <c r="L44" s="104"/>
      <c r="M44" s="100">
        <f t="shared" ca="1" si="2"/>
        <v>0</v>
      </c>
      <c r="N44" s="104"/>
      <c r="O44" s="100">
        <f t="shared" ca="1" si="3"/>
        <v>0</v>
      </c>
      <c r="P44" s="104"/>
      <c r="Q44" s="100">
        <f t="shared" ca="1" si="4"/>
        <v>0</v>
      </c>
      <c r="R44" s="104"/>
      <c r="S44" s="100">
        <f t="shared" ca="1" si="5"/>
        <v>0</v>
      </c>
      <c r="T44" s="83">
        <f t="shared" ca="1" si="6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7"/>
        <v>0</v>
      </c>
      <c r="F45" s="107"/>
      <c r="G45" s="100">
        <f t="shared" si="8"/>
        <v>0</v>
      </c>
      <c r="H45" s="122"/>
      <c r="I45" s="100">
        <f t="shared" si="8"/>
        <v>0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6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7"/>
        <v>0</v>
      </c>
      <c r="F46" s="107"/>
      <c r="G46" s="100">
        <f t="shared" ca="1" si="8"/>
        <v>0</v>
      </c>
      <c r="H46" s="122"/>
      <c r="I46" s="100">
        <f t="shared" ca="1" si="8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6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7"/>
        <v>0</v>
      </c>
      <c r="F47" s="107"/>
      <c r="G47" s="100">
        <f t="shared" si="8"/>
        <v>0</v>
      </c>
      <c r="H47" s="122"/>
      <c r="I47" s="100">
        <f t="shared" si="8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6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7"/>
        <v>91.5</v>
      </c>
      <c r="F48" s="107"/>
      <c r="G48" s="100">
        <f t="shared" si="8"/>
        <v>0</v>
      </c>
      <c r="H48" s="122">
        <v>91.5</v>
      </c>
      <c r="I48" s="100">
        <f t="shared" si="8"/>
        <v>9150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6"/>
        <v>9150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7"/>
        <v>0</v>
      </c>
      <c r="F49" s="107"/>
      <c r="G49" s="100">
        <f t="shared" ca="1" si="8"/>
        <v>0</v>
      </c>
      <c r="H49" s="122"/>
      <c r="I49" s="100">
        <f t="shared" ca="1" si="8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/>
      <c r="Q49" s="100">
        <f t="shared" ca="1" si="12"/>
        <v>0</v>
      </c>
      <c r="R49" s="104"/>
      <c r="S49" s="100">
        <f t="shared" ca="1" si="13"/>
        <v>0</v>
      </c>
      <c r="T49" s="83">
        <f t="shared" ca="1" si="6"/>
        <v>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7"/>
        <v>0</v>
      </c>
      <c r="F50" s="107"/>
      <c r="G50" s="100">
        <f t="shared" si="8"/>
        <v>0</v>
      </c>
      <c r="H50" s="122"/>
      <c r="I50" s="100">
        <f t="shared" si="8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6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7"/>
        <v>0</v>
      </c>
      <c r="F51" s="107"/>
      <c r="G51" s="100">
        <f t="shared" si="8"/>
        <v>0</v>
      </c>
      <c r="H51" s="122"/>
      <c r="I51" s="100">
        <f t="shared" si="8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6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7"/>
        <v>41.25</v>
      </c>
      <c r="F52" s="107"/>
      <c r="G52" s="100">
        <f t="shared" si="8"/>
        <v>0</v>
      </c>
      <c r="H52" s="122">
        <v>41.25</v>
      </c>
      <c r="I52" s="100">
        <f t="shared" si="8"/>
        <v>1443.75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6"/>
        <v>1443.75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7"/>
        <v>0</v>
      </c>
      <c r="F53" s="107"/>
      <c r="G53" s="100">
        <f t="shared" ca="1" si="8"/>
        <v>0</v>
      </c>
      <c r="H53" s="122"/>
      <c r="I53" s="100">
        <f t="shared" ca="1" si="8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6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7"/>
        <v>0</v>
      </c>
      <c r="F54" s="107"/>
      <c r="G54" s="100">
        <f t="shared" ca="1" si="8"/>
        <v>0</v>
      </c>
      <c r="H54" s="122"/>
      <c r="I54" s="100">
        <f t="shared" ca="1" si="8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6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7"/>
        <v>0</v>
      </c>
      <c r="F55" s="107"/>
      <c r="G55" s="100">
        <f t="shared" ca="1" si="8"/>
        <v>0</v>
      </c>
      <c r="H55" s="122"/>
      <c r="I55" s="100">
        <f t="shared" ca="1" si="8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6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7"/>
        <v>0</v>
      </c>
      <c r="F56" s="107"/>
      <c r="G56" s="100">
        <f t="shared" ca="1" si="8"/>
        <v>0</v>
      </c>
      <c r="H56" s="122"/>
      <c r="I56" s="100">
        <f t="shared" ca="1" si="8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6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7"/>
        <v>0</v>
      </c>
      <c r="F57" s="107"/>
      <c r="G57" s="100">
        <f t="shared" ca="1" si="8"/>
        <v>0</v>
      </c>
      <c r="H57" s="122"/>
      <c r="I57" s="100">
        <f t="shared" ca="1" si="8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6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7"/>
        <v>0</v>
      </c>
      <c r="F58" s="107"/>
      <c r="G58" s="100">
        <f t="shared" ca="1" si="8"/>
        <v>0</v>
      </c>
      <c r="H58" s="122"/>
      <c r="I58" s="100">
        <f t="shared" ca="1" si="8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6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7"/>
        <v>0</v>
      </c>
      <c r="F59" s="107"/>
      <c r="G59" s="100">
        <f t="shared" ca="1" si="8"/>
        <v>0</v>
      </c>
      <c r="H59" s="122"/>
      <c r="I59" s="100">
        <f t="shared" ca="1" si="8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6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7"/>
        <v>0</v>
      </c>
      <c r="F60" s="107"/>
      <c r="G60" s="100">
        <f t="shared" si="8"/>
        <v>0</v>
      </c>
      <c r="H60" s="122"/>
      <c r="I60" s="100">
        <f t="shared" si="8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6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7"/>
        <v>0</v>
      </c>
      <c r="F61" s="107"/>
      <c r="G61" s="100">
        <f t="shared" si="8"/>
        <v>0</v>
      </c>
      <c r="H61" s="122"/>
      <c r="I61" s="100">
        <f t="shared" si="8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6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7"/>
        <v>0</v>
      </c>
      <c r="F62" s="107"/>
      <c r="G62" s="100">
        <f t="shared" ca="1" si="8"/>
        <v>0</v>
      </c>
      <c r="H62" s="122"/>
      <c r="I62" s="100">
        <f t="shared" ca="1" si="8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6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7"/>
        <v>11.5</v>
      </c>
      <c r="F63" s="107"/>
      <c r="G63" s="100">
        <f t="shared" si="8"/>
        <v>0</v>
      </c>
      <c r="H63" s="122"/>
      <c r="I63" s="100">
        <f t="shared" si="8"/>
        <v>0</v>
      </c>
      <c r="J63" s="104">
        <v>11.5</v>
      </c>
      <c r="K63" s="100">
        <f t="shared" si="9"/>
        <v>1150</v>
      </c>
      <c r="L63" s="104"/>
      <c r="M63" s="100">
        <f t="shared" si="10"/>
        <v>0</v>
      </c>
      <c r="N63" s="104"/>
      <c r="O63" s="100">
        <f t="shared" si="11"/>
        <v>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6"/>
        <v>1150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7"/>
        <v>0</v>
      </c>
      <c r="F64" s="107"/>
      <c r="G64" s="100">
        <f t="shared" si="8"/>
        <v>0</v>
      </c>
      <c r="H64" s="122"/>
      <c r="I64" s="100">
        <f t="shared" si="8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6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7"/>
        <v>0</v>
      </c>
      <c r="F65" s="107"/>
      <c r="G65" s="100">
        <f t="shared" si="8"/>
        <v>0</v>
      </c>
      <c r="H65" s="122"/>
      <c r="I65" s="100">
        <f t="shared" si="8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6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7"/>
        <v>0</v>
      </c>
      <c r="F66" s="107"/>
      <c r="G66" s="100">
        <f t="shared" si="8"/>
        <v>0</v>
      </c>
      <c r="H66" s="122"/>
      <c r="I66" s="100">
        <f t="shared" si="8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6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7"/>
        <v>0</v>
      </c>
      <c r="F67" s="107"/>
      <c r="G67" s="100">
        <f t="shared" ca="1" si="8"/>
        <v>0</v>
      </c>
      <c r="H67" s="122"/>
      <c r="I67" s="100">
        <f t="shared" ca="1" si="8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6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7"/>
        <v>0</v>
      </c>
      <c r="F68" s="107"/>
      <c r="G68" s="100">
        <f t="shared" si="8"/>
        <v>0</v>
      </c>
      <c r="H68" s="122"/>
      <c r="I68" s="100">
        <f t="shared" si="8"/>
        <v>0</v>
      </c>
      <c r="J68" s="104"/>
      <c r="K68" s="100">
        <f t="shared" si="9"/>
        <v>0</v>
      </c>
      <c r="L68" s="104"/>
      <c r="M68" s="100">
        <f t="shared" si="10"/>
        <v>0</v>
      </c>
      <c r="N68" s="104"/>
      <c r="O68" s="100">
        <f t="shared" si="11"/>
        <v>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6"/>
        <v>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7"/>
        <v>0</v>
      </c>
      <c r="F69" s="107"/>
      <c r="G69" s="100">
        <f t="shared" si="8"/>
        <v>0</v>
      </c>
      <c r="H69" s="122"/>
      <c r="I69" s="100">
        <f t="shared" si="8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6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7"/>
        <v>0</v>
      </c>
      <c r="F70" s="107"/>
      <c r="G70" s="100">
        <f t="shared" si="8"/>
        <v>0</v>
      </c>
      <c r="H70" s="122"/>
      <c r="I70" s="100">
        <f t="shared" si="8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6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7"/>
        <v>66.25</v>
      </c>
      <c r="F71" s="107"/>
      <c r="G71" s="100">
        <f t="shared" si="8"/>
        <v>0</v>
      </c>
      <c r="H71" s="122">
        <v>66.25</v>
      </c>
      <c r="I71" s="100">
        <f t="shared" si="8"/>
        <v>7817.5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6"/>
        <v>7817.5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7"/>
        <v>0</v>
      </c>
      <c r="F72" s="107"/>
      <c r="G72" s="100">
        <f t="shared" si="8"/>
        <v>0</v>
      </c>
      <c r="H72" s="122"/>
      <c r="I72" s="100">
        <f t="shared" si="8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6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7"/>
        <v>0</v>
      </c>
      <c r="F73" s="107"/>
      <c r="G73" s="100">
        <f t="shared" si="8"/>
        <v>0</v>
      </c>
      <c r="H73" s="122"/>
      <c r="I73" s="100">
        <f t="shared" si="8"/>
        <v>0</v>
      </c>
      <c r="J73" s="104"/>
      <c r="K73" s="100">
        <f t="shared" si="9"/>
        <v>0</v>
      </c>
      <c r="L73" s="104"/>
      <c r="M73" s="100">
        <f t="shared" si="10"/>
        <v>0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6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7"/>
        <v>0</v>
      </c>
      <c r="F74" s="107"/>
      <c r="G74" s="100">
        <f t="shared" si="8"/>
        <v>0</v>
      </c>
      <c r="H74" s="122"/>
      <c r="I74" s="100">
        <f t="shared" si="8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/>
      <c r="Q74" s="100">
        <f t="shared" si="12"/>
        <v>0</v>
      </c>
      <c r="R74" s="104"/>
      <c r="S74" s="100">
        <f t="shared" si="13"/>
        <v>0</v>
      </c>
      <c r="T74" s="83">
        <f t="shared" si="6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7"/>
        <v>0</v>
      </c>
      <c r="F75" s="75"/>
      <c r="G75" s="100">
        <f t="shared" si="8"/>
        <v>0</v>
      </c>
      <c r="H75" s="104"/>
      <c r="I75" s="100">
        <f t="shared" si="8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6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7"/>
        <v>0</v>
      </c>
      <c r="F76" s="75"/>
      <c r="G76" s="100">
        <f t="shared" ca="1" si="8"/>
        <v>0</v>
      </c>
      <c r="H76" s="104"/>
      <c r="I76" s="100">
        <f t="shared" ca="1" si="8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6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7"/>
        <v>0</v>
      </c>
      <c r="F77" s="75"/>
      <c r="G77" s="100">
        <f t="shared" ca="1" si="8"/>
        <v>0</v>
      </c>
      <c r="H77" s="104"/>
      <c r="I77" s="100">
        <f t="shared" ca="1" si="8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/>
      <c r="Q77" s="100">
        <f ca="1">IF($D77="",0,$D77*P77)</f>
        <v>0</v>
      </c>
      <c r="R77" s="104"/>
      <c r="S77" s="100">
        <f ca="1">IF($D77="",0,$D77*R77)</f>
        <v>0</v>
      </c>
      <c r="T77" s="83">
        <f ca="1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81" si="14">IF($D78="",0,$D78*F78)</f>
        <v>0</v>
      </c>
      <c r="H78" s="104"/>
      <c r="I78" s="100">
        <f t="shared" si="14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>IF(D78="",0,D78*E78)</f>
        <v>0</v>
      </c>
    </row>
    <row r="79" spans="1:20" ht="15" customHeight="1">
      <c r="A79" s="91" t="s">
        <v>274</v>
      </c>
      <c r="B79" s="14" t="s">
        <v>66</v>
      </c>
      <c r="C79" s="18" t="s">
        <v>9</v>
      </c>
      <c r="D79" s="19">
        <v>35</v>
      </c>
      <c r="E79" s="20">
        <f>F79+H79+J79+L79+N79+P79+R79</f>
        <v>82</v>
      </c>
      <c r="F79" s="75"/>
      <c r="G79" s="100">
        <f t="shared" si="14"/>
        <v>0</v>
      </c>
      <c r="H79" s="104"/>
      <c r="I79" s="100">
        <f t="shared" si="14"/>
        <v>0</v>
      </c>
      <c r="J79" s="104"/>
      <c r="K79" s="100">
        <f>IF($D79="",0,$D79*J79)</f>
        <v>0</v>
      </c>
      <c r="L79" s="104">
        <v>24</v>
      </c>
      <c r="M79" s="100">
        <f>IF($D79="",0,$D79*L79)</f>
        <v>840</v>
      </c>
      <c r="N79" s="104"/>
      <c r="O79" s="100">
        <f>IF($D79="",0,$D79*N79)</f>
        <v>0</v>
      </c>
      <c r="P79" s="104">
        <v>58</v>
      </c>
      <c r="Q79" s="100">
        <f>IF($D79="",0,$D79*P79)</f>
        <v>2030</v>
      </c>
      <c r="R79" s="104"/>
      <c r="S79" s="100">
        <f>IF($D79="",0,$D79*R79)</f>
        <v>0</v>
      </c>
      <c r="T79" s="83">
        <f>IF(D79="",0,D79*E79)</f>
        <v>2870</v>
      </c>
    </row>
    <row r="80" spans="1:20" ht="15" customHeight="1">
      <c r="A80" s="91" t="s">
        <v>275</v>
      </c>
      <c r="B80" s="14" t="s">
        <v>66</v>
      </c>
      <c r="C80" s="18" t="s">
        <v>5</v>
      </c>
      <c r="D80" s="19">
        <v>118</v>
      </c>
      <c r="E80" s="20">
        <f>F80+H80+J80+L80+N80+P80+R80</f>
        <v>0</v>
      </c>
      <c r="F80" s="75"/>
      <c r="G80" s="100">
        <f t="shared" si="14"/>
        <v>0</v>
      </c>
      <c r="H80" s="104"/>
      <c r="I80" s="100">
        <f t="shared" si="14"/>
        <v>0</v>
      </c>
      <c r="J80" s="104"/>
      <c r="K80" s="100">
        <f>IF($D80="",0,$D80*J80)</f>
        <v>0</v>
      </c>
      <c r="L80" s="104"/>
      <c r="M80" s="100">
        <f>IF($D80="",0,$D80*L80)</f>
        <v>0</v>
      </c>
      <c r="N80" s="104"/>
      <c r="O80" s="100">
        <f>IF($D80="",0,$D80*N80)</f>
        <v>0</v>
      </c>
      <c r="P80" s="104"/>
      <c r="Q80" s="100">
        <f>IF($D80="",0,$D80*P80)</f>
        <v>0</v>
      </c>
      <c r="R80" s="104"/>
      <c r="S80" s="100">
        <f>IF($D80="",0,$D80*R80)</f>
        <v>0</v>
      </c>
      <c r="T80" s="83">
        <f>IF(D80="",0,D80*E80)</f>
        <v>0</v>
      </c>
    </row>
    <row r="81" spans="1:21" ht="15" customHeight="1">
      <c r="A81" s="85"/>
      <c r="D81" s="19"/>
      <c r="E81" s="20">
        <f>F81+H81+J81+L81+N81+P81+R81</f>
        <v>0</v>
      </c>
      <c r="F81" s="75"/>
      <c r="G81" s="100">
        <f t="shared" si="14"/>
        <v>0</v>
      </c>
      <c r="H81" s="104"/>
      <c r="I81" s="100">
        <f t="shared" si="14"/>
        <v>0</v>
      </c>
      <c r="J81" s="104"/>
      <c r="K81" s="100">
        <f>IF($D81="",0,$D81*J81)</f>
        <v>0</v>
      </c>
      <c r="L81" s="104"/>
      <c r="M81" s="100">
        <f>IF($D81="",0,$D81*L81)</f>
        <v>0</v>
      </c>
      <c r="N81" s="104"/>
      <c r="O81" s="100">
        <f>IF($D81="",0,$D81*N81)</f>
        <v>0</v>
      </c>
      <c r="P81" s="104"/>
      <c r="Q81" s="100">
        <f>IF($D81="",0,$D81*P81)</f>
        <v>0</v>
      </c>
      <c r="R81" s="104"/>
      <c r="S81" s="100">
        <f>IF($D81="",0,$D81*R81)</f>
        <v>0</v>
      </c>
      <c r="T81" s="83">
        <f>IF(D81="",0,D81*E81)</f>
        <v>0</v>
      </c>
    </row>
    <row r="82" spans="1:21" s="62" customFormat="1" ht="15" customHeight="1">
      <c r="A82" s="86"/>
      <c r="C82" s="63" t="s">
        <v>155</v>
      </c>
      <c r="D82" s="57"/>
      <c r="E82" s="20">
        <f>F82+H82+J82+L82+N82+P82+R82</f>
        <v>414</v>
      </c>
      <c r="F82" s="76">
        <f>SUM(F12:F81)</f>
        <v>1.25</v>
      </c>
      <c r="G82" s="77"/>
      <c r="H82" s="76">
        <f>SUM(H12:H81)</f>
        <v>250</v>
      </c>
      <c r="I82" s="77"/>
      <c r="J82" s="76">
        <f>SUM(J12:J81)</f>
        <v>12</v>
      </c>
      <c r="K82" s="77"/>
      <c r="L82" s="76">
        <f>SUM(L12:L81)</f>
        <v>36.25</v>
      </c>
      <c r="M82" s="77"/>
      <c r="N82" s="76">
        <f>SUM(N12:N81)</f>
        <v>8.5</v>
      </c>
      <c r="O82" s="77"/>
      <c r="P82" s="76">
        <f>SUM(P12:P81)</f>
        <v>96</v>
      </c>
      <c r="Q82" s="77"/>
      <c r="R82" s="76">
        <f>SUM(R12:R81)</f>
        <v>10</v>
      </c>
      <c r="S82" s="77"/>
      <c r="T82" s="77"/>
    </row>
    <row r="83" spans="1:21" ht="4.5" customHeight="1">
      <c r="A83" s="87"/>
      <c r="B83" s="40"/>
      <c r="C83" s="69"/>
      <c r="D83" s="70"/>
      <c r="E83" s="70"/>
      <c r="F83" s="78"/>
      <c r="G83" s="79"/>
      <c r="H83" s="78"/>
      <c r="I83" s="79"/>
      <c r="J83" s="78"/>
      <c r="K83" s="79"/>
      <c r="L83" s="78"/>
      <c r="M83" s="79"/>
      <c r="N83" s="78"/>
      <c r="O83" s="79"/>
      <c r="P83" s="78"/>
      <c r="Q83" s="79"/>
      <c r="R83" s="78"/>
      <c r="S83" s="79"/>
      <c r="T83" s="70"/>
      <c r="U83" s="65"/>
    </row>
    <row r="84" spans="1:21" ht="15" customHeight="1">
      <c r="A84" s="66"/>
      <c r="B84" s="66"/>
      <c r="C84" s="67" t="s">
        <v>156</v>
      </c>
      <c r="D84" s="68"/>
      <c r="E84" s="19"/>
      <c r="F84" s="80"/>
      <c r="G84" s="81">
        <f ca="1">SUM(G12:G83)</f>
        <v>175</v>
      </c>
      <c r="H84" s="80"/>
      <c r="I84" s="81">
        <f ca="1">SUM(I12:I83)</f>
        <v>22611.25</v>
      </c>
      <c r="J84" s="80"/>
      <c r="K84" s="81">
        <f ca="1">SUM(K12:K83)</f>
        <v>1220</v>
      </c>
      <c r="L84" s="80"/>
      <c r="M84" s="81">
        <f ca="1">SUM(M12:M83)</f>
        <v>2395.5</v>
      </c>
      <c r="N84" s="80"/>
      <c r="O84" s="81">
        <f ca="1">SUM(O12:O83)</f>
        <v>1190</v>
      </c>
      <c r="P84" s="80"/>
      <c r="Q84" s="81">
        <f ca="1">SUM(Q12:Q83)</f>
        <v>6030</v>
      </c>
      <c r="R84" s="80"/>
      <c r="S84" s="81">
        <f ca="1">SUM(S12:S83)</f>
        <v>1400</v>
      </c>
      <c r="T84" s="81">
        <f ca="1">SUM(T13:T83)</f>
        <v>35021.75</v>
      </c>
    </row>
    <row r="85" spans="1:21">
      <c r="C85" s="41" t="s">
        <v>25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2">
        <f ca="1">SUBTOTAL(9,T13:T83)</f>
        <v>35021.75</v>
      </c>
    </row>
    <row r="86" spans="1:21">
      <c r="C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</row>
    <row r="87" spans="1:21">
      <c r="A87" s="108"/>
      <c r="T87" s="19"/>
    </row>
    <row r="96" spans="1:21">
      <c r="T96" s="21">
        <f>SUM(T94-T93)</f>
        <v>0</v>
      </c>
    </row>
  </sheetData>
  <autoFilter ref="A12:T84" xr:uid="{00000000-0009-0000-0000-000007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disablePrompts="1" count="3">
    <dataValidation type="list" allowBlank="1" showInputMessage="1" showErrorMessage="1" sqref="C12" xr:uid="{00000000-0002-0000-0700-000000000000}">
      <formula1>Kategorie</formula1>
    </dataValidation>
    <dataValidation type="list" allowBlank="1" showInputMessage="1" showErrorMessage="1" sqref="D12" xr:uid="{00000000-0002-0000-0700-000001000000}">
      <formula1>Jahr</formula1>
    </dataValidation>
    <dataValidation type="list" allowBlank="1" showInputMessage="1" showErrorMessage="1" sqref="A13:A84" xr:uid="{00000000-0002-0000-07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X96"/>
  <sheetViews>
    <sheetView view="pageBreakPreview" topLeftCell="B55" zoomScaleNormal="110" zoomScaleSheetLayoutView="100" workbookViewId="0">
      <selection activeCell="U13" sqref="U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3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3" s="15" customFormat="1" ht="15" customHeight="1">
      <c r="A2" s="106" t="s">
        <v>22</v>
      </c>
    </row>
    <row r="3" spans="1:23" s="15" customFormat="1" ht="14.25">
      <c r="A3" s="105"/>
    </row>
    <row r="4" spans="1:23" s="15" customFormat="1" ht="15">
      <c r="A4" s="106" t="s">
        <v>159</v>
      </c>
      <c r="B4" s="125" t="str">
        <f>IF(Vertragsdaten!B6="","",Vertragsdaten!B6)</f>
        <v>EP SIEP</v>
      </c>
      <c r="C4" s="125"/>
      <c r="D4" s="125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3" s="15" customFormat="1" ht="8.25" customHeight="1">
      <c r="A5" s="106"/>
      <c r="B5" s="90"/>
      <c r="C5" s="90"/>
      <c r="D5" s="90"/>
    </row>
    <row r="6" spans="1:2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3" s="15" customFormat="1" ht="15" customHeight="1">
      <c r="A7" s="106"/>
      <c r="T7" s="64"/>
      <c r="U7" s="64"/>
    </row>
    <row r="8" spans="1:23" s="8" customFormat="1" ht="15">
      <c r="A8" s="106" t="s">
        <v>161</v>
      </c>
      <c r="B8" s="354">
        <v>42552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3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67" ca="1" si="0">IF(OR($C13="",$C13=0),"",VLOOKUP($C13,Ansätze,$D$11,FALSE))</f>
        <v>140</v>
      </c>
      <c r="E13" s="20">
        <f>F13+H13+J13+L13+N13+P13+R13</f>
        <v>11</v>
      </c>
      <c r="F13" s="107"/>
      <c r="G13" s="99">
        <f ca="1">IF($D13="",0,$D13*F13)</f>
        <v>0</v>
      </c>
      <c r="H13" s="121">
        <v>10</v>
      </c>
      <c r="I13" s="99">
        <f ca="1">IF($D13="",0,$D13*H13)</f>
        <v>1400</v>
      </c>
      <c r="J13" s="120"/>
      <c r="K13" s="99">
        <f t="shared" ref="K13:K44" ca="1" si="1">IF($D13="",0,$D13*J13)</f>
        <v>0</v>
      </c>
      <c r="L13" s="120"/>
      <c r="M13" s="99">
        <f ca="1">IF($D13="",0,$D13*L13)</f>
        <v>0</v>
      </c>
      <c r="N13" s="120"/>
      <c r="O13" s="99">
        <f t="shared" ref="O13:O44" ca="1" si="2">IF($D13="",0,$D13*N13)</f>
        <v>0</v>
      </c>
      <c r="P13" s="120">
        <v>1</v>
      </c>
      <c r="Q13" s="99">
        <f ca="1">IF($D13="",0,$D13*P13)</f>
        <v>140</v>
      </c>
      <c r="R13" s="120"/>
      <c r="S13" s="99">
        <f t="shared" ref="S13:S44" ca="1" si="3">IF($D13="",0,$D13*R13)</f>
        <v>0</v>
      </c>
      <c r="T13" s="83">
        <f t="shared" ref="T13:T76" ca="1" si="4">IF(D13="",0,D13*E13)</f>
        <v>1540</v>
      </c>
      <c r="U13" s="198" t="s">
        <v>301</v>
      </c>
      <c r="V13" s="197"/>
      <c r="W13" s="196"/>
    </row>
    <row r="14" spans="1:2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5">F14+H14+J14+L14+N14+P14+R14</f>
        <v>0</v>
      </c>
      <c r="F14" s="107"/>
      <c r="G14" s="100">
        <f t="shared" ref="G14:I77" ca="1" si="6">IF($D14="",0,$D14*F14)</f>
        <v>0</v>
      </c>
      <c r="H14" s="122"/>
      <c r="I14" s="100">
        <f t="shared" ca="1" si="6"/>
        <v>0</v>
      </c>
      <c r="J14" s="104"/>
      <c r="K14" s="100">
        <f t="shared" ca="1" si="1"/>
        <v>0</v>
      </c>
      <c r="L14" s="104"/>
      <c r="M14" s="100">
        <f t="shared" ref="M14:M44" ca="1" si="7">IF($D14="",0,$D14*L14)</f>
        <v>0</v>
      </c>
      <c r="N14" s="104"/>
      <c r="O14" s="100">
        <f t="shared" ca="1" si="2"/>
        <v>0</v>
      </c>
      <c r="P14" s="104"/>
      <c r="Q14" s="100">
        <f t="shared" ref="Q14:Q44" ca="1" si="8">IF($D14="",0,$D14*P14)</f>
        <v>0</v>
      </c>
      <c r="R14" s="104"/>
      <c r="S14" s="100">
        <f t="shared" ca="1" si="3"/>
        <v>0</v>
      </c>
      <c r="T14" s="83">
        <f t="shared" ca="1" si="4"/>
        <v>0</v>
      </c>
      <c r="U14" t="s">
        <v>299</v>
      </c>
    </row>
    <row r="15" spans="1:23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5"/>
        <v>14.5</v>
      </c>
      <c r="F15" s="107"/>
      <c r="G15" s="100">
        <f t="shared" ca="1" si="6"/>
        <v>0</v>
      </c>
      <c r="H15" s="122"/>
      <c r="I15" s="100">
        <f t="shared" ca="1" si="6"/>
        <v>0</v>
      </c>
      <c r="J15" s="104"/>
      <c r="K15" s="100">
        <f t="shared" ca="1" si="1"/>
        <v>0</v>
      </c>
      <c r="L15" s="104">
        <v>14.5</v>
      </c>
      <c r="M15" s="100">
        <f t="shared" ca="1" si="7"/>
        <v>1711</v>
      </c>
      <c r="N15" s="104"/>
      <c r="O15" s="100">
        <f t="shared" ca="1" si="2"/>
        <v>0</v>
      </c>
      <c r="P15" s="104"/>
      <c r="Q15" s="100">
        <f t="shared" ca="1" si="8"/>
        <v>0</v>
      </c>
      <c r="R15" s="104"/>
      <c r="S15" s="100">
        <f t="shared" ca="1" si="3"/>
        <v>0</v>
      </c>
      <c r="T15" s="83">
        <f t="shared" ca="1" si="4"/>
        <v>1711</v>
      </c>
      <c r="U15" t="s">
        <v>300</v>
      </c>
    </row>
    <row r="16" spans="1:23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5"/>
        <v>0</v>
      </c>
      <c r="F16" s="107"/>
      <c r="G16" s="100">
        <f t="shared" ca="1" si="6"/>
        <v>0</v>
      </c>
      <c r="H16" s="122"/>
      <c r="I16" s="100">
        <f t="shared" ca="1" si="6"/>
        <v>0</v>
      </c>
      <c r="J16" s="104"/>
      <c r="K16" s="100">
        <f t="shared" ca="1" si="1"/>
        <v>0</v>
      </c>
      <c r="L16" s="104"/>
      <c r="M16" s="100">
        <f t="shared" ca="1" si="7"/>
        <v>0</v>
      </c>
      <c r="N16" s="104"/>
      <c r="O16" s="100">
        <f t="shared" ca="1" si="2"/>
        <v>0</v>
      </c>
      <c r="P16" s="104"/>
      <c r="Q16" s="100">
        <f t="shared" ca="1" si="8"/>
        <v>0</v>
      </c>
      <c r="R16" s="104"/>
      <c r="S16" s="100">
        <f t="shared" ca="1" si="3"/>
        <v>0</v>
      </c>
      <c r="T16" s="83">
        <f t="shared" ca="1" si="4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5"/>
        <v>0</v>
      </c>
      <c r="F17" s="107"/>
      <c r="G17" s="100">
        <f t="shared" si="6"/>
        <v>0</v>
      </c>
      <c r="H17" s="122"/>
      <c r="I17" s="100">
        <f t="shared" si="6"/>
        <v>0</v>
      </c>
      <c r="J17" s="104"/>
      <c r="K17" s="100">
        <f t="shared" si="1"/>
        <v>0</v>
      </c>
      <c r="L17" s="104"/>
      <c r="M17" s="100">
        <f t="shared" si="7"/>
        <v>0</v>
      </c>
      <c r="N17" s="104"/>
      <c r="O17" s="100">
        <f t="shared" si="2"/>
        <v>0</v>
      </c>
      <c r="P17" s="104"/>
      <c r="Q17" s="100">
        <f t="shared" si="8"/>
        <v>0</v>
      </c>
      <c r="R17" s="104"/>
      <c r="S17" s="100">
        <f t="shared" si="3"/>
        <v>0</v>
      </c>
      <c r="T17" s="83">
        <f t="shared" si="4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5"/>
        <v>30.5</v>
      </c>
      <c r="F18" s="107"/>
      <c r="G18" s="100">
        <f t="shared" ca="1" si="6"/>
        <v>0</v>
      </c>
      <c r="H18" s="122"/>
      <c r="I18" s="100">
        <f t="shared" ca="1" si="6"/>
        <v>0</v>
      </c>
      <c r="J18" s="104"/>
      <c r="K18" s="100">
        <f t="shared" ca="1" si="1"/>
        <v>0</v>
      </c>
      <c r="L18" s="104"/>
      <c r="M18" s="100">
        <f t="shared" ca="1" si="7"/>
        <v>0</v>
      </c>
      <c r="N18" s="104"/>
      <c r="O18" s="100">
        <f t="shared" ca="1" si="2"/>
        <v>0</v>
      </c>
      <c r="P18" s="104">
        <v>30.5</v>
      </c>
      <c r="Q18" s="100">
        <f t="shared" ca="1" si="8"/>
        <v>4270</v>
      </c>
      <c r="R18" s="104"/>
      <c r="S18" s="100">
        <f t="shared" ca="1" si="3"/>
        <v>0</v>
      </c>
      <c r="T18" s="83">
        <f t="shared" ca="1" si="4"/>
        <v>4270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5"/>
        <v>0</v>
      </c>
      <c r="F19" s="107"/>
      <c r="G19" s="100">
        <f t="shared" ca="1" si="6"/>
        <v>0</v>
      </c>
      <c r="H19" s="122"/>
      <c r="I19" s="100">
        <f t="shared" ca="1" si="6"/>
        <v>0</v>
      </c>
      <c r="J19" s="104"/>
      <c r="K19" s="100">
        <f t="shared" ca="1" si="1"/>
        <v>0</v>
      </c>
      <c r="L19" s="104"/>
      <c r="M19" s="100">
        <f t="shared" ca="1" si="7"/>
        <v>0</v>
      </c>
      <c r="N19" s="104"/>
      <c r="O19" s="100">
        <f t="shared" ca="1" si="2"/>
        <v>0</v>
      </c>
      <c r="P19" s="104"/>
      <c r="Q19" s="100">
        <f t="shared" ca="1" si="8"/>
        <v>0</v>
      </c>
      <c r="R19" s="104"/>
      <c r="S19" s="100">
        <f t="shared" ca="1" si="3"/>
        <v>0</v>
      </c>
      <c r="T19" s="83">
        <f t="shared" ca="1" si="4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5"/>
        <v>0</v>
      </c>
      <c r="F20" s="107"/>
      <c r="G20" s="100">
        <f t="shared" ca="1" si="6"/>
        <v>0</v>
      </c>
      <c r="H20" s="122"/>
      <c r="I20" s="100">
        <f t="shared" ca="1" si="6"/>
        <v>0</v>
      </c>
      <c r="J20" s="104"/>
      <c r="K20" s="100">
        <f t="shared" ca="1" si="1"/>
        <v>0</v>
      </c>
      <c r="L20" s="104"/>
      <c r="M20" s="100">
        <f t="shared" ca="1" si="7"/>
        <v>0</v>
      </c>
      <c r="N20" s="104"/>
      <c r="O20" s="100">
        <f t="shared" ca="1" si="2"/>
        <v>0</v>
      </c>
      <c r="P20" s="104"/>
      <c r="Q20" s="100">
        <f t="shared" ca="1" si="8"/>
        <v>0</v>
      </c>
      <c r="R20" s="104"/>
      <c r="S20" s="100">
        <f t="shared" ca="1" si="3"/>
        <v>0</v>
      </c>
      <c r="T20" s="83">
        <f t="shared" ca="1" si="4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5"/>
        <v>0</v>
      </c>
      <c r="F21" s="107"/>
      <c r="G21" s="100">
        <f t="shared" ca="1" si="6"/>
        <v>0</v>
      </c>
      <c r="H21" s="122"/>
      <c r="I21" s="100">
        <f t="shared" ca="1" si="6"/>
        <v>0</v>
      </c>
      <c r="J21" s="104"/>
      <c r="K21" s="100">
        <f t="shared" ca="1" si="1"/>
        <v>0</v>
      </c>
      <c r="L21" s="104"/>
      <c r="M21" s="100">
        <f t="shared" ca="1" si="7"/>
        <v>0</v>
      </c>
      <c r="N21" s="104"/>
      <c r="O21" s="100">
        <f t="shared" ca="1" si="2"/>
        <v>0</v>
      </c>
      <c r="P21" s="104"/>
      <c r="Q21" s="100">
        <f t="shared" ca="1" si="8"/>
        <v>0</v>
      </c>
      <c r="R21" s="104"/>
      <c r="S21" s="100">
        <f t="shared" ca="1" si="3"/>
        <v>0</v>
      </c>
      <c r="T21" s="83">
        <f t="shared" ca="1" si="4"/>
        <v>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5"/>
        <v>0</v>
      </c>
      <c r="F22" s="107"/>
      <c r="G22" s="100">
        <f t="shared" ca="1" si="6"/>
        <v>0</v>
      </c>
      <c r="H22" s="122"/>
      <c r="I22" s="100">
        <f t="shared" ca="1" si="6"/>
        <v>0</v>
      </c>
      <c r="J22" s="104"/>
      <c r="K22" s="100">
        <f t="shared" ca="1" si="1"/>
        <v>0</v>
      </c>
      <c r="L22" s="104"/>
      <c r="M22" s="100">
        <f t="shared" ca="1" si="7"/>
        <v>0</v>
      </c>
      <c r="N22" s="104"/>
      <c r="O22" s="100">
        <f t="shared" ca="1" si="2"/>
        <v>0</v>
      </c>
      <c r="P22" s="104"/>
      <c r="Q22" s="100">
        <f t="shared" ca="1" si="8"/>
        <v>0</v>
      </c>
      <c r="R22" s="104"/>
      <c r="S22" s="100">
        <f t="shared" ca="1" si="3"/>
        <v>0</v>
      </c>
      <c r="T22" s="83">
        <f t="shared" ca="1" si="4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v>60</v>
      </c>
      <c r="E23" s="20">
        <f t="shared" si="5"/>
        <v>62</v>
      </c>
      <c r="F23" s="107"/>
      <c r="G23" s="100">
        <f t="shared" si="6"/>
        <v>0</v>
      </c>
      <c r="H23" s="122">
        <v>7</v>
      </c>
      <c r="I23" s="100">
        <f t="shared" si="6"/>
        <v>420</v>
      </c>
      <c r="J23" s="104"/>
      <c r="K23" s="100">
        <f t="shared" si="1"/>
        <v>0</v>
      </c>
      <c r="L23" s="104">
        <v>1.5</v>
      </c>
      <c r="M23" s="100">
        <f t="shared" si="7"/>
        <v>90</v>
      </c>
      <c r="N23" s="104"/>
      <c r="O23" s="100">
        <f t="shared" si="2"/>
        <v>0</v>
      </c>
      <c r="P23" s="104">
        <v>53.5</v>
      </c>
      <c r="Q23" s="100">
        <f t="shared" si="8"/>
        <v>3210</v>
      </c>
      <c r="R23" s="104"/>
      <c r="S23" s="100">
        <f t="shared" si="3"/>
        <v>0</v>
      </c>
      <c r="T23" s="83">
        <f t="shared" si="4"/>
        <v>3720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5"/>
        <v>55.25</v>
      </c>
      <c r="F24" s="107"/>
      <c r="G24" s="100">
        <f t="shared" ca="1" si="6"/>
        <v>0</v>
      </c>
      <c r="H24" s="122">
        <v>55.25</v>
      </c>
      <c r="I24" s="100">
        <f t="shared" ca="1" si="6"/>
        <v>7735</v>
      </c>
      <c r="J24" s="104"/>
      <c r="K24" s="100">
        <f t="shared" ca="1" si="1"/>
        <v>0</v>
      </c>
      <c r="L24" s="104"/>
      <c r="M24" s="100">
        <f t="shared" ca="1" si="7"/>
        <v>0</v>
      </c>
      <c r="N24" s="104"/>
      <c r="O24" s="100">
        <f t="shared" ca="1" si="2"/>
        <v>0</v>
      </c>
      <c r="P24" s="104"/>
      <c r="Q24" s="100">
        <f t="shared" ca="1" si="8"/>
        <v>0</v>
      </c>
      <c r="R24" s="104"/>
      <c r="S24" s="100">
        <f t="shared" ca="1" si="3"/>
        <v>0</v>
      </c>
      <c r="T24" s="83">
        <f t="shared" ca="1" si="4"/>
        <v>7735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5"/>
        <v>0</v>
      </c>
      <c r="F25" s="107"/>
      <c r="G25" s="100">
        <f t="shared" ca="1" si="6"/>
        <v>0</v>
      </c>
      <c r="H25" s="122"/>
      <c r="I25" s="100">
        <f t="shared" ca="1" si="6"/>
        <v>0</v>
      </c>
      <c r="J25" s="104"/>
      <c r="K25" s="100">
        <f t="shared" ca="1" si="1"/>
        <v>0</v>
      </c>
      <c r="L25" s="104"/>
      <c r="M25" s="100">
        <f t="shared" ca="1" si="7"/>
        <v>0</v>
      </c>
      <c r="N25" s="104"/>
      <c r="O25" s="100">
        <f t="shared" ca="1" si="2"/>
        <v>0</v>
      </c>
      <c r="P25" s="104"/>
      <c r="Q25" s="100">
        <f t="shared" ca="1" si="8"/>
        <v>0</v>
      </c>
      <c r="R25" s="104"/>
      <c r="S25" s="100">
        <f t="shared" ca="1" si="3"/>
        <v>0</v>
      </c>
      <c r="T25" s="83">
        <f t="shared" ca="1" si="4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5"/>
        <v>0</v>
      </c>
      <c r="F26" s="107"/>
      <c r="G26" s="100">
        <f t="shared" ca="1" si="6"/>
        <v>0</v>
      </c>
      <c r="H26" s="122"/>
      <c r="I26" s="100">
        <f t="shared" ca="1" si="6"/>
        <v>0</v>
      </c>
      <c r="J26" s="104"/>
      <c r="K26" s="100">
        <f t="shared" ca="1" si="1"/>
        <v>0</v>
      </c>
      <c r="L26" s="104"/>
      <c r="M26" s="100">
        <f t="shared" ca="1" si="7"/>
        <v>0</v>
      </c>
      <c r="N26" s="104"/>
      <c r="O26" s="100">
        <f t="shared" ca="1" si="2"/>
        <v>0</v>
      </c>
      <c r="P26" s="104"/>
      <c r="Q26" s="100">
        <f t="shared" ca="1" si="8"/>
        <v>0</v>
      </c>
      <c r="R26" s="104"/>
      <c r="S26" s="100">
        <f t="shared" ca="1" si="3"/>
        <v>0</v>
      </c>
      <c r="T26" s="83">
        <f t="shared" ca="1" si="4"/>
        <v>0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5"/>
        <v>0</v>
      </c>
      <c r="F27" s="107"/>
      <c r="G27" s="100">
        <f t="shared" ca="1" si="6"/>
        <v>0</v>
      </c>
      <c r="H27" s="122"/>
      <c r="I27" s="100">
        <f t="shared" ca="1" si="6"/>
        <v>0</v>
      </c>
      <c r="J27" s="104"/>
      <c r="K27" s="100">
        <f t="shared" ca="1" si="1"/>
        <v>0</v>
      </c>
      <c r="L27" s="104"/>
      <c r="M27" s="100">
        <f t="shared" ca="1" si="7"/>
        <v>0</v>
      </c>
      <c r="N27" s="104"/>
      <c r="O27" s="100">
        <f t="shared" ca="1" si="2"/>
        <v>0</v>
      </c>
      <c r="P27" s="104"/>
      <c r="Q27" s="100">
        <f t="shared" ca="1" si="8"/>
        <v>0</v>
      </c>
      <c r="R27" s="104"/>
      <c r="S27" s="100">
        <f t="shared" ca="1" si="3"/>
        <v>0</v>
      </c>
      <c r="T27" s="83">
        <f t="shared" ca="1" si="4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5"/>
        <v>0</v>
      </c>
      <c r="F28" s="107"/>
      <c r="G28" s="100">
        <f t="shared" ca="1" si="6"/>
        <v>0</v>
      </c>
      <c r="H28" s="122"/>
      <c r="I28" s="100">
        <f t="shared" ca="1" si="6"/>
        <v>0</v>
      </c>
      <c r="J28" s="104"/>
      <c r="K28" s="100">
        <f t="shared" ca="1" si="1"/>
        <v>0</v>
      </c>
      <c r="L28" s="104"/>
      <c r="M28" s="100">
        <f t="shared" ca="1" si="7"/>
        <v>0</v>
      </c>
      <c r="N28" s="104"/>
      <c r="O28" s="100">
        <f t="shared" ca="1" si="2"/>
        <v>0</v>
      </c>
      <c r="P28" s="104"/>
      <c r="Q28" s="100">
        <f t="shared" ca="1" si="8"/>
        <v>0</v>
      </c>
      <c r="R28" s="104"/>
      <c r="S28" s="100">
        <f t="shared" ca="1" si="3"/>
        <v>0</v>
      </c>
      <c r="T28" s="83">
        <f t="shared" ca="1" si="4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5"/>
        <v>0</v>
      </c>
      <c r="F29" s="107"/>
      <c r="G29" s="100">
        <f t="shared" ca="1" si="6"/>
        <v>0</v>
      </c>
      <c r="H29" s="122"/>
      <c r="I29" s="100">
        <f t="shared" ca="1" si="6"/>
        <v>0</v>
      </c>
      <c r="J29" s="104"/>
      <c r="K29" s="100">
        <f t="shared" ca="1" si="1"/>
        <v>0</v>
      </c>
      <c r="L29" s="104"/>
      <c r="M29" s="100">
        <f t="shared" ca="1" si="7"/>
        <v>0</v>
      </c>
      <c r="N29" s="104"/>
      <c r="O29" s="100">
        <f t="shared" ca="1" si="2"/>
        <v>0</v>
      </c>
      <c r="P29" s="104"/>
      <c r="Q29" s="100">
        <f t="shared" ca="1" si="8"/>
        <v>0</v>
      </c>
      <c r="R29" s="104"/>
      <c r="S29" s="100">
        <f t="shared" ca="1" si="3"/>
        <v>0</v>
      </c>
      <c r="T29" s="83">
        <f t="shared" ca="1" si="4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5"/>
        <v>0</v>
      </c>
      <c r="F30" s="107"/>
      <c r="G30" s="100">
        <f t="shared" ca="1" si="6"/>
        <v>0</v>
      </c>
      <c r="H30" s="122"/>
      <c r="I30" s="100">
        <f t="shared" ca="1" si="6"/>
        <v>0</v>
      </c>
      <c r="J30" s="104"/>
      <c r="K30" s="100">
        <f t="shared" ca="1" si="1"/>
        <v>0</v>
      </c>
      <c r="L30" s="104"/>
      <c r="M30" s="100">
        <f t="shared" ca="1" si="7"/>
        <v>0</v>
      </c>
      <c r="N30" s="104"/>
      <c r="O30" s="100">
        <f t="shared" ca="1" si="2"/>
        <v>0</v>
      </c>
      <c r="P30" s="104"/>
      <c r="Q30" s="100">
        <f t="shared" ca="1" si="8"/>
        <v>0</v>
      </c>
      <c r="R30" s="104"/>
      <c r="S30" s="100">
        <f t="shared" ca="1" si="3"/>
        <v>0</v>
      </c>
      <c r="T30" s="83">
        <f t="shared" ca="1" si="4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5"/>
        <v>0</v>
      </c>
      <c r="F31" s="107"/>
      <c r="G31" s="100">
        <f t="shared" ca="1" si="6"/>
        <v>0</v>
      </c>
      <c r="H31" s="122"/>
      <c r="I31" s="100">
        <f t="shared" ca="1" si="6"/>
        <v>0</v>
      </c>
      <c r="J31" s="104"/>
      <c r="K31" s="100">
        <f t="shared" ca="1" si="1"/>
        <v>0</v>
      </c>
      <c r="L31" s="104"/>
      <c r="M31" s="100">
        <f t="shared" ca="1" si="7"/>
        <v>0</v>
      </c>
      <c r="N31" s="104"/>
      <c r="O31" s="100">
        <f t="shared" ca="1" si="2"/>
        <v>0</v>
      </c>
      <c r="P31" s="104"/>
      <c r="Q31" s="100">
        <f t="shared" ca="1" si="8"/>
        <v>0</v>
      </c>
      <c r="R31" s="104"/>
      <c r="S31" s="100">
        <f t="shared" ca="1" si="3"/>
        <v>0</v>
      </c>
      <c r="T31" s="83">
        <f t="shared" ca="1" si="4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5"/>
        <v>0</v>
      </c>
      <c r="F32" s="107"/>
      <c r="G32" s="100">
        <f t="shared" ca="1" si="6"/>
        <v>0</v>
      </c>
      <c r="H32" s="122"/>
      <c r="I32" s="100">
        <f t="shared" ca="1" si="6"/>
        <v>0</v>
      </c>
      <c r="J32" s="104"/>
      <c r="K32" s="100">
        <f t="shared" ca="1" si="1"/>
        <v>0</v>
      </c>
      <c r="L32" s="104"/>
      <c r="M32" s="100">
        <f t="shared" ca="1" si="7"/>
        <v>0</v>
      </c>
      <c r="N32" s="104"/>
      <c r="O32" s="100">
        <f t="shared" ca="1" si="2"/>
        <v>0</v>
      </c>
      <c r="P32" s="104"/>
      <c r="Q32" s="100">
        <f t="shared" ca="1" si="8"/>
        <v>0</v>
      </c>
      <c r="R32" s="104"/>
      <c r="S32" s="100">
        <f t="shared" ca="1" si="3"/>
        <v>0</v>
      </c>
      <c r="T32" s="83">
        <f t="shared" ca="1" si="4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5"/>
        <v>9</v>
      </c>
      <c r="F33" s="107"/>
      <c r="G33" s="100">
        <f t="shared" ca="1" si="6"/>
        <v>0</v>
      </c>
      <c r="H33" s="122"/>
      <c r="I33" s="100">
        <f t="shared" ca="1" si="6"/>
        <v>0</v>
      </c>
      <c r="J33" s="104"/>
      <c r="K33" s="100">
        <f t="shared" ca="1" si="1"/>
        <v>0</v>
      </c>
      <c r="L33" s="104"/>
      <c r="M33" s="100">
        <f t="shared" ca="1" si="7"/>
        <v>0</v>
      </c>
      <c r="N33" s="104"/>
      <c r="O33" s="100">
        <f t="shared" ca="1" si="2"/>
        <v>0</v>
      </c>
      <c r="P33" s="104">
        <v>3</v>
      </c>
      <c r="Q33" s="100">
        <f t="shared" ca="1" si="8"/>
        <v>420</v>
      </c>
      <c r="R33" s="104">
        <v>6</v>
      </c>
      <c r="S33" s="100">
        <f t="shared" ca="1" si="3"/>
        <v>840</v>
      </c>
      <c r="T33" s="83">
        <f t="shared" ca="1" si="4"/>
        <v>1260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5"/>
        <v>0</v>
      </c>
      <c r="F34" s="107"/>
      <c r="G34" s="100">
        <f t="shared" ca="1" si="6"/>
        <v>0</v>
      </c>
      <c r="H34" s="122"/>
      <c r="I34" s="100">
        <f t="shared" ca="1" si="6"/>
        <v>0</v>
      </c>
      <c r="J34" s="104"/>
      <c r="K34" s="100">
        <f t="shared" ca="1" si="1"/>
        <v>0</v>
      </c>
      <c r="L34" s="104"/>
      <c r="M34" s="100">
        <f t="shared" ca="1" si="7"/>
        <v>0</v>
      </c>
      <c r="N34" s="104"/>
      <c r="O34" s="100">
        <f t="shared" ca="1" si="2"/>
        <v>0</v>
      </c>
      <c r="P34" s="104"/>
      <c r="Q34" s="100">
        <f t="shared" ca="1" si="8"/>
        <v>0</v>
      </c>
      <c r="R34" s="104"/>
      <c r="S34" s="100">
        <f t="shared" ca="1" si="3"/>
        <v>0</v>
      </c>
      <c r="T34" s="83">
        <f t="shared" ca="1" si="4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5"/>
        <v>22</v>
      </c>
      <c r="F35" s="107"/>
      <c r="G35" s="100">
        <f t="shared" si="6"/>
        <v>0</v>
      </c>
      <c r="H35" s="122"/>
      <c r="I35" s="100">
        <f t="shared" si="6"/>
        <v>0</v>
      </c>
      <c r="J35" s="104"/>
      <c r="K35" s="100">
        <f t="shared" si="1"/>
        <v>0</v>
      </c>
      <c r="L35" s="104"/>
      <c r="M35" s="100">
        <f t="shared" si="7"/>
        <v>0</v>
      </c>
      <c r="N35" s="104"/>
      <c r="O35" s="100">
        <f t="shared" si="2"/>
        <v>0</v>
      </c>
      <c r="P35" s="104">
        <v>22</v>
      </c>
      <c r="Q35" s="100">
        <f t="shared" si="8"/>
        <v>2200</v>
      </c>
      <c r="R35" s="104"/>
      <c r="S35" s="100">
        <f t="shared" si="3"/>
        <v>0</v>
      </c>
      <c r="T35" s="83">
        <f t="shared" si="4"/>
        <v>2200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5"/>
        <v>0</v>
      </c>
      <c r="F36" s="107"/>
      <c r="G36" s="100">
        <f t="shared" ca="1" si="6"/>
        <v>0</v>
      </c>
      <c r="H36" s="122"/>
      <c r="I36" s="100">
        <f t="shared" ca="1" si="6"/>
        <v>0</v>
      </c>
      <c r="J36" s="104"/>
      <c r="K36" s="100">
        <f t="shared" ca="1" si="1"/>
        <v>0</v>
      </c>
      <c r="L36" s="104"/>
      <c r="M36" s="100">
        <f t="shared" ca="1" si="7"/>
        <v>0</v>
      </c>
      <c r="N36" s="104"/>
      <c r="O36" s="100">
        <f t="shared" ca="1" si="2"/>
        <v>0</v>
      </c>
      <c r="P36" s="104"/>
      <c r="Q36" s="100">
        <f t="shared" ca="1" si="8"/>
        <v>0</v>
      </c>
      <c r="R36" s="104"/>
      <c r="S36" s="100">
        <f t="shared" ca="1" si="3"/>
        <v>0</v>
      </c>
      <c r="T36" s="83">
        <f t="shared" ca="1" si="4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5"/>
        <v>0</v>
      </c>
      <c r="F37" s="107"/>
      <c r="G37" s="100">
        <f t="shared" ca="1" si="6"/>
        <v>0</v>
      </c>
      <c r="H37" s="122"/>
      <c r="I37" s="100">
        <f t="shared" ca="1" si="6"/>
        <v>0</v>
      </c>
      <c r="J37" s="104"/>
      <c r="K37" s="100">
        <f t="shared" ca="1" si="1"/>
        <v>0</v>
      </c>
      <c r="L37" s="104"/>
      <c r="M37" s="100">
        <f t="shared" ca="1" si="7"/>
        <v>0</v>
      </c>
      <c r="N37" s="104"/>
      <c r="O37" s="100">
        <f t="shared" ca="1" si="2"/>
        <v>0</v>
      </c>
      <c r="P37" s="104"/>
      <c r="Q37" s="100">
        <f t="shared" ca="1" si="8"/>
        <v>0</v>
      </c>
      <c r="R37" s="104"/>
      <c r="S37" s="100">
        <f t="shared" ca="1" si="3"/>
        <v>0</v>
      </c>
      <c r="T37" s="83">
        <f t="shared" ca="1" si="4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5"/>
        <v>0</v>
      </c>
      <c r="F38" s="107"/>
      <c r="G38" s="100">
        <f t="shared" ca="1" si="6"/>
        <v>0</v>
      </c>
      <c r="H38" s="122"/>
      <c r="I38" s="100">
        <f t="shared" ca="1" si="6"/>
        <v>0</v>
      </c>
      <c r="J38" s="104"/>
      <c r="K38" s="100">
        <f t="shared" ca="1" si="1"/>
        <v>0</v>
      </c>
      <c r="L38" s="104"/>
      <c r="M38" s="100">
        <f t="shared" ca="1" si="7"/>
        <v>0</v>
      </c>
      <c r="N38" s="104"/>
      <c r="O38" s="100">
        <f t="shared" ca="1" si="2"/>
        <v>0</v>
      </c>
      <c r="P38" s="104"/>
      <c r="Q38" s="100">
        <f t="shared" ca="1" si="8"/>
        <v>0</v>
      </c>
      <c r="R38" s="104"/>
      <c r="S38" s="100">
        <f t="shared" ca="1" si="3"/>
        <v>0</v>
      </c>
      <c r="T38" s="83">
        <f t="shared" ca="1" si="4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5"/>
        <v>0</v>
      </c>
      <c r="F39" s="107"/>
      <c r="G39" s="100">
        <f t="shared" ca="1" si="6"/>
        <v>0</v>
      </c>
      <c r="H39" s="122"/>
      <c r="I39" s="100">
        <f t="shared" ca="1" si="6"/>
        <v>0</v>
      </c>
      <c r="J39" s="104"/>
      <c r="K39" s="100">
        <f t="shared" ca="1" si="1"/>
        <v>0</v>
      </c>
      <c r="L39" s="104"/>
      <c r="M39" s="100">
        <f t="shared" ca="1" si="7"/>
        <v>0</v>
      </c>
      <c r="N39" s="104"/>
      <c r="O39" s="100">
        <f t="shared" ca="1" si="2"/>
        <v>0</v>
      </c>
      <c r="P39" s="104"/>
      <c r="Q39" s="100">
        <f t="shared" ca="1" si="8"/>
        <v>0</v>
      </c>
      <c r="R39" s="104"/>
      <c r="S39" s="100">
        <f t="shared" ca="1" si="3"/>
        <v>0</v>
      </c>
      <c r="T39" s="83">
        <f t="shared" ca="1" si="4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5"/>
        <v>0</v>
      </c>
      <c r="F40" s="107"/>
      <c r="G40" s="100">
        <f t="shared" ca="1" si="6"/>
        <v>0</v>
      </c>
      <c r="H40" s="122"/>
      <c r="I40" s="100">
        <f t="shared" ca="1" si="6"/>
        <v>0</v>
      </c>
      <c r="J40" s="104"/>
      <c r="K40" s="100">
        <f t="shared" ca="1" si="1"/>
        <v>0</v>
      </c>
      <c r="L40" s="104"/>
      <c r="M40" s="100">
        <f t="shared" ca="1" si="7"/>
        <v>0</v>
      </c>
      <c r="N40" s="104"/>
      <c r="O40" s="100">
        <f t="shared" ca="1" si="2"/>
        <v>0</v>
      </c>
      <c r="P40" s="104"/>
      <c r="Q40" s="100">
        <f t="shared" ca="1" si="8"/>
        <v>0</v>
      </c>
      <c r="R40" s="104"/>
      <c r="S40" s="100">
        <f t="shared" ca="1" si="3"/>
        <v>0</v>
      </c>
      <c r="T40" s="83">
        <f t="shared" ca="1" si="4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5"/>
        <v>0</v>
      </c>
      <c r="F41" s="107"/>
      <c r="G41" s="100">
        <f t="shared" ca="1" si="6"/>
        <v>0</v>
      </c>
      <c r="H41" s="122"/>
      <c r="I41" s="100">
        <f t="shared" ca="1" si="6"/>
        <v>0</v>
      </c>
      <c r="J41" s="104"/>
      <c r="K41" s="100">
        <f t="shared" ca="1" si="1"/>
        <v>0</v>
      </c>
      <c r="L41" s="104"/>
      <c r="M41" s="100">
        <f t="shared" ca="1" si="7"/>
        <v>0</v>
      </c>
      <c r="N41" s="104"/>
      <c r="O41" s="100">
        <f t="shared" ca="1" si="2"/>
        <v>0</v>
      </c>
      <c r="P41" s="104"/>
      <c r="Q41" s="100">
        <f t="shared" ca="1" si="8"/>
        <v>0</v>
      </c>
      <c r="R41" s="104"/>
      <c r="S41" s="100">
        <f t="shared" ca="1" si="3"/>
        <v>0</v>
      </c>
      <c r="T41" s="83">
        <f t="shared" ca="1" si="4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5"/>
        <v>0</v>
      </c>
      <c r="F42" s="107"/>
      <c r="G42" s="100">
        <f t="shared" si="6"/>
        <v>0</v>
      </c>
      <c r="H42" s="122"/>
      <c r="I42" s="100">
        <f t="shared" si="6"/>
        <v>0</v>
      </c>
      <c r="J42" s="104"/>
      <c r="K42" s="100">
        <f t="shared" si="1"/>
        <v>0</v>
      </c>
      <c r="L42" s="104"/>
      <c r="M42" s="100">
        <f t="shared" si="7"/>
        <v>0</v>
      </c>
      <c r="N42" s="104"/>
      <c r="O42" s="100">
        <f t="shared" si="2"/>
        <v>0</v>
      </c>
      <c r="P42" s="104"/>
      <c r="Q42" s="100">
        <f t="shared" si="8"/>
        <v>0</v>
      </c>
      <c r="R42" s="104"/>
      <c r="S42" s="100">
        <f t="shared" si="3"/>
        <v>0</v>
      </c>
      <c r="T42" s="83">
        <f t="shared" si="4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v>118</v>
      </c>
      <c r="E43" s="20">
        <f t="shared" si="5"/>
        <v>0</v>
      </c>
      <c r="F43" s="107"/>
      <c r="G43" s="100">
        <f t="shared" si="6"/>
        <v>0</v>
      </c>
      <c r="H43" s="122"/>
      <c r="I43" s="100">
        <f t="shared" si="6"/>
        <v>0</v>
      </c>
      <c r="J43" s="104"/>
      <c r="K43" s="100">
        <f t="shared" si="1"/>
        <v>0</v>
      </c>
      <c r="L43" s="104"/>
      <c r="M43" s="100">
        <f t="shared" si="7"/>
        <v>0</v>
      </c>
      <c r="N43" s="104"/>
      <c r="O43" s="100">
        <f t="shared" si="2"/>
        <v>0</v>
      </c>
      <c r="P43" s="104"/>
      <c r="Q43" s="100">
        <f t="shared" si="8"/>
        <v>0</v>
      </c>
      <c r="R43" s="104"/>
      <c r="S43" s="100">
        <f t="shared" si="3"/>
        <v>0</v>
      </c>
      <c r="T43" s="83">
        <f t="shared" si="4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5"/>
        <v>0</v>
      </c>
      <c r="F44" s="107"/>
      <c r="G44" s="100">
        <f t="shared" ca="1" si="6"/>
        <v>0</v>
      </c>
      <c r="H44" s="122"/>
      <c r="I44" s="100">
        <f t="shared" ca="1" si="6"/>
        <v>0</v>
      </c>
      <c r="J44" s="104"/>
      <c r="K44" s="100">
        <f t="shared" ca="1" si="1"/>
        <v>0</v>
      </c>
      <c r="L44" s="104"/>
      <c r="M44" s="100">
        <f t="shared" ca="1" si="7"/>
        <v>0</v>
      </c>
      <c r="N44" s="104"/>
      <c r="O44" s="100">
        <f t="shared" ca="1" si="2"/>
        <v>0</v>
      </c>
      <c r="P44" s="104"/>
      <c r="Q44" s="100">
        <f t="shared" ca="1" si="8"/>
        <v>0</v>
      </c>
      <c r="R44" s="104"/>
      <c r="S44" s="100">
        <f t="shared" ca="1" si="3"/>
        <v>0</v>
      </c>
      <c r="T44" s="83">
        <f t="shared" ca="1" si="4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v>100</v>
      </c>
      <c r="E45" s="20">
        <f t="shared" si="5"/>
        <v>0</v>
      </c>
      <c r="F45" s="107"/>
      <c r="G45" s="100">
        <f t="shared" si="6"/>
        <v>0</v>
      </c>
      <c r="H45" s="122"/>
      <c r="I45" s="100">
        <f t="shared" si="6"/>
        <v>0</v>
      </c>
      <c r="J45" s="104"/>
      <c r="K45" s="100">
        <f t="shared" ref="K45:K76" si="9">IF($D45="",0,$D45*J45)</f>
        <v>0</v>
      </c>
      <c r="L45" s="104"/>
      <c r="M45" s="100">
        <f t="shared" ref="M45:M76" si="10">IF($D45="",0,$D45*L45)</f>
        <v>0</v>
      </c>
      <c r="N45" s="104"/>
      <c r="O45" s="100">
        <f t="shared" ref="O45:O76" si="11">IF($D45="",0,$D45*N45)</f>
        <v>0</v>
      </c>
      <c r="P45" s="104"/>
      <c r="Q45" s="100">
        <f t="shared" ref="Q45:Q76" si="12">IF($D45="",0,$D45*P45)</f>
        <v>0</v>
      </c>
      <c r="R45" s="104"/>
      <c r="S45" s="100">
        <f t="shared" ref="S45:S76" si="13">IF($D45="",0,$D45*R45)</f>
        <v>0</v>
      </c>
      <c r="T45" s="83">
        <f t="shared" si="4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5"/>
        <v>0</v>
      </c>
      <c r="F46" s="107"/>
      <c r="G46" s="100">
        <f t="shared" ca="1" si="6"/>
        <v>0</v>
      </c>
      <c r="H46" s="122"/>
      <c r="I46" s="100">
        <f t="shared" ca="1" si="6"/>
        <v>0</v>
      </c>
      <c r="J46" s="104"/>
      <c r="K46" s="100">
        <f t="shared" ca="1" si="9"/>
        <v>0</v>
      </c>
      <c r="L46" s="104"/>
      <c r="M46" s="100">
        <f t="shared" ca="1" si="10"/>
        <v>0</v>
      </c>
      <c r="N46" s="104"/>
      <c r="O46" s="100">
        <f t="shared" ca="1" si="11"/>
        <v>0</v>
      </c>
      <c r="P46" s="104"/>
      <c r="Q46" s="100">
        <f t="shared" ca="1" si="12"/>
        <v>0</v>
      </c>
      <c r="R46" s="104"/>
      <c r="S46" s="100">
        <f t="shared" ca="1" si="13"/>
        <v>0</v>
      </c>
      <c r="T46" s="83">
        <f t="shared" ca="1" si="4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v>75</v>
      </c>
      <c r="E47" s="20">
        <f t="shared" si="5"/>
        <v>0</v>
      </c>
      <c r="F47" s="107"/>
      <c r="G47" s="100">
        <f t="shared" si="6"/>
        <v>0</v>
      </c>
      <c r="H47" s="122"/>
      <c r="I47" s="100">
        <f t="shared" si="6"/>
        <v>0</v>
      </c>
      <c r="J47" s="104"/>
      <c r="K47" s="100">
        <f t="shared" si="9"/>
        <v>0</v>
      </c>
      <c r="L47" s="104"/>
      <c r="M47" s="100">
        <f t="shared" si="10"/>
        <v>0</v>
      </c>
      <c r="N47" s="104"/>
      <c r="O47" s="100">
        <f t="shared" si="11"/>
        <v>0</v>
      </c>
      <c r="P47" s="104"/>
      <c r="Q47" s="100">
        <f t="shared" si="12"/>
        <v>0</v>
      </c>
      <c r="R47" s="104"/>
      <c r="S47" s="100">
        <f t="shared" si="13"/>
        <v>0</v>
      </c>
      <c r="T47" s="83">
        <f t="shared" si="4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v>100</v>
      </c>
      <c r="E48" s="20">
        <f t="shared" si="5"/>
        <v>17</v>
      </c>
      <c r="F48" s="107"/>
      <c r="G48" s="100">
        <f t="shared" si="6"/>
        <v>0</v>
      </c>
      <c r="H48" s="122">
        <v>17</v>
      </c>
      <c r="I48" s="100">
        <f t="shared" si="6"/>
        <v>1700</v>
      </c>
      <c r="J48" s="104"/>
      <c r="K48" s="100">
        <f t="shared" si="9"/>
        <v>0</v>
      </c>
      <c r="L48" s="104"/>
      <c r="M48" s="100">
        <f t="shared" si="10"/>
        <v>0</v>
      </c>
      <c r="N48" s="104"/>
      <c r="O48" s="100">
        <f t="shared" si="11"/>
        <v>0</v>
      </c>
      <c r="P48" s="104"/>
      <c r="Q48" s="100">
        <f t="shared" si="12"/>
        <v>0</v>
      </c>
      <c r="R48" s="104"/>
      <c r="S48" s="100">
        <f t="shared" si="13"/>
        <v>0</v>
      </c>
      <c r="T48" s="83">
        <f t="shared" si="4"/>
        <v>1700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5"/>
        <v>0</v>
      </c>
      <c r="F49" s="107"/>
      <c r="G49" s="100">
        <f t="shared" ca="1" si="6"/>
        <v>0</v>
      </c>
      <c r="H49" s="122"/>
      <c r="I49" s="100">
        <f t="shared" ca="1" si="6"/>
        <v>0</v>
      </c>
      <c r="J49" s="104"/>
      <c r="K49" s="100">
        <f t="shared" ca="1" si="9"/>
        <v>0</v>
      </c>
      <c r="L49" s="104"/>
      <c r="M49" s="100">
        <f t="shared" ca="1" si="10"/>
        <v>0</v>
      </c>
      <c r="N49" s="104"/>
      <c r="O49" s="100">
        <f t="shared" ca="1" si="11"/>
        <v>0</v>
      </c>
      <c r="P49" s="104"/>
      <c r="Q49" s="100">
        <f t="shared" ca="1" si="12"/>
        <v>0</v>
      </c>
      <c r="R49" s="104"/>
      <c r="S49" s="100">
        <f t="shared" ca="1" si="13"/>
        <v>0</v>
      </c>
      <c r="T49" s="83">
        <f t="shared" ca="1" si="4"/>
        <v>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v>100</v>
      </c>
      <c r="E50" s="20">
        <f t="shared" si="5"/>
        <v>0</v>
      </c>
      <c r="F50" s="107"/>
      <c r="G50" s="100">
        <f t="shared" si="6"/>
        <v>0</v>
      </c>
      <c r="H50" s="122"/>
      <c r="I50" s="100">
        <f t="shared" si="6"/>
        <v>0</v>
      </c>
      <c r="J50" s="104"/>
      <c r="K50" s="100">
        <f t="shared" si="9"/>
        <v>0</v>
      </c>
      <c r="L50" s="104"/>
      <c r="M50" s="100">
        <f t="shared" si="10"/>
        <v>0</v>
      </c>
      <c r="N50" s="104"/>
      <c r="O50" s="100">
        <f t="shared" si="11"/>
        <v>0</v>
      </c>
      <c r="P50" s="104"/>
      <c r="Q50" s="100">
        <f t="shared" si="12"/>
        <v>0</v>
      </c>
      <c r="R50" s="104"/>
      <c r="S50" s="100">
        <f t="shared" si="13"/>
        <v>0</v>
      </c>
      <c r="T50" s="83">
        <f t="shared" si="4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v>60</v>
      </c>
      <c r="E51" s="20">
        <f t="shared" si="5"/>
        <v>0</v>
      </c>
      <c r="F51" s="107"/>
      <c r="G51" s="100">
        <f t="shared" si="6"/>
        <v>0</v>
      </c>
      <c r="H51" s="122"/>
      <c r="I51" s="100">
        <f t="shared" si="6"/>
        <v>0</v>
      </c>
      <c r="J51" s="104"/>
      <c r="K51" s="100">
        <f t="shared" si="9"/>
        <v>0</v>
      </c>
      <c r="L51" s="104"/>
      <c r="M51" s="100">
        <f t="shared" si="10"/>
        <v>0</v>
      </c>
      <c r="N51" s="104"/>
      <c r="O51" s="100">
        <f t="shared" si="11"/>
        <v>0</v>
      </c>
      <c r="P51" s="104"/>
      <c r="Q51" s="100">
        <f t="shared" si="12"/>
        <v>0</v>
      </c>
      <c r="R51" s="104"/>
      <c r="S51" s="100">
        <f t="shared" si="13"/>
        <v>0</v>
      </c>
      <c r="T51" s="83">
        <f t="shared" si="4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v>35</v>
      </c>
      <c r="E52" s="20">
        <f t="shared" si="5"/>
        <v>8</v>
      </c>
      <c r="F52" s="107"/>
      <c r="G52" s="100">
        <f t="shared" si="6"/>
        <v>0</v>
      </c>
      <c r="H52" s="122">
        <v>8</v>
      </c>
      <c r="I52" s="100">
        <f t="shared" si="6"/>
        <v>280</v>
      </c>
      <c r="J52" s="104"/>
      <c r="K52" s="100">
        <f t="shared" si="9"/>
        <v>0</v>
      </c>
      <c r="L52" s="104"/>
      <c r="M52" s="100">
        <f t="shared" si="10"/>
        <v>0</v>
      </c>
      <c r="N52" s="104"/>
      <c r="O52" s="100">
        <f t="shared" si="11"/>
        <v>0</v>
      </c>
      <c r="P52" s="104"/>
      <c r="Q52" s="100">
        <f t="shared" si="12"/>
        <v>0</v>
      </c>
      <c r="R52" s="104"/>
      <c r="S52" s="100">
        <f t="shared" si="13"/>
        <v>0</v>
      </c>
      <c r="T52" s="83">
        <f t="shared" si="4"/>
        <v>280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5"/>
        <v>0</v>
      </c>
      <c r="F53" s="107"/>
      <c r="G53" s="100">
        <f t="shared" ca="1" si="6"/>
        <v>0</v>
      </c>
      <c r="H53" s="122"/>
      <c r="I53" s="100">
        <f t="shared" ca="1" si="6"/>
        <v>0</v>
      </c>
      <c r="J53" s="104"/>
      <c r="K53" s="100">
        <f t="shared" ca="1" si="9"/>
        <v>0</v>
      </c>
      <c r="L53" s="104"/>
      <c r="M53" s="100">
        <f t="shared" ca="1" si="10"/>
        <v>0</v>
      </c>
      <c r="N53" s="104"/>
      <c r="O53" s="100">
        <f t="shared" ca="1" si="11"/>
        <v>0</v>
      </c>
      <c r="P53" s="104"/>
      <c r="Q53" s="100">
        <f t="shared" ca="1" si="12"/>
        <v>0</v>
      </c>
      <c r="R53" s="104"/>
      <c r="S53" s="100">
        <f t="shared" ca="1" si="13"/>
        <v>0</v>
      </c>
      <c r="T53" s="83">
        <f t="shared" ca="1" si="4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5"/>
        <v>0</v>
      </c>
      <c r="F54" s="107"/>
      <c r="G54" s="100">
        <f t="shared" ca="1" si="6"/>
        <v>0</v>
      </c>
      <c r="H54" s="122"/>
      <c r="I54" s="100">
        <f t="shared" ca="1" si="6"/>
        <v>0</v>
      </c>
      <c r="J54" s="104"/>
      <c r="K54" s="100">
        <f t="shared" ca="1" si="9"/>
        <v>0</v>
      </c>
      <c r="L54" s="104"/>
      <c r="M54" s="100">
        <f t="shared" ca="1" si="10"/>
        <v>0</v>
      </c>
      <c r="N54" s="104"/>
      <c r="O54" s="100">
        <f t="shared" ca="1" si="11"/>
        <v>0</v>
      </c>
      <c r="P54" s="104"/>
      <c r="Q54" s="100">
        <f t="shared" ca="1" si="12"/>
        <v>0</v>
      </c>
      <c r="R54" s="104"/>
      <c r="S54" s="100">
        <f t="shared" ca="1" si="13"/>
        <v>0</v>
      </c>
      <c r="T54" s="83">
        <f t="shared" ca="1" si="4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5"/>
        <v>0</v>
      </c>
      <c r="F55" s="107"/>
      <c r="G55" s="100">
        <f t="shared" ca="1" si="6"/>
        <v>0</v>
      </c>
      <c r="H55" s="122"/>
      <c r="I55" s="100">
        <f t="shared" ca="1" si="6"/>
        <v>0</v>
      </c>
      <c r="J55" s="104"/>
      <c r="K55" s="100">
        <f t="shared" ca="1" si="9"/>
        <v>0</v>
      </c>
      <c r="L55" s="104"/>
      <c r="M55" s="100">
        <f t="shared" ca="1" si="10"/>
        <v>0</v>
      </c>
      <c r="N55" s="104"/>
      <c r="O55" s="100">
        <f t="shared" ca="1" si="11"/>
        <v>0</v>
      </c>
      <c r="P55" s="104"/>
      <c r="Q55" s="100">
        <f t="shared" ca="1" si="12"/>
        <v>0</v>
      </c>
      <c r="R55" s="104"/>
      <c r="S55" s="100">
        <f t="shared" ca="1" si="13"/>
        <v>0</v>
      </c>
      <c r="T55" s="83">
        <f t="shared" ca="1" si="4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5"/>
        <v>0</v>
      </c>
      <c r="F56" s="107"/>
      <c r="G56" s="100">
        <f t="shared" ca="1" si="6"/>
        <v>0</v>
      </c>
      <c r="H56" s="122"/>
      <c r="I56" s="100">
        <f t="shared" ca="1" si="6"/>
        <v>0</v>
      </c>
      <c r="J56" s="104"/>
      <c r="K56" s="100">
        <f t="shared" ca="1" si="9"/>
        <v>0</v>
      </c>
      <c r="L56" s="104"/>
      <c r="M56" s="100">
        <f t="shared" ca="1" si="10"/>
        <v>0</v>
      </c>
      <c r="N56" s="104"/>
      <c r="O56" s="100">
        <f t="shared" ca="1" si="11"/>
        <v>0</v>
      </c>
      <c r="P56" s="104"/>
      <c r="Q56" s="100">
        <f t="shared" ca="1" si="12"/>
        <v>0</v>
      </c>
      <c r="R56" s="104"/>
      <c r="S56" s="100">
        <f t="shared" ca="1" si="13"/>
        <v>0</v>
      </c>
      <c r="T56" s="83">
        <f t="shared" ca="1" si="4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5"/>
        <v>0</v>
      </c>
      <c r="F57" s="107"/>
      <c r="G57" s="100">
        <f t="shared" ca="1" si="6"/>
        <v>0</v>
      </c>
      <c r="H57" s="122"/>
      <c r="I57" s="100">
        <f t="shared" ca="1" si="6"/>
        <v>0</v>
      </c>
      <c r="J57" s="104"/>
      <c r="K57" s="100">
        <f t="shared" ca="1" si="9"/>
        <v>0</v>
      </c>
      <c r="L57" s="104"/>
      <c r="M57" s="100">
        <f t="shared" ca="1" si="10"/>
        <v>0</v>
      </c>
      <c r="N57" s="104"/>
      <c r="O57" s="100">
        <f t="shared" ca="1" si="11"/>
        <v>0</v>
      </c>
      <c r="P57" s="104"/>
      <c r="Q57" s="100">
        <f t="shared" ca="1" si="12"/>
        <v>0</v>
      </c>
      <c r="R57" s="104"/>
      <c r="S57" s="100">
        <f t="shared" ca="1" si="13"/>
        <v>0</v>
      </c>
      <c r="T57" s="83">
        <f t="shared" ca="1" si="4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5"/>
        <v>0</v>
      </c>
      <c r="F58" s="107"/>
      <c r="G58" s="100">
        <f t="shared" ca="1" si="6"/>
        <v>0</v>
      </c>
      <c r="H58" s="122"/>
      <c r="I58" s="100">
        <f t="shared" ca="1" si="6"/>
        <v>0</v>
      </c>
      <c r="J58" s="104"/>
      <c r="K58" s="100">
        <f t="shared" ca="1" si="9"/>
        <v>0</v>
      </c>
      <c r="L58" s="104"/>
      <c r="M58" s="100">
        <f t="shared" ca="1" si="10"/>
        <v>0</v>
      </c>
      <c r="N58" s="104"/>
      <c r="O58" s="100">
        <f t="shared" ca="1" si="11"/>
        <v>0</v>
      </c>
      <c r="P58" s="104"/>
      <c r="Q58" s="100">
        <f t="shared" ca="1" si="12"/>
        <v>0</v>
      </c>
      <c r="R58" s="104"/>
      <c r="S58" s="100">
        <f t="shared" ca="1" si="13"/>
        <v>0</v>
      </c>
      <c r="T58" s="83">
        <f t="shared" ca="1" si="4"/>
        <v>0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5"/>
        <v>0</v>
      </c>
      <c r="F59" s="107"/>
      <c r="G59" s="100">
        <f t="shared" ca="1" si="6"/>
        <v>0</v>
      </c>
      <c r="H59" s="122"/>
      <c r="I59" s="100">
        <f t="shared" ca="1" si="6"/>
        <v>0</v>
      </c>
      <c r="J59" s="104"/>
      <c r="K59" s="100">
        <f t="shared" ca="1" si="9"/>
        <v>0</v>
      </c>
      <c r="L59" s="104"/>
      <c r="M59" s="100">
        <f t="shared" ca="1" si="10"/>
        <v>0</v>
      </c>
      <c r="N59" s="104"/>
      <c r="O59" s="100">
        <f t="shared" ca="1" si="11"/>
        <v>0</v>
      </c>
      <c r="P59" s="104"/>
      <c r="Q59" s="100">
        <f t="shared" ca="1" si="12"/>
        <v>0</v>
      </c>
      <c r="R59" s="104"/>
      <c r="S59" s="100">
        <f t="shared" ca="1" si="13"/>
        <v>0</v>
      </c>
      <c r="T59" s="83">
        <f t="shared" ca="1" si="4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5"/>
        <v>0</v>
      </c>
      <c r="F60" s="107"/>
      <c r="G60" s="100">
        <f t="shared" si="6"/>
        <v>0</v>
      </c>
      <c r="H60" s="122"/>
      <c r="I60" s="100">
        <f t="shared" si="6"/>
        <v>0</v>
      </c>
      <c r="J60" s="104"/>
      <c r="K60" s="100">
        <f t="shared" si="9"/>
        <v>0</v>
      </c>
      <c r="L60" s="104"/>
      <c r="M60" s="100">
        <f t="shared" si="10"/>
        <v>0</v>
      </c>
      <c r="N60" s="104"/>
      <c r="O60" s="100">
        <f t="shared" si="11"/>
        <v>0</v>
      </c>
      <c r="P60" s="104"/>
      <c r="Q60" s="100">
        <f t="shared" si="12"/>
        <v>0</v>
      </c>
      <c r="R60" s="104"/>
      <c r="S60" s="100">
        <f t="shared" si="13"/>
        <v>0</v>
      </c>
      <c r="T60" s="83">
        <f t="shared" si="4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5"/>
        <v>0</v>
      </c>
      <c r="F61" s="107"/>
      <c r="G61" s="100">
        <f t="shared" si="6"/>
        <v>0</v>
      </c>
      <c r="H61" s="122"/>
      <c r="I61" s="100">
        <f t="shared" si="6"/>
        <v>0</v>
      </c>
      <c r="J61" s="104"/>
      <c r="K61" s="100">
        <f t="shared" si="9"/>
        <v>0</v>
      </c>
      <c r="L61" s="104"/>
      <c r="M61" s="100">
        <f t="shared" si="10"/>
        <v>0</v>
      </c>
      <c r="N61" s="104"/>
      <c r="O61" s="100">
        <f t="shared" si="11"/>
        <v>0</v>
      </c>
      <c r="P61" s="104"/>
      <c r="Q61" s="100">
        <f t="shared" si="12"/>
        <v>0</v>
      </c>
      <c r="R61" s="104"/>
      <c r="S61" s="100">
        <f t="shared" si="13"/>
        <v>0</v>
      </c>
      <c r="T61" s="83">
        <f t="shared" si="4"/>
        <v>0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5"/>
        <v>0</v>
      </c>
      <c r="F62" s="107"/>
      <c r="G62" s="100">
        <f t="shared" ca="1" si="6"/>
        <v>0</v>
      </c>
      <c r="H62" s="122"/>
      <c r="I62" s="100">
        <f t="shared" ca="1" si="6"/>
        <v>0</v>
      </c>
      <c r="J62" s="104"/>
      <c r="K62" s="100">
        <f t="shared" ca="1" si="9"/>
        <v>0</v>
      </c>
      <c r="L62" s="104"/>
      <c r="M62" s="100">
        <f t="shared" ca="1" si="10"/>
        <v>0</v>
      </c>
      <c r="N62" s="104"/>
      <c r="O62" s="100">
        <f t="shared" ca="1" si="11"/>
        <v>0</v>
      </c>
      <c r="P62" s="104"/>
      <c r="Q62" s="100">
        <f t="shared" ca="1" si="12"/>
        <v>0</v>
      </c>
      <c r="R62" s="104"/>
      <c r="S62" s="100">
        <f t="shared" ca="1" si="13"/>
        <v>0</v>
      </c>
      <c r="T62" s="83">
        <f t="shared" ca="1" si="4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v>100</v>
      </c>
      <c r="E63" s="20">
        <f t="shared" si="5"/>
        <v>34</v>
      </c>
      <c r="F63" s="107"/>
      <c r="G63" s="100">
        <f t="shared" si="6"/>
        <v>0</v>
      </c>
      <c r="H63" s="122"/>
      <c r="I63" s="100">
        <f t="shared" si="6"/>
        <v>0</v>
      </c>
      <c r="J63" s="104">
        <v>8.25</v>
      </c>
      <c r="K63" s="100">
        <f t="shared" si="9"/>
        <v>825</v>
      </c>
      <c r="L63" s="104">
        <v>25.75</v>
      </c>
      <c r="M63" s="100">
        <f t="shared" si="10"/>
        <v>2575</v>
      </c>
      <c r="N63" s="104"/>
      <c r="O63" s="100">
        <f t="shared" si="11"/>
        <v>0</v>
      </c>
      <c r="P63" s="104"/>
      <c r="Q63" s="100">
        <f t="shared" si="12"/>
        <v>0</v>
      </c>
      <c r="R63" s="104"/>
      <c r="S63" s="100">
        <f t="shared" si="13"/>
        <v>0</v>
      </c>
      <c r="T63" s="83">
        <f t="shared" si="4"/>
        <v>3400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v>100</v>
      </c>
      <c r="E64" s="20">
        <f t="shared" si="5"/>
        <v>0</v>
      </c>
      <c r="F64" s="107"/>
      <c r="G64" s="100">
        <f t="shared" si="6"/>
        <v>0</v>
      </c>
      <c r="H64" s="122"/>
      <c r="I64" s="100">
        <f t="shared" si="6"/>
        <v>0</v>
      </c>
      <c r="J64" s="104"/>
      <c r="K64" s="100">
        <f t="shared" si="9"/>
        <v>0</v>
      </c>
      <c r="L64" s="104"/>
      <c r="M64" s="100">
        <f t="shared" si="10"/>
        <v>0</v>
      </c>
      <c r="N64" s="104"/>
      <c r="O64" s="100">
        <f t="shared" si="11"/>
        <v>0</v>
      </c>
      <c r="P64" s="104"/>
      <c r="Q64" s="100">
        <f t="shared" si="12"/>
        <v>0</v>
      </c>
      <c r="R64" s="104"/>
      <c r="S64" s="100">
        <f t="shared" si="13"/>
        <v>0</v>
      </c>
      <c r="T64" s="83">
        <f t="shared" si="4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v>35</v>
      </c>
      <c r="E65" s="20">
        <f t="shared" si="5"/>
        <v>0</v>
      </c>
      <c r="F65" s="107"/>
      <c r="G65" s="100">
        <f t="shared" si="6"/>
        <v>0</v>
      </c>
      <c r="H65" s="122"/>
      <c r="I65" s="100">
        <f t="shared" si="6"/>
        <v>0</v>
      </c>
      <c r="J65" s="104"/>
      <c r="K65" s="100">
        <f t="shared" si="9"/>
        <v>0</v>
      </c>
      <c r="L65" s="104"/>
      <c r="M65" s="100">
        <f t="shared" si="10"/>
        <v>0</v>
      </c>
      <c r="N65" s="104"/>
      <c r="O65" s="100">
        <f t="shared" si="11"/>
        <v>0</v>
      </c>
      <c r="P65" s="104"/>
      <c r="Q65" s="100">
        <f t="shared" si="12"/>
        <v>0</v>
      </c>
      <c r="R65" s="104"/>
      <c r="S65" s="100">
        <f t="shared" si="13"/>
        <v>0</v>
      </c>
      <c r="T65" s="83">
        <f t="shared" si="4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v>140</v>
      </c>
      <c r="E66" s="20">
        <f t="shared" si="5"/>
        <v>0</v>
      </c>
      <c r="F66" s="107"/>
      <c r="G66" s="100">
        <f t="shared" si="6"/>
        <v>0</v>
      </c>
      <c r="H66" s="122"/>
      <c r="I66" s="100">
        <f t="shared" si="6"/>
        <v>0</v>
      </c>
      <c r="J66" s="104"/>
      <c r="K66" s="100">
        <f t="shared" si="9"/>
        <v>0</v>
      </c>
      <c r="L66" s="104"/>
      <c r="M66" s="100">
        <f t="shared" si="10"/>
        <v>0</v>
      </c>
      <c r="N66" s="104"/>
      <c r="O66" s="100">
        <f t="shared" si="11"/>
        <v>0</v>
      </c>
      <c r="P66" s="104"/>
      <c r="Q66" s="100">
        <f t="shared" si="12"/>
        <v>0</v>
      </c>
      <c r="R66" s="104"/>
      <c r="S66" s="100">
        <f t="shared" si="13"/>
        <v>0</v>
      </c>
      <c r="T66" s="83">
        <f t="shared" si="4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5"/>
        <v>0</v>
      </c>
      <c r="F67" s="107"/>
      <c r="G67" s="100">
        <f t="shared" ca="1" si="6"/>
        <v>0</v>
      </c>
      <c r="H67" s="122"/>
      <c r="I67" s="100">
        <f t="shared" ca="1" si="6"/>
        <v>0</v>
      </c>
      <c r="J67" s="104"/>
      <c r="K67" s="100">
        <f t="shared" ca="1" si="9"/>
        <v>0</v>
      </c>
      <c r="L67" s="104"/>
      <c r="M67" s="100">
        <f t="shared" ca="1" si="10"/>
        <v>0</v>
      </c>
      <c r="N67" s="104"/>
      <c r="O67" s="100">
        <f t="shared" ca="1" si="11"/>
        <v>0</v>
      </c>
      <c r="P67" s="104"/>
      <c r="Q67" s="100">
        <f t="shared" ca="1" si="12"/>
        <v>0</v>
      </c>
      <c r="R67" s="104"/>
      <c r="S67" s="100">
        <f t="shared" ca="1" si="13"/>
        <v>0</v>
      </c>
      <c r="T67" s="83">
        <f t="shared" ca="1" si="4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v>60</v>
      </c>
      <c r="E68" s="20">
        <f t="shared" si="5"/>
        <v>55.75</v>
      </c>
      <c r="F68" s="107"/>
      <c r="G68" s="100">
        <f t="shared" si="6"/>
        <v>0</v>
      </c>
      <c r="H68" s="122"/>
      <c r="I68" s="100">
        <f t="shared" si="6"/>
        <v>0</v>
      </c>
      <c r="J68" s="104"/>
      <c r="K68" s="100">
        <f t="shared" si="9"/>
        <v>0</v>
      </c>
      <c r="L68" s="104">
        <v>55.75</v>
      </c>
      <c r="M68" s="100">
        <f t="shared" si="10"/>
        <v>3345</v>
      </c>
      <c r="N68" s="104"/>
      <c r="O68" s="100">
        <f t="shared" si="11"/>
        <v>0</v>
      </c>
      <c r="P68" s="104"/>
      <c r="Q68" s="100">
        <f t="shared" si="12"/>
        <v>0</v>
      </c>
      <c r="R68" s="104"/>
      <c r="S68" s="100">
        <f t="shared" si="13"/>
        <v>0</v>
      </c>
      <c r="T68" s="83">
        <f t="shared" si="4"/>
        <v>3345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v>100</v>
      </c>
      <c r="E69" s="20">
        <f t="shared" si="5"/>
        <v>0</v>
      </c>
      <c r="F69" s="107"/>
      <c r="G69" s="100">
        <f t="shared" si="6"/>
        <v>0</v>
      </c>
      <c r="H69" s="122"/>
      <c r="I69" s="100">
        <f t="shared" si="6"/>
        <v>0</v>
      </c>
      <c r="J69" s="104"/>
      <c r="K69" s="100">
        <f t="shared" si="9"/>
        <v>0</v>
      </c>
      <c r="L69" s="104"/>
      <c r="M69" s="100">
        <f t="shared" si="10"/>
        <v>0</v>
      </c>
      <c r="N69" s="104"/>
      <c r="O69" s="100">
        <f t="shared" si="11"/>
        <v>0</v>
      </c>
      <c r="P69" s="104"/>
      <c r="Q69" s="100">
        <f t="shared" si="12"/>
        <v>0</v>
      </c>
      <c r="R69" s="104"/>
      <c r="S69" s="100">
        <f t="shared" si="13"/>
        <v>0</v>
      </c>
      <c r="T69" s="83">
        <f t="shared" si="4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v>60</v>
      </c>
      <c r="E70" s="20">
        <f t="shared" si="5"/>
        <v>0</v>
      </c>
      <c r="F70" s="107"/>
      <c r="G70" s="100">
        <f t="shared" si="6"/>
        <v>0</v>
      </c>
      <c r="H70" s="122"/>
      <c r="I70" s="100">
        <f t="shared" si="6"/>
        <v>0</v>
      </c>
      <c r="J70" s="104"/>
      <c r="K70" s="100">
        <f t="shared" si="9"/>
        <v>0</v>
      </c>
      <c r="L70" s="104"/>
      <c r="M70" s="100">
        <f t="shared" si="10"/>
        <v>0</v>
      </c>
      <c r="N70" s="104"/>
      <c r="O70" s="100">
        <f t="shared" si="11"/>
        <v>0</v>
      </c>
      <c r="P70" s="104"/>
      <c r="Q70" s="100">
        <f t="shared" si="12"/>
        <v>0</v>
      </c>
      <c r="R70" s="104"/>
      <c r="S70" s="100">
        <f t="shared" si="13"/>
        <v>0</v>
      </c>
      <c r="T70" s="83">
        <f t="shared" si="4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v>118</v>
      </c>
      <c r="E71" s="20">
        <f t="shared" si="5"/>
        <v>72.5</v>
      </c>
      <c r="F71" s="107"/>
      <c r="G71" s="100">
        <f t="shared" si="6"/>
        <v>0</v>
      </c>
      <c r="H71" s="122">
        <v>72.5</v>
      </c>
      <c r="I71" s="100">
        <f t="shared" si="6"/>
        <v>8555</v>
      </c>
      <c r="J71" s="104"/>
      <c r="K71" s="100">
        <f t="shared" si="9"/>
        <v>0</v>
      </c>
      <c r="L71" s="104"/>
      <c r="M71" s="100">
        <f t="shared" si="10"/>
        <v>0</v>
      </c>
      <c r="N71" s="104"/>
      <c r="O71" s="100">
        <f t="shared" si="11"/>
        <v>0</v>
      </c>
      <c r="P71" s="104"/>
      <c r="Q71" s="100">
        <f t="shared" si="12"/>
        <v>0</v>
      </c>
      <c r="R71" s="104"/>
      <c r="S71" s="100">
        <f t="shared" si="13"/>
        <v>0</v>
      </c>
      <c r="T71" s="83">
        <f t="shared" si="4"/>
        <v>8555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v>118</v>
      </c>
      <c r="E72" s="20">
        <f t="shared" si="5"/>
        <v>0</v>
      </c>
      <c r="F72" s="107"/>
      <c r="G72" s="100">
        <f t="shared" si="6"/>
        <v>0</v>
      </c>
      <c r="H72" s="122"/>
      <c r="I72" s="100">
        <f t="shared" si="6"/>
        <v>0</v>
      </c>
      <c r="J72" s="104"/>
      <c r="K72" s="100">
        <f t="shared" si="9"/>
        <v>0</v>
      </c>
      <c r="L72" s="104"/>
      <c r="M72" s="100">
        <f t="shared" si="10"/>
        <v>0</v>
      </c>
      <c r="N72" s="104"/>
      <c r="O72" s="100">
        <f t="shared" si="11"/>
        <v>0</v>
      </c>
      <c r="P72" s="104"/>
      <c r="Q72" s="100">
        <f t="shared" si="12"/>
        <v>0</v>
      </c>
      <c r="R72" s="104"/>
      <c r="S72" s="100">
        <f t="shared" si="13"/>
        <v>0</v>
      </c>
      <c r="T72" s="83">
        <f t="shared" si="4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v>118</v>
      </c>
      <c r="E73" s="20">
        <f t="shared" si="5"/>
        <v>0</v>
      </c>
      <c r="F73" s="107"/>
      <c r="G73" s="100">
        <f t="shared" si="6"/>
        <v>0</v>
      </c>
      <c r="H73" s="122"/>
      <c r="I73" s="100">
        <f t="shared" si="6"/>
        <v>0</v>
      </c>
      <c r="J73" s="104"/>
      <c r="K73" s="100">
        <f t="shared" si="9"/>
        <v>0</v>
      </c>
      <c r="L73" s="104"/>
      <c r="M73" s="100">
        <f t="shared" si="10"/>
        <v>0</v>
      </c>
      <c r="N73" s="104"/>
      <c r="O73" s="100">
        <f t="shared" si="11"/>
        <v>0</v>
      </c>
      <c r="P73" s="104"/>
      <c r="Q73" s="100">
        <f t="shared" si="12"/>
        <v>0</v>
      </c>
      <c r="R73" s="104"/>
      <c r="S73" s="100">
        <f t="shared" si="13"/>
        <v>0</v>
      </c>
      <c r="T73" s="83">
        <f t="shared" si="4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v>100</v>
      </c>
      <c r="E74" s="20">
        <f t="shared" si="5"/>
        <v>0.5</v>
      </c>
      <c r="F74" s="107"/>
      <c r="G74" s="100">
        <f t="shared" si="6"/>
        <v>0</v>
      </c>
      <c r="H74" s="122"/>
      <c r="I74" s="100">
        <f t="shared" si="6"/>
        <v>0</v>
      </c>
      <c r="J74" s="104"/>
      <c r="K74" s="100">
        <f t="shared" si="9"/>
        <v>0</v>
      </c>
      <c r="L74" s="104"/>
      <c r="M74" s="100">
        <f t="shared" si="10"/>
        <v>0</v>
      </c>
      <c r="N74" s="104"/>
      <c r="O74" s="100">
        <f t="shared" si="11"/>
        <v>0</v>
      </c>
      <c r="P74" s="104">
        <v>0.5</v>
      </c>
      <c r="Q74" s="100">
        <f t="shared" si="12"/>
        <v>50</v>
      </c>
      <c r="R74" s="104"/>
      <c r="S74" s="100">
        <f t="shared" si="13"/>
        <v>0</v>
      </c>
      <c r="T74" s="83">
        <f t="shared" si="4"/>
        <v>50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v>100</v>
      </c>
      <c r="E75" s="20">
        <f t="shared" si="5"/>
        <v>0</v>
      </c>
      <c r="F75" s="75"/>
      <c r="G75" s="100">
        <f t="shared" si="6"/>
        <v>0</v>
      </c>
      <c r="H75" s="104"/>
      <c r="I75" s="100">
        <f t="shared" si="6"/>
        <v>0</v>
      </c>
      <c r="J75" s="104"/>
      <c r="K75" s="100">
        <f t="shared" si="9"/>
        <v>0</v>
      </c>
      <c r="L75" s="104"/>
      <c r="M75" s="100">
        <f t="shared" si="10"/>
        <v>0</v>
      </c>
      <c r="N75" s="104"/>
      <c r="O75" s="100">
        <f t="shared" si="11"/>
        <v>0</v>
      </c>
      <c r="P75" s="104"/>
      <c r="Q75" s="100">
        <f t="shared" si="12"/>
        <v>0</v>
      </c>
      <c r="R75" s="104"/>
      <c r="S75" s="100">
        <f t="shared" si="13"/>
        <v>0</v>
      </c>
      <c r="T75" s="83">
        <f t="shared" si="4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ca="1">IF(OR($C76="",$C76=0),"",VLOOKUP($C76,Ansätze,$D$11,FALSE))</f>
        <v>100</v>
      </c>
      <c r="E76" s="20">
        <f t="shared" si="5"/>
        <v>0</v>
      </c>
      <c r="F76" s="75"/>
      <c r="G76" s="100">
        <f t="shared" ca="1" si="6"/>
        <v>0</v>
      </c>
      <c r="H76" s="104"/>
      <c r="I76" s="100">
        <f t="shared" ca="1" si="6"/>
        <v>0</v>
      </c>
      <c r="J76" s="104"/>
      <c r="K76" s="100">
        <f t="shared" ca="1" si="9"/>
        <v>0</v>
      </c>
      <c r="L76" s="104"/>
      <c r="M76" s="100">
        <f t="shared" ca="1" si="10"/>
        <v>0</v>
      </c>
      <c r="N76" s="104"/>
      <c r="O76" s="100">
        <f t="shared" ca="1" si="11"/>
        <v>0</v>
      </c>
      <c r="P76" s="104"/>
      <c r="Q76" s="100">
        <f t="shared" ca="1" si="12"/>
        <v>0</v>
      </c>
      <c r="R76" s="104"/>
      <c r="S76" s="100">
        <f t="shared" ca="1" si="13"/>
        <v>0</v>
      </c>
      <c r="T76" s="83">
        <f t="shared" ca="1" si="4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ca="1">IF(OR($C77="",$C77=0),"",VLOOKUP($C77,Ansätze,$D$11,FALSE))</f>
        <v>100</v>
      </c>
      <c r="E77" s="20">
        <f t="shared" si="5"/>
        <v>0</v>
      </c>
      <c r="F77" s="75"/>
      <c r="G77" s="100">
        <f t="shared" ca="1" si="6"/>
        <v>0</v>
      </c>
      <c r="H77" s="104"/>
      <c r="I77" s="100">
        <f t="shared" ca="1" si="6"/>
        <v>0</v>
      </c>
      <c r="J77" s="104"/>
      <c r="K77" s="100">
        <f ca="1">IF($D77="",0,$D77*J77)</f>
        <v>0</v>
      </c>
      <c r="L77" s="104"/>
      <c r="M77" s="100">
        <f ca="1">IF($D77="",0,$D77*L77)</f>
        <v>0</v>
      </c>
      <c r="N77" s="104"/>
      <c r="O77" s="100">
        <f ca="1">IF($D77="",0,$D77*N77)</f>
        <v>0</v>
      </c>
      <c r="P77" s="104"/>
      <c r="Q77" s="100">
        <f ca="1">IF($D77="",0,$D77*P77)</f>
        <v>0</v>
      </c>
      <c r="R77" s="104"/>
      <c r="S77" s="100">
        <f ca="1">IF($D77="",0,$D77*R77)</f>
        <v>0</v>
      </c>
      <c r="T77" s="83">
        <f ca="1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v>100</v>
      </c>
      <c r="E78" s="20">
        <f>F78+H78+J78+L78+N78+P78+R78</f>
        <v>0</v>
      </c>
      <c r="F78" s="75"/>
      <c r="G78" s="100">
        <f t="shared" ref="G78:I81" si="14">IF($D78="",0,$D78*F78)</f>
        <v>0</v>
      </c>
      <c r="H78" s="104"/>
      <c r="I78" s="100">
        <f t="shared" si="14"/>
        <v>0</v>
      </c>
      <c r="J78" s="104"/>
      <c r="K78" s="100">
        <f>IF($D78="",0,$D78*J78)</f>
        <v>0</v>
      </c>
      <c r="L78" s="104"/>
      <c r="M78" s="100">
        <f>IF($D78="",0,$D78*L78)</f>
        <v>0</v>
      </c>
      <c r="N78" s="104"/>
      <c r="O78" s="100">
        <f>IF($D78="",0,$D78*N78)</f>
        <v>0</v>
      </c>
      <c r="P78" s="104"/>
      <c r="Q78" s="100">
        <f>IF($D78="",0,$D78*P78)</f>
        <v>0</v>
      </c>
      <c r="R78" s="104"/>
      <c r="S78" s="100">
        <f>IF($D78="",0,$D78*R78)</f>
        <v>0</v>
      </c>
      <c r="T78" s="83">
        <f>IF(D78="",0,D78*E78)</f>
        <v>0</v>
      </c>
    </row>
    <row r="79" spans="1:20" ht="15" customHeight="1">
      <c r="A79" s="91" t="s">
        <v>274</v>
      </c>
      <c r="B79" s="14" t="s">
        <v>66</v>
      </c>
      <c r="C79" s="18" t="s">
        <v>9</v>
      </c>
      <c r="D79" s="19">
        <v>35</v>
      </c>
      <c r="E79" s="20">
        <f>F79+H79+J79+L79+N79+P79+R79</f>
        <v>22</v>
      </c>
      <c r="F79" s="75"/>
      <c r="G79" s="100">
        <f t="shared" si="14"/>
        <v>0</v>
      </c>
      <c r="H79" s="104"/>
      <c r="I79" s="100">
        <f t="shared" si="14"/>
        <v>0</v>
      </c>
      <c r="J79" s="104"/>
      <c r="K79" s="100">
        <f>IF($D79="",0,$D79*J79)</f>
        <v>0</v>
      </c>
      <c r="L79" s="104">
        <v>18.5</v>
      </c>
      <c r="M79" s="100">
        <f>IF($D79="",0,$D79*L79)</f>
        <v>647.5</v>
      </c>
      <c r="N79" s="104"/>
      <c r="O79" s="100">
        <f>IF($D79="",0,$D79*N79)</f>
        <v>0</v>
      </c>
      <c r="P79" s="104">
        <v>3.5</v>
      </c>
      <c r="Q79" s="100">
        <f>IF($D79="",0,$D79*P79)</f>
        <v>122.5</v>
      </c>
      <c r="R79" s="104"/>
      <c r="S79" s="100">
        <f>IF($D79="",0,$D79*R79)</f>
        <v>0</v>
      </c>
      <c r="T79" s="83">
        <f>IF(D79="",0,D79*E79)</f>
        <v>770</v>
      </c>
    </row>
    <row r="80" spans="1:20" ht="15" customHeight="1">
      <c r="A80" s="91" t="s">
        <v>275</v>
      </c>
      <c r="B80" s="14" t="s">
        <v>66</v>
      </c>
      <c r="C80" s="18" t="s">
        <v>5</v>
      </c>
      <c r="D80" s="19">
        <v>118</v>
      </c>
      <c r="E80" s="20">
        <f>F80+H80+J80+L80+N80+P80+R80</f>
        <v>4</v>
      </c>
      <c r="F80" s="75"/>
      <c r="G80" s="100">
        <f t="shared" si="14"/>
        <v>0</v>
      </c>
      <c r="H80" s="104">
        <v>4</v>
      </c>
      <c r="I80" s="100">
        <f t="shared" si="14"/>
        <v>472</v>
      </c>
      <c r="J80" s="104"/>
      <c r="K80" s="100">
        <f>IF($D80="",0,$D80*J80)</f>
        <v>0</v>
      </c>
      <c r="L80" s="104"/>
      <c r="M80" s="100">
        <f>IF($D80="",0,$D80*L80)</f>
        <v>0</v>
      </c>
      <c r="N80" s="104"/>
      <c r="O80" s="100">
        <f>IF($D80="",0,$D80*N80)</f>
        <v>0</v>
      </c>
      <c r="P80" s="104"/>
      <c r="Q80" s="100">
        <f>IF($D80="",0,$D80*P80)</f>
        <v>0</v>
      </c>
      <c r="R80" s="104"/>
      <c r="S80" s="100">
        <f>IF($D80="",0,$D80*R80)</f>
        <v>0</v>
      </c>
      <c r="T80" s="83">
        <f>IF(D80="",0,D80*E80)</f>
        <v>472</v>
      </c>
    </row>
    <row r="81" spans="1:21" ht="15" customHeight="1">
      <c r="A81" s="85"/>
      <c r="D81" s="19"/>
      <c r="E81" s="20">
        <f>F81+H81+J81+L81+N81+P81+R81</f>
        <v>0</v>
      </c>
      <c r="F81" s="75"/>
      <c r="G81" s="100">
        <f t="shared" si="14"/>
        <v>0</v>
      </c>
      <c r="H81" s="104"/>
      <c r="I81" s="100">
        <f t="shared" si="14"/>
        <v>0</v>
      </c>
      <c r="J81" s="104"/>
      <c r="K81" s="100">
        <f>IF($D81="",0,$D81*J81)</f>
        <v>0</v>
      </c>
      <c r="L81" s="104"/>
      <c r="M81" s="100">
        <f>IF($D81="",0,$D81*L81)</f>
        <v>0</v>
      </c>
      <c r="N81" s="104"/>
      <c r="O81" s="100">
        <f>IF($D81="",0,$D81*N81)</f>
        <v>0</v>
      </c>
      <c r="P81" s="104"/>
      <c r="Q81" s="100">
        <f>IF($D81="",0,$D81*P81)</f>
        <v>0</v>
      </c>
      <c r="R81" s="104"/>
      <c r="S81" s="100">
        <f>IF($D81="",0,$D81*R81)</f>
        <v>0</v>
      </c>
      <c r="T81" s="83">
        <f>IF(D81="",0,D81*E81)</f>
        <v>0</v>
      </c>
    </row>
    <row r="82" spans="1:21" s="62" customFormat="1" ht="15" customHeight="1">
      <c r="A82" s="86"/>
      <c r="C82" s="63" t="s">
        <v>155</v>
      </c>
      <c r="D82" s="57"/>
      <c r="E82" s="20">
        <f>F82+H82+J82+L82+N82+P82+R82</f>
        <v>418</v>
      </c>
      <c r="F82" s="76">
        <f>SUM(F12:F81)</f>
        <v>0</v>
      </c>
      <c r="G82" s="77"/>
      <c r="H82" s="76">
        <f>SUM(H12:H81)</f>
        <v>173.75</v>
      </c>
      <c r="I82" s="77"/>
      <c r="J82" s="76">
        <f>SUM(J12:J81)</f>
        <v>8.25</v>
      </c>
      <c r="K82" s="77"/>
      <c r="L82" s="76">
        <f>SUM(L12:L81)</f>
        <v>116</v>
      </c>
      <c r="M82" s="77"/>
      <c r="N82" s="76">
        <f>SUM(N12:N81)</f>
        <v>0</v>
      </c>
      <c r="O82" s="77"/>
      <c r="P82" s="76">
        <f>SUM(P12:P81)</f>
        <v>114</v>
      </c>
      <c r="Q82" s="77"/>
      <c r="R82" s="76">
        <f>SUM(R12:R81)</f>
        <v>6</v>
      </c>
      <c r="S82" s="77"/>
      <c r="T82" s="77"/>
    </row>
    <row r="83" spans="1:21" ht="4.5" customHeight="1">
      <c r="A83" s="87"/>
      <c r="B83" s="40"/>
      <c r="C83" s="69"/>
      <c r="D83" s="70"/>
      <c r="E83" s="70"/>
      <c r="F83" s="78"/>
      <c r="G83" s="79"/>
      <c r="H83" s="78"/>
      <c r="I83" s="79"/>
      <c r="J83" s="78"/>
      <c r="K83" s="79"/>
      <c r="L83" s="78"/>
      <c r="M83" s="79"/>
      <c r="N83" s="78"/>
      <c r="O83" s="79"/>
      <c r="P83" s="78"/>
      <c r="Q83" s="79"/>
      <c r="R83" s="78"/>
      <c r="S83" s="79"/>
      <c r="T83" s="70"/>
      <c r="U83" s="65"/>
    </row>
    <row r="84" spans="1:21" ht="15" customHeight="1">
      <c r="A84" s="66"/>
      <c r="B84" s="66"/>
      <c r="C84" s="67" t="s">
        <v>156</v>
      </c>
      <c r="D84" s="68"/>
      <c r="E84" s="19"/>
      <c r="F84" s="80"/>
      <c r="G84" s="81">
        <f ca="1">SUM(G12:G83)</f>
        <v>0</v>
      </c>
      <c r="H84" s="80"/>
      <c r="I84" s="81">
        <f ca="1">SUM(I12:I83)</f>
        <v>20562</v>
      </c>
      <c r="J84" s="80"/>
      <c r="K84" s="81">
        <f ca="1">SUM(K12:K83)</f>
        <v>825</v>
      </c>
      <c r="L84" s="80"/>
      <c r="M84" s="81">
        <f ca="1">SUM(M12:M83)</f>
        <v>8368.5</v>
      </c>
      <c r="N84" s="80"/>
      <c r="O84" s="81">
        <f ca="1">SUM(O12:O83)</f>
        <v>0</v>
      </c>
      <c r="P84" s="80"/>
      <c r="Q84" s="81">
        <f ca="1">SUM(Q12:Q83)</f>
        <v>10412.5</v>
      </c>
      <c r="R84" s="80"/>
      <c r="S84" s="81">
        <f ca="1">SUM(S12:S83)</f>
        <v>840</v>
      </c>
      <c r="T84" s="81">
        <f ca="1">SUM(T13:T83)</f>
        <v>41008</v>
      </c>
      <c r="U84">
        <v>1815</v>
      </c>
    </row>
    <row r="85" spans="1:21">
      <c r="C85" s="41" t="s">
        <v>25</v>
      </c>
      <c r="F85" s="41"/>
      <c r="G85" s="41"/>
      <c r="H85" s="41"/>
      <c r="I85" s="41"/>
      <c r="J85" s="41"/>
      <c r="K85" s="41"/>
      <c r="L85" s="41"/>
      <c r="M85" s="41"/>
      <c r="N85" s="41"/>
      <c r="O85" s="41"/>
      <c r="P85" s="41"/>
      <c r="Q85" s="41"/>
      <c r="R85" s="41"/>
      <c r="S85" s="41"/>
      <c r="T85" s="42">
        <f ca="1">SUBTOTAL(9,T13:T83)</f>
        <v>41008</v>
      </c>
      <c r="U85" s="199">
        <f ca="1">SUM(T85+U84)</f>
        <v>42823</v>
      </c>
    </row>
    <row r="86" spans="1:21">
      <c r="C86" s="56"/>
      <c r="F86" s="56"/>
      <c r="G86" s="56"/>
      <c r="H86" s="56"/>
      <c r="I86" s="56"/>
      <c r="J86" s="56"/>
      <c r="K86" s="56"/>
      <c r="L86" s="56"/>
      <c r="M86" s="56"/>
      <c r="N86" s="56"/>
      <c r="O86" s="56"/>
      <c r="P86" s="56"/>
      <c r="Q86" s="56"/>
      <c r="R86" s="56"/>
      <c r="S86" s="56"/>
    </row>
    <row r="87" spans="1:21">
      <c r="A87" s="108"/>
      <c r="T87" s="19"/>
    </row>
    <row r="96" spans="1:21">
      <c r="T96" s="21">
        <f>SUM(T94-T93)</f>
        <v>0</v>
      </c>
    </row>
  </sheetData>
  <autoFilter ref="A12:T84" xr:uid="{00000000-0009-0000-0000-000008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84" xr:uid="{00000000-0002-0000-0800-000000000000}">
      <formula1>Name</formula1>
    </dataValidation>
    <dataValidation type="list" allowBlank="1" showInputMessage="1" showErrorMessage="1" sqref="D12" xr:uid="{00000000-0002-0000-0800-000001000000}">
      <formula1>Jahr</formula1>
    </dataValidation>
    <dataValidation type="list" allowBlank="1" showInputMessage="1" showErrorMessage="1" sqref="C12" xr:uid="{00000000-0002-0000-0800-000002000000}">
      <formula1>Kategorie</formula1>
    </dataValidation>
  </dataValidations>
  <pageMargins left="0.70866141732283472" right="0.70866141732283472" top="0.78740157480314965" bottom="0.6692913385826772" header="0.39370078740157483" footer="0.35433070866141736"/>
  <pageSetup paperSize="9" scale="6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X99"/>
  <sheetViews>
    <sheetView view="pageBreakPreview" topLeftCell="A58" zoomScaleNormal="110" zoomScaleSheetLayoutView="100" workbookViewId="0">
      <selection activeCell="S25" sqref="S2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</row>
    <row r="3" spans="1:22" s="15" customFormat="1" ht="14.25">
      <c r="A3" s="105"/>
    </row>
    <row r="4" spans="1:22" s="15" customFormat="1" ht="15">
      <c r="A4" s="106" t="s">
        <v>159</v>
      </c>
      <c r="B4" s="128" t="str">
        <f>IF(Vertragsdaten!B6="","",Vertragsdaten!B6)</f>
        <v>EP SIEP</v>
      </c>
      <c r="C4" s="128"/>
      <c r="D4" s="128"/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T7" s="64"/>
      <c r="U7" s="64"/>
    </row>
    <row r="8" spans="1:22" s="8" customFormat="1" ht="15">
      <c r="A8" s="106" t="s">
        <v>161</v>
      </c>
      <c r="B8" s="354">
        <v>42583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72"/>
      <c r="M11" s="73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</f>
        <v>3.5</v>
      </c>
      <c r="F13" s="107"/>
      <c r="G13" s="99">
        <f ca="1">IF($D13="",0,$D13*F13)</f>
        <v>0</v>
      </c>
      <c r="H13" s="121">
        <v>3.5</v>
      </c>
      <c r="I13" s="99">
        <f ca="1">IF($D13="",0,$D13*H13)</f>
        <v>490</v>
      </c>
      <c r="J13" s="120"/>
      <c r="K13" s="99">
        <f ca="1">IF($D13="",0,$D13*J13)</f>
        <v>0</v>
      </c>
      <c r="L13" s="120"/>
      <c r="M13" s="99">
        <f ca="1">IF($D13="",0,$D13*L13)</f>
        <v>0</v>
      </c>
      <c r="N13" s="120"/>
      <c r="O13" s="99">
        <f ca="1">IF($D13="",0,$D13*N13)</f>
        <v>0</v>
      </c>
      <c r="P13" s="120"/>
      <c r="Q13" s="99">
        <f ca="1">IF($D13="",0,$D13*P13)</f>
        <v>0</v>
      </c>
      <c r="R13" s="120"/>
      <c r="S13" s="99">
        <f ca="1">IF($D13="",0,$D13*R13)</f>
        <v>0</v>
      </c>
      <c r="T13" s="83">
        <f t="shared" ref="T13:T76" ca="1" si="1">IF(D13="",0,D13*E13)</f>
        <v>490</v>
      </c>
      <c r="U13" s="198" t="s">
        <v>304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7" ca="1" si="3">IF($D14="",0,$D14*F14)</f>
        <v>0</v>
      </c>
      <c r="H14" s="122"/>
      <c r="I14" s="100">
        <f t="shared" ca="1" si="3"/>
        <v>0</v>
      </c>
      <c r="J14" s="104"/>
      <c r="K14" s="100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04"/>
      <c r="Q14" s="100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83">
        <f t="shared" ca="1" si="1"/>
        <v>0</v>
      </c>
      <c r="U14" t="s">
        <v>302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7.25</v>
      </c>
      <c r="F15" s="107"/>
      <c r="G15" s="100">
        <f t="shared" ca="1" si="3"/>
        <v>0</v>
      </c>
      <c r="H15" s="122"/>
      <c r="I15" s="100">
        <f t="shared" ca="1" si="3"/>
        <v>0</v>
      </c>
      <c r="J15" s="104"/>
      <c r="K15" s="100">
        <f t="shared" ca="1" si="4"/>
        <v>0</v>
      </c>
      <c r="L15" s="104">
        <v>7.25</v>
      </c>
      <c r="M15" s="100">
        <f t="shared" ca="1" si="5"/>
        <v>855.5</v>
      </c>
      <c r="N15" s="104"/>
      <c r="O15" s="100">
        <f t="shared" ca="1" si="6"/>
        <v>0</v>
      </c>
      <c r="P15" s="104"/>
      <c r="Q15" s="100">
        <f t="shared" ca="1" si="7"/>
        <v>0</v>
      </c>
      <c r="R15" s="104"/>
      <c r="S15" s="100">
        <f t="shared" ca="1" si="8"/>
        <v>0</v>
      </c>
      <c r="T15" s="83">
        <f t="shared" ca="1" si="1"/>
        <v>855.5</v>
      </c>
      <c r="U15" t="s">
        <v>303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00">
        <f t="shared" ca="1" si="3"/>
        <v>0</v>
      </c>
      <c r="J16" s="104"/>
      <c r="K16" s="100">
        <f t="shared" ca="1" si="4"/>
        <v>0</v>
      </c>
      <c r="L16" s="104"/>
      <c r="M16" s="100">
        <f t="shared" ca="1" si="5"/>
        <v>0</v>
      </c>
      <c r="N16" s="104"/>
      <c r="O16" s="100">
        <f t="shared" ca="1" si="6"/>
        <v>0</v>
      </c>
      <c r="P16" s="104"/>
      <c r="Q16" s="100">
        <f t="shared" ca="1" si="7"/>
        <v>0</v>
      </c>
      <c r="R16" s="104"/>
      <c r="S16" s="100">
        <f t="shared" ca="1" si="8"/>
        <v>0</v>
      </c>
      <c r="T16" s="83">
        <f t="shared" ca="1" si="1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00">
        <f t="shared" si="3"/>
        <v>0</v>
      </c>
      <c r="J17" s="104"/>
      <c r="K17" s="100">
        <f t="shared" si="4"/>
        <v>0</v>
      </c>
      <c r="L17" s="104"/>
      <c r="M17" s="100">
        <f t="shared" si="5"/>
        <v>0</v>
      </c>
      <c r="N17" s="104"/>
      <c r="O17" s="100">
        <f t="shared" si="6"/>
        <v>0</v>
      </c>
      <c r="P17" s="104"/>
      <c r="Q17" s="100">
        <f t="shared" si="7"/>
        <v>0</v>
      </c>
      <c r="R17" s="104"/>
      <c r="S17" s="100">
        <f t="shared" si="8"/>
        <v>0</v>
      </c>
      <c r="T17" s="83">
        <f t="shared" si="1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18</v>
      </c>
      <c r="F18" s="107"/>
      <c r="G18" s="100">
        <f t="shared" ca="1" si="3"/>
        <v>0</v>
      </c>
      <c r="H18" s="122"/>
      <c r="I18" s="100">
        <f t="shared" ca="1" si="3"/>
        <v>0</v>
      </c>
      <c r="J18" s="104"/>
      <c r="K18" s="100">
        <f t="shared" ca="1" si="4"/>
        <v>0</v>
      </c>
      <c r="L18" s="104"/>
      <c r="M18" s="100">
        <f t="shared" ca="1" si="5"/>
        <v>0</v>
      </c>
      <c r="N18" s="104"/>
      <c r="O18" s="100">
        <f t="shared" ca="1" si="6"/>
        <v>0</v>
      </c>
      <c r="P18" s="104">
        <v>18</v>
      </c>
      <c r="Q18" s="100">
        <f t="shared" ca="1" si="7"/>
        <v>2520</v>
      </c>
      <c r="R18" s="104"/>
      <c r="S18" s="100">
        <f t="shared" ca="1" si="8"/>
        <v>0</v>
      </c>
      <c r="T18" s="83">
        <f t="shared" ca="1" si="1"/>
        <v>2520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00">
        <f t="shared" ca="1" si="3"/>
        <v>0</v>
      </c>
      <c r="J19" s="104"/>
      <c r="K19" s="100">
        <f t="shared" ca="1" si="4"/>
        <v>0</v>
      </c>
      <c r="L19" s="104"/>
      <c r="M19" s="100">
        <f t="shared" ca="1" si="5"/>
        <v>0</v>
      </c>
      <c r="N19" s="104"/>
      <c r="O19" s="100">
        <f t="shared" ca="1" si="6"/>
        <v>0</v>
      </c>
      <c r="P19" s="104"/>
      <c r="Q19" s="100">
        <f t="shared" ca="1" si="7"/>
        <v>0</v>
      </c>
      <c r="R19" s="104"/>
      <c r="S19" s="100">
        <f t="shared" ca="1" si="8"/>
        <v>0</v>
      </c>
      <c r="T19" s="83">
        <f t="shared" ca="1" si="1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00">
        <f t="shared" ca="1" si="3"/>
        <v>0</v>
      </c>
      <c r="J20" s="104"/>
      <c r="K20" s="100">
        <f t="shared" ca="1" si="4"/>
        <v>0</v>
      </c>
      <c r="L20" s="104"/>
      <c r="M20" s="100">
        <f t="shared" ca="1" si="5"/>
        <v>0</v>
      </c>
      <c r="N20" s="104"/>
      <c r="O20" s="100">
        <f t="shared" ca="1" si="6"/>
        <v>0</v>
      </c>
      <c r="P20" s="104"/>
      <c r="Q20" s="100">
        <f t="shared" ca="1" si="7"/>
        <v>0</v>
      </c>
      <c r="R20" s="104"/>
      <c r="S20" s="100">
        <f t="shared" ca="1" si="8"/>
        <v>0</v>
      </c>
      <c r="T20" s="83">
        <f t="shared" ca="1" si="1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00">
        <f t="shared" ca="1" si="3"/>
        <v>0</v>
      </c>
      <c r="J21" s="104"/>
      <c r="K21" s="100">
        <f t="shared" ca="1" si="4"/>
        <v>0</v>
      </c>
      <c r="L21" s="104"/>
      <c r="M21" s="100">
        <f t="shared" ca="1" si="5"/>
        <v>0</v>
      </c>
      <c r="N21" s="104"/>
      <c r="O21" s="100">
        <f t="shared" ca="1" si="6"/>
        <v>0</v>
      </c>
      <c r="P21" s="104"/>
      <c r="Q21" s="100">
        <f t="shared" ca="1" si="7"/>
        <v>0</v>
      </c>
      <c r="R21" s="104"/>
      <c r="S21" s="100">
        <f t="shared" ca="1" si="8"/>
        <v>0</v>
      </c>
      <c r="T21" s="83">
        <f t="shared" ca="1" si="1"/>
        <v>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2</v>
      </c>
      <c r="F22" s="107"/>
      <c r="G22" s="100">
        <f t="shared" ca="1" si="3"/>
        <v>0</v>
      </c>
      <c r="H22" s="122">
        <v>2</v>
      </c>
      <c r="I22" s="100">
        <f t="shared" ca="1" si="3"/>
        <v>200</v>
      </c>
      <c r="J22" s="104"/>
      <c r="K22" s="100">
        <f t="shared" ca="1" si="4"/>
        <v>0</v>
      </c>
      <c r="L22" s="104"/>
      <c r="M22" s="100">
        <f t="shared" ca="1" si="5"/>
        <v>0</v>
      </c>
      <c r="N22" s="104"/>
      <c r="O22" s="100">
        <f t="shared" ca="1" si="6"/>
        <v>0</v>
      </c>
      <c r="P22" s="104"/>
      <c r="Q22" s="100">
        <f t="shared" ca="1" si="7"/>
        <v>0</v>
      </c>
      <c r="R22" s="104"/>
      <c r="S22" s="100">
        <f t="shared" ca="1" si="8"/>
        <v>0</v>
      </c>
      <c r="T22" s="83">
        <f t="shared" ca="1" si="1"/>
        <v>200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00">
        <f t="shared" si="3"/>
        <v>0</v>
      </c>
      <c r="J23" s="104"/>
      <c r="K23" s="100">
        <f t="shared" si="4"/>
        <v>0</v>
      </c>
      <c r="L23" s="104"/>
      <c r="M23" s="100">
        <f t="shared" si="5"/>
        <v>0</v>
      </c>
      <c r="N23" s="104"/>
      <c r="O23" s="100">
        <f t="shared" si="6"/>
        <v>0</v>
      </c>
      <c r="P23" s="104"/>
      <c r="Q23" s="100">
        <f t="shared" si="7"/>
        <v>0</v>
      </c>
      <c r="R23" s="104"/>
      <c r="S23" s="100">
        <f t="shared" si="8"/>
        <v>0</v>
      </c>
      <c r="T23" s="83">
        <f t="shared" si="1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22</v>
      </c>
      <c r="F24" s="107"/>
      <c r="G24" s="100">
        <f t="shared" ca="1" si="3"/>
        <v>0</v>
      </c>
      <c r="H24" s="122">
        <v>22</v>
      </c>
      <c r="I24" s="100">
        <f t="shared" ca="1" si="3"/>
        <v>3080</v>
      </c>
      <c r="J24" s="104"/>
      <c r="K24" s="100">
        <f t="shared" ca="1" si="4"/>
        <v>0</v>
      </c>
      <c r="L24" s="104"/>
      <c r="M24" s="100">
        <f t="shared" ca="1" si="5"/>
        <v>0</v>
      </c>
      <c r="N24" s="104"/>
      <c r="O24" s="100">
        <f t="shared" ca="1" si="6"/>
        <v>0</v>
      </c>
      <c r="P24" s="104"/>
      <c r="Q24" s="100">
        <f t="shared" ca="1" si="7"/>
        <v>0</v>
      </c>
      <c r="R24" s="104"/>
      <c r="S24" s="100">
        <f t="shared" ca="1" si="8"/>
        <v>0</v>
      </c>
      <c r="T24" s="83">
        <f t="shared" ca="1" si="1"/>
        <v>3080</v>
      </c>
    </row>
    <row r="25" spans="1:24" ht="15" customHeight="1">
      <c r="A25" s="91" t="s">
        <v>147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00">
        <f t="shared" ca="1" si="3"/>
        <v>0</v>
      </c>
      <c r="J25" s="104"/>
      <c r="K25" s="100">
        <f t="shared" ca="1" si="4"/>
        <v>0</v>
      </c>
      <c r="L25" s="104"/>
      <c r="M25" s="100">
        <f t="shared" ca="1" si="5"/>
        <v>0</v>
      </c>
      <c r="N25" s="104"/>
      <c r="O25" s="100">
        <f t="shared" ca="1" si="6"/>
        <v>0</v>
      </c>
      <c r="P25" s="104"/>
      <c r="Q25" s="100">
        <f t="shared" ca="1" si="7"/>
        <v>0</v>
      </c>
      <c r="R25" s="104"/>
      <c r="S25" s="100">
        <f t="shared" ca="1" si="8"/>
        <v>0</v>
      </c>
      <c r="T25" s="83">
        <f t="shared" ca="1" si="1"/>
        <v>0</v>
      </c>
      <c r="X25" s="4"/>
    </row>
    <row r="26" spans="1:2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8.25</v>
      </c>
      <c r="F26" s="107"/>
      <c r="G26" s="100">
        <f t="shared" ca="1" si="3"/>
        <v>0</v>
      </c>
      <c r="H26" s="122">
        <v>8.25</v>
      </c>
      <c r="I26" s="100">
        <f t="shared" ca="1" si="3"/>
        <v>973.5</v>
      </c>
      <c r="J26" s="104"/>
      <c r="K26" s="100">
        <f t="shared" ca="1" si="4"/>
        <v>0</v>
      </c>
      <c r="L26" s="104"/>
      <c r="M26" s="100">
        <f t="shared" ca="1" si="5"/>
        <v>0</v>
      </c>
      <c r="N26" s="104"/>
      <c r="O26" s="100">
        <f t="shared" ca="1" si="6"/>
        <v>0</v>
      </c>
      <c r="P26" s="104"/>
      <c r="Q26" s="100">
        <f t="shared" ca="1" si="7"/>
        <v>0</v>
      </c>
      <c r="R26" s="104"/>
      <c r="S26" s="100">
        <f t="shared" ca="1" si="8"/>
        <v>0</v>
      </c>
      <c r="T26" s="83">
        <f t="shared" ca="1" si="1"/>
        <v>973.5</v>
      </c>
    </row>
    <row r="27" spans="1:24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00">
        <f t="shared" ca="1" si="3"/>
        <v>0</v>
      </c>
      <c r="J27" s="104"/>
      <c r="K27" s="100">
        <f t="shared" ca="1" si="4"/>
        <v>0</v>
      </c>
      <c r="L27" s="104"/>
      <c r="M27" s="100">
        <f t="shared" ca="1" si="5"/>
        <v>0</v>
      </c>
      <c r="N27" s="104"/>
      <c r="O27" s="100">
        <f t="shared" ca="1" si="6"/>
        <v>0</v>
      </c>
      <c r="P27" s="104"/>
      <c r="Q27" s="100">
        <f t="shared" ca="1" si="7"/>
        <v>0</v>
      </c>
      <c r="R27" s="104"/>
      <c r="S27" s="100">
        <f t="shared" ca="1" si="8"/>
        <v>0</v>
      </c>
      <c r="T27" s="83">
        <f t="shared" ca="1" si="1"/>
        <v>0</v>
      </c>
    </row>
    <row r="28" spans="1:24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00">
        <f t="shared" ca="1" si="3"/>
        <v>0</v>
      </c>
      <c r="J28" s="104"/>
      <c r="K28" s="100">
        <f t="shared" ca="1" si="4"/>
        <v>0</v>
      </c>
      <c r="L28" s="104"/>
      <c r="M28" s="100">
        <f t="shared" ca="1" si="5"/>
        <v>0</v>
      </c>
      <c r="N28" s="104"/>
      <c r="O28" s="100">
        <f t="shared" ca="1" si="6"/>
        <v>0</v>
      </c>
      <c r="P28" s="104"/>
      <c r="Q28" s="100">
        <f t="shared" ca="1" si="7"/>
        <v>0</v>
      </c>
      <c r="R28" s="104"/>
      <c r="S28" s="100">
        <f t="shared" ca="1" si="8"/>
        <v>0</v>
      </c>
      <c r="T28" s="83">
        <f t="shared" ca="1" si="1"/>
        <v>0</v>
      </c>
    </row>
    <row r="29" spans="1:24" ht="15" customHeight="1">
      <c r="A29" s="91" t="s">
        <v>168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F</v>
      </c>
      <c r="D29" s="19">
        <f t="shared" ca="1" si="0"/>
        <v>60</v>
      </c>
      <c r="E29" s="20">
        <f t="shared" si="2"/>
        <v>0</v>
      </c>
      <c r="F29" s="107"/>
      <c r="G29" s="100">
        <f t="shared" ca="1" si="3"/>
        <v>0</v>
      </c>
      <c r="H29" s="122"/>
      <c r="I29" s="100">
        <f t="shared" ca="1" si="3"/>
        <v>0</v>
      </c>
      <c r="J29" s="104"/>
      <c r="K29" s="100">
        <f t="shared" ca="1" si="4"/>
        <v>0</v>
      </c>
      <c r="L29" s="104"/>
      <c r="M29" s="100">
        <f t="shared" ca="1" si="5"/>
        <v>0</v>
      </c>
      <c r="N29" s="104"/>
      <c r="O29" s="100">
        <f t="shared" ca="1" si="6"/>
        <v>0</v>
      </c>
      <c r="P29" s="104"/>
      <c r="Q29" s="100">
        <f t="shared" ca="1" si="7"/>
        <v>0</v>
      </c>
      <c r="R29" s="104"/>
      <c r="S29" s="100">
        <f t="shared" ca="1" si="8"/>
        <v>0</v>
      </c>
      <c r="T29" s="83">
        <f t="shared" ca="1" si="1"/>
        <v>0</v>
      </c>
    </row>
    <row r="30" spans="1:24" ht="15" customHeight="1">
      <c r="A30" s="91" t="s">
        <v>177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G</v>
      </c>
      <c r="D30" s="19">
        <f t="shared" ca="1" si="0"/>
        <v>35</v>
      </c>
      <c r="E30" s="20">
        <f t="shared" si="2"/>
        <v>0</v>
      </c>
      <c r="F30" s="107"/>
      <c r="G30" s="100">
        <f t="shared" ca="1" si="3"/>
        <v>0</v>
      </c>
      <c r="H30" s="122"/>
      <c r="I30" s="100">
        <f t="shared" ca="1" si="3"/>
        <v>0</v>
      </c>
      <c r="J30" s="104"/>
      <c r="K30" s="100">
        <f t="shared" ca="1" si="4"/>
        <v>0</v>
      </c>
      <c r="L30" s="104"/>
      <c r="M30" s="100">
        <f t="shared" ca="1" si="5"/>
        <v>0</v>
      </c>
      <c r="N30" s="104"/>
      <c r="O30" s="100">
        <f t="shared" ca="1" si="6"/>
        <v>0</v>
      </c>
      <c r="P30" s="104"/>
      <c r="Q30" s="100">
        <f t="shared" ca="1" si="7"/>
        <v>0</v>
      </c>
      <c r="R30" s="104"/>
      <c r="S30" s="100">
        <f t="shared" ca="1" si="8"/>
        <v>0</v>
      </c>
      <c r="T30" s="83">
        <f t="shared" ca="1" si="1"/>
        <v>0</v>
      </c>
    </row>
    <row r="31" spans="1:24" ht="15" customHeight="1">
      <c r="A31" s="85" t="s">
        <v>144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2"/>
        <v>0</v>
      </c>
      <c r="F31" s="107"/>
      <c r="G31" s="100">
        <f t="shared" ca="1" si="3"/>
        <v>0</v>
      </c>
      <c r="H31" s="122"/>
      <c r="I31" s="100">
        <f t="shared" ca="1" si="3"/>
        <v>0</v>
      </c>
      <c r="J31" s="104"/>
      <c r="K31" s="100">
        <f t="shared" ca="1" si="4"/>
        <v>0</v>
      </c>
      <c r="L31" s="104"/>
      <c r="M31" s="100">
        <f t="shared" ca="1" si="5"/>
        <v>0</v>
      </c>
      <c r="N31" s="104"/>
      <c r="O31" s="100">
        <f t="shared" ca="1" si="6"/>
        <v>0</v>
      </c>
      <c r="P31" s="104"/>
      <c r="Q31" s="100">
        <f t="shared" ca="1" si="7"/>
        <v>0</v>
      </c>
      <c r="R31" s="104"/>
      <c r="S31" s="100">
        <f t="shared" ca="1" si="8"/>
        <v>0</v>
      </c>
      <c r="T31" s="83">
        <f t="shared" ca="1" si="1"/>
        <v>0</v>
      </c>
    </row>
    <row r="32" spans="1:24" ht="15" customHeight="1">
      <c r="A32" s="85" t="s">
        <v>182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"/>
        <v>0</v>
      </c>
      <c r="F32" s="107"/>
      <c r="G32" s="100">
        <f t="shared" ca="1" si="3"/>
        <v>0</v>
      </c>
      <c r="H32" s="122"/>
      <c r="I32" s="100">
        <f t="shared" ca="1" si="3"/>
        <v>0</v>
      </c>
      <c r="J32" s="104"/>
      <c r="K32" s="100">
        <f t="shared" ca="1" si="4"/>
        <v>0</v>
      </c>
      <c r="L32" s="104"/>
      <c r="M32" s="100">
        <f t="shared" ca="1" si="5"/>
        <v>0</v>
      </c>
      <c r="N32" s="104"/>
      <c r="O32" s="100">
        <f t="shared" ca="1" si="6"/>
        <v>0</v>
      </c>
      <c r="P32" s="104"/>
      <c r="Q32" s="100">
        <f t="shared" ca="1" si="7"/>
        <v>0</v>
      </c>
      <c r="R32" s="104"/>
      <c r="S32" s="100">
        <f t="shared" ca="1" si="8"/>
        <v>0</v>
      </c>
      <c r="T32" s="83">
        <f t="shared" ca="1" si="1"/>
        <v>0</v>
      </c>
    </row>
    <row r="33" spans="1:20" ht="15" customHeight="1">
      <c r="A33" s="85" t="s">
        <v>148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B</v>
      </c>
      <c r="D33" s="19">
        <f t="shared" ca="1" si="0"/>
        <v>140</v>
      </c>
      <c r="E33" s="20">
        <f t="shared" si="2"/>
        <v>1</v>
      </c>
      <c r="F33" s="107"/>
      <c r="G33" s="100">
        <f t="shared" ca="1" si="3"/>
        <v>0</v>
      </c>
      <c r="H33" s="122"/>
      <c r="I33" s="100">
        <f t="shared" ca="1" si="3"/>
        <v>0</v>
      </c>
      <c r="J33" s="104"/>
      <c r="K33" s="100">
        <f t="shared" ca="1" si="4"/>
        <v>0</v>
      </c>
      <c r="L33" s="104">
        <v>1</v>
      </c>
      <c r="M33" s="100">
        <f t="shared" ca="1" si="5"/>
        <v>140</v>
      </c>
      <c r="N33" s="104"/>
      <c r="O33" s="100">
        <f t="shared" ca="1" si="6"/>
        <v>0</v>
      </c>
      <c r="P33" s="104"/>
      <c r="Q33" s="100">
        <f t="shared" ca="1" si="7"/>
        <v>0</v>
      </c>
      <c r="R33" s="104"/>
      <c r="S33" s="100">
        <f t="shared" ca="1" si="8"/>
        <v>0</v>
      </c>
      <c r="T33" s="83">
        <f t="shared" ca="1" si="1"/>
        <v>140</v>
      </c>
    </row>
    <row r="34" spans="1:20" ht="15" customHeight="1">
      <c r="A34" s="85" t="s">
        <v>200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"/>
        <v>0</v>
      </c>
      <c r="F34" s="107"/>
      <c r="G34" s="100">
        <f t="shared" ca="1" si="3"/>
        <v>0</v>
      </c>
      <c r="H34" s="122"/>
      <c r="I34" s="100">
        <f t="shared" ca="1" si="3"/>
        <v>0</v>
      </c>
      <c r="J34" s="104"/>
      <c r="K34" s="100">
        <f t="shared" ca="1" si="4"/>
        <v>0</v>
      </c>
      <c r="L34" s="104"/>
      <c r="M34" s="100">
        <f t="shared" ca="1" si="5"/>
        <v>0</v>
      </c>
      <c r="N34" s="104"/>
      <c r="O34" s="100">
        <f t="shared" ca="1" si="6"/>
        <v>0</v>
      </c>
      <c r="P34" s="104"/>
      <c r="Q34" s="100">
        <f t="shared" ca="1" si="7"/>
        <v>0</v>
      </c>
      <c r="R34" s="104"/>
      <c r="S34" s="100">
        <f t="shared" ca="1" si="8"/>
        <v>0</v>
      </c>
      <c r="T34" s="83">
        <f t="shared" ca="1" si="1"/>
        <v>0</v>
      </c>
    </row>
    <row r="35" spans="1:20" ht="15" customHeight="1">
      <c r="A35" s="85" t="s">
        <v>203</v>
      </c>
      <c r="B35" t="s">
        <v>66</v>
      </c>
      <c r="C35" s="4" t="s">
        <v>6</v>
      </c>
      <c r="D35" s="19">
        <f t="shared" si="0"/>
        <v>100</v>
      </c>
      <c r="E35" s="20">
        <f t="shared" si="2"/>
        <v>85.25</v>
      </c>
      <c r="F35" s="107"/>
      <c r="G35" s="100">
        <f t="shared" si="3"/>
        <v>0</v>
      </c>
      <c r="H35" s="122"/>
      <c r="I35" s="100">
        <f t="shared" si="3"/>
        <v>0</v>
      </c>
      <c r="J35" s="104"/>
      <c r="K35" s="100">
        <f t="shared" si="4"/>
        <v>0</v>
      </c>
      <c r="L35" s="104">
        <v>2.5</v>
      </c>
      <c r="M35" s="100">
        <f t="shared" si="5"/>
        <v>250</v>
      </c>
      <c r="N35" s="104"/>
      <c r="O35" s="100">
        <f t="shared" si="6"/>
        <v>0</v>
      </c>
      <c r="P35" s="104">
        <v>82.75</v>
      </c>
      <c r="Q35" s="100">
        <f t="shared" si="7"/>
        <v>8275</v>
      </c>
      <c r="R35" s="104"/>
      <c r="S35" s="100">
        <f t="shared" si="8"/>
        <v>0</v>
      </c>
      <c r="T35" s="83">
        <f t="shared" si="1"/>
        <v>8525</v>
      </c>
    </row>
    <row r="36" spans="1:20" ht="15" customHeight="1">
      <c r="A36" s="85" t="s">
        <v>149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00">
        <f t="shared" ca="1" si="3"/>
        <v>0</v>
      </c>
      <c r="J36" s="104"/>
      <c r="K36" s="100">
        <f t="shared" ca="1" si="4"/>
        <v>0</v>
      </c>
      <c r="L36" s="104"/>
      <c r="M36" s="100">
        <f t="shared" ca="1" si="5"/>
        <v>0</v>
      </c>
      <c r="N36" s="104"/>
      <c r="O36" s="100">
        <f t="shared" ca="1" si="6"/>
        <v>0</v>
      </c>
      <c r="P36" s="104"/>
      <c r="Q36" s="100">
        <f t="shared" ca="1" si="7"/>
        <v>0</v>
      </c>
      <c r="R36" s="104"/>
      <c r="S36" s="100">
        <f t="shared" ca="1" si="8"/>
        <v>0</v>
      </c>
      <c r="T36" s="83">
        <f t="shared" ca="1" si="1"/>
        <v>0</v>
      </c>
    </row>
    <row r="37" spans="1:20" ht="15" customHeight="1">
      <c r="A37" s="85" t="s">
        <v>209</v>
      </c>
      <c r="B37" s="14" t="s">
        <v>66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00">
        <f t="shared" ca="1" si="3"/>
        <v>0</v>
      </c>
      <c r="J37" s="104"/>
      <c r="K37" s="100">
        <f t="shared" ca="1" si="4"/>
        <v>0</v>
      </c>
      <c r="L37" s="104"/>
      <c r="M37" s="100">
        <f t="shared" ca="1" si="5"/>
        <v>0</v>
      </c>
      <c r="N37" s="104"/>
      <c r="O37" s="100">
        <f t="shared" ca="1" si="6"/>
        <v>0</v>
      </c>
      <c r="P37" s="104"/>
      <c r="Q37" s="100">
        <f t="shared" ca="1" si="7"/>
        <v>0</v>
      </c>
      <c r="R37" s="104"/>
      <c r="S37" s="100">
        <f t="shared" ca="1" si="8"/>
        <v>0</v>
      </c>
      <c r="T37" s="83">
        <f t="shared" ca="1" si="1"/>
        <v>0</v>
      </c>
    </row>
    <row r="38" spans="1:20" ht="15" customHeight="1">
      <c r="A38" s="85" t="s">
        <v>183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F</v>
      </c>
      <c r="D38" s="19">
        <f t="shared" ca="1" si="0"/>
        <v>60</v>
      </c>
      <c r="E38" s="20">
        <f t="shared" si="2"/>
        <v>0</v>
      </c>
      <c r="F38" s="107"/>
      <c r="G38" s="100">
        <f t="shared" ca="1" si="3"/>
        <v>0</v>
      </c>
      <c r="H38" s="122"/>
      <c r="I38" s="100">
        <f t="shared" ca="1" si="3"/>
        <v>0</v>
      </c>
      <c r="J38" s="104"/>
      <c r="K38" s="100">
        <f t="shared" ca="1" si="4"/>
        <v>0</v>
      </c>
      <c r="L38" s="104"/>
      <c r="M38" s="100">
        <f t="shared" ca="1" si="5"/>
        <v>0</v>
      </c>
      <c r="N38" s="104"/>
      <c r="O38" s="100">
        <f t="shared" ca="1" si="6"/>
        <v>0</v>
      </c>
      <c r="P38" s="104"/>
      <c r="Q38" s="100">
        <f t="shared" ca="1" si="7"/>
        <v>0</v>
      </c>
      <c r="R38" s="104"/>
      <c r="S38" s="100">
        <f t="shared" ca="1" si="8"/>
        <v>0</v>
      </c>
      <c r="T38" s="83">
        <f t="shared" ca="1" si="1"/>
        <v>0</v>
      </c>
    </row>
    <row r="39" spans="1:20" ht="15" customHeight="1">
      <c r="A39" s="85" t="s">
        <v>184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00">
        <f t="shared" ca="1" si="3"/>
        <v>0</v>
      </c>
      <c r="J39" s="104"/>
      <c r="K39" s="100">
        <f t="shared" ca="1" si="4"/>
        <v>0</v>
      </c>
      <c r="L39" s="104"/>
      <c r="M39" s="100">
        <f t="shared" ca="1" si="5"/>
        <v>0</v>
      </c>
      <c r="N39" s="104"/>
      <c r="O39" s="100">
        <f t="shared" ca="1" si="6"/>
        <v>0</v>
      </c>
      <c r="P39" s="104"/>
      <c r="Q39" s="100">
        <f t="shared" ca="1" si="7"/>
        <v>0</v>
      </c>
      <c r="R39" s="104"/>
      <c r="S39" s="100">
        <f t="shared" ca="1" si="8"/>
        <v>0</v>
      </c>
      <c r="T39" s="83">
        <f t="shared" ca="1" si="1"/>
        <v>0</v>
      </c>
    </row>
    <row r="40" spans="1:20" ht="15" customHeight="1">
      <c r="A40" s="85" t="s">
        <v>148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2"/>
        <v>0</v>
      </c>
      <c r="F40" s="107"/>
      <c r="G40" s="100">
        <f t="shared" ca="1" si="3"/>
        <v>0</v>
      </c>
      <c r="H40" s="122"/>
      <c r="I40" s="100">
        <f t="shared" ca="1" si="3"/>
        <v>0</v>
      </c>
      <c r="J40" s="104"/>
      <c r="K40" s="100">
        <f t="shared" ca="1" si="4"/>
        <v>0</v>
      </c>
      <c r="L40" s="104"/>
      <c r="M40" s="100">
        <f t="shared" ca="1" si="5"/>
        <v>0</v>
      </c>
      <c r="N40" s="104"/>
      <c r="O40" s="100">
        <f t="shared" ca="1" si="6"/>
        <v>0</v>
      </c>
      <c r="P40" s="104"/>
      <c r="Q40" s="100">
        <f t="shared" ca="1" si="7"/>
        <v>0</v>
      </c>
      <c r="R40" s="104"/>
      <c r="S40" s="100">
        <f t="shared" ca="1" si="8"/>
        <v>0</v>
      </c>
      <c r="T40" s="83">
        <f t="shared" ca="1" si="1"/>
        <v>0</v>
      </c>
    </row>
    <row r="41" spans="1:20" ht="15" customHeight="1">
      <c r="A41" s="85" t="s">
        <v>206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"/>
        <v>0</v>
      </c>
      <c r="F41" s="107"/>
      <c r="G41" s="100">
        <f t="shared" ca="1" si="3"/>
        <v>0</v>
      </c>
      <c r="H41" s="122"/>
      <c r="I41" s="100">
        <f t="shared" ca="1" si="3"/>
        <v>0</v>
      </c>
      <c r="J41" s="104"/>
      <c r="K41" s="100">
        <f t="shared" ca="1" si="4"/>
        <v>0</v>
      </c>
      <c r="L41" s="104"/>
      <c r="M41" s="100">
        <f t="shared" ca="1" si="5"/>
        <v>0</v>
      </c>
      <c r="N41" s="104"/>
      <c r="O41" s="100">
        <f t="shared" ca="1" si="6"/>
        <v>0</v>
      </c>
      <c r="P41" s="104"/>
      <c r="Q41" s="100">
        <f t="shared" ca="1" si="7"/>
        <v>0</v>
      </c>
      <c r="R41" s="104"/>
      <c r="S41" s="100">
        <f t="shared" ca="1" si="8"/>
        <v>0</v>
      </c>
      <c r="T41" s="83">
        <f t="shared" ca="1" si="1"/>
        <v>0</v>
      </c>
    </row>
    <row r="42" spans="1:20" ht="15" customHeight="1">
      <c r="A42" s="85" t="s">
        <v>232</v>
      </c>
      <c r="B42" t="s">
        <v>66</v>
      </c>
      <c r="C42" s="4" t="s">
        <v>7</v>
      </c>
      <c r="D42" s="19">
        <f t="shared" si="0"/>
        <v>75</v>
      </c>
      <c r="E42" s="20">
        <f t="shared" si="2"/>
        <v>0</v>
      </c>
      <c r="F42" s="107"/>
      <c r="G42" s="100">
        <f t="shared" si="3"/>
        <v>0</v>
      </c>
      <c r="H42" s="122"/>
      <c r="I42" s="100">
        <f t="shared" si="3"/>
        <v>0</v>
      </c>
      <c r="J42" s="104"/>
      <c r="K42" s="100">
        <f t="shared" si="4"/>
        <v>0</v>
      </c>
      <c r="L42" s="104"/>
      <c r="M42" s="100">
        <f t="shared" si="5"/>
        <v>0</v>
      </c>
      <c r="N42" s="104"/>
      <c r="O42" s="100">
        <f t="shared" si="6"/>
        <v>0</v>
      </c>
      <c r="P42" s="104"/>
      <c r="Q42" s="100">
        <f t="shared" si="7"/>
        <v>0</v>
      </c>
      <c r="R42" s="104"/>
      <c r="S42" s="100">
        <f t="shared" si="8"/>
        <v>0</v>
      </c>
      <c r="T42" s="83">
        <f t="shared" si="1"/>
        <v>0</v>
      </c>
    </row>
    <row r="43" spans="1:20" ht="15" customHeight="1">
      <c r="A43" s="85" t="s">
        <v>207</v>
      </c>
      <c r="B43" t="s">
        <v>66</v>
      </c>
      <c r="C43" s="4" t="s">
        <v>5</v>
      </c>
      <c r="D43" s="19">
        <f t="shared" si="0"/>
        <v>118</v>
      </c>
      <c r="E43" s="20">
        <f t="shared" si="2"/>
        <v>0</v>
      </c>
      <c r="F43" s="107"/>
      <c r="G43" s="100">
        <f t="shared" si="3"/>
        <v>0</v>
      </c>
      <c r="H43" s="122"/>
      <c r="I43" s="100">
        <f t="shared" si="3"/>
        <v>0</v>
      </c>
      <c r="J43" s="104"/>
      <c r="K43" s="100">
        <f t="shared" si="4"/>
        <v>0</v>
      </c>
      <c r="L43" s="104"/>
      <c r="M43" s="100">
        <f t="shared" si="5"/>
        <v>0</v>
      </c>
      <c r="N43" s="104"/>
      <c r="O43" s="100">
        <f t="shared" si="6"/>
        <v>0</v>
      </c>
      <c r="P43" s="104"/>
      <c r="Q43" s="100">
        <f t="shared" si="7"/>
        <v>0</v>
      </c>
      <c r="R43" s="104"/>
      <c r="S43" s="100">
        <f t="shared" si="8"/>
        <v>0</v>
      </c>
      <c r="T43" s="83">
        <f t="shared" si="1"/>
        <v>0</v>
      </c>
    </row>
    <row r="44" spans="1:20" ht="15.75" customHeight="1">
      <c r="A44" s="91" t="s">
        <v>187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"/>
        <v>0</v>
      </c>
      <c r="F44" s="107"/>
      <c r="G44" s="100">
        <f t="shared" ca="1" si="3"/>
        <v>0</v>
      </c>
      <c r="H44" s="122"/>
      <c r="I44" s="100">
        <f t="shared" ca="1" si="3"/>
        <v>0</v>
      </c>
      <c r="J44" s="104"/>
      <c r="K44" s="100">
        <f t="shared" ca="1" si="4"/>
        <v>0</v>
      </c>
      <c r="L44" s="104"/>
      <c r="M44" s="100">
        <f t="shared" ca="1" si="5"/>
        <v>0</v>
      </c>
      <c r="N44" s="104"/>
      <c r="O44" s="100">
        <f t="shared" ca="1" si="6"/>
        <v>0</v>
      </c>
      <c r="P44" s="104"/>
      <c r="Q44" s="100">
        <f t="shared" ca="1" si="7"/>
        <v>0</v>
      </c>
      <c r="R44" s="104"/>
      <c r="S44" s="100">
        <f t="shared" ca="1" si="8"/>
        <v>0</v>
      </c>
      <c r="T44" s="83">
        <f t="shared" ca="1" si="1"/>
        <v>0</v>
      </c>
    </row>
    <row r="45" spans="1:20" ht="15.75" customHeight="1">
      <c r="A45" s="91" t="s">
        <v>145</v>
      </c>
      <c r="B45" t="s">
        <v>66</v>
      </c>
      <c r="C45" s="4" t="s">
        <v>6</v>
      </c>
      <c r="D45" s="19">
        <f t="shared" si="0"/>
        <v>100</v>
      </c>
      <c r="E45" s="20">
        <f t="shared" si="2"/>
        <v>0</v>
      </c>
      <c r="F45" s="107"/>
      <c r="G45" s="100">
        <f t="shared" si="3"/>
        <v>0</v>
      </c>
      <c r="H45" s="122"/>
      <c r="I45" s="100">
        <f t="shared" si="3"/>
        <v>0</v>
      </c>
      <c r="J45" s="104"/>
      <c r="K45" s="100">
        <f t="shared" si="4"/>
        <v>0</v>
      </c>
      <c r="L45" s="104"/>
      <c r="M45" s="100">
        <f t="shared" si="5"/>
        <v>0</v>
      </c>
      <c r="N45" s="104"/>
      <c r="O45" s="100">
        <f t="shared" si="6"/>
        <v>0</v>
      </c>
      <c r="P45" s="104"/>
      <c r="Q45" s="100">
        <f t="shared" si="7"/>
        <v>0</v>
      </c>
      <c r="R45" s="104"/>
      <c r="S45" s="100">
        <f t="shared" si="8"/>
        <v>0</v>
      </c>
      <c r="T45" s="83">
        <f t="shared" si="1"/>
        <v>0</v>
      </c>
    </row>
    <row r="46" spans="1:20" ht="15" customHeight="1">
      <c r="A46" s="85" t="s">
        <v>188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C</v>
      </c>
      <c r="D46" s="19">
        <f t="shared" ca="1" si="0"/>
        <v>118</v>
      </c>
      <c r="E46" s="20">
        <f t="shared" si="2"/>
        <v>0</v>
      </c>
      <c r="F46" s="107"/>
      <c r="G46" s="100">
        <f t="shared" ca="1" si="3"/>
        <v>0</v>
      </c>
      <c r="H46" s="122"/>
      <c r="I46" s="100">
        <f t="shared" ca="1" si="3"/>
        <v>0</v>
      </c>
      <c r="J46" s="104"/>
      <c r="K46" s="100">
        <f t="shared" ca="1" si="4"/>
        <v>0</v>
      </c>
      <c r="L46" s="104"/>
      <c r="M46" s="100">
        <f t="shared" ca="1" si="5"/>
        <v>0</v>
      </c>
      <c r="N46" s="104"/>
      <c r="O46" s="100">
        <f t="shared" ca="1" si="6"/>
        <v>0</v>
      </c>
      <c r="P46" s="104"/>
      <c r="Q46" s="100">
        <f t="shared" ca="1" si="7"/>
        <v>0</v>
      </c>
      <c r="R46" s="104"/>
      <c r="S46" s="100">
        <f t="shared" ca="1" si="8"/>
        <v>0</v>
      </c>
      <c r="T46" s="83">
        <f t="shared" ca="1" si="1"/>
        <v>0</v>
      </c>
    </row>
    <row r="47" spans="1:20" ht="15" customHeight="1">
      <c r="A47" s="85" t="s">
        <v>208</v>
      </c>
      <c r="B47" t="s">
        <v>66</v>
      </c>
      <c r="C47" s="4" t="s">
        <v>7</v>
      </c>
      <c r="D47" s="19">
        <f t="shared" si="0"/>
        <v>75</v>
      </c>
      <c r="E47" s="20">
        <f t="shared" si="2"/>
        <v>0</v>
      </c>
      <c r="F47" s="107"/>
      <c r="G47" s="100">
        <f t="shared" si="3"/>
        <v>0</v>
      </c>
      <c r="H47" s="122"/>
      <c r="I47" s="100">
        <f t="shared" si="3"/>
        <v>0</v>
      </c>
      <c r="J47" s="104"/>
      <c r="K47" s="100">
        <f t="shared" si="4"/>
        <v>0</v>
      </c>
      <c r="L47" s="104"/>
      <c r="M47" s="100">
        <f t="shared" si="5"/>
        <v>0</v>
      </c>
      <c r="N47" s="104"/>
      <c r="O47" s="100">
        <f t="shared" si="6"/>
        <v>0</v>
      </c>
      <c r="P47" s="104"/>
      <c r="Q47" s="100">
        <f t="shared" si="7"/>
        <v>0</v>
      </c>
      <c r="R47" s="104"/>
      <c r="S47" s="100">
        <f t="shared" si="8"/>
        <v>0</v>
      </c>
      <c r="T47" s="83">
        <f t="shared" si="1"/>
        <v>0</v>
      </c>
    </row>
    <row r="48" spans="1:20" ht="15" customHeight="1">
      <c r="A48" s="85" t="s">
        <v>211</v>
      </c>
      <c r="B48" t="s">
        <v>66</v>
      </c>
      <c r="C48" s="4" t="s">
        <v>6</v>
      </c>
      <c r="D48" s="19">
        <f t="shared" si="0"/>
        <v>100</v>
      </c>
      <c r="E48" s="20">
        <f t="shared" si="2"/>
        <v>18</v>
      </c>
      <c r="F48" s="107"/>
      <c r="G48" s="100">
        <f t="shared" si="3"/>
        <v>0</v>
      </c>
      <c r="H48" s="122">
        <v>18</v>
      </c>
      <c r="I48" s="100">
        <f t="shared" si="3"/>
        <v>1800</v>
      </c>
      <c r="J48" s="104"/>
      <c r="K48" s="100">
        <f t="shared" si="4"/>
        <v>0</v>
      </c>
      <c r="L48" s="104"/>
      <c r="M48" s="100">
        <f t="shared" si="5"/>
        <v>0</v>
      </c>
      <c r="N48" s="104"/>
      <c r="O48" s="100">
        <f t="shared" si="6"/>
        <v>0</v>
      </c>
      <c r="P48" s="104"/>
      <c r="Q48" s="100">
        <f t="shared" si="7"/>
        <v>0</v>
      </c>
      <c r="R48" s="104"/>
      <c r="S48" s="100">
        <f t="shared" si="8"/>
        <v>0</v>
      </c>
      <c r="T48" s="83">
        <f t="shared" si="1"/>
        <v>1800</v>
      </c>
    </row>
    <row r="49" spans="1:20" ht="15" customHeight="1">
      <c r="A49" s="85" t="s">
        <v>191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B</v>
      </c>
      <c r="D49" s="19">
        <f t="shared" ca="1" si="0"/>
        <v>140</v>
      </c>
      <c r="E49" s="20">
        <f t="shared" si="2"/>
        <v>0</v>
      </c>
      <c r="F49" s="107"/>
      <c r="G49" s="100">
        <f t="shared" ca="1" si="3"/>
        <v>0</v>
      </c>
      <c r="H49" s="122"/>
      <c r="I49" s="100">
        <f t="shared" ca="1" si="3"/>
        <v>0</v>
      </c>
      <c r="J49" s="104"/>
      <c r="K49" s="100">
        <f t="shared" ca="1" si="4"/>
        <v>0</v>
      </c>
      <c r="L49" s="104"/>
      <c r="M49" s="100">
        <f t="shared" ca="1" si="5"/>
        <v>0</v>
      </c>
      <c r="N49" s="104"/>
      <c r="O49" s="100">
        <f t="shared" ca="1" si="6"/>
        <v>0</v>
      </c>
      <c r="P49" s="104"/>
      <c r="Q49" s="100">
        <f t="shared" ca="1" si="7"/>
        <v>0</v>
      </c>
      <c r="R49" s="104"/>
      <c r="S49" s="100">
        <f t="shared" ca="1" si="8"/>
        <v>0</v>
      </c>
      <c r="T49" s="83">
        <f t="shared" ca="1" si="1"/>
        <v>0</v>
      </c>
    </row>
    <row r="50" spans="1:20" ht="15" customHeight="1">
      <c r="A50" s="85" t="s">
        <v>214</v>
      </c>
      <c r="B50" s="14" t="s">
        <v>66</v>
      </c>
      <c r="C50" s="18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00">
        <f t="shared" si="3"/>
        <v>0</v>
      </c>
      <c r="J50" s="104"/>
      <c r="K50" s="100">
        <f t="shared" si="4"/>
        <v>0</v>
      </c>
      <c r="L50" s="104"/>
      <c r="M50" s="100">
        <f t="shared" si="5"/>
        <v>0</v>
      </c>
      <c r="N50" s="104"/>
      <c r="O50" s="100">
        <f t="shared" si="6"/>
        <v>0</v>
      </c>
      <c r="P50" s="104"/>
      <c r="Q50" s="100">
        <f t="shared" si="7"/>
        <v>0</v>
      </c>
      <c r="R50" s="104"/>
      <c r="S50" s="100">
        <f t="shared" si="8"/>
        <v>0</v>
      </c>
      <c r="T50" s="83">
        <f t="shared" si="1"/>
        <v>0</v>
      </c>
    </row>
    <row r="51" spans="1:20" ht="15" customHeight="1">
      <c r="A51" s="85" t="s">
        <v>215</v>
      </c>
      <c r="B51" s="14" t="s">
        <v>66</v>
      </c>
      <c r="C51" s="18" t="s">
        <v>8</v>
      </c>
      <c r="D51" s="19">
        <f t="shared" si="0"/>
        <v>60</v>
      </c>
      <c r="E51" s="20">
        <f t="shared" si="2"/>
        <v>0</v>
      </c>
      <c r="F51" s="107"/>
      <c r="G51" s="100">
        <f t="shared" si="3"/>
        <v>0</v>
      </c>
      <c r="H51" s="122"/>
      <c r="I51" s="100">
        <f t="shared" si="3"/>
        <v>0</v>
      </c>
      <c r="J51" s="104"/>
      <c r="K51" s="100">
        <f t="shared" si="4"/>
        <v>0</v>
      </c>
      <c r="L51" s="104"/>
      <c r="M51" s="100">
        <f t="shared" si="5"/>
        <v>0</v>
      </c>
      <c r="N51" s="104"/>
      <c r="O51" s="100">
        <f t="shared" si="6"/>
        <v>0</v>
      </c>
      <c r="P51" s="104"/>
      <c r="Q51" s="100">
        <f t="shared" si="7"/>
        <v>0</v>
      </c>
      <c r="R51" s="104"/>
      <c r="S51" s="100">
        <f t="shared" si="8"/>
        <v>0</v>
      </c>
      <c r="T51" s="83">
        <f t="shared" si="1"/>
        <v>0</v>
      </c>
    </row>
    <row r="52" spans="1:20" ht="15" customHeight="1">
      <c r="A52" s="85" t="s">
        <v>212</v>
      </c>
      <c r="B52" s="14" t="s">
        <v>66</v>
      </c>
      <c r="C52" s="18" t="s">
        <v>9</v>
      </c>
      <c r="D52" s="19">
        <f t="shared" si="0"/>
        <v>35</v>
      </c>
      <c r="E52" s="20">
        <f t="shared" si="2"/>
        <v>0</v>
      </c>
      <c r="F52" s="107"/>
      <c r="G52" s="100">
        <f t="shared" si="3"/>
        <v>0</v>
      </c>
      <c r="H52" s="122"/>
      <c r="I52" s="100">
        <f t="shared" si="3"/>
        <v>0</v>
      </c>
      <c r="J52" s="104"/>
      <c r="K52" s="100">
        <f t="shared" si="4"/>
        <v>0</v>
      </c>
      <c r="L52" s="104"/>
      <c r="M52" s="100">
        <f t="shared" si="5"/>
        <v>0</v>
      </c>
      <c r="N52" s="104"/>
      <c r="O52" s="100">
        <f t="shared" si="6"/>
        <v>0</v>
      </c>
      <c r="P52" s="104"/>
      <c r="Q52" s="100">
        <f t="shared" si="7"/>
        <v>0</v>
      </c>
      <c r="R52" s="104"/>
      <c r="S52" s="100">
        <f t="shared" si="8"/>
        <v>0</v>
      </c>
      <c r="T52" s="83">
        <f t="shared" si="1"/>
        <v>0</v>
      </c>
    </row>
    <row r="53" spans="1:20" ht="15" customHeight="1">
      <c r="A53" s="85" t="s">
        <v>194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00">
        <f t="shared" ca="1" si="3"/>
        <v>0</v>
      </c>
      <c r="J53" s="104"/>
      <c r="K53" s="100">
        <f t="shared" ca="1" si="4"/>
        <v>0</v>
      </c>
      <c r="L53" s="104"/>
      <c r="M53" s="100">
        <f t="shared" ca="1" si="5"/>
        <v>0</v>
      </c>
      <c r="N53" s="104"/>
      <c r="O53" s="100">
        <f t="shared" ca="1" si="6"/>
        <v>0</v>
      </c>
      <c r="P53" s="104"/>
      <c r="Q53" s="100">
        <f t="shared" ca="1" si="7"/>
        <v>0</v>
      </c>
      <c r="R53" s="104"/>
      <c r="S53" s="100">
        <f t="shared" ca="1" si="8"/>
        <v>0</v>
      </c>
      <c r="T53" s="83">
        <f t="shared" ca="1" si="1"/>
        <v>0</v>
      </c>
    </row>
    <row r="54" spans="1:20" ht="15" customHeight="1">
      <c r="A54" s="85" t="s">
        <v>210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2"/>
        <v>0</v>
      </c>
      <c r="F54" s="107"/>
      <c r="G54" s="100">
        <f t="shared" ca="1" si="3"/>
        <v>0</v>
      </c>
      <c r="H54" s="122"/>
      <c r="I54" s="100">
        <f t="shared" ca="1" si="3"/>
        <v>0</v>
      </c>
      <c r="J54" s="104"/>
      <c r="K54" s="100">
        <f t="shared" ca="1" si="4"/>
        <v>0</v>
      </c>
      <c r="L54" s="104"/>
      <c r="M54" s="100">
        <f t="shared" ca="1" si="5"/>
        <v>0</v>
      </c>
      <c r="N54" s="104"/>
      <c r="O54" s="100">
        <f t="shared" ca="1" si="6"/>
        <v>0</v>
      </c>
      <c r="P54" s="104"/>
      <c r="Q54" s="100">
        <f t="shared" ca="1" si="7"/>
        <v>0</v>
      </c>
      <c r="R54" s="104"/>
      <c r="S54" s="100">
        <f t="shared" ca="1" si="8"/>
        <v>0</v>
      </c>
      <c r="T54" s="83">
        <f t="shared" ca="1" si="1"/>
        <v>0</v>
      </c>
    </row>
    <row r="55" spans="1:20" ht="15" customHeight="1">
      <c r="A55" s="85" t="s">
        <v>221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00">
        <f t="shared" ca="1" si="3"/>
        <v>0</v>
      </c>
      <c r="J55" s="104"/>
      <c r="K55" s="100">
        <f t="shared" ca="1" si="4"/>
        <v>0</v>
      </c>
      <c r="L55" s="104"/>
      <c r="M55" s="100">
        <f t="shared" ca="1" si="5"/>
        <v>0</v>
      </c>
      <c r="N55" s="104"/>
      <c r="O55" s="100">
        <f t="shared" ca="1" si="6"/>
        <v>0</v>
      </c>
      <c r="P55" s="104"/>
      <c r="Q55" s="100">
        <f t="shared" ca="1" si="7"/>
        <v>0</v>
      </c>
      <c r="R55" s="104"/>
      <c r="S55" s="100">
        <f t="shared" ca="1" si="8"/>
        <v>0</v>
      </c>
      <c r="T55" s="83">
        <f t="shared" ca="1" si="1"/>
        <v>0</v>
      </c>
    </row>
    <row r="56" spans="1:20" ht="15" customHeight="1">
      <c r="A56" s="85" t="s">
        <v>164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2"/>
        <v>0</v>
      </c>
      <c r="F56" s="107"/>
      <c r="G56" s="100">
        <f t="shared" ca="1" si="3"/>
        <v>0</v>
      </c>
      <c r="H56" s="122"/>
      <c r="I56" s="100">
        <f t="shared" ca="1" si="3"/>
        <v>0</v>
      </c>
      <c r="J56" s="104"/>
      <c r="K56" s="100">
        <f t="shared" ca="1" si="4"/>
        <v>0</v>
      </c>
      <c r="L56" s="104"/>
      <c r="M56" s="100">
        <f t="shared" ca="1" si="5"/>
        <v>0</v>
      </c>
      <c r="N56" s="104"/>
      <c r="O56" s="100">
        <f t="shared" ca="1" si="6"/>
        <v>0</v>
      </c>
      <c r="P56" s="104"/>
      <c r="Q56" s="100">
        <f t="shared" ca="1" si="7"/>
        <v>0</v>
      </c>
      <c r="R56" s="104"/>
      <c r="S56" s="100">
        <f t="shared" ca="1" si="8"/>
        <v>0</v>
      </c>
      <c r="T56" s="83">
        <f t="shared" ca="1" si="1"/>
        <v>0</v>
      </c>
    </row>
    <row r="57" spans="1:20" ht="15" customHeight="1">
      <c r="A57" s="85" t="s">
        <v>222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C</v>
      </c>
      <c r="D57" s="19">
        <f t="shared" ca="1" si="0"/>
        <v>118</v>
      </c>
      <c r="E57" s="20">
        <f t="shared" si="2"/>
        <v>0</v>
      </c>
      <c r="F57" s="107"/>
      <c r="G57" s="100">
        <f t="shared" ca="1" si="3"/>
        <v>0</v>
      </c>
      <c r="H57" s="122"/>
      <c r="I57" s="100">
        <f t="shared" ca="1" si="3"/>
        <v>0</v>
      </c>
      <c r="J57" s="104"/>
      <c r="K57" s="100">
        <f t="shared" ca="1" si="4"/>
        <v>0</v>
      </c>
      <c r="L57" s="104"/>
      <c r="M57" s="100">
        <f t="shared" ca="1" si="5"/>
        <v>0</v>
      </c>
      <c r="N57" s="104"/>
      <c r="O57" s="100">
        <f t="shared" ca="1" si="6"/>
        <v>0</v>
      </c>
      <c r="P57" s="104"/>
      <c r="Q57" s="100">
        <f t="shared" ca="1" si="7"/>
        <v>0</v>
      </c>
      <c r="R57" s="104"/>
      <c r="S57" s="100">
        <f t="shared" ca="1" si="8"/>
        <v>0</v>
      </c>
      <c r="T57" s="83">
        <f t="shared" ca="1" si="1"/>
        <v>0</v>
      </c>
    </row>
    <row r="58" spans="1:20" ht="15" customHeight="1">
      <c r="A58" s="85" t="s">
        <v>233</v>
      </c>
      <c r="B58" t="s">
        <v>66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24.5</v>
      </c>
      <c r="F58" s="107"/>
      <c r="G58" s="100">
        <f t="shared" ca="1" si="3"/>
        <v>0</v>
      </c>
      <c r="H58" s="122">
        <v>24.5</v>
      </c>
      <c r="I58" s="100">
        <f t="shared" ca="1" si="3"/>
        <v>857.5</v>
      </c>
      <c r="J58" s="104"/>
      <c r="K58" s="100">
        <f t="shared" ca="1" si="4"/>
        <v>0</v>
      </c>
      <c r="L58" s="104"/>
      <c r="M58" s="100">
        <f t="shared" ca="1" si="5"/>
        <v>0</v>
      </c>
      <c r="N58" s="104"/>
      <c r="O58" s="100">
        <f t="shared" ca="1" si="6"/>
        <v>0</v>
      </c>
      <c r="P58" s="104"/>
      <c r="Q58" s="100">
        <f t="shared" ca="1" si="7"/>
        <v>0</v>
      </c>
      <c r="R58" s="104"/>
      <c r="S58" s="100">
        <f t="shared" ca="1" si="8"/>
        <v>0</v>
      </c>
      <c r="T58" s="83">
        <f t="shared" ca="1" si="1"/>
        <v>857.5</v>
      </c>
    </row>
    <row r="59" spans="1:20" ht="15" customHeight="1">
      <c r="A59" s="85" t="s">
        <v>224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2"/>
        <v>0</v>
      </c>
      <c r="F59" s="107"/>
      <c r="G59" s="100">
        <f t="shared" ca="1" si="3"/>
        <v>0</v>
      </c>
      <c r="H59" s="122"/>
      <c r="I59" s="100">
        <f t="shared" ca="1" si="3"/>
        <v>0</v>
      </c>
      <c r="J59" s="104"/>
      <c r="K59" s="100">
        <f t="shared" ca="1" si="4"/>
        <v>0</v>
      </c>
      <c r="L59" s="104"/>
      <c r="M59" s="100">
        <f t="shared" ca="1" si="5"/>
        <v>0</v>
      </c>
      <c r="N59" s="104"/>
      <c r="O59" s="100">
        <f t="shared" ca="1" si="6"/>
        <v>0</v>
      </c>
      <c r="P59" s="104"/>
      <c r="Q59" s="100">
        <f t="shared" ca="1" si="7"/>
        <v>0</v>
      </c>
      <c r="R59" s="104"/>
      <c r="S59" s="100">
        <f t="shared" ca="1" si="8"/>
        <v>0</v>
      </c>
      <c r="T59" s="83">
        <f t="shared" ca="1" si="1"/>
        <v>0</v>
      </c>
    </row>
    <row r="60" spans="1:20" ht="15" customHeight="1">
      <c r="A60" s="85" t="s">
        <v>229</v>
      </c>
      <c r="B60" t="s">
        <v>66</v>
      </c>
      <c r="C60" s="4" t="s">
        <v>7</v>
      </c>
      <c r="D60" s="19">
        <f t="shared" si="0"/>
        <v>75</v>
      </c>
      <c r="E60" s="20">
        <f t="shared" si="2"/>
        <v>0</v>
      </c>
      <c r="F60" s="107"/>
      <c r="G60" s="100">
        <f t="shared" si="3"/>
        <v>0</v>
      </c>
      <c r="H60" s="122"/>
      <c r="I60" s="100">
        <f t="shared" si="3"/>
        <v>0</v>
      </c>
      <c r="J60" s="104"/>
      <c r="K60" s="100">
        <f t="shared" si="4"/>
        <v>0</v>
      </c>
      <c r="L60" s="104"/>
      <c r="M60" s="100">
        <f t="shared" si="5"/>
        <v>0</v>
      </c>
      <c r="N60" s="104"/>
      <c r="O60" s="100">
        <f t="shared" si="6"/>
        <v>0</v>
      </c>
      <c r="P60" s="104"/>
      <c r="Q60" s="100">
        <f t="shared" si="7"/>
        <v>0</v>
      </c>
      <c r="R60" s="104"/>
      <c r="S60" s="100">
        <f t="shared" si="8"/>
        <v>0</v>
      </c>
      <c r="T60" s="83">
        <f t="shared" si="1"/>
        <v>0</v>
      </c>
    </row>
    <row r="61" spans="1:20" ht="15" customHeight="1">
      <c r="A61" s="85" t="s">
        <v>230</v>
      </c>
      <c r="B61" t="s">
        <v>66</v>
      </c>
      <c r="C61" s="4" t="s">
        <v>9</v>
      </c>
      <c r="D61" s="19">
        <f t="shared" si="0"/>
        <v>35</v>
      </c>
      <c r="E61" s="20">
        <f t="shared" si="2"/>
        <v>2.5</v>
      </c>
      <c r="F61" s="107"/>
      <c r="G61" s="100">
        <f t="shared" si="3"/>
        <v>0</v>
      </c>
      <c r="H61" s="122"/>
      <c r="I61" s="100">
        <f t="shared" si="3"/>
        <v>0</v>
      </c>
      <c r="J61" s="104"/>
      <c r="K61" s="100">
        <f t="shared" si="4"/>
        <v>0</v>
      </c>
      <c r="L61" s="104">
        <v>2.5</v>
      </c>
      <c r="M61" s="100">
        <f t="shared" si="5"/>
        <v>87.5</v>
      </c>
      <c r="N61" s="104"/>
      <c r="O61" s="100">
        <f t="shared" si="6"/>
        <v>0</v>
      </c>
      <c r="P61" s="104"/>
      <c r="Q61" s="100">
        <f t="shared" si="7"/>
        <v>0</v>
      </c>
      <c r="R61" s="104"/>
      <c r="S61" s="100">
        <f t="shared" si="8"/>
        <v>0</v>
      </c>
      <c r="T61" s="83">
        <f t="shared" si="1"/>
        <v>87.5</v>
      </c>
    </row>
    <row r="62" spans="1:20" ht="15" customHeight="1">
      <c r="A62" s="85" t="s">
        <v>225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"/>
        <v>0</v>
      </c>
      <c r="F62" s="107"/>
      <c r="G62" s="100">
        <f t="shared" ca="1" si="3"/>
        <v>0</v>
      </c>
      <c r="H62" s="122"/>
      <c r="I62" s="100">
        <f t="shared" ca="1" si="3"/>
        <v>0</v>
      </c>
      <c r="J62" s="104"/>
      <c r="K62" s="100">
        <f t="shared" ca="1" si="4"/>
        <v>0</v>
      </c>
      <c r="L62" s="104"/>
      <c r="M62" s="100">
        <f t="shared" ca="1" si="5"/>
        <v>0</v>
      </c>
      <c r="N62" s="104"/>
      <c r="O62" s="100">
        <f t="shared" ca="1" si="6"/>
        <v>0</v>
      </c>
      <c r="P62" s="104"/>
      <c r="Q62" s="100">
        <f t="shared" ca="1" si="7"/>
        <v>0</v>
      </c>
      <c r="R62" s="104"/>
      <c r="S62" s="100">
        <f t="shared" ca="1" si="8"/>
        <v>0</v>
      </c>
      <c r="T62" s="83">
        <f t="shared" ca="1" si="1"/>
        <v>0</v>
      </c>
    </row>
    <row r="63" spans="1:20" ht="15" customHeight="1">
      <c r="A63" s="85" t="s">
        <v>238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8.25</v>
      </c>
      <c r="F63" s="107"/>
      <c r="G63" s="100">
        <f t="shared" si="3"/>
        <v>0</v>
      </c>
      <c r="H63" s="122"/>
      <c r="I63" s="100">
        <f t="shared" si="3"/>
        <v>0</v>
      </c>
      <c r="J63" s="104"/>
      <c r="K63" s="100">
        <f t="shared" si="4"/>
        <v>0</v>
      </c>
      <c r="L63" s="104">
        <v>8.25</v>
      </c>
      <c r="M63" s="100">
        <f t="shared" si="5"/>
        <v>825</v>
      </c>
      <c r="N63" s="104"/>
      <c r="O63" s="100">
        <f t="shared" si="6"/>
        <v>0</v>
      </c>
      <c r="P63" s="104"/>
      <c r="Q63" s="100">
        <f t="shared" si="7"/>
        <v>0</v>
      </c>
      <c r="R63" s="104"/>
      <c r="S63" s="100">
        <f t="shared" si="8"/>
        <v>0</v>
      </c>
      <c r="T63" s="83">
        <f t="shared" si="1"/>
        <v>825</v>
      </c>
    </row>
    <row r="64" spans="1:20" ht="15" customHeight="1">
      <c r="A64" s="85" t="s">
        <v>239</v>
      </c>
      <c r="B64" t="s">
        <v>66</v>
      </c>
      <c r="C64" s="4" t="s">
        <v>6</v>
      </c>
      <c r="D64" s="19">
        <f t="shared" si="0"/>
        <v>100</v>
      </c>
      <c r="E64" s="20">
        <f t="shared" si="2"/>
        <v>0</v>
      </c>
      <c r="F64" s="107"/>
      <c r="G64" s="100">
        <f t="shared" si="3"/>
        <v>0</v>
      </c>
      <c r="H64" s="122"/>
      <c r="I64" s="100">
        <f t="shared" si="3"/>
        <v>0</v>
      </c>
      <c r="J64" s="104"/>
      <c r="K64" s="100">
        <f t="shared" si="4"/>
        <v>0</v>
      </c>
      <c r="L64" s="104"/>
      <c r="M64" s="100">
        <f t="shared" si="5"/>
        <v>0</v>
      </c>
      <c r="N64" s="104"/>
      <c r="O64" s="100">
        <f t="shared" si="6"/>
        <v>0</v>
      </c>
      <c r="P64" s="104"/>
      <c r="Q64" s="100">
        <f t="shared" si="7"/>
        <v>0</v>
      </c>
      <c r="R64" s="104"/>
      <c r="S64" s="100">
        <f t="shared" si="8"/>
        <v>0</v>
      </c>
      <c r="T64" s="83">
        <f t="shared" si="1"/>
        <v>0</v>
      </c>
    </row>
    <row r="65" spans="1:20" ht="15" customHeight="1">
      <c r="A65" s="85" t="s">
        <v>244</v>
      </c>
      <c r="B65" t="s">
        <v>245</v>
      </c>
      <c r="C65" s="4" t="s">
        <v>9</v>
      </c>
      <c r="D65" s="19">
        <f t="shared" si="0"/>
        <v>35</v>
      </c>
      <c r="E65" s="20">
        <f t="shared" si="2"/>
        <v>0</v>
      </c>
      <c r="F65" s="107"/>
      <c r="G65" s="100">
        <f t="shared" si="3"/>
        <v>0</v>
      </c>
      <c r="H65" s="122"/>
      <c r="I65" s="100">
        <f t="shared" si="3"/>
        <v>0</v>
      </c>
      <c r="J65" s="104"/>
      <c r="K65" s="100">
        <f t="shared" si="4"/>
        <v>0</v>
      </c>
      <c r="L65" s="104"/>
      <c r="M65" s="100">
        <f t="shared" si="5"/>
        <v>0</v>
      </c>
      <c r="N65" s="104"/>
      <c r="O65" s="100">
        <f t="shared" si="6"/>
        <v>0</v>
      </c>
      <c r="P65" s="104"/>
      <c r="Q65" s="100">
        <f t="shared" si="7"/>
        <v>0</v>
      </c>
      <c r="R65" s="104"/>
      <c r="S65" s="100">
        <f t="shared" si="8"/>
        <v>0</v>
      </c>
      <c r="T65" s="83">
        <f t="shared" si="1"/>
        <v>0</v>
      </c>
    </row>
    <row r="66" spans="1:20" ht="15" customHeight="1">
      <c r="A66" s="85" t="s">
        <v>241</v>
      </c>
      <c r="B66" t="s">
        <v>66</v>
      </c>
      <c r="C66" s="4" t="s">
        <v>4</v>
      </c>
      <c r="D66" s="19">
        <f t="shared" si="0"/>
        <v>140</v>
      </c>
      <c r="E66" s="20">
        <f t="shared" si="2"/>
        <v>0</v>
      </c>
      <c r="F66" s="107"/>
      <c r="G66" s="100">
        <f t="shared" si="3"/>
        <v>0</v>
      </c>
      <c r="H66" s="122"/>
      <c r="I66" s="100">
        <f t="shared" si="3"/>
        <v>0</v>
      </c>
      <c r="J66" s="104"/>
      <c r="K66" s="100">
        <f t="shared" si="4"/>
        <v>0</v>
      </c>
      <c r="L66" s="104"/>
      <c r="M66" s="100">
        <f t="shared" si="5"/>
        <v>0</v>
      </c>
      <c r="N66" s="104"/>
      <c r="O66" s="100">
        <f t="shared" si="6"/>
        <v>0</v>
      </c>
      <c r="P66" s="104"/>
      <c r="Q66" s="100">
        <f t="shared" si="7"/>
        <v>0</v>
      </c>
      <c r="R66" s="104"/>
      <c r="S66" s="100">
        <f t="shared" si="8"/>
        <v>0</v>
      </c>
      <c r="T66" s="83">
        <f t="shared" si="1"/>
        <v>0</v>
      </c>
    </row>
    <row r="67" spans="1:20" ht="15" customHeight="1">
      <c r="A67" s="85" t="s">
        <v>223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D</v>
      </c>
      <c r="D67" s="19">
        <f t="shared" ca="1" si="0"/>
        <v>100</v>
      </c>
      <c r="E67" s="20">
        <f t="shared" si="2"/>
        <v>0</v>
      </c>
      <c r="F67" s="107"/>
      <c r="G67" s="100">
        <f t="shared" ca="1" si="3"/>
        <v>0</v>
      </c>
      <c r="H67" s="122"/>
      <c r="I67" s="100">
        <f t="shared" ca="1" si="3"/>
        <v>0</v>
      </c>
      <c r="J67" s="104"/>
      <c r="K67" s="100">
        <f t="shared" ca="1" si="4"/>
        <v>0</v>
      </c>
      <c r="L67" s="104"/>
      <c r="M67" s="100">
        <f t="shared" ca="1" si="5"/>
        <v>0</v>
      </c>
      <c r="N67" s="104"/>
      <c r="O67" s="100">
        <f t="shared" ca="1" si="6"/>
        <v>0</v>
      </c>
      <c r="P67" s="104"/>
      <c r="Q67" s="100">
        <f t="shared" ca="1" si="7"/>
        <v>0</v>
      </c>
      <c r="R67" s="104"/>
      <c r="S67" s="100">
        <f t="shared" ca="1" si="8"/>
        <v>0</v>
      </c>
      <c r="T67" s="83">
        <f t="shared" ca="1" si="1"/>
        <v>0</v>
      </c>
    </row>
    <row r="68" spans="1:20" ht="15" customHeight="1">
      <c r="A68" s="85" t="s">
        <v>247</v>
      </c>
      <c r="B68" s="14" t="s">
        <v>66</v>
      </c>
      <c r="C68" s="18" t="s">
        <v>8</v>
      </c>
      <c r="D68" s="19">
        <f t="shared" si="0"/>
        <v>60</v>
      </c>
      <c r="E68" s="20">
        <f t="shared" si="2"/>
        <v>0</v>
      </c>
      <c r="F68" s="107"/>
      <c r="G68" s="100">
        <f t="shared" si="3"/>
        <v>0</v>
      </c>
      <c r="H68" s="122"/>
      <c r="I68" s="100">
        <f t="shared" si="3"/>
        <v>0</v>
      </c>
      <c r="J68" s="104"/>
      <c r="K68" s="100">
        <f t="shared" si="4"/>
        <v>0</v>
      </c>
      <c r="L68" s="104"/>
      <c r="M68" s="100">
        <f t="shared" si="5"/>
        <v>0</v>
      </c>
      <c r="N68" s="104"/>
      <c r="O68" s="100">
        <f t="shared" si="6"/>
        <v>0</v>
      </c>
      <c r="P68" s="104"/>
      <c r="Q68" s="100">
        <f t="shared" si="7"/>
        <v>0</v>
      </c>
      <c r="R68" s="104"/>
      <c r="S68" s="100">
        <f t="shared" si="8"/>
        <v>0</v>
      </c>
      <c r="T68" s="83">
        <f t="shared" si="1"/>
        <v>0</v>
      </c>
    </row>
    <row r="69" spans="1:20" ht="15" customHeight="1">
      <c r="A69" s="91" t="s">
        <v>248</v>
      </c>
      <c r="B69" s="14" t="s">
        <v>66</v>
      </c>
      <c r="C69" s="18" t="s">
        <v>6</v>
      </c>
      <c r="D69" s="19">
        <f t="shared" si="0"/>
        <v>100</v>
      </c>
      <c r="E69" s="20">
        <f t="shared" si="2"/>
        <v>0</v>
      </c>
      <c r="F69" s="107"/>
      <c r="G69" s="100">
        <f t="shared" si="3"/>
        <v>0</v>
      </c>
      <c r="H69" s="122"/>
      <c r="I69" s="100">
        <f t="shared" si="3"/>
        <v>0</v>
      </c>
      <c r="J69" s="104"/>
      <c r="K69" s="100">
        <f t="shared" si="4"/>
        <v>0</v>
      </c>
      <c r="L69" s="104"/>
      <c r="M69" s="100">
        <f t="shared" si="5"/>
        <v>0</v>
      </c>
      <c r="N69" s="104"/>
      <c r="O69" s="100">
        <f t="shared" si="6"/>
        <v>0</v>
      </c>
      <c r="P69" s="104"/>
      <c r="Q69" s="100">
        <f t="shared" si="7"/>
        <v>0</v>
      </c>
      <c r="R69" s="104"/>
      <c r="S69" s="100">
        <f t="shared" si="8"/>
        <v>0</v>
      </c>
      <c r="T69" s="83">
        <f t="shared" si="1"/>
        <v>0</v>
      </c>
    </row>
    <row r="70" spans="1:20" ht="15" customHeight="1">
      <c r="A70" s="91" t="s">
        <v>249</v>
      </c>
      <c r="B70" s="14" t="s">
        <v>66</v>
      </c>
      <c r="C70" s="18" t="s">
        <v>8</v>
      </c>
      <c r="D70" s="19">
        <f t="shared" si="0"/>
        <v>60</v>
      </c>
      <c r="E70" s="20">
        <f t="shared" si="2"/>
        <v>0</v>
      </c>
      <c r="F70" s="107"/>
      <c r="G70" s="100">
        <f t="shared" si="3"/>
        <v>0</v>
      </c>
      <c r="H70" s="122"/>
      <c r="I70" s="100">
        <f t="shared" si="3"/>
        <v>0</v>
      </c>
      <c r="J70" s="104"/>
      <c r="K70" s="100">
        <f t="shared" si="4"/>
        <v>0</v>
      </c>
      <c r="L70" s="104"/>
      <c r="M70" s="100">
        <f t="shared" si="5"/>
        <v>0</v>
      </c>
      <c r="N70" s="104"/>
      <c r="O70" s="100">
        <f t="shared" si="6"/>
        <v>0</v>
      </c>
      <c r="P70" s="104"/>
      <c r="Q70" s="100">
        <f t="shared" si="7"/>
        <v>0</v>
      </c>
      <c r="R70" s="104"/>
      <c r="S70" s="100">
        <f t="shared" si="8"/>
        <v>0</v>
      </c>
      <c r="T70" s="83">
        <f t="shared" si="1"/>
        <v>0</v>
      </c>
    </row>
    <row r="71" spans="1:20" ht="15" customHeight="1">
      <c r="A71" s="91" t="s">
        <v>250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50.5</v>
      </c>
      <c r="F71" s="107"/>
      <c r="G71" s="100">
        <f t="shared" si="3"/>
        <v>0</v>
      </c>
      <c r="H71" s="122">
        <v>50.5</v>
      </c>
      <c r="I71" s="100">
        <f t="shared" si="3"/>
        <v>5959</v>
      </c>
      <c r="J71" s="104"/>
      <c r="K71" s="100">
        <f t="shared" si="4"/>
        <v>0</v>
      </c>
      <c r="L71" s="104"/>
      <c r="M71" s="100">
        <f t="shared" si="5"/>
        <v>0</v>
      </c>
      <c r="N71" s="104"/>
      <c r="O71" s="100">
        <f t="shared" si="6"/>
        <v>0</v>
      </c>
      <c r="P71" s="104"/>
      <c r="Q71" s="100">
        <f t="shared" si="7"/>
        <v>0</v>
      </c>
      <c r="R71" s="104"/>
      <c r="S71" s="100">
        <f t="shared" si="8"/>
        <v>0</v>
      </c>
      <c r="T71" s="83">
        <f t="shared" si="1"/>
        <v>5959</v>
      </c>
    </row>
    <row r="72" spans="1:20" ht="15" customHeight="1">
      <c r="A72" s="91" t="s">
        <v>251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00">
        <f t="shared" si="3"/>
        <v>0</v>
      </c>
      <c r="J72" s="104"/>
      <c r="K72" s="100">
        <f t="shared" si="4"/>
        <v>0</v>
      </c>
      <c r="L72" s="104"/>
      <c r="M72" s="100">
        <f t="shared" si="5"/>
        <v>0</v>
      </c>
      <c r="N72" s="104"/>
      <c r="O72" s="100">
        <f t="shared" si="6"/>
        <v>0</v>
      </c>
      <c r="P72" s="104"/>
      <c r="Q72" s="100">
        <f t="shared" si="7"/>
        <v>0</v>
      </c>
      <c r="R72" s="104"/>
      <c r="S72" s="100">
        <f t="shared" si="8"/>
        <v>0</v>
      </c>
      <c r="T72" s="83">
        <f t="shared" si="1"/>
        <v>0</v>
      </c>
    </row>
    <row r="73" spans="1:20" ht="15" customHeight="1">
      <c r="A73" s="91" t="s">
        <v>252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00">
        <f t="shared" si="3"/>
        <v>0</v>
      </c>
      <c r="J73" s="104"/>
      <c r="K73" s="100">
        <f t="shared" si="4"/>
        <v>0</v>
      </c>
      <c r="L73" s="104"/>
      <c r="M73" s="100">
        <f t="shared" si="5"/>
        <v>0</v>
      </c>
      <c r="N73" s="104"/>
      <c r="O73" s="100">
        <f t="shared" si="6"/>
        <v>0</v>
      </c>
      <c r="P73" s="104"/>
      <c r="Q73" s="100">
        <f t="shared" si="7"/>
        <v>0</v>
      </c>
      <c r="R73" s="104"/>
      <c r="S73" s="100">
        <f t="shared" si="8"/>
        <v>0</v>
      </c>
      <c r="T73" s="83">
        <f t="shared" si="1"/>
        <v>0</v>
      </c>
    </row>
    <row r="74" spans="1:20" ht="15" customHeight="1">
      <c r="A74" s="91" t="s">
        <v>259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107"/>
      <c r="G74" s="100">
        <f t="shared" si="3"/>
        <v>0</v>
      </c>
      <c r="H74" s="122"/>
      <c r="I74" s="100">
        <f t="shared" si="3"/>
        <v>0</v>
      </c>
      <c r="J74" s="104"/>
      <c r="K74" s="100">
        <f t="shared" si="4"/>
        <v>0</v>
      </c>
      <c r="L74" s="104"/>
      <c r="M74" s="100">
        <f t="shared" si="5"/>
        <v>0</v>
      </c>
      <c r="N74" s="104"/>
      <c r="O74" s="100">
        <f t="shared" si="6"/>
        <v>0</v>
      </c>
      <c r="P74" s="104"/>
      <c r="Q74" s="100">
        <f t="shared" si="7"/>
        <v>0</v>
      </c>
      <c r="R74" s="104"/>
      <c r="S74" s="100">
        <f t="shared" si="8"/>
        <v>0</v>
      </c>
      <c r="T74" s="83">
        <f t="shared" si="1"/>
        <v>0</v>
      </c>
    </row>
    <row r="75" spans="1:20" ht="15" customHeight="1">
      <c r="A75" s="91" t="s">
        <v>255</v>
      </c>
      <c r="B75" s="14" t="s">
        <v>66</v>
      </c>
      <c r="C75" s="18" t="s">
        <v>6</v>
      </c>
      <c r="D75" s="19">
        <f t="shared" si="0"/>
        <v>100</v>
      </c>
      <c r="E75" s="20">
        <f t="shared" si="2"/>
        <v>0</v>
      </c>
      <c r="F75" s="75"/>
      <c r="G75" s="100">
        <f t="shared" si="3"/>
        <v>0</v>
      </c>
      <c r="H75" s="104"/>
      <c r="I75" s="100">
        <f t="shared" si="3"/>
        <v>0</v>
      </c>
      <c r="J75" s="104"/>
      <c r="K75" s="100">
        <f t="shared" si="4"/>
        <v>0</v>
      </c>
      <c r="L75" s="104"/>
      <c r="M75" s="100">
        <f t="shared" si="5"/>
        <v>0</v>
      </c>
      <c r="N75" s="104"/>
      <c r="O75" s="100">
        <f t="shared" si="6"/>
        <v>0</v>
      </c>
      <c r="P75" s="104"/>
      <c r="Q75" s="100">
        <f t="shared" si="7"/>
        <v>0</v>
      </c>
      <c r="R75" s="104"/>
      <c r="S75" s="100">
        <f t="shared" si="8"/>
        <v>0</v>
      </c>
      <c r="T75" s="83">
        <f t="shared" si="1"/>
        <v>0</v>
      </c>
    </row>
    <row r="76" spans="1:20" ht="15" customHeight="1">
      <c r="A76" s="91" t="s">
        <v>260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04"/>
      <c r="I76" s="100">
        <f t="shared" ca="1" si="3"/>
        <v>0</v>
      </c>
      <c r="J76" s="104"/>
      <c r="K76" s="100">
        <f t="shared" ca="1" si="4"/>
        <v>0</v>
      </c>
      <c r="L76" s="104"/>
      <c r="M76" s="100">
        <f t="shared" ca="1" si="5"/>
        <v>0</v>
      </c>
      <c r="N76" s="104"/>
      <c r="O76" s="100">
        <f t="shared" ca="1" si="6"/>
        <v>0</v>
      </c>
      <c r="P76" s="104"/>
      <c r="Q76" s="100">
        <f t="shared" ca="1" si="7"/>
        <v>0</v>
      </c>
      <c r="R76" s="104"/>
      <c r="S76" s="100">
        <f t="shared" ca="1" si="8"/>
        <v>0</v>
      </c>
      <c r="T76" s="83">
        <f t="shared" ca="1" si="1"/>
        <v>0</v>
      </c>
    </row>
    <row r="77" spans="1:20" ht="15" customHeight="1">
      <c r="A77" s="91" t="s">
        <v>263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t="shared" ref="D77:D83" ca="1" si="9">IF(OR($C77="",$C77=0),"",VLOOKUP($C77,Ansätze,$D$11,FALSE))</f>
        <v>100</v>
      </c>
      <c r="E77" s="20">
        <f t="shared" si="2"/>
        <v>0</v>
      </c>
      <c r="F77" s="75"/>
      <c r="G77" s="100">
        <f t="shared" ca="1" si="3"/>
        <v>0</v>
      </c>
      <c r="H77" s="104"/>
      <c r="I77" s="100">
        <f t="shared" ca="1" si="3"/>
        <v>0</v>
      </c>
      <c r="J77" s="104"/>
      <c r="K77" s="100">
        <f t="shared" ca="1" si="4"/>
        <v>0</v>
      </c>
      <c r="L77" s="104"/>
      <c r="M77" s="100">
        <f t="shared" ca="1" si="5"/>
        <v>0</v>
      </c>
      <c r="N77" s="104"/>
      <c r="O77" s="100">
        <f t="shared" ca="1" si="6"/>
        <v>0</v>
      </c>
      <c r="P77" s="104"/>
      <c r="Q77" s="100">
        <f t="shared" ca="1" si="7"/>
        <v>0</v>
      </c>
      <c r="R77" s="104"/>
      <c r="S77" s="100">
        <f t="shared" ca="1" si="8"/>
        <v>0</v>
      </c>
      <c r="T77" s="83">
        <f t="shared" ref="T77:T84" ca="1" si="10">IF(D77="",0,D77*E77)</f>
        <v>0</v>
      </c>
    </row>
    <row r="78" spans="1:20" ht="15" customHeight="1">
      <c r="A78" s="91" t="s">
        <v>258</v>
      </c>
      <c r="B78" s="14" t="s">
        <v>66</v>
      </c>
      <c r="C78" s="18" t="s">
        <v>6</v>
      </c>
      <c r="D78" s="19">
        <f t="shared" si="9"/>
        <v>100</v>
      </c>
      <c r="E78" s="20">
        <f t="shared" ref="E78:E85" si="11">F78+H78+J78+L78+N78+P78+R78</f>
        <v>0</v>
      </c>
      <c r="F78" s="75"/>
      <c r="G78" s="100">
        <f t="shared" ref="G78:I84" si="12">IF($D78="",0,$D78*F78)</f>
        <v>0</v>
      </c>
      <c r="H78" s="104"/>
      <c r="I78" s="100">
        <f t="shared" si="12"/>
        <v>0</v>
      </c>
      <c r="J78" s="104"/>
      <c r="K78" s="100">
        <f t="shared" ref="K78:K84" si="13">IF($D78="",0,$D78*J78)</f>
        <v>0</v>
      </c>
      <c r="L78" s="104"/>
      <c r="M78" s="100">
        <f t="shared" ref="M78:M84" si="14">IF($D78="",0,$D78*L78)</f>
        <v>0</v>
      </c>
      <c r="N78" s="104"/>
      <c r="O78" s="100">
        <f t="shared" ref="O78:O84" si="15">IF($D78="",0,$D78*N78)</f>
        <v>0</v>
      </c>
      <c r="P78" s="104"/>
      <c r="Q78" s="100">
        <f t="shared" ref="Q78:Q84" si="16">IF($D78="",0,$D78*P78)</f>
        <v>0</v>
      </c>
      <c r="R78" s="104"/>
      <c r="S78" s="100">
        <f t="shared" ref="S78:S84" si="17">IF($D78="",0,$D78*R78)</f>
        <v>0</v>
      </c>
      <c r="T78" s="83">
        <f t="shared" si="10"/>
        <v>0</v>
      </c>
    </row>
    <row r="79" spans="1:20" ht="15" customHeight="1">
      <c r="A79" s="91" t="s">
        <v>274</v>
      </c>
      <c r="B79" s="14" t="s">
        <v>66</v>
      </c>
      <c r="C79" s="18" t="s">
        <v>9</v>
      </c>
      <c r="D79" s="19">
        <f t="shared" si="9"/>
        <v>35</v>
      </c>
      <c r="E79" s="20">
        <f t="shared" si="11"/>
        <v>62.25</v>
      </c>
      <c r="F79" s="75"/>
      <c r="G79" s="100">
        <f t="shared" si="12"/>
        <v>0</v>
      </c>
      <c r="H79" s="104"/>
      <c r="I79" s="100">
        <f t="shared" si="12"/>
        <v>0</v>
      </c>
      <c r="J79" s="104"/>
      <c r="K79" s="100">
        <f t="shared" si="13"/>
        <v>0</v>
      </c>
      <c r="L79" s="104">
        <v>4.5</v>
      </c>
      <c r="M79" s="100">
        <f t="shared" si="14"/>
        <v>157.5</v>
      </c>
      <c r="N79" s="104"/>
      <c r="O79" s="100">
        <f t="shared" si="15"/>
        <v>0</v>
      </c>
      <c r="P79" s="104">
        <v>57.75</v>
      </c>
      <c r="Q79" s="100">
        <f t="shared" si="16"/>
        <v>2021.25</v>
      </c>
      <c r="R79" s="104"/>
      <c r="S79" s="100">
        <f t="shared" si="17"/>
        <v>0</v>
      </c>
      <c r="T79" s="83">
        <f t="shared" si="10"/>
        <v>2178.75</v>
      </c>
    </row>
    <row r="80" spans="1:20" ht="15" customHeight="1">
      <c r="A80" s="91" t="s">
        <v>275</v>
      </c>
      <c r="B80" s="14" t="s">
        <v>66</v>
      </c>
      <c r="C80" s="18" t="s">
        <v>5</v>
      </c>
      <c r="D80" s="19">
        <f t="shared" si="9"/>
        <v>118</v>
      </c>
      <c r="E80" s="20">
        <f t="shared" si="11"/>
        <v>0</v>
      </c>
      <c r="F80" s="75"/>
      <c r="G80" s="100">
        <f t="shared" si="12"/>
        <v>0</v>
      </c>
      <c r="H80" s="104"/>
      <c r="I80" s="100">
        <f t="shared" si="12"/>
        <v>0</v>
      </c>
      <c r="J80" s="104"/>
      <c r="K80" s="100">
        <f t="shared" si="13"/>
        <v>0</v>
      </c>
      <c r="L80" s="104"/>
      <c r="M80" s="100">
        <f t="shared" si="14"/>
        <v>0</v>
      </c>
      <c r="N80" s="104"/>
      <c r="O80" s="100">
        <f t="shared" si="15"/>
        <v>0</v>
      </c>
      <c r="P80" s="104"/>
      <c r="Q80" s="100">
        <f t="shared" si="16"/>
        <v>0</v>
      </c>
      <c r="R80" s="104"/>
      <c r="S80" s="100">
        <f t="shared" si="17"/>
        <v>0</v>
      </c>
      <c r="T80" s="83">
        <f t="shared" si="10"/>
        <v>0</v>
      </c>
    </row>
    <row r="81" spans="1:21" ht="15" customHeight="1">
      <c r="A81" s="91" t="s">
        <v>284</v>
      </c>
      <c r="B81" s="14" t="s">
        <v>66</v>
      </c>
      <c r="C81" s="18" t="s">
        <v>6</v>
      </c>
      <c r="D81" s="19">
        <f t="shared" si="9"/>
        <v>100</v>
      </c>
      <c r="E81" s="20">
        <f t="shared" si="11"/>
        <v>1</v>
      </c>
      <c r="F81" s="75"/>
      <c r="G81" s="100">
        <f t="shared" si="12"/>
        <v>0</v>
      </c>
      <c r="H81" s="104"/>
      <c r="I81" s="100">
        <f t="shared" si="12"/>
        <v>0</v>
      </c>
      <c r="J81" s="104">
        <v>1</v>
      </c>
      <c r="K81" s="100">
        <f t="shared" si="13"/>
        <v>100</v>
      </c>
      <c r="L81" s="104"/>
      <c r="M81" s="100">
        <f t="shared" si="14"/>
        <v>0</v>
      </c>
      <c r="N81" s="104"/>
      <c r="O81" s="100">
        <f t="shared" si="15"/>
        <v>0</v>
      </c>
      <c r="P81" s="104"/>
      <c r="Q81" s="100">
        <f t="shared" si="16"/>
        <v>0</v>
      </c>
      <c r="R81" s="104"/>
      <c r="S81" s="100">
        <f t="shared" si="17"/>
        <v>0</v>
      </c>
      <c r="T81" s="83">
        <f t="shared" si="10"/>
        <v>100</v>
      </c>
    </row>
    <row r="82" spans="1:21" ht="15" customHeight="1">
      <c r="A82" s="91" t="s">
        <v>285</v>
      </c>
      <c r="B82" s="14" t="s">
        <v>66</v>
      </c>
      <c r="C82" s="18" t="s">
        <v>9</v>
      </c>
      <c r="D82" s="19">
        <f t="shared" si="9"/>
        <v>35</v>
      </c>
      <c r="E82" s="20">
        <f t="shared" si="11"/>
        <v>45.5</v>
      </c>
      <c r="F82" s="75"/>
      <c r="G82" s="100">
        <f t="shared" si="12"/>
        <v>0</v>
      </c>
      <c r="H82" s="104"/>
      <c r="I82" s="100">
        <f t="shared" si="12"/>
        <v>0</v>
      </c>
      <c r="J82" s="104"/>
      <c r="K82" s="100">
        <f t="shared" si="13"/>
        <v>0</v>
      </c>
      <c r="L82" s="104"/>
      <c r="M82" s="100">
        <f t="shared" si="14"/>
        <v>0</v>
      </c>
      <c r="N82" s="104"/>
      <c r="O82" s="100">
        <f t="shared" si="15"/>
        <v>0</v>
      </c>
      <c r="P82" s="104">
        <v>45.5</v>
      </c>
      <c r="Q82" s="100">
        <f t="shared" si="16"/>
        <v>1592.5</v>
      </c>
      <c r="R82" s="104"/>
      <c r="S82" s="100">
        <f t="shared" si="17"/>
        <v>0</v>
      </c>
      <c r="T82" s="83">
        <f t="shared" si="10"/>
        <v>1592.5</v>
      </c>
    </row>
    <row r="83" spans="1:21" ht="15" customHeight="1">
      <c r="A83" s="91" t="s">
        <v>286</v>
      </c>
      <c r="B83" s="14" t="s">
        <v>66</v>
      </c>
      <c r="C83" s="18" t="s">
        <v>7</v>
      </c>
      <c r="D83" s="19">
        <f t="shared" si="9"/>
        <v>75</v>
      </c>
      <c r="E83" s="20">
        <f t="shared" si="11"/>
        <v>10.75</v>
      </c>
      <c r="F83" s="75"/>
      <c r="G83" s="100">
        <f t="shared" si="12"/>
        <v>0</v>
      </c>
      <c r="H83" s="104"/>
      <c r="I83" s="100">
        <f t="shared" si="12"/>
        <v>0</v>
      </c>
      <c r="J83" s="104"/>
      <c r="K83" s="100">
        <f t="shared" si="13"/>
        <v>0</v>
      </c>
      <c r="L83" s="104">
        <v>10.75</v>
      </c>
      <c r="M83" s="100">
        <f t="shared" si="14"/>
        <v>806.25</v>
      </c>
      <c r="N83" s="104"/>
      <c r="O83" s="100">
        <f t="shared" si="15"/>
        <v>0</v>
      </c>
      <c r="P83" s="104"/>
      <c r="Q83" s="100">
        <f t="shared" si="16"/>
        <v>0</v>
      </c>
      <c r="R83" s="104"/>
      <c r="S83" s="100">
        <f t="shared" si="17"/>
        <v>0</v>
      </c>
      <c r="T83" s="83">
        <f t="shared" si="10"/>
        <v>806.25</v>
      </c>
    </row>
    <row r="84" spans="1:21" ht="15" customHeight="1">
      <c r="A84" s="85"/>
      <c r="D84" s="19"/>
      <c r="E84" s="20">
        <f t="shared" si="11"/>
        <v>0</v>
      </c>
      <c r="F84" s="75"/>
      <c r="G84" s="100">
        <f t="shared" si="12"/>
        <v>0</v>
      </c>
      <c r="H84" s="104"/>
      <c r="I84" s="100">
        <f t="shared" si="12"/>
        <v>0</v>
      </c>
      <c r="J84" s="104"/>
      <c r="K84" s="100">
        <f t="shared" si="13"/>
        <v>0</v>
      </c>
      <c r="L84" s="104"/>
      <c r="M84" s="100">
        <f t="shared" si="14"/>
        <v>0</v>
      </c>
      <c r="N84" s="104"/>
      <c r="O84" s="100">
        <f t="shared" si="15"/>
        <v>0</v>
      </c>
      <c r="P84" s="104"/>
      <c r="Q84" s="100">
        <f t="shared" si="16"/>
        <v>0</v>
      </c>
      <c r="R84" s="104"/>
      <c r="S84" s="100">
        <f t="shared" si="17"/>
        <v>0</v>
      </c>
      <c r="T84" s="83">
        <f t="shared" si="10"/>
        <v>0</v>
      </c>
    </row>
    <row r="85" spans="1:21" s="62" customFormat="1" ht="15" customHeight="1">
      <c r="A85" s="86"/>
      <c r="C85" s="63" t="s">
        <v>155</v>
      </c>
      <c r="D85" s="57"/>
      <c r="E85" s="20">
        <f t="shared" si="11"/>
        <v>370.5</v>
      </c>
      <c r="F85" s="76">
        <f>SUM(F12:F84)</f>
        <v>0</v>
      </c>
      <c r="G85" s="77"/>
      <c r="H85" s="76">
        <f>SUM(H12:H84)</f>
        <v>128.75</v>
      </c>
      <c r="I85" s="77"/>
      <c r="J85" s="76">
        <f>SUM(J12:J84)</f>
        <v>1</v>
      </c>
      <c r="K85" s="77"/>
      <c r="L85" s="76">
        <f>SUM(L12:L84)</f>
        <v>36.75</v>
      </c>
      <c r="M85" s="77"/>
      <c r="N85" s="76">
        <f>SUM(N12:N84)</f>
        <v>0</v>
      </c>
      <c r="O85" s="77"/>
      <c r="P85" s="76">
        <f>SUM(P12:P84)</f>
        <v>204</v>
      </c>
      <c r="Q85" s="77"/>
      <c r="R85" s="76">
        <f>SUM(R12:R84)</f>
        <v>0</v>
      </c>
      <c r="S85" s="77"/>
      <c r="T85" s="77"/>
    </row>
    <row r="86" spans="1:21" ht="4.5" customHeight="1">
      <c r="A86" s="87"/>
      <c r="B86" s="40"/>
      <c r="C86" s="69"/>
      <c r="D86" s="70"/>
      <c r="E86" s="70"/>
      <c r="F86" s="78"/>
      <c r="G86" s="79"/>
      <c r="H86" s="78"/>
      <c r="I86" s="79"/>
      <c r="J86" s="78"/>
      <c r="K86" s="79"/>
      <c r="L86" s="78"/>
      <c r="M86" s="79"/>
      <c r="N86" s="78"/>
      <c r="O86" s="79"/>
      <c r="P86" s="78"/>
      <c r="Q86" s="79"/>
      <c r="R86" s="78"/>
      <c r="S86" s="79"/>
      <c r="T86" s="70"/>
      <c r="U86" s="65"/>
    </row>
    <row r="87" spans="1:21" ht="15" customHeight="1">
      <c r="A87" s="66"/>
      <c r="B87" s="66"/>
      <c r="C87" s="67" t="s">
        <v>156</v>
      </c>
      <c r="D87" s="68"/>
      <c r="E87" s="19"/>
      <c r="F87" s="80"/>
      <c r="G87" s="81">
        <f ca="1">SUM(G12:G86)</f>
        <v>0</v>
      </c>
      <c r="H87" s="80"/>
      <c r="I87" s="81">
        <f ca="1">SUM(I12:I86)</f>
        <v>13360</v>
      </c>
      <c r="J87" s="80"/>
      <c r="K87" s="81">
        <f ca="1">SUM(K12:K86)</f>
        <v>100</v>
      </c>
      <c r="L87" s="80"/>
      <c r="M87" s="81">
        <f ca="1">SUM(M12:M86)</f>
        <v>3121.75</v>
      </c>
      <c r="N87" s="80"/>
      <c r="O87" s="81">
        <f ca="1">SUM(O12:O86)</f>
        <v>0</v>
      </c>
      <c r="P87" s="80"/>
      <c r="Q87" s="81">
        <f ca="1">SUM(Q12:Q86)</f>
        <v>14408.75</v>
      </c>
      <c r="R87" s="80"/>
      <c r="S87" s="81">
        <f ca="1">SUM(S12:S86)</f>
        <v>0</v>
      </c>
      <c r="T87" s="81">
        <f ca="1">SUM(T13:T86)</f>
        <v>30990.5</v>
      </c>
      <c r="U87">
        <v>2630</v>
      </c>
    </row>
    <row r="88" spans="1:21">
      <c r="C88" s="41" t="s">
        <v>25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2">
        <f ca="1">SUBTOTAL(9,T13:T86)</f>
        <v>30990.5</v>
      </c>
      <c r="U88" s="199">
        <f ca="1">SUM(T88+U87)</f>
        <v>33620.5</v>
      </c>
    </row>
    <row r="89" spans="1:21">
      <c r="C89" s="56"/>
      <c r="F89" s="56"/>
      <c r="G89" s="56"/>
      <c r="H89" s="56"/>
      <c r="I89" s="56"/>
      <c r="J89" s="56"/>
      <c r="K89" s="56"/>
      <c r="L89" s="56"/>
      <c r="M89" s="56"/>
      <c r="N89" s="56"/>
      <c r="O89" s="56"/>
      <c r="P89" s="56"/>
      <c r="Q89" s="56"/>
      <c r="R89" s="56"/>
      <c r="S89" s="56"/>
    </row>
    <row r="90" spans="1:21">
      <c r="A90" s="108"/>
      <c r="T90" s="19"/>
    </row>
    <row r="99" spans="20:20">
      <c r="T99" s="21">
        <f>SUM(T97-T96)</f>
        <v>0</v>
      </c>
    </row>
  </sheetData>
  <autoFilter ref="A12:T87" xr:uid="{00000000-0009-0000-0000-000009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C12" xr:uid="{00000000-0002-0000-0900-000000000000}">
      <formula1>Kategorie</formula1>
    </dataValidation>
    <dataValidation type="list" allowBlank="1" showInputMessage="1" showErrorMessage="1" sqref="D12" xr:uid="{00000000-0002-0000-0900-000001000000}">
      <formula1>Jahr</formula1>
    </dataValidation>
    <dataValidation type="list" allowBlank="1" showInputMessage="1" showErrorMessage="1" sqref="A13:A87" xr:uid="{00000000-0002-0000-09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1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0000"/>
  </sheetPr>
  <dimension ref="A1:V99"/>
  <sheetViews>
    <sheetView topLeftCell="A49" zoomScale="110" zoomScaleNormal="110" zoomScaleSheetLayoutView="100" workbookViewId="0">
      <selection activeCell="V83" sqref="V8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11" width="9.7109375" style="21" customWidth="1"/>
    <col min="12" max="13" width="9.7109375" style="127" customWidth="1"/>
    <col min="14" max="19" width="9.7109375" style="21" customWidth="1"/>
    <col min="20" max="20" width="11.85546875" style="21" customWidth="1"/>
    <col min="21" max="21" width="9.7109375" customWidth="1"/>
  </cols>
  <sheetData>
    <row r="1" spans="1:2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123"/>
      <c r="M1" s="123"/>
      <c r="N1" s="3"/>
      <c r="O1" s="3"/>
      <c r="P1" s="3"/>
      <c r="Q1" s="3"/>
      <c r="R1" s="3"/>
      <c r="S1" s="3"/>
      <c r="T1" s="3"/>
      <c r="U1" s="3"/>
    </row>
    <row r="2" spans="1:22" s="15" customFormat="1" ht="15" customHeight="1">
      <c r="A2" s="106" t="s">
        <v>22</v>
      </c>
      <c r="L2" s="8"/>
      <c r="M2" s="8"/>
    </row>
    <row r="3" spans="1:22" s="15" customFormat="1" ht="14.25">
      <c r="A3" s="105"/>
      <c r="L3" s="8"/>
      <c r="M3" s="8"/>
    </row>
    <row r="4" spans="1:22" s="15" customFormat="1" ht="15">
      <c r="A4" s="106" t="s">
        <v>159</v>
      </c>
      <c r="B4" s="145" t="str">
        <f>IF(Vertragsdaten!B6="","",Vertragsdaten!B6)</f>
        <v>EP SIEP</v>
      </c>
      <c r="C4" s="145"/>
      <c r="D4" s="145"/>
      <c r="E4" s="59"/>
      <c r="F4" s="59"/>
      <c r="G4" s="59"/>
      <c r="H4" s="59"/>
      <c r="I4" s="59"/>
      <c r="J4" s="59"/>
      <c r="K4" s="59"/>
      <c r="L4" s="150"/>
      <c r="M4" s="150"/>
      <c r="N4" s="59"/>
      <c r="O4" s="59"/>
      <c r="P4" s="59"/>
      <c r="Q4" s="59"/>
      <c r="R4" s="59"/>
      <c r="S4" s="59"/>
      <c r="T4" s="59"/>
      <c r="U4" s="59"/>
    </row>
    <row r="5" spans="1:22" s="15" customFormat="1" ht="8.25" customHeight="1">
      <c r="A5" s="106"/>
      <c r="B5" s="90"/>
      <c r="C5" s="90"/>
      <c r="D5" s="90"/>
      <c r="L5" s="8"/>
      <c r="M5" s="8"/>
    </row>
    <row r="6" spans="1:2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84"/>
      <c r="U6" s="84"/>
    </row>
    <row r="7" spans="1:22" s="15" customFormat="1" ht="15" customHeight="1">
      <c r="A7" s="106"/>
      <c r="L7" s="8"/>
      <c r="M7" s="8"/>
      <c r="T7" s="64"/>
      <c r="U7" s="64"/>
    </row>
    <row r="8" spans="1:22" s="8" customFormat="1" ht="15">
      <c r="A8" s="106" t="s">
        <v>161</v>
      </c>
      <c r="B8" s="354">
        <v>42614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84"/>
      <c r="U8" s="84"/>
    </row>
    <row r="9" spans="1:22">
      <c r="A9" s="66"/>
      <c r="C9"/>
      <c r="D9"/>
      <c r="E9"/>
      <c r="F9"/>
      <c r="G9"/>
      <c r="H9"/>
      <c r="I9"/>
      <c r="J9"/>
      <c r="K9"/>
      <c r="L9" s="14"/>
      <c r="M9" s="14"/>
      <c r="N9"/>
      <c r="O9"/>
      <c r="P9"/>
      <c r="Q9"/>
      <c r="R9"/>
      <c r="S9"/>
      <c r="T9"/>
    </row>
    <row r="10" spans="1:2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/>
    </row>
    <row r="11" spans="1:2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72"/>
      <c r="I11" s="73"/>
      <c r="J11" s="72"/>
      <c r="K11" s="73"/>
      <c r="L11" s="151"/>
      <c r="M11" s="152"/>
      <c r="N11" s="72"/>
      <c r="O11" s="73"/>
      <c r="P11" s="72"/>
      <c r="Q11" s="73"/>
      <c r="R11" s="72"/>
      <c r="S11" s="73"/>
      <c r="T11"/>
    </row>
    <row r="12" spans="1:2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61" t="s">
        <v>154</v>
      </c>
    </row>
    <row r="13" spans="1:2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5" ca="1" si="0">IF(OR($C13="",$C13=0),"",VLOOKUP($C13,Ansätze,$D$11,FALSE))</f>
        <v>140</v>
      </c>
      <c r="E13" s="20">
        <f>F13+H13+J13+L13+N13+P13+R13</f>
        <v>29.5</v>
      </c>
      <c r="F13" s="107">
        <v>1</v>
      </c>
      <c r="G13" s="99">
        <f ca="1">IF($D13="",0,$D13*F13)</f>
        <v>140</v>
      </c>
      <c r="H13" s="121">
        <v>15</v>
      </c>
      <c r="I13" s="99">
        <f ca="1">IF($D13="",0,$D13*H13)</f>
        <v>2100</v>
      </c>
      <c r="J13" s="120">
        <v>0.25</v>
      </c>
      <c r="K13" s="99">
        <f ca="1">IF($D13="",0,$D13*J13)</f>
        <v>35</v>
      </c>
      <c r="L13" s="121">
        <v>2</v>
      </c>
      <c r="M13" s="153">
        <f ca="1">IF($D13="",0,$D13*L13)</f>
        <v>280</v>
      </c>
      <c r="N13" s="120">
        <v>5.25</v>
      </c>
      <c r="O13" s="99">
        <f ca="1">IF($D13="",0,$D13*N13)</f>
        <v>735</v>
      </c>
      <c r="P13" s="120">
        <v>6</v>
      </c>
      <c r="Q13" s="99">
        <f ca="1">IF($D13="",0,$D13*P13)</f>
        <v>840</v>
      </c>
      <c r="R13" s="120"/>
      <c r="S13" s="99">
        <f ca="1">IF($D13="",0,$D13*R13)</f>
        <v>0</v>
      </c>
      <c r="T13" s="83">
        <f t="shared" ref="T13:T75" ca="1" si="1">IF(D13="",0,D13*E13)</f>
        <v>4130</v>
      </c>
      <c r="V13" s="71"/>
    </row>
    <row r="14" spans="1:2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6" si="2">F14+H14+J14+L14+N14+P14+R14</f>
        <v>1.25</v>
      </c>
      <c r="F14" s="107"/>
      <c r="G14" s="100">
        <f t="shared" ref="G14:I76" ca="1" si="3">IF($D14="",0,$D14*F14)</f>
        <v>0</v>
      </c>
      <c r="H14" s="122">
        <v>1.25</v>
      </c>
      <c r="I14" s="100">
        <f t="shared" ca="1" si="3"/>
        <v>125</v>
      </c>
      <c r="J14" s="104"/>
      <c r="K14" s="100">
        <f t="shared" ref="K14:K76" ca="1" si="4">IF($D14="",0,$D14*J14)</f>
        <v>0</v>
      </c>
      <c r="L14" s="122"/>
      <c r="M14" s="147">
        <f t="shared" ref="M14:M76" ca="1" si="5">IF($D14="",0,$D14*L14)</f>
        <v>0</v>
      </c>
      <c r="N14" s="104"/>
      <c r="O14" s="100">
        <f t="shared" ref="O14:O76" ca="1" si="6">IF($D14="",0,$D14*N14)</f>
        <v>0</v>
      </c>
      <c r="P14" s="104"/>
      <c r="Q14" s="100">
        <f t="shared" ref="Q14:Q76" ca="1" si="7">IF($D14="",0,$D14*P14)</f>
        <v>0</v>
      </c>
      <c r="R14" s="104"/>
      <c r="S14" s="100">
        <f t="shared" ref="S14:S76" ca="1" si="8">IF($D14="",0,$D14*R14)</f>
        <v>0</v>
      </c>
      <c r="T14" s="83">
        <f t="shared" ca="1" si="1"/>
        <v>125</v>
      </c>
    </row>
    <row r="15" spans="1:2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28.75</v>
      </c>
      <c r="F15" s="107"/>
      <c r="G15" s="100">
        <f t="shared" ca="1" si="3"/>
        <v>0</v>
      </c>
      <c r="H15" s="122">
        <v>2.75</v>
      </c>
      <c r="I15" s="100">
        <f t="shared" ca="1" si="3"/>
        <v>324.5</v>
      </c>
      <c r="J15" s="104"/>
      <c r="K15" s="100">
        <f t="shared" ca="1" si="4"/>
        <v>0</v>
      </c>
      <c r="L15" s="122">
        <v>26</v>
      </c>
      <c r="M15" s="147">
        <f t="shared" ca="1" si="5"/>
        <v>3068</v>
      </c>
      <c r="N15" s="104"/>
      <c r="O15" s="100">
        <f t="shared" ca="1" si="6"/>
        <v>0</v>
      </c>
      <c r="P15" s="104"/>
      <c r="Q15" s="100">
        <f t="shared" ca="1" si="7"/>
        <v>0</v>
      </c>
      <c r="R15" s="104"/>
      <c r="S15" s="100">
        <f t="shared" ca="1" si="8"/>
        <v>0</v>
      </c>
      <c r="T15" s="83">
        <f t="shared" ca="1" si="1"/>
        <v>3392.5</v>
      </c>
    </row>
    <row r="16" spans="1:2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00">
        <f t="shared" ca="1" si="3"/>
        <v>0</v>
      </c>
      <c r="J16" s="104"/>
      <c r="K16" s="100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04"/>
      <c r="Q16" s="100">
        <f t="shared" ca="1" si="7"/>
        <v>0</v>
      </c>
      <c r="R16" s="104"/>
      <c r="S16" s="100">
        <f t="shared" ca="1" si="8"/>
        <v>0</v>
      </c>
      <c r="T16" s="83">
        <f t="shared" ca="1" si="1"/>
        <v>0</v>
      </c>
    </row>
    <row r="17" spans="1:20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00">
        <f t="shared" si="3"/>
        <v>0</v>
      </c>
      <c r="J17" s="104"/>
      <c r="K17" s="100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04"/>
      <c r="Q17" s="100">
        <f t="shared" si="7"/>
        <v>0</v>
      </c>
      <c r="R17" s="104"/>
      <c r="S17" s="100">
        <f t="shared" si="8"/>
        <v>0</v>
      </c>
      <c r="T17" s="83">
        <f t="shared" si="1"/>
        <v>0</v>
      </c>
    </row>
    <row r="18" spans="1:20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14.5</v>
      </c>
      <c r="F18" s="107"/>
      <c r="G18" s="100">
        <f t="shared" ca="1" si="3"/>
        <v>0</v>
      </c>
      <c r="H18" s="122"/>
      <c r="I18" s="100">
        <f t="shared" ca="1" si="3"/>
        <v>0</v>
      </c>
      <c r="J18" s="104"/>
      <c r="K18" s="100">
        <f t="shared" ca="1" si="4"/>
        <v>0</v>
      </c>
      <c r="L18" s="122"/>
      <c r="M18" s="147">
        <f t="shared" ca="1" si="5"/>
        <v>0</v>
      </c>
      <c r="N18" s="104"/>
      <c r="O18" s="100">
        <f t="shared" ca="1" si="6"/>
        <v>0</v>
      </c>
      <c r="P18" s="104">
        <v>14.5</v>
      </c>
      <c r="Q18" s="100">
        <f t="shared" ca="1" si="7"/>
        <v>2030</v>
      </c>
      <c r="R18" s="104"/>
      <c r="S18" s="100">
        <f t="shared" ca="1" si="8"/>
        <v>0</v>
      </c>
      <c r="T18" s="83">
        <f t="shared" ca="1" si="1"/>
        <v>2030</v>
      </c>
    </row>
    <row r="19" spans="1:20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00">
        <f t="shared" ca="1" si="3"/>
        <v>0</v>
      </c>
      <c r="J19" s="104"/>
      <c r="K19" s="100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04"/>
      <c r="Q19" s="100">
        <f t="shared" ca="1" si="7"/>
        <v>0</v>
      </c>
      <c r="R19" s="104"/>
      <c r="S19" s="100">
        <f t="shared" ca="1" si="8"/>
        <v>0</v>
      </c>
      <c r="T19" s="83">
        <f t="shared" ca="1" si="1"/>
        <v>0</v>
      </c>
    </row>
    <row r="20" spans="1:20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00">
        <f t="shared" ca="1" si="3"/>
        <v>0</v>
      </c>
      <c r="J20" s="104"/>
      <c r="K20" s="100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04"/>
      <c r="Q20" s="100">
        <f t="shared" ca="1" si="7"/>
        <v>0</v>
      </c>
      <c r="R20" s="104"/>
      <c r="S20" s="100">
        <f t="shared" ca="1" si="8"/>
        <v>0</v>
      </c>
      <c r="T20" s="83">
        <f t="shared" ca="1" si="1"/>
        <v>0</v>
      </c>
    </row>
    <row r="21" spans="1:20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00">
        <f t="shared" ca="1" si="3"/>
        <v>0</v>
      </c>
      <c r="J21" s="104"/>
      <c r="K21" s="100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04"/>
      <c r="Q21" s="100">
        <f t="shared" ca="1" si="7"/>
        <v>0</v>
      </c>
      <c r="R21" s="104"/>
      <c r="S21" s="100">
        <f t="shared" ca="1" si="8"/>
        <v>0</v>
      </c>
      <c r="T21" s="83">
        <f t="shared" ca="1" si="1"/>
        <v>0</v>
      </c>
    </row>
    <row r="22" spans="1:20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00">
        <f t="shared" ca="1" si="3"/>
        <v>0</v>
      </c>
      <c r="J22" s="104"/>
      <c r="K22" s="100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04"/>
      <c r="Q22" s="100">
        <f t="shared" ca="1" si="7"/>
        <v>0</v>
      </c>
      <c r="R22" s="104"/>
      <c r="S22" s="100">
        <f t="shared" ca="1" si="8"/>
        <v>0</v>
      </c>
      <c r="T22" s="83">
        <f t="shared" ca="1" si="1"/>
        <v>0</v>
      </c>
    </row>
    <row r="23" spans="1:20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00">
        <f t="shared" si="3"/>
        <v>0</v>
      </c>
      <c r="J23" s="104"/>
      <c r="K23" s="100">
        <f t="shared" si="4"/>
        <v>0</v>
      </c>
      <c r="L23" s="122"/>
      <c r="M23" s="147">
        <f t="shared" si="5"/>
        <v>0</v>
      </c>
      <c r="N23" s="104"/>
      <c r="O23" s="100">
        <f t="shared" si="6"/>
        <v>0</v>
      </c>
      <c r="P23" s="104"/>
      <c r="Q23" s="100">
        <f t="shared" si="7"/>
        <v>0</v>
      </c>
      <c r="R23" s="104"/>
      <c r="S23" s="100">
        <f t="shared" si="8"/>
        <v>0</v>
      </c>
      <c r="T23" s="83">
        <f t="shared" si="1"/>
        <v>0</v>
      </c>
    </row>
    <row r="24" spans="1:20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88.75</v>
      </c>
      <c r="F24" s="107"/>
      <c r="G24" s="100">
        <f t="shared" ca="1" si="3"/>
        <v>0</v>
      </c>
      <c r="H24" s="122">
        <v>88.75</v>
      </c>
      <c r="I24" s="100">
        <f t="shared" ca="1" si="3"/>
        <v>12425</v>
      </c>
      <c r="J24" s="104"/>
      <c r="K24" s="100">
        <f t="shared" ca="1" si="4"/>
        <v>0</v>
      </c>
      <c r="L24" s="122"/>
      <c r="M24" s="147">
        <f t="shared" ca="1" si="5"/>
        <v>0</v>
      </c>
      <c r="N24" s="104"/>
      <c r="O24" s="100">
        <f t="shared" ca="1" si="6"/>
        <v>0</v>
      </c>
      <c r="P24" s="104"/>
      <c r="Q24" s="100">
        <f t="shared" ca="1" si="7"/>
        <v>0</v>
      </c>
      <c r="R24" s="104"/>
      <c r="S24" s="100">
        <f t="shared" ca="1" si="8"/>
        <v>0</v>
      </c>
      <c r="T24" s="83">
        <f t="shared" ca="1" si="1"/>
        <v>12425</v>
      </c>
    </row>
    <row r="25" spans="1:20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93.5</v>
      </c>
      <c r="F25" s="107"/>
      <c r="G25" s="100">
        <f t="shared" ca="1" si="3"/>
        <v>0</v>
      </c>
      <c r="H25" s="122">
        <v>93.5</v>
      </c>
      <c r="I25" s="100">
        <f t="shared" ca="1" si="3"/>
        <v>11033</v>
      </c>
      <c r="J25" s="104"/>
      <c r="K25" s="100">
        <f t="shared" ca="1" si="4"/>
        <v>0</v>
      </c>
      <c r="L25" s="122"/>
      <c r="M25" s="147">
        <f t="shared" ca="1" si="5"/>
        <v>0</v>
      </c>
      <c r="N25" s="104"/>
      <c r="O25" s="100">
        <f t="shared" ca="1" si="6"/>
        <v>0</v>
      </c>
      <c r="P25" s="104"/>
      <c r="Q25" s="100">
        <f t="shared" ca="1" si="7"/>
        <v>0</v>
      </c>
      <c r="R25" s="104"/>
      <c r="S25" s="100">
        <f t="shared" ca="1" si="8"/>
        <v>0</v>
      </c>
      <c r="T25" s="83">
        <f t="shared" ca="1" si="1"/>
        <v>11033</v>
      </c>
    </row>
    <row r="26" spans="1:20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00">
        <f t="shared" ca="1" si="3"/>
        <v>0</v>
      </c>
      <c r="J26" s="104"/>
      <c r="K26" s="100">
        <f t="shared" ca="1" si="4"/>
        <v>0</v>
      </c>
      <c r="L26" s="122"/>
      <c r="M26" s="147">
        <f t="shared" ca="1" si="5"/>
        <v>0</v>
      </c>
      <c r="N26" s="104"/>
      <c r="O26" s="100">
        <f t="shared" ca="1" si="6"/>
        <v>0</v>
      </c>
      <c r="P26" s="104"/>
      <c r="Q26" s="100">
        <f t="shared" ca="1" si="7"/>
        <v>0</v>
      </c>
      <c r="R26" s="104"/>
      <c r="S26" s="100">
        <f t="shared" ca="1" si="8"/>
        <v>0</v>
      </c>
      <c r="T26" s="83">
        <f t="shared" ca="1" si="1"/>
        <v>0</v>
      </c>
    </row>
    <row r="27" spans="1:20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00">
        <f t="shared" ca="1" si="3"/>
        <v>0</v>
      </c>
      <c r="J27" s="104"/>
      <c r="K27" s="100">
        <f t="shared" ca="1" si="4"/>
        <v>0</v>
      </c>
      <c r="L27" s="122"/>
      <c r="M27" s="147">
        <f t="shared" ca="1" si="5"/>
        <v>0</v>
      </c>
      <c r="N27" s="104"/>
      <c r="O27" s="100">
        <f t="shared" ca="1" si="6"/>
        <v>0</v>
      </c>
      <c r="P27" s="104"/>
      <c r="Q27" s="100">
        <f t="shared" ca="1" si="7"/>
        <v>0</v>
      </c>
      <c r="R27" s="104"/>
      <c r="S27" s="100">
        <f t="shared" ca="1" si="8"/>
        <v>0</v>
      </c>
      <c r="T27" s="83">
        <f t="shared" ca="1" si="1"/>
        <v>0</v>
      </c>
    </row>
    <row r="28" spans="1:20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00">
        <f t="shared" ca="1" si="3"/>
        <v>0</v>
      </c>
      <c r="J28" s="104"/>
      <c r="K28" s="100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04"/>
      <c r="Q28" s="100">
        <f t="shared" ca="1" si="7"/>
        <v>0</v>
      </c>
      <c r="R28" s="104"/>
      <c r="S28" s="100">
        <f t="shared" ca="1" si="8"/>
        <v>0</v>
      </c>
      <c r="T28" s="83">
        <f t="shared" ca="1" si="1"/>
        <v>0</v>
      </c>
    </row>
    <row r="29" spans="1:20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00">
        <f t="shared" ca="1" si="3"/>
        <v>0</v>
      </c>
      <c r="J29" s="104"/>
      <c r="K29" s="100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04"/>
      <c r="Q29" s="100">
        <f t="shared" ca="1" si="7"/>
        <v>0</v>
      </c>
      <c r="R29" s="104"/>
      <c r="S29" s="100">
        <f t="shared" ca="1" si="8"/>
        <v>0</v>
      </c>
      <c r="T29" s="83">
        <f t="shared" ca="1" si="1"/>
        <v>0</v>
      </c>
    </row>
    <row r="30" spans="1:20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2</v>
      </c>
      <c r="F30" s="107">
        <v>1</v>
      </c>
      <c r="G30" s="100">
        <f t="shared" ca="1" si="3"/>
        <v>100</v>
      </c>
      <c r="H30" s="122"/>
      <c r="I30" s="100">
        <f t="shared" ca="1" si="3"/>
        <v>0</v>
      </c>
      <c r="J30" s="104">
        <v>0.25</v>
      </c>
      <c r="K30" s="100">
        <f t="shared" ca="1" si="4"/>
        <v>25</v>
      </c>
      <c r="L30" s="122"/>
      <c r="M30" s="147">
        <f t="shared" ca="1" si="5"/>
        <v>0</v>
      </c>
      <c r="N30" s="104">
        <v>0.75</v>
      </c>
      <c r="O30" s="100">
        <f t="shared" ca="1" si="6"/>
        <v>75</v>
      </c>
      <c r="P30" s="104"/>
      <c r="Q30" s="100">
        <f t="shared" ca="1" si="7"/>
        <v>0</v>
      </c>
      <c r="R30" s="104"/>
      <c r="S30" s="100">
        <f t="shared" ca="1" si="8"/>
        <v>0</v>
      </c>
      <c r="T30" s="83">
        <f t="shared" ca="1" si="1"/>
        <v>200</v>
      </c>
    </row>
    <row r="31" spans="1:20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00">
        <f t="shared" ca="1" si="3"/>
        <v>0</v>
      </c>
      <c r="J31" s="104"/>
      <c r="K31" s="100">
        <f t="shared" ca="1" si="4"/>
        <v>0</v>
      </c>
      <c r="L31" s="122"/>
      <c r="M31" s="147">
        <f t="shared" ca="1" si="5"/>
        <v>0</v>
      </c>
      <c r="N31" s="104"/>
      <c r="O31" s="100">
        <f t="shared" ca="1" si="6"/>
        <v>0</v>
      </c>
      <c r="P31" s="104"/>
      <c r="Q31" s="100">
        <f t="shared" ca="1" si="7"/>
        <v>0</v>
      </c>
      <c r="R31" s="104"/>
      <c r="S31" s="100">
        <f t="shared" ca="1" si="8"/>
        <v>0</v>
      </c>
      <c r="T31" s="83">
        <f t="shared" ca="1" si="1"/>
        <v>0</v>
      </c>
    </row>
    <row r="32" spans="1:20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3</v>
      </c>
      <c r="F32" s="107"/>
      <c r="G32" s="100">
        <f t="shared" ca="1" si="3"/>
        <v>0</v>
      </c>
      <c r="H32" s="122"/>
      <c r="I32" s="100">
        <f t="shared" ca="1" si="3"/>
        <v>0</v>
      </c>
      <c r="J32" s="104"/>
      <c r="K32" s="100">
        <f t="shared" ca="1" si="4"/>
        <v>0</v>
      </c>
      <c r="L32" s="122"/>
      <c r="M32" s="147">
        <f t="shared" ca="1" si="5"/>
        <v>0</v>
      </c>
      <c r="N32" s="104"/>
      <c r="O32" s="100">
        <f t="shared" ca="1" si="6"/>
        <v>0</v>
      </c>
      <c r="P32" s="104">
        <v>3</v>
      </c>
      <c r="Q32" s="100">
        <f t="shared" ca="1" si="7"/>
        <v>420</v>
      </c>
      <c r="R32" s="104"/>
      <c r="S32" s="100">
        <f t="shared" ca="1" si="8"/>
        <v>0</v>
      </c>
      <c r="T32" s="83">
        <f t="shared" ca="1" si="1"/>
        <v>420</v>
      </c>
    </row>
    <row r="33" spans="1:20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00">
        <f t="shared" ca="1" si="3"/>
        <v>0</v>
      </c>
      <c r="J33" s="104"/>
      <c r="K33" s="100">
        <f t="shared" ca="1" si="4"/>
        <v>0</v>
      </c>
      <c r="L33" s="122"/>
      <c r="M33" s="147">
        <f t="shared" ca="1" si="5"/>
        <v>0</v>
      </c>
      <c r="N33" s="104"/>
      <c r="O33" s="100">
        <f t="shared" ca="1" si="6"/>
        <v>0</v>
      </c>
      <c r="P33" s="104"/>
      <c r="Q33" s="100">
        <f t="shared" ca="1" si="7"/>
        <v>0</v>
      </c>
      <c r="R33" s="104"/>
      <c r="S33" s="100">
        <f t="shared" ca="1" si="8"/>
        <v>0</v>
      </c>
      <c r="T33" s="83">
        <f t="shared" ca="1" si="1"/>
        <v>0</v>
      </c>
    </row>
    <row r="34" spans="1:20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43</v>
      </c>
      <c r="F34" s="107"/>
      <c r="G34" s="100">
        <f t="shared" si="3"/>
        <v>0</v>
      </c>
      <c r="H34" s="122"/>
      <c r="I34" s="100">
        <f t="shared" si="3"/>
        <v>0</v>
      </c>
      <c r="J34" s="104"/>
      <c r="K34" s="100">
        <f t="shared" si="4"/>
        <v>0</v>
      </c>
      <c r="L34" s="122"/>
      <c r="M34" s="147">
        <f t="shared" si="5"/>
        <v>0</v>
      </c>
      <c r="N34" s="104">
        <v>2</v>
      </c>
      <c r="O34" s="100">
        <f t="shared" si="6"/>
        <v>200</v>
      </c>
      <c r="P34" s="104">
        <v>41</v>
      </c>
      <c r="Q34" s="100">
        <f t="shared" si="7"/>
        <v>4100</v>
      </c>
      <c r="R34" s="104"/>
      <c r="S34" s="100">
        <f t="shared" si="8"/>
        <v>0</v>
      </c>
      <c r="T34" s="83">
        <f t="shared" si="1"/>
        <v>4300</v>
      </c>
    </row>
    <row r="35" spans="1:20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00">
        <f t="shared" ca="1" si="3"/>
        <v>0</v>
      </c>
      <c r="J35" s="104"/>
      <c r="K35" s="100">
        <f t="shared" ca="1" si="4"/>
        <v>0</v>
      </c>
      <c r="L35" s="122"/>
      <c r="M35" s="147">
        <f t="shared" ca="1" si="5"/>
        <v>0</v>
      </c>
      <c r="N35" s="104"/>
      <c r="O35" s="100">
        <f t="shared" ca="1" si="6"/>
        <v>0</v>
      </c>
      <c r="P35" s="104"/>
      <c r="Q35" s="100">
        <f t="shared" ca="1" si="7"/>
        <v>0</v>
      </c>
      <c r="R35" s="104"/>
      <c r="S35" s="100">
        <f t="shared" ca="1" si="8"/>
        <v>0</v>
      </c>
      <c r="T35" s="83">
        <f t="shared" ca="1" si="1"/>
        <v>0</v>
      </c>
    </row>
    <row r="36" spans="1:20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00">
        <f t="shared" ca="1" si="3"/>
        <v>0</v>
      </c>
      <c r="J36" s="104"/>
      <c r="K36" s="100">
        <f t="shared" ca="1" si="4"/>
        <v>0</v>
      </c>
      <c r="L36" s="122"/>
      <c r="M36" s="147">
        <f t="shared" ca="1" si="5"/>
        <v>0</v>
      </c>
      <c r="N36" s="104"/>
      <c r="O36" s="100">
        <f t="shared" ca="1" si="6"/>
        <v>0</v>
      </c>
      <c r="P36" s="104"/>
      <c r="Q36" s="100">
        <f t="shared" ca="1" si="7"/>
        <v>0</v>
      </c>
      <c r="R36" s="104"/>
      <c r="S36" s="100">
        <f t="shared" ca="1" si="8"/>
        <v>0</v>
      </c>
      <c r="T36" s="83">
        <f t="shared" ca="1" si="1"/>
        <v>0</v>
      </c>
    </row>
    <row r="37" spans="1:20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00">
        <f t="shared" ca="1" si="3"/>
        <v>0</v>
      </c>
      <c r="J37" s="104"/>
      <c r="K37" s="100">
        <f t="shared" ca="1" si="4"/>
        <v>0</v>
      </c>
      <c r="L37" s="122"/>
      <c r="M37" s="147">
        <f t="shared" ca="1" si="5"/>
        <v>0</v>
      </c>
      <c r="N37" s="104"/>
      <c r="O37" s="100">
        <f t="shared" ca="1" si="6"/>
        <v>0</v>
      </c>
      <c r="P37" s="104"/>
      <c r="Q37" s="100">
        <f t="shared" ca="1" si="7"/>
        <v>0</v>
      </c>
      <c r="R37" s="104"/>
      <c r="S37" s="100">
        <f t="shared" ca="1" si="8"/>
        <v>0</v>
      </c>
      <c r="T37" s="83">
        <f t="shared" ca="1" si="1"/>
        <v>0</v>
      </c>
    </row>
    <row r="38" spans="1:20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0.75</v>
      </c>
      <c r="F38" s="107"/>
      <c r="G38" s="100">
        <f t="shared" ca="1" si="3"/>
        <v>0</v>
      </c>
      <c r="H38" s="122">
        <v>0.75</v>
      </c>
      <c r="I38" s="100">
        <f t="shared" ca="1" si="3"/>
        <v>105</v>
      </c>
      <c r="J38" s="104"/>
      <c r="K38" s="100">
        <f t="shared" ca="1" si="4"/>
        <v>0</v>
      </c>
      <c r="L38" s="122"/>
      <c r="M38" s="147">
        <f t="shared" ca="1" si="5"/>
        <v>0</v>
      </c>
      <c r="N38" s="104"/>
      <c r="O38" s="100">
        <f t="shared" ca="1" si="6"/>
        <v>0</v>
      </c>
      <c r="P38" s="104"/>
      <c r="Q38" s="100">
        <f t="shared" ca="1" si="7"/>
        <v>0</v>
      </c>
      <c r="R38" s="104"/>
      <c r="S38" s="100">
        <f t="shared" ca="1" si="8"/>
        <v>0</v>
      </c>
      <c r="T38" s="83">
        <f t="shared" ca="1" si="1"/>
        <v>105</v>
      </c>
    </row>
    <row r="39" spans="1:20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00">
        <f t="shared" ca="1" si="3"/>
        <v>0</v>
      </c>
      <c r="J39" s="104"/>
      <c r="K39" s="100">
        <f t="shared" ca="1" si="4"/>
        <v>0</v>
      </c>
      <c r="L39" s="122"/>
      <c r="M39" s="147">
        <f t="shared" ca="1" si="5"/>
        <v>0</v>
      </c>
      <c r="N39" s="104"/>
      <c r="O39" s="100">
        <f t="shared" ca="1" si="6"/>
        <v>0</v>
      </c>
      <c r="P39" s="104"/>
      <c r="Q39" s="100">
        <f t="shared" ca="1" si="7"/>
        <v>0</v>
      </c>
      <c r="R39" s="104"/>
      <c r="S39" s="100">
        <f t="shared" ca="1" si="8"/>
        <v>0</v>
      </c>
      <c r="T39" s="83">
        <f t="shared" ca="1" si="1"/>
        <v>0</v>
      </c>
    </row>
    <row r="40" spans="1:20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00">
        <f t="shared" ca="1" si="3"/>
        <v>0</v>
      </c>
      <c r="J40" s="104"/>
      <c r="K40" s="100">
        <f t="shared" ca="1" si="4"/>
        <v>0</v>
      </c>
      <c r="L40" s="122"/>
      <c r="M40" s="147">
        <f t="shared" ca="1" si="5"/>
        <v>0</v>
      </c>
      <c r="N40" s="104"/>
      <c r="O40" s="100">
        <f t="shared" ca="1" si="6"/>
        <v>0</v>
      </c>
      <c r="P40" s="104"/>
      <c r="Q40" s="100">
        <f t="shared" ca="1" si="7"/>
        <v>0</v>
      </c>
      <c r="R40" s="104"/>
      <c r="S40" s="100">
        <f t="shared" ca="1" si="8"/>
        <v>0</v>
      </c>
      <c r="T40" s="83">
        <f t="shared" ca="1" si="1"/>
        <v>0</v>
      </c>
    </row>
    <row r="41" spans="1:20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0.5</v>
      </c>
      <c r="F41" s="107"/>
      <c r="G41" s="100">
        <f t="shared" si="3"/>
        <v>0</v>
      </c>
      <c r="H41" s="122">
        <v>0.5</v>
      </c>
      <c r="I41" s="100">
        <f t="shared" si="3"/>
        <v>37.5</v>
      </c>
      <c r="J41" s="104"/>
      <c r="K41" s="100">
        <f t="shared" si="4"/>
        <v>0</v>
      </c>
      <c r="L41" s="122"/>
      <c r="M41" s="147">
        <f t="shared" si="5"/>
        <v>0</v>
      </c>
      <c r="N41" s="104"/>
      <c r="O41" s="100">
        <f t="shared" si="6"/>
        <v>0</v>
      </c>
      <c r="P41" s="104"/>
      <c r="Q41" s="100">
        <f t="shared" si="7"/>
        <v>0</v>
      </c>
      <c r="R41" s="104"/>
      <c r="S41" s="100">
        <f t="shared" si="8"/>
        <v>0</v>
      </c>
      <c r="T41" s="83">
        <f t="shared" si="1"/>
        <v>37.5</v>
      </c>
    </row>
    <row r="42" spans="1:20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00">
        <f t="shared" si="3"/>
        <v>0</v>
      </c>
      <c r="J42" s="104"/>
      <c r="K42" s="100">
        <f t="shared" si="4"/>
        <v>0</v>
      </c>
      <c r="L42" s="122"/>
      <c r="M42" s="147">
        <f t="shared" si="5"/>
        <v>0</v>
      </c>
      <c r="N42" s="104"/>
      <c r="O42" s="100">
        <f t="shared" si="6"/>
        <v>0</v>
      </c>
      <c r="P42" s="104"/>
      <c r="Q42" s="100">
        <f t="shared" si="7"/>
        <v>0</v>
      </c>
      <c r="R42" s="104"/>
      <c r="S42" s="100">
        <f t="shared" si="8"/>
        <v>0</v>
      </c>
      <c r="T42" s="83">
        <f t="shared" si="1"/>
        <v>0</v>
      </c>
    </row>
    <row r="43" spans="1:20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00">
        <f t="shared" ca="1" si="3"/>
        <v>0</v>
      </c>
      <c r="J43" s="104"/>
      <c r="K43" s="100">
        <f t="shared" ca="1" si="4"/>
        <v>0</v>
      </c>
      <c r="L43" s="122"/>
      <c r="M43" s="147">
        <f t="shared" ca="1" si="5"/>
        <v>0</v>
      </c>
      <c r="N43" s="104"/>
      <c r="O43" s="100">
        <f t="shared" ca="1" si="6"/>
        <v>0</v>
      </c>
      <c r="P43" s="104"/>
      <c r="Q43" s="100">
        <f t="shared" ca="1" si="7"/>
        <v>0</v>
      </c>
      <c r="R43" s="104"/>
      <c r="S43" s="100">
        <f t="shared" ca="1" si="8"/>
        <v>0</v>
      </c>
      <c r="T43" s="83">
        <f t="shared" ca="1" si="1"/>
        <v>0</v>
      </c>
    </row>
    <row r="44" spans="1:20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00">
        <f t="shared" si="3"/>
        <v>0</v>
      </c>
      <c r="J44" s="104"/>
      <c r="K44" s="100">
        <f t="shared" si="4"/>
        <v>0</v>
      </c>
      <c r="L44" s="122"/>
      <c r="M44" s="147">
        <f t="shared" si="5"/>
        <v>0</v>
      </c>
      <c r="N44" s="104"/>
      <c r="O44" s="100">
        <f t="shared" si="6"/>
        <v>0</v>
      </c>
      <c r="P44" s="104"/>
      <c r="Q44" s="100">
        <f t="shared" si="7"/>
        <v>0</v>
      </c>
      <c r="R44" s="104"/>
      <c r="S44" s="100">
        <f t="shared" si="8"/>
        <v>0</v>
      </c>
      <c r="T44" s="83">
        <f t="shared" si="1"/>
        <v>0</v>
      </c>
    </row>
    <row r="45" spans="1:20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00">
        <f t="shared" ca="1" si="3"/>
        <v>0</v>
      </c>
      <c r="J45" s="104"/>
      <c r="K45" s="100">
        <f t="shared" ca="1" si="4"/>
        <v>0</v>
      </c>
      <c r="L45" s="122"/>
      <c r="M45" s="147">
        <f t="shared" ca="1" si="5"/>
        <v>0</v>
      </c>
      <c r="N45" s="104"/>
      <c r="O45" s="100">
        <f t="shared" ca="1" si="6"/>
        <v>0</v>
      </c>
      <c r="P45" s="104"/>
      <c r="Q45" s="100">
        <f t="shared" ca="1" si="7"/>
        <v>0</v>
      </c>
      <c r="R45" s="104"/>
      <c r="S45" s="100">
        <f t="shared" ca="1" si="8"/>
        <v>0</v>
      </c>
      <c r="T45" s="83">
        <f t="shared" ca="1" si="1"/>
        <v>0</v>
      </c>
    </row>
    <row r="46" spans="1:20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7.25</v>
      </c>
      <c r="F46" s="107"/>
      <c r="G46" s="100">
        <f t="shared" si="3"/>
        <v>0</v>
      </c>
      <c r="H46" s="122"/>
      <c r="I46" s="100">
        <f t="shared" si="3"/>
        <v>0</v>
      </c>
      <c r="J46" s="104"/>
      <c r="K46" s="100">
        <f t="shared" si="4"/>
        <v>0</v>
      </c>
      <c r="L46" s="122"/>
      <c r="M46" s="147">
        <f t="shared" si="5"/>
        <v>0</v>
      </c>
      <c r="N46" s="104"/>
      <c r="O46" s="100">
        <f t="shared" si="6"/>
        <v>0</v>
      </c>
      <c r="P46" s="104">
        <v>7.25</v>
      </c>
      <c r="Q46" s="100">
        <f t="shared" si="7"/>
        <v>543.75</v>
      </c>
      <c r="R46" s="104"/>
      <c r="S46" s="100">
        <f t="shared" si="8"/>
        <v>0</v>
      </c>
      <c r="T46" s="83">
        <f t="shared" si="1"/>
        <v>543.75</v>
      </c>
    </row>
    <row r="47" spans="1:20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8.5</v>
      </c>
      <c r="F47" s="107"/>
      <c r="G47" s="100">
        <f t="shared" si="3"/>
        <v>0</v>
      </c>
      <c r="H47" s="122">
        <v>8.5</v>
      </c>
      <c r="I47" s="100">
        <f t="shared" si="3"/>
        <v>850</v>
      </c>
      <c r="J47" s="104"/>
      <c r="K47" s="100">
        <f t="shared" si="4"/>
        <v>0</v>
      </c>
      <c r="L47" s="122"/>
      <c r="M47" s="147">
        <f t="shared" si="5"/>
        <v>0</v>
      </c>
      <c r="N47" s="104"/>
      <c r="O47" s="100">
        <f t="shared" si="6"/>
        <v>0</v>
      </c>
      <c r="P47" s="104"/>
      <c r="Q47" s="100">
        <f t="shared" si="7"/>
        <v>0</v>
      </c>
      <c r="R47" s="104"/>
      <c r="S47" s="100">
        <f t="shared" si="8"/>
        <v>0</v>
      </c>
      <c r="T47" s="83">
        <f t="shared" si="1"/>
        <v>850</v>
      </c>
    </row>
    <row r="48" spans="1:20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00">
        <f t="shared" ca="1" si="3"/>
        <v>0</v>
      </c>
      <c r="J48" s="104"/>
      <c r="K48" s="100">
        <f t="shared" ca="1" si="4"/>
        <v>0</v>
      </c>
      <c r="L48" s="122"/>
      <c r="M48" s="147">
        <f t="shared" ca="1" si="5"/>
        <v>0</v>
      </c>
      <c r="N48" s="104"/>
      <c r="O48" s="100">
        <f t="shared" ca="1" si="6"/>
        <v>0</v>
      </c>
      <c r="P48" s="104"/>
      <c r="Q48" s="100">
        <f t="shared" ca="1" si="7"/>
        <v>0</v>
      </c>
      <c r="R48" s="104"/>
      <c r="S48" s="100">
        <f t="shared" ca="1" si="8"/>
        <v>0</v>
      </c>
      <c r="T48" s="83">
        <f t="shared" ca="1" si="1"/>
        <v>0</v>
      </c>
    </row>
    <row r="49" spans="1:20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00">
        <f t="shared" si="3"/>
        <v>0</v>
      </c>
      <c r="J49" s="104"/>
      <c r="K49" s="100">
        <f t="shared" si="4"/>
        <v>0</v>
      </c>
      <c r="L49" s="122"/>
      <c r="M49" s="147">
        <f t="shared" si="5"/>
        <v>0</v>
      </c>
      <c r="N49" s="104"/>
      <c r="O49" s="100">
        <f t="shared" si="6"/>
        <v>0</v>
      </c>
      <c r="P49" s="104"/>
      <c r="Q49" s="100">
        <f t="shared" si="7"/>
        <v>0</v>
      </c>
      <c r="R49" s="104"/>
      <c r="S49" s="100">
        <f t="shared" si="8"/>
        <v>0</v>
      </c>
      <c r="T49" s="83">
        <f t="shared" si="1"/>
        <v>0</v>
      </c>
    </row>
    <row r="50" spans="1:20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00">
        <f t="shared" si="3"/>
        <v>0</v>
      </c>
      <c r="J50" s="104"/>
      <c r="K50" s="100">
        <f t="shared" si="4"/>
        <v>0</v>
      </c>
      <c r="L50" s="122"/>
      <c r="M50" s="147">
        <f t="shared" si="5"/>
        <v>0</v>
      </c>
      <c r="N50" s="104"/>
      <c r="O50" s="100">
        <f t="shared" si="6"/>
        <v>0</v>
      </c>
      <c r="P50" s="104"/>
      <c r="Q50" s="100">
        <f t="shared" si="7"/>
        <v>0</v>
      </c>
      <c r="R50" s="104"/>
      <c r="S50" s="100">
        <f t="shared" si="8"/>
        <v>0</v>
      </c>
      <c r="T50" s="83">
        <f t="shared" si="1"/>
        <v>0</v>
      </c>
    </row>
    <row r="51" spans="1:20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00">
        <f t="shared" si="3"/>
        <v>0</v>
      </c>
      <c r="J51" s="104"/>
      <c r="K51" s="100">
        <f t="shared" si="4"/>
        <v>0</v>
      </c>
      <c r="L51" s="122"/>
      <c r="M51" s="147">
        <f t="shared" si="5"/>
        <v>0</v>
      </c>
      <c r="N51" s="104"/>
      <c r="O51" s="100">
        <f t="shared" si="6"/>
        <v>0</v>
      </c>
      <c r="P51" s="104"/>
      <c r="Q51" s="100">
        <f t="shared" si="7"/>
        <v>0</v>
      </c>
      <c r="R51" s="104"/>
      <c r="S51" s="100">
        <f t="shared" si="8"/>
        <v>0</v>
      </c>
      <c r="T51" s="83">
        <f t="shared" si="1"/>
        <v>0</v>
      </c>
    </row>
    <row r="52" spans="1:20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00">
        <f t="shared" ca="1" si="3"/>
        <v>0</v>
      </c>
      <c r="J52" s="104"/>
      <c r="K52" s="100">
        <f t="shared" ca="1" si="4"/>
        <v>0</v>
      </c>
      <c r="L52" s="122"/>
      <c r="M52" s="147">
        <f t="shared" ca="1" si="5"/>
        <v>0</v>
      </c>
      <c r="N52" s="104"/>
      <c r="O52" s="100">
        <f t="shared" ca="1" si="6"/>
        <v>0</v>
      </c>
      <c r="P52" s="104"/>
      <c r="Q52" s="100">
        <f t="shared" ca="1" si="7"/>
        <v>0</v>
      </c>
      <c r="R52" s="104"/>
      <c r="S52" s="100">
        <f t="shared" ca="1" si="8"/>
        <v>0</v>
      </c>
      <c r="T52" s="83">
        <f t="shared" ca="1" si="1"/>
        <v>0</v>
      </c>
    </row>
    <row r="53" spans="1:20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00">
        <f t="shared" ca="1" si="3"/>
        <v>0</v>
      </c>
      <c r="J53" s="104"/>
      <c r="K53" s="100">
        <f t="shared" ca="1" si="4"/>
        <v>0</v>
      </c>
      <c r="L53" s="122"/>
      <c r="M53" s="147">
        <f t="shared" ca="1" si="5"/>
        <v>0</v>
      </c>
      <c r="N53" s="104"/>
      <c r="O53" s="100">
        <f t="shared" ca="1" si="6"/>
        <v>0</v>
      </c>
      <c r="P53" s="104"/>
      <c r="Q53" s="100">
        <f t="shared" ca="1" si="7"/>
        <v>0</v>
      </c>
      <c r="R53" s="104"/>
      <c r="S53" s="100">
        <f t="shared" ca="1" si="8"/>
        <v>0</v>
      </c>
      <c r="T53" s="83">
        <f t="shared" ca="1" si="1"/>
        <v>0</v>
      </c>
    </row>
    <row r="54" spans="1:20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00">
        <f t="shared" ca="1" si="3"/>
        <v>0</v>
      </c>
      <c r="J54" s="104"/>
      <c r="K54" s="100">
        <f t="shared" ca="1" si="4"/>
        <v>0</v>
      </c>
      <c r="L54" s="122"/>
      <c r="M54" s="147">
        <f t="shared" ca="1" si="5"/>
        <v>0</v>
      </c>
      <c r="N54" s="104"/>
      <c r="O54" s="100">
        <f t="shared" ca="1" si="6"/>
        <v>0</v>
      </c>
      <c r="P54" s="104"/>
      <c r="Q54" s="100">
        <f t="shared" ca="1" si="7"/>
        <v>0</v>
      </c>
      <c r="R54" s="104"/>
      <c r="S54" s="100">
        <f t="shared" ca="1" si="8"/>
        <v>0</v>
      </c>
      <c r="T54" s="83">
        <f t="shared" ca="1" si="1"/>
        <v>0</v>
      </c>
    </row>
    <row r="55" spans="1:20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00">
        <f t="shared" ca="1" si="3"/>
        <v>0</v>
      </c>
      <c r="J55" s="104"/>
      <c r="K55" s="100">
        <f t="shared" ca="1" si="4"/>
        <v>0</v>
      </c>
      <c r="L55" s="122"/>
      <c r="M55" s="147">
        <f t="shared" ca="1" si="5"/>
        <v>0</v>
      </c>
      <c r="N55" s="104"/>
      <c r="O55" s="100">
        <f t="shared" ca="1" si="6"/>
        <v>0</v>
      </c>
      <c r="P55" s="104"/>
      <c r="Q55" s="100">
        <f t="shared" ca="1" si="7"/>
        <v>0</v>
      </c>
      <c r="R55" s="104"/>
      <c r="S55" s="100">
        <f t="shared" ca="1" si="8"/>
        <v>0</v>
      </c>
      <c r="T55" s="83">
        <f t="shared" ca="1" si="1"/>
        <v>0</v>
      </c>
    </row>
    <row r="56" spans="1:20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00">
        <f t="shared" ca="1" si="3"/>
        <v>0</v>
      </c>
      <c r="J56" s="104"/>
      <c r="K56" s="100">
        <f t="shared" ca="1" si="4"/>
        <v>0</v>
      </c>
      <c r="L56" s="122"/>
      <c r="M56" s="147">
        <f t="shared" ca="1" si="5"/>
        <v>0</v>
      </c>
      <c r="N56" s="104"/>
      <c r="O56" s="100">
        <f t="shared" ca="1" si="6"/>
        <v>0</v>
      </c>
      <c r="P56" s="104"/>
      <c r="Q56" s="100">
        <f t="shared" ca="1" si="7"/>
        <v>0</v>
      </c>
      <c r="R56" s="104"/>
      <c r="S56" s="100">
        <f t="shared" ca="1" si="8"/>
        <v>0</v>
      </c>
      <c r="T56" s="83">
        <f t="shared" ca="1" si="1"/>
        <v>0</v>
      </c>
    </row>
    <row r="57" spans="1:20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87.5</v>
      </c>
      <c r="F57" s="107"/>
      <c r="G57" s="100">
        <f t="shared" ca="1" si="3"/>
        <v>0</v>
      </c>
      <c r="H57" s="122">
        <v>87.5</v>
      </c>
      <c r="I57" s="100">
        <f t="shared" ca="1" si="3"/>
        <v>3062.5</v>
      </c>
      <c r="J57" s="104"/>
      <c r="K57" s="100">
        <f t="shared" ca="1" si="4"/>
        <v>0</v>
      </c>
      <c r="L57" s="122"/>
      <c r="M57" s="147">
        <f t="shared" ca="1" si="5"/>
        <v>0</v>
      </c>
      <c r="N57" s="104"/>
      <c r="O57" s="100">
        <f t="shared" ca="1" si="6"/>
        <v>0</v>
      </c>
      <c r="P57" s="104"/>
      <c r="Q57" s="100">
        <f t="shared" ca="1" si="7"/>
        <v>0</v>
      </c>
      <c r="R57" s="104"/>
      <c r="S57" s="100">
        <f t="shared" ca="1" si="8"/>
        <v>0</v>
      </c>
      <c r="T57" s="83">
        <f t="shared" ca="1" si="1"/>
        <v>3062.5</v>
      </c>
    </row>
    <row r="58" spans="1:20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00">
        <f t="shared" ca="1" si="3"/>
        <v>0</v>
      </c>
      <c r="J58" s="104"/>
      <c r="K58" s="100">
        <f t="shared" ca="1" si="4"/>
        <v>0</v>
      </c>
      <c r="L58" s="122"/>
      <c r="M58" s="147">
        <f t="shared" ca="1" si="5"/>
        <v>0</v>
      </c>
      <c r="N58" s="104"/>
      <c r="O58" s="100">
        <f t="shared" ca="1" si="6"/>
        <v>0</v>
      </c>
      <c r="P58" s="104"/>
      <c r="Q58" s="100">
        <f t="shared" ca="1" si="7"/>
        <v>0</v>
      </c>
      <c r="R58" s="104"/>
      <c r="S58" s="100">
        <f t="shared" ca="1" si="8"/>
        <v>0</v>
      </c>
      <c r="T58" s="83">
        <f t="shared" ca="1" si="1"/>
        <v>0</v>
      </c>
    </row>
    <row r="59" spans="1:20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00">
        <f t="shared" si="3"/>
        <v>0</v>
      </c>
      <c r="J59" s="104"/>
      <c r="K59" s="100">
        <f t="shared" si="4"/>
        <v>0</v>
      </c>
      <c r="L59" s="122"/>
      <c r="M59" s="147">
        <f t="shared" si="5"/>
        <v>0</v>
      </c>
      <c r="N59" s="104"/>
      <c r="O59" s="100">
        <f t="shared" si="6"/>
        <v>0</v>
      </c>
      <c r="P59" s="104"/>
      <c r="Q59" s="100">
        <f t="shared" si="7"/>
        <v>0</v>
      </c>
      <c r="R59" s="104"/>
      <c r="S59" s="100">
        <f t="shared" si="8"/>
        <v>0</v>
      </c>
      <c r="T59" s="83">
        <f t="shared" si="1"/>
        <v>0</v>
      </c>
    </row>
    <row r="60" spans="1:20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76.75</v>
      </c>
      <c r="F60" s="107"/>
      <c r="G60" s="100">
        <f t="shared" si="3"/>
        <v>0</v>
      </c>
      <c r="H60" s="122"/>
      <c r="I60" s="100">
        <f t="shared" si="3"/>
        <v>0</v>
      </c>
      <c r="J60" s="104"/>
      <c r="K60" s="100">
        <f t="shared" si="4"/>
        <v>0</v>
      </c>
      <c r="L60" s="122">
        <v>76.75</v>
      </c>
      <c r="M60" s="147">
        <f t="shared" si="5"/>
        <v>2686.25</v>
      </c>
      <c r="N60" s="104"/>
      <c r="O60" s="100">
        <f t="shared" si="6"/>
        <v>0</v>
      </c>
      <c r="P60" s="104"/>
      <c r="Q60" s="100">
        <f t="shared" si="7"/>
        <v>0</v>
      </c>
      <c r="R60" s="104"/>
      <c r="S60" s="100">
        <f t="shared" si="8"/>
        <v>0</v>
      </c>
      <c r="T60" s="83">
        <f t="shared" si="1"/>
        <v>2686.25</v>
      </c>
    </row>
    <row r="61" spans="1:20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00">
        <f t="shared" ca="1" si="3"/>
        <v>0</v>
      </c>
      <c r="J61" s="104"/>
      <c r="K61" s="100">
        <f t="shared" ca="1" si="4"/>
        <v>0</v>
      </c>
      <c r="L61" s="122"/>
      <c r="M61" s="147">
        <f t="shared" ca="1" si="5"/>
        <v>0</v>
      </c>
      <c r="N61" s="104"/>
      <c r="O61" s="100">
        <f t="shared" ca="1" si="6"/>
        <v>0</v>
      </c>
      <c r="P61" s="104"/>
      <c r="Q61" s="100">
        <f t="shared" ca="1" si="7"/>
        <v>0</v>
      </c>
      <c r="R61" s="104"/>
      <c r="S61" s="100">
        <f t="shared" ca="1" si="8"/>
        <v>0</v>
      </c>
      <c r="T61" s="83">
        <f t="shared" ca="1" si="1"/>
        <v>0</v>
      </c>
    </row>
    <row r="62" spans="1:20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32.5</v>
      </c>
      <c r="F62" s="107"/>
      <c r="G62" s="100">
        <f t="shared" si="3"/>
        <v>0</v>
      </c>
      <c r="H62" s="122"/>
      <c r="I62" s="100">
        <f t="shared" si="3"/>
        <v>0</v>
      </c>
      <c r="J62" s="104"/>
      <c r="K62" s="100">
        <f t="shared" si="4"/>
        <v>0</v>
      </c>
      <c r="L62" s="122">
        <v>32.5</v>
      </c>
      <c r="M62" s="147">
        <f t="shared" si="5"/>
        <v>3250</v>
      </c>
      <c r="N62" s="104"/>
      <c r="O62" s="100">
        <f t="shared" si="6"/>
        <v>0</v>
      </c>
      <c r="P62" s="104"/>
      <c r="Q62" s="100">
        <f t="shared" si="7"/>
        <v>0</v>
      </c>
      <c r="R62" s="104"/>
      <c r="S62" s="100">
        <f t="shared" si="8"/>
        <v>0</v>
      </c>
      <c r="T62" s="83">
        <f t="shared" si="1"/>
        <v>3250</v>
      </c>
    </row>
    <row r="63" spans="1:20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00">
        <f t="shared" si="3"/>
        <v>0</v>
      </c>
      <c r="J63" s="104"/>
      <c r="K63" s="100">
        <f t="shared" si="4"/>
        <v>0</v>
      </c>
      <c r="L63" s="122"/>
      <c r="M63" s="147">
        <f t="shared" si="5"/>
        <v>0</v>
      </c>
      <c r="N63" s="104"/>
      <c r="O63" s="100">
        <f t="shared" si="6"/>
        <v>0</v>
      </c>
      <c r="P63" s="104"/>
      <c r="Q63" s="100">
        <f t="shared" si="7"/>
        <v>0</v>
      </c>
      <c r="R63" s="104"/>
      <c r="S63" s="100">
        <f t="shared" si="8"/>
        <v>0</v>
      </c>
      <c r="T63" s="83">
        <f t="shared" si="1"/>
        <v>0</v>
      </c>
    </row>
    <row r="64" spans="1:20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00">
        <f t="shared" si="3"/>
        <v>0</v>
      </c>
      <c r="J64" s="104"/>
      <c r="K64" s="100">
        <f t="shared" si="4"/>
        <v>0</v>
      </c>
      <c r="L64" s="122"/>
      <c r="M64" s="147">
        <f t="shared" si="5"/>
        <v>0</v>
      </c>
      <c r="N64" s="104"/>
      <c r="O64" s="100">
        <f t="shared" si="6"/>
        <v>0</v>
      </c>
      <c r="P64" s="104"/>
      <c r="Q64" s="100">
        <f t="shared" si="7"/>
        <v>0</v>
      </c>
      <c r="R64" s="104"/>
      <c r="S64" s="100">
        <f t="shared" si="8"/>
        <v>0</v>
      </c>
      <c r="T64" s="83">
        <f t="shared" si="1"/>
        <v>0</v>
      </c>
    </row>
    <row r="65" spans="1:20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00">
        <f t="shared" si="3"/>
        <v>0</v>
      </c>
      <c r="J65" s="104"/>
      <c r="K65" s="100">
        <f t="shared" si="4"/>
        <v>0</v>
      </c>
      <c r="L65" s="122"/>
      <c r="M65" s="147">
        <f t="shared" si="5"/>
        <v>0</v>
      </c>
      <c r="N65" s="104"/>
      <c r="O65" s="100">
        <f t="shared" si="6"/>
        <v>0</v>
      </c>
      <c r="P65" s="104"/>
      <c r="Q65" s="100">
        <f t="shared" si="7"/>
        <v>0</v>
      </c>
      <c r="R65" s="104"/>
      <c r="S65" s="100">
        <f t="shared" si="8"/>
        <v>0</v>
      </c>
      <c r="T65" s="83">
        <f t="shared" si="1"/>
        <v>0</v>
      </c>
    </row>
    <row r="66" spans="1:20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00">
        <f t="shared" ca="1" si="3"/>
        <v>0</v>
      </c>
      <c r="J66" s="104"/>
      <c r="K66" s="100">
        <f t="shared" ca="1" si="4"/>
        <v>0</v>
      </c>
      <c r="L66" s="122"/>
      <c r="M66" s="147">
        <f t="shared" ca="1" si="5"/>
        <v>0</v>
      </c>
      <c r="N66" s="104"/>
      <c r="O66" s="100">
        <f t="shared" ca="1" si="6"/>
        <v>0</v>
      </c>
      <c r="P66" s="104"/>
      <c r="Q66" s="100">
        <f t="shared" ca="1" si="7"/>
        <v>0</v>
      </c>
      <c r="R66" s="104"/>
      <c r="S66" s="100">
        <f t="shared" ca="1" si="8"/>
        <v>0</v>
      </c>
      <c r="T66" s="83">
        <f t="shared" ca="1" si="1"/>
        <v>0</v>
      </c>
    </row>
    <row r="67" spans="1:20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00">
        <f t="shared" si="3"/>
        <v>0</v>
      </c>
      <c r="J67" s="104"/>
      <c r="K67" s="100">
        <f t="shared" si="4"/>
        <v>0</v>
      </c>
      <c r="L67" s="122"/>
      <c r="M67" s="147">
        <f t="shared" si="5"/>
        <v>0</v>
      </c>
      <c r="N67" s="104"/>
      <c r="O67" s="100">
        <f t="shared" si="6"/>
        <v>0</v>
      </c>
      <c r="P67" s="104"/>
      <c r="Q67" s="100">
        <f t="shared" si="7"/>
        <v>0</v>
      </c>
      <c r="R67" s="104"/>
      <c r="S67" s="100">
        <f t="shared" si="8"/>
        <v>0</v>
      </c>
      <c r="T67" s="83">
        <f t="shared" si="1"/>
        <v>0</v>
      </c>
    </row>
    <row r="68" spans="1:20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00">
        <f t="shared" si="3"/>
        <v>0</v>
      </c>
      <c r="J68" s="104"/>
      <c r="K68" s="100">
        <f t="shared" si="4"/>
        <v>0</v>
      </c>
      <c r="L68" s="122"/>
      <c r="M68" s="147">
        <f t="shared" si="5"/>
        <v>0</v>
      </c>
      <c r="N68" s="104"/>
      <c r="O68" s="100">
        <f t="shared" si="6"/>
        <v>0</v>
      </c>
      <c r="P68" s="104"/>
      <c r="Q68" s="100">
        <f t="shared" si="7"/>
        <v>0</v>
      </c>
      <c r="R68" s="104"/>
      <c r="S68" s="100">
        <f t="shared" si="8"/>
        <v>0</v>
      </c>
      <c r="T68" s="83">
        <f t="shared" si="1"/>
        <v>0</v>
      </c>
    </row>
    <row r="69" spans="1:20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00">
        <f t="shared" si="3"/>
        <v>0</v>
      </c>
      <c r="J69" s="104"/>
      <c r="K69" s="100">
        <f t="shared" si="4"/>
        <v>0</v>
      </c>
      <c r="L69" s="122"/>
      <c r="M69" s="147">
        <f t="shared" si="5"/>
        <v>0</v>
      </c>
      <c r="N69" s="104"/>
      <c r="O69" s="100">
        <f t="shared" si="6"/>
        <v>0</v>
      </c>
      <c r="P69" s="104"/>
      <c r="Q69" s="100">
        <f t="shared" si="7"/>
        <v>0</v>
      </c>
      <c r="R69" s="104"/>
      <c r="S69" s="100">
        <f t="shared" si="8"/>
        <v>0</v>
      </c>
      <c r="T69" s="83">
        <f t="shared" si="1"/>
        <v>0</v>
      </c>
    </row>
    <row r="70" spans="1:20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46.5</v>
      </c>
      <c r="F70" s="107"/>
      <c r="G70" s="100">
        <f t="shared" si="3"/>
        <v>0</v>
      </c>
      <c r="H70" s="122">
        <v>46.5</v>
      </c>
      <c r="I70" s="100">
        <f t="shared" si="3"/>
        <v>5487</v>
      </c>
      <c r="J70" s="104"/>
      <c r="K70" s="100">
        <f t="shared" si="4"/>
        <v>0</v>
      </c>
      <c r="L70" s="122"/>
      <c r="M70" s="147">
        <f t="shared" si="5"/>
        <v>0</v>
      </c>
      <c r="N70" s="104"/>
      <c r="O70" s="100">
        <f t="shared" si="6"/>
        <v>0</v>
      </c>
      <c r="P70" s="104"/>
      <c r="Q70" s="100">
        <f t="shared" si="7"/>
        <v>0</v>
      </c>
      <c r="R70" s="104"/>
      <c r="S70" s="100">
        <f t="shared" si="8"/>
        <v>0</v>
      </c>
      <c r="T70" s="83">
        <f t="shared" si="1"/>
        <v>5487</v>
      </c>
    </row>
    <row r="71" spans="1:20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00">
        <f t="shared" si="3"/>
        <v>0</v>
      </c>
      <c r="J71" s="104"/>
      <c r="K71" s="100">
        <f t="shared" si="4"/>
        <v>0</v>
      </c>
      <c r="L71" s="122"/>
      <c r="M71" s="147">
        <f t="shared" si="5"/>
        <v>0</v>
      </c>
      <c r="N71" s="104"/>
      <c r="O71" s="100">
        <f t="shared" si="6"/>
        <v>0</v>
      </c>
      <c r="P71" s="104"/>
      <c r="Q71" s="100">
        <f t="shared" si="7"/>
        <v>0</v>
      </c>
      <c r="R71" s="104"/>
      <c r="S71" s="100">
        <f t="shared" si="8"/>
        <v>0</v>
      </c>
      <c r="T71" s="83">
        <f t="shared" si="1"/>
        <v>0</v>
      </c>
    </row>
    <row r="72" spans="1:20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4</v>
      </c>
      <c r="F72" s="107"/>
      <c r="G72" s="100">
        <f t="shared" si="3"/>
        <v>0</v>
      </c>
      <c r="H72" s="122"/>
      <c r="I72" s="100">
        <f t="shared" si="3"/>
        <v>0</v>
      </c>
      <c r="J72" s="104"/>
      <c r="K72" s="100">
        <f t="shared" si="4"/>
        <v>0</v>
      </c>
      <c r="L72" s="122"/>
      <c r="M72" s="147">
        <f t="shared" si="5"/>
        <v>0</v>
      </c>
      <c r="N72" s="104">
        <v>4</v>
      </c>
      <c r="O72" s="100">
        <f t="shared" si="6"/>
        <v>472</v>
      </c>
      <c r="P72" s="104"/>
      <c r="Q72" s="100">
        <f t="shared" si="7"/>
        <v>0</v>
      </c>
      <c r="R72" s="104"/>
      <c r="S72" s="100">
        <f t="shared" si="8"/>
        <v>0</v>
      </c>
      <c r="T72" s="83">
        <f t="shared" si="1"/>
        <v>472</v>
      </c>
    </row>
    <row r="73" spans="1:20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00">
        <f t="shared" si="3"/>
        <v>0</v>
      </c>
      <c r="J73" s="104"/>
      <c r="K73" s="100">
        <f t="shared" si="4"/>
        <v>0</v>
      </c>
      <c r="L73" s="122"/>
      <c r="M73" s="147">
        <f t="shared" si="5"/>
        <v>0</v>
      </c>
      <c r="N73" s="104"/>
      <c r="O73" s="100">
        <f t="shared" si="6"/>
        <v>0</v>
      </c>
      <c r="P73" s="104"/>
      <c r="Q73" s="100">
        <f t="shared" si="7"/>
        <v>0</v>
      </c>
      <c r="R73" s="104"/>
      <c r="S73" s="100">
        <f t="shared" si="8"/>
        <v>0</v>
      </c>
      <c r="T73" s="83">
        <f t="shared" si="1"/>
        <v>0</v>
      </c>
    </row>
    <row r="74" spans="1:20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00">
        <f t="shared" si="3"/>
        <v>0</v>
      </c>
      <c r="J74" s="104"/>
      <c r="K74" s="100">
        <f t="shared" si="4"/>
        <v>0</v>
      </c>
      <c r="L74" s="122"/>
      <c r="M74" s="147">
        <f t="shared" si="5"/>
        <v>0</v>
      </c>
      <c r="N74" s="104"/>
      <c r="O74" s="100">
        <f t="shared" si="6"/>
        <v>0</v>
      </c>
      <c r="P74" s="104"/>
      <c r="Q74" s="100">
        <f t="shared" si="7"/>
        <v>0</v>
      </c>
      <c r="R74" s="104"/>
      <c r="S74" s="100">
        <f t="shared" si="8"/>
        <v>0</v>
      </c>
      <c r="T74" s="83">
        <f t="shared" si="1"/>
        <v>0</v>
      </c>
    </row>
    <row r="75" spans="1:20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00">
        <f t="shared" ca="1" si="3"/>
        <v>0</v>
      </c>
      <c r="J75" s="104"/>
      <c r="K75" s="100">
        <f t="shared" ca="1" si="4"/>
        <v>0</v>
      </c>
      <c r="L75" s="122"/>
      <c r="M75" s="147">
        <f t="shared" ca="1" si="5"/>
        <v>0</v>
      </c>
      <c r="N75" s="104"/>
      <c r="O75" s="100">
        <f t="shared" ca="1" si="6"/>
        <v>0</v>
      </c>
      <c r="P75" s="104"/>
      <c r="Q75" s="100">
        <f t="shared" ca="1" si="7"/>
        <v>0</v>
      </c>
      <c r="R75" s="104"/>
      <c r="S75" s="100">
        <f t="shared" ca="1" si="8"/>
        <v>0</v>
      </c>
      <c r="T75" s="83">
        <f t="shared" ca="1" si="1"/>
        <v>0</v>
      </c>
    </row>
    <row r="76" spans="1:20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ref="D76:D83" ca="1" si="9">IF(OR($C76="",$C76=0),"",VLOOKUP($C76,Ansätze,$D$11,FALSE))</f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00">
        <f t="shared" ca="1" si="3"/>
        <v>0</v>
      </c>
      <c r="J76" s="104"/>
      <c r="K76" s="100">
        <f t="shared" ca="1" si="4"/>
        <v>0</v>
      </c>
      <c r="L76" s="122"/>
      <c r="M76" s="147">
        <f t="shared" ca="1" si="5"/>
        <v>0</v>
      </c>
      <c r="N76" s="104"/>
      <c r="O76" s="100">
        <f t="shared" ca="1" si="6"/>
        <v>0</v>
      </c>
      <c r="P76" s="104"/>
      <c r="Q76" s="100">
        <f t="shared" ca="1" si="7"/>
        <v>0</v>
      </c>
      <c r="R76" s="104"/>
      <c r="S76" s="100">
        <f t="shared" ca="1" si="8"/>
        <v>0</v>
      </c>
      <c r="T76" s="83">
        <f t="shared" ref="T76:T83" ca="1" si="10">IF(D76="",0,D76*E76)</f>
        <v>0</v>
      </c>
    </row>
    <row r="77" spans="1:20" ht="15" customHeight="1">
      <c r="A77" s="91" t="s">
        <v>258</v>
      </c>
      <c r="B77" s="14" t="s">
        <v>66</v>
      </c>
      <c r="C77" s="18" t="s">
        <v>6</v>
      </c>
      <c r="D77" s="19">
        <f t="shared" si="9"/>
        <v>100</v>
      </c>
      <c r="E77" s="20">
        <f t="shared" ref="E77:E85" si="11">F77+H77+J77+L77+N77+P77+R77</f>
        <v>0</v>
      </c>
      <c r="F77" s="75"/>
      <c r="G77" s="100">
        <f t="shared" ref="G77:I83" si="12">IF($D77="",0,$D77*F77)</f>
        <v>0</v>
      </c>
      <c r="H77" s="122"/>
      <c r="I77" s="100">
        <f t="shared" si="12"/>
        <v>0</v>
      </c>
      <c r="J77" s="104"/>
      <c r="K77" s="100">
        <f t="shared" ref="K77:K83" si="13">IF($D77="",0,$D77*J77)</f>
        <v>0</v>
      </c>
      <c r="L77" s="122"/>
      <c r="M77" s="147">
        <f t="shared" ref="M77:M83" si="14">IF($D77="",0,$D77*L77)</f>
        <v>0</v>
      </c>
      <c r="N77" s="104"/>
      <c r="O77" s="100">
        <f t="shared" ref="O77:O83" si="15">IF($D77="",0,$D77*N77)</f>
        <v>0</v>
      </c>
      <c r="P77" s="104"/>
      <c r="Q77" s="100">
        <f t="shared" ref="Q77:Q83" si="16">IF($D77="",0,$D77*P77)</f>
        <v>0</v>
      </c>
      <c r="R77" s="104"/>
      <c r="S77" s="100">
        <f t="shared" ref="S77:S83" si="17">IF($D77="",0,$D77*R77)</f>
        <v>0</v>
      </c>
      <c r="T77" s="83">
        <f t="shared" si="10"/>
        <v>0</v>
      </c>
    </row>
    <row r="78" spans="1:20" ht="15" customHeight="1">
      <c r="A78" s="91" t="s">
        <v>274</v>
      </c>
      <c r="B78" s="14" t="s">
        <v>66</v>
      </c>
      <c r="C78" s="18" t="s">
        <v>9</v>
      </c>
      <c r="D78" s="19">
        <f t="shared" si="9"/>
        <v>35</v>
      </c>
      <c r="E78" s="20">
        <f t="shared" si="11"/>
        <v>34.75</v>
      </c>
      <c r="F78" s="75"/>
      <c r="G78" s="100">
        <f t="shared" si="12"/>
        <v>0</v>
      </c>
      <c r="H78" s="122"/>
      <c r="I78" s="100">
        <f t="shared" si="12"/>
        <v>0</v>
      </c>
      <c r="J78" s="104"/>
      <c r="K78" s="100">
        <f t="shared" si="13"/>
        <v>0</v>
      </c>
      <c r="L78" s="122"/>
      <c r="M78" s="147">
        <f t="shared" si="14"/>
        <v>0</v>
      </c>
      <c r="N78" s="104"/>
      <c r="O78" s="100">
        <f t="shared" si="15"/>
        <v>0</v>
      </c>
      <c r="P78" s="104">
        <v>34.75</v>
      </c>
      <c r="Q78" s="100">
        <f t="shared" si="16"/>
        <v>1216.25</v>
      </c>
      <c r="R78" s="104"/>
      <c r="S78" s="100">
        <f t="shared" si="17"/>
        <v>0</v>
      </c>
      <c r="T78" s="83">
        <f t="shared" si="10"/>
        <v>1216.25</v>
      </c>
    </row>
    <row r="79" spans="1:20" ht="15" customHeight="1">
      <c r="A79" s="91" t="s">
        <v>275</v>
      </c>
      <c r="B79" s="14" t="s">
        <v>66</v>
      </c>
      <c r="C79" s="18" t="s">
        <v>5</v>
      </c>
      <c r="D79" s="19">
        <f t="shared" si="9"/>
        <v>118</v>
      </c>
      <c r="E79" s="20">
        <f t="shared" si="11"/>
        <v>4.5</v>
      </c>
      <c r="F79" s="75"/>
      <c r="G79" s="100">
        <f t="shared" si="12"/>
        <v>0</v>
      </c>
      <c r="H79" s="122"/>
      <c r="I79" s="100">
        <f t="shared" si="12"/>
        <v>0</v>
      </c>
      <c r="J79" s="104"/>
      <c r="K79" s="100">
        <f t="shared" si="13"/>
        <v>0</v>
      </c>
      <c r="L79" s="122">
        <v>4.5</v>
      </c>
      <c r="M79" s="147">
        <f t="shared" si="14"/>
        <v>531</v>
      </c>
      <c r="N79" s="104"/>
      <c r="O79" s="100">
        <f t="shared" si="15"/>
        <v>0</v>
      </c>
      <c r="P79" s="104"/>
      <c r="Q79" s="100">
        <f t="shared" si="16"/>
        <v>0</v>
      </c>
      <c r="R79" s="104"/>
      <c r="S79" s="100">
        <f t="shared" si="17"/>
        <v>0</v>
      </c>
      <c r="T79" s="83">
        <f t="shared" si="10"/>
        <v>531</v>
      </c>
    </row>
    <row r="80" spans="1:20" ht="15" customHeight="1">
      <c r="A80" s="91" t="s">
        <v>284</v>
      </c>
      <c r="B80" s="14" t="s">
        <v>66</v>
      </c>
      <c r="C80" s="18" t="s">
        <v>6</v>
      </c>
      <c r="D80" s="19">
        <f t="shared" si="9"/>
        <v>100</v>
      </c>
      <c r="E80" s="20">
        <f t="shared" si="11"/>
        <v>0</v>
      </c>
      <c r="F80" s="75"/>
      <c r="G80" s="100">
        <f t="shared" si="12"/>
        <v>0</v>
      </c>
      <c r="H80" s="122"/>
      <c r="I80" s="100">
        <f t="shared" si="12"/>
        <v>0</v>
      </c>
      <c r="J80" s="104"/>
      <c r="K80" s="100">
        <f t="shared" si="13"/>
        <v>0</v>
      </c>
      <c r="L80" s="122"/>
      <c r="M80" s="147">
        <f t="shared" si="14"/>
        <v>0</v>
      </c>
      <c r="N80" s="104"/>
      <c r="O80" s="100">
        <f t="shared" si="15"/>
        <v>0</v>
      </c>
      <c r="P80" s="104"/>
      <c r="Q80" s="100">
        <f t="shared" si="16"/>
        <v>0</v>
      </c>
      <c r="R80" s="104"/>
      <c r="S80" s="100">
        <f t="shared" si="17"/>
        <v>0</v>
      </c>
      <c r="T80" s="83">
        <f t="shared" si="10"/>
        <v>0</v>
      </c>
    </row>
    <row r="81" spans="1:21" ht="15" customHeight="1">
      <c r="A81" s="91" t="s">
        <v>285</v>
      </c>
      <c r="B81" s="14" t="s">
        <v>66</v>
      </c>
      <c r="C81" s="18" t="s">
        <v>9</v>
      </c>
      <c r="D81" s="19">
        <f t="shared" si="9"/>
        <v>35</v>
      </c>
      <c r="E81" s="20">
        <f t="shared" si="11"/>
        <v>49.75</v>
      </c>
      <c r="F81" s="75"/>
      <c r="G81" s="100">
        <f t="shared" si="12"/>
        <v>0</v>
      </c>
      <c r="H81" s="122"/>
      <c r="I81" s="100">
        <f t="shared" si="12"/>
        <v>0</v>
      </c>
      <c r="J81" s="104"/>
      <c r="K81" s="100">
        <f t="shared" si="13"/>
        <v>0</v>
      </c>
      <c r="L81" s="122"/>
      <c r="M81" s="147">
        <f t="shared" si="14"/>
        <v>0</v>
      </c>
      <c r="N81" s="104"/>
      <c r="O81" s="100">
        <f t="shared" si="15"/>
        <v>0</v>
      </c>
      <c r="P81" s="104">
        <v>49.75</v>
      </c>
      <c r="Q81" s="100">
        <f t="shared" si="16"/>
        <v>1741.25</v>
      </c>
      <c r="R81" s="104"/>
      <c r="S81" s="100">
        <f t="shared" si="17"/>
        <v>0</v>
      </c>
      <c r="T81" s="83">
        <f t="shared" si="10"/>
        <v>1741.25</v>
      </c>
    </row>
    <row r="82" spans="1:21" ht="15" customHeight="1">
      <c r="A82" s="91" t="s">
        <v>286</v>
      </c>
      <c r="B82" s="14" t="s">
        <v>66</v>
      </c>
      <c r="C82" s="18" t="s">
        <v>7</v>
      </c>
      <c r="D82" s="19">
        <f t="shared" si="9"/>
        <v>75</v>
      </c>
      <c r="E82" s="20">
        <f t="shared" si="11"/>
        <v>32.75</v>
      </c>
      <c r="F82" s="75"/>
      <c r="G82" s="100">
        <f t="shared" si="12"/>
        <v>0</v>
      </c>
      <c r="H82" s="122"/>
      <c r="I82" s="100">
        <f t="shared" si="12"/>
        <v>0</v>
      </c>
      <c r="J82" s="104"/>
      <c r="K82" s="100">
        <f t="shared" si="13"/>
        <v>0</v>
      </c>
      <c r="L82" s="122">
        <v>32.75</v>
      </c>
      <c r="M82" s="147">
        <f t="shared" si="14"/>
        <v>2456.25</v>
      </c>
      <c r="N82" s="104"/>
      <c r="O82" s="100">
        <f t="shared" si="15"/>
        <v>0</v>
      </c>
      <c r="P82" s="104"/>
      <c r="Q82" s="100">
        <f t="shared" si="16"/>
        <v>0</v>
      </c>
      <c r="R82" s="104"/>
      <c r="S82" s="100">
        <f t="shared" si="17"/>
        <v>0</v>
      </c>
      <c r="T82" s="83">
        <f t="shared" si="10"/>
        <v>2456.25</v>
      </c>
    </row>
    <row r="83" spans="1:21" ht="15" customHeight="1">
      <c r="A83" s="91" t="s">
        <v>292</v>
      </c>
      <c r="B83" s="14" t="s">
        <v>66</v>
      </c>
      <c r="C83" s="18" t="s">
        <v>8</v>
      </c>
      <c r="D83" s="19">
        <f t="shared" si="9"/>
        <v>60</v>
      </c>
      <c r="E83" s="20">
        <f t="shared" si="11"/>
        <v>56</v>
      </c>
      <c r="F83" s="75"/>
      <c r="G83" s="100">
        <f t="shared" si="12"/>
        <v>0</v>
      </c>
      <c r="H83" s="122">
        <v>56</v>
      </c>
      <c r="I83" s="100">
        <f t="shared" si="12"/>
        <v>3360</v>
      </c>
      <c r="J83" s="104"/>
      <c r="K83" s="100">
        <f t="shared" si="13"/>
        <v>0</v>
      </c>
      <c r="L83" s="122"/>
      <c r="M83" s="147">
        <f t="shared" si="14"/>
        <v>0</v>
      </c>
      <c r="N83" s="104"/>
      <c r="O83" s="100">
        <f t="shared" si="15"/>
        <v>0</v>
      </c>
      <c r="P83" s="104"/>
      <c r="Q83" s="100">
        <f t="shared" si="16"/>
        <v>0</v>
      </c>
      <c r="R83" s="104"/>
      <c r="S83" s="100">
        <f t="shared" si="17"/>
        <v>0</v>
      </c>
      <c r="T83" s="83">
        <f t="shared" si="10"/>
        <v>3360</v>
      </c>
    </row>
    <row r="84" spans="1:21" ht="15" customHeight="1">
      <c r="A84" s="85"/>
      <c r="D84" s="19"/>
      <c r="E84" s="20"/>
      <c r="F84" s="75"/>
      <c r="G84" s="100"/>
      <c r="H84" s="122"/>
      <c r="I84" s="100"/>
      <c r="J84" s="104"/>
      <c r="K84" s="100"/>
      <c r="L84" s="122"/>
      <c r="M84" s="147"/>
      <c r="N84" s="104"/>
      <c r="O84" s="100"/>
      <c r="P84" s="104"/>
      <c r="Q84" s="100"/>
      <c r="R84" s="104"/>
      <c r="S84" s="100"/>
      <c r="T84" s="83"/>
    </row>
    <row r="85" spans="1:21" s="62" customFormat="1" ht="15" customHeight="1">
      <c r="A85" s="86"/>
      <c r="C85" s="63" t="s">
        <v>155</v>
      </c>
      <c r="D85" s="57"/>
      <c r="E85" s="20">
        <f t="shared" si="11"/>
        <v>746.25</v>
      </c>
      <c r="F85" s="76">
        <f>SUM(F12:F84)</f>
        <v>2</v>
      </c>
      <c r="G85" s="77"/>
      <c r="H85" s="76">
        <f>SUM(H13:H84)</f>
        <v>401</v>
      </c>
      <c r="I85" s="77"/>
      <c r="J85" s="76">
        <f>SUM(J12:J84)</f>
        <v>0.5</v>
      </c>
      <c r="K85" s="77"/>
      <c r="L85" s="154">
        <f>SUM(L12:L84)</f>
        <v>174.5</v>
      </c>
      <c r="M85" s="155"/>
      <c r="N85" s="76">
        <f>SUM(N12:N84)</f>
        <v>12</v>
      </c>
      <c r="O85" s="77"/>
      <c r="P85" s="76">
        <f>SUM(P12:P84)</f>
        <v>156.25</v>
      </c>
      <c r="Q85" s="77"/>
      <c r="R85" s="76">
        <f>SUM(R12:R84)</f>
        <v>0</v>
      </c>
      <c r="S85" s="77"/>
      <c r="T85" s="77"/>
    </row>
    <row r="86" spans="1:21" ht="4.5" customHeight="1">
      <c r="A86" s="87"/>
      <c r="B86" s="40"/>
      <c r="C86" s="69"/>
      <c r="D86" s="70"/>
      <c r="E86" s="70"/>
      <c r="F86" s="78"/>
      <c r="G86" s="79"/>
      <c r="H86" s="78"/>
      <c r="I86" s="79"/>
      <c r="J86" s="78"/>
      <c r="K86" s="79"/>
      <c r="L86" s="156"/>
      <c r="M86" s="157"/>
      <c r="N86" s="78"/>
      <c r="O86" s="79"/>
      <c r="P86" s="78"/>
      <c r="Q86" s="79"/>
      <c r="R86" s="78"/>
      <c r="S86" s="79"/>
      <c r="T86" s="70"/>
      <c r="U86" s="65"/>
    </row>
    <row r="87" spans="1:21" s="14" customFormat="1" ht="15" customHeight="1">
      <c r="A87" s="159"/>
      <c r="B87" s="159"/>
      <c r="C87" s="67" t="s">
        <v>156</v>
      </c>
      <c r="D87" s="160"/>
      <c r="E87" s="161"/>
      <c r="F87" s="80"/>
      <c r="G87" s="81">
        <f ca="1">SUM(G12:G86)</f>
        <v>240</v>
      </c>
      <c r="H87" s="80"/>
      <c r="I87" s="81">
        <f ca="1">SUM(I12:I86)</f>
        <v>38909.5</v>
      </c>
      <c r="J87" s="80"/>
      <c r="K87" s="81">
        <f ca="1">SUM(K12:K86)</f>
        <v>60</v>
      </c>
      <c r="L87" s="80"/>
      <c r="M87" s="81">
        <f ca="1">SUM(M12:M86)</f>
        <v>12271.5</v>
      </c>
      <c r="N87" s="80"/>
      <c r="O87" s="81">
        <f ca="1">SUM(O12:O86)</f>
        <v>1482</v>
      </c>
      <c r="P87" s="80"/>
      <c r="Q87" s="81">
        <f ca="1">SUM(Q12:Q86)</f>
        <v>10891.25</v>
      </c>
      <c r="R87" s="80"/>
      <c r="S87" s="81">
        <f ca="1">SUM(S12:S86)</f>
        <v>0</v>
      </c>
      <c r="T87" s="81">
        <f ca="1">SUM(T13:T86)</f>
        <v>63854.25</v>
      </c>
    </row>
    <row r="88" spans="1:21">
      <c r="C88" s="41" t="s">
        <v>25</v>
      </c>
      <c r="F88" s="41"/>
      <c r="G88" s="41"/>
      <c r="H88" s="41"/>
      <c r="I88" s="41"/>
      <c r="J88" s="41"/>
      <c r="K88" s="41"/>
      <c r="L88" s="41"/>
      <c r="M88" s="41"/>
      <c r="N88" s="41"/>
      <c r="O88" s="41"/>
      <c r="P88" s="41"/>
      <c r="Q88" s="41"/>
      <c r="R88" s="41"/>
      <c r="S88" s="41"/>
      <c r="T88" s="42">
        <f ca="1">SUBTOTAL(9,T13:T86)</f>
        <v>63854.25</v>
      </c>
    </row>
    <row r="89" spans="1:21">
      <c r="C89" s="56"/>
      <c r="F89" s="56"/>
      <c r="G89" s="56"/>
      <c r="H89" s="56"/>
      <c r="I89" s="56"/>
      <c r="J89" s="56"/>
      <c r="K89" s="56"/>
      <c r="L89" s="158"/>
      <c r="M89" s="158"/>
      <c r="N89" s="56"/>
      <c r="O89" s="56"/>
      <c r="P89" s="56"/>
      <c r="Q89" s="56"/>
      <c r="R89" s="56"/>
      <c r="S89" s="56"/>
    </row>
    <row r="90" spans="1:21">
      <c r="A90" s="108"/>
      <c r="T90" s="19"/>
    </row>
    <row r="99" spans="20:20">
      <c r="T99" s="19"/>
    </row>
  </sheetData>
  <autoFilter ref="A12:T87" xr:uid="{00000000-0009-0000-0000-00000A000000}"/>
  <mergeCells count="9"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D12" xr:uid="{00000000-0002-0000-0A00-000000000000}">
      <formula1>Jahr</formula1>
    </dataValidation>
    <dataValidation type="list" allowBlank="1" showInputMessage="1" showErrorMessage="1" sqref="C12" xr:uid="{00000000-0002-0000-0A00-000001000000}">
      <formula1>Kategorie</formula1>
    </dataValidation>
    <dataValidation type="list" allowBlank="1" showInputMessage="1" showErrorMessage="1" sqref="A13:A87" xr:uid="{00000000-0002-0000-0A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63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0000"/>
  </sheetPr>
  <dimension ref="A1:X100"/>
  <sheetViews>
    <sheetView view="pageBreakPreview" topLeftCell="A52" zoomScaleNormal="100" zoomScaleSheetLayoutView="100" workbookViewId="0"/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9" width="9.7109375" style="127" customWidth="1"/>
    <col min="10" max="11" width="9.7109375" style="21" customWidth="1"/>
    <col min="12" max="13" width="9.7109375" style="127" customWidth="1"/>
    <col min="14" max="15" width="9.7109375" style="21" customWidth="1"/>
    <col min="16" max="17" width="9.7109375" style="148" customWidth="1"/>
    <col min="18" max="21" width="9.7109375" style="21" customWidth="1"/>
    <col min="22" max="22" width="11.85546875" style="21" customWidth="1"/>
    <col min="23" max="23" width="9.7109375" customWidth="1"/>
  </cols>
  <sheetData>
    <row r="1" spans="1:24">
      <c r="A1" s="3"/>
      <c r="B1" s="3"/>
      <c r="C1" s="3"/>
      <c r="D1" s="3"/>
      <c r="E1" s="3"/>
      <c r="F1" s="3"/>
      <c r="G1" s="3"/>
      <c r="H1" s="123"/>
      <c r="I1" s="123"/>
      <c r="J1" s="3"/>
      <c r="K1" s="3"/>
      <c r="L1" s="123"/>
      <c r="M1" s="123"/>
      <c r="N1" s="3"/>
      <c r="O1" s="3"/>
      <c r="P1" s="163"/>
      <c r="Q1" s="163"/>
      <c r="R1" s="3"/>
      <c r="S1" s="3"/>
      <c r="T1" s="3"/>
      <c r="U1" s="3"/>
      <c r="V1" s="3"/>
      <c r="W1" s="3"/>
    </row>
    <row r="2" spans="1:24" s="15" customFormat="1" ht="15" customHeight="1">
      <c r="A2" s="106" t="s">
        <v>22</v>
      </c>
      <c r="H2" s="8"/>
      <c r="I2" s="8"/>
      <c r="L2" s="8"/>
      <c r="M2" s="8"/>
      <c r="P2" s="164"/>
      <c r="Q2" s="164"/>
    </row>
    <row r="3" spans="1:24" s="15" customFormat="1" ht="14.25">
      <c r="A3" s="105"/>
      <c r="H3" s="8"/>
      <c r="I3" s="8"/>
      <c r="L3" s="8"/>
      <c r="M3" s="8"/>
      <c r="P3" s="164"/>
      <c r="Q3" s="164"/>
    </row>
    <row r="4" spans="1:24" s="15" customFormat="1" ht="15">
      <c r="A4" s="106" t="s">
        <v>159</v>
      </c>
      <c r="B4" s="149" t="str">
        <f>IF(Vertragsdaten!B6="","",Vertragsdaten!B6)</f>
        <v>EP SIEP</v>
      </c>
      <c r="C4" s="149"/>
      <c r="D4" s="149"/>
      <c r="E4" s="59"/>
      <c r="F4" s="59"/>
      <c r="G4" s="59"/>
      <c r="H4" s="150"/>
      <c r="I4" s="150"/>
      <c r="J4" s="59"/>
      <c r="K4" s="59"/>
      <c r="L4" s="150"/>
      <c r="M4" s="150"/>
      <c r="N4" s="59"/>
      <c r="O4" s="59"/>
      <c r="P4" s="165"/>
      <c r="Q4" s="165"/>
      <c r="R4" s="59"/>
      <c r="S4" s="59"/>
      <c r="T4" s="59"/>
      <c r="U4" s="59"/>
      <c r="V4" s="59"/>
      <c r="W4" s="59"/>
    </row>
    <row r="5" spans="1:24" s="15" customFormat="1" ht="8.25" customHeight="1">
      <c r="A5" s="106"/>
      <c r="B5" s="90"/>
      <c r="C5" s="90"/>
      <c r="D5" s="90"/>
      <c r="H5" s="8"/>
      <c r="I5" s="8"/>
      <c r="L5" s="8"/>
      <c r="M5" s="8"/>
      <c r="P5" s="164"/>
      <c r="Q5" s="164"/>
    </row>
    <row r="6" spans="1:2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66"/>
      <c r="Q6" s="166"/>
      <c r="R6" s="9"/>
      <c r="S6" s="9"/>
      <c r="T6" s="9"/>
      <c r="U6" s="9"/>
      <c r="V6" s="84"/>
      <c r="W6" s="84"/>
    </row>
    <row r="7" spans="1:24" s="15" customFormat="1" ht="15" customHeight="1">
      <c r="A7" s="106"/>
      <c r="H7" s="8"/>
      <c r="I7" s="8"/>
      <c r="L7" s="8"/>
      <c r="M7" s="8"/>
      <c r="P7" s="164"/>
      <c r="Q7" s="164"/>
      <c r="V7" s="64"/>
      <c r="W7" s="64"/>
    </row>
    <row r="8" spans="1:24" s="8" customFormat="1" ht="15">
      <c r="A8" s="106" t="s">
        <v>161</v>
      </c>
      <c r="B8" s="354" t="s">
        <v>293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66"/>
      <c r="Q8" s="166"/>
      <c r="R8" s="9"/>
      <c r="S8" s="9"/>
      <c r="T8" s="9"/>
      <c r="U8" s="9"/>
      <c r="V8" s="84"/>
      <c r="W8" s="84"/>
    </row>
    <row r="9" spans="1:24">
      <c r="A9" s="66"/>
      <c r="C9"/>
      <c r="D9"/>
      <c r="E9"/>
      <c r="F9"/>
      <c r="G9"/>
      <c r="H9" s="14"/>
      <c r="I9" s="14"/>
      <c r="J9"/>
      <c r="K9"/>
      <c r="L9" s="14"/>
      <c r="M9" s="14"/>
      <c r="N9"/>
      <c r="O9"/>
      <c r="P9" s="167"/>
      <c r="Q9" s="167"/>
      <c r="R9"/>
      <c r="S9"/>
      <c r="T9"/>
      <c r="U9"/>
      <c r="V9"/>
    </row>
    <row r="10" spans="1:2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2" t="s">
        <v>271</v>
      </c>
      <c r="M10" s="357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 s="352" t="s">
        <v>297</v>
      </c>
      <c r="U10" s="353"/>
      <c r="V10"/>
    </row>
    <row r="11" spans="1:2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72"/>
      <c r="K11" s="73"/>
      <c r="L11" s="151"/>
      <c r="M11" s="152"/>
      <c r="N11" s="72"/>
      <c r="O11" s="73"/>
      <c r="P11" s="151"/>
      <c r="Q11" s="152"/>
      <c r="R11" s="72"/>
      <c r="S11" s="73"/>
      <c r="T11" s="66"/>
      <c r="U11" s="66"/>
      <c r="V11"/>
    </row>
    <row r="12" spans="1:2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74" t="s">
        <v>23</v>
      </c>
      <c r="M12" s="46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13" t="s">
        <v>23</v>
      </c>
      <c r="U12" s="13" t="s">
        <v>157</v>
      </c>
      <c r="V12" s="61" t="s">
        <v>154</v>
      </c>
    </row>
    <row r="13" spans="1:2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</f>
        <v>30.5</v>
      </c>
      <c r="F13" s="107"/>
      <c r="G13" s="99">
        <f ca="1">IF($D13="",0,$D13*F13)</f>
        <v>0</v>
      </c>
      <c r="H13" s="121">
        <f>2+5.25</f>
        <v>7.25</v>
      </c>
      <c r="I13" s="153">
        <f ca="1">IF($D13="",0,$D13*H13)</f>
        <v>1015</v>
      </c>
      <c r="J13" s="120"/>
      <c r="K13" s="99">
        <f ca="1">IF($D13="",0,$D13*J13)</f>
        <v>0</v>
      </c>
      <c r="L13" s="121">
        <f>4+2.75</f>
        <v>6.75</v>
      </c>
      <c r="M13" s="153">
        <f ca="1">IF($D13="",0,$D13*L13)</f>
        <v>945</v>
      </c>
      <c r="N13" s="120">
        <v>7.5</v>
      </c>
      <c r="O13" s="99">
        <f ca="1">IF($D13="",0,$D13*N13)</f>
        <v>1050</v>
      </c>
      <c r="P13" s="121">
        <f>5+4</f>
        <v>9</v>
      </c>
      <c r="Q13" s="153">
        <f ca="1">IF($D13="",0,$D13*P13)</f>
        <v>1260</v>
      </c>
      <c r="R13" s="120"/>
      <c r="S13" s="99">
        <f ca="1">IF($D13="",0,$D13*R13)</f>
        <v>0</v>
      </c>
      <c r="T13" s="171"/>
      <c r="U13" s="140">
        <f ca="1">IF($D13="",0,$D13*T13)</f>
        <v>0</v>
      </c>
      <c r="V13" s="83">
        <f t="shared" ref="V13:V76" ca="1" si="1">IF(D13="",0,D13*E13)</f>
        <v>4270</v>
      </c>
      <c r="X13" s="71"/>
    </row>
    <row r="14" spans="1:2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04"/>
      <c r="K14" s="100">
        <f t="shared" ref="K14:K77" ca="1" si="4">IF($D14="",0,$D14*J14)</f>
        <v>0</v>
      </c>
      <c r="L14" s="122"/>
      <c r="M14" s="147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22"/>
      <c r="Q14" s="147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71"/>
      <c r="U14" s="140">
        <f t="shared" ref="U14:U77" ca="1" si="9">IF($D14="",0,$D14*T14)</f>
        <v>0</v>
      </c>
      <c r="V14" s="83">
        <f t="shared" ca="1" si="1"/>
        <v>0</v>
      </c>
    </row>
    <row r="15" spans="1:2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20.75</v>
      </c>
      <c r="F15" s="107"/>
      <c r="G15" s="100">
        <f t="shared" ca="1" si="3"/>
        <v>0</v>
      </c>
      <c r="H15" s="122"/>
      <c r="I15" s="147">
        <f t="shared" ca="1" si="3"/>
        <v>0</v>
      </c>
      <c r="J15" s="104"/>
      <c r="K15" s="100">
        <f t="shared" ca="1" si="4"/>
        <v>0</v>
      </c>
      <c r="L15" s="122">
        <v>20.75</v>
      </c>
      <c r="M15" s="147">
        <f t="shared" ca="1" si="5"/>
        <v>2448.5</v>
      </c>
      <c r="N15" s="104"/>
      <c r="O15" s="100">
        <f t="shared" ca="1" si="6"/>
        <v>0</v>
      </c>
      <c r="P15" s="122"/>
      <c r="Q15" s="147">
        <f t="shared" ca="1" si="7"/>
        <v>0</v>
      </c>
      <c r="R15" s="104"/>
      <c r="S15" s="100">
        <f t="shared" ca="1" si="8"/>
        <v>0</v>
      </c>
      <c r="T15" s="171"/>
      <c r="U15" s="140">
        <f t="shared" ca="1" si="9"/>
        <v>0</v>
      </c>
      <c r="V15" s="83">
        <f t="shared" ca="1" si="1"/>
        <v>2448.5</v>
      </c>
    </row>
    <row r="16" spans="1:2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04"/>
      <c r="K16" s="100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22"/>
      <c r="Q16" s="147">
        <f t="shared" ca="1" si="7"/>
        <v>0</v>
      </c>
      <c r="R16" s="104"/>
      <c r="S16" s="100">
        <f t="shared" ca="1" si="8"/>
        <v>0</v>
      </c>
      <c r="T16" s="171"/>
      <c r="U16" s="140">
        <f t="shared" ca="1" si="9"/>
        <v>0</v>
      </c>
      <c r="V16" s="83">
        <f t="shared" ca="1" si="1"/>
        <v>0</v>
      </c>
    </row>
    <row r="17" spans="1:2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04"/>
      <c r="K17" s="100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22"/>
      <c r="Q17" s="147">
        <f t="shared" si="7"/>
        <v>0</v>
      </c>
      <c r="R17" s="104"/>
      <c r="S17" s="100">
        <f t="shared" si="8"/>
        <v>0</v>
      </c>
      <c r="T17" s="171"/>
      <c r="U17" s="140">
        <f t="shared" si="9"/>
        <v>0</v>
      </c>
      <c r="V17" s="83">
        <f t="shared" si="1"/>
        <v>0</v>
      </c>
    </row>
    <row r="18" spans="1:2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28.25</v>
      </c>
      <c r="F18" s="107"/>
      <c r="G18" s="100">
        <f t="shared" ca="1" si="3"/>
        <v>0</v>
      </c>
      <c r="H18" s="122"/>
      <c r="I18" s="147">
        <f t="shared" ca="1" si="3"/>
        <v>0</v>
      </c>
      <c r="J18" s="104"/>
      <c r="K18" s="100">
        <f t="shared" ca="1" si="4"/>
        <v>0</v>
      </c>
      <c r="L18" s="122"/>
      <c r="M18" s="147">
        <f t="shared" ca="1" si="5"/>
        <v>0</v>
      </c>
      <c r="N18" s="104"/>
      <c r="O18" s="100">
        <f t="shared" ca="1" si="6"/>
        <v>0</v>
      </c>
      <c r="P18" s="122">
        <v>28.25</v>
      </c>
      <c r="Q18" s="147">
        <f t="shared" ca="1" si="7"/>
        <v>3955</v>
      </c>
      <c r="R18" s="104"/>
      <c r="S18" s="100">
        <f t="shared" ca="1" si="8"/>
        <v>0</v>
      </c>
      <c r="T18" s="171"/>
      <c r="U18" s="140">
        <f t="shared" ca="1" si="9"/>
        <v>0</v>
      </c>
      <c r="V18" s="83">
        <f t="shared" ca="1" si="1"/>
        <v>3955</v>
      </c>
    </row>
    <row r="19" spans="1:2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04"/>
      <c r="K19" s="100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22"/>
      <c r="Q19" s="147">
        <f t="shared" ca="1" si="7"/>
        <v>0</v>
      </c>
      <c r="R19" s="104"/>
      <c r="S19" s="100">
        <f t="shared" ca="1" si="8"/>
        <v>0</v>
      </c>
      <c r="T19" s="171"/>
      <c r="U19" s="140">
        <f t="shared" ca="1" si="9"/>
        <v>0</v>
      </c>
      <c r="V19" s="83">
        <f t="shared" ca="1" si="1"/>
        <v>0</v>
      </c>
    </row>
    <row r="20" spans="1:22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04"/>
      <c r="K20" s="100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22"/>
      <c r="Q20" s="147">
        <f t="shared" ca="1" si="7"/>
        <v>0</v>
      </c>
      <c r="R20" s="104"/>
      <c r="S20" s="100">
        <f t="shared" ca="1" si="8"/>
        <v>0</v>
      </c>
      <c r="T20" s="171"/>
      <c r="U20" s="140">
        <f t="shared" ca="1" si="9"/>
        <v>0</v>
      </c>
      <c r="V20" s="83">
        <f t="shared" ca="1" si="1"/>
        <v>0</v>
      </c>
    </row>
    <row r="21" spans="1:22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04"/>
      <c r="K21" s="100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22"/>
      <c r="Q21" s="147">
        <f t="shared" ca="1" si="7"/>
        <v>0</v>
      </c>
      <c r="R21" s="104"/>
      <c r="S21" s="100">
        <f t="shared" ca="1" si="8"/>
        <v>0</v>
      </c>
      <c r="T21" s="171"/>
      <c r="U21" s="140">
        <f t="shared" ca="1" si="9"/>
        <v>0</v>
      </c>
      <c r="V21" s="83">
        <f t="shared" ca="1" si="1"/>
        <v>0</v>
      </c>
    </row>
    <row r="22" spans="1:22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20.5</v>
      </c>
      <c r="F22" s="107"/>
      <c r="G22" s="100">
        <f t="shared" ca="1" si="3"/>
        <v>0</v>
      </c>
      <c r="H22" s="122"/>
      <c r="I22" s="147">
        <f t="shared" ca="1" si="3"/>
        <v>0</v>
      </c>
      <c r="J22" s="104"/>
      <c r="K22" s="100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22">
        <v>20.5</v>
      </c>
      <c r="Q22" s="147">
        <f t="shared" ca="1" si="7"/>
        <v>2050</v>
      </c>
      <c r="R22" s="104"/>
      <c r="S22" s="100">
        <f t="shared" ca="1" si="8"/>
        <v>0</v>
      </c>
      <c r="T22" s="171"/>
      <c r="U22" s="140">
        <f t="shared" ca="1" si="9"/>
        <v>0</v>
      </c>
      <c r="V22" s="83">
        <f t="shared" ca="1" si="1"/>
        <v>2050</v>
      </c>
    </row>
    <row r="23" spans="1:22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04"/>
      <c r="K23" s="100">
        <f t="shared" si="4"/>
        <v>0</v>
      </c>
      <c r="L23" s="122"/>
      <c r="M23" s="147">
        <f t="shared" si="5"/>
        <v>0</v>
      </c>
      <c r="N23" s="104"/>
      <c r="O23" s="100">
        <f t="shared" si="6"/>
        <v>0</v>
      </c>
      <c r="P23" s="122"/>
      <c r="Q23" s="147">
        <f t="shared" si="7"/>
        <v>0</v>
      </c>
      <c r="R23" s="104"/>
      <c r="S23" s="100">
        <f t="shared" si="8"/>
        <v>0</v>
      </c>
      <c r="T23" s="171"/>
      <c r="U23" s="140">
        <f t="shared" si="9"/>
        <v>0</v>
      </c>
      <c r="V23" s="83">
        <f t="shared" si="1"/>
        <v>0</v>
      </c>
    </row>
    <row r="24" spans="1:22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69.5</v>
      </c>
      <c r="F24" s="107"/>
      <c r="G24" s="100">
        <f t="shared" ca="1" si="3"/>
        <v>0</v>
      </c>
      <c r="H24" s="122">
        <v>69.5</v>
      </c>
      <c r="I24" s="147">
        <f t="shared" ca="1" si="3"/>
        <v>9730</v>
      </c>
      <c r="J24" s="104"/>
      <c r="K24" s="100">
        <f t="shared" ca="1" si="4"/>
        <v>0</v>
      </c>
      <c r="L24" s="122"/>
      <c r="M24" s="147">
        <f t="shared" ca="1" si="5"/>
        <v>0</v>
      </c>
      <c r="N24" s="104"/>
      <c r="O24" s="100">
        <f t="shared" ca="1" si="6"/>
        <v>0</v>
      </c>
      <c r="P24" s="122"/>
      <c r="Q24" s="147">
        <f t="shared" ca="1" si="7"/>
        <v>0</v>
      </c>
      <c r="R24" s="104"/>
      <c r="S24" s="100">
        <f t="shared" ca="1" si="8"/>
        <v>0</v>
      </c>
      <c r="T24" s="171"/>
      <c r="U24" s="140">
        <f t="shared" ca="1" si="9"/>
        <v>0</v>
      </c>
      <c r="V24" s="83">
        <f t="shared" ca="1" si="1"/>
        <v>9730</v>
      </c>
    </row>
    <row r="25" spans="1:22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64</v>
      </c>
      <c r="F25" s="107"/>
      <c r="G25" s="100">
        <f t="shared" ca="1" si="3"/>
        <v>0</v>
      </c>
      <c r="H25" s="122">
        <v>64</v>
      </c>
      <c r="I25" s="147">
        <f t="shared" ca="1" si="3"/>
        <v>7552</v>
      </c>
      <c r="J25" s="104"/>
      <c r="K25" s="100">
        <f t="shared" ca="1" si="4"/>
        <v>0</v>
      </c>
      <c r="L25" s="122"/>
      <c r="M25" s="147">
        <f t="shared" ca="1" si="5"/>
        <v>0</v>
      </c>
      <c r="N25" s="104"/>
      <c r="O25" s="100">
        <f t="shared" ca="1" si="6"/>
        <v>0</v>
      </c>
      <c r="P25" s="122"/>
      <c r="Q25" s="147">
        <f t="shared" ca="1" si="7"/>
        <v>0</v>
      </c>
      <c r="R25" s="104"/>
      <c r="S25" s="100">
        <f t="shared" ca="1" si="8"/>
        <v>0</v>
      </c>
      <c r="T25" s="171"/>
      <c r="U25" s="140">
        <f t="shared" ca="1" si="9"/>
        <v>0</v>
      </c>
      <c r="V25" s="83">
        <f t="shared" ca="1" si="1"/>
        <v>7552</v>
      </c>
    </row>
    <row r="26" spans="1:22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5.5</v>
      </c>
      <c r="F26" s="107"/>
      <c r="G26" s="100">
        <f t="shared" ca="1" si="3"/>
        <v>0</v>
      </c>
      <c r="H26" s="122">
        <v>5.5</v>
      </c>
      <c r="I26" s="147">
        <f t="shared" ca="1" si="3"/>
        <v>649</v>
      </c>
      <c r="J26" s="104"/>
      <c r="K26" s="100">
        <f t="shared" ca="1" si="4"/>
        <v>0</v>
      </c>
      <c r="L26" s="122"/>
      <c r="M26" s="147">
        <f t="shared" ca="1" si="5"/>
        <v>0</v>
      </c>
      <c r="N26" s="104"/>
      <c r="O26" s="100">
        <f t="shared" ca="1" si="6"/>
        <v>0</v>
      </c>
      <c r="P26" s="122"/>
      <c r="Q26" s="147">
        <f t="shared" ca="1" si="7"/>
        <v>0</v>
      </c>
      <c r="R26" s="104"/>
      <c r="S26" s="100">
        <f t="shared" ca="1" si="8"/>
        <v>0</v>
      </c>
      <c r="T26" s="171"/>
      <c r="U26" s="140">
        <f t="shared" ca="1" si="9"/>
        <v>0</v>
      </c>
      <c r="V26" s="83">
        <f t="shared" ca="1" si="1"/>
        <v>649</v>
      </c>
    </row>
    <row r="27" spans="1:22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04"/>
      <c r="K27" s="100">
        <f t="shared" ca="1" si="4"/>
        <v>0</v>
      </c>
      <c r="L27" s="122"/>
      <c r="M27" s="147">
        <f t="shared" ca="1" si="5"/>
        <v>0</v>
      </c>
      <c r="N27" s="104"/>
      <c r="O27" s="100">
        <f t="shared" ca="1" si="6"/>
        <v>0</v>
      </c>
      <c r="P27" s="122"/>
      <c r="Q27" s="147">
        <f t="shared" ca="1" si="7"/>
        <v>0</v>
      </c>
      <c r="R27" s="104"/>
      <c r="S27" s="100">
        <f t="shared" ca="1" si="8"/>
        <v>0</v>
      </c>
      <c r="T27" s="171"/>
      <c r="U27" s="140">
        <f t="shared" ca="1" si="9"/>
        <v>0</v>
      </c>
      <c r="V27" s="83">
        <f t="shared" ca="1" si="1"/>
        <v>0</v>
      </c>
    </row>
    <row r="28" spans="1:22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04"/>
      <c r="K28" s="100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22"/>
      <c r="Q28" s="147">
        <f t="shared" ca="1" si="7"/>
        <v>0</v>
      </c>
      <c r="R28" s="104"/>
      <c r="S28" s="100">
        <f t="shared" ca="1" si="8"/>
        <v>0</v>
      </c>
      <c r="T28" s="171"/>
      <c r="U28" s="140">
        <f t="shared" ca="1" si="9"/>
        <v>0</v>
      </c>
      <c r="V28" s="83">
        <f t="shared" ca="1" si="1"/>
        <v>0</v>
      </c>
    </row>
    <row r="29" spans="1:22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04"/>
      <c r="K29" s="100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22"/>
      <c r="Q29" s="147">
        <f t="shared" ca="1" si="7"/>
        <v>0</v>
      </c>
      <c r="R29" s="104"/>
      <c r="S29" s="100">
        <f t="shared" ca="1" si="8"/>
        <v>0</v>
      </c>
      <c r="T29" s="171"/>
      <c r="U29" s="140">
        <f t="shared" ca="1" si="9"/>
        <v>0</v>
      </c>
      <c r="V29" s="83">
        <f t="shared" ca="1" si="1"/>
        <v>0</v>
      </c>
    </row>
    <row r="30" spans="1:22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1</v>
      </c>
      <c r="F30" s="107"/>
      <c r="G30" s="100">
        <f t="shared" ca="1" si="3"/>
        <v>0</v>
      </c>
      <c r="H30" s="122">
        <v>1</v>
      </c>
      <c r="I30" s="147">
        <f t="shared" ca="1" si="3"/>
        <v>100</v>
      </c>
      <c r="J30" s="104"/>
      <c r="K30" s="100">
        <f t="shared" ca="1" si="4"/>
        <v>0</v>
      </c>
      <c r="L30" s="122"/>
      <c r="M30" s="147">
        <f t="shared" ca="1" si="5"/>
        <v>0</v>
      </c>
      <c r="N30" s="104"/>
      <c r="O30" s="100">
        <f t="shared" ca="1" si="6"/>
        <v>0</v>
      </c>
      <c r="P30" s="122"/>
      <c r="Q30" s="147">
        <f t="shared" ca="1" si="7"/>
        <v>0</v>
      </c>
      <c r="R30" s="104"/>
      <c r="S30" s="100">
        <f t="shared" ca="1" si="8"/>
        <v>0</v>
      </c>
      <c r="T30" s="171"/>
      <c r="U30" s="140">
        <f t="shared" ca="1" si="9"/>
        <v>0</v>
      </c>
      <c r="V30" s="83">
        <f t="shared" ca="1" si="1"/>
        <v>100</v>
      </c>
    </row>
    <row r="31" spans="1:22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04"/>
      <c r="K31" s="100">
        <f t="shared" ca="1" si="4"/>
        <v>0</v>
      </c>
      <c r="L31" s="122"/>
      <c r="M31" s="147">
        <f t="shared" ca="1" si="5"/>
        <v>0</v>
      </c>
      <c r="N31" s="104"/>
      <c r="O31" s="100">
        <f t="shared" ca="1" si="6"/>
        <v>0</v>
      </c>
      <c r="P31" s="122"/>
      <c r="Q31" s="147">
        <f t="shared" ca="1" si="7"/>
        <v>0</v>
      </c>
      <c r="R31" s="104"/>
      <c r="S31" s="100">
        <f t="shared" ca="1" si="8"/>
        <v>0</v>
      </c>
      <c r="T31" s="171"/>
      <c r="U31" s="140">
        <f t="shared" ca="1" si="9"/>
        <v>0</v>
      </c>
      <c r="V31" s="83">
        <f t="shared" ca="1" si="1"/>
        <v>0</v>
      </c>
    </row>
    <row r="32" spans="1:22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F32+H32+J32+L32+N32+P32+R32+T32</f>
        <v>14.25</v>
      </c>
      <c r="F32" s="107"/>
      <c r="G32" s="100">
        <f t="shared" ca="1" si="3"/>
        <v>0</v>
      </c>
      <c r="H32" s="122"/>
      <c r="I32" s="147">
        <f t="shared" ca="1" si="3"/>
        <v>0</v>
      </c>
      <c r="J32" s="104"/>
      <c r="K32" s="100">
        <f t="shared" ca="1" si="4"/>
        <v>0</v>
      </c>
      <c r="L32" s="122"/>
      <c r="M32" s="147">
        <f t="shared" ca="1" si="5"/>
        <v>0</v>
      </c>
      <c r="N32" s="104"/>
      <c r="O32" s="100">
        <f t="shared" ca="1" si="6"/>
        <v>0</v>
      </c>
      <c r="P32" s="122">
        <v>1</v>
      </c>
      <c r="Q32" s="147">
        <f t="shared" ca="1" si="7"/>
        <v>140</v>
      </c>
      <c r="R32" s="104"/>
      <c r="S32" s="100">
        <f t="shared" ca="1" si="8"/>
        <v>0</v>
      </c>
      <c r="T32" s="171">
        <v>13.25</v>
      </c>
      <c r="U32" s="140">
        <f t="shared" ca="1" si="9"/>
        <v>1855</v>
      </c>
      <c r="V32" s="83">
        <f t="shared" ca="1" si="1"/>
        <v>1995</v>
      </c>
    </row>
    <row r="33" spans="1:22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04"/>
      <c r="K33" s="100">
        <f t="shared" ca="1" si="4"/>
        <v>0</v>
      </c>
      <c r="L33" s="122"/>
      <c r="M33" s="147">
        <f t="shared" ca="1" si="5"/>
        <v>0</v>
      </c>
      <c r="N33" s="104"/>
      <c r="O33" s="100">
        <f t="shared" ca="1" si="6"/>
        <v>0</v>
      </c>
      <c r="P33" s="122"/>
      <c r="Q33" s="147">
        <f t="shared" ca="1" si="7"/>
        <v>0</v>
      </c>
      <c r="R33" s="104"/>
      <c r="S33" s="100">
        <f t="shared" ca="1" si="8"/>
        <v>0</v>
      </c>
      <c r="T33" s="171"/>
      <c r="U33" s="140">
        <f t="shared" ca="1" si="9"/>
        <v>0</v>
      </c>
      <c r="V33" s="83">
        <f t="shared" ca="1" si="1"/>
        <v>0</v>
      </c>
    </row>
    <row r="34" spans="1:22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52.25</v>
      </c>
      <c r="F34" s="107"/>
      <c r="G34" s="100">
        <f t="shared" si="3"/>
        <v>0</v>
      </c>
      <c r="H34" s="122"/>
      <c r="I34" s="147">
        <f t="shared" si="3"/>
        <v>0</v>
      </c>
      <c r="J34" s="104"/>
      <c r="K34" s="100">
        <f t="shared" si="4"/>
        <v>0</v>
      </c>
      <c r="L34" s="122"/>
      <c r="M34" s="147">
        <f t="shared" si="5"/>
        <v>0</v>
      </c>
      <c r="N34" s="104">
        <v>13.5</v>
      </c>
      <c r="O34" s="100">
        <f t="shared" si="6"/>
        <v>1350</v>
      </c>
      <c r="P34" s="122">
        <v>38.75</v>
      </c>
      <c r="Q34" s="147">
        <f t="shared" si="7"/>
        <v>3875</v>
      </c>
      <c r="R34" s="104"/>
      <c r="S34" s="100">
        <f t="shared" si="8"/>
        <v>0</v>
      </c>
      <c r="T34" s="171"/>
      <c r="U34" s="140">
        <f t="shared" si="9"/>
        <v>0</v>
      </c>
      <c r="V34" s="83">
        <f t="shared" si="1"/>
        <v>5225</v>
      </c>
    </row>
    <row r="35" spans="1:22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04"/>
      <c r="K35" s="100">
        <f t="shared" ca="1" si="4"/>
        <v>0</v>
      </c>
      <c r="L35" s="122"/>
      <c r="M35" s="147">
        <f t="shared" ca="1" si="5"/>
        <v>0</v>
      </c>
      <c r="N35" s="104"/>
      <c r="O35" s="100">
        <f t="shared" ca="1" si="6"/>
        <v>0</v>
      </c>
      <c r="P35" s="122"/>
      <c r="Q35" s="147">
        <f t="shared" ca="1" si="7"/>
        <v>0</v>
      </c>
      <c r="R35" s="104"/>
      <c r="S35" s="100">
        <f t="shared" ca="1" si="8"/>
        <v>0</v>
      </c>
      <c r="T35" s="171"/>
      <c r="U35" s="140">
        <f t="shared" ca="1" si="9"/>
        <v>0</v>
      </c>
      <c r="V35" s="83">
        <f t="shared" ca="1" si="1"/>
        <v>0</v>
      </c>
    </row>
    <row r="36" spans="1:22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0.5</v>
      </c>
      <c r="F36" s="107"/>
      <c r="G36" s="100">
        <f t="shared" ca="1" si="3"/>
        <v>0</v>
      </c>
      <c r="H36" s="122">
        <v>0.5</v>
      </c>
      <c r="I36" s="147">
        <f t="shared" ca="1" si="3"/>
        <v>50</v>
      </c>
      <c r="J36" s="104"/>
      <c r="K36" s="100">
        <f t="shared" ca="1" si="4"/>
        <v>0</v>
      </c>
      <c r="L36" s="122"/>
      <c r="M36" s="147">
        <f t="shared" ca="1" si="5"/>
        <v>0</v>
      </c>
      <c r="N36" s="104"/>
      <c r="O36" s="100">
        <f t="shared" ca="1" si="6"/>
        <v>0</v>
      </c>
      <c r="P36" s="122"/>
      <c r="Q36" s="147">
        <f t="shared" ca="1" si="7"/>
        <v>0</v>
      </c>
      <c r="R36" s="104"/>
      <c r="S36" s="100">
        <f t="shared" ca="1" si="8"/>
        <v>0</v>
      </c>
      <c r="T36" s="171"/>
      <c r="U36" s="140">
        <f t="shared" ca="1" si="9"/>
        <v>0</v>
      </c>
      <c r="V36" s="83">
        <f t="shared" ca="1" si="1"/>
        <v>50</v>
      </c>
    </row>
    <row r="37" spans="1:22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9.25</v>
      </c>
      <c r="F37" s="107"/>
      <c r="G37" s="100">
        <f t="shared" ca="1" si="3"/>
        <v>0</v>
      </c>
      <c r="H37" s="122"/>
      <c r="I37" s="147">
        <f t="shared" ca="1" si="3"/>
        <v>0</v>
      </c>
      <c r="J37" s="104"/>
      <c r="K37" s="100">
        <f t="shared" ca="1" si="4"/>
        <v>0</v>
      </c>
      <c r="L37" s="122"/>
      <c r="M37" s="147">
        <f t="shared" ca="1" si="5"/>
        <v>0</v>
      </c>
      <c r="N37" s="104">
        <v>9.25</v>
      </c>
      <c r="O37" s="100">
        <f t="shared" ca="1" si="6"/>
        <v>555</v>
      </c>
      <c r="P37" s="122"/>
      <c r="Q37" s="147">
        <f t="shared" ca="1" si="7"/>
        <v>0</v>
      </c>
      <c r="R37" s="104"/>
      <c r="S37" s="100">
        <f t="shared" ca="1" si="8"/>
        <v>0</v>
      </c>
      <c r="T37" s="171"/>
      <c r="U37" s="140">
        <f t="shared" ca="1" si="9"/>
        <v>0</v>
      </c>
      <c r="V37" s="83">
        <f t="shared" ca="1" si="1"/>
        <v>555</v>
      </c>
    </row>
    <row r="38" spans="1:22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2</v>
      </c>
      <c r="F38" s="107"/>
      <c r="G38" s="100">
        <f t="shared" ca="1" si="3"/>
        <v>0</v>
      </c>
      <c r="H38" s="122"/>
      <c r="I38" s="147">
        <f t="shared" ca="1" si="3"/>
        <v>0</v>
      </c>
      <c r="J38" s="104"/>
      <c r="K38" s="100">
        <f t="shared" ca="1" si="4"/>
        <v>0</v>
      </c>
      <c r="L38" s="122"/>
      <c r="M38" s="147">
        <f t="shared" ca="1" si="5"/>
        <v>0</v>
      </c>
      <c r="N38" s="104"/>
      <c r="O38" s="100">
        <f t="shared" ca="1" si="6"/>
        <v>0</v>
      </c>
      <c r="P38" s="122">
        <v>2</v>
      </c>
      <c r="Q38" s="147">
        <f t="shared" ca="1" si="7"/>
        <v>280</v>
      </c>
      <c r="R38" s="104"/>
      <c r="S38" s="100">
        <f t="shared" ca="1" si="8"/>
        <v>0</v>
      </c>
      <c r="T38" s="171"/>
      <c r="U38" s="140">
        <f t="shared" ca="1" si="9"/>
        <v>0</v>
      </c>
      <c r="V38" s="83">
        <f t="shared" ca="1" si="1"/>
        <v>280</v>
      </c>
    </row>
    <row r="39" spans="1:2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04"/>
      <c r="K39" s="100">
        <f t="shared" ca="1" si="4"/>
        <v>0</v>
      </c>
      <c r="L39" s="122"/>
      <c r="M39" s="147">
        <f t="shared" ca="1" si="5"/>
        <v>0</v>
      </c>
      <c r="N39" s="104"/>
      <c r="O39" s="100">
        <f t="shared" ca="1" si="6"/>
        <v>0</v>
      </c>
      <c r="P39" s="122"/>
      <c r="Q39" s="147">
        <f t="shared" ca="1" si="7"/>
        <v>0</v>
      </c>
      <c r="R39" s="104"/>
      <c r="S39" s="100">
        <f t="shared" ca="1" si="8"/>
        <v>0</v>
      </c>
      <c r="T39" s="171"/>
      <c r="U39" s="140">
        <f t="shared" ca="1" si="9"/>
        <v>0</v>
      </c>
      <c r="V39" s="83">
        <f t="shared" ca="1" si="1"/>
        <v>0</v>
      </c>
    </row>
    <row r="40" spans="1:22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04"/>
      <c r="K40" s="100">
        <f t="shared" ca="1" si="4"/>
        <v>0</v>
      </c>
      <c r="L40" s="122"/>
      <c r="M40" s="147">
        <f t="shared" ca="1" si="5"/>
        <v>0</v>
      </c>
      <c r="N40" s="104"/>
      <c r="O40" s="100">
        <f t="shared" ca="1" si="6"/>
        <v>0</v>
      </c>
      <c r="P40" s="122"/>
      <c r="Q40" s="147">
        <f t="shared" ca="1" si="7"/>
        <v>0</v>
      </c>
      <c r="R40" s="104"/>
      <c r="S40" s="100">
        <f t="shared" ca="1" si="8"/>
        <v>0</v>
      </c>
      <c r="T40" s="171"/>
      <c r="U40" s="140">
        <f t="shared" ca="1" si="9"/>
        <v>0</v>
      </c>
      <c r="V40" s="83">
        <f t="shared" ca="1" si="1"/>
        <v>0</v>
      </c>
    </row>
    <row r="41" spans="1:22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04"/>
      <c r="K41" s="100">
        <f t="shared" si="4"/>
        <v>0</v>
      </c>
      <c r="L41" s="122"/>
      <c r="M41" s="147">
        <f t="shared" si="5"/>
        <v>0</v>
      </c>
      <c r="N41" s="104"/>
      <c r="O41" s="100">
        <f t="shared" si="6"/>
        <v>0</v>
      </c>
      <c r="P41" s="122"/>
      <c r="Q41" s="147">
        <f t="shared" si="7"/>
        <v>0</v>
      </c>
      <c r="R41" s="104"/>
      <c r="S41" s="100">
        <f t="shared" si="8"/>
        <v>0</v>
      </c>
      <c r="T41" s="171"/>
      <c r="U41" s="140">
        <f t="shared" si="9"/>
        <v>0</v>
      </c>
      <c r="V41" s="83">
        <f t="shared" si="1"/>
        <v>0</v>
      </c>
    </row>
    <row r="42" spans="1:22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04"/>
      <c r="K42" s="100">
        <f t="shared" si="4"/>
        <v>0</v>
      </c>
      <c r="L42" s="122"/>
      <c r="M42" s="147">
        <f t="shared" si="5"/>
        <v>0</v>
      </c>
      <c r="N42" s="104"/>
      <c r="O42" s="100">
        <f t="shared" si="6"/>
        <v>0</v>
      </c>
      <c r="P42" s="122"/>
      <c r="Q42" s="147">
        <f t="shared" si="7"/>
        <v>0</v>
      </c>
      <c r="R42" s="104"/>
      <c r="S42" s="100">
        <f t="shared" si="8"/>
        <v>0</v>
      </c>
      <c r="T42" s="171"/>
      <c r="U42" s="140">
        <f t="shared" si="9"/>
        <v>0</v>
      </c>
      <c r="V42" s="83">
        <f t="shared" si="1"/>
        <v>0</v>
      </c>
    </row>
    <row r="43" spans="1:22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04"/>
      <c r="K43" s="100">
        <f t="shared" ca="1" si="4"/>
        <v>0</v>
      </c>
      <c r="L43" s="122"/>
      <c r="M43" s="147">
        <f t="shared" ca="1" si="5"/>
        <v>0</v>
      </c>
      <c r="N43" s="104"/>
      <c r="O43" s="100">
        <f t="shared" ca="1" si="6"/>
        <v>0</v>
      </c>
      <c r="P43" s="122"/>
      <c r="Q43" s="147">
        <f t="shared" ca="1" si="7"/>
        <v>0</v>
      </c>
      <c r="R43" s="104"/>
      <c r="S43" s="100">
        <f t="shared" ca="1" si="8"/>
        <v>0</v>
      </c>
      <c r="T43" s="171"/>
      <c r="U43" s="140">
        <f t="shared" ca="1" si="9"/>
        <v>0</v>
      </c>
      <c r="V43" s="83">
        <f t="shared" ca="1" si="1"/>
        <v>0</v>
      </c>
    </row>
    <row r="44" spans="1:22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04"/>
      <c r="K44" s="100">
        <f t="shared" si="4"/>
        <v>0</v>
      </c>
      <c r="L44" s="122"/>
      <c r="M44" s="147">
        <f t="shared" si="5"/>
        <v>0</v>
      </c>
      <c r="N44" s="104"/>
      <c r="O44" s="100">
        <f t="shared" si="6"/>
        <v>0</v>
      </c>
      <c r="P44" s="122"/>
      <c r="Q44" s="147">
        <f t="shared" si="7"/>
        <v>0</v>
      </c>
      <c r="R44" s="104"/>
      <c r="S44" s="100">
        <f t="shared" si="8"/>
        <v>0</v>
      </c>
      <c r="T44" s="171"/>
      <c r="U44" s="140">
        <f t="shared" si="9"/>
        <v>0</v>
      </c>
      <c r="V44" s="83">
        <f t="shared" si="1"/>
        <v>0</v>
      </c>
    </row>
    <row r="45" spans="1:22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04"/>
      <c r="K45" s="100">
        <f t="shared" ca="1" si="4"/>
        <v>0</v>
      </c>
      <c r="L45" s="122"/>
      <c r="M45" s="147">
        <f t="shared" ca="1" si="5"/>
        <v>0</v>
      </c>
      <c r="N45" s="104"/>
      <c r="O45" s="100">
        <f t="shared" ca="1" si="6"/>
        <v>0</v>
      </c>
      <c r="P45" s="122"/>
      <c r="Q45" s="147">
        <f t="shared" ca="1" si="7"/>
        <v>0</v>
      </c>
      <c r="R45" s="104"/>
      <c r="S45" s="100">
        <f t="shared" ca="1" si="8"/>
        <v>0</v>
      </c>
      <c r="T45" s="171"/>
      <c r="U45" s="140">
        <f t="shared" ca="1" si="9"/>
        <v>0</v>
      </c>
      <c r="V45" s="83">
        <f t="shared" ca="1" si="1"/>
        <v>0</v>
      </c>
    </row>
    <row r="46" spans="1:22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04"/>
      <c r="K46" s="100">
        <f t="shared" si="4"/>
        <v>0</v>
      </c>
      <c r="L46" s="122"/>
      <c r="M46" s="147">
        <f t="shared" si="5"/>
        <v>0</v>
      </c>
      <c r="N46" s="104"/>
      <c r="O46" s="100">
        <f t="shared" si="6"/>
        <v>0</v>
      </c>
      <c r="P46" s="122"/>
      <c r="Q46" s="147">
        <f t="shared" si="7"/>
        <v>0</v>
      </c>
      <c r="R46" s="104"/>
      <c r="S46" s="100">
        <f t="shared" si="8"/>
        <v>0</v>
      </c>
      <c r="T46" s="171"/>
      <c r="U46" s="140">
        <f t="shared" si="9"/>
        <v>0</v>
      </c>
      <c r="V46" s="83">
        <f t="shared" si="1"/>
        <v>0</v>
      </c>
    </row>
    <row r="47" spans="1:22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1</v>
      </c>
      <c r="F47" s="107"/>
      <c r="G47" s="100">
        <f t="shared" si="3"/>
        <v>0</v>
      </c>
      <c r="H47" s="122">
        <v>1</v>
      </c>
      <c r="I47" s="147">
        <f t="shared" si="3"/>
        <v>100</v>
      </c>
      <c r="J47" s="104"/>
      <c r="K47" s="100">
        <f t="shared" si="4"/>
        <v>0</v>
      </c>
      <c r="L47" s="122"/>
      <c r="M47" s="147">
        <f t="shared" si="5"/>
        <v>0</v>
      </c>
      <c r="N47" s="104"/>
      <c r="O47" s="100">
        <f t="shared" si="6"/>
        <v>0</v>
      </c>
      <c r="P47" s="122"/>
      <c r="Q47" s="147">
        <f t="shared" si="7"/>
        <v>0</v>
      </c>
      <c r="R47" s="104"/>
      <c r="S47" s="100">
        <f t="shared" si="8"/>
        <v>0</v>
      </c>
      <c r="T47" s="171"/>
      <c r="U47" s="140">
        <f t="shared" si="9"/>
        <v>0</v>
      </c>
      <c r="V47" s="83">
        <f t="shared" si="1"/>
        <v>100</v>
      </c>
    </row>
    <row r="48" spans="1:22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04"/>
      <c r="K48" s="100">
        <f t="shared" ca="1" si="4"/>
        <v>0</v>
      </c>
      <c r="L48" s="122"/>
      <c r="M48" s="147">
        <f t="shared" ca="1" si="5"/>
        <v>0</v>
      </c>
      <c r="N48" s="104"/>
      <c r="O48" s="100">
        <f t="shared" ca="1" si="6"/>
        <v>0</v>
      </c>
      <c r="P48" s="122"/>
      <c r="Q48" s="147">
        <f t="shared" ca="1" si="7"/>
        <v>0</v>
      </c>
      <c r="R48" s="104"/>
      <c r="S48" s="100">
        <f t="shared" ca="1" si="8"/>
        <v>0</v>
      </c>
      <c r="T48" s="171"/>
      <c r="U48" s="140">
        <f t="shared" ca="1" si="9"/>
        <v>0</v>
      </c>
      <c r="V48" s="83">
        <f t="shared" ca="1" si="1"/>
        <v>0</v>
      </c>
    </row>
    <row r="49" spans="1:22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04"/>
      <c r="K49" s="100">
        <f t="shared" si="4"/>
        <v>0</v>
      </c>
      <c r="L49" s="122"/>
      <c r="M49" s="147">
        <f t="shared" si="5"/>
        <v>0</v>
      </c>
      <c r="N49" s="104"/>
      <c r="O49" s="100">
        <f t="shared" si="6"/>
        <v>0</v>
      </c>
      <c r="P49" s="122"/>
      <c r="Q49" s="147">
        <f t="shared" si="7"/>
        <v>0</v>
      </c>
      <c r="R49" s="104"/>
      <c r="S49" s="100">
        <f t="shared" si="8"/>
        <v>0</v>
      </c>
      <c r="T49" s="171"/>
      <c r="U49" s="140">
        <f t="shared" si="9"/>
        <v>0</v>
      </c>
      <c r="V49" s="83">
        <f t="shared" si="1"/>
        <v>0</v>
      </c>
    </row>
    <row r="50" spans="1:22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04"/>
      <c r="K50" s="100">
        <f t="shared" si="4"/>
        <v>0</v>
      </c>
      <c r="L50" s="122"/>
      <c r="M50" s="147">
        <f t="shared" si="5"/>
        <v>0</v>
      </c>
      <c r="N50" s="104"/>
      <c r="O50" s="100">
        <f t="shared" si="6"/>
        <v>0</v>
      </c>
      <c r="P50" s="122"/>
      <c r="Q50" s="147">
        <f t="shared" si="7"/>
        <v>0</v>
      </c>
      <c r="R50" s="104"/>
      <c r="S50" s="100">
        <f t="shared" si="8"/>
        <v>0</v>
      </c>
      <c r="T50" s="171"/>
      <c r="U50" s="140">
        <f t="shared" si="9"/>
        <v>0</v>
      </c>
      <c r="V50" s="83">
        <f t="shared" si="1"/>
        <v>0</v>
      </c>
    </row>
    <row r="51" spans="1:22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04"/>
      <c r="K51" s="100">
        <f t="shared" si="4"/>
        <v>0</v>
      </c>
      <c r="L51" s="122"/>
      <c r="M51" s="147">
        <f t="shared" si="5"/>
        <v>0</v>
      </c>
      <c r="N51" s="104"/>
      <c r="O51" s="100">
        <f t="shared" si="6"/>
        <v>0</v>
      </c>
      <c r="P51" s="122"/>
      <c r="Q51" s="147">
        <f t="shared" si="7"/>
        <v>0</v>
      </c>
      <c r="R51" s="104"/>
      <c r="S51" s="100">
        <f t="shared" si="8"/>
        <v>0</v>
      </c>
      <c r="T51" s="171"/>
      <c r="U51" s="140">
        <f t="shared" si="9"/>
        <v>0</v>
      </c>
      <c r="V51" s="83">
        <f t="shared" si="1"/>
        <v>0</v>
      </c>
    </row>
    <row r="52" spans="1:22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04"/>
      <c r="K52" s="100">
        <f t="shared" ca="1" si="4"/>
        <v>0</v>
      </c>
      <c r="L52" s="122"/>
      <c r="M52" s="147">
        <f t="shared" ca="1" si="5"/>
        <v>0</v>
      </c>
      <c r="N52" s="104"/>
      <c r="O52" s="100">
        <f t="shared" ca="1" si="6"/>
        <v>0</v>
      </c>
      <c r="P52" s="122"/>
      <c r="Q52" s="147">
        <f t="shared" ca="1" si="7"/>
        <v>0</v>
      </c>
      <c r="R52" s="104"/>
      <c r="S52" s="100">
        <f t="shared" ca="1" si="8"/>
        <v>0</v>
      </c>
      <c r="T52" s="171"/>
      <c r="U52" s="140">
        <f t="shared" ca="1" si="9"/>
        <v>0</v>
      </c>
      <c r="V52" s="83">
        <f t="shared" ca="1" si="1"/>
        <v>0</v>
      </c>
    </row>
    <row r="53" spans="1:22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1.5</v>
      </c>
      <c r="F53" s="107"/>
      <c r="G53" s="100">
        <f t="shared" ca="1" si="3"/>
        <v>0</v>
      </c>
      <c r="H53" s="122">
        <v>1.5</v>
      </c>
      <c r="I53" s="147">
        <f t="shared" ca="1" si="3"/>
        <v>150</v>
      </c>
      <c r="J53" s="104"/>
      <c r="K53" s="100">
        <f t="shared" ca="1" si="4"/>
        <v>0</v>
      </c>
      <c r="L53" s="122"/>
      <c r="M53" s="147">
        <f t="shared" ca="1" si="5"/>
        <v>0</v>
      </c>
      <c r="N53" s="104"/>
      <c r="O53" s="100">
        <f t="shared" ca="1" si="6"/>
        <v>0</v>
      </c>
      <c r="P53" s="122"/>
      <c r="Q53" s="147">
        <f t="shared" ca="1" si="7"/>
        <v>0</v>
      </c>
      <c r="R53" s="104"/>
      <c r="S53" s="100">
        <f t="shared" ca="1" si="8"/>
        <v>0</v>
      </c>
      <c r="T53" s="171"/>
      <c r="U53" s="140">
        <f t="shared" ca="1" si="9"/>
        <v>0</v>
      </c>
      <c r="V53" s="83">
        <f t="shared" ca="1" si="1"/>
        <v>150</v>
      </c>
    </row>
    <row r="54" spans="1:22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04"/>
      <c r="K54" s="100">
        <f t="shared" ca="1" si="4"/>
        <v>0</v>
      </c>
      <c r="L54" s="122"/>
      <c r="M54" s="147">
        <f t="shared" ca="1" si="5"/>
        <v>0</v>
      </c>
      <c r="N54" s="104"/>
      <c r="O54" s="100">
        <f t="shared" ca="1" si="6"/>
        <v>0</v>
      </c>
      <c r="P54" s="122"/>
      <c r="Q54" s="147">
        <f t="shared" ca="1" si="7"/>
        <v>0</v>
      </c>
      <c r="R54" s="104"/>
      <c r="S54" s="100">
        <f t="shared" ca="1" si="8"/>
        <v>0</v>
      </c>
      <c r="T54" s="171"/>
      <c r="U54" s="140">
        <f t="shared" ca="1" si="9"/>
        <v>0</v>
      </c>
      <c r="V54" s="83">
        <f t="shared" ca="1" si="1"/>
        <v>0</v>
      </c>
    </row>
    <row r="55" spans="1:22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04"/>
      <c r="K55" s="100">
        <f t="shared" ca="1" si="4"/>
        <v>0</v>
      </c>
      <c r="L55" s="122"/>
      <c r="M55" s="147">
        <f t="shared" ca="1" si="5"/>
        <v>0</v>
      </c>
      <c r="N55" s="104"/>
      <c r="O55" s="100">
        <f t="shared" ca="1" si="6"/>
        <v>0</v>
      </c>
      <c r="P55" s="122"/>
      <c r="Q55" s="147">
        <f t="shared" ca="1" si="7"/>
        <v>0</v>
      </c>
      <c r="R55" s="104"/>
      <c r="S55" s="100">
        <f t="shared" ca="1" si="8"/>
        <v>0</v>
      </c>
      <c r="T55" s="171"/>
      <c r="U55" s="140">
        <f t="shared" ca="1" si="9"/>
        <v>0</v>
      </c>
      <c r="V55" s="83">
        <f t="shared" ca="1" si="1"/>
        <v>0</v>
      </c>
    </row>
    <row r="56" spans="1:22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04"/>
      <c r="K56" s="100">
        <f t="shared" ca="1" si="4"/>
        <v>0</v>
      </c>
      <c r="L56" s="122"/>
      <c r="M56" s="147">
        <f t="shared" ca="1" si="5"/>
        <v>0</v>
      </c>
      <c r="N56" s="104"/>
      <c r="O56" s="100">
        <f t="shared" ca="1" si="6"/>
        <v>0</v>
      </c>
      <c r="P56" s="122"/>
      <c r="Q56" s="147">
        <f t="shared" ca="1" si="7"/>
        <v>0</v>
      </c>
      <c r="R56" s="104"/>
      <c r="S56" s="100">
        <f t="shared" ca="1" si="8"/>
        <v>0</v>
      </c>
      <c r="T56" s="171"/>
      <c r="U56" s="140">
        <f t="shared" ca="1" si="9"/>
        <v>0</v>
      </c>
      <c r="V56" s="83">
        <f t="shared" ca="1" si="1"/>
        <v>0</v>
      </c>
    </row>
    <row r="57" spans="1:22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121.75</v>
      </c>
      <c r="F57" s="107"/>
      <c r="G57" s="100">
        <f t="shared" ca="1" si="3"/>
        <v>0</v>
      </c>
      <c r="H57" s="122">
        <v>30.75</v>
      </c>
      <c r="I57" s="147">
        <f t="shared" ca="1" si="3"/>
        <v>1076.25</v>
      </c>
      <c r="J57" s="104"/>
      <c r="K57" s="100">
        <f t="shared" ca="1" si="4"/>
        <v>0</v>
      </c>
      <c r="L57" s="122"/>
      <c r="M57" s="147">
        <f t="shared" ca="1" si="5"/>
        <v>0</v>
      </c>
      <c r="N57" s="104">
        <v>7.75</v>
      </c>
      <c r="O57" s="100">
        <f t="shared" ca="1" si="6"/>
        <v>271.25</v>
      </c>
      <c r="P57" s="122">
        <v>83.25</v>
      </c>
      <c r="Q57" s="147">
        <f t="shared" ca="1" si="7"/>
        <v>2913.75</v>
      </c>
      <c r="R57" s="104"/>
      <c r="S57" s="100">
        <f t="shared" ca="1" si="8"/>
        <v>0</v>
      </c>
      <c r="T57" s="171"/>
      <c r="U57" s="140">
        <f t="shared" ca="1" si="9"/>
        <v>0</v>
      </c>
      <c r="V57" s="83">
        <f t="shared" ca="1" si="1"/>
        <v>4261.25</v>
      </c>
    </row>
    <row r="58" spans="1:22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04"/>
      <c r="K58" s="100">
        <f t="shared" ca="1" si="4"/>
        <v>0</v>
      </c>
      <c r="L58" s="122"/>
      <c r="M58" s="147">
        <f t="shared" ca="1" si="5"/>
        <v>0</v>
      </c>
      <c r="N58" s="104"/>
      <c r="O58" s="100">
        <f t="shared" ca="1" si="6"/>
        <v>0</v>
      </c>
      <c r="P58" s="122"/>
      <c r="Q58" s="147">
        <f t="shared" ca="1" si="7"/>
        <v>0</v>
      </c>
      <c r="R58" s="104"/>
      <c r="S58" s="100">
        <f t="shared" ca="1" si="8"/>
        <v>0</v>
      </c>
      <c r="T58" s="171"/>
      <c r="U58" s="140">
        <f t="shared" ca="1" si="9"/>
        <v>0</v>
      </c>
      <c r="V58" s="83">
        <f t="shared" ca="1" si="1"/>
        <v>0</v>
      </c>
    </row>
    <row r="59" spans="1:22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04"/>
      <c r="K59" s="100">
        <f t="shared" si="4"/>
        <v>0</v>
      </c>
      <c r="L59" s="122"/>
      <c r="M59" s="147">
        <f t="shared" si="5"/>
        <v>0</v>
      </c>
      <c r="N59" s="104"/>
      <c r="O59" s="100">
        <f t="shared" si="6"/>
        <v>0</v>
      </c>
      <c r="P59" s="122"/>
      <c r="Q59" s="147">
        <f t="shared" si="7"/>
        <v>0</v>
      </c>
      <c r="R59" s="104"/>
      <c r="S59" s="100">
        <f t="shared" si="8"/>
        <v>0</v>
      </c>
      <c r="T59" s="171"/>
      <c r="U59" s="140">
        <f t="shared" si="9"/>
        <v>0</v>
      </c>
      <c r="V59" s="83">
        <f t="shared" si="1"/>
        <v>0</v>
      </c>
    </row>
    <row r="60" spans="1:22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04"/>
      <c r="K60" s="100">
        <f t="shared" si="4"/>
        <v>0</v>
      </c>
      <c r="L60" s="122"/>
      <c r="M60" s="147">
        <f t="shared" si="5"/>
        <v>0</v>
      </c>
      <c r="N60" s="104"/>
      <c r="O60" s="100">
        <f t="shared" si="6"/>
        <v>0</v>
      </c>
      <c r="P60" s="122"/>
      <c r="Q60" s="147">
        <f t="shared" si="7"/>
        <v>0</v>
      </c>
      <c r="R60" s="104"/>
      <c r="S60" s="100">
        <f t="shared" si="8"/>
        <v>0</v>
      </c>
      <c r="T60" s="171"/>
      <c r="U60" s="140">
        <f t="shared" si="9"/>
        <v>0</v>
      </c>
      <c r="V60" s="83">
        <f t="shared" si="1"/>
        <v>0</v>
      </c>
    </row>
    <row r="61" spans="1:22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04"/>
      <c r="K61" s="100">
        <f t="shared" ca="1" si="4"/>
        <v>0</v>
      </c>
      <c r="L61" s="122"/>
      <c r="M61" s="147">
        <f t="shared" ca="1" si="5"/>
        <v>0</v>
      </c>
      <c r="N61" s="104"/>
      <c r="O61" s="100">
        <f t="shared" ca="1" si="6"/>
        <v>0</v>
      </c>
      <c r="P61" s="122"/>
      <c r="Q61" s="147">
        <f t="shared" ca="1" si="7"/>
        <v>0</v>
      </c>
      <c r="R61" s="104"/>
      <c r="S61" s="100">
        <f t="shared" ca="1" si="8"/>
        <v>0</v>
      </c>
      <c r="T61" s="171"/>
      <c r="U61" s="140">
        <f t="shared" ca="1" si="9"/>
        <v>0</v>
      </c>
      <c r="V61" s="83">
        <f t="shared" ca="1" si="1"/>
        <v>0</v>
      </c>
    </row>
    <row r="62" spans="1:22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10</v>
      </c>
      <c r="F62" s="107"/>
      <c r="G62" s="100">
        <f t="shared" si="3"/>
        <v>0</v>
      </c>
      <c r="H62" s="122"/>
      <c r="I62" s="147">
        <f t="shared" si="3"/>
        <v>0</v>
      </c>
      <c r="J62" s="104"/>
      <c r="K62" s="100">
        <f t="shared" si="4"/>
        <v>0</v>
      </c>
      <c r="L62" s="122">
        <v>10</v>
      </c>
      <c r="M62" s="147">
        <f t="shared" si="5"/>
        <v>1000</v>
      </c>
      <c r="N62" s="104"/>
      <c r="O62" s="100">
        <f t="shared" si="6"/>
        <v>0</v>
      </c>
      <c r="P62" s="122"/>
      <c r="Q62" s="147">
        <f t="shared" si="7"/>
        <v>0</v>
      </c>
      <c r="R62" s="104"/>
      <c r="S62" s="100">
        <f t="shared" si="8"/>
        <v>0</v>
      </c>
      <c r="T62" s="171"/>
      <c r="U62" s="140">
        <f t="shared" si="9"/>
        <v>0</v>
      </c>
      <c r="V62" s="83">
        <f t="shared" si="1"/>
        <v>1000</v>
      </c>
    </row>
    <row r="63" spans="1:22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04"/>
      <c r="K63" s="100">
        <f t="shared" si="4"/>
        <v>0</v>
      </c>
      <c r="L63" s="122"/>
      <c r="M63" s="147">
        <f t="shared" si="5"/>
        <v>0</v>
      </c>
      <c r="N63" s="104"/>
      <c r="O63" s="100">
        <f t="shared" si="6"/>
        <v>0</v>
      </c>
      <c r="P63" s="122"/>
      <c r="Q63" s="147">
        <f t="shared" si="7"/>
        <v>0</v>
      </c>
      <c r="R63" s="104"/>
      <c r="S63" s="100">
        <f t="shared" si="8"/>
        <v>0</v>
      </c>
      <c r="T63" s="171"/>
      <c r="U63" s="140">
        <f t="shared" si="9"/>
        <v>0</v>
      </c>
      <c r="V63" s="83">
        <f t="shared" si="1"/>
        <v>0</v>
      </c>
    </row>
    <row r="64" spans="1:22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04"/>
      <c r="K64" s="100">
        <f t="shared" si="4"/>
        <v>0</v>
      </c>
      <c r="L64" s="122"/>
      <c r="M64" s="147">
        <f t="shared" si="5"/>
        <v>0</v>
      </c>
      <c r="N64" s="104"/>
      <c r="O64" s="100">
        <f t="shared" si="6"/>
        <v>0</v>
      </c>
      <c r="P64" s="122"/>
      <c r="Q64" s="147">
        <f t="shared" si="7"/>
        <v>0</v>
      </c>
      <c r="R64" s="104"/>
      <c r="S64" s="100">
        <f t="shared" si="8"/>
        <v>0</v>
      </c>
      <c r="T64" s="171"/>
      <c r="U64" s="140">
        <f t="shared" si="9"/>
        <v>0</v>
      </c>
      <c r="V64" s="83">
        <f t="shared" si="1"/>
        <v>0</v>
      </c>
    </row>
    <row r="65" spans="1:22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04"/>
      <c r="K65" s="100">
        <f t="shared" si="4"/>
        <v>0</v>
      </c>
      <c r="L65" s="122"/>
      <c r="M65" s="147">
        <f t="shared" si="5"/>
        <v>0</v>
      </c>
      <c r="N65" s="104"/>
      <c r="O65" s="100">
        <f t="shared" si="6"/>
        <v>0</v>
      </c>
      <c r="P65" s="122"/>
      <c r="Q65" s="147">
        <f t="shared" si="7"/>
        <v>0</v>
      </c>
      <c r="R65" s="104"/>
      <c r="S65" s="100">
        <f t="shared" si="8"/>
        <v>0</v>
      </c>
      <c r="T65" s="171"/>
      <c r="U65" s="140">
        <f t="shared" si="9"/>
        <v>0</v>
      </c>
      <c r="V65" s="83">
        <f t="shared" si="1"/>
        <v>0</v>
      </c>
    </row>
    <row r="66" spans="1:22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04"/>
      <c r="K66" s="100">
        <f t="shared" ca="1" si="4"/>
        <v>0</v>
      </c>
      <c r="L66" s="122"/>
      <c r="M66" s="147">
        <f t="shared" ca="1" si="5"/>
        <v>0</v>
      </c>
      <c r="N66" s="104"/>
      <c r="O66" s="100">
        <f t="shared" ca="1" si="6"/>
        <v>0</v>
      </c>
      <c r="P66" s="122"/>
      <c r="Q66" s="147">
        <f t="shared" ca="1" si="7"/>
        <v>0</v>
      </c>
      <c r="R66" s="104"/>
      <c r="S66" s="100">
        <f t="shared" ca="1" si="8"/>
        <v>0</v>
      </c>
      <c r="T66" s="171"/>
      <c r="U66" s="140">
        <f t="shared" ca="1" si="9"/>
        <v>0</v>
      </c>
      <c r="V66" s="83">
        <f t="shared" ca="1" si="1"/>
        <v>0</v>
      </c>
    </row>
    <row r="67" spans="1:22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71</v>
      </c>
      <c r="F67" s="107"/>
      <c r="G67" s="100">
        <f t="shared" si="3"/>
        <v>0</v>
      </c>
      <c r="H67" s="122"/>
      <c r="I67" s="147">
        <f t="shared" si="3"/>
        <v>0</v>
      </c>
      <c r="J67" s="104"/>
      <c r="K67" s="100">
        <f t="shared" si="4"/>
        <v>0</v>
      </c>
      <c r="L67" s="122">
        <v>21.25</v>
      </c>
      <c r="M67" s="147">
        <f t="shared" si="5"/>
        <v>1275</v>
      </c>
      <c r="N67" s="104"/>
      <c r="O67" s="100">
        <f t="shared" si="6"/>
        <v>0</v>
      </c>
      <c r="P67" s="122">
        <v>49.75</v>
      </c>
      <c r="Q67" s="147">
        <f t="shared" si="7"/>
        <v>2985</v>
      </c>
      <c r="R67" s="104"/>
      <c r="S67" s="100">
        <f t="shared" si="8"/>
        <v>0</v>
      </c>
      <c r="T67" s="171"/>
      <c r="U67" s="140">
        <f t="shared" si="9"/>
        <v>0</v>
      </c>
      <c r="V67" s="83">
        <f t="shared" si="1"/>
        <v>4260</v>
      </c>
    </row>
    <row r="68" spans="1:22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04"/>
      <c r="K68" s="100">
        <f t="shared" si="4"/>
        <v>0</v>
      </c>
      <c r="L68" s="122"/>
      <c r="M68" s="147">
        <f t="shared" si="5"/>
        <v>0</v>
      </c>
      <c r="N68" s="104"/>
      <c r="O68" s="100">
        <f t="shared" si="6"/>
        <v>0</v>
      </c>
      <c r="P68" s="122"/>
      <c r="Q68" s="147">
        <f t="shared" si="7"/>
        <v>0</v>
      </c>
      <c r="R68" s="104"/>
      <c r="S68" s="100">
        <f t="shared" si="8"/>
        <v>0</v>
      </c>
      <c r="T68" s="171"/>
      <c r="U68" s="140">
        <f t="shared" si="9"/>
        <v>0</v>
      </c>
      <c r="V68" s="83">
        <f t="shared" si="1"/>
        <v>0</v>
      </c>
    </row>
    <row r="69" spans="1:22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04"/>
      <c r="K69" s="100">
        <f t="shared" si="4"/>
        <v>0</v>
      </c>
      <c r="L69" s="122"/>
      <c r="M69" s="147">
        <f t="shared" si="5"/>
        <v>0</v>
      </c>
      <c r="N69" s="104"/>
      <c r="O69" s="100">
        <f t="shared" si="6"/>
        <v>0</v>
      </c>
      <c r="P69" s="122"/>
      <c r="Q69" s="147">
        <f t="shared" si="7"/>
        <v>0</v>
      </c>
      <c r="R69" s="104"/>
      <c r="S69" s="100">
        <f t="shared" si="8"/>
        <v>0</v>
      </c>
      <c r="T69" s="171"/>
      <c r="U69" s="140">
        <f t="shared" si="9"/>
        <v>0</v>
      </c>
      <c r="V69" s="83">
        <f t="shared" si="1"/>
        <v>0</v>
      </c>
    </row>
    <row r="70" spans="1:22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04"/>
      <c r="K70" s="100">
        <f t="shared" si="4"/>
        <v>0</v>
      </c>
      <c r="L70" s="122"/>
      <c r="M70" s="147">
        <f t="shared" si="5"/>
        <v>0</v>
      </c>
      <c r="N70" s="104"/>
      <c r="O70" s="100">
        <f t="shared" si="6"/>
        <v>0</v>
      </c>
      <c r="P70" s="122"/>
      <c r="Q70" s="147">
        <f t="shared" si="7"/>
        <v>0</v>
      </c>
      <c r="R70" s="104"/>
      <c r="S70" s="100">
        <f t="shared" si="8"/>
        <v>0</v>
      </c>
      <c r="T70" s="171"/>
      <c r="U70" s="140">
        <f t="shared" si="9"/>
        <v>0</v>
      </c>
      <c r="V70" s="83">
        <f t="shared" si="1"/>
        <v>0</v>
      </c>
    </row>
    <row r="71" spans="1:22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04"/>
      <c r="K71" s="100">
        <f t="shared" si="4"/>
        <v>0</v>
      </c>
      <c r="L71" s="122"/>
      <c r="M71" s="147">
        <f t="shared" si="5"/>
        <v>0</v>
      </c>
      <c r="N71" s="104"/>
      <c r="O71" s="100">
        <f t="shared" si="6"/>
        <v>0</v>
      </c>
      <c r="P71" s="122"/>
      <c r="Q71" s="147">
        <f t="shared" si="7"/>
        <v>0</v>
      </c>
      <c r="R71" s="104"/>
      <c r="S71" s="100">
        <f t="shared" si="8"/>
        <v>0</v>
      </c>
      <c r="T71" s="171"/>
      <c r="U71" s="140">
        <f t="shared" si="9"/>
        <v>0</v>
      </c>
      <c r="V71" s="83">
        <f t="shared" si="1"/>
        <v>0</v>
      </c>
    </row>
    <row r="72" spans="1:22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04"/>
      <c r="K72" s="100">
        <f t="shared" si="4"/>
        <v>0</v>
      </c>
      <c r="L72" s="122"/>
      <c r="M72" s="147">
        <f t="shared" si="5"/>
        <v>0</v>
      </c>
      <c r="N72" s="104"/>
      <c r="O72" s="100">
        <f t="shared" si="6"/>
        <v>0</v>
      </c>
      <c r="P72" s="122"/>
      <c r="Q72" s="147">
        <f t="shared" si="7"/>
        <v>0</v>
      </c>
      <c r="R72" s="104"/>
      <c r="S72" s="100">
        <f t="shared" si="8"/>
        <v>0</v>
      </c>
      <c r="T72" s="171"/>
      <c r="U72" s="140">
        <f t="shared" si="9"/>
        <v>0</v>
      </c>
      <c r="V72" s="83">
        <f t="shared" si="1"/>
        <v>0</v>
      </c>
    </row>
    <row r="73" spans="1:22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16.25</v>
      </c>
      <c r="F73" s="107"/>
      <c r="G73" s="100">
        <f t="shared" si="3"/>
        <v>0</v>
      </c>
      <c r="H73" s="122"/>
      <c r="I73" s="147">
        <f t="shared" si="3"/>
        <v>0</v>
      </c>
      <c r="J73" s="104"/>
      <c r="K73" s="100">
        <f t="shared" si="4"/>
        <v>0</v>
      </c>
      <c r="L73" s="122"/>
      <c r="M73" s="147">
        <f t="shared" si="5"/>
        <v>0</v>
      </c>
      <c r="N73" s="104">
        <v>15.5</v>
      </c>
      <c r="O73" s="100">
        <f t="shared" si="6"/>
        <v>1550</v>
      </c>
      <c r="P73" s="122">
        <v>0.75</v>
      </c>
      <c r="Q73" s="147">
        <f t="shared" si="7"/>
        <v>75</v>
      </c>
      <c r="R73" s="104"/>
      <c r="S73" s="100">
        <f t="shared" si="8"/>
        <v>0</v>
      </c>
      <c r="T73" s="171"/>
      <c r="U73" s="140">
        <f t="shared" si="9"/>
        <v>0</v>
      </c>
      <c r="V73" s="83">
        <f t="shared" si="1"/>
        <v>1625</v>
      </c>
    </row>
    <row r="74" spans="1:22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04"/>
      <c r="K74" s="100">
        <f t="shared" si="4"/>
        <v>0</v>
      </c>
      <c r="L74" s="122"/>
      <c r="M74" s="147">
        <f t="shared" si="5"/>
        <v>0</v>
      </c>
      <c r="N74" s="104"/>
      <c r="O74" s="100">
        <f t="shared" si="6"/>
        <v>0</v>
      </c>
      <c r="P74" s="122"/>
      <c r="Q74" s="147">
        <f t="shared" si="7"/>
        <v>0</v>
      </c>
      <c r="R74" s="104"/>
      <c r="S74" s="100">
        <f t="shared" si="8"/>
        <v>0</v>
      </c>
      <c r="T74" s="171"/>
      <c r="U74" s="140">
        <f t="shared" si="9"/>
        <v>0</v>
      </c>
      <c r="V74" s="83">
        <f t="shared" si="1"/>
        <v>0</v>
      </c>
    </row>
    <row r="75" spans="1:22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04"/>
      <c r="K75" s="100">
        <f t="shared" ca="1" si="4"/>
        <v>0</v>
      </c>
      <c r="L75" s="122"/>
      <c r="M75" s="147">
        <f t="shared" ca="1" si="5"/>
        <v>0</v>
      </c>
      <c r="N75" s="104"/>
      <c r="O75" s="100">
        <f t="shared" ca="1" si="6"/>
        <v>0</v>
      </c>
      <c r="P75" s="122"/>
      <c r="Q75" s="147">
        <f t="shared" ca="1" si="7"/>
        <v>0</v>
      </c>
      <c r="R75" s="104"/>
      <c r="S75" s="100">
        <f t="shared" ca="1" si="8"/>
        <v>0</v>
      </c>
      <c r="T75" s="171"/>
      <c r="U75" s="140">
        <f t="shared" ca="1" si="9"/>
        <v>0</v>
      </c>
      <c r="V75" s="83">
        <f t="shared" ca="1" si="1"/>
        <v>0</v>
      </c>
    </row>
    <row r="76" spans="1:22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04"/>
      <c r="K76" s="100">
        <f t="shared" ca="1" si="4"/>
        <v>0</v>
      </c>
      <c r="L76" s="122"/>
      <c r="M76" s="147">
        <f t="shared" ca="1" si="5"/>
        <v>0</v>
      </c>
      <c r="N76" s="104"/>
      <c r="O76" s="100">
        <f t="shared" ca="1" si="6"/>
        <v>0</v>
      </c>
      <c r="P76" s="122"/>
      <c r="Q76" s="147">
        <f t="shared" ca="1" si="7"/>
        <v>0</v>
      </c>
      <c r="R76" s="104"/>
      <c r="S76" s="100">
        <f t="shared" ca="1" si="8"/>
        <v>0</v>
      </c>
      <c r="T76" s="171"/>
      <c r="U76" s="140">
        <f t="shared" ca="1" si="9"/>
        <v>0</v>
      </c>
      <c r="V76" s="83">
        <f t="shared" ca="1" si="1"/>
        <v>0</v>
      </c>
    </row>
    <row r="77" spans="1:22" ht="15" customHeight="1">
      <c r="A77" s="91" t="s">
        <v>258</v>
      </c>
      <c r="B77" s="14" t="s">
        <v>66</v>
      </c>
      <c r="C77" s="18" t="s">
        <v>6</v>
      </c>
      <c r="D77" s="19">
        <f t="shared" ref="D77:D84" si="10">IF(OR($C77="",$C77=0),"",VLOOKUP($C77,Ansätze,$D$11,FALSE))</f>
        <v>100</v>
      </c>
      <c r="E77" s="20">
        <f t="shared" si="2"/>
        <v>0</v>
      </c>
      <c r="F77" s="75"/>
      <c r="G77" s="100">
        <f t="shared" ref="G77:I84" si="11">IF($D77="",0,$D77*F77)</f>
        <v>0</v>
      </c>
      <c r="H77" s="122"/>
      <c r="I77" s="147">
        <f t="shared" si="11"/>
        <v>0</v>
      </c>
      <c r="J77" s="104"/>
      <c r="K77" s="100">
        <f t="shared" si="4"/>
        <v>0</v>
      </c>
      <c r="L77" s="122"/>
      <c r="M77" s="147">
        <f t="shared" si="5"/>
        <v>0</v>
      </c>
      <c r="N77" s="104"/>
      <c r="O77" s="100">
        <f t="shared" si="6"/>
        <v>0</v>
      </c>
      <c r="P77" s="122"/>
      <c r="Q77" s="147">
        <f t="shared" si="7"/>
        <v>0</v>
      </c>
      <c r="R77" s="104"/>
      <c r="S77" s="100">
        <f t="shared" si="8"/>
        <v>0</v>
      </c>
      <c r="T77" s="171"/>
      <c r="U77" s="140">
        <f t="shared" si="9"/>
        <v>0</v>
      </c>
      <c r="V77" s="83">
        <f t="shared" ref="V77:V83" si="12">IF(D77="",0,D77*E77)</f>
        <v>0</v>
      </c>
    </row>
    <row r="78" spans="1:22" ht="15" customHeight="1">
      <c r="A78" s="91" t="s">
        <v>274</v>
      </c>
      <c r="B78" s="14" t="s">
        <v>66</v>
      </c>
      <c r="C78" s="18" t="s">
        <v>9</v>
      </c>
      <c r="D78" s="19">
        <f t="shared" si="10"/>
        <v>35</v>
      </c>
      <c r="E78" s="20">
        <f t="shared" ref="E78:E86" si="13">F78+H78+J78+L78+N78+P78+R78</f>
        <v>1.5</v>
      </c>
      <c r="F78" s="75"/>
      <c r="G78" s="100">
        <f t="shared" si="11"/>
        <v>0</v>
      </c>
      <c r="H78" s="122"/>
      <c r="I78" s="147">
        <f t="shared" si="11"/>
        <v>0</v>
      </c>
      <c r="J78" s="104"/>
      <c r="K78" s="100">
        <f t="shared" ref="K78:K83" si="14">IF($D78="",0,$D78*J78)</f>
        <v>0</v>
      </c>
      <c r="L78" s="122"/>
      <c r="M78" s="147">
        <f t="shared" ref="M78:M83" si="15">IF($D78="",0,$D78*L78)</f>
        <v>0</v>
      </c>
      <c r="N78" s="104"/>
      <c r="O78" s="100">
        <f t="shared" ref="O78:O83" si="16">IF($D78="",0,$D78*N78)</f>
        <v>0</v>
      </c>
      <c r="P78" s="122">
        <v>1.5</v>
      </c>
      <c r="Q78" s="147">
        <f t="shared" ref="Q78:Q83" si="17">IF($D78="",0,$D78*P78)</f>
        <v>52.5</v>
      </c>
      <c r="R78" s="104"/>
      <c r="S78" s="100">
        <f t="shared" ref="S78:S83" si="18">IF($D78="",0,$D78*R78)</f>
        <v>0</v>
      </c>
      <c r="T78" s="171"/>
      <c r="U78" s="140">
        <f t="shared" ref="U78:U84" si="19">IF($D78="",0,$D78*T78)</f>
        <v>0</v>
      </c>
      <c r="V78" s="83">
        <f t="shared" si="12"/>
        <v>52.5</v>
      </c>
    </row>
    <row r="79" spans="1:22" ht="15" customHeight="1">
      <c r="A79" s="91" t="s">
        <v>275</v>
      </c>
      <c r="B79" s="14" t="s">
        <v>66</v>
      </c>
      <c r="C79" s="18" t="s">
        <v>5</v>
      </c>
      <c r="D79" s="19">
        <f t="shared" si="10"/>
        <v>118</v>
      </c>
      <c r="E79" s="20">
        <f t="shared" si="13"/>
        <v>0</v>
      </c>
      <c r="F79" s="75"/>
      <c r="G79" s="100">
        <f t="shared" si="11"/>
        <v>0</v>
      </c>
      <c r="H79" s="122"/>
      <c r="I79" s="147">
        <f t="shared" si="11"/>
        <v>0</v>
      </c>
      <c r="J79" s="104"/>
      <c r="K79" s="100">
        <f t="shared" si="14"/>
        <v>0</v>
      </c>
      <c r="L79" s="122"/>
      <c r="M79" s="147">
        <f t="shared" si="15"/>
        <v>0</v>
      </c>
      <c r="N79" s="104"/>
      <c r="O79" s="100">
        <f t="shared" si="16"/>
        <v>0</v>
      </c>
      <c r="P79" s="122"/>
      <c r="Q79" s="147">
        <f t="shared" si="17"/>
        <v>0</v>
      </c>
      <c r="R79" s="104"/>
      <c r="S79" s="100">
        <f t="shared" si="18"/>
        <v>0</v>
      </c>
      <c r="T79" s="171"/>
      <c r="U79" s="140">
        <f t="shared" si="19"/>
        <v>0</v>
      </c>
      <c r="V79" s="83">
        <f t="shared" si="12"/>
        <v>0</v>
      </c>
    </row>
    <row r="80" spans="1:22" ht="15" customHeight="1">
      <c r="A80" s="91" t="s">
        <v>284</v>
      </c>
      <c r="B80" s="14" t="s">
        <v>66</v>
      </c>
      <c r="C80" s="18" t="s">
        <v>6</v>
      </c>
      <c r="D80" s="19">
        <f t="shared" si="10"/>
        <v>100</v>
      </c>
      <c r="E80" s="20">
        <f t="shared" si="13"/>
        <v>0</v>
      </c>
      <c r="F80" s="75"/>
      <c r="G80" s="100">
        <f t="shared" si="11"/>
        <v>0</v>
      </c>
      <c r="H80" s="122"/>
      <c r="I80" s="147">
        <f t="shared" si="11"/>
        <v>0</v>
      </c>
      <c r="J80" s="104"/>
      <c r="K80" s="100">
        <f t="shared" si="14"/>
        <v>0</v>
      </c>
      <c r="L80" s="122"/>
      <c r="M80" s="147">
        <f t="shared" si="15"/>
        <v>0</v>
      </c>
      <c r="N80" s="104"/>
      <c r="O80" s="100">
        <f t="shared" si="16"/>
        <v>0</v>
      </c>
      <c r="P80" s="122"/>
      <c r="Q80" s="147">
        <f t="shared" si="17"/>
        <v>0</v>
      </c>
      <c r="R80" s="104"/>
      <c r="S80" s="100">
        <f t="shared" si="18"/>
        <v>0</v>
      </c>
      <c r="T80" s="171"/>
      <c r="U80" s="140">
        <f t="shared" si="19"/>
        <v>0</v>
      </c>
      <c r="V80" s="83">
        <f t="shared" si="12"/>
        <v>0</v>
      </c>
    </row>
    <row r="81" spans="1:23" ht="15" customHeight="1">
      <c r="A81" s="91" t="s">
        <v>285</v>
      </c>
      <c r="B81" s="14" t="s">
        <v>66</v>
      </c>
      <c r="C81" s="18" t="s">
        <v>9</v>
      </c>
      <c r="D81" s="19">
        <f t="shared" si="10"/>
        <v>35</v>
      </c>
      <c r="E81" s="20">
        <f t="shared" si="13"/>
        <v>36.25</v>
      </c>
      <c r="F81" s="75"/>
      <c r="G81" s="100">
        <f t="shared" si="11"/>
        <v>0</v>
      </c>
      <c r="H81" s="122"/>
      <c r="I81" s="147">
        <f t="shared" si="11"/>
        <v>0</v>
      </c>
      <c r="J81" s="104"/>
      <c r="K81" s="100">
        <f t="shared" si="14"/>
        <v>0</v>
      </c>
      <c r="L81" s="122"/>
      <c r="M81" s="147">
        <f t="shared" si="15"/>
        <v>0</v>
      </c>
      <c r="N81" s="104"/>
      <c r="O81" s="100">
        <f t="shared" si="16"/>
        <v>0</v>
      </c>
      <c r="P81" s="122">
        <v>36.25</v>
      </c>
      <c r="Q81" s="147">
        <f t="shared" si="17"/>
        <v>1268.75</v>
      </c>
      <c r="R81" s="104"/>
      <c r="S81" s="100">
        <f t="shared" si="18"/>
        <v>0</v>
      </c>
      <c r="T81" s="171"/>
      <c r="U81" s="140">
        <f t="shared" si="19"/>
        <v>0</v>
      </c>
      <c r="V81" s="83">
        <f t="shared" si="12"/>
        <v>1268.75</v>
      </c>
    </row>
    <row r="82" spans="1:23" ht="15" customHeight="1">
      <c r="A82" s="91" t="s">
        <v>286</v>
      </c>
      <c r="B82" s="14" t="s">
        <v>66</v>
      </c>
      <c r="C82" s="18" t="s">
        <v>7</v>
      </c>
      <c r="D82" s="19">
        <f t="shared" si="10"/>
        <v>75</v>
      </c>
      <c r="E82" s="20">
        <f t="shared" si="13"/>
        <v>32.75</v>
      </c>
      <c r="F82" s="75"/>
      <c r="G82" s="100">
        <f t="shared" si="11"/>
        <v>0</v>
      </c>
      <c r="H82" s="122"/>
      <c r="I82" s="147">
        <f t="shared" si="11"/>
        <v>0</v>
      </c>
      <c r="J82" s="104"/>
      <c r="K82" s="100">
        <f t="shared" si="14"/>
        <v>0</v>
      </c>
      <c r="L82" s="122">
        <v>32.75</v>
      </c>
      <c r="M82" s="147">
        <f t="shared" si="15"/>
        <v>2456.25</v>
      </c>
      <c r="N82" s="104"/>
      <c r="O82" s="100">
        <f t="shared" si="16"/>
        <v>0</v>
      </c>
      <c r="P82" s="122"/>
      <c r="Q82" s="147">
        <f t="shared" si="17"/>
        <v>0</v>
      </c>
      <c r="R82" s="104"/>
      <c r="S82" s="100">
        <f t="shared" si="18"/>
        <v>0</v>
      </c>
      <c r="T82" s="171"/>
      <c r="U82" s="140">
        <f t="shared" si="19"/>
        <v>0</v>
      </c>
      <c r="V82" s="83">
        <f t="shared" si="12"/>
        <v>2456.25</v>
      </c>
    </row>
    <row r="83" spans="1:23" ht="15" customHeight="1">
      <c r="A83" s="91" t="s">
        <v>292</v>
      </c>
      <c r="B83" s="14" t="s">
        <v>66</v>
      </c>
      <c r="C83" s="18" t="s">
        <v>8</v>
      </c>
      <c r="D83" s="19">
        <f t="shared" si="10"/>
        <v>60</v>
      </c>
      <c r="E83" s="20">
        <f t="shared" si="13"/>
        <v>2.25</v>
      </c>
      <c r="F83" s="75"/>
      <c r="G83" s="100">
        <f t="shared" si="11"/>
        <v>0</v>
      </c>
      <c r="H83" s="122">
        <v>2.25</v>
      </c>
      <c r="I83" s="147">
        <f t="shared" si="11"/>
        <v>135</v>
      </c>
      <c r="J83" s="104"/>
      <c r="K83" s="100">
        <f t="shared" si="14"/>
        <v>0</v>
      </c>
      <c r="L83" s="122"/>
      <c r="M83" s="147">
        <f t="shared" si="15"/>
        <v>0</v>
      </c>
      <c r="N83" s="104"/>
      <c r="O83" s="100">
        <f t="shared" si="16"/>
        <v>0</v>
      </c>
      <c r="P83" s="122"/>
      <c r="Q83" s="147">
        <f t="shared" si="17"/>
        <v>0</v>
      </c>
      <c r="R83" s="104"/>
      <c r="S83" s="100">
        <f t="shared" si="18"/>
        <v>0</v>
      </c>
      <c r="T83" s="171"/>
      <c r="U83" s="140">
        <f t="shared" si="19"/>
        <v>0</v>
      </c>
      <c r="V83" s="83">
        <f t="shared" si="12"/>
        <v>135</v>
      </c>
    </row>
    <row r="84" spans="1:23" ht="15" customHeight="1">
      <c r="A84" s="85" t="s">
        <v>296</v>
      </c>
      <c r="B84" t="s">
        <v>66</v>
      </c>
      <c r="C84" s="18" t="s">
        <v>6</v>
      </c>
      <c r="D84" s="19">
        <f t="shared" si="10"/>
        <v>100</v>
      </c>
      <c r="E84" s="20">
        <f>F84+H84+J84+L84+N84+P84+R84</f>
        <v>29</v>
      </c>
      <c r="F84" s="75"/>
      <c r="G84" s="100">
        <f>IF($D84="",0,$D84*F84)</f>
        <v>0</v>
      </c>
      <c r="H84" s="122">
        <v>29</v>
      </c>
      <c r="I84" s="147">
        <f t="shared" si="11"/>
        <v>2900</v>
      </c>
      <c r="J84" s="104"/>
      <c r="K84" s="100">
        <f>IF($D84="",0,$D84*J84)</f>
        <v>0</v>
      </c>
      <c r="L84" s="122"/>
      <c r="M84" s="147">
        <f>IF($D84="",0,$D84*L84)</f>
        <v>0</v>
      </c>
      <c r="N84" s="104"/>
      <c r="O84" s="100">
        <f>IF($D84="",0,$D84*N84)</f>
        <v>0</v>
      </c>
      <c r="P84" s="122"/>
      <c r="Q84" s="147">
        <f>IF($D84="",0,$D84*P84)</f>
        <v>0</v>
      </c>
      <c r="R84" s="104"/>
      <c r="S84" s="100">
        <f>IF($D84="",0,$D84*R84)</f>
        <v>0</v>
      </c>
      <c r="T84" s="171"/>
      <c r="U84" s="140">
        <f t="shared" si="19"/>
        <v>0</v>
      </c>
      <c r="V84" s="83">
        <f>IF(D84="",0,D84*E84)</f>
        <v>2900</v>
      </c>
    </row>
    <row r="85" spans="1:23" ht="15" customHeight="1">
      <c r="A85" s="85"/>
      <c r="D85" s="19"/>
      <c r="E85" s="20"/>
      <c r="F85" s="104"/>
      <c r="G85" s="100"/>
      <c r="H85" s="122"/>
      <c r="I85" s="147"/>
      <c r="J85" s="104"/>
      <c r="K85" s="100"/>
      <c r="L85" s="122"/>
      <c r="M85" s="147"/>
      <c r="N85" s="104"/>
      <c r="O85" s="100"/>
      <c r="P85" s="122"/>
      <c r="Q85" s="147"/>
      <c r="R85" s="104"/>
      <c r="S85" s="100"/>
      <c r="T85" s="104"/>
      <c r="U85" s="100"/>
      <c r="V85" s="170"/>
    </row>
    <row r="86" spans="1:23" s="62" customFormat="1" ht="15" customHeight="1">
      <c r="A86" s="86"/>
      <c r="C86" s="63" t="s">
        <v>155</v>
      </c>
      <c r="D86" s="57"/>
      <c r="E86" s="20">
        <f t="shared" si="13"/>
        <v>628.25</v>
      </c>
      <c r="F86" s="76">
        <f>SUM(F12:F84)</f>
        <v>0</v>
      </c>
      <c r="G86" s="77"/>
      <c r="H86" s="154">
        <f>SUM(H13:H84)</f>
        <v>212.25</v>
      </c>
      <c r="I86" s="155"/>
      <c r="J86" s="76">
        <f>SUM(J12:J84)</f>
        <v>0</v>
      </c>
      <c r="K86" s="77"/>
      <c r="L86" s="154">
        <f>SUM(L12:L84)</f>
        <v>91.5</v>
      </c>
      <c r="M86" s="155"/>
      <c r="N86" s="76">
        <f>SUM(N12:N84)</f>
        <v>53.5</v>
      </c>
      <c r="O86" s="77"/>
      <c r="P86" s="154">
        <f>SUM(P12:P84)</f>
        <v>271</v>
      </c>
      <c r="Q86" s="155"/>
      <c r="R86" s="76">
        <f>SUM(R12:R84)</f>
        <v>0</v>
      </c>
      <c r="S86" s="77"/>
      <c r="T86" s="77">
        <f>SUM(T12:T84)</f>
        <v>13.25</v>
      </c>
      <c r="U86" s="77"/>
      <c r="V86" s="77"/>
    </row>
    <row r="87" spans="1:23" ht="4.5" customHeight="1">
      <c r="A87" s="87"/>
      <c r="B87" s="40"/>
      <c r="C87" s="69"/>
      <c r="D87" s="70"/>
      <c r="E87" s="70"/>
      <c r="F87" s="78"/>
      <c r="G87" s="79"/>
      <c r="H87" s="156"/>
      <c r="I87" s="157"/>
      <c r="J87" s="78"/>
      <c r="K87" s="79"/>
      <c r="L87" s="156"/>
      <c r="M87" s="157"/>
      <c r="N87" s="78"/>
      <c r="O87" s="79"/>
      <c r="P87" s="156"/>
      <c r="Q87" s="157"/>
      <c r="R87" s="78"/>
      <c r="S87" s="79"/>
      <c r="T87" s="70"/>
      <c r="U87" s="70"/>
      <c r="V87" s="70"/>
      <c r="W87" s="65"/>
    </row>
    <row r="88" spans="1:23" s="14" customFormat="1" ht="15" customHeight="1">
      <c r="A88" s="159"/>
      <c r="B88" s="159"/>
      <c r="C88" s="67" t="s">
        <v>156</v>
      </c>
      <c r="D88" s="160"/>
      <c r="E88" s="161"/>
      <c r="F88" s="80"/>
      <c r="G88" s="81">
        <f ca="1">SUM(G12:G87)</f>
        <v>0</v>
      </c>
      <c r="H88" s="80"/>
      <c r="I88" s="81">
        <f ca="1">SUM(I12:I87)</f>
        <v>23457.25</v>
      </c>
      <c r="J88" s="80"/>
      <c r="K88" s="81">
        <f ca="1">SUM(K12:K87)</f>
        <v>0</v>
      </c>
      <c r="L88" s="80"/>
      <c r="M88" s="81">
        <f ca="1">SUM(M12:M87)</f>
        <v>8124.75</v>
      </c>
      <c r="N88" s="80"/>
      <c r="O88" s="81">
        <f ca="1">SUM(O12:O87)</f>
        <v>4776.25</v>
      </c>
      <c r="P88" s="80"/>
      <c r="Q88" s="81">
        <f ca="1">SUM(Q12:Q87)</f>
        <v>18855</v>
      </c>
      <c r="R88" s="80"/>
      <c r="S88" s="81">
        <f ca="1">SUM(S12:S87)</f>
        <v>0</v>
      </c>
      <c r="T88" s="81"/>
      <c r="U88" s="81">
        <f ca="1">SUM(U12:U87)</f>
        <v>1855</v>
      </c>
      <c r="V88" s="81">
        <f ca="1">SUM(V13:V87)</f>
        <v>57068.25</v>
      </c>
    </row>
    <row r="89" spans="1:23">
      <c r="C89" s="41" t="s">
        <v>25</v>
      </c>
      <c r="F89" s="41"/>
      <c r="G89" s="41"/>
      <c r="H89" s="41"/>
      <c r="I89" s="41"/>
      <c r="J89" s="41"/>
      <c r="K89" s="41"/>
      <c r="L89" s="41"/>
      <c r="M89" s="41"/>
      <c r="N89" s="41"/>
      <c r="O89" s="41"/>
      <c r="P89" s="168"/>
      <c r="Q89" s="168"/>
      <c r="R89" s="41"/>
      <c r="S89" s="41"/>
      <c r="T89" s="41"/>
      <c r="U89" s="41"/>
      <c r="V89" s="42">
        <f ca="1">SUBTOTAL(9,V13:V87)</f>
        <v>57068.25</v>
      </c>
    </row>
    <row r="90" spans="1:23">
      <c r="C90" s="56"/>
      <c r="F90" s="56"/>
      <c r="G90" s="56"/>
      <c r="H90" s="158"/>
      <c r="I90" s="158"/>
      <c r="J90" s="56"/>
      <c r="K90" s="56"/>
      <c r="L90" s="158"/>
      <c r="M90" s="158"/>
      <c r="N90" s="56"/>
      <c r="O90" s="56"/>
      <c r="P90" s="169"/>
      <c r="Q90" s="169"/>
      <c r="R90" s="56"/>
      <c r="S90" s="56"/>
      <c r="T90" s="56"/>
      <c r="U90" s="56"/>
    </row>
    <row r="91" spans="1:23">
      <c r="A91" s="108"/>
      <c r="V91" s="19"/>
    </row>
    <row r="100" spans="22:22">
      <c r="V100" s="21">
        <f>SUM(V98-V97)</f>
        <v>0</v>
      </c>
    </row>
  </sheetData>
  <autoFilter ref="A12:V88" xr:uid="{00000000-0009-0000-0000-00000B000000}"/>
  <mergeCells count="10">
    <mergeCell ref="T10:U10"/>
    <mergeCell ref="N10:O10"/>
    <mergeCell ref="P10:Q10"/>
    <mergeCell ref="R10:S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88" xr:uid="{00000000-0002-0000-0B00-000000000000}">
      <formula1>Name</formula1>
    </dataValidation>
    <dataValidation type="list" allowBlank="1" showInputMessage="1" showErrorMessage="1" sqref="C12" xr:uid="{00000000-0002-0000-0B00-000001000000}">
      <formula1>Kategorie</formula1>
    </dataValidation>
    <dataValidation type="list" allowBlank="1" showInputMessage="1" showErrorMessage="1" sqref="D12" xr:uid="{00000000-0002-0000-0B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E32" formula="1"/>
  </ignoredErrors>
  <legacyDrawingHF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X100"/>
  <sheetViews>
    <sheetView view="pageBreakPreview" topLeftCell="A10" zoomScaleNormal="100" zoomScaleSheetLayoutView="100" workbookViewId="0">
      <pane xSplit="11" ySplit="19" topLeftCell="L77" activePane="bottomRight" state="frozen"/>
      <selection activeCell="A10" sqref="A10"/>
      <selection pane="topRight" activeCell="L10" sqref="L10"/>
      <selection pane="bottomLeft" activeCell="A29" sqref="A29"/>
      <selection pane="bottomRight" activeCell="H13" sqref="H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9" width="9.7109375" style="127" customWidth="1"/>
    <col min="10" max="11" width="9.7109375" style="21" customWidth="1"/>
    <col min="12" max="13" width="9.7109375" style="193" customWidth="1"/>
    <col min="14" max="15" width="9.7109375" style="21" customWidth="1"/>
    <col min="16" max="17" width="9.7109375" style="127" customWidth="1"/>
    <col min="18" max="21" width="9.7109375" style="21" customWidth="1"/>
    <col min="22" max="22" width="11.85546875" style="21" customWidth="1"/>
    <col min="23" max="23" width="9.7109375" customWidth="1"/>
  </cols>
  <sheetData>
    <row r="1" spans="1:24">
      <c r="A1" s="3"/>
      <c r="B1" s="3"/>
      <c r="C1" s="3"/>
      <c r="D1" s="3"/>
      <c r="E1" s="3"/>
      <c r="F1" s="3"/>
      <c r="G1" s="3"/>
      <c r="H1" s="123"/>
      <c r="I1" s="123"/>
      <c r="J1" s="3"/>
      <c r="K1" s="3"/>
      <c r="L1" s="172"/>
      <c r="M1" s="172"/>
      <c r="N1" s="3"/>
      <c r="O1" s="3"/>
      <c r="P1" s="123"/>
      <c r="Q1" s="123"/>
      <c r="R1" s="3"/>
      <c r="S1" s="3"/>
      <c r="T1" s="3"/>
      <c r="U1" s="3"/>
      <c r="V1" s="3"/>
      <c r="W1" s="3"/>
    </row>
    <row r="2" spans="1:24" s="15" customFormat="1" ht="15" customHeight="1">
      <c r="A2" s="106" t="s">
        <v>22</v>
      </c>
      <c r="H2" s="8"/>
      <c r="I2" s="8"/>
      <c r="L2" s="173"/>
      <c r="M2" s="173"/>
      <c r="P2" s="8"/>
      <c r="Q2" s="8"/>
    </row>
    <row r="3" spans="1:24" s="15" customFormat="1" ht="14.25">
      <c r="A3" s="105"/>
      <c r="H3" s="8"/>
      <c r="I3" s="8"/>
      <c r="L3" s="173"/>
      <c r="M3" s="173"/>
      <c r="P3" s="8"/>
      <c r="Q3" s="8"/>
    </row>
    <row r="4" spans="1:24" s="15" customFormat="1" ht="15">
      <c r="A4" s="106" t="s">
        <v>159</v>
      </c>
      <c r="B4" s="162" t="str">
        <f>IF(Vertragsdaten!B6="","",Vertragsdaten!B6)</f>
        <v>EP SIEP</v>
      </c>
      <c r="C4" s="162"/>
      <c r="D4" s="162"/>
      <c r="E4" s="59"/>
      <c r="F4" s="59"/>
      <c r="G4" s="59"/>
      <c r="H4" s="150"/>
      <c r="I4" s="150"/>
      <c r="J4" s="59"/>
      <c r="K4" s="59"/>
      <c r="L4" s="174"/>
      <c r="M4" s="174"/>
      <c r="N4" s="59"/>
      <c r="O4" s="59"/>
      <c r="P4" s="150"/>
      <c r="Q4" s="150"/>
      <c r="R4" s="59"/>
      <c r="S4" s="59"/>
      <c r="T4" s="59"/>
      <c r="U4" s="59"/>
      <c r="V4" s="59"/>
      <c r="W4" s="59"/>
    </row>
    <row r="5" spans="1:24" s="15" customFormat="1" ht="8.25" customHeight="1">
      <c r="A5" s="106"/>
      <c r="B5" s="90"/>
      <c r="C5" s="90"/>
      <c r="D5" s="90"/>
      <c r="H5" s="8"/>
      <c r="I5" s="8"/>
      <c r="L5" s="173"/>
      <c r="M5" s="173"/>
      <c r="P5" s="8"/>
      <c r="Q5" s="8"/>
    </row>
    <row r="6" spans="1:2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175"/>
      <c r="M6" s="175"/>
      <c r="N6" s="9"/>
      <c r="O6" s="9"/>
      <c r="P6" s="9"/>
      <c r="Q6" s="9"/>
      <c r="R6" s="9"/>
      <c r="S6" s="9"/>
      <c r="T6" s="9"/>
      <c r="U6" s="9"/>
      <c r="V6" s="84"/>
      <c r="W6" s="84"/>
    </row>
    <row r="7" spans="1:24" s="15" customFormat="1" ht="15" customHeight="1">
      <c r="A7" s="106"/>
      <c r="H7" s="8"/>
      <c r="I7" s="8"/>
      <c r="L7" s="173"/>
      <c r="M7" s="173"/>
      <c r="P7" s="8"/>
      <c r="Q7" s="8"/>
      <c r="V7" s="64"/>
      <c r="W7" s="64"/>
    </row>
    <row r="8" spans="1:24" s="8" customFormat="1" ht="15">
      <c r="A8" s="106" t="s">
        <v>161</v>
      </c>
      <c r="B8" s="354">
        <v>42675</v>
      </c>
      <c r="C8" s="355"/>
      <c r="D8" s="355"/>
      <c r="E8" s="9"/>
      <c r="F8" s="9"/>
      <c r="G8" s="9"/>
      <c r="H8" s="9"/>
      <c r="I8" s="9"/>
      <c r="J8" s="9"/>
      <c r="K8" s="9"/>
      <c r="L8" s="175"/>
      <c r="M8" s="175"/>
      <c r="N8" s="9"/>
      <c r="O8" s="9"/>
      <c r="P8" s="9"/>
      <c r="Q8" s="9"/>
      <c r="R8" s="9"/>
      <c r="S8" s="9"/>
      <c r="T8" s="9"/>
      <c r="U8" s="9"/>
      <c r="V8" s="84"/>
      <c r="W8" s="84"/>
    </row>
    <row r="9" spans="1:24">
      <c r="A9" s="66"/>
      <c r="C9"/>
      <c r="D9"/>
      <c r="E9"/>
      <c r="F9"/>
      <c r="G9"/>
      <c r="H9" s="14"/>
      <c r="I9" s="14"/>
      <c r="J9"/>
      <c r="K9"/>
      <c r="L9" s="176"/>
      <c r="M9" s="176"/>
      <c r="N9"/>
      <c r="O9"/>
      <c r="P9" s="14"/>
      <c r="Q9" s="14"/>
      <c r="R9"/>
      <c r="S9"/>
      <c r="T9"/>
      <c r="U9"/>
      <c r="V9"/>
    </row>
    <row r="10" spans="1:2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8" t="s">
        <v>271</v>
      </c>
      <c r="M10" s="359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 s="352" t="s">
        <v>297</v>
      </c>
      <c r="U10" s="353"/>
      <c r="V10"/>
    </row>
    <row r="11" spans="1:2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72"/>
      <c r="K11" s="73"/>
      <c r="L11" s="177"/>
      <c r="M11" s="178"/>
      <c r="N11" s="72"/>
      <c r="O11" s="73"/>
      <c r="P11" s="151"/>
      <c r="Q11" s="152"/>
      <c r="R11" s="72"/>
      <c r="S11" s="73"/>
      <c r="T11" s="66"/>
      <c r="U11" s="66"/>
      <c r="V11"/>
    </row>
    <row r="12" spans="1:2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179" t="s">
        <v>23</v>
      </c>
      <c r="M12" s="180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13" t="s">
        <v>23</v>
      </c>
      <c r="U12" s="13" t="s">
        <v>157</v>
      </c>
      <c r="V12" s="61" t="s">
        <v>154</v>
      </c>
    </row>
    <row r="13" spans="1:2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</f>
        <v>68</v>
      </c>
      <c r="F13" s="107"/>
      <c r="G13" s="99">
        <f ca="1">IF($D13="",0,$D13*F13)</f>
        <v>0</v>
      </c>
      <c r="H13" s="121">
        <f>5.75+5.5</f>
        <v>11.25</v>
      </c>
      <c r="I13" s="153">
        <f ca="1">IF($D13="",0,$D13*H13)</f>
        <v>1575</v>
      </c>
      <c r="J13" s="120"/>
      <c r="K13" s="99">
        <f ca="1">IF($D13="",0,$D13*J13)</f>
        <v>0</v>
      </c>
      <c r="L13" s="181">
        <f>2.75+4</f>
        <v>6.75</v>
      </c>
      <c r="M13" s="182">
        <f ca="1">IF($D13="",0,$D13*L13)</f>
        <v>945</v>
      </c>
      <c r="N13" s="120"/>
      <c r="O13" s="99">
        <f ca="1">IF($D13="",0,$D13*N13)</f>
        <v>0</v>
      </c>
      <c r="P13" s="121">
        <f>4.5+11.5</f>
        <v>16</v>
      </c>
      <c r="Q13" s="153">
        <f ca="1">IF($D13="",0,$D13*P13)</f>
        <v>2240</v>
      </c>
      <c r="R13" s="120"/>
      <c r="S13" s="99">
        <f ca="1">IF($D13="",0,$D13*R13)</f>
        <v>0</v>
      </c>
      <c r="T13" s="171">
        <v>34</v>
      </c>
      <c r="U13" s="140">
        <f ca="1">IF($D13="",0,$D13*T13)</f>
        <v>4760</v>
      </c>
      <c r="V13" s="83">
        <f t="shared" ref="V13:V76" ca="1" si="1">IF(D13="",0,D13*E13)</f>
        <v>9520</v>
      </c>
      <c r="X13" s="71"/>
    </row>
    <row r="14" spans="1:2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04"/>
      <c r="K14" s="100">
        <f t="shared" ref="K14:K77" ca="1" si="4">IF($D14="",0,$D14*J14)</f>
        <v>0</v>
      </c>
      <c r="L14" s="183"/>
      <c r="M14" s="184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22"/>
      <c r="Q14" s="147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71"/>
      <c r="U14" s="140">
        <f t="shared" ref="U14:U77" ca="1" si="9">IF($D14="",0,$D14*T14)</f>
        <v>0</v>
      </c>
      <c r="V14" s="83">
        <f t="shared" ca="1" si="1"/>
        <v>0</v>
      </c>
    </row>
    <row r="15" spans="1:2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27.5</v>
      </c>
      <c r="F15" s="107"/>
      <c r="G15" s="100">
        <f t="shared" ca="1" si="3"/>
        <v>0</v>
      </c>
      <c r="H15" s="122"/>
      <c r="I15" s="147">
        <f t="shared" ca="1" si="3"/>
        <v>0</v>
      </c>
      <c r="J15" s="104"/>
      <c r="K15" s="100">
        <f t="shared" ca="1" si="4"/>
        <v>0</v>
      </c>
      <c r="L15" s="183">
        <v>27.5</v>
      </c>
      <c r="M15" s="184">
        <f t="shared" ca="1" si="5"/>
        <v>3245</v>
      </c>
      <c r="N15" s="104"/>
      <c r="O15" s="100">
        <f t="shared" ca="1" si="6"/>
        <v>0</v>
      </c>
      <c r="P15" s="122"/>
      <c r="Q15" s="147">
        <f t="shared" ca="1" si="7"/>
        <v>0</v>
      </c>
      <c r="R15" s="104"/>
      <c r="S15" s="100">
        <f t="shared" ca="1" si="8"/>
        <v>0</v>
      </c>
      <c r="T15" s="171"/>
      <c r="U15" s="140">
        <f t="shared" ca="1" si="9"/>
        <v>0</v>
      </c>
      <c r="V15" s="83">
        <f t="shared" ca="1" si="1"/>
        <v>3245</v>
      </c>
    </row>
    <row r="16" spans="1:2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04"/>
      <c r="K16" s="100">
        <f t="shared" ca="1" si="4"/>
        <v>0</v>
      </c>
      <c r="L16" s="183"/>
      <c r="M16" s="184">
        <f t="shared" ca="1" si="5"/>
        <v>0</v>
      </c>
      <c r="N16" s="104"/>
      <c r="O16" s="100">
        <f t="shared" ca="1" si="6"/>
        <v>0</v>
      </c>
      <c r="P16" s="122"/>
      <c r="Q16" s="147">
        <f t="shared" ca="1" si="7"/>
        <v>0</v>
      </c>
      <c r="R16" s="104"/>
      <c r="S16" s="100">
        <f t="shared" ca="1" si="8"/>
        <v>0</v>
      </c>
      <c r="T16" s="171"/>
      <c r="U16" s="140">
        <f t="shared" ca="1" si="9"/>
        <v>0</v>
      </c>
      <c r="V16" s="83">
        <f t="shared" ca="1" si="1"/>
        <v>0</v>
      </c>
    </row>
    <row r="17" spans="1:2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04"/>
      <c r="K17" s="100">
        <f t="shared" si="4"/>
        <v>0</v>
      </c>
      <c r="L17" s="183"/>
      <c r="M17" s="184">
        <f t="shared" si="5"/>
        <v>0</v>
      </c>
      <c r="N17" s="104"/>
      <c r="O17" s="100">
        <f t="shared" si="6"/>
        <v>0</v>
      </c>
      <c r="P17" s="122"/>
      <c r="Q17" s="147">
        <f t="shared" si="7"/>
        <v>0</v>
      </c>
      <c r="R17" s="104"/>
      <c r="S17" s="100">
        <f t="shared" si="8"/>
        <v>0</v>
      </c>
      <c r="T17" s="171"/>
      <c r="U17" s="140">
        <f t="shared" si="9"/>
        <v>0</v>
      </c>
      <c r="V17" s="83">
        <f t="shared" si="1"/>
        <v>0</v>
      </c>
    </row>
    <row r="18" spans="1:2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11.5</v>
      </c>
      <c r="F18" s="107"/>
      <c r="G18" s="100">
        <f t="shared" ca="1" si="3"/>
        <v>0</v>
      </c>
      <c r="H18" s="122"/>
      <c r="I18" s="147">
        <f t="shared" ca="1" si="3"/>
        <v>0</v>
      </c>
      <c r="J18" s="104"/>
      <c r="K18" s="100">
        <f t="shared" ca="1" si="4"/>
        <v>0</v>
      </c>
      <c r="L18" s="183"/>
      <c r="M18" s="184">
        <f t="shared" ca="1" si="5"/>
        <v>0</v>
      </c>
      <c r="N18" s="104"/>
      <c r="O18" s="100">
        <f t="shared" ca="1" si="6"/>
        <v>0</v>
      </c>
      <c r="P18" s="122">
        <v>11.5</v>
      </c>
      <c r="Q18" s="147">
        <f t="shared" ca="1" si="7"/>
        <v>1610</v>
      </c>
      <c r="R18" s="104"/>
      <c r="S18" s="100">
        <f t="shared" ca="1" si="8"/>
        <v>0</v>
      </c>
      <c r="T18" s="171"/>
      <c r="U18" s="140">
        <f t="shared" ca="1" si="9"/>
        <v>0</v>
      </c>
      <c r="V18" s="83">
        <f t="shared" ca="1" si="1"/>
        <v>1610</v>
      </c>
    </row>
    <row r="19" spans="1:2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04"/>
      <c r="K19" s="100">
        <f t="shared" ca="1" si="4"/>
        <v>0</v>
      </c>
      <c r="L19" s="183"/>
      <c r="M19" s="184">
        <f t="shared" ca="1" si="5"/>
        <v>0</v>
      </c>
      <c r="N19" s="104"/>
      <c r="O19" s="100">
        <f t="shared" ca="1" si="6"/>
        <v>0</v>
      </c>
      <c r="P19" s="122"/>
      <c r="Q19" s="147">
        <f t="shared" ca="1" si="7"/>
        <v>0</v>
      </c>
      <c r="R19" s="104"/>
      <c r="S19" s="100">
        <f t="shared" ca="1" si="8"/>
        <v>0</v>
      </c>
      <c r="T19" s="171"/>
      <c r="U19" s="140">
        <f t="shared" ca="1" si="9"/>
        <v>0</v>
      </c>
      <c r="V19" s="83">
        <f t="shared" ca="1" si="1"/>
        <v>0</v>
      </c>
    </row>
    <row r="20" spans="1:22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04"/>
      <c r="K20" s="100">
        <f t="shared" ca="1" si="4"/>
        <v>0</v>
      </c>
      <c r="L20" s="183"/>
      <c r="M20" s="184">
        <f t="shared" ca="1" si="5"/>
        <v>0</v>
      </c>
      <c r="N20" s="104"/>
      <c r="O20" s="100">
        <f t="shared" ca="1" si="6"/>
        <v>0</v>
      </c>
      <c r="P20" s="122"/>
      <c r="Q20" s="147">
        <f t="shared" ca="1" si="7"/>
        <v>0</v>
      </c>
      <c r="R20" s="104"/>
      <c r="S20" s="100">
        <f t="shared" ca="1" si="8"/>
        <v>0</v>
      </c>
      <c r="T20" s="171"/>
      <c r="U20" s="140">
        <f t="shared" ca="1" si="9"/>
        <v>0</v>
      </c>
      <c r="V20" s="83">
        <f t="shared" ca="1" si="1"/>
        <v>0</v>
      </c>
    </row>
    <row r="21" spans="1:22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04"/>
      <c r="K21" s="100">
        <f t="shared" ca="1" si="4"/>
        <v>0</v>
      </c>
      <c r="L21" s="183"/>
      <c r="M21" s="184">
        <f t="shared" ca="1" si="5"/>
        <v>0</v>
      </c>
      <c r="N21" s="104"/>
      <c r="O21" s="100">
        <f t="shared" ca="1" si="6"/>
        <v>0</v>
      </c>
      <c r="P21" s="122"/>
      <c r="Q21" s="147">
        <f t="shared" ca="1" si="7"/>
        <v>0</v>
      </c>
      <c r="R21" s="104"/>
      <c r="S21" s="100">
        <f t="shared" ca="1" si="8"/>
        <v>0</v>
      </c>
      <c r="T21" s="171"/>
      <c r="U21" s="140">
        <f t="shared" ca="1" si="9"/>
        <v>0</v>
      </c>
      <c r="V21" s="83">
        <f t="shared" ca="1" si="1"/>
        <v>0</v>
      </c>
    </row>
    <row r="22" spans="1:22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04"/>
      <c r="K22" s="100">
        <f t="shared" ca="1" si="4"/>
        <v>0</v>
      </c>
      <c r="L22" s="183"/>
      <c r="M22" s="184">
        <f t="shared" ca="1" si="5"/>
        <v>0</v>
      </c>
      <c r="N22" s="104"/>
      <c r="O22" s="100">
        <f t="shared" ca="1" si="6"/>
        <v>0</v>
      </c>
      <c r="P22" s="122"/>
      <c r="Q22" s="147">
        <f t="shared" ca="1" si="7"/>
        <v>0</v>
      </c>
      <c r="R22" s="104"/>
      <c r="S22" s="100">
        <f t="shared" ca="1" si="8"/>
        <v>0</v>
      </c>
      <c r="T22" s="171"/>
      <c r="U22" s="140">
        <f t="shared" ca="1" si="9"/>
        <v>0</v>
      </c>
      <c r="V22" s="83">
        <f t="shared" ca="1" si="1"/>
        <v>0</v>
      </c>
    </row>
    <row r="23" spans="1:22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04"/>
      <c r="K23" s="100">
        <f t="shared" si="4"/>
        <v>0</v>
      </c>
      <c r="L23" s="183"/>
      <c r="M23" s="184">
        <f t="shared" si="5"/>
        <v>0</v>
      </c>
      <c r="N23" s="104"/>
      <c r="O23" s="100">
        <f t="shared" si="6"/>
        <v>0</v>
      </c>
      <c r="P23" s="122"/>
      <c r="Q23" s="147">
        <f t="shared" si="7"/>
        <v>0</v>
      </c>
      <c r="R23" s="104"/>
      <c r="S23" s="100">
        <f t="shared" si="8"/>
        <v>0</v>
      </c>
      <c r="T23" s="171"/>
      <c r="U23" s="140">
        <f t="shared" si="9"/>
        <v>0</v>
      </c>
      <c r="V23" s="83">
        <f t="shared" si="1"/>
        <v>0</v>
      </c>
    </row>
    <row r="24" spans="1:22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20</v>
      </c>
      <c r="F24" s="107"/>
      <c r="G24" s="100">
        <f t="shared" ca="1" si="3"/>
        <v>0</v>
      </c>
      <c r="H24" s="122">
        <v>20</v>
      </c>
      <c r="I24" s="147">
        <f t="shared" ca="1" si="3"/>
        <v>2800</v>
      </c>
      <c r="J24" s="104"/>
      <c r="K24" s="100">
        <f t="shared" ca="1" si="4"/>
        <v>0</v>
      </c>
      <c r="L24" s="183"/>
      <c r="M24" s="184">
        <f t="shared" ca="1" si="5"/>
        <v>0</v>
      </c>
      <c r="N24" s="104"/>
      <c r="O24" s="100">
        <f t="shared" ca="1" si="6"/>
        <v>0</v>
      </c>
      <c r="P24" s="122"/>
      <c r="Q24" s="147">
        <f t="shared" ca="1" si="7"/>
        <v>0</v>
      </c>
      <c r="R24" s="104"/>
      <c r="S24" s="100">
        <f t="shared" ca="1" si="8"/>
        <v>0</v>
      </c>
      <c r="T24" s="171"/>
      <c r="U24" s="140">
        <f t="shared" ca="1" si="9"/>
        <v>0</v>
      </c>
      <c r="V24" s="83">
        <f t="shared" ca="1" si="1"/>
        <v>2800</v>
      </c>
    </row>
    <row r="25" spans="1:22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91.75</v>
      </c>
      <c r="F25" s="107"/>
      <c r="G25" s="100">
        <f t="shared" ca="1" si="3"/>
        <v>0</v>
      </c>
      <c r="H25" s="122">
        <v>91.75</v>
      </c>
      <c r="I25" s="147">
        <f t="shared" ca="1" si="3"/>
        <v>10826.5</v>
      </c>
      <c r="J25" s="104"/>
      <c r="K25" s="100">
        <f t="shared" ca="1" si="4"/>
        <v>0</v>
      </c>
      <c r="L25" s="183"/>
      <c r="M25" s="184">
        <f t="shared" ca="1" si="5"/>
        <v>0</v>
      </c>
      <c r="N25" s="104"/>
      <c r="O25" s="100">
        <f t="shared" ca="1" si="6"/>
        <v>0</v>
      </c>
      <c r="P25" s="122"/>
      <c r="Q25" s="147">
        <f t="shared" ca="1" si="7"/>
        <v>0</v>
      </c>
      <c r="R25" s="104"/>
      <c r="S25" s="100">
        <f t="shared" ca="1" si="8"/>
        <v>0</v>
      </c>
      <c r="T25" s="171"/>
      <c r="U25" s="140">
        <f t="shared" ca="1" si="9"/>
        <v>0</v>
      </c>
      <c r="V25" s="83">
        <f t="shared" ca="1" si="1"/>
        <v>10826.5</v>
      </c>
    </row>
    <row r="26" spans="1:22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1</v>
      </c>
      <c r="F26" s="107"/>
      <c r="G26" s="100">
        <f t="shared" ca="1" si="3"/>
        <v>0</v>
      </c>
      <c r="H26" s="122">
        <v>1</v>
      </c>
      <c r="I26" s="147">
        <f t="shared" ca="1" si="3"/>
        <v>118</v>
      </c>
      <c r="J26" s="104"/>
      <c r="K26" s="100">
        <f t="shared" ca="1" si="4"/>
        <v>0</v>
      </c>
      <c r="L26" s="183"/>
      <c r="M26" s="184">
        <f t="shared" ca="1" si="5"/>
        <v>0</v>
      </c>
      <c r="N26" s="104"/>
      <c r="O26" s="100">
        <f t="shared" ca="1" si="6"/>
        <v>0</v>
      </c>
      <c r="P26" s="122"/>
      <c r="Q26" s="147">
        <f t="shared" ca="1" si="7"/>
        <v>0</v>
      </c>
      <c r="R26" s="104"/>
      <c r="S26" s="100">
        <f t="shared" ca="1" si="8"/>
        <v>0</v>
      </c>
      <c r="T26" s="171"/>
      <c r="U26" s="140">
        <f t="shared" ca="1" si="9"/>
        <v>0</v>
      </c>
      <c r="V26" s="83">
        <f t="shared" ca="1" si="1"/>
        <v>118</v>
      </c>
    </row>
    <row r="27" spans="1:22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04"/>
      <c r="K27" s="100">
        <f t="shared" ca="1" si="4"/>
        <v>0</v>
      </c>
      <c r="L27" s="183"/>
      <c r="M27" s="184">
        <f t="shared" ca="1" si="5"/>
        <v>0</v>
      </c>
      <c r="N27" s="104"/>
      <c r="O27" s="100">
        <f t="shared" ca="1" si="6"/>
        <v>0</v>
      </c>
      <c r="P27" s="122"/>
      <c r="Q27" s="147">
        <f t="shared" ca="1" si="7"/>
        <v>0</v>
      </c>
      <c r="R27" s="104"/>
      <c r="S27" s="100">
        <f t="shared" ca="1" si="8"/>
        <v>0</v>
      </c>
      <c r="T27" s="171"/>
      <c r="U27" s="140">
        <f t="shared" ca="1" si="9"/>
        <v>0</v>
      </c>
      <c r="V27" s="83">
        <f t="shared" ca="1" si="1"/>
        <v>0</v>
      </c>
    </row>
    <row r="28" spans="1:22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04"/>
      <c r="K28" s="100">
        <f t="shared" ca="1" si="4"/>
        <v>0</v>
      </c>
      <c r="L28" s="183"/>
      <c r="M28" s="184">
        <f t="shared" ca="1" si="5"/>
        <v>0</v>
      </c>
      <c r="N28" s="104"/>
      <c r="O28" s="100">
        <f t="shared" ca="1" si="6"/>
        <v>0</v>
      </c>
      <c r="P28" s="122"/>
      <c r="Q28" s="147">
        <f t="shared" ca="1" si="7"/>
        <v>0</v>
      </c>
      <c r="R28" s="104"/>
      <c r="S28" s="100">
        <f t="shared" ca="1" si="8"/>
        <v>0</v>
      </c>
      <c r="T28" s="171"/>
      <c r="U28" s="140">
        <f t="shared" ca="1" si="9"/>
        <v>0</v>
      </c>
      <c r="V28" s="83">
        <f t="shared" ca="1" si="1"/>
        <v>0</v>
      </c>
    </row>
    <row r="29" spans="1:22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04"/>
      <c r="K29" s="100">
        <f t="shared" ca="1" si="4"/>
        <v>0</v>
      </c>
      <c r="L29" s="183"/>
      <c r="M29" s="184">
        <f t="shared" ca="1" si="5"/>
        <v>0</v>
      </c>
      <c r="N29" s="104"/>
      <c r="O29" s="100">
        <f t="shared" ca="1" si="6"/>
        <v>0</v>
      </c>
      <c r="P29" s="122"/>
      <c r="Q29" s="147">
        <f t="shared" ca="1" si="7"/>
        <v>0</v>
      </c>
      <c r="R29" s="104"/>
      <c r="S29" s="100">
        <f t="shared" ca="1" si="8"/>
        <v>0</v>
      </c>
      <c r="T29" s="171"/>
      <c r="U29" s="140">
        <f t="shared" ca="1" si="9"/>
        <v>0</v>
      </c>
      <c r="V29" s="83">
        <f t="shared" ca="1" si="1"/>
        <v>0</v>
      </c>
    </row>
    <row r="30" spans="1:22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04"/>
      <c r="K30" s="100">
        <f t="shared" ca="1" si="4"/>
        <v>0</v>
      </c>
      <c r="L30" s="183"/>
      <c r="M30" s="184">
        <f t="shared" ca="1" si="5"/>
        <v>0</v>
      </c>
      <c r="N30" s="104"/>
      <c r="O30" s="100">
        <f t="shared" ca="1" si="6"/>
        <v>0</v>
      </c>
      <c r="P30" s="122"/>
      <c r="Q30" s="147">
        <f t="shared" ca="1" si="7"/>
        <v>0</v>
      </c>
      <c r="R30" s="104"/>
      <c r="S30" s="100">
        <f t="shared" ca="1" si="8"/>
        <v>0</v>
      </c>
      <c r="T30" s="171"/>
      <c r="U30" s="140">
        <f t="shared" ca="1" si="9"/>
        <v>0</v>
      </c>
      <c r="V30" s="83">
        <f t="shared" ca="1" si="1"/>
        <v>0</v>
      </c>
    </row>
    <row r="31" spans="1:22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04"/>
      <c r="K31" s="100">
        <f t="shared" ca="1" si="4"/>
        <v>0</v>
      </c>
      <c r="L31" s="183"/>
      <c r="M31" s="184">
        <f t="shared" ca="1" si="5"/>
        <v>0</v>
      </c>
      <c r="N31" s="104"/>
      <c r="O31" s="100">
        <f t="shared" ca="1" si="6"/>
        <v>0</v>
      </c>
      <c r="P31" s="122"/>
      <c r="Q31" s="147">
        <f t="shared" ca="1" si="7"/>
        <v>0</v>
      </c>
      <c r="R31" s="104"/>
      <c r="S31" s="100">
        <f t="shared" ca="1" si="8"/>
        <v>0</v>
      </c>
      <c r="T31" s="171"/>
      <c r="U31" s="140">
        <f t="shared" ca="1" si="9"/>
        <v>0</v>
      </c>
      <c r="V31" s="83">
        <f t="shared" ca="1" si="1"/>
        <v>0</v>
      </c>
    </row>
    <row r="32" spans="1:22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F32+H32+J32+L32+N32+P32+R32+T32</f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04"/>
      <c r="K32" s="100">
        <f t="shared" ca="1" si="4"/>
        <v>0</v>
      </c>
      <c r="L32" s="183"/>
      <c r="M32" s="184">
        <f t="shared" ca="1" si="5"/>
        <v>0</v>
      </c>
      <c r="N32" s="104"/>
      <c r="O32" s="100">
        <f t="shared" ca="1" si="6"/>
        <v>0</v>
      </c>
      <c r="P32" s="122"/>
      <c r="Q32" s="147">
        <f t="shared" ca="1" si="7"/>
        <v>0</v>
      </c>
      <c r="R32" s="104"/>
      <c r="S32" s="100">
        <f t="shared" ca="1" si="8"/>
        <v>0</v>
      </c>
      <c r="T32" s="171"/>
      <c r="U32" s="140">
        <f t="shared" ca="1" si="9"/>
        <v>0</v>
      </c>
      <c r="V32" s="83">
        <f t="shared" ca="1" si="1"/>
        <v>0</v>
      </c>
    </row>
    <row r="33" spans="1:22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04"/>
      <c r="K33" s="100">
        <f t="shared" ca="1" si="4"/>
        <v>0</v>
      </c>
      <c r="L33" s="183"/>
      <c r="M33" s="184">
        <f t="shared" ca="1" si="5"/>
        <v>0</v>
      </c>
      <c r="N33" s="104"/>
      <c r="O33" s="100">
        <f t="shared" ca="1" si="6"/>
        <v>0</v>
      </c>
      <c r="P33" s="122"/>
      <c r="Q33" s="147">
        <f t="shared" ca="1" si="7"/>
        <v>0</v>
      </c>
      <c r="R33" s="104"/>
      <c r="S33" s="100">
        <f t="shared" ca="1" si="8"/>
        <v>0</v>
      </c>
      <c r="T33" s="171"/>
      <c r="U33" s="140">
        <f t="shared" ca="1" si="9"/>
        <v>0</v>
      </c>
      <c r="V33" s="83">
        <f t="shared" ca="1" si="1"/>
        <v>0</v>
      </c>
    </row>
    <row r="34" spans="1:22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31.25</v>
      </c>
      <c r="F34" s="107"/>
      <c r="G34" s="100">
        <f t="shared" si="3"/>
        <v>0</v>
      </c>
      <c r="H34" s="122"/>
      <c r="I34" s="147">
        <f t="shared" si="3"/>
        <v>0</v>
      </c>
      <c r="J34" s="104"/>
      <c r="K34" s="100">
        <f t="shared" si="4"/>
        <v>0</v>
      </c>
      <c r="L34" s="183"/>
      <c r="M34" s="184">
        <f t="shared" si="5"/>
        <v>0</v>
      </c>
      <c r="N34" s="104">
        <v>5</v>
      </c>
      <c r="O34" s="100">
        <f t="shared" si="6"/>
        <v>500</v>
      </c>
      <c r="P34" s="122">
        <v>26.25</v>
      </c>
      <c r="Q34" s="147">
        <f t="shared" si="7"/>
        <v>2625</v>
      </c>
      <c r="R34" s="104"/>
      <c r="S34" s="100">
        <f t="shared" si="8"/>
        <v>0</v>
      </c>
      <c r="T34" s="171"/>
      <c r="U34" s="140">
        <f t="shared" si="9"/>
        <v>0</v>
      </c>
      <c r="V34" s="83">
        <f t="shared" si="1"/>
        <v>3125</v>
      </c>
    </row>
    <row r="35" spans="1:22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04"/>
      <c r="K35" s="100">
        <f t="shared" ca="1" si="4"/>
        <v>0</v>
      </c>
      <c r="L35" s="183"/>
      <c r="M35" s="184">
        <f t="shared" ca="1" si="5"/>
        <v>0</v>
      </c>
      <c r="N35" s="104"/>
      <c r="O35" s="100">
        <f t="shared" ca="1" si="6"/>
        <v>0</v>
      </c>
      <c r="P35" s="122"/>
      <c r="Q35" s="147">
        <f t="shared" ca="1" si="7"/>
        <v>0</v>
      </c>
      <c r="R35" s="104"/>
      <c r="S35" s="100">
        <f t="shared" ca="1" si="8"/>
        <v>0</v>
      </c>
      <c r="T35" s="171"/>
      <c r="U35" s="140">
        <f t="shared" ca="1" si="9"/>
        <v>0</v>
      </c>
      <c r="V35" s="83">
        <f t="shared" ca="1" si="1"/>
        <v>0</v>
      </c>
    </row>
    <row r="36" spans="1:22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04"/>
      <c r="K36" s="100">
        <f t="shared" ca="1" si="4"/>
        <v>0</v>
      </c>
      <c r="L36" s="183"/>
      <c r="M36" s="184">
        <f t="shared" ca="1" si="5"/>
        <v>0</v>
      </c>
      <c r="N36" s="104"/>
      <c r="O36" s="100">
        <f t="shared" ca="1" si="6"/>
        <v>0</v>
      </c>
      <c r="P36" s="122"/>
      <c r="Q36" s="147">
        <f t="shared" ca="1" si="7"/>
        <v>0</v>
      </c>
      <c r="R36" s="104"/>
      <c r="S36" s="100">
        <f t="shared" ca="1" si="8"/>
        <v>0</v>
      </c>
      <c r="T36" s="171"/>
      <c r="U36" s="140">
        <f t="shared" ca="1" si="9"/>
        <v>0</v>
      </c>
      <c r="V36" s="83">
        <f t="shared" ca="1" si="1"/>
        <v>0</v>
      </c>
    </row>
    <row r="37" spans="1:22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04"/>
      <c r="K37" s="100">
        <f t="shared" ca="1" si="4"/>
        <v>0</v>
      </c>
      <c r="L37" s="183"/>
      <c r="M37" s="184">
        <f t="shared" ca="1" si="5"/>
        <v>0</v>
      </c>
      <c r="N37" s="104"/>
      <c r="O37" s="100">
        <f t="shared" ca="1" si="6"/>
        <v>0</v>
      </c>
      <c r="P37" s="122"/>
      <c r="Q37" s="147">
        <f t="shared" ca="1" si="7"/>
        <v>0</v>
      </c>
      <c r="R37" s="104"/>
      <c r="S37" s="100">
        <f t="shared" ca="1" si="8"/>
        <v>0</v>
      </c>
      <c r="T37" s="171"/>
      <c r="U37" s="140">
        <f t="shared" ca="1" si="9"/>
        <v>0</v>
      </c>
      <c r="V37" s="83">
        <f t="shared" ca="1" si="1"/>
        <v>0</v>
      </c>
    </row>
    <row r="38" spans="1:22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04"/>
      <c r="K38" s="100">
        <f t="shared" ca="1" si="4"/>
        <v>0</v>
      </c>
      <c r="L38" s="183"/>
      <c r="M38" s="184">
        <f t="shared" ca="1" si="5"/>
        <v>0</v>
      </c>
      <c r="N38" s="104"/>
      <c r="O38" s="100">
        <f t="shared" ca="1" si="6"/>
        <v>0</v>
      </c>
      <c r="P38" s="122"/>
      <c r="Q38" s="147">
        <f t="shared" ca="1" si="7"/>
        <v>0</v>
      </c>
      <c r="R38" s="104"/>
      <c r="S38" s="100">
        <f t="shared" ca="1" si="8"/>
        <v>0</v>
      </c>
      <c r="T38" s="171"/>
      <c r="U38" s="140">
        <f t="shared" ca="1" si="9"/>
        <v>0</v>
      </c>
      <c r="V38" s="83">
        <f t="shared" ca="1" si="1"/>
        <v>0</v>
      </c>
    </row>
    <row r="39" spans="1:2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04"/>
      <c r="K39" s="100">
        <f t="shared" ca="1" si="4"/>
        <v>0</v>
      </c>
      <c r="L39" s="183"/>
      <c r="M39" s="184">
        <f t="shared" ca="1" si="5"/>
        <v>0</v>
      </c>
      <c r="N39" s="104"/>
      <c r="O39" s="100">
        <f t="shared" ca="1" si="6"/>
        <v>0</v>
      </c>
      <c r="P39" s="122"/>
      <c r="Q39" s="147">
        <f t="shared" ca="1" si="7"/>
        <v>0</v>
      </c>
      <c r="R39" s="104"/>
      <c r="S39" s="100">
        <f t="shared" ca="1" si="8"/>
        <v>0</v>
      </c>
      <c r="T39" s="171"/>
      <c r="U39" s="140">
        <f t="shared" ca="1" si="9"/>
        <v>0</v>
      </c>
      <c r="V39" s="83">
        <f t="shared" ca="1" si="1"/>
        <v>0</v>
      </c>
    </row>
    <row r="40" spans="1:22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04"/>
      <c r="K40" s="100">
        <f t="shared" ca="1" si="4"/>
        <v>0</v>
      </c>
      <c r="L40" s="183"/>
      <c r="M40" s="184">
        <f t="shared" ca="1" si="5"/>
        <v>0</v>
      </c>
      <c r="N40" s="104"/>
      <c r="O40" s="100">
        <f t="shared" ca="1" si="6"/>
        <v>0</v>
      </c>
      <c r="P40" s="122"/>
      <c r="Q40" s="147">
        <f t="shared" ca="1" si="7"/>
        <v>0</v>
      </c>
      <c r="R40" s="104"/>
      <c r="S40" s="100">
        <f t="shared" ca="1" si="8"/>
        <v>0</v>
      </c>
      <c r="T40" s="171"/>
      <c r="U40" s="140">
        <f t="shared" ca="1" si="9"/>
        <v>0</v>
      </c>
      <c r="V40" s="83">
        <f t="shared" ca="1" si="1"/>
        <v>0</v>
      </c>
    </row>
    <row r="41" spans="1:22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13.25</v>
      </c>
      <c r="F41" s="107"/>
      <c r="G41" s="100">
        <f t="shared" si="3"/>
        <v>0</v>
      </c>
      <c r="H41" s="122">
        <v>13.25</v>
      </c>
      <c r="I41" s="147">
        <f t="shared" si="3"/>
        <v>993.75</v>
      </c>
      <c r="J41" s="104"/>
      <c r="K41" s="100">
        <f t="shared" si="4"/>
        <v>0</v>
      </c>
      <c r="L41" s="183"/>
      <c r="M41" s="184">
        <f t="shared" si="5"/>
        <v>0</v>
      </c>
      <c r="N41" s="104"/>
      <c r="O41" s="100">
        <f t="shared" si="6"/>
        <v>0</v>
      </c>
      <c r="P41" s="122"/>
      <c r="Q41" s="147">
        <f t="shared" si="7"/>
        <v>0</v>
      </c>
      <c r="R41" s="104"/>
      <c r="S41" s="100">
        <f t="shared" si="8"/>
        <v>0</v>
      </c>
      <c r="T41" s="171"/>
      <c r="U41" s="140">
        <f t="shared" si="9"/>
        <v>0</v>
      </c>
      <c r="V41" s="83">
        <f t="shared" si="1"/>
        <v>993.75</v>
      </c>
    </row>
    <row r="42" spans="1:22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04"/>
      <c r="K42" s="100">
        <f t="shared" si="4"/>
        <v>0</v>
      </c>
      <c r="L42" s="183"/>
      <c r="M42" s="184">
        <f t="shared" si="5"/>
        <v>0</v>
      </c>
      <c r="N42" s="104"/>
      <c r="O42" s="100">
        <f t="shared" si="6"/>
        <v>0</v>
      </c>
      <c r="P42" s="122"/>
      <c r="Q42" s="147">
        <f t="shared" si="7"/>
        <v>0</v>
      </c>
      <c r="R42" s="104"/>
      <c r="S42" s="100">
        <f t="shared" si="8"/>
        <v>0</v>
      </c>
      <c r="T42" s="171"/>
      <c r="U42" s="140">
        <f t="shared" si="9"/>
        <v>0</v>
      </c>
      <c r="V42" s="83">
        <f t="shared" si="1"/>
        <v>0</v>
      </c>
    </row>
    <row r="43" spans="1:22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04"/>
      <c r="K43" s="100">
        <f t="shared" ca="1" si="4"/>
        <v>0</v>
      </c>
      <c r="L43" s="183"/>
      <c r="M43" s="184">
        <f t="shared" ca="1" si="5"/>
        <v>0</v>
      </c>
      <c r="N43" s="104"/>
      <c r="O43" s="100">
        <f t="shared" ca="1" si="6"/>
        <v>0</v>
      </c>
      <c r="P43" s="122"/>
      <c r="Q43" s="147">
        <f t="shared" ca="1" si="7"/>
        <v>0</v>
      </c>
      <c r="R43" s="104"/>
      <c r="S43" s="100">
        <f t="shared" ca="1" si="8"/>
        <v>0</v>
      </c>
      <c r="T43" s="171"/>
      <c r="U43" s="140">
        <f t="shared" ca="1" si="9"/>
        <v>0</v>
      </c>
      <c r="V43" s="83">
        <f t="shared" ca="1" si="1"/>
        <v>0</v>
      </c>
    </row>
    <row r="44" spans="1:22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04"/>
      <c r="K44" s="100">
        <f t="shared" si="4"/>
        <v>0</v>
      </c>
      <c r="L44" s="183"/>
      <c r="M44" s="184">
        <f t="shared" si="5"/>
        <v>0</v>
      </c>
      <c r="N44" s="104"/>
      <c r="O44" s="100">
        <f t="shared" si="6"/>
        <v>0</v>
      </c>
      <c r="P44" s="122"/>
      <c r="Q44" s="147">
        <f t="shared" si="7"/>
        <v>0</v>
      </c>
      <c r="R44" s="104"/>
      <c r="S44" s="100">
        <f t="shared" si="8"/>
        <v>0</v>
      </c>
      <c r="T44" s="171"/>
      <c r="U44" s="140">
        <f t="shared" si="9"/>
        <v>0</v>
      </c>
      <c r="V44" s="83">
        <f t="shared" si="1"/>
        <v>0</v>
      </c>
    </row>
    <row r="45" spans="1:22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04"/>
      <c r="K45" s="100">
        <f t="shared" ca="1" si="4"/>
        <v>0</v>
      </c>
      <c r="L45" s="183"/>
      <c r="M45" s="184">
        <f t="shared" ca="1" si="5"/>
        <v>0</v>
      </c>
      <c r="N45" s="104"/>
      <c r="O45" s="100">
        <f t="shared" ca="1" si="6"/>
        <v>0</v>
      </c>
      <c r="P45" s="122"/>
      <c r="Q45" s="147">
        <f t="shared" ca="1" si="7"/>
        <v>0</v>
      </c>
      <c r="R45" s="104"/>
      <c r="S45" s="100">
        <f t="shared" ca="1" si="8"/>
        <v>0</v>
      </c>
      <c r="T45" s="171"/>
      <c r="U45" s="140">
        <f t="shared" ca="1" si="9"/>
        <v>0</v>
      </c>
      <c r="V45" s="83">
        <f t="shared" ca="1" si="1"/>
        <v>0</v>
      </c>
    </row>
    <row r="46" spans="1:22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04"/>
      <c r="K46" s="100">
        <f t="shared" si="4"/>
        <v>0</v>
      </c>
      <c r="L46" s="183"/>
      <c r="M46" s="184">
        <f t="shared" si="5"/>
        <v>0</v>
      </c>
      <c r="N46" s="104"/>
      <c r="O46" s="100">
        <f t="shared" si="6"/>
        <v>0</v>
      </c>
      <c r="P46" s="122"/>
      <c r="Q46" s="147">
        <f t="shared" si="7"/>
        <v>0</v>
      </c>
      <c r="R46" s="104"/>
      <c r="S46" s="100">
        <f t="shared" si="8"/>
        <v>0</v>
      </c>
      <c r="T46" s="171"/>
      <c r="U46" s="140">
        <f t="shared" si="9"/>
        <v>0</v>
      </c>
      <c r="V46" s="83">
        <f t="shared" si="1"/>
        <v>0</v>
      </c>
    </row>
    <row r="47" spans="1:22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04"/>
      <c r="K47" s="100">
        <f t="shared" si="4"/>
        <v>0</v>
      </c>
      <c r="L47" s="183"/>
      <c r="M47" s="184">
        <f t="shared" si="5"/>
        <v>0</v>
      </c>
      <c r="N47" s="104"/>
      <c r="O47" s="100">
        <f t="shared" si="6"/>
        <v>0</v>
      </c>
      <c r="P47" s="122"/>
      <c r="Q47" s="147">
        <f t="shared" si="7"/>
        <v>0</v>
      </c>
      <c r="R47" s="104"/>
      <c r="S47" s="100">
        <f t="shared" si="8"/>
        <v>0</v>
      </c>
      <c r="T47" s="171"/>
      <c r="U47" s="140">
        <f t="shared" si="9"/>
        <v>0</v>
      </c>
      <c r="V47" s="83">
        <f t="shared" si="1"/>
        <v>0</v>
      </c>
    </row>
    <row r="48" spans="1:22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04"/>
      <c r="K48" s="100">
        <f t="shared" ca="1" si="4"/>
        <v>0</v>
      </c>
      <c r="L48" s="183"/>
      <c r="M48" s="184">
        <f t="shared" ca="1" si="5"/>
        <v>0</v>
      </c>
      <c r="N48" s="104"/>
      <c r="O48" s="100">
        <f t="shared" ca="1" si="6"/>
        <v>0</v>
      </c>
      <c r="P48" s="122"/>
      <c r="Q48" s="147">
        <f t="shared" ca="1" si="7"/>
        <v>0</v>
      </c>
      <c r="R48" s="104"/>
      <c r="S48" s="100">
        <f t="shared" ca="1" si="8"/>
        <v>0</v>
      </c>
      <c r="T48" s="171"/>
      <c r="U48" s="140">
        <f t="shared" ca="1" si="9"/>
        <v>0</v>
      </c>
      <c r="V48" s="83">
        <f t="shared" ca="1" si="1"/>
        <v>0</v>
      </c>
    </row>
    <row r="49" spans="1:22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04"/>
      <c r="K49" s="100">
        <f t="shared" si="4"/>
        <v>0</v>
      </c>
      <c r="L49" s="183"/>
      <c r="M49" s="184">
        <f t="shared" si="5"/>
        <v>0</v>
      </c>
      <c r="N49" s="104"/>
      <c r="O49" s="100">
        <f t="shared" si="6"/>
        <v>0</v>
      </c>
      <c r="P49" s="122"/>
      <c r="Q49" s="147">
        <f t="shared" si="7"/>
        <v>0</v>
      </c>
      <c r="R49" s="104"/>
      <c r="S49" s="100">
        <f t="shared" si="8"/>
        <v>0</v>
      </c>
      <c r="T49" s="171"/>
      <c r="U49" s="140">
        <f t="shared" si="9"/>
        <v>0</v>
      </c>
      <c r="V49" s="83">
        <f t="shared" si="1"/>
        <v>0</v>
      </c>
    </row>
    <row r="50" spans="1:22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04"/>
      <c r="K50" s="100">
        <f t="shared" si="4"/>
        <v>0</v>
      </c>
      <c r="L50" s="183"/>
      <c r="M50" s="184">
        <f t="shared" si="5"/>
        <v>0</v>
      </c>
      <c r="N50" s="104"/>
      <c r="O50" s="100">
        <f t="shared" si="6"/>
        <v>0</v>
      </c>
      <c r="P50" s="122"/>
      <c r="Q50" s="147">
        <f t="shared" si="7"/>
        <v>0</v>
      </c>
      <c r="R50" s="104"/>
      <c r="S50" s="100">
        <f t="shared" si="8"/>
        <v>0</v>
      </c>
      <c r="T50" s="171"/>
      <c r="U50" s="140">
        <f t="shared" si="9"/>
        <v>0</v>
      </c>
      <c r="V50" s="83">
        <f t="shared" si="1"/>
        <v>0</v>
      </c>
    </row>
    <row r="51" spans="1:22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04"/>
      <c r="K51" s="100">
        <f t="shared" si="4"/>
        <v>0</v>
      </c>
      <c r="L51" s="183"/>
      <c r="M51" s="184">
        <f t="shared" si="5"/>
        <v>0</v>
      </c>
      <c r="N51" s="104"/>
      <c r="O51" s="100">
        <f t="shared" si="6"/>
        <v>0</v>
      </c>
      <c r="P51" s="122"/>
      <c r="Q51" s="147">
        <f t="shared" si="7"/>
        <v>0</v>
      </c>
      <c r="R51" s="104"/>
      <c r="S51" s="100">
        <f t="shared" si="8"/>
        <v>0</v>
      </c>
      <c r="T51" s="171"/>
      <c r="U51" s="140">
        <f t="shared" si="9"/>
        <v>0</v>
      </c>
      <c r="V51" s="83">
        <f t="shared" si="1"/>
        <v>0</v>
      </c>
    </row>
    <row r="52" spans="1:22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04"/>
      <c r="K52" s="100">
        <f t="shared" ca="1" si="4"/>
        <v>0</v>
      </c>
      <c r="L52" s="183"/>
      <c r="M52" s="184">
        <f t="shared" ca="1" si="5"/>
        <v>0</v>
      </c>
      <c r="N52" s="104"/>
      <c r="O52" s="100">
        <f t="shared" ca="1" si="6"/>
        <v>0</v>
      </c>
      <c r="P52" s="122"/>
      <c r="Q52" s="147">
        <f t="shared" ca="1" si="7"/>
        <v>0</v>
      </c>
      <c r="R52" s="104"/>
      <c r="S52" s="100">
        <f t="shared" ca="1" si="8"/>
        <v>0</v>
      </c>
      <c r="T52" s="171"/>
      <c r="U52" s="140">
        <f t="shared" ca="1" si="9"/>
        <v>0</v>
      </c>
      <c r="V52" s="83">
        <f t="shared" ca="1" si="1"/>
        <v>0</v>
      </c>
    </row>
    <row r="53" spans="1:22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04"/>
      <c r="K53" s="100">
        <f t="shared" ca="1" si="4"/>
        <v>0</v>
      </c>
      <c r="L53" s="183"/>
      <c r="M53" s="184">
        <f t="shared" ca="1" si="5"/>
        <v>0</v>
      </c>
      <c r="N53" s="104"/>
      <c r="O53" s="100">
        <f t="shared" ca="1" si="6"/>
        <v>0</v>
      </c>
      <c r="P53" s="122"/>
      <c r="Q53" s="147">
        <f t="shared" ca="1" si="7"/>
        <v>0</v>
      </c>
      <c r="R53" s="104"/>
      <c r="S53" s="100">
        <f t="shared" ca="1" si="8"/>
        <v>0</v>
      </c>
      <c r="T53" s="171"/>
      <c r="U53" s="140">
        <f t="shared" ca="1" si="9"/>
        <v>0</v>
      </c>
      <c r="V53" s="83">
        <f t="shared" ca="1" si="1"/>
        <v>0</v>
      </c>
    </row>
    <row r="54" spans="1:22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04"/>
      <c r="K54" s="100">
        <f t="shared" ca="1" si="4"/>
        <v>0</v>
      </c>
      <c r="L54" s="183"/>
      <c r="M54" s="184">
        <f t="shared" ca="1" si="5"/>
        <v>0</v>
      </c>
      <c r="N54" s="104"/>
      <c r="O54" s="100">
        <f t="shared" ca="1" si="6"/>
        <v>0</v>
      </c>
      <c r="P54" s="122"/>
      <c r="Q54" s="147">
        <f t="shared" ca="1" si="7"/>
        <v>0</v>
      </c>
      <c r="R54" s="104"/>
      <c r="S54" s="100">
        <f t="shared" ca="1" si="8"/>
        <v>0</v>
      </c>
      <c r="T54" s="171"/>
      <c r="U54" s="140">
        <f t="shared" ca="1" si="9"/>
        <v>0</v>
      </c>
      <c r="V54" s="83">
        <f t="shared" ca="1" si="1"/>
        <v>0</v>
      </c>
    </row>
    <row r="55" spans="1:22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04"/>
      <c r="K55" s="100">
        <f t="shared" ca="1" si="4"/>
        <v>0</v>
      </c>
      <c r="L55" s="183"/>
      <c r="M55" s="184">
        <f t="shared" ca="1" si="5"/>
        <v>0</v>
      </c>
      <c r="N55" s="104"/>
      <c r="O55" s="100">
        <f t="shared" ca="1" si="6"/>
        <v>0</v>
      </c>
      <c r="P55" s="122"/>
      <c r="Q55" s="147">
        <f t="shared" ca="1" si="7"/>
        <v>0</v>
      </c>
      <c r="R55" s="104"/>
      <c r="S55" s="100">
        <f t="shared" ca="1" si="8"/>
        <v>0</v>
      </c>
      <c r="T55" s="171"/>
      <c r="U55" s="140">
        <f t="shared" ca="1" si="9"/>
        <v>0</v>
      </c>
      <c r="V55" s="83">
        <f t="shared" ca="1" si="1"/>
        <v>0</v>
      </c>
    </row>
    <row r="56" spans="1:22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04"/>
      <c r="K56" s="100">
        <f t="shared" ca="1" si="4"/>
        <v>0</v>
      </c>
      <c r="L56" s="183"/>
      <c r="M56" s="184">
        <f t="shared" ca="1" si="5"/>
        <v>0</v>
      </c>
      <c r="N56" s="104"/>
      <c r="O56" s="100">
        <f t="shared" ca="1" si="6"/>
        <v>0</v>
      </c>
      <c r="P56" s="122"/>
      <c r="Q56" s="147">
        <f t="shared" ca="1" si="7"/>
        <v>0</v>
      </c>
      <c r="R56" s="104"/>
      <c r="S56" s="100">
        <f t="shared" ca="1" si="8"/>
        <v>0</v>
      </c>
      <c r="T56" s="171"/>
      <c r="U56" s="140">
        <f t="shared" ca="1" si="9"/>
        <v>0</v>
      </c>
      <c r="V56" s="83">
        <f t="shared" ca="1" si="1"/>
        <v>0</v>
      </c>
    </row>
    <row r="57" spans="1:22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50.5</v>
      </c>
      <c r="F57" s="107"/>
      <c r="G57" s="100">
        <f t="shared" ca="1" si="3"/>
        <v>0</v>
      </c>
      <c r="H57" s="122">
        <v>17.75</v>
      </c>
      <c r="I57" s="147">
        <f t="shared" ca="1" si="3"/>
        <v>621.25</v>
      </c>
      <c r="J57" s="104"/>
      <c r="K57" s="100">
        <f t="shared" ca="1" si="4"/>
        <v>0</v>
      </c>
      <c r="L57" s="183">
        <v>3</v>
      </c>
      <c r="M57" s="184">
        <f t="shared" ca="1" si="5"/>
        <v>105</v>
      </c>
      <c r="N57" s="104"/>
      <c r="O57" s="100">
        <f t="shared" ca="1" si="6"/>
        <v>0</v>
      </c>
      <c r="P57" s="122">
        <v>29.75</v>
      </c>
      <c r="Q57" s="147">
        <f t="shared" ca="1" si="7"/>
        <v>1041.25</v>
      </c>
      <c r="R57" s="104"/>
      <c r="S57" s="100">
        <f t="shared" ca="1" si="8"/>
        <v>0</v>
      </c>
      <c r="T57" s="171"/>
      <c r="U57" s="140">
        <f t="shared" ca="1" si="9"/>
        <v>0</v>
      </c>
      <c r="V57" s="83">
        <f t="shared" ca="1" si="1"/>
        <v>1767.5</v>
      </c>
    </row>
    <row r="58" spans="1:22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04"/>
      <c r="K58" s="100">
        <f t="shared" ca="1" si="4"/>
        <v>0</v>
      </c>
      <c r="L58" s="183"/>
      <c r="M58" s="184">
        <f t="shared" ca="1" si="5"/>
        <v>0</v>
      </c>
      <c r="N58" s="104"/>
      <c r="O58" s="100">
        <f t="shared" ca="1" si="6"/>
        <v>0</v>
      </c>
      <c r="P58" s="122"/>
      <c r="Q58" s="147">
        <f t="shared" ca="1" si="7"/>
        <v>0</v>
      </c>
      <c r="R58" s="104"/>
      <c r="S58" s="100">
        <f t="shared" ca="1" si="8"/>
        <v>0</v>
      </c>
      <c r="T58" s="171"/>
      <c r="U58" s="140">
        <f t="shared" ca="1" si="9"/>
        <v>0</v>
      </c>
      <c r="V58" s="83">
        <f t="shared" ca="1" si="1"/>
        <v>0</v>
      </c>
    </row>
    <row r="59" spans="1:22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04"/>
      <c r="K59" s="100">
        <f t="shared" si="4"/>
        <v>0</v>
      </c>
      <c r="L59" s="183"/>
      <c r="M59" s="184">
        <f t="shared" si="5"/>
        <v>0</v>
      </c>
      <c r="N59" s="104"/>
      <c r="O59" s="100">
        <f t="shared" si="6"/>
        <v>0</v>
      </c>
      <c r="P59" s="122"/>
      <c r="Q59" s="147">
        <f t="shared" si="7"/>
        <v>0</v>
      </c>
      <c r="R59" s="104"/>
      <c r="S59" s="100">
        <f t="shared" si="8"/>
        <v>0</v>
      </c>
      <c r="T59" s="171"/>
      <c r="U59" s="140">
        <f t="shared" si="9"/>
        <v>0</v>
      </c>
      <c r="V59" s="83">
        <f t="shared" si="1"/>
        <v>0</v>
      </c>
    </row>
    <row r="60" spans="1:22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04"/>
      <c r="K60" s="100">
        <f t="shared" si="4"/>
        <v>0</v>
      </c>
      <c r="L60" s="183"/>
      <c r="M60" s="184">
        <f t="shared" si="5"/>
        <v>0</v>
      </c>
      <c r="N60" s="104"/>
      <c r="O60" s="100">
        <f t="shared" si="6"/>
        <v>0</v>
      </c>
      <c r="P60" s="122"/>
      <c r="Q60" s="147">
        <f t="shared" si="7"/>
        <v>0</v>
      </c>
      <c r="R60" s="104"/>
      <c r="S60" s="100">
        <f t="shared" si="8"/>
        <v>0</v>
      </c>
      <c r="T60" s="171"/>
      <c r="U60" s="140">
        <f t="shared" si="9"/>
        <v>0</v>
      </c>
      <c r="V60" s="83">
        <f t="shared" si="1"/>
        <v>0</v>
      </c>
    </row>
    <row r="61" spans="1:22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04"/>
      <c r="K61" s="100">
        <f t="shared" ca="1" si="4"/>
        <v>0</v>
      </c>
      <c r="L61" s="183"/>
      <c r="M61" s="184">
        <f t="shared" ca="1" si="5"/>
        <v>0</v>
      </c>
      <c r="N61" s="104"/>
      <c r="O61" s="100">
        <f t="shared" ca="1" si="6"/>
        <v>0</v>
      </c>
      <c r="P61" s="122"/>
      <c r="Q61" s="147">
        <f t="shared" ca="1" si="7"/>
        <v>0</v>
      </c>
      <c r="R61" s="104"/>
      <c r="S61" s="100">
        <f t="shared" ca="1" si="8"/>
        <v>0</v>
      </c>
      <c r="T61" s="171"/>
      <c r="U61" s="140">
        <f t="shared" ca="1" si="9"/>
        <v>0</v>
      </c>
      <c r="V61" s="83">
        <f t="shared" ca="1" si="1"/>
        <v>0</v>
      </c>
    </row>
    <row r="62" spans="1:22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10</v>
      </c>
      <c r="F62" s="107"/>
      <c r="G62" s="100">
        <f t="shared" si="3"/>
        <v>0</v>
      </c>
      <c r="H62" s="122"/>
      <c r="I62" s="147">
        <f t="shared" si="3"/>
        <v>0</v>
      </c>
      <c r="J62" s="104"/>
      <c r="K62" s="100">
        <f t="shared" si="4"/>
        <v>0</v>
      </c>
      <c r="L62" s="183">
        <v>6.5</v>
      </c>
      <c r="M62" s="184">
        <f t="shared" si="5"/>
        <v>650</v>
      </c>
      <c r="N62" s="104">
        <v>0.5</v>
      </c>
      <c r="O62" s="100">
        <f t="shared" si="6"/>
        <v>50</v>
      </c>
      <c r="P62" s="122">
        <v>3</v>
      </c>
      <c r="Q62" s="147">
        <f t="shared" si="7"/>
        <v>300</v>
      </c>
      <c r="R62" s="104"/>
      <c r="S62" s="100">
        <f t="shared" si="8"/>
        <v>0</v>
      </c>
      <c r="T62" s="171"/>
      <c r="U62" s="140">
        <f t="shared" si="9"/>
        <v>0</v>
      </c>
      <c r="V62" s="83">
        <f t="shared" si="1"/>
        <v>1000</v>
      </c>
    </row>
    <row r="63" spans="1:22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04"/>
      <c r="K63" s="100">
        <f t="shared" si="4"/>
        <v>0</v>
      </c>
      <c r="L63" s="183"/>
      <c r="M63" s="184">
        <f t="shared" si="5"/>
        <v>0</v>
      </c>
      <c r="N63" s="104"/>
      <c r="O63" s="100">
        <f t="shared" si="6"/>
        <v>0</v>
      </c>
      <c r="P63" s="122"/>
      <c r="Q63" s="147">
        <f t="shared" si="7"/>
        <v>0</v>
      </c>
      <c r="R63" s="104"/>
      <c r="S63" s="100">
        <f t="shared" si="8"/>
        <v>0</v>
      </c>
      <c r="T63" s="171"/>
      <c r="U63" s="140">
        <f t="shared" si="9"/>
        <v>0</v>
      </c>
      <c r="V63" s="83">
        <f t="shared" si="1"/>
        <v>0</v>
      </c>
    </row>
    <row r="64" spans="1:22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04"/>
      <c r="K64" s="100">
        <f t="shared" si="4"/>
        <v>0</v>
      </c>
      <c r="L64" s="183"/>
      <c r="M64" s="184">
        <f t="shared" si="5"/>
        <v>0</v>
      </c>
      <c r="N64" s="104"/>
      <c r="O64" s="100">
        <f t="shared" si="6"/>
        <v>0</v>
      </c>
      <c r="P64" s="122"/>
      <c r="Q64" s="147">
        <f t="shared" si="7"/>
        <v>0</v>
      </c>
      <c r="R64" s="104"/>
      <c r="S64" s="100">
        <f t="shared" si="8"/>
        <v>0</v>
      </c>
      <c r="T64" s="171"/>
      <c r="U64" s="140">
        <f t="shared" si="9"/>
        <v>0</v>
      </c>
      <c r="V64" s="83">
        <f t="shared" si="1"/>
        <v>0</v>
      </c>
    </row>
    <row r="65" spans="1:22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04"/>
      <c r="K65" s="100">
        <f t="shared" si="4"/>
        <v>0</v>
      </c>
      <c r="L65" s="183"/>
      <c r="M65" s="184">
        <f t="shared" si="5"/>
        <v>0</v>
      </c>
      <c r="N65" s="104"/>
      <c r="O65" s="100">
        <f t="shared" si="6"/>
        <v>0</v>
      </c>
      <c r="P65" s="122"/>
      <c r="Q65" s="147">
        <f t="shared" si="7"/>
        <v>0</v>
      </c>
      <c r="R65" s="104"/>
      <c r="S65" s="100">
        <f t="shared" si="8"/>
        <v>0</v>
      </c>
      <c r="T65" s="171"/>
      <c r="U65" s="140">
        <f t="shared" si="9"/>
        <v>0</v>
      </c>
      <c r="V65" s="83">
        <f t="shared" si="1"/>
        <v>0</v>
      </c>
    </row>
    <row r="66" spans="1:22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04"/>
      <c r="K66" s="100">
        <f t="shared" ca="1" si="4"/>
        <v>0</v>
      </c>
      <c r="L66" s="183"/>
      <c r="M66" s="184">
        <f t="shared" ca="1" si="5"/>
        <v>0</v>
      </c>
      <c r="N66" s="104"/>
      <c r="O66" s="100">
        <f t="shared" ca="1" si="6"/>
        <v>0</v>
      </c>
      <c r="P66" s="122"/>
      <c r="Q66" s="147">
        <f t="shared" ca="1" si="7"/>
        <v>0</v>
      </c>
      <c r="R66" s="104"/>
      <c r="S66" s="100">
        <f t="shared" ca="1" si="8"/>
        <v>0</v>
      </c>
      <c r="T66" s="171"/>
      <c r="U66" s="140">
        <f t="shared" ca="1" si="9"/>
        <v>0</v>
      </c>
      <c r="V66" s="83">
        <f t="shared" ca="1" si="1"/>
        <v>0</v>
      </c>
    </row>
    <row r="67" spans="1:22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70.75</v>
      </c>
      <c r="F67" s="107"/>
      <c r="G67" s="100">
        <f t="shared" si="3"/>
        <v>0</v>
      </c>
      <c r="H67" s="122">
        <v>3.25</v>
      </c>
      <c r="I67" s="147">
        <f t="shared" si="3"/>
        <v>195</v>
      </c>
      <c r="J67" s="104"/>
      <c r="K67" s="100">
        <f t="shared" si="4"/>
        <v>0</v>
      </c>
      <c r="L67" s="183">
        <v>62.25</v>
      </c>
      <c r="M67" s="184">
        <f t="shared" si="5"/>
        <v>3735</v>
      </c>
      <c r="N67" s="104"/>
      <c r="O67" s="100">
        <f t="shared" si="6"/>
        <v>0</v>
      </c>
      <c r="P67" s="122">
        <v>5.25</v>
      </c>
      <c r="Q67" s="147">
        <f t="shared" si="7"/>
        <v>315</v>
      </c>
      <c r="R67" s="104"/>
      <c r="S67" s="100">
        <f t="shared" si="8"/>
        <v>0</v>
      </c>
      <c r="T67" s="171"/>
      <c r="U67" s="140">
        <f t="shared" si="9"/>
        <v>0</v>
      </c>
      <c r="V67" s="83">
        <f t="shared" si="1"/>
        <v>4245</v>
      </c>
    </row>
    <row r="68" spans="1:22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04"/>
      <c r="K68" s="100">
        <f t="shared" si="4"/>
        <v>0</v>
      </c>
      <c r="L68" s="183"/>
      <c r="M68" s="184">
        <f t="shared" si="5"/>
        <v>0</v>
      </c>
      <c r="N68" s="104"/>
      <c r="O68" s="100">
        <f t="shared" si="6"/>
        <v>0</v>
      </c>
      <c r="P68" s="122"/>
      <c r="Q68" s="147">
        <f t="shared" si="7"/>
        <v>0</v>
      </c>
      <c r="R68" s="104"/>
      <c r="S68" s="100">
        <f t="shared" si="8"/>
        <v>0</v>
      </c>
      <c r="T68" s="171"/>
      <c r="U68" s="140">
        <f t="shared" si="9"/>
        <v>0</v>
      </c>
      <c r="V68" s="83">
        <f t="shared" si="1"/>
        <v>0</v>
      </c>
    </row>
    <row r="69" spans="1:22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04"/>
      <c r="K69" s="100">
        <f t="shared" si="4"/>
        <v>0</v>
      </c>
      <c r="L69" s="183"/>
      <c r="M69" s="184">
        <f t="shared" si="5"/>
        <v>0</v>
      </c>
      <c r="N69" s="104"/>
      <c r="O69" s="100">
        <f t="shared" si="6"/>
        <v>0</v>
      </c>
      <c r="P69" s="122"/>
      <c r="Q69" s="147">
        <f t="shared" si="7"/>
        <v>0</v>
      </c>
      <c r="R69" s="104"/>
      <c r="S69" s="100">
        <f t="shared" si="8"/>
        <v>0</v>
      </c>
      <c r="T69" s="171"/>
      <c r="U69" s="140">
        <f t="shared" si="9"/>
        <v>0</v>
      </c>
      <c r="V69" s="83">
        <f t="shared" si="1"/>
        <v>0</v>
      </c>
    </row>
    <row r="70" spans="1:22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04"/>
      <c r="K70" s="100">
        <f t="shared" si="4"/>
        <v>0</v>
      </c>
      <c r="L70" s="183"/>
      <c r="M70" s="184">
        <f t="shared" si="5"/>
        <v>0</v>
      </c>
      <c r="N70" s="104"/>
      <c r="O70" s="100">
        <f t="shared" si="6"/>
        <v>0</v>
      </c>
      <c r="P70" s="122"/>
      <c r="Q70" s="147">
        <f t="shared" si="7"/>
        <v>0</v>
      </c>
      <c r="R70" s="104"/>
      <c r="S70" s="100">
        <f t="shared" si="8"/>
        <v>0</v>
      </c>
      <c r="T70" s="171"/>
      <c r="U70" s="140">
        <f t="shared" si="9"/>
        <v>0</v>
      </c>
      <c r="V70" s="83">
        <f t="shared" si="1"/>
        <v>0</v>
      </c>
    </row>
    <row r="71" spans="1:22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04"/>
      <c r="K71" s="100">
        <f t="shared" si="4"/>
        <v>0</v>
      </c>
      <c r="L71" s="183"/>
      <c r="M71" s="184">
        <f t="shared" si="5"/>
        <v>0</v>
      </c>
      <c r="N71" s="104"/>
      <c r="O71" s="100">
        <f t="shared" si="6"/>
        <v>0</v>
      </c>
      <c r="P71" s="122"/>
      <c r="Q71" s="147">
        <f t="shared" si="7"/>
        <v>0</v>
      </c>
      <c r="R71" s="104"/>
      <c r="S71" s="100">
        <f t="shared" si="8"/>
        <v>0</v>
      </c>
      <c r="T71" s="171"/>
      <c r="U71" s="140">
        <f t="shared" si="9"/>
        <v>0</v>
      </c>
      <c r="V71" s="83">
        <f t="shared" si="1"/>
        <v>0</v>
      </c>
    </row>
    <row r="72" spans="1:22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04"/>
      <c r="K72" s="100">
        <f t="shared" si="4"/>
        <v>0</v>
      </c>
      <c r="L72" s="183"/>
      <c r="M72" s="184">
        <f t="shared" si="5"/>
        <v>0</v>
      </c>
      <c r="N72" s="104"/>
      <c r="O72" s="100">
        <f t="shared" si="6"/>
        <v>0</v>
      </c>
      <c r="P72" s="122"/>
      <c r="Q72" s="147">
        <f t="shared" si="7"/>
        <v>0</v>
      </c>
      <c r="R72" s="104"/>
      <c r="S72" s="100">
        <f t="shared" si="8"/>
        <v>0</v>
      </c>
      <c r="T72" s="171"/>
      <c r="U72" s="140">
        <f t="shared" si="9"/>
        <v>0</v>
      </c>
      <c r="V72" s="83">
        <f t="shared" si="1"/>
        <v>0</v>
      </c>
    </row>
    <row r="73" spans="1:22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04"/>
      <c r="K73" s="100">
        <f t="shared" si="4"/>
        <v>0</v>
      </c>
      <c r="L73" s="183"/>
      <c r="M73" s="184">
        <f t="shared" si="5"/>
        <v>0</v>
      </c>
      <c r="N73" s="104"/>
      <c r="O73" s="100">
        <f t="shared" si="6"/>
        <v>0</v>
      </c>
      <c r="P73" s="122"/>
      <c r="Q73" s="147">
        <f t="shared" si="7"/>
        <v>0</v>
      </c>
      <c r="R73" s="104"/>
      <c r="S73" s="100">
        <f t="shared" si="8"/>
        <v>0</v>
      </c>
      <c r="T73" s="171"/>
      <c r="U73" s="140">
        <f t="shared" si="9"/>
        <v>0</v>
      </c>
      <c r="V73" s="83">
        <f t="shared" si="1"/>
        <v>0</v>
      </c>
    </row>
    <row r="74" spans="1:22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04"/>
      <c r="K74" s="100">
        <f t="shared" si="4"/>
        <v>0</v>
      </c>
      <c r="L74" s="183"/>
      <c r="M74" s="184">
        <f t="shared" si="5"/>
        <v>0</v>
      </c>
      <c r="N74" s="104"/>
      <c r="O74" s="100">
        <f t="shared" si="6"/>
        <v>0</v>
      </c>
      <c r="P74" s="122"/>
      <c r="Q74" s="147">
        <f t="shared" si="7"/>
        <v>0</v>
      </c>
      <c r="R74" s="104"/>
      <c r="S74" s="100">
        <f t="shared" si="8"/>
        <v>0</v>
      </c>
      <c r="T74" s="171"/>
      <c r="U74" s="140">
        <f t="shared" si="9"/>
        <v>0</v>
      </c>
      <c r="V74" s="83">
        <f t="shared" si="1"/>
        <v>0</v>
      </c>
    </row>
    <row r="75" spans="1:22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04"/>
      <c r="K75" s="100">
        <f t="shared" ca="1" si="4"/>
        <v>0</v>
      </c>
      <c r="L75" s="183"/>
      <c r="M75" s="184">
        <f t="shared" ca="1" si="5"/>
        <v>0</v>
      </c>
      <c r="N75" s="104"/>
      <c r="O75" s="100">
        <f t="shared" ca="1" si="6"/>
        <v>0</v>
      </c>
      <c r="P75" s="122"/>
      <c r="Q75" s="147">
        <f t="shared" ca="1" si="7"/>
        <v>0</v>
      </c>
      <c r="R75" s="104"/>
      <c r="S75" s="100">
        <f t="shared" ca="1" si="8"/>
        <v>0</v>
      </c>
      <c r="T75" s="171"/>
      <c r="U75" s="140">
        <f t="shared" ca="1" si="9"/>
        <v>0</v>
      </c>
      <c r="V75" s="83">
        <f t="shared" ca="1" si="1"/>
        <v>0</v>
      </c>
    </row>
    <row r="76" spans="1:22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04"/>
      <c r="K76" s="100">
        <f t="shared" ca="1" si="4"/>
        <v>0</v>
      </c>
      <c r="L76" s="183"/>
      <c r="M76" s="184">
        <f t="shared" ca="1" si="5"/>
        <v>0</v>
      </c>
      <c r="N76" s="104"/>
      <c r="O76" s="100">
        <f t="shared" ca="1" si="6"/>
        <v>0</v>
      </c>
      <c r="P76" s="122"/>
      <c r="Q76" s="147">
        <f t="shared" ca="1" si="7"/>
        <v>0</v>
      </c>
      <c r="R76" s="104"/>
      <c r="S76" s="100">
        <f t="shared" ca="1" si="8"/>
        <v>0</v>
      </c>
      <c r="T76" s="171"/>
      <c r="U76" s="140">
        <f t="shared" ca="1" si="9"/>
        <v>0</v>
      </c>
      <c r="V76" s="83">
        <f t="shared" ca="1" si="1"/>
        <v>0</v>
      </c>
    </row>
    <row r="77" spans="1:22" ht="15" customHeight="1">
      <c r="A77" s="91" t="s">
        <v>258</v>
      </c>
      <c r="B77" s="14" t="s">
        <v>66</v>
      </c>
      <c r="C77" s="18" t="s">
        <v>6</v>
      </c>
      <c r="D77" s="19">
        <f t="shared" ref="D77:D84" si="10">IF(OR($C77="",$C77=0),"",VLOOKUP($C77,Ansätze,$D$11,FALSE))</f>
        <v>100</v>
      </c>
      <c r="E77" s="20">
        <f t="shared" si="2"/>
        <v>0</v>
      </c>
      <c r="F77" s="75"/>
      <c r="G77" s="100">
        <f t="shared" ref="G77:I84" si="11">IF($D77="",0,$D77*F77)</f>
        <v>0</v>
      </c>
      <c r="H77" s="122"/>
      <c r="I77" s="147">
        <f t="shared" si="11"/>
        <v>0</v>
      </c>
      <c r="J77" s="104"/>
      <c r="K77" s="100">
        <f t="shared" si="4"/>
        <v>0</v>
      </c>
      <c r="L77" s="183"/>
      <c r="M77" s="184">
        <f t="shared" si="5"/>
        <v>0</v>
      </c>
      <c r="N77" s="104"/>
      <c r="O77" s="100">
        <f t="shared" si="6"/>
        <v>0</v>
      </c>
      <c r="P77" s="122"/>
      <c r="Q77" s="147">
        <f t="shared" si="7"/>
        <v>0</v>
      </c>
      <c r="R77" s="104"/>
      <c r="S77" s="100">
        <f t="shared" si="8"/>
        <v>0</v>
      </c>
      <c r="T77" s="171"/>
      <c r="U77" s="140">
        <f t="shared" si="9"/>
        <v>0</v>
      </c>
      <c r="V77" s="83">
        <f t="shared" ref="V77:V84" si="12">IF(D77="",0,D77*E77)</f>
        <v>0</v>
      </c>
    </row>
    <row r="78" spans="1:22" ht="15" customHeight="1">
      <c r="A78" s="91" t="s">
        <v>274</v>
      </c>
      <c r="B78" s="14" t="s">
        <v>66</v>
      </c>
      <c r="C78" s="18" t="s">
        <v>9</v>
      </c>
      <c r="D78" s="19">
        <f t="shared" si="10"/>
        <v>35</v>
      </c>
      <c r="E78" s="20">
        <f t="shared" ref="E78:E86" si="13">F78+H78+J78+L78+N78+P78+R78</f>
        <v>1</v>
      </c>
      <c r="F78" s="75"/>
      <c r="G78" s="100">
        <f t="shared" si="11"/>
        <v>0</v>
      </c>
      <c r="H78" s="122"/>
      <c r="I78" s="147">
        <f t="shared" si="11"/>
        <v>0</v>
      </c>
      <c r="J78" s="104"/>
      <c r="K78" s="100">
        <f t="shared" ref="K78:K84" si="14">IF($D78="",0,$D78*J78)</f>
        <v>0</v>
      </c>
      <c r="L78" s="183"/>
      <c r="M78" s="184">
        <f t="shared" ref="M78:M84" si="15">IF($D78="",0,$D78*L78)</f>
        <v>0</v>
      </c>
      <c r="N78" s="104"/>
      <c r="O78" s="100">
        <f t="shared" ref="O78:O84" si="16">IF($D78="",0,$D78*N78)</f>
        <v>0</v>
      </c>
      <c r="P78" s="122">
        <v>1</v>
      </c>
      <c r="Q78" s="147">
        <f t="shared" ref="Q78:Q84" si="17">IF($D78="",0,$D78*P78)</f>
        <v>35</v>
      </c>
      <c r="R78" s="104"/>
      <c r="S78" s="100">
        <f t="shared" ref="S78:S84" si="18">IF($D78="",0,$D78*R78)</f>
        <v>0</v>
      </c>
      <c r="T78" s="171"/>
      <c r="U78" s="140">
        <f t="shared" ref="U78:U84" si="19">IF($D78="",0,$D78*T78)</f>
        <v>0</v>
      </c>
      <c r="V78" s="83">
        <f t="shared" si="12"/>
        <v>35</v>
      </c>
    </row>
    <row r="79" spans="1:22" ht="15" customHeight="1">
      <c r="A79" s="91" t="s">
        <v>275</v>
      </c>
      <c r="B79" s="14" t="s">
        <v>66</v>
      </c>
      <c r="C79" s="18" t="s">
        <v>5</v>
      </c>
      <c r="D79" s="19">
        <f t="shared" si="10"/>
        <v>118</v>
      </c>
      <c r="E79" s="20">
        <f t="shared" si="13"/>
        <v>0</v>
      </c>
      <c r="F79" s="75"/>
      <c r="G79" s="100">
        <f t="shared" si="11"/>
        <v>0</v>
      </c>
      <c r="H79" s="122"/>
      <c r="I79" s="147">
        <f t="shared" si="11"/>
        <v>0</v>
      </c>
      <c r="J79" s="104"/>
      <c r="K79" s="100">
        <f t="shared" si="14"/>
        <v>0</v>
      </c>
      <c r="L79" s="183"/>
      <c r="M79" s="184">
        <f t="shared" si="15"/>
        <v>0</v>
      </c>
      <c r="N79" s="104"/>
      <c r="O79" s="100">
        <f t="shared" si="16"/>
        <v>0</v>
      </c>
      <c r="P79" s="122"/>
      <c r="Q79" s="147">
        <f t="shared" si="17"/>
        <v>0</v>
      </c>
      <c r="R79" s="104"/>
      <c r="S79" s="100">
        <f t="shared" si="18"/>
        <v>0</v>
      </c>
      <c r="T79" s="171"/>
      <c r="U79" s="140">
        <f t="shared" si="19"/>
        <v>0</v>
      </c>
      <c r="V79" s="83">
        <f t="shared" si="12"/>
        <v>0</v>
      </c>
    </row>
    <row r="80" spans="1:22" ht="15" customHeight="1">
      <c r="A80" s="91" t="s">
        <v>284</v>
      </c>
      <c r="B80" s="14" t="s">
        <v>66</v>
      </c>
      <c r="C80" s="18" t="s">
        <v>6</v>
      </c>
      <c r="D80" s="19">
        <f t="shared" si="10"/>
        <v>100</v>
      </c>
      <c r="E80" s="20">
        <f t="shared" si="13"/>
        <v>0</v>
      </c>
      <c r="F80" s="75"/>
      <c r="G80" s="100">
        <f t="shared" si="11"/>
        <v>0</v>
      </c>
      <c r="H80" s="122"/>
      <c r="I80" s="147">
        <f t="shared" si="11"/>
        <v>0</v>
      </c>
      <c r="J80" s="104"/>
      <c r="K80" s="100">
        <f t="shared" si="14"/>
        <v>0</v>
      </c>
      <c r="L80" s="183"/>
      <c r="M80" s="184">
        <f t="shared" si="15"/>
        <v>0</v>
      </c>
      <c r="N80" s="104"/>
      <c r="O80" s="100">
        <f t="shared" si="16"/>
        <v>0</v>
      </c>
      <c r="P80" s="122"/>
      <c r="Q80" s="147">
        <f t="shared" si="17"/>
        <v>0</v>
      </c>
      <c r="R80" s="104"/>
      <c r="S80" s="100">
        <f t="shared" si="18"/>
        <v>0</v>
      </c>
      <c r="T80" s="171"/>
      <c r="U80" s="140">
        <f t="shared" si="19"/>
        <v>0</v>
      </c>
      <c r="V80" s="83">
        <f t="shared" si="12"/>
        <v>0</v>
      </c>
    </row>
    <row r="81" spans="1:23" ht="15" customHeight="1">
      <c r="A81" s="91" t="s">
        <v>285</v>
      </c>
      <c r="B81" s="14" t="s">
        <v>66</v>
      </c>
      <c r="C81" s="18" t="s">
        <v>9</v>
      </c>
      <c r="D81" s="19">
        <f t="shared" si="10"/>
        <v>35</v>
      </c>
      <c r="E81" s="20">
        <f t="shared" si="13"/>
        <v>0</v>
      </c>
      <c r="F81" s="75"/>
      <c r="G81" s="100">
        <f t="shared" si="11"/>
        <v>0</v>
      </c>
      <c r="H81" s="122"/>
      <c r="I81" s="147">
        <f t="shared" si="11"/>
        <v>0</v>
      </c>
      <c r="J81" s="104"/>
      <c r="K81" s="100">
        <f t="shared" si="14"/>
        <v>0</v>
      </c>
      <c r="L81" s="183"/>
      <c r="M81" s="184">
        <f t="shared" si="15"/>
        <v>0</v>
      </c>
      <c r="N81" s="104"/>
      <c r="O81" s="100">
        <f t="shared" si="16"/>
        <v>0</v>
      </c>
      <c r="P81" s="122"/>
      <c r="Q81" s="147">
        <f t="shared" si="17"/>
        <v>0</v>
      </c>
      <c r="R81" s="104"/>
      <c r="S81" s="100">
        <f t="shared" si="18"/>
        <v>0</v>
      </c>
      <c r="T81" s="171"/>
      <c r="U81" s="140">
        <f t="shared" si="19"/>
        <v>0</v>
      </c>
      <c r="V81" s="83">
        <f t="shared" si="12"/>
        <v>0</v>
      </c>
    </row>
    <row r="82" spans="1:23" ht="15" customHeight="1">
      <c r="A82" s="91" t="s">
        <v>286</v>
      </c>
      <c r="B82" s="14" t="s">
        <v>66</v>
      </c>
      <c r="C82" s="18" t="s">
        <v>7</v>
      </c>
      <c r="D82" s="19">
        <f t="shared" si="10"/>
        <v>75</v>
      </c>
      <c r="E82" s="20">
        <f t="shared" si="13"/>
        <v>38</v>
      </c>
      <c r="F82" s="75"/>
      <c r="G82" s="100">
        <f t="shared" si="11"/>
        <v>0</v>
      </c>
      <c r="H82" s="122"/>
      <c r="I82" s="147">
        <f t="shared" si="11"/>
        <v>0</v>
      </c>
      <c r="J82" s="104"/>
      <c r="K82" s="100">
        <f t="shared" si="14"/>
        <v>0</v>
      </c>
      <c r="L82" s="183">
        <v>38</v>
      </c>
      <c r="M82" s="184">
        <f t="shared" si="15"/>
        <v>2850</v>
      </c>
      <c r="N82" s="104"/>
      <c r="O82" s="100">
        <f t="shared" si="16"/>
        <v>0</v>
      </c>
      <c r="P82" s="122"/>
      <c r="Q82" s="147">
        <f t="shared" si="17"/>
        <v>0</v>
      </c>
      <c r="R82" s="104"/>
      <c r="S82" s="100">
        <f t="shared" si="18"/>
        <v>0</v>
      </c>
      <c r="T82" s="171"/>
      <c r="U82" s="140">
        <f t="shared" si="19"/>
        <v>0</v>
      </c>
      <c r="V82" s="83">
        <f t="shared" si="12"/>
        <v>2850</v>
      </c>
    </row>
    <row r="83" spans="1:23" ht="15" customHeight="1">
      <c r="A83" s="91" t="s">
        <v>292</v>
      </c>
      <c r="B83" s="14" t="s">
        <v>66</v>
      </c>
      <c r="C83" s="18" t="s">
        <v>8</v>
      </c>
      <c r="D83" s="19">
        <f t="shared" si="10"/>
        <v>60</v>
      </c>
      <c r="E83" s="20">
        <f t="shared" si="13"/>
        <v>0</v>
      </c>
      <c r="F83" s="75"/>
      <c r="G83" s="100">
        <f t="shared" si="11"/>
        <v>0</v>
      </c>
      <c r="H83" s="122"/>
      <c r="I83" s="147">
        <f t="shared" si="11"/>
        <v>0</v>
      </c>
      <c r="J83" s="104"/>
      <c r="K83" s="100">
        <f t="shared" si="14"/>
        <v>0</v>
      </c>
      <c r="L83" s="183"/>
      <c r="M83" s="184">
        <f t="shared" si="15"/>
        <v>0</v>
      </c>
      <c r="N83" s="104"/>
      <c r="O83" s="100">
        <f t="shared" si="16"/>
        <v>0</v>
      </c>
      <c r="P83" s="122"/>
      <c r="Q83" s="147">
        <f t="shared" si="17"/>
        <v>0</v>
      </c>
      <c r="R83" s="104"/>
      <c r="S83" s="100">
        <f t="shared" si="18"/>
        <v>0</v>
      </c>
      <c r="T83" s="171"/>
      <c r="U83" s="140">
        <f t="shared" si="19"/>
        <v>0</v>
      </c>
      <c r="V83" s="83">
        <f t="shared" si="12"/>
        <v>0</v>
      </c>
    </row>
    <row r="84" spans="1:23" ht="15" customHeight="1">
      <c r="A84" s="85" t="s">
        <v>296</v>
      </c>
      <c r="B84" t="s">
        <v>66</v>
      </c>
      <c r="C84" s="18" t="s">
        <v>6</v>
      </c>
      <c r="D84" s="19">
        <f t="shared" si="10"/>
        <v>100</v>
      </c>
      <c r="E84" s="20">
        <f t="shared" si="13"/>
        <v>0</v>
      </c>
      <c r="F84" s="75"/>
      <c r="G84" s="100">
        <f t="shared" si="11"/>
        <v>0</v>
      </c>
      <c r="H84" s="122"/>
      <c r="I84" s="147">
        <f t="shared" si="11"/>
        <v>0</v>
      </c>
      <c r="J84" s="104"/>
      <c r="K84" s="100">
        <f t="shared" si="14"/>
        <v>0</v>
      </c>
      <c r="L84" s="183"/>
      <c r="M84" s="184">
        <f t="shared" si="15"/>
        <v>0</v>
      </c>
      <c r="N84" s="104"/>
      <c r="O84" s="100">
        <f t="shared" si="16"/>
        <v>0</v>
      </c>
      <c r="P84" s="122"/>
      <c r="Q84" s="147">
        <f t="shared" si="17"/>
        <v>0</v>
      </c>
      <c r="R84" s="104"/>
      <c r="S84" s="100">
        <f t="shared" si="18"/>
        <v>0</v>
      </c>
      <c r="T84" s="171"/>
      <c r="U84" s="140">
        <f t="shared" si="19"/>
        <v>0</v>
      </c>
      <c r="V84" s="83">
        <f t="shared" si="12"/>
        <v>0</v>
      </c>
    </row>
    <row r="85" spans="1:23" ht="15" customHeight="1">
      <c r="A85" s="85"/>
      <c r="D85" s="19"/>
      <c r="E85" s="20"/>
      <c r="F85" s="104"/>
      <c r="G85" s="100"/>
      <c r="H85" s="122"/>
      <c r="I85" s="147"/>
      <c r="J85" s="104"/>
      <c r="K85" s="100"/>
      <c r="L85" s="183"/>
      <c r="M85" s="184"/>
      <c r="N85" s="104"/>
      <c r="O85" s="100"/>
      <c r="P85" s="122"/>
      <c r="Q85" s="147"/>
      <c r="R85" s="104"/>
      <c r="S85" s="100"/>
      <c r="T85" s="104"/>
      <c r="U85" s="100"/>
      <c r="V85" s="170"/>
    </row>
    <row r="86" spans="1:23" s="62" customFormat="1" ht="15" customHeight="1">
      <c r="A86" s="86"/>
      <c r="C86" s="63" t="s">
        <v>155</v>
      </c>
      <c r="D86" s="57"/>
      <c r="E86" s="20">
        <f t="shared" si="13"/>
        <v>400.5</v>
      </c>
      <c r="F86" s="76">
        <f>SUM(F12:F84)</f>
        <v>0</v>
      </c>
      <c r="G86" s="77"/>
      <c r="H86" s="154">
        <f>SUM(H13:H84)</f>
        <v>158.25</v>
      </c>
      <c r="I86" s="155"/>
      <c r="J86" s="76">
        <f>SUM(J12:J84)</f>
        <v>0</v>
      </c>
      <c r="K86" s="77"/>
      <c r="L86" s="185">
        <f>SUM(L12:L84)</f>
        <v>144</v>
      </c>
      <c r="M86" s="186"/>
      <c r="N86" s="76">
        <f>SUM(N12:N84)</f>
        <v>5.5</v>
      </c>
      <c r="O86" s="77"/>
      <c r="P86" s="154">
        <f>SUM(P12:P84)</f>
        <v>92.75</v>
      </c>
      <c r="Q86" s="155"/>
      <c r="R86" s="76">
        <f>SUM(R12:R84)</f>
        <v>0</v>
      </c>
      <c r="S86" s="77"/>
      <c r="T86" s="77">
        <f>SUM(T12:T84)</f>
        <v>34</v>
      </c>
      <c r="U86" s="77"/>
      <c r="V86" s="77"/>
    </row>
    <row r="87" spans="1:23" ht="4.5" customHeight="1">
      <c r="A87" s="87"/>
      <c r="B87" s="40"/>
      <c r="C87" s="69"/>
      <c r="D87" s="70"/>
      <c r="E87" s="70"/>
      <c r="F87" s="78"/>
      <c r="G87" s="79"/>
      <c r="H87" s="156"/>
      <c r="I87" s="157"/>
      <c r="J87" s="78"/>
      <c r="K87" s="79"/>
      <c r="L87" s="187"/>
      <c r="M87" s="188"/>
      <c r="N87" s="78"/>
      <c r="O87" s="79"/>
      <c r="P87" s="156"/>
      <c r="Q87" s="157"/>
      <c r="R87" s="78"/>
      <c r="S87" s="79"/>
      <c r="T87" s="70"/>
      <c r="U87" s="70"/>
      <c r="V87" s="70"/>
      <c r="W87" s="65"/>
    </row>
    <row r="88" spans="1:23" s="14" customFormat="1" ht="15" customHeight="1">
      <c r="A88" s="159"/>
      <c r="B88" s="159"/>
      <c r="C88" s="67" t="s">
        <v>156</v>
      </c>
      <c r="D88" s="160"/>
      <c r="E88" s="161"/>
      <c r="F88" s="80"/>
      <c r="G88" s="81">
        <f ca="1">SUM(G12:G87)</f>
        <v>0</v>
      </c>
      <c r="H88" s="80"/>
      <c r="I88" s="81">
        <f ca="1">SUM(I12:I87)</f>
        <v>17129.5</v>
      </c>
      <c r="J88" s="80"/>
      <c r="K88" s="81">
        <f ca="1">SUM(K12:K87)</f>
        <v>0</v>
      </c>
      <c r="L88" s="189"/>
      <c r="M88" s="190">
        <f ca="1">SUM(M12:M87)</f>
        <v>11530</v>
      </c>
      <c r="N88" s="80"/>
      <c r="O88" s="81">
        <f ca="1">SUM(O12:O87)</f>
        <v>550</v>
      </c>
      <c r="P88" s="80"/>
      <c r="Q88" s="81">
        <f ca="1">SUM(Q12:Q87)</f>
        <v>8166.25</v>
      </c>
      <c r="R88" s="80"/>
      <c r="S88" s="81">
        <f ca="1">SUM(S12:S87)</f>
        <v>0</v>
      </c>
      <c r="T88" s="81"/>
      <c r="U88" s="81">
        <f ca="1">SUM(U12:U87)</f>
        <v>4760</v>
      </c>
      <c r="V88" s="81">
        <f ca="1">SUM(V13:V87)</f>
        <v>42135.75</v>
      </c>
    </row>
    <row r="89" spans="1:23">
      <c r="C89" s="41" t="s">
        <v>25</v>
      </c>
      <c r="F89" s="41"/>
      <c r="G89" s="41"/>
      <c r="H89" s="41"/>
      <c r="I89" s="41"/>
      <c r="J89" s="41"/>
      <c r="K89" s="41"/>
      <c r="L89" s="191"/>
      <c r="M89" s="191"/>
      <c r="N89" s="41"/>
      <c r="O89" s="41"/>
      <c r="P89" s="41"/>
      <c r="Q89" s="41"/>
      <c r="R89" s="41"/>
      <c r="S89" s="41"/>
      <c r="T89" s="41"/>
      <c r="U89" s="41"/>
      <c r="V89" s="42">
        <f ca="1">SUBTOTAL(9,V13:V87)</f>
        <v>42135.75</v>
      </c>
    </row>
    <row r="90" spans="1:23">
      <c r="C90" s="56"/>
      <c r="F90" s="56"/>
      <c r="G90" s="56"/>
      <c r="H90" s="158"/>
      <c r="I90" s="158"/>
      <c r="J90" s="56"/>
      <c r="K90" s="56"/>
      <c r="L90" s="192"/>
      <c r="M90" s="192"/>
      <c r="N90" s="56"/>
      <c r="O90" s="56"/>
      <c r="P90" s="158"/>
      <c r="Q90" s="158"/>
      <c r="R90" s="56"/>
      <c r="S90" s="56"/>
      <c r="T90" s="56"/>
      <c r="U90" s="56"/>
    </row>
    <row r="91" spans="1:23">
      <c r="A91" s="108"/>
      <c r="V91" s="19"/>
    </row>
    <row r="100" spans="22:22">
      <c r="V100" s="21">
        <f>SUM(V98-V97)</f>
        <v>0</v>
      </c>
    </row>
  </sheetData>
  <autoFilter ref="A12:V88" xr:uid="{00000000-0009-0000-0000-00000C000000}"/>
  <mergeCells count="10">
    <mergeCell ref="N10:O10"/>
    <mergeCell ref="P10:Q10"/>
    <mergeCell ref="R10:S10"/>
    <mergeCell ref="T10:U10"/>
    <mergeCell ref="B6:D6"/>
    <mergeCell ref="B8:D8"/>
    <mergeCell ref="F10:G10"/>
    <mergeCell ref="H10:I10"/>
    <mergeCell ref="J10:K10"/>
    <mergeCell ref="L10:M10"/>
  </mergeCells>
  <dataValidations disablePrompts="1" count="3">
    <dataValidation type="list" allowBlank="1" showInputMessage="1" showErrorMessage="1" sqref="D12" xr:uid="{00000000-0002-0000-0C00-000000000000}">
      <formula1>Jahr</formula1>
    </dataValidation>
    <dataValidation type="list" allowBlank="1" showInputMessage="1" showErrorMessage="1" sqref="C12" xr:uid="{00000000-0002-0000-0C00-000001000000}">
      <formula1>Kategorie</formula1>
    </dataValidation>
    <dataValidation type="list" allowBlank="1" showInputMessage="1" showErrorMessage="1" sqref="A13:A88" xr:uid="{00000000-0002-0000-0C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H13:M13 O13:P13" formula="1"/>
  </ignoredErrors>
  <legacyDrawingHF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X100"/>
  <sheetViews>
    <sheetView view="pageBreakPreview" topLeftCell="A52" zoomScaleNormal="100" zoomScaleSheetLayoutView="100" workbookViewId="0">
      <selection activeCell="H13" sqref="H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9" width="9.7109375" style="127" customWidth="1"/>
    <col min="10" max="11" width="9.7109375" style="21" customWidth="1"/>
    <col min="12" max="13" width="9.7109375" style="193" customWidth="1"/>
    <col min="14" max="15" width="9.7109375" style="21" customWidth="1"/>
    <col min="16" max="17" width="9.7109375" style="127" customWidth="1"/>
    <col min="18" max="21" width="9.7109375" style="21" customWidth="1"/>
    <col min="22" max="22" width="11.85546875" style="21" customWidth="1"/>
    <col min="23" max="23" width="9.7109375" customWidth="1"/>
  </cols>
  <sheetData>
    <row r="1" spans="1:24">
      <c r="A1" s="3"/>
      <c r="B1" s="3"/>
      <c r="C1" s="3"/>
      <c r="D1" s="3"/>
      <c r="E1" s="3"/>
      <c r="F1" s="3"/>
      <c r="G1" s="3"/>
      <c r="H1" s="123"/>
      <c r="I1" s="123"/>
      <c r="J1" s="3"/>
      <c r="K1" s="3"/>
      <c r="L1" s="172"/>
      <c r="M1" s="172"/>
      <c r="N1" s="3"/>
      <c r="O1" s="3"/>
      <c r="P1" s="123"/>
      <c r="Q1" s="123"/>
      <c r="R1" s="3"/>
      <c r="S1" s="3"/>
      <c r="T1" s="3"/>
      <c r="U1" s="3"/>
      <c r="V1" s="3"/>
      <c r="W1" s="3"/>
    </row>
    <row r="2" spans="1:24" s="15" customFormat="1" ht="15" customHeight="1">
      <c r="A2" s="106" t="s">
        <v>22</v>
      </c>
      <c r="H2" s="8"/>
      <c r="I2" s="8"/>
      <c r="L2" s="173"/>
      <c r="M2" s="173"/>
      <c r="P2" s="8"/>
      <c r="Q2" s="8"/>
    </row>
    <row r="3" spans="1:24" s="15" customFormat="1" ht="14.25">
      <c r="A3" s="105"/>
      <c r="H3" s="8"/>
      <c r="I3" s="8"/>
      <c r="L3" s="173"/>
      <c r="M3" s="173"/>
      <c r="P3" s="8"/>
      <c r="Q3" s="8"/>
    </row>
    <row r="4" spans="1:24" s="15" customFormat="1" ht="15">
      <c r="A4" s="106" t="s">
        <v>159</v>
      </c>
      <c r="B4" s="194" t="str">
        <f>IF(Vertragsdaten!B6="","",Vertragsdaten!B6)</f>
        <v>EP SIEP</v>
      </c>
      <c r="C4" s="194"/>
      <c r="D4" s="194"/>
      <c r="E4" s="59"/>
      <c r="F4" s="59"/>
      <c r="G4" s="59"/>
      <c r="H4" s="150"/>
      <c r="I4" s="150"/>
      <c r="J4" s="59"/>
      <c r="K4" s="59"/>
      <c r="L4" s="174"/>
      <c r="M4" s="174"/>
      <c r="N4" s="59"/>
      <c r="O4" s="59"/>
      <c r="P4" s="150"/>
      <c r="Q4" s="150"/>
      <c r="R4" s="59"/>
      <c r="S4" s="59"/>
      <c r="T4" s="59"/>
      <c r="U4" s="59"/>
      <c r="V4" s="59"/>
      <c r="W4" s="59"/>
    </row>
    <row r="5" spans="1:24" s="15" customFormat="1" ht="8.25" customHeight="1">
      <c r="A5" s="106"/>
      <c r="B5" s="90"/>
      <c r="C5" s="90"/>
      <c r="D5" s="90"/>
      <c r="H5" s="8"/>
      <c r="I5" s="8"/>
      <c r="L5" s="173"/>
      <c r="M5" s="173"/>
      <c r="P5" s="8"/>
      <c r="Q5" s="8"/>
    </row>
    <row r="6" spans="1:2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175"/>
      <c r="M6" s="175"/>
      <c r="N6" s="9"/>
      <c r="O6" s="9"/>
      <c r="P6" s="9"/>
      <c r="Q6" s="9"/>
      <c r="R6" s="9"/>
      <c r="S6" s="9"/>
      <c r="T6" s="9"/>
      <c r="U6" s="9"/>
      <c r="V6" s="84"/>
      <c r="W6" s="84"/>
    </row>
    <row r="7" spans="1:24" s="15" customFormat="1" ht="15" customHeight="1">
      <c r="A7" s="106"/>
      <c r="H7" s="8"/>
      <c r="I7" s="8"/>
      <c r="L7" s="173"/>
      <c r="M7" s="173"/>
      <c r="P7" s="8"/>
      <c r="Q7" s="8"/>
      <c r="V7" s="64"/>
      <c r="W7" s="64"/>
    </row>
    <row r="8" spans="1:24" s="8" customFormat="1" ht="15">
      <c r="A8" s="106" t="s">
        <v>161</v>
      </c>
      <c r="B8" s="354">
        <v>42705</v>
      </c>
      <c r="C8" s="355"/>
      <c r="D8" s="355"/>
      <c r="E8" s="9"/>
      <c r="F8" s="9"/>
      <c r="G8" s="9"/>
      <c r="H8" s="9"/>
      <c r="I8" s="9"/>
      <c r="J8" s="9"/>
      <c r="K8" s="9"/>
      <c r="L8" s="175"/>
      <c r="M8" s="175"/>
      <c r="N8" s="9"/>
      <c r="O8" s="9"/>
      <c r="P8" s="9"/>
      <c r="Q8" s="9"/>
      <c r="R8" s="9"/>
      <c r="S8" s="9"/>
      <c r="T8" s="9"/>
      <c r="U8" s="9"/>
      <c r="V8" s="84"/>
      <c r="W8" s="84"/>
    </row>
    <row r="9" spans="1:24">
      <c r="A9" s="66"/>
      <c r="C9"/>
      <c r="D9"/>
      <c r="E9"/>
      <c r="F9"/>
      <c r="G9"/>
      <c r="H9" s="14"/>
      <c r="I9" s="14"/>
      <c r="J9"/>
      <c r="K9"/>
      <c r="L9" s="176"/>
      <c r="M9" s="176"/>
      <c r="N9"/>
      <c r="O9"/>
      <c r="P9" s="14"/>
      <c r="Q9" s="14"/>
      <c r="R9"/>
      <c r="S9"/>
      <c r="T9"/>
      <c r="U9"/>
      <c r="V9"/>
    </row>
    <row r="10" spans="1:2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8" t="s">
        <v>271</v>
      </c>
      <c r="M10" s="359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 s="352" t="s">
        <v>297</v>
      </c>
      <c r="U10" s="353"/>
      <c r="V10"/>
    </row>
    <row r="11" spans="1:2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72"/>
      <c r="K11" s="73"/>
      <c r="L11" s="177"/>
      <c r="M11" s="178"/>
      <c r="N11" s="72"/>
      <c r="O11" s="73"/>
      <c r="P11" s="151"/>
      <c r="Q11" s="152"/>
      <c r="R11" s="72"/>
      <c r="S11" s="73"/>
      <c r="T11" s="66"/>
      <c r="U11" s="66"/>
      <c r="V11"/>
    </row>
    <row r="12" spans="1:2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179" t="s">
        <v>23</v>
      </c>
      <c r="M12" s="180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13" t="s">
        <v>23</v>
      </c>
      <c r="U12" s="13" t="s">
        <v>157</v>
      </c>
      <c r="V12" s="61" t="s">
        <v>154</v>
      </c>
    </row>
    <row r="13" spans="1:2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</f>
        <v>10.5</v>
      </c>
      <c r="F13" s="107"/>
      <c r="G13" s="99">
        <f ca="1">IF($D13="",0,$D13*F13)</f>
        <v>0</v>
      </c>
      <c r="H13" s="121">
        <f>3.25</f>
        <v>3.25</v>
      </c>
      <c r="I13" s="153">
        <f ca="1">IF($D13="",0,$D13*H13)</f>
        <v>455</v>
      </c>
      <c r="J13" s="120"/>
      <c r="K13" s="99">
        <f ca="1">IF($D13="",0,$D13*J13)</f>
        <v>0</v>
      </c>
      <c r="L13" s="181">
        <f>1.75+3</f>
        <v>4.75</v>
      </c>
      <c r="M13" s="182">
        <f ca="1">IF($D13="",0,$D13*L13)</f>
        <v>665</v>
      </c>
      <c r="N13" s="120"/>
      <c r="O13" s="99">
        <f ca="1">IF($D13="",0,$D13*N13)</f>
        <v>0</v>
      </c>
      <c r="P13" s="121">
        <f>2.5</f>
        <v>2.5</v>
      </c>
      <c r="Q13" s="153">
        <f ca="1">IF($D13="",0,$D13*P13)</f>
        <v>350</v>
      </c>
      <c r="R13" s="120"/>
      <c r="S13" s="99">
        <f ca="1">IF($D13="",0,$D13*R13)</f>
        <v>0</v>
      </c>
      <c r="T13" s="171"/>
      <c r="U13" s="140">
        <f ca="1">IF($D13="",0,$D13*T13)</f>
        <v>0</v>
      </c>
      <c r="V13" s="83">
        <f t="shared" ref="V13:V76" ca="1" si="1">IF(D13="",0,D13*E13)</f>
        <v>1470</v>
      </c>
      <c r="X13" s="71"/>
    </row>
    <row r="14" spans="1:2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04"/>
      <c r="K14" s="100">
        <f t="shared" ref="K14:K77" ca="1" si="4">IF($D14="",0,$D14*J14)</f>
        <v>0</v>
      </c>
      <c r="L14" s="183"/>
      <c r="M14" s="184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22"/>
      <c r="Q14" s="147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71"/>
      <c r="U14" s="140">
        <f t="shared" ref="U14:U77" ca="1" si="9">IF($D14="",0,$D14*T14)</f>
        <v>0</v>
      </c>
      <c r="V14" s="83">
        <f t="shared" ca="1" si="1"/>
        <v>0</v>
      </c>
    </row>
    <row r="15" spans="1:2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19.25</v>
      </c>
      <c r="F15" s="107"/>
      <c r="G15" s="100">
        <f t="shared" ca="1" si="3"/>
        <v>0</v>
      </c>
      <c r="H15" s="122"/>
      <c r="I15" s="147">
        <f t="shared" ca="1" si="3"/>
        <v>0</v>
      </c>
      <c r="J15" s="104"/>
      <c r="K15" s="100">
        <f t="shared" ca="1" si="4"/>
        <v>0</v>
      </c>
      <c r="L15" s="183">
        <v>19.25</v>
      </c>
      <c r="M15" s="184">
        <f t="shared" ca="1" si="5"/>
        <v>2271.5</v>
      </c>
      <c r="N15" s="104"/>
      <c r="O15" s="100">
        <f t="shared" ca="1" si="6"/>
        <v>0</v>
      </c>
      <c r="P15" s="122"/>
      <c r="Q15" s="147">
        <f t="shared" ca="1" si="7"/>
        <v>0</v>
      </c>
      <c r="R15" s="104"/>
      <c r="S15" s="100">
        <f t="shared" ca="1" si="8"/>
        <v>0</v>
      </c>
      <c r="T15" s="171"/>
      <c r="U15" s="140">
        <f t="shared" ca="1" si="9"/>
        <v>0</v>
      </c>
      <c r="V15" s="83">
        <f t="shared" ca="1" si="1"/>
        <v>2271.5</v>
      </c>
    </row>
    <row r="16" spans="1:2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04"/>
      <c r="K16" s="100">
        <f t="shared" ca="1" si="4"/>
        <v>0</v>
      </c>
      <c r="L16" s="183"/>
      <c r="M16" s="184">
        <f t="shared" ca="1" si="5"/>
        <v>0</v>
      </c>
      <c r="N16" s="104"/>
      <c r="O16" s="100">
        <f t="shared" ca="1" si="6"/>
        <v>0</v>
      </c>
      <c r="P16" s="122"/>
      <c r="Q16" s="147">
        <f t="shared" ca="1" si="7"/>
        <v>0</v>
      </c>
      <c r="R16" s="104"/>
      <c r="S16" s="100">
        <f t="shared" ca="1" si="8"/>
        <v>0</v>
      </c>
      <c r="T16" s="171"/>
      <c r="U16" s="140">
        <f t="shared" ca="1" si="9"/>
        <v>0</v>
      </c>
      <c r="V16" s="83">
        <f t="shared" ca="1" si="1"/>
        <v>0</v>
      </c>
    </row>
    <row r="17" spans="1:2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04"/>
      <c r="K17" s="100">
        <f t="shared" si="4"/>
        <v>0</v>
      </c>
      <c r="L17" s="183"/>
      <c r="M17" s="184">
        <f t="shared" si="5"/>
        <v>0</v>
      </c>
      <c r="N17" s="104"/>
      <c r="O17" s="100">
        <f t="shared" si="6"/>
        <v>0</v>
      </c>
      <c r="P17" s="122"/>
      <c r="Q17" s="147">
        <f t="shared" si="7"/>
        <v>0</v>
      </c>
      <c r="R17" s="104"/>
      <c r="S17" s="100">
        <f t="shared" si="8"/>
        <v>0</v>
      </c>
      <c r="T17" s="171"/>
      <c r="U17" s="140">
        <f t="shared" si="9"/>
        <v>0</v>
      </c>
      <c r="V17" s="83">
        <f t="shared" si="1"/>
        <v>0</v>
      </c>
    </row>
    <row r="18" spans="1:2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20.25</v>
      </c>
      <c r="F18" s="107"/>
      <c r="G18" s="100">
        <f t="shared" ca="1" si="3"/>
        <v>0</v>
      </c>
      <c r="H18" s="122"/>
      <c r="I18" s="147">
        <f t="shared" ca="1" si="3"/>
        <v>0</v>
      </c>
      <c r="J18" s="104"/>
      <c r="K18" s="100">
        <f t="shared" ca="1" si="4"/>
        <v>0</v>
      </c>
      <c r="L18" s="183"/>
      <c r="M18" s="184">
        <f t="shared" ca="1" si="5"/>
        <v>0</v>
      </c>
      <c r="N18" s="104"/>
      <c r="O18" s="100">
        <f t="shared" ca="1" si="6"/>
        <v>0</v>
      </c>
      <c r="P18" s="122">
        <v>20.25</v>
      </c>
      <c r="Q18" s="147">
        <f t="shared" ca="1" si="7"/>
        <v>2835</v>
      </c>
      <c r="R18" s="104"/>
      <c r="S18" s="100">
        <f t="shared" ca="1" si="8"/>
        <v>0</v>
      </c>
      <c r="T18" s="171"/>
      <c r="U18" s="140">
        <f t="shared" ca="1" si="9"/>
        <v>0</v>
      </c>
      <c r="V18" s="83">
        <f t="shared" ca="1" si="1"/>
        <v>2835</v>
      </c>
    </row>
    <row r="19" spans="1:2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04"/>
      <c r="K19" s="100">
        <f t="shared" ca="1" si="4"/>
        <v>0</v>
      </c>
      <c r="L19" s="183"/>
      <c r="M19" s="184">
        <f t="shared" ca="1" si="5"/>
        <v>0</v>
      </c>
      <c r="N19" s="104"/>
      <c r="O19" s="100">
        <f t="shared" ca="1" si="6"/>
        <v>0</v>
      </c>
      <c r="P19" s="122"/>
      <c r="Q19" s="147">
        <f t="shared" ca="1" si="7"/>
        <v>0</v>
      </c>
      <c r="R19" s="104"/>
      <c r="S19" s="100">
        <f t="shared" ca="1" si="8"/>
        <v>0</v>
      </c>
      <c r="T19" s="171"/>
      <c r="U19" s="140">
        <f t="shared" ca="1" si="9"/>
        <v>0</v>
      </c>
      <c r="V19" s="83">
        <f t="shared" ca="1" si="1"/>
        <v>0</v>
      </c>
    </row>
    <row r="20" spans="1:22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04"/>
      <c r="K20" s="100">
        <f t="shared" ca="1" si="4"/>
        <v>0</v>
      </c>
      <c r="L20" s="183"/>
      <c r="M20" s="184">
        <f t="shared" ca="1" si="5"/>
        <v>0</v>
      </c>
      <c r="N20" s="104"/>
      <c r="O20" s="100">
        <f t="shared" ca="1" si="6"/>
        <v>0</v>
      </c>
      <c r="P20" s="122"/>
      <c r="Q20" s="147">
        <f t="shared" ca="1" si="7"/>
        <v>0</v>
      </c>
      <c r="R20" s="104"/>
      <c r="S20" s="100">
        <f t="shared" ca="1" si="8"/>
        <v>0</v>
      </c>
      <c r="T20" s="171"/>
      <c r="U20" s="140">
        <f t="shared" ca="1" si="9"/>
        <v>0</v>
      </c>
      <c r="V20" s="83">
        <f t="shared" ca="1" si="1"/>
        <v>0</v>
      </c>
    </row>
    <row r="21" spans="1:22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04"/>
      <c r="K21" s="100">
        <f t="shared" ca="1" si="4"/>
        <v>0</v>
      </c>
      <c r="L21" s="183"/>
      <c r="M21" s="184">
        <f t="shared" ca="1" si="5"/>
        <v>0</v>
      </c>
      <c r="N21" s="104"/>
      <c r="O21" s="100">
        <f t="shared" ca="1" si="6"/>
        <v>0</v>
      </c>
      <c r="P21" s="122"/>
      <c r="Q21" s="147">
        <f t="shared" ca="1" si="7"/>
        <v>0</v>
      </c>
      <c r="R21" s="104"/>
      <c r="S21" s="100">
        <f t="shared" ca="1" si="8"/>
        <v>0</v>
      </c>
      <c r="T21" s="171"/>
      <c r="U21" s="140">
        <f t="shared" ca="1" si="9"/>
        <v>0</v>
      </c>
      <c r="V21" s="83">
        <f t="shared" ca="1" si="1"/>
        <v>0</v>
      </c>
    </row>
    <row r="22" spans="1:22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5</v>
      </c>
      <c r="F22" s="107"/>
      <c r="G22" s="100">
        <f t="shared" ca="1" si="3"/>
        <v>0</v>
      </c>
      <c r="H22" s="122">
        <v>5</v>
      </c>
      <c r="I22" s="147">
        <f t="shared" ca="1" si="3"/>
        <v>500</v>
      </c>
      <c r="J22" s="104"/>
      <c r="K22" s="100">
        <f t="shared" ca="1" si="4"/>
        <v>0</v>
      </c>
      <c r="L22" s="183"/>
      <c r="M22" s="184">
        <f t="shared" ca="1" si="5"/>
        <v>0</v>
      </c>
      <c r="N22" s="104"/>
      <c r="O22" s="100">
        <f t="shared" ca="1" si="6"/>
        <v>0</v>
      </c>
      <c r="P22" s="122"/>
      <c r="Q22" s="147">
        <f t="shared" ca="1" si="7"/>
        <v>0</v>
      </c>
      <c r="R22" s="104"/>
      <c r="S22" s="100">
        <f t="shared" ca="1" si="8"/>
        <v>0</v>
      </c>
      <c r="T22" s="171"/>
      <c r="U22" s="140">
        <f t="shared" ca="1" si="9"/>
        <v>0</v>
      </c>
      <c r="V22" s="83">
        <f t="shared" ca="1" si="1"/>
        <v>500</v>
      </c>
    </row>
    <row r="23" spans="1:22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04"/>
      <c r="K23" s="100">
        <f t="shared" si="4"/>
        <v>0</v>
      </c>
      <c r="L23" s="183"/>
      <c r="M23" s="184">
        <f t="shared" si="5"/>
        <v>0</v>
      </c>
      <c r="N23" s="104"/>
      <c r="O23" s="100">
        <f t="shared" si="6"/>
        <v>0</v>
      </c>
      <c r="P23" s="122"/>
      <c r="Q23" s="147">
        <f t="shared" si="7"/>
        <v>0</v>
      </c>
      <c r="R23" s="104"/>
      <c r="S23" s="100">
        <f t="shared" si="8"/>
        <v>0</v>
      </c>
      <c r="T23" s="171"/>
      <c r="U23" s="140">
        <f t="shared" si="9"/>
        <v>0</v>
      </c>
      <c r="V23" s="83">
        <f t="shared" si="1"/>
        <v>0</v>
      </c>
    </row>
    <row r="24" spans="1:22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29.75</v>
      </c>
      <c r="F24" s="107"/>
      <c r="G24" s="100">
        <f t="shared" ca="1" si="3"/>
        <v>0</v>
      </c>
      <c r="H24" s="122">
        <v>29.75</v>
      </c>
      <c r="I24" s="147">
        <f t="shared" ca="1" si="3"/>
        <v>4165</v>
      </c>
      <c r="J24" s="104"/>
      <c r="K24" s="100">
        <f t="shared" ca="1" si="4"/>
        <v>0</v>
      </c>
      <c r="L24" s="183"/>
      <c r="M24" s="184">
        <f t="shared" ca="1" si="5"/>
        <v>0</v>
      </c>
      <c r="N24" s="104"/>
      <c r="O24" s="100">
        <f t="shared" ca="1" si="6"/>
        <v>0</v>
      </c>
      <c r="P24" s="122"/>
      <c r="Q24" s="147">
        <f t="shared" ca="1" si="7"/>
        <v>0</v>
      </c>
      <c r="R24" s="104"/>
      <c r="S24" s="100">
        <f t="shared" ca="1" si="8"/>
        <v>0</v>
      </c>
      <c r="T24" s="171"/>
      <c r="U24" s="140">
        <f t="shared" ca="1" si="9"/>
        <v>0</v>
      </c>
      <c r="V24" s="83">
        <f t="shared" ca="1" si="1"/>
        <v>4165</v>
      </c>
    </row>
    <row r="25" spans="1:22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21.75</v>
      </c>
      <c r="F25" s="107"/>
      <c r="G25" s="100">
        <f t="shared" ca="1" si="3"/>
        <v>0</v>
      </c>
      <c r="H25" s="122">
        <v>21.75</v>
      </c>
      <c r="I25" s="147">
        <f t="shared" ca="1" si="3"/>
        <v>2566.5</v>
      </c>
      <c r="J25" s="104"/>
      <c r="K25" s="100">
        <f t="shared" ca="1" si="4"/>
        <v>0</v>
      </c>
      <c r="L25" s="183"/>
      <c r="M25" s="184">
        <f t="shared" ca="1" si="5"/>
        <v>0</v>
      </c>
      <c r="N25" s="104"/>
      <c r="O25" s="100">
        <f t="shared" ca="1" si="6"/>
        <v>0</v>
      </c>
      <c r="P25" s="122"/>
      <c r="Q25" s="147">
        <f t="shared" ca="1" si="7"/>
        <v>0</v>
      </c>
      <c r="R25" s="104"/>
      <c r="S25" s="100">
        <f t="shared" ca="1" si="8"/>
        <v>0</v>
      </c>
      <c r="T25" s="171"/>
      <c r="U25" s="140">
        <f t="shared" ca="1" si="9"/>
        <v>0</v>
      </c>
      <c r="V25" s="83">
        <f t="shared" ca="1" si="1"/>
        <v>2566.5</v>
      </c>
    </row>
    <row r="26" spans="1:22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2.5</v>
      </c>
      <c r="F26" s="107"/>
      <c r="G26" s="100">
        <f t="shared" ca="1" si="3"/>
        <v>0</v>
      </c>
      <c r="H26" s="122">
        <v>2.5</v>
      </c>
      <c r="I26" s="147">
        <f t="shared" ca="1" si="3"/>
        <v>295</v>
      </c>
      <c r="J26" s="104"/>
      <c r="K26" s="100">
        <f t="shared" ca="1" si="4"/>
        <v>0</v>
      </c>
      <c r="L26" s="183"/>
      <c r="M26" s="184">
        <f t="shared" ca="1" si="5"/>
        <v>0</v>
      </c>
      <c r="N26" s="104"/>
      <c r="O26" s="100">
        <f t="shared" ca="1" si="6"/>
        <v>0</v>
      </c>
      <c r="P26" s="122"/>
      <c r="Q26" s="147">
        <f t="shared" ca="1" si="7"/>
        <v>0</v>
      </c>
      <c r="R26" s="104"/>
      <c r="S26" s="100">
        <f t="shared" ca="1" si="8"/>
        <v>0</v>
      </c>
      <c r="T26" s="171"/>
      <c r="U26" s="140">
        <f t="shared" ca="1" si="9"/>
        <v>0</v>
      </c>
      <c r="V26" s="83">
        <f t="shared" ca="1" si="1"/>
        <v>295</v>
      </c>
    </row>
    <row r="27" spans="1:22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04"/>
      <c r="K27" s="100">
        <f t="shared" ca="1" si="4"/>
        <v>0</v>
      </c>
      <c r="L27" s="183"/>
      <c r="M27" s="184">
        <f t="shared" ca="1" si="5"/>
        <v>0</v>
      </c>
      <c r="N27" s="104"/>
      <c r="O27" s="100">
        <f t="shared" ca="1" si="6"/>
        <v>0</v>
      </c>
      <c r="P27" s="122"/>
      <c r="Q27" s="147">
        <f t="shared" ca="1" si="7"/>
        <v>0</v>
      </c>
      <c r="R27" s="104"/>
      <c r="S27" s="100">
        <f t="shared" ca="1" si="8"/>
        <v>0</v>
      </c>
      <c r="T27" s="171"/>
      <c r="U27" s="140">
        <f t="shared" ca="1" si="9"/>
        <v>0</v>
      </c>
      <c r="V27" s="83">
        <f t="shared" ca="1" si="1"/>
        <v>0</v>
      </c>
    </row>
    <row r="28" spans="1:22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04"/>
      <c r="K28" s="100">
        <f t="shared" ca="1" si="4"/>
        <v>0</v>
      </c>
      <c r="L28" s="183"/>
      <c r="M28" s="184">
        <f t="shared" ca="1" si="5"/>
        <v>0</v>
      </c>
      <c r="N28" s="104"/>
      <c r="O28" s="100">
        <f t="shared" ca="1" si="6"/>
        <v>0</v>
      </c>
      <c r="P28" s="122"/>
      <c r="Q28" s="147">
        <f t="shared" ca="1" si="7"/>
        <v>0</v>
      </c>
      <c r="R28" s="104"/>
      <c r="S28" s="100">
        <f t="shared" ca="1" si="8"/>
        <v>0</v>
      </c>
      <c r="T28" s="171"/>
      <c r="U28" s="140">
        <f t="shared" ca="1" si="9"/>
        <v>0</v>
      </c>
      <c r="V28" s="83">
        <f t="shared" ca="1" si="1"/>
        <v>0</v>
      </c>
    </row>
    <row r="29" spans="1:22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04"/>
      <c r="K29" s="100">
        <f t="shared" ca="1" si="4"/>
        <v>0</v>
      </c>
      <c r="L29" s="183"/>
      <c r="M29" s="184">
        <f t="shared" ca="1" si="5"/>
        <v>0</v>
      </c>
      <c r="N29" s="104"/>
      <c r="O29" s="100">
        <f t="shared" ca="1" si="6"/>
        <v>0</v>
      </c>
      <c r="P29" s="122"/>
      <c r="Q29" s="147">
        <f t="shared" ca="1" si="7"/>
        <v>0</v>
      </c>
      <c r="R29" s="104"/>
      <c r="S29" s="100">
        <f t="shared" ca="1" si="8"/>
        <v>0</v>
      </c>
      <c r="T29" s="171"/>
      <c r="U29" s="140">
        <f t="shared" ca="1" si="9"/>
        <v>0</v>
      </c>
      <c r="V29" s="83">
        <f t="shared" ca="1" si="1"/>
        <v>0</v>
      </c>
    </row>
    <row r="30" spans="1:22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04"/>
      <c r="K30" s="100">
        <f t="shared" ca="1" si="4"/>
        <v>0</v>
      </c>
      <c r="L30" s="183"/>
      <c r="M30" s="184">
        <f t="shared" ca="1" si="5"/>
        <v>0</v>
      </c>
      <c r="N30" s="104"/>
      <c r="O30" s="100">
        <f t="shared" ca="1" si="6"/>
        <v>0</v>
      </c>
      <c r="P30" s="122"/>
      <c r="Q30" s="147">
        <f t="shared" ca="1" si="7"/>
        <v>0</v>
      </c>
      <c r="R30" s="104"/>
      <c r="S30" s="100">
        <f t="shared" ca="1" si="8"/>
        <v>0</v>
      </c>
      <c r="T30" s="171"/>
      <c r="U30" s="140">
        <f t="shared" ca="1" si="9"/>
        <v>0</v>
      </c>
      <c r="V30" s="83">
        <f t="shared" ca="1" si="1"/>
        <v>0</v>
      </c>
    </row>
    <row r="31" spans="1:22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04"/>
      <c r="K31" s="100">
        <f t="shared" ca="1" si="4"/>
        <v>0</v>
      </c>
      <c r="L31" s="183"/>
      <c r="M31" s="184">
        <f t="shared" ca="1" si="5"/>
        <v>0</v>
      </c>
      <c r="N31" s="104"/>
      <c r="O31" s="100">
        <f t="shared" ca="1" si="6"/>
        <v>0</v>
      </c>
      <c r="P31" s="122"/>
      <c r="Q31" s="147">
        <f t="shared" ca="1" si="7"/>
        <v>0</v>
      </c>
      <c r="R31" s="104"/>
      <c r="S31" s="100">
        <f t="shared" ca="1" si="8"/>
        <v>0</v>
      </c>
      <c r="T31" s="171"/>
      <c r="U31" s="140">
        <f t="shared" ca="1" si="9"/>
        <v>0</v>
      </c>
      <c r="V31" s="83">
        <f t="shared" ca="1" si="1"/>
        <v>0</v>
      </c>
    </row>
    <row r="32" spans="1:22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F32+H32+J32+L32+N32+P32+R32+T32</f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04"/>
      <c r="K32" s="100">
        <f t="shared" ca="1" si="4"/>
        <v>0</v>
      </c>
      <c r="L32" s="183"/>
      <c r="M32" s="184">
        <f t="shared" ca="1" si="5"/>
        <v>0</v>
      </c>
      <c r="N32" s="104"/>
      <c r="O32" s="100">
        <f t="shared" ca="1" si="6"/>
        <v>0</v>
      </c>
      <c r="P32" s="122"/>
      <c r="Q32" s="147">
        <f t="shared" ca="1" si="7"/>
        <v>0</v>
      </c>
      <c r="R32" s="104"/>
      <c r="S32" s="100">
        <f t="shared" ca="1" si="8"/>
        <v>0</v>
      </c>
      <c r="T32" s="171"/>
      <c r="U32" s="140">
        <f t="shared" ca="1" si="9"/>
        <v>0</v>
      </c>
      <c r="V32" s="83">
        <f t="shared" ca="1" si="1"/>
        <v>0</v>
      </c>
    </row>
    <row r="33" spans="1:22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04"/>
      <c r="K33" s="100">
        <f t="shared" ca="1" si="4"/>
        <v>0</v>
      </c>
      <c r="L33" s="183"/>
      <c r="M33" s="184">
        <f t="shared" ca="1" si="5"/>
        <v>0</v>
      </c>
      <c r="N33" s="104"/>
      <c r="O33" s="100">
        <f t="shared" ca="1" si="6"/>
        <v>0</v>
      </c>
      <c r="P33" s="122"/>
      <c r="Q33" s="147">
        <f t="shared" ca="1" si="7"/>
        <v>0</v>
      </c>
      <c r="R33" s="104"/>
      <c r="S33" s="100">
        <f t="shared" ca="1" si="8"/>
        <v>0</v>
      </c>
      <c r="T33" s="171"/>
      <c r="U33" s="140">
        <f t="shared" ca="1" si="9"/>
        <v>0</v>
      </c>
      <c r="V33" s="83">
        <f t="shared" ca="1" si="1"/>
        <v>0</v>
      </c>
    </row>
    <row r="34" spans="1:22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78.5</v>
      </c>
      <c r="F34" s="107"/>
      <c r="G34" s="100">
        <f t="shared" si="3"/>
        <v>0</v>
      </c>
      <c r="H34" s="122">
        <v>5.5</v>
      </c>
      <c r="I34" s="147">
        <f t="shared" si="3"/>
        <v>550</v>
      </c>
      <c r="J34" s="104"/>
      <c r="K34" s="100">
        <f t="shared" si="4"/>
        <v>0</v>
      </c>
      <c r="L34" s="183"/>
      <c r="M34" s="184">
        <f t="shared" si="5"/>
        <v>0</v>
      </c>
      <c r="N34" s="104"/>
      <c r="O34" s="100">
        <f t="shared" si="6"/>
        <v>0</v>
      </c>
      <c r="P34" s="122">
        <v>73</v>
      </c>
      <c r="Q34" s="147">
        <f t="shared" si="7"/>
        <v>7300</v>
      </c>
      <c r="R34" s="104"/>
      <c r="S34" s="100">
        <f t="shared" si="8"/>
        <v>0</v>
      </c>
      <c r="T34" s="171"/>
      <c r="U34" s="140">
        <f t="shared" si="9"/>
        <v>0</v>
      </c>
      <c r="V34" s="83">
        <f t="shared" si="1"/>
        <v>7850</v>
      </c>
    </row>
    <row r="35" spans="1:22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04"/>
      <c r="K35" s="100">
        <f t="shared" ca="1" si="4"/>
        <v>0</v>
      </c>
      <c r="L35" s="183"/>
      <c r="M35" s="184">
        <f t="shared" ca="1" si="5"/>
        <v>0</v>
      </c>
      <c r="N35" s="104"/>
      <c r="O35" s="100">
        <f t="shared" ca="1" si="6"/>
        <v>0</v>
      </c>
      <c r="P35" s="122"/>
      <c r="Q35" s="147">
        <f t="shared" ca="1" si="7"/>
        <v>0</v>
      </c>
      <c r="R35" s="104"/>
      <c r="S35" s="100">
        <f t="shared" ca="1" si="8"/>
        <v>0</v>
      </c>
      <c r="T35" s="171"/>
      <c r="U35" s="140">
        <f t="shared" ca="1" si="9"/>
        <v>0</v>
      </c>
      <c r="V35" s="83">
        <f t="shared" ca="1" si="1"/>
        <v>0</v>
      </c>
    </row>
    <row r="36" spans="1:22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04"/>
      <c r="K36" s="100">
        <f t="shared" ca="1" si="4"/>
        <v>0</v>
      </c>
      <c r="L36" s="183"/>
      <c r="M36" s="184">
        <f t="shared" ca="1" si="5"/>
        <v>0</v>
      </c>
      <c r="N36" s="104"/>
      <c r="O36" s="100">
        <f t="shared" ca="1" si="6"/>
        <v>0</v>
      </c>
      <c r="P36" s="122"/>
      <c r="Q36" s="147">
        <f t="shared" ca="1" si="7"/>
        <v>0</v>
      </c>
      <c r="R36" s="104"/>
      <c r="S36" s="100">
        <f t="shared" ca="1" si="8"/>
        <v>0</v>
      </c>
      <c r="T36" s="171"/>
      <c r="U36" s="140">
        <f t="shared" ca="1" si="9"/>
        <v>0</v>
      </c>
      <c r="V36" s="83">
        <f t="shared" ca="1" si="1"/>
        <v>0</v>
      </c>
    </row>
    <row r="37" spans="1:22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04"/>
      <c r="K37" s="100">
        <f t="shared" ca="1" si="4"/>
        <v>0</v>
      </c>
      <c r="L37" s="183"/>
      <c r="M37" s="184">
        <f t="shared" ca="1" si="5"/>
        <v>0</v>
      </c>
      <c r="N37" s="104"/>
      <c r="O37" s="100">
        <f t="shared" ca="1" si="6"/>
        <v>0</v>
      </c>
      <c r="P37" s="122"/>
      <c r="Q37" s="147">
        <f t="shared" ca="1" si="7"/>
        <v>0</v>
      </c>
      <c r="R37" s="104"/>
      <c r="S37" s="100">
        <f t="shared" ca="1" si="8"/>
        <v>0</v>
      </c>
      <c r="T37" s="171"/>
      <c r="U37" s="140">
        <f t="shared" ca="1" si="9"/>
        <v>0</v>
      </c>
      <c r="V37" s="83">
        <f t="shared" ca="1" si="1"/>
        <v>0</v>
      </c>
    </row>
    <row r="38" spans="1:22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04"/>
      <c r="K38" s="100">
        <f t="shared" ca="1" si="4"/>
        <v>0</v>
      </c>
      <c r="L38" s="183"/>
      <c r="M38" s="184">
        <f t="shared" ca="1" si="5"/>
        <v>0</v>
      </c>
      <c r="N38" s="104"/>
      <c r="O38" s="100">
        <f t="shared" ca="1" si="6"/>
        <v>0</v>
      </c>
      <c r="P38" s="122"/>
      <c r="Q38" s="147">
        <f t="shared" ca="1" si="7"/>
        <v>0</v>
      </c>
      <c r="R38" s="104"/>
      <c r="S38" s="100">
        <f t="shared" ca="1" si="8"/>
        <v>0</v>
      </c>
      <c r="T38" s="171"/>
      <c r="U38" s="140">
        <f t="shared" ca="1" si="9"/>
        <v>0</v>
      </c>
      <c r="V38" s="83">
        <f t="shared" ca="1" si="1"/>
        <v>0</v>
      </c>
    </row>
    <row r="39" spans="1:2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04"/>
      <c r="K39" s="100">
        <f t="shared" ca="1" si="4"/>
        <v>0</v>
      </c>
      <c r="L39" s="183"/>
      <c r="M39" s="184">
        <f t="shared" ca="1" si="5"/>
        <v>0</v>
      </c>
      <c r="N39" s="104"/>
      <c r="O39" s="100">
        <f t="shared" ca="1" si="6"/>
        <v>0</v>
      </c>
      <c r="P39" s="122"/>
      <c r="Q39" s="147">
        <f t="shared" ca="1" si="7"/>
        <v>0</v>
      </c>
      <c r="R39" s="104"/>
      <c r="S39" s="100">
        <f t="shared" ca="1" si="8"/>
        <v>0</v>
      </c>
      <c r="T39" s="171"/>
      <c r="U39" s="140">
        <f t="shared" ca="1" si="9"/>
        <v>0</v>
      </c>
      <c r="V39" s="83">
        <f t="shared" ca="1" si="1"/>
        <v>0</v>
      </c>
    </row>
    <row r="40" spans="1:22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04"/>
      <c r="K40" s="100">
        <f t="shared" ca="1" si="4"/>
        <v>0</v>
      </c>
      <c r="L40" s="183"/>
      <c r="M40" s="184">
        <f t="shared" ca="1" si="5"/>
        <v>0</v>
      </c>
      <c r="N40" s="104"/>
      <c r="O40" s="100">
        <f t="shared" ca="1" si="6"/>
        <v>0</v>
      </c>
      <c r="P40" s="122"/>
      <c r="Q40" s="147">
        <f t="shared" ca="1" si="7"/>
        <v>0</v>
      </c>
      <c r="R40" s="104"/>
      <c r="S40" s="100">
        <f t="shared" ca="1" si="8"/>
        <v>0</v>
      </c>
      <c r="T40" s="171"/>
      <c r="U40" s="140">
        <f t="shared" ca="1" si="9"/>
        <v>0</v>
      </c>
      <c r="V40" s="83">
        <f t="shared" ca="1" si="1"/>
        <v>0</v>
      </c>
    </row>
    <row r="41" spans="1:22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04"/>
      <c r="K41" s="100">
        <f t="shared" si="4"/>
        <v>0</v>
      </c>
      <c r="L41" s="183"/>
      <c r="M41" s="184">
        <f t="shared" si="5"/>
        <v>0</v>
      </c>
      <c r="N41" s="104"/>
      <c r="O41" s="100">
        <f t="shared" si="6"/>
        <v>0</v>
      </c>
      <c r="P41" s="122"/>
      <c r="Q41" s="147">
        <f t="shared" si="7"/>
        <v>0</v>
      </c>
      <c r="R41" s="104"/>
      <c r="S41" s="100">
        <f t="shared" si="8"/>
        <v>0</v>
      </c>
      <c r="T41" s="171"/>
      <c r="U41" s="140">
        <f t="shared" si="9"/>
        <v>0</v>
      </c>
      <c r="V41" s="83">
        <f t="shared" si="1"/>
        <v>0</v>
      </c>
    </row>
    <row r="42" spans="1:22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04"/>
      <c r="K42" s="100">
        <f t="shared" si="4"/>
        <v>0</v>
      </c>
      <c r="L42" s="183"/>
      <c r="M42" s="184">
        <f t="shared" si="5"/>
        <v>0</v>
      </c>
      <c r="N42" s="104"/>
      <c r="O42" s="100">
        <f t="shared" si="6"/>
        <v>0</v>
      </c>
      <c r="P42" s="122"/>
      <c r="Q42" s="147">
        <f t="shared" si="7"/>
        <v>0</v>
      </c>
      <c r="R42" s="104"/>
      <c r="S42" s="100">
        <f t="shared" si="8"/>
        <v>0</v>
      </c>
      <c r="T42" s="171"/>
      <c r="U42" s="140">
        <f t="shared" si="9"/>
        <v>0</v>
      </c>
      <c r="V42" s="83">
        <f t="shared" si="1"/>
        <v>0</v>
      </c>
    </row>
    <row r="43" spans="1:22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04"/>
      <c r="K43" s="100">
        <f t="shared" ca="1" si="4"/>
        <v>0</v>
      </c>
      <c r="L43" s="183"/>
      <c r="M43" s="184">
        <f t="shared" ca="1" si="5"/>
        <v>0</v>
      </c>
      <c r="N43" s="104"/>
      <c r="O43" s="100">
        <f t="shared" ca="1" si="6"/>
        <v>0</v>
      </c>
      <c r="P43" s="122"/>
      <c r="Q43" s="147">
        <f t="shared" ca="1" si="7"/>
        <v>0</v>
      </c>
      <c r="R43" s="104"/>
      <c r="S43" s="100">
        <f t="shared" ca="1" si="8"/>
        <v>0</v>
      </c>
      <c r="T43" s="171"/>
      <c r="U43" s="140">
        <f t="shared" ca="1" si="9"/>
        <v>0</v>
      </c>
      <c r="V43" s="83">
        <f t="shared" ca="1" si="1"/>
        <v>0</v>
      </c>
    </row>
    <row r="44" spans="1:22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04"/>
      <c r="K44" s="100">
        <f t="shared" si="4"/>
        <v>0</v>
      </c>
      <c r="L44" s="183"/>
      <c r="M44" s="184">
        <f t="shared" si="5"/>
        <v>0</v>
      </c>
      <c r="N44" s="104"/>
      <c r="O44" s="100">
        <f t="shared" si="6"/>
        <v>0</v>
      </c>
      <c r="P44" s="122"/>
      <c r="Q44" s="147">
        <f t="shared" si="7"/>
        <v>0</v>
      </c>
      <c r="R44" s="104"/>
      <c r="S44" s="100">
        <f t="shared" si="8"/>
        <v>0</v>
      </c>
      <c r="T44" s="171"/>
      <c r="U44" s="140">
        <f t="shared" si="9"/>
        <v>0</v>
      </c>
      <c r="V44" s="83">
        <f t="shared" si="1"/>
        <v>0</v>
      </c>
    </row>
    <row r="45" spans="1:22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04"/>
      <c r="K45" s="100">
        <f t="shared" ca="1" si="4"/>
        <v>0</v>
      </c>
      <c r="L45" s="183"/>
      <c r="M45" s="184">
        <f t="shared" ca="1" si="5"/>
        <v>0</v>
      </c>
      <c r="N45" s="104"/>
      <c r="O45" s="100">
        <f t="shared" ca="1" si="6"/>
        <v>0</v>
      </c>
      <c r="P45" s="122"/>
      <c r="Q45" s="147">
        <f t="shared" ca="1" si="7"/>
        <v>0</v>
      </c>
      <c r="R45" s="104"/>
      <c r="S45" s="100">
        <f t="shared" ca="1" si="8"/>
        <v>0</v>
      </c>
      <c r="T45" s="171"/>
      <c r="U45" s="140">
        <f t="shared" ca="1" si="9"/>
        <v>0</v>
      </c>
      <c r="V45" s="83">
        <f t="shared" ca="1" si="1"/>
        <v>0</v>
      </c>
    </row>
    <row r="46" spans="1:22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04"/>
      <c r="K46" s="100">
        <f t="shared" si="4"/>
        <v>0</v>
      </c>
      <c r="L46" s="183"/>
      <c r="M46" s="184">
        <f t="shared" si="5"/>
        <v>0</v>
      </c>
      <c r="N46" s="104"/>
      <c r="O46" s="100">
        <f t="shared" si="6"/>
        <v>0</v>
      </c>
      <c r="P46" s="122"/>
      <c r="Q46" s="147">
        <f t="shared" si="7"/>
        <v>0</v>
      </c>
      <c r="R46" s="104"/>
      <c r="S46" s="100">
        <f t="shared" si="8"/>
        <v>0</v>
      </c>
      <c r="T46" s="171"/>
      <c r="U46" s="140">
        <f t="shared" si="9"/>
        <v>0</v>
      </c>
      <c r="V46" s="83">
        <f t="shared" si="1"/>
        <v>0</v>
      </c>
    </row>
    <row r="47" spans="1:22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04"/>
      <c r="K47" s="100">
        <f t="shared" si="4"/>
        <v>0</v>
      </c>
      <c r="L47" s="183"/>
      <c r="M47" s="184">
        <f t="shared" si="5"/>
        <v>0</v>
      </c>
      <c r="N47" s="104"/>
      <c r="O47" s="100">
        <f t="shared" si="6"/>
        <v>0</v>
      </c>
      <c r="P47" s="122"/>
      <c r="Q47" s="147">
        <f t="shared" si="7"/>
        <v>0</v>
      </c>
      <c r="R47" s="104"/>
      <c r="S47" s="100">
        <f t="shared" si="8"/>
        <v>0</v>
      </c>
      <c r="T47" s="171"/>
      <c r="U47" s="140">
        <f t="shared" si="9"/>
        <v>0</v>
      </c>
      <c r="V47" s="83">
        <f t="shared" si="1"/>
        <v>0</v>
      </c>
    </row>
    <row r="48" spans="1:22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04"/>
      <c r="K48" s="100">
        <f t="shared" ca="1" si="4"/>
        <v>0</v>
      </c>
      <c r="L48" s="183"/>
      <c r="M48" s="184">
        <f t="shared" ca="1" si="5"/>
        <v>0</v>
      </c>
      <c r="N48" s="104"/>
      <c r="O48" s="100">
        <f t="shared" ca="1" si="6"/>
        <v>0</v>
      </c>
      <c r="P48" s="122"/>
      <c r="Q48" s="147">
        <f t="shared" ca="1" si="7"/>
        <v>0</v>
      </c>
      <c r="R48" s="104"/>
      <c r="S48" s="100">
        <f t="shared" ca="1" si="8"/>
        <v>0</v>
      </c>
      <c r="T48" s="171"/>
      <c r="U48" s="140">
        <f t="shared" ca="1" si="9"/>
        <v>0</v>
      </c>
      <c r="V48" s="83">
        <f t="shared" ca="1" si="1"/>
        <v>0</v>
      </c>
    </row>
    <row r="49" spans="1:22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04"/>
      <c r="K49" s="100">
        <f t="shared" si="4"/>
        <v>0</v>
      </c>
      <c r="L49" s="183"/>
      <c r="M49" s="184">
        <f t="shared" si="5"/>
        <v>0</v>
      </c>
      <c r="N49" s="104"/>
      <c r="O49" s="100">
        <f t="shared" si="6"/>
        <v>0</v>
      </c>
      <c r="P49" s="122"/>
      <c r="Q49" s="147">
        <f t="shared" si="7"/>
        <v>0</v>
      </c>
      <c r="R49" s="104"/>
      <c r="S49" s="100">
        <f t="shared" si="8"/>
        <v>0</v>
      </c>
      <c r="T49" s="171"/>
      <c r="U49" s="140">
        <f t="shared" si="9"/>
        <v>0</v>
      </c>
      <c r="V49" s="83">
        <f t="shared" si="1"/>
        <v>0</v>
      </c>
    </row>
    <row r="50" spans="1:22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04"/>
      <c r="K50" s="100">
        <f t="shared" si="4"/>
        <v>0</v>
      </c>
      <c r="L50" s="183"/>
      <c r="M50" s="184">
        <f t="shared" si="5"/>
        <v>0</v>
      </c>
      <c r="N50" s="104"/>
      <c r="O50" s="100">
        <f t="shared" si="6"/>
        <v>0</v>
      </c>
      <c r="P50" s="122"/>
      <c r="Q50" s="147">
        <f t="shared" si="7"/>
        <v>0</v>
      </c>
      <c r="R50" s="104"/>
      <c r="S50" s="100">
        <f t="shared" si="8"/>
        <v>0</v>
      </c>
      <c r="T50" s="171"/>
      <c r="U50" s="140">
        <f t="shared" si="9"/>
        <v>0</v>
      </c>
      <c r="V50" s="83">
        <f t="shared" si="1"/>
        <v>0</v>
      </c>
    </row>
    <row r="51" spans="1:22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04"/>
      <c r="K51" s="100">
        <f t="shared" si="4"/>
        <v>0</v>
      </c>
      <c r="L51" s="183"/>
      <c r="M51" s="184">
        <f t="shared" si="5"/>
        <v>0</v>
      </c>
      <c r="N51" s="104"/>
      <c r="O51" s="100">
        <f t="shared" si="6"/>
        <v>0</v>
      </c>
      <c r="P51" s="122"/>
      <c r="Q51" s="147">
        <f t="shared" si="7"/>
        <v>0</v>
      </c>
      <c r="R51" s="104"/>
      <c r="S51" s="100">
        <f t="shared" si="8"/>
        <v>0</v>
      </c>
      <c r="T51" s="171"/>
      <c r="U51" s="140">
        <f t="shared" si="9"/>
        <v>0</v>
      </c>
      <c r="V51" s="83">
        <f t="shared" si="1"/>
        <v>0</v>
      </c>
    </row>
    <row r="52" spans="1:22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04"/>
      <c r="K52" s="100">
        <f t="shared" ca="1" si="4"/>
        <v>0</v>
      </c>
      <c r="L52" s="183"/>
      <c r="M52" s="184">
        <f t="shared" ca="1" si="5"/>
        <v>0</v>
      </c>
      <c r="N52" s="104"/>
      <c r="O52" s="100">
        <f t="shared" ca="1" si="6"/>
        <v>0</v>
      </c>
      <c r="P52" s="122"/>
      <c r="Q52" s="147">
        <f t="shared" ca="1" si="7"/>
        <v>0</v>
      </c>
      <c r="R52" s="104"/>
      <c r="S52" s="100">
        <f t="shared" ca="1" si="8"/>
        <v>0</v>
      </c>
      <c r="T52" s="171"/>
      <c r="U52" s="140">
        <f t="shared" ca="1" si="9"/>
        <v>0</v>
      </c>
      <c r="V52" s="83">
        <f t="shared" ca="1" si="1"/>
        <v>0</v>
      </c>
    </row>
    <row r="53" spans="1:22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04"/>
      <c r="K53" s="100">
        <f t="shared" ca="1" si="4"/>
        <v>0</v>
      </c>
      <c r="L53" s="183"/>
      <c r="M53" s="184">
        <f t="shared" ca="1" si="5"/>
        <v>0</v>
      </c>
      <c r="N53" s="104"/>
      <c r="O53" s="100">
        <f t="shared" ca="1" si="6"/>
        <v>0</v>
      </c>
      <c r="P53" s="122"/>
      <c r="Q53" s="147">
        <f t="shared" ca="1" si="7"/>
        <v>0</v>
      </c>
      <c r="R53" s="104"/>
      <c r="S53" s="100">
        <f t="shared" ca="1" si="8"/>
        <v>0</v>
      </c>
      <c r="T53" s="171"/>
      <c r="U53" s="140">
        <f t="shared" ca="1" si="9"/>
        <v>0</v>
      </c>
      <c r="V53" s="83">
        <f t="shared" ca="1" si="1"/>
        <v>0</v>
      </c>
    </row>
    <row r="54" spans="1:22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04"/>
      <c r="K54" s="100">
        <f t="shared" ca="1" si="4"/>
        <v>0</v>
      </c>
      <c r="L54" s="183"/>
      <c r="M54" s="184">
        <f t="shared" ca="1" si="5"/>
        <v>0</v>
      </c>
      <c r="N54" s="104"/>
      <c r="O54" s="100">
        <f t="shared" ca="1" si="6"/>
        <v>0</v>
      </c>
      <c r="P54" s="122"/>
      <c r="Q54" s="147">
        <f t="shared" ca="1" si="7"/>
        <v>0</v>
      </c>
      <c r="R54" s="104"/>
      <c r="S54" s="100">
        <f t="shared" ca="1" si="8"/>
        <v>0</v>
      </c>
      <c r="T54" s="171"/>
      <c r="U54" s="140">
        <f t="shared" ca="1" si="9"/>
        <v>0</v>
      </c>
      <c r="V54" s="83">
        <f t="shared" ca="1" si="1"/>
        <v>0</v>
      </c>
    </row>
    <row r="55" spans="1:22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04"/>
      <c r="K55" s="100">
        <f t="shared" ca="1" si="4"/>
        <v>0</v>
      </c>
      <c r="L55" s="183"/>
      <c r="M55" s="184">
        <f t="shared" ca="1" si="5"/>
        <v>0</v>
      </c>
      <c r="N55" s="104"/>
      <c r="O55" s="100">
        <f t="shared" ca="1" si="6"/>
        <v>0</v>
      </c>
      <c r="P55" s="122"/>
      <c r="Q55" s="147">
        <f t="shared" ca="1" si="7"/>
        <v>0</v>
      </c>
      <c r="R55" s="104"/>
      <c r="S55" s="100">
        <f t="shared" ca="1" si="8"/>
        <v>0</v>
      </c>
      <c r="T55" s="171"/>
      <c r="U55" s="140">
        <f t="shared" ca="1" si="9"/>
        <v>0</v>
      </c>
      <c r="V55" s="83">
        <f t="shared" ca="1" si="1"/>
        <v>0</v>
      </c>
    </row>
    <row r="56" spans="1:22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04"/>
      <c r="K56" s="100">
        <f t="shared" ca="1" si="4"/>
        <v>0</v>
      </c>
      <c r="L56" s="183"/>
      <c r="M56" s="184">
        <f t="shared" ca="1" si="5"/>
        <v>0</v>
      </c>
      <c r="N56" s="104"/>
      <c r="O56" s="100">
        <f t="shared" ca="1" si="6"/>
        <v>0</v>
      </c>
      <c r="P56" s="122"/>
      <c r="Q56" s="147">
        <f t="shared" ca="1" si="7"/>
        <v>0</v>
      </c>
      <c r="R56" s="104"/>
      <c r="S56" s="100">
        <f t="shared" ca="1" si="8"/>
        <v>0</v>
      </c>
      <c r="T56" s="171"/>
      <c r="U56" s="140">
        <f t="shared" ca="1" si="9"/>
        <v>0</v>
      </c>
      <c r="V56" s="83">
        <f t="shared" ca="1" si="1"/>
        <v>0</v>
      </c>
    </row>
    <row r="57" spans="1:22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12</v>
      </c>
      <c r="F57" s="107"/>
      <c r="G57" s="100">
        <f t="shared" ca="1" si="3"/>
        <v>0</v>
      </c>
      <c r="H57" s="122"/>
      <c r="I57" s="147">
        <f t="shared" ca="1" si="3"/>
        <v>0</v>
      </c>
      <c r="J57" s="104"/>
      <c r="K57" s="100">
        <f t="shared" ca="1" si="4"/>
        <v>0</v>
      </c>
      <c r="L57" s="183"/>
      <c r="M57" s="184">
        <f t="shared" ca="1" si="5"/>
        <v>0</v>
      </c>
      <c r="N57" s="104"/>
      <c r="O57" s="100">
        <f t="shared" ca="1" si="6"/>
        <v>0</v>
      </c>
      <c r="P57" s="122">
        <v>12</v>
      </c>
      <c r="Q57" s="147">
        <f t="shared" ca="1" si="7"/>
        <v>420</v>
      </c>
      <c r="R57" s="104"/>
      <c r="S57" s="100">
        <f t="shared" ca="1" si="8"/>
        <v>0</v>
      </c>
      <c r="T57" s="171"/>
      <c r="U57" s="140">
        <f t="shared" ca="1" si="9"/>
        <v>0</v>
      </c>
      <c r="V57" s="83">
        <f t="shared" ca="1" si="1"/>
        <v>420</v>
      </c>
    </row>
    <row r="58" spans="1:22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04"/>
      <c r="K58" s="100">
        <f t="shared" ca="1" si="4"/>
        <v>0</v>
      </c>
      <c r="L58" s="183"/>
      <c r="M58" s="184">
        <f t="shared" ca="1" si="5"/>
        <v>0</v>
      </c>
      <c r="N58" s="104"/>
      <c r="O58" s="100">
        <f t="shared" ca="1" si="6"/>
        <v>0</v>
      </c>
      <c r="P58" s="122"/>
      <c r="Q58" s="147">
        <f t="shared" ca="1" si="7"/>
        <v>0</v>
      </c>
      <c r="R58" s="104"/>
      <c r="S58" s="100">
        <f t="shared" ca="1" si="8"/>
        <v>0</v>
      </c>
      <c r="T58" s="171"/>
      <c r="U58" s="140">
        <f t="shared" ca="1" si="9"/>
        <v>0</v>
      </c>
      <c r="V58" s="83">
        <f t="shared" ca="1" si="1"/>
        <v>0</v>
      </c>
    </row>
    <row r="59" spans="1:22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04"/>
      <c r="K59" s="100">
        <f t="shared" si="4"/>
        <v>0</v>
      </c>
      <c r="L59" s="183"/>
      <c r="M59" s="184">
        <f t="shared" si="5"/>
        <v>0</v>
      </c>
      <c r="N59" s="104"/>
      <c r="O59" s="100">
        <f t="shared" si="6"/>
        <v>0</v>
      </c>
      <c r="P59" s="122"/>
      <c r="Q59" s="147">
        <f t="shared" si="7"/>
        <v>0</v>
      </c>
      <c r="R59" s="104"/>
      <c r="S59" s="100">
        <f t="shared" si="8"/>
        <v>0</v>
      </c>
      <c r="T59" s="171"/>
      <c r="U59" s="140">
        <f t="shared" si="9"/>
        <v>0</v>
      </c>
      <c r="V59" s="83">
        <f t="shared" si="1"/>
        <v>0</v>
      </c>
    </row>
    <row r="60" spans="1:22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04"/>
      <c r="K60" s="100">
        <f t="shared" si="4"/>
        <v>0</v>
      </c>
      <c r="L60" s="183"/>
      <c r="M60" s="184">
        <f t="shared" si="5"/>
        <v>0</v>
      </c>
      <c r="N60" s="104"/>
      <c r="O60" s="100">
        <f t="shared" si="6"/>
        <v>0</v>
      </c>
      <c r="P60" s="122"/>
      <c r="Q60" s="147">
        <f t="shared" si="7"/>
        <v>0</v>
      </c>
      <c r="R60" s="104"/>
      <c r="S60" s="100">
        <f t="shared" si="8"/>
        <v>0</v>
      </c>
      <c r="T60" s="171"/>
      <c r="U60" s="140">
        <f t="shared" si="9"/>
        <v>0</v>
      </c>
      <c r="V60" s="83">
        <f t="shared" si="1"/>
        <v>0</v>
      </c>
    </row>
    <row r="61" spans="1:22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04"/>
      <c r="K61" s="100">
        <f t="shared" ca="1" si="4"/>
        <v>0</v>
      </c>
      <c r="L61" s="183"/>
      <c r="M61" s="184">
        <f t="shared" ca="1" si="5"/>
        <v>0</v>
      </c>
      <c r="N61" s="104"/>
      <c r="O61" s="100">
        <f t="shared" ca="1" si="6"/>
        <v>0</v>
      </c>
      <c r="P61" s="122"/>
      <c r="Q61" s="147">
        <f t="shared" ca="1" si="7"/>
        <v>0</v>
      </c>
      <c r="R61" s="104"/>
      <c r="S61" s="100">
        <f t="shared" ca="1" si="8"/>
        <v>0</v>
      </c>
      <c r="T61" s="171"/>
      <c r="U61" s="140">
        <f t="shared" ca="1" si="9"/>
        <v>0</v>
      </c>
      <c r="V61" s="83">
        <f t="shared" ca="1" si="1"/>
        <v>0</v>
      </c>
    </row>
    <row r="62" spans="1:22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9.5</v>
      </c>
      <c r="F62" s="107"/>
      <c r="G62" s="100">
        <f t="shared" si="3"/>
        <v>0</v>
      </c>
      <c r="H62" s="122"/>
      <c r="I62" s="147">
        <f t="shared" si="3"/>
        <v>0</v>
      </c>
      <c r="J62" s="104"/>
      <c r="K62" s="100">
        <f t="shared" si="4"/>
        <v>0</v>
      </c>
      <c r="L62" s="183">
        <v>9</v>
      </c>
      <c r="M62" s="184">
        <f t="shared" si="5"/>
        <v>900</v>
      </c>
      <c r="N62" s="104"/>
      <c r="O62" s="100">
        <f t="shared" si="6"/>
        <v>0</v>
      </c>
      <c r="P62" s="122">
        <v>0.5</v>
      </c>
      <c r="Q62" s="147">
        <f t="shared" si="7"/>
        <v>50</v>
      </c>
      <c r="R62" s="104"/>
      <c r="S62" s="100">
        <f t="shared" si="8"/>
        <v>0</v>
      </c>
      <c r="T62" s="171"/>
      <c r="U62" s="140">
        <f t="shared" si="9"/>
        <v>0</v>
      </c>
      <c r="V62" s="83">
        <f t="shared" si="1"/>
        <v>950</v>
      </c>
    </row>
    <row r="63" spans="1:22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04"/>
      <c r="K63" s="100">
        <f t="shared" si="4"/>
        <v>0</v>
      </c>
      <c r="L63" s="183"/>
      <c r="M63" s="184">
        <f t="shared" si="5"/>
        <v>0</v>
      </c>
      <c r="N63" s="104"/>
      <c r="O63" s="100">
        <f t="shared" si="6"/>
        <v>0</v>
      </c>
      <c r="P63" s="122"/>
      <c r="Q63" s="147">
        <f t="shared" si="7"/>
        <v>0</v>
      </c>
      <c r="R63" s="104"/>
      <c r="S63" s="100">
        <f t="shared" si="8"/>
        <v>0</v>
      </c>
      <c r="T63" s="171"/>
      <c r="U63" s="140">
        <f t="shared" si="9"/>
        <v>0</v>
      </c>
      <c r="V63" s="83">
        <f t="shared" si="1"/>
        <v>0</v>
      </c>
    </row>
    <row r="64" spans="1:22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04"/>
      <c r="K64" s="100">
        <f t="shared" si="4"/>
        <v>0</v>
      </c>
      <c r="L64" s="183"/>
      <c r="M64" s="184">
        <f t="shared" si="5"/>
        <v>0</v>
      </c>
      <c r="N64" s="104"/>
      <c r="O64" s="100">
        <f t="shared" si="6"/>
        <v>0</v>
      </c>
      <c r="P64" s="122"/>
      <c r="Q64" s="147">
        <f t="shared" si="7"/>
        <v>0</v>
      </c>
      <c r="R64" s="104"/>
      <c r="S64" s="100">
        <f t="shared" si="8"/>
        <v>0</v>
      </c>
      <c r="T64" s="171"/>
      <c r="U64" s="140">
        <f t="shared" si="9"/>
        <v>0</v>
      </c>
      <c r="V64" s="83">
        <f t="shared" si="1"/>
        <v>0</v>
      </c>
    </row>
    <row r="65" spans="1:22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04"/>
      <c r="K65" s="100">
        <f t="shared" si="4"/>
        <v>0</v>
      </c>
      <c r="L65" s="183"/>
      <c r="M65" s="184">
        <f t="shared" si="5"/>
        <v>0</v>
      </c>
      <c r="N65" s="104"/>
      <c r="O65" s="100">
        <f t="shared" si="6"/>
        <v>0</v>
      </c>
      <c r="P65" s="122"/>
      <c r="Q65" s="147">
        <f t="shared" si="7"/>
        <v>0</v>
      </c>
      <c r="R65" s="104"/>
      <c r="S65" s="100">
        <f t="shared" si="8"/>
        <v>0</v>
      </c>
      <c r="T65" s="171"/>
      <c r="U65" s="140">
        <f t="shared" si="9"/>
        <v>0</v>
      </c>
      <c r="V65" s="83">
        <f t="shared" si="1"/>
        <v>0</v>
      </c>
    </row>
    <row r="66" spans="1:22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04"/>
      <c r="K66" s="100">
        <f t="shared" ca="1" si="4"/>
        <v>0</v>
      </c>
      <c r="L66" s="183"/>
      <c r="M66" s="184">
        <f t="shared" ca="1" si="5"/>
        <v>0</v>
      </c>
      <c r="N66" s="104"/>
      <c r="O66" s="100">
        <f t="shared" ca="1" si="6"/>
        <v>0</v>
      </c>
      <c r="P66" s="122"/>
      <c r="Q66" s="147">
        <f t="shared" ca="1" si="7"/>
        <v>0</v>
      </c>
      <c r="R66" s="104"/>
      <c r="S66" s="100">
        <f t="shared" ca="1" si="8"/>
        <v>0</v>
      </c>
      <c r="T66" s="171"/>
      <c r="U66" s="140">
        <f t="shared" ca="1" si="9"/>
        <v>0</v>
      </c>
      <c r="V66" s="83">
        <f t="shared" ca="1" si="1"/>
        <v>0</v>
      </c>
    </row>
    <row r="67" spans="1:22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18</v>
      </c>
      <c r="F67" s="107"/>
      <c r="G67" s="100">
        <f t="shared" si="3"/>
        <v>0</v>
      </c>
      <c r="H67" s="122"/>
      <c r="I67" s="147">
        <f t="shared" si="3"/>
        <v>0</v>
      </c>
      <c r="J67" s="104"/>
      <c r="K67" s="100">
        <f t="shared" si="4"/>
        <v>0</v>
      </c>
      <c r="L67" s="183">
        <v>18</v>
      </c>
      <c r="M67" s="184">
        <f t="shared" si="5"/>
        <v>1080</v>
      </c>
      <c r="N67" s="104"/>
      <c r="O67" s="100">
        <f t="shared" si="6"/>
        <v>0</v>
      </c>
      <c r="P67" s="122"/>
      <c r="Q67" s="147">
        <f t="shared" si="7"/>
        <v>0</v>
      </c>
      <c r="R67" s="104"/>
      <c r="S67" s="100">
        <f t="shared" si="8"/>
        <v>0</v>
      </c>
      <c r="T67" s="171"/>
      <c r="U67" s="140">
        <f t="shared" si="9"/>
        <v>0</v>
      </c>
      <c r="V67" s="83">
        <f t="shared" si="1"/>
        <v>1080</v>
      </c>
    </row>
    <row r="68" spans="1:22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04"/>
      <c r="K68" s="100">
        <f t="shared" si="4"/>
        <v>0</v>
      </c>
      <c r="L68" s="183"/>
      <c r="M68" s="184">
        <f t="shared" si="5"/>
        <v>0</v>
      </c>
      <c r="N68" s="104"/>
      <c r="O68" s="100">
        <f t="shared" si="6"/>
        <v>0</v>
      </c>
      <c r="P68" s="122"/>
      <c r="Q68" s="147">
        <f t="shared" si="7"/>
        <v>0</v>
      </c>
      <c r="R68" s="104"/>
      <c r="S68" s="100">
        <f t="shared" si="8"/>
        <v>0</v>
      </c>
      <c r="T68" s="171"/>
      <c r="U68" s="140">
        <f t="shared" si="9"/>
        <v>0</v>
      </c>
      <c r="V68" s="83">
        <f t="shared" si="1"/>
        <v>0</v>
      </c>
    </row>
    <row r="69" spans="1:22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04"/>
      <c r="K69" s="100">
        <f t="shared" si="4"/>
        <v>0</v>
      </c>
      <c r="L69" s="183"/>
      <c r="M69" s="184">
        <f t="shared" si="5"/>
        <v>0</v>
      </c>
      <c r="N69" s="104"/>
      <c r="O69" s="100">
        <f t="shared" si="6"/>
        <v>0</v>
      </c>
      <c r="P69" s="122"/>
      <c r="Q69" s="147">
        <f t="shared" si="7"/>
        <v>0</v>
      </c>
      <c r="R69" s="104"/>
      <c r="S69" s="100">
        <f t="shared" si="8"/>
        <v>0</v>
      </c>
      <c r="T69" s="171"/>
      <c r="U69" s="140">
        <f t="shared" si="9"/>
        <v>0</v>
      </c>
      <c r="V69" s="83">
        <f t="shared" si="1"/>
        <v>0</v>
      </c>
    </row>
    <row r="70" spans="1:22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04"/>
      <c r="K70" s="100">
        <f t="shared" si="4"/>
        <v>0</v>
      </c>
      <c r="L70" s="183"/>
      <c r="M70" s="184">
        <f t="shared" si="5"/>
        <v>0</v>
      </c>
      <c r="N70" s="104"/>
      <c r="O70" s="100">
        <f t="shared" si="6"/>
        <v>0</v>
      </c>
      <c r="P70" s="122"/>
      <c r="Q70" s="147">
        <f t="shared" si="7"/>
        <v>0</v>
      </c>
      <c r="R70" s="104"/>
      <c r="S70" s="100">
        <f t="shared" si="8"/>
        <v>0</v>
      </c>
      <c r="T70" s="171"/>
      <c r="U70" s="140">
        <f t="shared" si="9"/>
        <v>0</v>
      </c>
      <c r="V70" s="83">
        <f t="shared" si="1"/>
        <v>0</v>
      </c>
    </row>
    <row r="71" spans="1:22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04"/>
      <c r="K71" s="100">
        <f t="shared" si="4"/>
        <v>0</v>
      </c>
      <c r="L71" s="183"/>
      <c r="M71" s="184">
        <f t="shared" si="5"/>
        <v>0</v>
      </c>
      <c r="N71" s="104"/>
      <c r="O71" s="100">
        <f t="shared" si="6"/>
        <v>0</v>
      </c>
      <c r="P71" s="122"/>
      <c r="Q71" s="147">
        <f t="shared" si="7"/>
        <v>0</v>
      </c>
      <c r="R71" s="104"/>
      <c r="S71" s="100">
        <f t="shared" si="8"/>
        <v>0</v>
      </c>
      <c r="T71" s="171"/>
      <c r="U71" s="140">
        <f t="shared" si="9"/>
        <v>0</v>
      </c>
      <c r="V71" s="83">
        <f t="shared" si="1"/>
        <v>0</v>
      </c>
    </row>
    <row r="72" spans="1:22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04"/>
      <c r="K72" s="100">
        <f t="shared" si="4"/>
        <v>0</v>
      </c>
      <c r="L72" s="183"/>
      <c r="M72" s="184">
        <f t="shared" si="5"/>
        <v>0</v>
      </c>
      <c r="N72" s="104"/>
      <c r="O72" s="100">
        <f t="shared" si="6"/>
        <v>0</v>
      </c>
      <c r="P72" s="122"/>
      <c r="Q72" s="147">
        <f t="shared" si="7"/>
        <v>0</v>
      </c>
      <c r="R72" s="104"/>
      <c r="S72" s="100">
        <f t="shared" si="8"/>
        <v>0</v>
      </c>
      <c r="T72" s="171"/>
      <c r="U72" s="140">
        <f t="shared" si="9"/>
        <v>0</v>
      </c>
      <c r="V72" s="83">
        <f t="shared" si="1"/>
        <v>0</v>
      </c>
    </row>
    <row r="73" spans="1:22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04"/>
      <c r="K73" s="100">
        <f t="shared" si="4"/>
        <v>0</v>
      </c>
      <c r="L73" s="183"/>
      <c r="M73" s="184">
        <f t="shared" si="5"/>
        <v>0</v>
      </c>
      <c r="N73" s="104"/>
      <c r="O73" s="100">
        <f t="shared" si="6"/>
        <v>0</v>
      </c>
      <c r="P73" s="122"/>
      <c r="Q73" s="147">
        <f t="shared" si="7"/>
        <v>0</v>
      </c>
      <c r="R73" s="104"/>
      <c r="S73" s="100">
        <f t="shared" si="8"/>
        <v>0</v>
      </c>
      <c r="T73" s="171"/>
      <c r="U73" s="140">
        <f t="shared" si="9"/>
        <v>0</v>
      </c>
      <c r="V73" s="83">
        <f t="shared" si="1"/>
        <v>0</v>
      </c>
    </row>
    <row r="74" spans="1:22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04"/>
      <c r="K74" s="100">
        <f t="shared" si="4"/>
        <v>0</v>
      </c>
      <c r="L74" s="183"/>
      <c r="M74" s="184">
        <f t="shared" si="5"/>
        <v>0</v>
      </c>
      <c r="N74" s="104"/>
      <c r="O74" s="100">
        <f t="shared" si="6"/>
        <v>0</v>
      </c>
      <c r="P74" s="122"/>
      <c r="Q74" s="147">
        <f t="shared" si="7"/>
        <v>0</v>
      </c>
      <c r="R74" s="104"/>
      <c r="S74" s="100">
        <f t="shared" si="8"/>
        <v>0</v>
      </c>
      <c r="T74" s="171"/>
      <c r="U74" s="140">
        <f t="shared" si="9"/>
        <v>0</v>
      </c>
      <c r="V74" s="83">
        <f t="shared" si="1"/>
        <v>0</v>
      </c>
    </row>
    <row r="75" spans="1:22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04"/>
      <c r="K75" s="100">
        <f t="shared" ca="1" si="4"/>
        <v>0</v>
      </c>
      <c r="L75" s="183"/>
      <c r="M75" s="184">
        <f t="shared" ca="1" si="5"/>
        <v>0</v>
      </c>
      <c r="N75" s="104"/>
      <c r="O75" s="100">
        <f t="shared" ca="1" si="6"/>
        <v>0</v>
      </c>
      <c r="P75" s="122"/>
      <c r="Q75" s="147">
        <f t="shared" ca="1" si="7"/>
        <v>0</v>
      </c>
      <c r="R75" s="104"/>
      <c r="S75" s="100">
        <f t="shared" ca="1" si="8"/>
        <v>0</v>
      </c>
      <c r="T75" s="171"/>
      <c r="U75" s="140">
        <f t="shared" ca="1" si="9"/>
        <v>0</v>
      </c>
      <c r="V75" s="83">
        <f t="shared" ca="1" si="1"/>
        <v>0</v>
      </c>
    </row>
    <row r="76" spans="1:22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04"/>
      <c r="K76" s="100">
        <f t="shared" ca="1" si="4"/>
        <v>0</v>
      </c>
      <c r="L76" s="183"/>
      <c r="M76" s="184">
        <f t="shared" ca="1" si="5"/>
        <v>0</v>
      </c>
      <c r="N76" s="104"/>
      <c r="O76" s="100">
        <f t="shared" ca="1" si="6"/>
        <v>0</v>
      </c>
      <c r="P76" s="122"/>
      <c r="Q76" s="147">
        <f t="shared" ca="1" si="7"/>
        <v>0</v>
      </c>
      <c r="R76" s="104"/>
      <c r="S76" s="100">
        <f t="shared" ca="1" si="8"/>
        <v>0</v>
      </c>
      <c r="T76" s="171"/>
      <c r="U76" s="140">
        <f t="shared" ca="1" si="9"/>
        <v>0</v>
      </c>
      <c r="V76" s="83">
        <f t="shared" ca="1" si="1"/>
        <v>0</v>
      </c>
    </row>
    <row r="77" spans="1:22" ht="15" customHeight="1">
      <c r="A77" s="91" t="s">
        <v>258</v>
      </c>
      <c r="B77" s="14" t="s">
        <v>66</v>
      </c>
      <c r="C77" s="18" t="s">
        <v>6</v>
      </c>
      <c r="D77" s="19">
        <f t="shared" ref="D77:D84" si="10">IF(OR($C77="",$C77=0),"",VLOOKUP($C77,Ansätze,$D$11,FALSE))</f>
        <v>100</v>
      </c>
      <c r="E77" s="20">
        <f t="shared" si="2"/>
        <v>0</v>
      </c>
      <c r="F77" s="75"/>
      <c r="G77" s="100">
        <f t="shared" ref="G77:I84" si="11">IF($D77="",0,$D77*F77)</f>
        <v>0</v>
      </c>
      <c r="H77" s="122"/>
      <c r="I77" s="147">
        <f t="shared" si="11"/>
        <v>0</v>
      </c>
      <c r="J77" s="104"/>
      <c r="K77" s="100">
        <f t="shared" si="4"/>
        <v>0</v>
      </c>
      <c r="L77" s="183"/>
      <c r="M77" s="184">
        <f t="shared" si="5"/>
        <v>0</v>
      </c>
      <c r="N77" s="104"/>
      <c r="O77" s="100">
        <f t="shared" si="6"/>
        <v>0</v>
      </c>
      <c r="P77" s="122"/>
      <c r="Q77" s="147">
        <f t="shared" si="7"/>
        <v>0</v>
      </c>
      <c r="R77" s="104"/>
      <c r="S77" s="100">
        <f t="shared" si="8"/>
        <v>0</v>
      </c>
      <c r="T77" s="171"/>
      <c r="U77" s="140">
        <f t="shared" si="9"/>
        <v>0</v>
      </c>
      <c r="V77" s="83">
        <f t="shared" ref="V77:V84" si="12">IF(D77="",0,D77*E77)</f>
        <v>0</v>
      </c>
    </row>
    <row r="78" spans="1:22" ht="15" customHeight="1">
      <c r="A78" s="91" t="s">
        <v>274</v>
      </c>
      <c r="B78" s="14" t="s">
        <v>66</v>
      </c>
      <c r="C78" s="18" t="s">
        <v>9</v>
      </c>
      <c r="D78" s="19">
        <f t="shared" si="10"/>
        <v>35</v>
      </c>
      <c r="E78" s="20">
        <f t="shared" ref="E78:E86" si="13">F78+H78+J78+L78+N78+P78+R78</f>
        <v>0</v>
      </c>
      <c r="F78" s="75"/>
      <c r="G78" s="100">
        <f t="shared" si="11"/>
        <v>0</v>
      </c>
      <c r="H78" s="122"/>
      <c r="I78" s="147">
        <f t="shared" si="11"/>
        <v>0</v>
      </c>
      <c r="J78" s="104"/>
      <c r="K78" s="100">
        <f t="shared" ref="K78:K84" si="14">IF($D78="",0,$D78*J78)</f>
        <v>0</v>
      </c>
      <c r="L78" s="183"/>
      <c r="M78" s="184">
        <f t="shared" ref="M78:M84" si="15">IF($D78="",0,$D78*L78)</f>
        <v>0</v>
      </c>
      <c r="N78" s="104"/>
      <c r="O78" s="100">
        <f t="shared" ref="O78:O84" si="16">IF($D78="",0,$D78*N78)</f>
        <v>0</v>
      </c>
      <c r="P78" s="122"/>
      <c r="Q78" s="147">
        <f t="shared" ref="Q78:Q84" si="17">IF($D78="",0,$D78*P78)</f>
        <v>0</v>
      </c>
      <c r="R78" s="104"/>
      <c r="S78" s="100">
        <f t="shared" ref="S78:S84" si="18">IF($D78="",0,$D78*R78)</f>
        <v>0</v>
      </c>
      <c r="T78" s="171"/>
      <c r="U78" s="140">
        <f t="shared" ref="U78:U84" si="19">IF($D78="",0,$D78*T78)</f>
        <v>0</v>
      </c>
      <c r="V78" s="83">
        <f t="shared" si="12"/>
        <v>0</v>
      </c>
    </row>
    <row r="79" spans="1:22" ht="15" customHeight="1">
      <c r="A79" s="91" t="s">
        <v>275</v>
      </c>
      <c r="B79" s="14" t="s">
        <v>66</v>
      </c>
      <c r="C79" s="18" t="s">
        <v>5</v>
      </c>
      <c r="D79" s="19">
        <f t="shared" si="10"/>
        <v>118</v>
      </c>
      <c r="E79" s="20">
        <f t="shared" si="13"/>
        <v>0</v>
      </c>
      <c r="F79" s="75"/>
      <c r="G79" s="100">
        <f t="shared" si="11"/>
        <v>0</v>
      </c>
      <c r="H79" s="122"/>
      <c r="I79" s="147">
        <f t="shared" si="11"/>
        <v>0</v>
      </c>
      <c r="J79" s="104"/>
      <c r="K79" s="100">
        <f t="shared" si="14"/>
        <v>0</v>
      </c>
      <c r="L79" s="183"/>
      <c r="M79" s="184">
        <f t="shared" si="15"/>
        <v>0</v>
      </c>
      <c r="N79" s="104"/>
      <c r="O79" s="100">
        <f t="shared" si="16"/>
        <v>0</v>
      </c>
      <c r="P79" s="122"/>
      <c r="Q79" s="147">
        <f t="shared" si="17"/>
        <v>0</v>
      </c>
      <c r="R79" s="104"/>
      <c r="S79" s="100">
        <f t="shared" si="18"/>
        <v>0</v>
      </c>
      <c r="T79" s="171"/>
      <c r="U79" s="140">
        <f t="shared" si="19"/>
        <v>0</v>
      </c>
      <c r="V79" s="83">
        <f t="shared" si="12"/>
        <v>0</v>
      </c>
    </row>
    <row r="80" spans="1:22" ht="15" customHeight="1">
      <c r="A80" s="91" t="s">
        <v>284</v>
      </c>
      <c r="B80" s="14" t="s">
        <v>66</v>
      </c>
      <c r="C80" s="18" t="s">
        <v>6</v>
      </c>
      <c r="D80" s="19">
        <f t="shared" si="10"/>
        <v>100</v>
      </c>
      <c r="E80" s="20">
        <f t="shared" si="13"/>
        <v>0</v>
      </c>
      <c r="F80" s="75"/>
      <c r="G80" s="100">
        <f t="shared" si="11"/>
        <v>0</v>
      </c>
      <c r="H80" s="122"/>
      <c r="I80" s="147">
        <f t="shared" si="11"/>
        <v>0</v>
      </c>
      <c r="J80" s="104"/>
      <c r="K80" s="100">
        <f t="shared" si="14"/>
        <v>0</v>
      </c>
      <c r="L80" s="183"/>
      <c r="M80" s="184">
        <f t="shared" si="15"/>
        <v>0</v>
      </c>
      <c r="N80" s="104"/>
      <c r="O80" s="100">
        <f t="shared" si="16"/>
        <v>0</v>
      </c>
      <c r="P80" s="122"/>
      <c r="Q80" s="147">
        <f t="shared" si="17"/>
        <v>0</v>
      </c>
      <c r="R80" s="104"/>
      <c r="S80" s="100">
        <f t="shared" si="18"/>
        <v>0</v>
      </c>
      <c r="T80" s="171"/>
      <c r="U80" s="140">
        <f t="shared" si="19"/>
        <v>0</v>
      </c>
      <c r="V80" s="83">
        <f t="shared" si="12"/>
        <v>0</v>
      </c>
    </row>
    <row r="81" spans="1:23" ht="15" customHeight="1">
      <c r="A81" s="91" t="s">
        <v>285</v>
      </c>
      <c r="B81" s="14" t="s">
        <v>66</v>
      </c>
      <c r="C81" s="18" t="s">
        <v>9</v>
      </c>
      <c r="D81" s="19">
        <f t="shared" si="10"/>
        <v>35</v>
      </c>
      <c r="E81" s="20">
        <f t="shared" si="13"/>
        <v>2</v>
      </c>
      <c r="F81" s="75"/>
      <c r="G81" s="100">
        <f t="shared" si="11"/>
        <v>0</v>
      </c>
      <c r="H81" s="122"/>
      <c r="I81" s="147">
        <f t="shared" si="11"/>
        <v>0</v>
      </c>
      <c r="J81" s="104"/>
      <c r="K81" s="100">
        <f t="shared" si="14"/>
        <v>0</v>
      </c>
      <c r="L81" s="183"/>
      <c r="M81" s="184">
        <f t="shared" si="15"/>
        <v>0</v>
      </c>
      <c r="N81" s="104"/>
      <c r="O81" s="100">
        <f t="shared" si="16"/>
        <v>0</v>
      </c>
      <c r="P81" s="122">
        <v>2</v>
      </c>
      <c r="Q81" s="147">
        <f t="shared" si="17"/>
        <v>70</v>
      </c>
      <c r="R81" s="104"/>
      <c r="S81" s="100">
        <f t="shared" si="18"/>
        <v>0</v>
      </c>
      <c r="T81" s="171"/>
      <c r="U81" s="140">
        <f t="shared" si="19"/>
        <v>0</v>
      </c>
      <c r="V81" s="83">
        <f t="shared" si="12"/>
        <v>70</v>
      </c>
    </row>
    <row r="82" spans="1:23" ht="15" customHeight="1">
      <c r="A82" s="91" t="s">
        <v>286</v>
      </c>
      <c r="B82" s="14" t="s">
        <v>66</v>
      </c>
      <c r="C82" s="18" t="s">
        <v>7</v>
      </c>
      <c r="D82" s="19">
        <f t="shared" si="10"/>
        <v>75</v>
      </c>
      <c r="E82" s="20">
        <f t="shared" si="13"/>
        <v>2.5</v>
      </c>
      <c r="F82" s="75"/>
      <c r="G82" s="100">
        <f t="shared" si="11"/>
        <v>0</v>
      </c>
      <c r="H82" s="122"/>
      <c r="I82" s="147">
        <f t="shared" si="11"/>
        <v>0</v>
      </c>
      <c r="J82" s="104"/>
      <c r="K82" s="100">
        <f t="shared" si="14"/>
        <v>0</v>
      </c>
      <c r="L82" s="183">
        <v>2.5</v>
      </c>
      <c r="M82" s="184">
        <f t="shared" si="15"/>
        <v>187.5</v>
      </c>
      <c r="N82" s="104"/>
      <c r="O82" s="100">
        <f t="shared" si="16"/>
        <v>0</v>
      </c>
      <c r="P82" s="122"/>
      <c r="Q82" s="147">
        <f t="shared" si="17"/>
        <v>0</v>
      </c>
      <c r="R82" s="104"/>
      <c r="S82" s="100">
        <f t="shared" si="18"/>
        <v>0</v>
      </c>
      <c r="T82" s="171"/>
      <c r="U82" s="140">
        <f t="shared" si="19"/>
        <v>0</v>
      </c>
      <c r="V82" s="83">
        <f t="shared" si="12"/>
        <v>187.5</v>
      </c>
    </row>
    <row r="83" spans="1:23" ht="15" customHeight="1">
      <c r="A83" s="91" t="s">
        <v>292</v>
      </c>
      <c r="B83" s="14" t="s">
        <v>66</v>
      </c>
      <c r="C83" s="18" t="s">
        <v>8</v>
      </c>
      <c r="D83" s="19">
        <f t="shared" si="10"/>
        <v>60</v>
      </c>
      <c r="E83" s="20">
        <f t="shared" si="13"/>
        <v>0</v>
      </c>
      <c r="F83" s="75"/>
      <c r="G83" s="100">
        <f t="shared" si="11"/>
        <v>0</v>
      </c>
      <c r="H83" s="122"/>
      <c r="I83" s="147">
        <f t="shared" si="11"/>
        <v>0</v>
      </c>
      <c r="J83" s="104"/>
      <c r="K83" s="100">
        <f t="shared" si="14"/>
        <v>0</v>
      </c>
      <c r="L83" s="183"/>
      <c r="M83" s="184">
        <f t="shared" si="15"/>
        <v>0</v>
      </c>
      <c r="N83" s="104"/>
      <c r="O83" s="100">
        <f t="shared" si="16"/>
        <v>0</v>
      </c>
      <c r="P83" s="122"/>
      <c r="Q83" s="147">
        <f t="shared" si="17"/>
        <v>0</v>
      </c>
      <c r="R83" s="104"/>
      <c r="S83" s="100">
        <f t="shared" si="18"/>
        <v>0</v>
      </c>
      <c r="T83" s="171"/>
      <c r="U83" s="140">
        <f t="shared" si="19"/>
        <v>0</v>
      </c>
      <c r="V83" s="83">
        <f t="shared" si="12"/>
        <v>0</v>
      </c>
    </row>
    <row r="84" spans="1:23" ht="15" customHeight="1">
      <c r="A84" s="85" t="s">
        <v>296</v>
      </c>
      <c r="B84" t="s">
        <v>66</v>
      </c>
      <c r="C84" s="18" t="s">
        <v>6</v>
      </c>
      <c r="D84" s="19">
        <f t="shared" si="10"/>
        <v>100</v>
      </c>
      <c r="E84" s="20">
        <f t="shared" si="13"/>
        <v>0</v>
      </c>
      <c r="F84" s="75"/>
      <c r="G84" s="100">
        <f t="shared" si="11"/>
        <v>0</v>
      </c>
      <c r="H84" s="122"/>
      <c r="I84" s="147">
        <f t="shared" si="11"/>
        <v>0</v>
      </c>
      <c r="J84" s="104"/>
      <c r="K84" s="100">
        <f t="shared" si="14"/>
        <v>0</v>
      </c>
      <c r="L84" s="183"/>
      <c r="M84" s="184">
        <f t="shared" si="15"/>
        <v>0</v>
      </c>
      <c r="N84" s="104"/>
      <c r="O84" s="100">
        <f t="shared" si="16"/>
        <v>0</v>
      </c>
      <c r="P84" s="122"/>
      <c r="Q84" s="147">
        <f t="shared" si="17"/>
        <v>0</v>
      </c>
      <c r="R84" s="104"/>
      <c r="S84" s="100">
        <f t="shared" si="18"/>
        <v>0</v>
      </c>
      <c r="T84" s="171"/>
      <c r="U84" s="140">
        <f t="shared" si="19"/>
        <v>0</v>
      </c>
      <c r="V84" s="83">
        <f t="shared" si="12"/>
        <v>0</v>
      </c>
    </row>
    <row r="85" spans="1:23" ht="15" customHeight="1">
      <c r="A85" s="85"/>
      <c r="D85" s="19"/>
      <c r="E85" s="20"/>
      <c r="F85" s="104"/>
      <c r="G85" s="100"/>
      <c r="H85" s="122"/>
      <c r="I85" s="147"/>
      <c r="J85" s="104"/>
      <c r="K85" s="100"/>
      <c r="L85" s="183"/>
      <c r="M85" s="184"/>
      <c r="N85" s="104"/>
      <c r="O85" s="100"/>
      <c r="P85" s="122"/>
      <c r="Q85" s="147"/>
      <c r="R85" s="104"/>
      <c r="S85" s="100"/>
      <c r="T85" s="104"/>
      <c r="U85" s="100"/>
      <c r="V85" s="170"/>
    </row>
    <row r="86" spans="1:23" s="62" customFormat="1" ht="15" customHeight="1">
      <c r="A86" s="86"/>
      <c r="C86" s="63" t="s">
        <v>155</v>
      </c>
      <c r="D86" s="57"/>
      <c r="E86" s="20">
        <f t="shared" si="13"/>
        <v>231.5</v>
      </c>
      <c r="F86" s="76">
        <f>SUM(F12:F84)</f>
        <v>0</v>
      </c>
      <c r="G86" s="77"/>
      <c r="H86" s="154">
        <f>SUM(H13:H84)</f>
        <v>67.75</v>
      </c>
      <c r="I86" s="155"/>
      <c r="J86" s="76">
        <f>SUM(J12:J84)</f>
        <v>0</v>
      </c>
      <c r="K86" s="77"/>
      <c r="L86" s="185">
        <f>SUM(L12:L84)</f>
        <v>53.5</v>
      </c>
      <c r="M86" s="186"/>
      <c r="N86" s="76">
        <f>SUM(N12:N84)</f>
        <v>0</v>
      </c>
      <c r="O86" s="77"/>
      <c r="P86" s="154">
        <f>SUM(P12:P84)</f>
        <v>110.25</v>
      </c>
      <c r="Q86" s="155"/>
      <c r="R86" s="76">
        <f>SUM(R12:R84)</f>
        <v>0</v>
      </c>
      <c r="S86" s="77"/>
      <c r="T86" s="77">
        <f>SUM(T12:T84)</f>
        <v>0</v>
      </c>
      <c r="U86" s="77"/>
      <c r="V86" s="77"/>
    </row>
    <row r="87" spans="1:23" ht="4.5" customHeight="1">
      <c r="A87" s="87"/>
      <c r="B87" s="40"/>
      <c r="C87" s="69"/>
      <c r="D87" s="70"/>
      <c r="E87" s="70"/>
      <c r="F87" s="78"/>
      <c r="G87" s="79"/>
      <c r="H87" s="156"/>
      <c r="I87" s="157"/>
      <c r="J87" s="78"/>
      <c r="K87" s="79"/>
      <c r="L87" s="187"/>
      <c r="M87" s="188"/>
      <c r="N87" s="78"/>
      <c r="O87" s="79"/>
      <c r="P87" s="156"/>
      <c r="Q87" s="157"/>
      <c r="R87" s="78"/>
      <c r="S87" s="79"/>
      <c r="T87" s="70"/>
      <c r="U87" s="70"/>
      <c r="V87" s="70"/>
      <c r="W87" s="65"/>
    </row>
    <row r="88" spans="1:23" s="14" customFormat="1" ht="15" customHeight="1">
      <c r="A88" s="159"/>
      <c r="B88" s="159"/>
      <c r="C88" s="67" t="s">
        <v>156</v>
      </c>
      <c r="D88" s="160"/>
      <c r="E88" s="161"/>
      <c r="F88" s="80"/>
      <c r="G88" s="81">
        <f ca="1">SUM(G12:G87)</f>
        <v>0</v>
      </c>
      <c r="H88" s="80"/>
      <c r="I88" s="81">
        <f ca="1">SUM(I12:I87)</f>
        <v>8531.5</v>
      </c>
      <c r="J88" s="80"/>
      <c r="K88" s="81">
        <f ca="1">SUM(K12:K87)</f>
        <v>0</v>
      </c>
      <c r="L88" s="189"/>
      <c r="M88" s="190">
        <f ca="1">SUM(M12:M87)</f>
        <v>5104</v>
      </c>
      <c r="N88" s="80"/>
      <c r="O88" s="81">
        <f ca="1">SUM(O12:O87)</f>
        <v>0</v>
      </c>
      <c r="P88" s="80"/>
      <c r="Q88" s="81">
        <f ca="1">SUM(Q12:Q87)</f>
        <v>11025</v>
      </c>
      <c r="R88" s="80"/>
      <c r="S88" s="81">
        <f ca="1">SUM(S12:S87)</f>
        <v>0</v>
      </c>
      <c r="T88" s="81"/>
      <c r="U88" s="81">
        <f ca="1">SUM(U12:U87)</f>
        <v>0</v>
      </c>
      <c r="V88" s="81">
        <f ca="1">SUM(V13:V87)</f>
        <v>24660.5</v>
      </c>
    </row>
    <row r="89" spans="1:23">
      <c r="C89" s="41" t="s">
        <v>25</v>
      </c>
      <c r="F89" s="41"/>
      <c r="G89" s="41"/>
      <c r="H89" s="41"/>
      <c r="I89" s="41"/>
      <c r="J89" s="41"/>
      <c r="K89" s="41"/>
      <c r="L89" s="191"/>
      <c r="M89" s="191"/>
      <c r="N89" s="41"/>
      <c r="O89" s="41"/>
      <c r="P89" s="41"/>
      <c r="Q89" s="41"/>
      <c r="R89" s="41"/>
      <c r="S89" s="41"/>
      <c r="T89" s="41"/>
      <c r="U89" s="41"/>
      <c r="V89" s="42">
        <f ca="1">SUBTOTAL(9,V13:V87)</f>
        <v>24660.5</v>
      </c>
    </row>
    <row r="90" spans="1:23">
      <c r="C90" s="56"/>
      <c r="F90" s="56"/>
      <c r="G90" s="56"/>
      <c r="H90" s="158"/>
      <c r="I90" s="158"/>
      <c r="J90" s="56"/>
      <c r="K90" s="56"/>
      <c r="L90" s="192"/>
      <c r="M90" s="192"/>
      <c r="N90" s="56"/>
      <c r="O90" s="56"/>
      <c r="P90" s="158"/>
      <c r="Q90" s="158"/>
      <c r="R90" s="56"/>
      <c r="S90" s="56"/>
      <c r="T90" s="56"/>
      <c r="U90" s="56"/>
    </row>
    <row r="91" spans="1:23">
      <c r="A91" s="108"/>
      <c r="V91" s="19"/>
    </row>
    <row r="100" spans="22:22">
      <c r="V100" s="21">
        <f>SUM(V98-V97)</f>
        <v>0</v>
      </c>
    </row>
  </sheetData>
  <autoFilter ref="A12:V88" xr:uid="{00000000-0009-0000-0000-00000D000000}"/>
  <mergeCells count="10">
    <mergeCell ref="N10:O10"/>
    <mergeCell ref="P10:Q10"/>
    <mergeCell ref="R10:S10"/>
    <mergeCell ref="T10:U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88" xr:uid="{00000000-0002-0000-0D00-000000000000}">
      <formula1>Name</formula1>
    </dataValidation>
    <dataValidation type="list" allowBlank="1" showInputMessage="1" showErrorMessage="1" sqref="C12" xr:uid="{00000000-0002-0000-0D00-000001000000}">
      <formula1>Kategorie</formula1>
    </dataValidation>
    <dataValidation type="list" allowBlank="1" showInputMessage="1" showErrorMessage="1" sqref="D12" xr:uid="{00000000-0002-0000-0D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E32 H13 L13 P13" formula="1"/>
  </ignoredErrors>
  <legacyDrawingHF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X100"/>
  <sheetViews>
    <sheetView view="pageBreakPreview" topLeftCell="A52" zoomScaleNormal="100" zoomScaleSheetLayoutView="100" workbookViewId="0">
      <selection activeCell="P13" sqref="P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9" width="9.7109375" style="127" customWidth="1"/>
    <col min="10" max="11" width="9.7109375" style="21" customWidth="1"/>
    <col min="12" max="13" width="9.7109375" style="193" customWidth="1"/>
    <col min="14" max="15" width="9.7109375" style="21" customWidth="1"/>
    <col min="16" max="17" width="9.7109375" style="127" customWidth="1"/>
    <col min="18" max="21" width="9.7109375" style="21" customWidth="1"/>
    <col min="22" max="22" width="11.85546875" style="21" customWidth="1"/>
    <col min="23" max="23" width="9.7109375" customWidth="1"/>
  </cols>
  <sheetData>
    <row r="1" spans="1:24">
      <c r="A1" s="3"/>
      <c r="B1" s="3"/>
      <c r="C1" s="3"/>
      <c r="D1" s="3"/>
      <c r="E1" s="3"/>
      <c r="F1" s="3"/>
      <c r="G1" s="3"/>
      <c r="H1" s="123"/>
      <c r="I1" s="123"/>
      <c r="J1" s="3"/>
      <c r="K1" s="3"/>
      <c r="L1" s="172"/>
      <c r="M1" s="172"/>
      <c r="N1" s="3"/>
      <c r="O1" s="3"/>
      <c r="P1" s="123"/>
      <c r="Q1" s="123"/>
      <c r="R1" s="3"/>
      <c r="S1" s="3"/>
      <c r="T1" s="3"/>
      <c r="U1" s="3"/>
      <c r="V1" s="3"/>
      <c r="W1" s="3"/>
    </row>
    <row r="2" spans="1:24" s="15" customFormat="1" ht="15" customHeight="1">
      <c r="A2" s="106" t="s">
        <v>22</v>
      </c>
      <c r="H2" s="8"/>
      <c r="I2" s="8"/>
      <c r="L2" s="173"/>
      <c r="M2" s="173"/>
      <c r="P2" s="8"/>
      <c r="Q2" s="8"/>
    </row>
    <row r="3" spans="1:24" s="15" customFormat="1" ht="14.25">
      <c r="A3" s="105"/>
      <c r="H3" s="8"/>
      <c r="I3" s="8"/>
      <c r="L3" s="173"/>
      <c r="M3" s="173"/>
      <c r="P3" s="8"/>
      <c r="Q3" s="8"/>
    </row>
    <row r="4" spans="1:24" s="15" customFormat="1" ht="15">
      <c r="A4" s="106" t="s">
        <v>159</v>
      </c>
      <c r="B4" s="202" t="str">
        <f>IF(Vertragsdaten!B6="","",Vertragsdaten!B6)</f>
        <v>EP SIEP</v>
      </c>
      <c r="C4" s="202"/>
      <c r="D4" s="202"/>
      <c r="E4" s="59"/>
      <c r="F4" s="59"/>
      <c r="G4" s="59"/>
      <c r="H4" s="150"/>
      <c r="I4" s="150"/>
      <c r="J4" s="59"/>
      <c r="K4" s="59"/>
      <c r="L4" s="174"/>
      <c r="M4" s="174"/>
      <c r="N4" s="59"/>
      <c r="O4" s="59"/>
      <c r="P4" s="150"/>
      <c r="Q4" s="150"/>
      <c r="R4" s="59"/>
      <c r="S4" s="59"/>
      <c r="T4" s="59"/>
      <c r="U4" s="59"/>
      <c r="V4" s="59"/>
      <c r="W4" s="59"/>
    </row>
    <row r="5" spans="1:24" s="15" customFormat="1" ht="8.25" customHeight="1">
      <c r="A5" s="106"/>
      <c r="B5" s="90"/>
      <c r="C5" s="90"/>
      <c r="D5" s="90"/>
      <c r="H5" s="8"/>
      <c r="I5" s="8"/>
      <c r="L5" s="173"/>
      <c r="M5" s="173"/>
      <c r="P5" s="8"/>
      <c r="Q5" s="8"/>
    </row>
    <row r="6" spans="1:2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175"/>
      <c r="M6" s="175"/>
      <c r="N6" s="9"/>
      <c r="O6" s="9"/>
      <c r="P6" s="9"/>
      <c r="Q6" s="9"/>
      <c r="R6" s="9"/>
      <c r="S6" s="9"/>
      <c r="T6" s="9"/>
      <c r="U6" s="9"/>
      <c r="V6" s="84"/>
      <c r="W6" s="84"/>
    </row>
    <row r="7" spans="1:24" s="15" customFormat="1" ht="15" customHeight="1">
      <c r="A7" s="106"/>
      <c r="H7" s="8"/>
      <c r="I7" s="8"/>
      <c r="L7" s="173"/>
      <c r="M7" s="173"/>
      <c r="P7" s="8"/>
      <c r="Q7" s="8"/>
      <c r="V7" s="64"/>
      <c r="W7" s="64"/>
    </row>
    <row r="8" spans="1:24" s="8" customFormat="1" ht="15">
      <c r="A8" s="106" t="s">
        <v>161</v>
      </c>
      <c r="B8" s="354">
        <v>42736</v>
      </c>
      <c r="C8" s="355"/>
      <c r="D8" s="355"/>
      <c r="E8" s="9"/>
      <c r="F8" s="9"/>
      <c r="G8" s="9"/>
      <c r="H8" s="9"/>
      <c r="I8" s="9"/>
      <c r="J8" s="9"/>
      <c r="K8" s="9"/>
      <c r="L8" s="175"/>
      <c r="M8" s="175"/>
      <c r="N8" s="9"/>
      <c r="O8" s="9"/>
      <c r="P8" s="9"/>
      <c r="Q8" s="9"/>
      <c r="R8" s="9"/>
      <c r="S8" s="9"/>
      <c r="T8" s="9"/>
      <c r="U8" s="9"/>
      <c r="V8" s="84"/>
      <c r="W8" s="84"/>
    </row>
    <row r="9" spans="1:24">
      <c r="A9" s="66"/>
      <c r="C9"/>
      <c r="D9"/>
      <c r="E9"/>
      <c r="F9"/>
      <c r="G9"/>
      <c r="H9" s="14"/>
      <c r="I9" s="14"/>
      <c r="J9"/>
      <c r="K9"/>
      <c r="L9" s="176"/>
      <c r="M9" s="176"/>
      <c r="N9"/>
      <c r="O9"/>
      <c r="P9" s="14"/>
      <c r="Q9" s="14"/>
      <c r="R9"/>
      <c r="S9"/>
      <c r="T9"/>
      <c r="U9"/>
      <c r="V9"/>
    </row>
    <row r="10" spans="1:2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8" t="s">
        <v>271</v>
      </c>
      <c r="M10" s="359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 s="352" t="s">
        <v>297</v>
      </c>
      <c r="U10" s="353"/>
      <c r="V10"/>
    </row>
    <row r="11" spans="1:2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72"/>
      <c r="K11" s="73"/>
      <c r="L11" s="177"/>
      <c r="M11" s="178"/>
      <c r="N11" s="72"/>
      <c r="O11" s="73"/>
      <c r="P11" s="151"/>
      <c r="Q11" s="152"/>
      <c r="R11" s="72"/>
      <c r="S11" s="73"/>
      <c r="T11" s="66"/>
      <c r="U11" s="66"/>
      <c r="V11"/>
    </row>
    <row r="12" spans="1:2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179" t="s">
        <v>23</v>
      </c>
      <c r="M12" s="180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13" t="s">
        <v>23</v>
      </c>
      <c r="U12" s="13" t="s">
        <v>157</v>
      </c>
      <c r="V12" s="61" t="s">
        <v>154</v>
      </c>
    </row>
    <row r="13" spans="1:2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</f>
        <v>9</v>
      </c>
      <c r="F13" s="107"/>
      <c r="G13" s="99">
        <f ca="1">IF($D13="",0,$D13*F13)</f>
        <v>0</v>
      </c>
      <c r="H13" s="121">
        <v>4.5</v>
      </c>
      <c r="I13" s="153">
        <f ca="1">IF($D13="",0,$D13*H13)</f>
        <v>630</v>
      </c>
      <c r="J13" s="120"/>
      <c r="K13" s="99">
        <f ca="1">IF($D13="",0,$D13*J13)</f>
        <v>0</v>
      </c>
      <c r="L13" s="181">
        <v>1.75</v>
      </c>
      <c r="M13" s="182">
        <f ca="1">IF($D13="",0,$D13*L13)</f>
        <v>245</v>
      </c>
      <c r="N13" s="120"/>
      <c r="O13" s="99">
        <f ca="1">IF($D13="",0,$D13*N13)</f>
        <v>0</v>
      </c>
      <c r="P13" s="121">
        <v>2.75</v>
      </c>
      <c r="Q13" s="153">
        <f ca="1">IF($D13="",0,$D13*P13)</f>
        <v>385</v>
      </c>
      <c r="R13" s="120"/>
      <c r="S13" s="99">
        <f ca="1">IF($D13="",0,$D13*R13)</f>
        <v>0</v>
      </c>
      <c r="T13" s="171"/>
      <c r="U13" s="140">
        <f ca="1">IF($D13="",0,$D13*T13)</f>
        <v>0</v>
      </c>
      <c r="V13" s="83">
        <f t="shared" ref="V13:V76" ca="1" si="1">IF(D13="",0,D13*E13)</f>
        <v>1260</v>
      </c>
      <c r="X13" s="71"/>
    </row>
    <row r="14" spans="1:2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04"/>
      <c r="K14" s="100">
        <f t="shared" ref="K14:K77" ca="1" si="4">IF($D14="",0,$D14*J14)</f>
        <v>0</v>
      </c>
      <c r="L14" s="183"/>
      <c r="M14" s="184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22"/>
      <c r="Q14" s="147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71"/>
      <c r="U14" s="140">
        <f t="shared" ref="U14:U77" ca="1" si="9">IF($D14="",0,$D14*T14)</f>
        <v>0</v>
      </c>
      <c r="V14" s="83">
        <f t="shared" ca="1" si="1"/>
        <v>0</v>
      </c>
    </row>
    <row r="15" spans="1:2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6.25</v>
      </c>
      <c r="F15" s="107"/>
      <c r="G15" s="100">
        <f t="shared" ca="1" si="3"/>
        <v>0</v>
      </c>
      <c r="H15" s="122"/>
      <c r="I15" s="147">
        <f t="shared" ca="1" si="3"/>
        <v>0</v>
      </c>
      <c r="J15" s="104"/>
      <c r="K15" s="100">
        <f t="shared" ca="1" si="4"/>
        <v>0</v>
      </c>
      <c r="L15" s="183">
        <v>6.25</v>
      </c>
      <c r="M15" s="184">
        <f t="shared" ca="1" si="5"/>
        <v>737.5</v>
      </c>
      <c r="N15" s="104"/>
      <c r="O15" s="100">
        <f t="shared" ca="1" si="6"/>
        <v>0</v>
      </c>
      <c r="P15" s="122"/>
      <c r="Q15" s="147">
        <f t="shared" ca="1" si="7"/>
        <v>0</v>
      </c>
      <c r="R15" s="104"/>
      <c r="S15" s="100">
        <f t="shared" ca="1" si="8"/>
        <v>0</v>
      </c>
      <c r="T15" s="171"/>
      <c r="U15" s="140">
        <f t="shared" ca="1" si="9"/>
        <v>0</v>
      </c>
      <c r="V15" s="83">
        <f t="shared" ca="1" si="1"/>
        <v>737.5</v>
      </c>
    </row>
    <row r="16" spans="1:2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04"/>
      <c r="K16" s="100">
        <f t="shared" ca="1" si="4"/>
        <v>0</v>
      </c>
      <c r="L16" s="183"/>
      <c r="M16" s="184">
        <f t="shared" ca="1" si="5"/>
        <v>0</v>
      </c>
      <c r="N16" s="104"/>
      <c r="O16" s="100">
        <f t="shared" ca="1" si="6"/>
        <v>0</v>
      </c>
      <c r="P16" s="122"/>
      <c r="Q16" s="147">
        <f t="shared" ca="1" si="7"/>
        <v>0</v>
      </c>
      <c r="R16" s="104"/>
      <c r="S16" s="100">
        <f t="shared" ca="1" si="8"/>
        <v>0</v>
      </c>
      <c r="T16" s="171"/>
      <c r="U16" s="140">
        <f t="shared" ca="1" si="9"/>
        <v>0</v>
      </c>
      <c r="V16" s="83">
        <f t="shared" ca="1" si="1"/>
        <v>0</v>
      </c>
    </row>
    <row r="17" spans="1:2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04"/>
      <c r="K17" s="100">
        <f t="shared" si="4"/>
        <v>0</v>
      </c>
      <c r="L17" s="183"/>
      <c r="M17" s="184">
        <f t="shared" si="5"/>
        <v>0</v>
      </c>
      <c r="N17" s="104"/>
      <c r="O17" s="100">
        <f t="shared" si="6"/>
        <v>0</v>
      </c>
      <c r="P17" s="122"/>
      <c r="Q17" s="147">
        <f t="shared" si="7"/>
        <v>0</v>
      </c>
      <c r="R17" s="104"/>
      <c r="S17" s="100">
        <f t="shared" si="8"/>
        <v>0</v>
      </c>
      <c r="T17" s="171"/>
      <c r="U17" s="140">
        <f t="shared" si="9"/>
        <v>0</v>
      </c>
      <c r="V17" s="83">
        <f t="shared" si="1"/>
        <v>0</v>
      </c>
    </row>
    <row r="18" spans="1:2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20.25</v>
      </c>
      <c r="F18" s="107"/>
      <c r="G18" s="100">
        <f t="shared" ca="1" si="3"/>
        <v>0</v>
      </c>
      <c r="H18" s="122"/>
      <c r="I18" s="147">
        <f t="shared" ca="1" si="3"/>
        <v>0</v>
      </c>
      <c r="J18" s="104"/>
      <c r="K18" s="100">
        <f t="shared" ca="1" si="4"/>
        <v>0</v>
      </c>
      <c r="L18" s="183"/>
      <c r="M18" s="184">
        <f t="shared" ca="1" si="5"/>
        <v>0</v>
      </c>
      <c r="N18" s="104"/>
      <c r="O18" s="100">
        <f t="shared" ca="1" si="6"/>
        <v>0</v>
      </c>
      <c r="P18" s="122">
        <v>20.25</v>
      </c>
      <c r="Q18" s="147">
        <f t="shared" ca="1" si="7"/>
        <v>2835</v>
      </c>
      <c r="R18" s="104"/>
      <c r="S18" s="100">
        <f t="shared" ca="1" si="8"/>
        <v>0</v>
      </c>
      <c r="T18" s="171"/>
      <c r="U18" s="140">
        <f t="shared" ca="1" si="9"/>
        <v>0</v>
      </c>
      <c r="V18" s="83">
        <f t="shared" ca="1" si="1"/>
        <v>2835</v>
      </c>
    </row>
    <row r="19" spans="1:2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04"/>
      <c r="K19" s="100">
        <f t="shared" ca="1" si="4"/>
        <v>0</v>
      </c>
      <c r="L19" s="183"/>
      <c r="M19" s="184">
        <f t="shared" ca="1" si="5"/>
        <v>0</v>
      </c>
      <c r="N19" s="104"/>
      <c r="O19" s="100">
        <f t="shared" ca="1" si="6"/>
        <v>0</v>
      </c>
      <c r="P19" s="122"/>
      <c r="Q19" s="147">
        <f t="shared" ca="1" si="7"/>
        <v>0</v>
      </c>
      <c r="R19" s="104"/>
      <c r="S19" s="100">
        <f t="shared" ca="1" si="8"/>
        <v>0</v>
      </c>
      <c r="T19" s="171"/>
      <c r="U19" s="140">
        <f t="shared" ca="1" si="9"/>
        <v>0</v>
      </c>
      <c r="V19" s="83">
        <f t="shared" ca="1" si="1"/>
        <v>0</v>
      </c>
    </row>
    <row r="20" spans="1:22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04"/>
      <c r="K20" s="100">
        <f t="shared" ca="1" si="4"/>
        <v>0</v>
      </c>
      <c r="L20" s="183"/>
      <c r="M20" s="184">
        <f t="shared" ca="1" si="5"/>
        <v>0</v>
      </c>
      <c r="N20" s="104"/>
      <c r="O20" s="100">
        <f t="shared" ca="1" si="6"/>
        <v>0</v>
      </c>
      <c r="P20" s="122"/>
      <c r="Q20" s="147">
        <f t="shared" ca="1" si="7"/>
        <v>0</v>
      </c>
      <c r="R20" s="104"/>
      <c r="S20" s="100">
        <f t="shared" ca="1" si="8"/>
        <v>0</v>
      </c>
      <c r="T20" s="171"/>
      <c r="U20" s="140">
        <f t="shared" ca="1" si="9"/>
        <v>0</v>
      </c>
      <c r="V20" s="83">
        <f t="shared" ca="1" si="1"/>
        <v>0</v>
      </c>
    </row>
    <row r="21" spans="1:22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04"/>
      <c r="K21" s="100">
        <f t="shared" ca="1" si="4"/>
        <v>0</v>
      </c>
      <c r="L21" s="183"/>
      <c r="M21" s="184">
        <f t="shared" ca="1" si="5"/>
        <v>0</v>
      </c>
      <c r="N21" s="104"/>
      <c r="O21" s="100">
        <f t="shared" ca="1" si="6"/>
        <v>0</v>
      </c>
      <c r="P21" s="122"/>
      <c r="Q21" s="147">
        <f t="shared" ca="1" si="7"/>
        <v>0</v>
      </c>
      <c r="R21" s="104"/>
      <c r="S21" s="100">
        <f t="shared" ca="1" si="8"/>
        <v>0</v>
      </c>
      <c r="T21" s="171"/>
      <c r="U21" s="140">
        <f t="shared" ca="1" si="9"/>
        <v>0</v>
      </c>
      <c r="V21" s="83">
        <f t="shared" ca="1" si="1"/>
        <v>0</v>
      </c>
    </row>
    <row r="22" spans="1:22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04"/>
      <c r="K22" s="100">
        <f t="shared" ca="1" si="4"/>
        <v>0</v>
      </c>
      <c r="L22" s="183"/>
      <c r="M22" s="184">
        <f t="shared" ca="1" si="5"/>
        <v>0</v>
      </c>
      <c r="N22" s="104"/>
      <c r="O22" s="100">
        <f t="shared" ca="1" si="6"/>
        <v>0</v>
      </c>
      <c r="P22" s="122"/>
      <c r="Q22" s="147">
        <f t="shared" ca="1" si="7"/>
        <v>0</v>
      </c>
      <c r="R22" s="104"/>
      <c r="S22" s="100">
        <f t="shared" ca="1" si="8"/>
        <v>0</v>
      </c>
      <c r="T22" s="171"/>
      <c r="U22" s="140">
        <f t="shared" ca="1" si="9"/>
        <v>0</v>
      </c>
      <c r="V22" s="83">
        <f t="shared" ca="1" si="1"/>
        <v>0</v>
      </c>
    </row>
    <row r="23" spans="1:22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04"/>
      <c r="K23" s="100">
        <f t="shared" si="4"/>
        <v>0</v>
      </c>
      <c r="L23" s="183"/>
      <c r="M23" s="184">
        <f t="shared" si="5"/>
        <v>0</v>
      </c>
      <c r="N23" s="104"/>
      <c r="O23" s="100">
        <f t="shared" si="6"/>
        <v>0</v>
      </c>
      <c r="P23" s="122"/>
      <c r="Q23" s="147">
        <f t="shared" si="7"/>
        <v>0</v>
      </c>
      <c r="R23" s="104"/>
      <c r="S23" s="100">
        <f t="shared" si="8"/>
        <v>0</v>
      </c>
      <c r="T23" s="171"/>
      <c r="U23" s="140">
        <f t="shared" si="9"/>
        <v>0</v>
      </c>
      <c r="V23" s="83">
        <f t="shared" si="1"/>
        <v>0</v>
      </c>
    </row>
    <row r="24" spans="1:22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38</v>
      </c>
      <c r="F24" s="107"/>
      <c r="G24" s="100">
        <f t="shared" ca="1" si="3"/>
        <v>0</v>
      </c>
      <c r="H24" s="122">
        <v>38</v>
      </c>
      <c r="I24" s="147">
        <f t="shared" ca="1" si="3"/>
        <v>5320</v>
      </c>
      <c r="J24" s="104"/>
      <c r="K24" s="100">
        <f t="shared" ca="1" si="4"/>
        <v>0</v>
      </c>
      <c r="L24" s="183"/>
      <c r="M24" s="184">
        <f t="shared" ca="1" si="5"/>
        <v>0</v>
      </c>
      <c r="N24" s="104"/>
      <c r="O24" s="100">
        <f t="shared" ca="1" si="6"/>
        <v>0</v>
      </c>
      <c r="P24" s="122"/>
      <c r="Q24" s="147">
        <f t="shared" ca="1" si="7"/>
        <v>0</v>
      </c>
      <c r="R24" s="104"/>
      <c r="S24" s="100">
        <f t="shared" ca="1" si="8"/>
        <v>0</v>
      </c>
      <c r="T24" s="171"/>
      <c r="U24" s="140">
        <f t="shared" ca="1" si="9"/>
        <v>0</v>
      </c>
      <c r="V24" s="83">
        <f t="shared" ca="1" si="1"/>
        <v>5320</v>
      </c>
    </row>
    <row r="25" spans="1:22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72.75</v>
      </c>
      <c r="F25" s="107"/>
      <c r="G25" s="100">
        <f t="shared" ca="1" si="3"/>
        <v>0</v>
      </c>
      <c r="H25" s="122">
        <v>72.75</v>
      </c>
      <c r="I25" s="147">
        <f t="shared" ca="1" si="3"/>
        <v>8584.5</v>
      </c>
      <c r="J25" s="104"/>
      <c r="K25" s="100">
        <f t="shared" ca="1" si="4"/>
        <v>0</v>
      </c>
      <c r="L25" s="183"/>
      <c r="M25" s="184">
        <f t="shared" ca="1" si="5"/>
        <v>0</v>
      </c>
      <c r="N25" s="104"/>
      <c r="O25" s="100">
        <f t="shared" ca="1" si="6"/>
        <v>0</v>
      </c>
      <c r="P25" s="122"/>
      <c r="Q25" s="147">
        <f t="shared" ca="1" si="7"/>
        <v>0</v>
      </c>
      <c r="R25" s="104"/>
      <c r="S25" s="100">
        <f t="shared" ca="1" si="8"/>
        <v>0</v>
      </c>
      <c r="T25" s="171"/>
      <c r="U25" s="140">
        <f t="shared" ca="1" si="9"/>
        <v>0</v>
      </c>
      <c r="V25" s="83">
        <f t="shared" ca="1" si="1"/>
        <v>8584.5</v>
      </c>
    </row>
    <row r="26" spans="1:22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04"/>
      <c r="K26" s="100">
        <f t="shared" ca="1" si="4"/>
        <v>0</v>
      </c>
      <c r="L26" s="183"/>
      <c r="M26" s="184">
        <f t="shared" ca="1" si="5"/>
        <v>0</v>
      </c>
      <c r="N26" s="104"/>
      <c r="O26" s="100">
        <f t="shared" ca="1" si="6"/>
        <v>0</v>
      </c>
      <c r="P26" s="122"/>
      <c r="Q26" s="147">
        <f t="shared" ca="1" si="7"/>
        <v>0</v>
      </c>
      <c r="R26" s="104"/>
      <c r="S26" s="100">
        <f t="shared" ca="1" si="8"/>
        <v>0</v>
      </c>
      <c r="T26" s="171"/>
      <c r="U26" s="140">
        <f t="shared" ca="1" si="9"/>
        <v>0</v>
      </c>
      <c r="V26" s="83">
        <f t="shared" ca="1" si="1"/>
        <v>0</v>
      </c>
    </row>
    <row r="27" spans="1:22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04"/>
      <c r="K27" s="100">
        <f t="shared" ca="1" si="4"/>
        <v>0</v>
      </c>
      <c r="L27" s="183"/>
      <c r="M27" s="184">
        <f t="shared" ca="1" si="5"/>
        <v>0</v>
      </c>
      <c r="N27" s="104"/>
      <c r="O27" s="100">
        <f t="shared" ca="1" si="6"/>
        <v>0</v>
      </c>
      <c r="P27" s="122"/>
      <c r="Q27" s="147">
        <f t="shared" ca="1" si="7"/>
        <v>0</v>
      </c>
      <c r="R27" s="104"/>
      <c r="S27" s="100">
        <f t="shared" ca="1" si="8"/>
        <v>0</v>
      </c>
      <c r="T27" s="171"/>
      <c r="U27" s="140">
        <f t="shared" ca="1" si="9"/>
        <v>0</v>
      </c>
      <c r="V27" s="83">
        <f t="shared" ca="1" si="1"/>
        <v>0</v>
      </c>
    </row>
    <row r="28" spans="1:22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04"/>
      <c r="K28" s="100">
        <f t="shared" ca="1" si="4"/>
        <v>0</v>
      </c>
      <c r="L28" s="183"/>
      <c r="M28" s="184">
        <f t="shared" ca="1" si="5"/>
        <v>0</v>
      </c>
      <c r="N28" s="104"/>
      <c r="O28" s="100">
        <f t="shared" ca="1" si="6"/>
        <v>0</v>
      </c>
      <c r="P28" s="122"/>
      <c r="Q28" s="147">
        <f t="shared" ca="1" si="7"/>
        <v>0</v>
      </c>
      <c r="R28" s="104"/>
      <c r="S28" s="100">
        <f t="shared" ca="1" si="8"/>
        <v>0</v>
      </c>
      <c r="T28" s="171"/>
      <c r="U28" s="140">
        <f t="shared" ca="1" si="9"/>
        <v>0</v>
      </c>
      <c r="V28" s="83">
        <f t="shared" ca="1" si="1"/>
        <v>0</v>
      </c>
    </row>
    <row r="29" spans="1:22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04"/>
      <c r="K29" s="100">
        <f t="shared" ca="1" si="4"/>
        <v>0</v>
      </c>
      <c r="L29" s="183"/>
      <c r="M29" s="184">
        <f t="shared" ca="1" si="5"/>
        <v>0</v>
      </c>
      <c r="N29" s="104"/>
      <c r="O29" s="100">
        <f t="shared" ca="1" si="6"/>
        <v>0</v>
      </c>
      <c r="P29" s="122"/>
      <c r="Q29" s="147">
        <f t="shared" ca="1" si="7"/>
        <v>0</v>
      </c>
      <c r="R29" s="104"/>
      <c r="S29" s="100">
        <f t="shared" ca="1" si="8"/>
        <v>0</v>
      </c>
      <c r="T29" s="171"/>
      <c r="U29" s="140">
        <f t="shared" ca="1" si="9"/>
        <v>0</v>
      </c>
      <c r="V29" s="83">
        <f t="shared" ca="1" si="1"/>
        <v>0</v>
      </c>
    </row>
    <row r="30" spans="1:22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04"/>
      <c r="K30" s="100">
        <f t="shared" ca="1" si="4"/>
        <v>0</v>
      </c>
      <c r="L30" s="183"/>
      <c r="M30" s="184">
        <f t="shared" ca="1" si="5"/>
        <v>0</v>
      </c>
      <c r="N30" s="104"/>
      <c r="O30" s="100">
        <f t="shared" ca="1" si="6"/>
        <v>0</v>
      </c>
      <c r="P30" s="122"/>
      <c r="Q30" s="147">
        <f t="shared" ca="1" si="7"/>
        <v>0</v>
      </c>
      <c r="R30" s="104"/>
      <c r="S30" s="100">
        <f t="shared" ca="1" si="8"/>
        <v>0</v>
      </c>
      <c r="T30" s="171"/>
      <c r="U30" s="140">
        <f t="shared" ca="1" si="9"/>
        <v>0</v>
      </c>
      <c r="V30" s="83">
        <f t="shared" ca="1" si="1"/>
        <v>0</v>
      </c>
    </row>
    <row r="31" spans="1:22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04"/>
      <c r="K31" s="100">
        <f t="shared" ca="1" si="4"/>
        <v>0</v>
      </c>
      <c r="L31" s="183"/>
      <c r="M31" s="184">
        <f t="shared" ca="1" si="5"/>
        <v>0</v>
      </c>
      <c r="N31" s="104"/>
      <c r="O31" s="100">
        <f t="shared" ca="1" si="6"/>
        <v>0</v>
      </c>
      <c r="P31" s="122"/>
      <c r="Q31" s="147">
        <f t="shared" ca="1" si="7"/>
        <v>0</v>
      </c>
      <c r="R31" s="104"/>
      <c r="S31" s="100">
        <f t="shared" ca="1" si="8"/>
        <v>0</v>
      </c>
      <c r="T31" s="171"/>
      <c r="U31" s="140">
        <f t="shared" ca="1" si="9"/>
        <v>0</v>
      </c>
      <c r="V31" s="83">
        <f t="shared" ca="1" si="1"/>
        <v>0</v>
      </c>
    </row>
    <row r="32" spans="1:22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F32+H32+J32+L32+N32+P32+R32+T32</f>
        <v>1</v>
      </c>
      <c r="F32" s="107"/>
      <c r="G32" s="100">
        <f t="shared" ca="1" si="3"/>
        <v>0</v>
      </c>
      <c r="H32" s="122"/>
      <c r="I32" s="147">
        <f t="shared" ca="1" si="3"/>
        <v>0</v>
      </c>
      <c r="J32" s="104"/>
      <c r="K32" s="100">
        <f t="shared" ca="1" si="4"/>
        <v>0</v>
      </c>
      <c r="L32" s="183"/>
      <c r="M32" s="184">
        <f t="shared" ca="1" si="5"/>
        <v>0</v>
      </c>
      <c r="N32" s="104"/>
      <c r="O32" s="100">
        <f t="shared" ca="1" si="6"/>
        <v>0</v>
      </c>
      <c r="P32" s="122">
        <v>1</v>
      </c>
      <c r="Q32" s="147">
        <f t="shared" ca="1" si="7"/>
        <v>140</v>
      </c>
      <c r="R32" s="104"/>
      <c r="S32" s="100">
        <f t="shared" ca="1" si="8"/>
        <v>0</v>
      </c>
      <c r="T32" s="171"/>
      <c r="U32" s="140">
        <f t="shared" ca="1" si="9"/>
        <v>0</v>
      </c>
      <c r="V32" s="83">
        <f t="shared" ca="1" si="1"/>
        <v>140</v>
      </c>
    </row>
    <row r="33" spans="1:22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04"/>
      <c r="K33" s="100">
        <f t="shared" ca="1" si="4"/>
        <v>0</v>
      </c>
      <c r="L33" s="183"/>
      <c r="M33" s="184">
        <f t="shared" ca="1" si="5"/>
        <v>0</v>
      </c>
      <c r="N33" s="104"/>
      <c r="O33" s="100">
        <f t="shared" ca="1" si="6"/>
        <v>0</v>
      </c>
      <c r="P33" s="122"/>
      <c r="Q33" s="147">
        <f t="shared" ca="1" si="7"/>
        <v>0</v>
      </c>
      <c r="R33" s="104"/>
      <c r="S33" s="100">
        <f t="shared" ca="1" si="8"/>
        <v>0</v>
      </c>
      <c r="T33" s="171"/>
      <c r="U33" s="140">
        <f t="shared" ca="1" si="9"/>
        <v>0</v>
      </c>
      <c r="V33" s="83">
        <f t="shared" ca="1" si="1"/>
        <v>0</v>
      </c>
    </row>
    <row r="34" spans="1:22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36.5</v>
      </c>
      <c r="F34" s="107"/>
      <c r="G34" s="100">
        <f t="shared" si="3"/>
        <v>0</v>
      </c>
      <c r="H34" s="122">
        <v>6</v>
      </c>
      <c r="I34" s="147">
        <f t="shared" si="3"/>
        <v>600</v>
      </c>
      <c r="J34" s="104"/>
      <c r="K34" s="100">
        <f t="shared" si="4"/>
        <v>0</v>
      </c>
      <c r="L34" s="183"/>
      <c r="M34" s="184">
        <f t="shared" si="5"/>
        <v>0</v>
      </c>
      <c r="N34" s="104"/>
      <c r="O34" s="100">
        <f t="shared" si="6"/>
        <v>0</v>
      </c>
      <c r="P34" s="122">
        <v>30.5</v>
      </c>
      <c r="Q34" s="147">
        <f t="shared" si="7"/>
        <v>3050</v>
      </c>
      <c r="R34" s="104"/>
      <c r="S34" s="100">
        <f t="shared" si="8"/>
        <v>0</v>
      </c>
      <c r="T34" s="171"/>
      <c r="U34" s="140">
        <f t="shared" si="9"/>
        <v>0</v>
      </c>
      <c r="V34" s="83">
        <f t="shared" si="1"/>
        <v>3650</v>
      </c>
    </row>
    <row r="35" spans="1:22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04"/>
      <c r="K35" s="100">
        <f t="shared" ca="1" si="4"/>
        <v>0</v>
      </c>
      <c r="L35" s="183"/>
      <c r="M35" s="184">
        <f t="shared" ca="1" si="5"/>
        <v>0</v>
      </c>
      <c r="N35" s="104"/>
      <c r="O35" s="100">
        <f t="shared" ca="1" si="6"/>
        <v>0</v>
      </c>
      <c r="P35" s="122"/>
      <c r="Q35" s="147">
        <f t="shared" ca="1" si="7"/>
        <v>0</v>
      </c>
      <c r="R35" s="104"/>
      <c r="S35" s="100">
        <f t="shared" ca="1" si="8"/>
        <v>0</v>
      </c>
      <c r="T35" s="171"/>
      <c r="U35" s="140">
        <f t="shared" ca="1" si="9"/>
        <v>0</v>
      </c>
      <c r="V35" s="83">
        <f t="shared" ca="1" si="1"/>
        <v>0</v>
      </c>
    </row>
    <row r="36" spans="1:22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04"/>
      <c r="K36" s="100">
        <f t="shared" ca="1" si="4"/>
        <v>0</v>
      </c>
      <c r="L36" s="183"/>
      <c r="M36" s="184">
        <f t="shared" ca="1" si="5"/>
        <v>0</v>
      </c>
      <c r="N36" s="104"/>
      <c r="O36" s="100">
        <f t="shared" ca="1" si="6"/>
        <v>0</v>
      </c>
      <c r="P36" s="122"/>
      <c r="Q36" s="147">
        <f t="shared" ca="1" si="7"/>
        <v>0</v>
      </c>
      <c r="R36" s="104"/>
      <c r="S36" s="100">
        <f t="shared" ca="1" si="8"/>
        <v>0</v>
      </c>
      <c r="T36" s="171"/>
      <c r="U36" s="140">
        <f t="shared" ca="1" si="9"/>
        <v>0</v>
      </c>
      <c r="V36" s="83">
        <f t="shared" ca="1" si="1"/>
        <v>0</v>
      </c>
    </row>
    <row r="37" spans="1:22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04"/>
      <c r="K37" s="100">
        <f t="shared" ca="1" si="4"/>
        <v>0</v>
      </c>
      <c r="L37" s="183"/>
      <c r="M37" s="184">
        <f t="shared" ca="1" si="5"/>
        <v>0</v>
      </c>
      <c r="N37" s="104"/>
      <c r="O37" s="100">
        <f t="shared" ca="1" si="6"/>
        <v>0</v>
      </c>
      <c r="P37" s="122"/>
      <c r="Q37" s="147">
        <f t="shared" ca="1" si="7"/>
        <v>0</v>
      </c>
      <c r="R37" s="104"/>
      <c r="S37" s="100">
        <f t="shared" ca="1" si="8"/>
        <v>0</v>
      </c>
      <c r="T37" s="171"/>
      <c r="U37" s="140">
        <f t="shared" ca="1" si="9"/>
        <v>0</v>
      </c>
      <c r="V37" s="83">
        <f t="shared" ca="1" si="1"/>
        <v>0</v>
      </c>
    </row>
    <row r="38" spans="1:22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04"/>
      <c r="K38" s="100">
        <f t="shared" ca="1" si="4"/>
        <v>0</v>
      </c>
      <c r="L38" s="183"/>
      <c r="M38" s="184">
        <f t="shared" ca="1" si="5"/>
        <v>0</v>
      </c>
      <c r="N38" s="104"/>
      <c r="O38" s="100">
        <f t="shared" ca="1" si="6"/>
        <v>0</v>
      </c>
      <c r="P38" s="122"/>
      <c r="Q38" s="147">
        <f t="shared" ca="1" si="7"/>
        <v>0</v>
      </c>
      <c r="R38" s="104"/>
      <c r="S38" s="100">
        <f t="shared" ca="1" si="8"/>
        <v>0</v>
      </c>
      <c r="T38" s="171"/>
      <c r="U38" s="140">
        <f t="shared" ca="1" si="9"/>
        <v>0</v>
      </c>
      <c r="V38" s="83">
        <f t="shared" ca="1" si="1"/>
        <v>0</v>
      </c>
    </row>
    <row r="39" spans="1:2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04"/>
      <c r="K39" s="100">
        <f t="shared" ca="1" si="4"/>
        <v>0</v>
      </c>
      <c r="L39" s="183"/>
      <c r="M39" s="184">
        <f t="shared" ca="1" si="5"/>
        <v>0</v>
      </c>
      <c r="N39" s="104"/>
      <c r="O39" s="100">
        <f t="shared" ca="1" si="6"/>
        <v>0</v>
      </c>
      <c r="P39" s="122"/>
      <c r="Q39" s="147">
        <f t="shared" ca="1" si="7"/>
        <v>0</v>
      </c>
      <c r="R39" s="104"/>
      <c r="S39" s="100">
        <f t="shared" ca="1" si="8"/>
        <v>0</v>
      </c>
      <c r="T39" s="171"/>
      <c r="U39" s="140">
        <f t="shared" ca="1" si="9"/>
        <v>0</v>
      </c>
      <c r="V39" s="83">
        <f t="shared" ca="1" si="1"/>
        <v>0</v>
      </c>
    </row>
    <row r="40" spans="1:22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04"/>
      <c r="K40" s="100">
        <f t="shared" ca="1" si="4"/>
        <v>0</v>
      </c>
      <c r="L40" s="183"/>
      <c r="M40" s="184">
        <f t="shared" ca="1" si="5"/>
        <v>0</v>
      </c>
      <c r="N40" s="104"/>
      <c r="O40" s="100">
        <f t="shared" ca="1" si="6"/>
        <v>0</v>
      </c>
      <c r="P40" s="122"/>
      <c r="Q40" s="147">
        <f t="shared" ca="1" si="7"/>
        <v>0</v>
      </c>
      <c r="R40" s="104"/>
      <c r="S40" s="100">
        <f t="shared" ca="1" si="8"/>
        <v>0</v>
      </c>
      <c r="T40" s="171"/>
      <c r="U40" s="140">
        <f t="shared" ca="1" si="9"/>
        <v>0</v>
      </c>
      <c r="V40" s="83">
        <f t="shared" ca="1" si="1"/>
        <v>0</v>
      </c>
    </row>
    <row r="41" spans="1:22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04"/>
      <c r="K41" s="100">
        <f t="shared" si="4"/>
        <v>0</v>
      </c>
      <c r="L41" s="183"/>
      <c r="M41" s="184">
        <f t="shared" si="5"/>
        <v>0</v>
      </c>
      <c r="N41" s="104"/>
      <c r="O41" s="100">
        <f t="shared" si="6"/>
        <v>0</v>
      </c>
      <c r="P41" s="122"/>
      <c r="Q41" s="147">
        <f t="shared" si="7"/>
        <v>0</v>
      </c>
      <c r="R41" s="104"/>
      <c r="S41" s="100">
        <f t="shared" si="8"/>
        <v>0</v>
      </c>
      <c r="T41" s="171"/>
      <c r="U41" s="140">
        <f t="shared" si="9"/>
        <v>0</v>
      </c>
      <c r="V41" s="83">
        <f t="shared" si="1"/>
        <v>0</v>
      </c>
    </row>
    <row r="42" spans="1:22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04"/>
      <c r="K42" s="100">
        <f t="shared" si="4"/>
        <v>0</v>
      </c>
      <c r="L42" s="183"/>
      <c r="M42" s="184">
        <f t="shared" si="5"/>
        <v>0</v>
      </c>
      <c r="N42" s="104"/>
      <c r="O42" s="100">
        <f t="shared" si="6"/>
        <v>0</v>
      </c>
      <c r="P42" s="122"/>
      <c r="Q42" s="147">
        <f t="shared" si="7"/>
        <v>0</v>
      </c>
      <c r="R42" s="104"/>
      <c r="S42" s="100">
        <f t="shared" si="8"/>
        <v>0</v>
      </c>
      <c r="T42" s="171"/>
      <c r="U42" s="140">
        <f t="shared" si="9"/>
        <v>0</v>
      </c>
      <c r="V42" s="83">
        <f t="shared" si="1"/>
        <v>0</v>
      </c>
    </row>
    <row r="43" spans="1:22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04"/>
      <c r="K43" s="100">
        <f t="shared" ca="1" si="4"/>
        <v>0</v>
      </c>
      <c r="L43" s="183"/>
      <c r="M43" s="184">
        <f t="shared" ca="1" si="5"/>
        <v>0</v>
      </c>
      <c r="N43" s="104"/>
      <c r="O43" s="100">
        <f t="shared" ca="1" si="6"/>
        <v>0</v>
      </c>
      <c r="P43" s="122"/>
      <c r="Q43" s="147">
        <f t="shared" ca="1" si="7"/>
        <v>0</v>
      </c>
      <c r="R43" s="104"/>
      <c r="S43" s="100">
        <f t="shared" ca="1" si="8"/>
        <v>0</v>
      </c>
      <c r="T43" s="171"/>
      <c r="U43" s="140">
        <f t="shared" ca="1" si="9"/>
        <v>0</v>
      </c>
      <c r="V43" s="83">
        <f t="shared" ca="1" si="1"/>
        <v>0</v>
      </c>
    </row>
    <row r="44" spans="1:22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04"/>
      <c r="K44" s="100">
        <f t="shared" si="4"/>
        <v>0</v>
      </c>
      <c r="L44" s="183"/>
      <c r="M44" s="184">
        <f t="shared" si="5"/>
        <v>0</v>
      </c>
      <c r="N44" s="104"/>
      <c r="O44" s="100">
        <f t="shared" si="6"/>
        <v>0</v>
      </c>
      <c r="P44" s="122"/>
      <c r="Q44" s="147">
        <f t="shared" si="7"/>
        <v>0</v>
      </c>
      <c r="R44" s="104"/>
      <c r="S44" s="100">
        <f t="shared" si="8"/>
        <v>0</v>
      </c>
      <c r="T44" s="171"/>
      <c r="U44" s="140">
        <f t="shared" si="9"/>
        <v>0</v>
      </c>
      <c r="V44" s="83">
        <f t="shared" si="1"/>
        <v>0</v>
      </c>
    </row>
    <row r="45" spans="1:22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04"/>
      <c r="K45" s="100">
        <f t="shared" ca="1" si="4"/>
        <v>0</v>
      </c>
      <c r="L45" s="183"/>
      <c r="M45" s="184">
        <f t="shared" ca="1" si="5"/>
        <v>0</v>
      </c>
      <c r="N45" s="104"/>
      <c r="O45" s="100">
        <f t="shared" ca="1" si="6"/>
        <v>0</v>
      </c>
      <c r="P45" s="122"/>
      <c r="Q45" s="147">
        <f t="shared" ca="1" si="7"/>
        <v>0</v>
      </c>
      <c r="R45" s="104"/>
      <c r="S45" s="100">
        <f t="shared" ca="1" si="8"/>
        <v>0</v>
      </c>
      <c r="T45" s="171"/>
      <c r="U45" s="140">
        <f t="shared" ca="1" si="9"/>
        <v>0</v>
      </c>
      <c r="V45" s="83">
        <f t="shared" ca="1" si="1"/>
        <v>0</v>
      </c>
    </row>
    <row r="46" spans="1:22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04"/>
      <c r="K46" s="100">
        <f t="shared" si="4"/>
        <v>0</v>
      </c>
      <c r="L46" s="183"/>
      <c r="M46" s="184">
        <f t="shared" si="5"/>
        <v>0</v>
      </c>
      <c r="N46" s="104"/>
      <c r="O46" s="100">
        <f t="shared" si="6"/>
        <v>0</v>
      </c>
      <c r="P46" s="122"/>
      <c r="Q46" s="147">
        <f t="shared" si="7"/>
        <v>0</v>
      </c>
      <c r="R46" s="104"/>
      <c r="S46" s="100">
        <f t="shared" si="8"/>
        <v>0</v>
      </c>
      <c r="T46" s="171"/>
      <c r="U46" s="140">
        <f t="shared" si="9"/>
        <v>0</v>
      </c>
      <c r="V46" s="83">
        <f t="shared" si="1"/>
        <v>0</v>
      </c>
    </row>
    <row r="47" spans="1:22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04"/>
      <c r="K47" s="100">
        <f t="shared" si="4"/>
        <v>0</v>
      </c>
      <c r="L47" s="183"/>
      <c r="M47" s="184">
        <f t="shared" si="5"/>
        <v>0</v>
      </c>
      <c r="N47" s="104"/>
      <c r="O47" s="100">
        <f t="shared" si="6"/>
        <v>0</v>
      </c>
      <c r="P47" s="122"/>
      <c r="Q47" s="147">
        <f t="shared" si="7"/>
        <v>0</v>
      </c>
      <c r="R47" s="104"/>
      <c r="S47" s="100">
        <f t="shared" si="8"/>
        <v>0</v>
      </c>
      <c r="T47" s="171"/>
      <c r="U47" s="140">
        <f t="shared" si="9"/>
        <v>0</v>
      </c>
      <c r="V47" s="83">
        <f t="shared" si="1"/>
        <v>0</v>
      </c>
    </row>
    <row r="48" spans="1:22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04"/>
      <c r="K48" s="100">
        <f t="shared" ca="1" si="4"/>
        <v>0</v>
      </c>
      <c r="L48" s="183"/>
      <c r="M48" s="184">
        <f t="shared" ca="1" si="5"/>
        <v>0</v>
      </c>
      <c r="N48" s="104"/>
      <c r="O48" s="100">
        <f t="shared" ca="1" si="6"/>
        <v>0</v>
      </c>
      <c r="P48" s="122"/>
      <c r="Q48" s="147">
        <f t="shared" ca="1" si="7"/>
        <v>0</v>
      </c>
      <c r="R48" s="104"/>
      <c r="S48" s="100">
        <f t="shared" ca="1" si="8"/>
        <v>0</v>
      </c>
      <c r="T48" s="171"/>
      <c r="U48" s="140">
        <f t="shared" ca="1" si="9"/>
        <v>0</v>
      </c>
      <c r="V48" s="83">
        <f t="shared" ca="1" si="1"/>
        <v>0</v>
      </c>
    </row>
    <row r="49" spans="1:22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04"/>
      <c r="K49" s="100">
        <f t="shared" si="4"/>
        <v>0</v>
      </c>
      <c r="L49" s="183"/>
      <c r="M49" s="184">
        <f t="shared" si="5"/>
        <v>0</v>
      </c>
      <c r="N49" s="104"/>
      <c r="O49" s="100">
        <f t="shared" si="6"/>
        <v>0</v>
      </c>
      <c r="P49" s="122"/>
      <c r="Q49" s="147">
        <f t="shared" si="7"/>
        <v>0</v>
      </c>
      <c r="R49" s="104"/>
      <c r="S49" s="100">
        <f t="shared" si="8"/>
        <v>0</v>
      </c>
      <c r="T49" s="171"/>
      <c r="U49" s="140">
        <f t="shared" si="9"/>
        <v>0</v>
      </c>
      <c r="V49" s="83">
        <f t="shared" si="1"/>
        <v>0</v>
      </c>
    </row>
    <row r="50" spans="1:22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04"/>
      <c r="K50" s="100">
        <f t="shared" si="4"/>
        <v>0</v>
      </c>
      <c r="L50" s="183"/>
      <c r="M50" s="184">
        <f t="shared" si="5"/>
        <v>0</v>
      </c>
      <c r="N50" s="104"/>
      <c r="O50" s="100">
        <f t="shared" si="6"/>
        <v>0</v>
      </c>
      <c r="P50" s="122"/>
      <c r="Q50" s="147">
        <f t="shared" si="7"/>
        <v>0</v>
      </c>
      <c r="R50" s="104"/>
      <c r="S50" s="100">
        <f t="shared" si="8"/>
        <v>0</v>
      </c>
      <c r="T50" s="171"/>
      <c r="U50" s="140">
        <f t="shared" si="9"/>
        <v>0</v>
      </c>
      <c r="V50" s="83">
        <f t="shared" si="1"/>
        <v>0</v>
      </c>
    </row>
    <row r="51" spans="1:22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04"/>
      <c r="K51" s="100">
        <f t="shared" si="4"/>
        <v>0</v>
      </c>
      <c r="L51" s="183"/>
      <c r="M51" s="184">
        <f t="shared" si="5"/>
        <v>0</v>
      </c>
      <c r="N51" s="104"/>
      <c r="O51" s="100">
        <f t="shared" si="6"/>
        <v>0</v>
      </c>
      <c r="P51" s="122"/>
      <c r="Q51" s="147">
        <f t="shared" si="7"/>
        <v>0</v>
      </c>
      <c r="R51" s="104"/>
      <c r="S51" s="100">
        <f t="shared" si="8"/>
        <v>0</v>
      </c>
      <c r="T51" s="171"/>
      <c r="U51" s="140">
        <f t="shared" si="9"/>
        <v>0</v>
      </c>
      <c r="V51" s="83">
        <f t="shared" si="1"/>
        <v>0</v>
      </c>
    </row>
    <row r="52" spans="1:22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04"/>
      <c r="K52" s="100">
        <f t="shared" ca="1" si="4"/>
        <v>0</v>
      </c>
      <c r="L52" s="183"/>
      <c r="M52" s="184">
        <f t="shared" ca="1" si="5"/>
        <v>0</v>
      </c>
      <c r="N52" s="104"/>
      <c r="O52" s="100">
        <f t="shared" ca="1" si="6"/>
        <v>0</v>
      </c>
      <c r="P52" s="122"/>
      <c r="Q52" s="147">
        <f t="shared" ca="1" si="7"/>
        <v>0</v>
      </c>
      <c r="R52" s="104"/>
      <c r="S52" s="100">
        <f t="shared" ca="1" si="8"/>
        <v>0</v>
      </c>
      <c r="T52" s="171"/>
      <c r="U52" s="140">
        <f t="shared" ca="1" si="9"/>
        <v>0</v>
      </c>
      <c r="V52" s="83">
        <f t="shared" ca="1" si="1"/>
        <v>0</v>
      </c>
    </row>
    <row r="53" spans="1:22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04"/>
      <c r="K53" s="100">
        <f t="shared" ca="1" si="4"/>
        <v>0</v>
      </c>
      <c r="L53" s="183"/>
      <c r="M53" s="184">
        <f t="shared" ca="1" si="5"/>
        <v>0</v>
      </c>
      <c r="N53" s="104"/>
      <c r="O53" s="100">
        <f t="shared" ca="1" si="6"/>
        <v>0</v>
      </c>
      <c r="P53" s="122"/>
      <c r="Q53" s="147">
        <f t="shared" ca="1" si="7"/>
        <v>0</v>
      </c>
      <c r="R53" s="104"/>
      <c r="S53" s="100">
        <f t="shared" ca="1" si="8"/>
        <v>0</v>
      </c>
      <c r="T53" s="171"/>
      <c r="U53" s="140">
        <f t="shared" ca="1" si="9"/>
        <v>0</v>
      </c>
      <c r="V53" s="83">
        <f t="shared" ca="1" si="1"/>
        <v>0</v>
      </c>
    </row>
    <row r="54" spans="1:22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04"/>
      <c r="K54" s="100">
        <f t="shared" ca="1" si="4"/>
        <v>0</v>
      </c>
      <c r="L54" s="183"/>
      <c r="M54" s="184">
        <f t="shared" ca="1" si="5"/>
        <v>0</v>
      </c>
      <c r="N54" s="104"/>
      <c r="O54" s="100">
        <f t="shared" ca="1" si="6"/>
        <v>0</v>
      </c>
      <c r="P54" s="122"/>
      <c r="Q54" s="147">
        <f t="shared" ca="1" si="7"/>
        <v>0</v>
      </c>
      <c r="R54" s="104"/>
      <c r="S54" s="100">
        <f t="shared" ca="1" si="8"/>
        <v>0</v>
      </c>
      <c r="T54" s="171"/>
      <c r="U54" s="140">
        <f t="shared" ca="1" si="9"/>
        <v>0</v>
      </c>
      <c r="V54" s="83">
        <f t="shared" ca="1" si="1"/>
        <v>0</v>
      </c>
    </row>
    <row r="55" spans="1:22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04"/>
      <c r="K55" s="100">
        <f t="shared" ca="1" si="4"/>
        <v>0</v>
      </c>
      <c r="L55" s="183"/>
      <c r="M55" s="184">
        <f t="shared" ca="1" si="5"/>
        <v>0</v>
      </c>
      <c r="N55" s="104"/>
      <c r="O55" s="100">
        <f t="shared" ca="1" si="6"/>
        <v>0</v>
      </c>
      <c r="P55" s="122"/>
      <c r="Q55" s="147">
        <f t="shared" ca="1" si="7"/>
        <v>0</v>
      </c>
      <c r="R55" s="104"/>
      <c r="S55" s="100">
        <f t="shared" ca="1" si="8"/>
        <v>0</v>
      </c>
      <c r="T55" s="171"/>
      <c r="U55" s="140">
        <f t="shared" ca="1" si="9"/>
        <v>0</v>
      </c>
      <c r="V55" s="83">
        <f t="shared" ca="1" si="1"/>
        <v>0</v>
      </c>
    </row>
    <row r="56" spans="1:22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04"/>
      <c r="K56" s="100">
        <f t="shared" ca="1" si="4"/>
        <v>0</v>
      </c>
      <c r="L56" s="183"/>
      <c r="M56" s="184">
        <f t="shared" ca="1" si="5"/>
        <v>0</v>
      </c>
      <c r="N56" s="104"/>
      <c r="O56" s="100">
        <f t="shared" ca="1" si="6"/>
        <v>0</v>
      </c>
      <c r="P56" s="122"/>
      <c r="Q56" s="147">
        <f t="shared" ca="1" si="7"/>
        <v>0</v>
      </c>
      <c r="R56" s="104"/>
      <c r="S56" s="100">
        <f t="shared" ca="1" si="8"/>
        <v>0</v>
      </c>
      <c r="T56" s="171"/>
      <c r="U56" s="140">
        <f t="shared" ca="1" si="9"/>
        <v>0</v>
      </c>
      <c r="V56" s="83">
        <f t="shared" ca="1" si="1"/>
        <v>0</v>
      </c>
    </row>
    <row r="57" spans="1:22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7</v>
      </c>
      <c r="F57" s="107"/>
      <c r="G57" s="100">
        <f t="shared" ca="1" si="3"/>
        <v>0</v>
      </c>
      <c r="H57" s="122">
        <v>7</v>
      </c>
      <c r="I57" s="147">
        <f t="shared" ca="1" si="3"/>
        <v>245</v>
      </c>
      <c r="J57" s="104"/>
      <c r="K57" s="100">
        <f t="shared" ca="1" si="4"/>
        <v>0</v>
      </c>
      <c r="L57" s="183"/>
      <c r="M57" s="184">
        <f t="shared" ca="1" si="5"/>
        <v>0</v>
      </c>
      <c r="N57" s="104"/>
      <c r="O57" s="100">
        <f t="shared" ca="1" si="6"/>
        <v>0</v>
      </c>
      <c r="P57" s="122"/>
      <c r="Q57" s="147">
        <f t="shared" ca="1" si="7"/>
        <v>0</v>
      </c>
      <c r="R57" s="104"/>
      <c r="S57" s="100">
        <f t="shared" ca="1" si="8"/>
        <v>0</v>
      </c>
      <c r="T57" s="171"/>
      <c r="U57" s="140">
        <f t="shared" ca="1" si="9"/>
        <v>0</v>
      </c>
      <c r="V57" s="83">
        <f t="shared" ca="1" si="1"/>
        <v>245</v>
      </c>
    </row>
    <row r="58" spans="1:22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04"/>
      <c r="K58" s="100">
        <f t="shared" ca="1" si="4"/>
        <v>0</v>
      </c>
      <c r="L58" s="183"/>
      <c r="M58" s="184">
        <f t="shared" ca="1" si="5"/>
        <v>0</v>
      </c>
      <c r="N58" s="104"/>
      <c r="O58" s="100">
        <f t="shared" ca="1" si="6"/>
        <v>0</v>
      </c>
      <c r="P58" s="122"/>
      <c r="Q58" s="147">
        <f t="shared" ca="1" si="7"/>
        <v>0</v>
      </c>
      <c r="R58" s="104"/>
      <c r="S58" s="100">
        <f t="shared" ca="1" si="8"/>
        <v>0</v>
      </c>
      <c r="T58" s="171"/>
      <c r="U58" s="140">
        <f t="shared" ca="1" si="9"/>
        <v>0</v>
      </c>
      <c r="V58" s="83">
        <f t="shared" ca="1" si="1"/>
        <v>0</v>
      </c>
    </row>
    <row r="59" spans="1:22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04"/>
      <c r="K59" s="100">
        <f t="shared" si="4"/>
        <v>0</v>
      </c>
      <c r="L59" s="183"/>
      <c r="M59" s="184">
        <f t="shared" si="5"/>
        <v>0</v>
      </c>
      <c r="N59" s="104"/>
      <c r="O59" s="100">
        <f t="shared" si="6"/>
        <v>0</v>
      </c>
      <c r="P59" s="122"/>
      <c r="Q59" s="147">
        <f t="shared" si="7"/>
        <v>0</v>
      </c>
      <c r="R59" s="104"/>
      <c r="S59" s="100">
        <f t="shared" si="8"/>
        <v>0</v>
      </c>
      <c r="T59" s="171"/>
      <c r="U59" s="140">
        <f t="shared" si="9"/>
        <v>0</v>
      </c>
      <c r="V59" s="83">
        <f t="shared" si="1"/>
        <v>0</v>
      </c>
    </row>
    <row r="60" spans="1:22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04"/>
      <c r="K60" s="100">
        <f t="shared" si="4"/>
        <v>0</v>
      </c>
      <c r="L60" s="183"/>
      <c r="M60" s="184">
        <f t="shared" si="5"/>
        <v>0</v>
      </c>
      <c r="N60" s="104"/>
      <c r="O60" s="100">
        <f t="shared" si="6"/>
        <v>0</v>
      </c>
      <c r="P60" s="122"/>
      <c r="Q60" s="147">
        <f t="shared" si="7"/>
        <v>0</v>
      </c>
      <c r="R60" s="104"/>
      <c r="S60" s="100">
        <f t="shared" si="8"/>
        <v>0</v>
      </c>
      <c r="T60" s="171"/>
      <c r="U60" s="140">
        <f t="shared" si="9"/>
        <v>0</v>
      </c>
      <c r="V60" s="83">
        <f t="shared" si="1"/>
        <v>0</v>
      </c>
    </row>
    <row r="61" spans="1:22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04"/>
      <c r="K61" s="100">
        <f t="shared" ca="1" si="4"/>
        <v>0</v>
      </c>
      <c r="L61" s="183"/>
      <c r="M61" s="184">
        <f t="shared" ca="1" si="5"/>
        <v>0</v>
      </c>
      <c r="N61" s="104"/>
      <c r="O61" s="100">
        <f t="shared" ca="1" si="6"/>
        <v>0</v>
      </c>
      <c r="P61" s="122"/>
      <c r="Q61" s="147">
        <f t="shared" ca="1" si="7"/>
        <v>0</v>
      </c>
      <c r="R61" s="104"/>
      <c r="S61" s="100">
        <f t="shared" ca="1" si="8"/>
        <v>0</v>
      </c>
      <c r="T61" s="171"/>
      <c r="U61" s="140">
        <f t="shared" ca="1" si="9"/>
        <v>0</v>
      </c>
      <c r="V61" s="83">
        <f t="shared" ca="1" si="1"/>
        <v>0</v>
      </c>
    </row>
    <row r="62" spans="1:22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4</v>
      </c>
      <c r="F62" s="107"/>
      <c r="G62" s="100">
        <f t="shared" si="3"/>
        <v>0</v>
      </c>
      <c r="H62" s="122"/>
      <c r="I62" s="147">
        <f t="shared" si="3"/>
        <v>0</v>
      </c>
      <c r="J62" s="104"/>
      <c r="K62" s="100">
        <f t="shared" si="4"/>
        <v>0</v>
      </c>
      <c r="L62" s="183">
        <v>4</v>
      </c>
      <c r="M62" s="184">
        <f t="shared" si="5"/>
        <v>400</v>
      </c>
      <c r="N62" s="104"/>
      <c r="O62" s="100">
        <f t="shared" si="6"/>
        <v>0</v>
      </c>
      <c r="P62" s="122"/>
      <c r="Q62" s="147">
        <f t="shared" si="7"/>
        <v>0</v>
      </c>
      <c r="R62" s="104"/>
      <c r="S62" s="100">
        <f t="shared" si="8"/>
        <v>0</v>
      </c>
      <c r="T62" s="171"/>
      <c r="U62" s="140">
        <f t="shared" si="9"/>
        <v>0</v>
      </c>
      <c r="V62" s="83">
        <f t="shared" si="1"/>
        <v>400</v>
      </c>
    </row>
    <row r="63" spans="1:22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04"/>
      <c r="K63" s="100">
        <f t="shared" si="4"/>
        <v>0</v>
      </c>
      <c r="L63" s="183"/>
      <c r="M63" s="184">
        <f t="shared" si="5"/>
        <v>0</v>
      </c>
      <c r="N63" s="104"/>
      <c r="O63" s="100">
        <f t="shared" si="6"/>
        <v>0</v>
      </c>
      <c r="P63" s="122"/>
      <c r="Q63" s="147">
        <f t="shared" si="7"/>
        <v>0</v>
      </c>
      <c r="R63" s="104"/>
      <c r="S63" s="100">
        <f t="shared" si="8"/>
        <v>0</v>
      </c>
      <c r="T63" s="171"/>
      <c r="U63" s="140">
        <f t="shared" si="9"/>
        <v>0</v>
      </c>
      <c r="V63" s="83">
        <f t="shared" si="1"/>
        <v>0</v>
      </c>
    </row>
    <row r="64" spans="1:22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04"/>
      <c r="K64" s="100">
        <f t="shared" si="4"/>
        <v>0</v>
      </c>
      <c r="L64" s="183"/>
      <c r="M64" s="184">
        <f t="shared" si="5"/>
        <v>0</v>
      </c>
      <c r="N64" s="104"/>
      <c r="O64" s="100">
        <f t="shared" si="6"/>
        <v>0</v>
      </c>
      <c r="P64" s="122"/>
      <c r="Q64" s="147">
        <f t="shared" si="7"/>
        <v>0</v>
      </c>
      <c r="R64" s="104"/>
      <c r="S64" s="100">
        <f t="shared" si="8"/>
        <v>0</v>
      </c>
      <c r="T64" s="171"/>
      <c r="U64" s="140">
        <f t="shared" si="9"/>
        <v>0</v>
      </c>
      <c r="V64" s="83">
        <f t="shared" si="1"/>
        <v>0</v>
      </c>
    </row>
    <row r="65" spans="1:22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04"/>
      <c r="K65" s="100">
        <f t="shared" si="4"/>
        <v>0</v>
      </c>
      <c r="L65" s="183"/>
      <c r="M65" s="184">
        <f t="shared" si="5"/>
        <v>0</v>
      </c>
      <c r="N65" s="104"/>
      <c r="O65" s="100">
        <f t="shared" si="6"/>
        <v>0</v>
      </c>
      <c r="P65" s="122"/>
      <c r="Q65" s="147">
        <f t="shared" si="7"/>
        <v>0</v>
      </c>
      <c r="R65" s="104"/>
      <c r="S65" s="100">
        <f t="shared" si="8"/>
        <v>0</v>
      </c>
      <c r="T65" s="171"/>
      <c r="U65" s="140">
        <f t="shared" si="9"/>
        <v>0</v>
      </c>
      <c r="V65" s="83">
        <f t="shared" si="1"/>
        <v>0</v>
      </c>
    </row>
    <row r="66" spans="1:22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04"/>
      <c r="K66" s="100">
        <f t="shared" ca="1" si="4"/>
        <v>0</v>
      </c>
      <c r="L66" s="183"/>
      <c r="M66" s="184">
        <f t="shared" ca="1" si="5"/>
        <v>0</v>
      </c>
      <c r="N66" s="104"/>
      <c r="O66" s="100">
        <f t="shared" ca="1" si="6"/>
        <v>0</v>
      </c>
      <c r="P66" s="122"/>
      <c r="Q66" s="147">
        <f t="shared" ca="1" si="7"/>
        <v>0</v>
      </c>
      <c r="R66" s="104"/>
      <c r="S66" s="100">
        <f t="shared" ca="1" si="8"/>
        <v>0</v>
      </c>
      <c r="T66" s="171"/>
      <c r="U66" s="140">
        <f t="shared" ca="1" si="9"/>
        <v>0</v>
      </c>
      <c r="V66" s="83">
        <f t="shared" ca="1" si="1"/>
        <v>0</v>
      </c>
    </row>
    <row r="67" spans="1:22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04"/>
      <c r="K67" s="100">
        <f t="shared" si="4"/>
        <v>0</v>
      </c>
      <c r="L67" s="183"/>
      <c r="M67" s="184">
        <f t="shared" si="5"/>
        <v>0</v>
      </c>
      <c r="N67" s="104"/>
      <c r="O67" s="100">
        <f t="shared" si="6"/>
        <v>0</v>
      </c>
      <c r="P67" s="122"/>
      <c r="Q67" s="147">
        <f t="shared" si="7"/>
        <v>0</v>
      </c>
      <c r="R67" s="104"/>
      <c r="S67" s="100">
        <f t="shared" si="8"/>
        <v>0</v>
      </c>
      <c r="T67" s="171"/>
      <c r="U67" s="140">
        <f t="shared" si="9"/>
        <v>0</v>
      </c>
      <c r="V67" s="83">
        <f t="shared" si="1"/>
        <v>0</v>
      </c>
    </row>
    <row r="68" spans="1:22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04"/>
      <c r="K68" s="100">
        <f t="shared" si="4"/>
        <v>0</v>
      </c>
      <c r="L68" s="183"/>
      <c r="M68" s="184">
        <f t="shared" si="5"/>
        <v>0</v>
      </c>
      <c r="N68" s="104"/>
      <c r="O68" s="100">
        <f t="shared" si="6"/>
        <v>0</v>
      </c>
      <c r="P68" s="122"/>
      <c r="Q68" s="147">
        <f t="shared" si="7"/>
        <v>0</v>
      </c>
      <c r="R68" s="104"/>
      <c r="S68" s="100">
        <f t="shared" si="8"/>
        <v>0</v>
      </c>
      <c r="T68" s="171"/>
      <c r="U68" s="140">
        <f t="shared" si="9"/>
        <v>0</v>
      </c>
      <c r="V68" s="83">
        <f t="shared" si="1"/>
        <v>0</v>
      </c>
    </row>
    <row r="69" spans="1:22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04"/>
      <c r="K69" s="100">
        <f t="shared" si="4"/>
        <v>0</v>
      </c>
      <c r="L69" s="183"/>
      <c r="M69" s="184">
        <f t="shared" si="5"/>
        <v>0</v>
      </c>
      <c r="N69" s="104"/>
      <c r="O69" s="100">
        <f t="shared" si="6"/>
        <v>0</v>
      </c>
      <c r="P69" s="122"/>
      <c r="Q69" s="147">
        <f t="shared" si="7"/>
        <v>0</v>
      </c>
      <c r="R69" s="104"/>
      <c r="S69" s="100">
        <f t="shared" si="8"/>
        <v>0</v>
      </c>
      <c r="T69" s="171"/>
      <c r="U69" s="140">
        <f t="shared" si="9"/>
        <v>0</v>
      </c>
      <c r="V69" s="83">
        <f t="shared" si="1"/>
        <v>0</v>
      </c>
    </row>
    <row r="70" spans="1:22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04"/>
      <c r="K70" s="100">
        <f t="shared" si="4"/>
        <v>0</v>
      </c>
      <c r="L70" s="183"/>
      <c r="M70" s="184">
        <f t="shared" si="5"/>
        <v>0</v>
      </c>
      <c r="N70" s="104"/>
      <c r="O70" s="100">
        <f t="shared" si="6"/>
        <v>0</v>
      </c>
      <c r="P70" s="122"/>
      <c r="Q70" s="147">
        <f t="shared" si="7"/>
        <v>0</v>
      </c>
      <c r="R70" s="104"/>
      <c r="S70" s="100">
        <f t="shared" si="8"/>
        <v>0</v>
      </c>
      <c r="T70" s="171"/>
      <c r="U70" s="140">
        <f t="shared" si="9"/>
        <v>0</v>
      </c>
      <c r="V70" s="83">
        <f t="shared" si="1"/>
        <v>0</v>
      </c>
    </row>
    <row r="71" spans="1:22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04"/>
      <c r="K71" s="100">
        <f t="shared" si="4"/>
        <v>0</v>
      </c>
      <c r="L71" s="183"/>
      <c r="M71" s="184">
        <f t="shared" si="5"/>
        <v>0</v>
      </c>
      <c r="N71" s="104"/>
      <c r="O71" s="100">
        <f t="shared" si="6"/>
        <v>0</v>
      </c>
      <c r="P71" s="122"/>
      <c r="Q71" s="147">
        <f t="shared" si="7"/>
        <v>0</v>
      </c>
      <c r="R71" s="104"/>
      <c r="S71" s="100">
        <f t="shared" si="8"/>
        <v>0</v>
      </c>
      <c r="T71" s="171"/>
      <c r="U71" s="140">
        <f t="shared" si="9"/>
        <v>0</v>
      </c>
      <c r="V71" s="83">
        <f t="shared" si="1"/>
        <v>0</v>
      </c>
    </row>
    <row r="72" spans="1:22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04"/>
      <c r="K72" s="100">
        <f t="shared" si="4"/>
        <v>0</v>
      </c>
      <c r="L72" s="183"/>
      <c r="M72" s="184">
        <f t="shared" si="5"/>
        <v>0</v>
      </c>
      <c r="N72" s="104"/>
      <c r="O72" s="100">
        <f t="shared" si="6"/>
        <v>0</v>
      </c>
      <c r="P72" s="122"/>
      <c r="Q72" s="147">
        <f t="shared" si="7"/>
        <v>0</v>
      </c>
      <c r="R72" s="104"/>
      <c r="S72" s="100">
        <f t="shared" si="8"/>
        <v>0</v>
      </c>
      <c r="T72" s="171"/>
      <c r="U72" s="140">
        <f t="shared" si="9"/>
        <v>0</v>
      </c>
      <c r="V72" s="83">
        <f t="shared" si="1"/>
        <v>0</v>
      </c>
    </row>
    <row r="73" spans="1:22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04"/>
      <c r="K73" s="100">
        <f t="shared" si="4"/>
        <v>0</v>
      </c>
      <c r="L73" s="183"/>
      <c r="M73" s="184">
        <f t="shared" si="5"/>
        <v>0</v>
      </c>
      <c r="N73" s="104"/>
      <c r="O73" s="100">
        <f t="shared" si="6"/>
        <v>0</v>
      </c>
      <c r="P73" s="122"/>
      <c r="Q73" s="147">
        <f t="shared" si="7"/>
        <v>0</v>
      </c>
      <c r="R73" s="104"/>
      <c r="S73" s="100">
        <f t="shared" si="8"/>
        <v>0</v>
      </c>
      <c r="T73" s="171"/>
      <c r="U73" s="140">
        <f t="shared" si="9"/>
        <v>0</v>
      </c>
      <c r="V73" s="83">
        <f t="shared" si="1"/>
        <v>0</v>
      </c>
    </row>
    <row r="74" spans="1:22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04"/>
      <c r="K74" s="100">
        <f t="shared" si="4"/>
        <v>0</v>
      </c>
      <c r="L74" s="183"/>
      <c r="M74" s="184">
        <f t="shared" si="5"/>
        <v>0</v>
      </c>
      <c r="N74" s="104"/>
      <c r="O74" s="100">
        <f t="shared" si="6"/>
        <v>0</v>
      </c>
      <c r="P74" s="122"/>
      <c r="Q74" s="147">
        <f t="shared" si="7"/>
        <v>0</v>
      </c>
      <c r="R74" s="104"/>
      <c r="S74" s="100">
        <f t="shared" si="8"/>
        <v>0</v>
      </c>
      <c r="T74" s="171"/>
      <c r="U74" s="140">
        <f t="shared" si="9"/>
        <v>0</v>
      </c>
      <c r="V74" s="83">
        <f t="shared" si="1"/>
        <v>0</v>
      </c>
    </row>
    <row r="75" spans="1:22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04"/>
      <c r="K75" s="100">
        <f t="shared" ca="1" si="4"/>
        <v>0</v>
      </c>
      <c r="L75" s="183"/>
      <c r="M75" s="184">
        <f t="shared" ca="1" si="5"/>
        <v>0</v>
      </c>
      <c r="N75" s="104"/>
      <c r="O75" s="100">
        <f t="shared" ca="1" si="6"/>
        <v>0</v>
      </c>
      <c r="P75" s="122"/>
      <c r="Q75" s="147">
        <f t="shared" ca="1" si="7"/>
        <v>0</v>
      </c>
      <c r="R75" s="104"/>
      <c r="S75" s="100">
        <f t="shared" ca="1" si="8"/>
        <v>0</v>
      </c>
      <c r="T75" s="171"/>
      <c r="U75" s="140">
        <f t="shared" ca="1" si="9"/>
        <v>0</v>
      </c>
      <c r="V75" s="83">
        <f t="shared" ca="1" si="1"/>
        <v>0</v>
      </c>
    </row>
    <row r="76" spans="1:22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04"/>
      <c r="K76" s="100">
        <f t="shared" ca="1" si="4"/>
        <v>0</v>
      </c>
      <c r="L76" s="183"/>
      <c r="M76" s="184">
        <f t="shared" ca="1" si="5"/>
        <v>0</v>
      </c>
      <c r="N76" s="104"/>
      <c r="O76" s="100">
        <f t="shared" ca="1" si="6"/>
        <v>0</v>
      </c>
      <c r="P76" s="122"/>
      <c r="Q76" s="147">
        <f t="shared" ca="1" si="7"/>
        <v>0</v>
      </c>
      <c r="R76" s="104"/>
      <c r="S76" s="100">
        <f t="shared" ca="1" si="8"/>
        <v>0</v>
      </c>
      <c r="T76" s="171"/>
      <c r="U76" s="140">
        <f t="shared" ca="1" si="9"/>
        <v>0</v>
      </c>
      <c r="V76" s="83">
        <f t="shared" ca="1" si="1"/>
        <v>0</v>
      </c>
    </row>
    <row r="77" spans="1:22" ht="15" customHeight="1">
      <c r="A77" s="91" t="s">
        <v>258</v>
      </c>
      <c r="B77" s="14" t="s">
        <v>66</v>
      </c>
      <c r="C77" s="18" t="s">
        <v>6</v>
      </c>
      <c r="D77" s="19">
        <f t="shared" ref="D77:D84" si="10">IF(OR($C77="",$C77=0),"",VLOOKUP($C77,Ansätze,$D$11,FALSE))</f>
        <v>100</v>
      </c>
      <c r="E77" s="20">
        <f t="shared" si="2"/>
        <v>0</v>
      </c>
      <c r="F77" s="75"/>
      <c r="G77" s="100">
        <f t="shared" ref="G77:I84" si="11">IF($D77="",0,$D77*F77)</f>
        <v>0</v>
      </c>
      <c r="H77" s="122"/>
      <c r="I77" s="147">
        <f t="shared" si="11"/>
        <v>0</v>
      </c>
      <c r="J77" s="104"/>
      <c r="K77" s="100">
        <f t="shared" si="4"/>
        <v>0</v>
      </c>
      <c r="L77" s="183"/>
      <c r="M77" s="184">
        <f t="shared" si="5"/>
        <v>0</v>
      </c>
      <c r="N77" s="104"/>
      <c r="O77" s="100">
        <f t="shared" si="6"/>
        <v>0</v>
      </c>
      <c r="P77" s="122"/>
      <c r="Q77" s="147">
        <f t="shared" si="7"/>
        <v>0</v>
      </c>
      <c r="R77" s="104"/>
      <c r="S77" s="100">
        <f t="shared" si="8"/>
        <v>0</v>
      </c>
      <c r="T77" s="171"/>
      <c r="U77" s="140">
        <f t="shared" si="9"/>
        <v>0</v>
      </c>
      <c r="V77" s="83">
        <f t="shared" ref="V77:V84" si="12">IF(D77="",0,D77*E77)</f>
        <v>0</v>
      </c>
    </row>
    <row r="78" spans="1:22" ht="15" customHeight="1">
      <c r="A78" s="91" t="s">
        <v>274</v>
      </c>
      <c r="B78" s="14" t="s">
        <v>66</v>
      </c>
      <c r="C78" s="18" t="s">
        <v>9</v>
      </c>
      <c r="D78" s="19">
        <f t="shared" si="10"/>
        <v>35</v>
      </c>
      <c r="E78" s="20">
        <f t="shared" ref="E78:E86" si="13">F78+H78+J78+L78+N78+P78+R78</f>
        <v>0</v>
      </c>
      <c r="F78" s="75"/>
      <c r="G78" s="100">
        <f t="shared" si="11"/>
        <v>0</v>
      </c>
      <c r="H78" s="122"/>
      <c r="I78" s="147">
        <f t="shared" si="11"/>
        <v>0</v>
      </c>
      <c r="J78" s="104"/>
      <c r="K78" s="100">
        <f t="shared" ref="K78:K84" si="14">IF($D78="",0,$D78*J78)</f>
        <v>0</v>
      </c>
      <c r="L78" s="183"/>
      <c r="M78" s="184">
        <f t="shared" ref="M78:M84" si="15">IF($D78="",0,$D78*L78)</f>
        <v>0</v>
      </c>
      <c r="N78" s="104"/>
      <c r="O78" s="100">
        <f t="shared" ref="O78:O84" si="16">IF($D78="",0,$D78*N78)</f>
        <v>0</v>
      </c>
      <c r="P78" s="122"/>
      <c r="Q78" s="147">
        <f t="shared" ref="Q78:Q84" si="17">IF($D78="",0,$D78*P78)</f>
        <v>0</v>
      </c>
      <c r="R78" s="104"/>
      <c r="S78" s="100">
        <f t="shared" ref="S78:S84" si="18">IF($D78="",0,$D78*R78)</f>
        <v>0</v>
      </c>
      <c r="T78" s="171"/>
      <c r="U78" s="140">
        <f t="shared" ref="U78:U84" si="19">IF($D78="",0,$D78*T78)</f>
        <v>0</v>
      </c>
      <c r="V78" s="83">
        <f t="shared" si="12"/>
        <v>0</v>
      </c>
    </row>
    <row r="79" spans="1:22" ht="15" customHeight="1">
      <c r="A79" s="91" t="s">
        <v>275</v>
      </c>
      <c r="B79" s="14" t="s">
        <v>66</v>
      </c>
      <c r="C79" s="18" t="s">
        <v>5</v>
      </c>
      <c r="D79" s="19">
        <f t="shared" si="10"/>
        <v>118</v>
      </c>
      <c r="E79" s="20">
        <f t="shared" si="13"/>
        <v>0</v>
      </c>
      <c r="F79" s="75"/>
      <c r="G79" s="100">
        <f t="shared" si="11"/>
        <v>0</v>
      </c>
      <c r="H79" s="122"/>
      <c r="I79" s="147">
        <f t="shared" si="11"/>
        <v>0</v>
      </c>
      <c r="J79" s="104"/>
      <c r="K79" s="100">
        <f t="shared" si="14"/>
        <v>0</v>
      </c>
      <c r="L79" s="183"/>
      <c r="M79" s="184">
        <f t="shared" si="15"/>
        <v>0</v>
      </c>
      <c r="N79" s="104"/>
      <c r="O79" s="100">
        <f t="shared" si="16"/>
        <v>0</v>
      </c>
      <c r="P79" s="122"/>
      <c r="Q79" s="147">
        <f t="shared" si="17"/>
        <v>0</v>
      </c>
      <c r="R79" s="104"/>
      <c r="S79" s="100">
        <f t="shared" si="18"/>
        <v>0</v>
      </c>
      <c r="T79" s="171"/>
      <c r="U79" s="140">
        <f t="shared" si="19"/>
        <v>0</v>
      </c>
      <c r="V79" s="83">
        <f t="shared" si="12"/>
        <v>0</v>
      </c>
    </row>
    <row r="80" spans="1:22" ht="15" customHeight="1">
      <c r="A80" s="91" t="s">
        <v>284</v>
      </c>
      <c r="B80" s="14" t="s">
        <v>66</v>
      </c>
      <c r="C80" s="18" t="s">
        <v>6</v>
      </c>
      <c r="D80" s="19">
        <f t="shared" si="10"/>
        <v>100</v>
      </c>
      <c r="E80" s="20">
        <f t="shared" si="13"/>
        <v>0</v>
      </c>
      <c r="F80" s="75"/>
      <c r="G80" s="100">
        <f t="shared" si="11"/>
        <v>0</v>
      </c>
      <c r="H80" s="122"/>
      <c r="I80" s="147">
        <f t="shared" si="11"/>
        <v>0</v>
      </c>
      <c r="J80" s="104"/>
      <c r="K80" s="100">
        <f t="shared" si="14"/>
        <v>0</v>
      </c>
      <c r="L80" s="183"/>
      <c r="M80" s="184">
        <f t="shared" si="15"/>
        <v>0</v>
      </c>
      <c r="N80" s="104"/>
      <c r="O80" s="100">
        <f t="shared" si="16"/>
        <v>0</v>
      </c>
      <c r="P80" s="122"/>
      <c r="Q80" s="147">
        <f t="shared" si="17"/>
        <v>0</v>
      </c>
      <c r="R80" s="104"/>
      <c r="S80" s="100">
        <f t="shared" si="18"/>
        <v>0</v>
      </c>
      <c r="T80" s="171"/>
      <c r="U80" s="140">
        <f t="shared" si="19"/>
        <v>0</v>
      </c>
      <c r="V80" s="83">
        <f t="shared" si="12"/>
        <v>0</v>
      </c>
    </row>
    <row r="81" spans="1:23" ht="15" customHeight="1">
      <c r="A81" s="91" t="s">
        <v>285</v>
      </c>
      <c r="B81" s="14" t="s">
        <v>66</v>
      </c>
      <c r="C81" s="18" t="s">
        <v>9</v>
      </c>
      <c r="D81" s="19">
        <f t="shared" si="10"/>
        <v>35</v>
      </c>
      <c r="E81" s="20">
        <f t="shared" si="13"/>
        <v>0</v>
      </c>
      <c r="F81" s="75"/>
      <c r="G81" s="100">
        <f t="shared" si="11"/>
        <v>0</v>
      </c>
      <c r="H81" s="122"/>
      <c r="I81" s="147">
        <f t="shared" si="11"/>
        <v>0</v>
      </c>
      <c r="J81" s="104"/>
      <c r="K81" s="100">
        <f t="shared" si="14"/>
        <v>0</v>
      </c>
      <c r="L81" s="183"/>
      <c r="M81" s="184">
        <f t="shared" si="15"/>
        <v>0</v>
      </c>
      <c r="N81" s="104"/>
      <c r="O81" s="100">
        <f t="shared" si="16"/>
        <v>0</v>
      </c>
      <c r="P81" s="122"/>
      <c r="Q81" s="147">
        <f t="shared" si="17"/>
        <v>0</v>
      </c>
      <c r="R81" s="104"/>
      <c r="S81" s="100">
        <f t="shared" si="18"/>
        <v>0</v>
      </c>
      <c r="T81" s="171"/>
      <c r="U81" s="140">
        <f t="shared" si="19"/>
        <v>0</v>
      </c>
      <c r="V81" s="83">
        <f t="shared" si="12"/>
        <v>0</v>
      </c>
    </row>
    <row r="82" spans="1:23" ht="15" customHeight="1">
      <c r="A82" s="91" t="s">
        <v>286</v>
      </c>
      <c r="B82" s="14" t="s">
        <v>66</v>
      </c>
      <c r="C82" s="18" t="s">
        <v>7</v>
      </c>
      <c r="D82" s="19">
        <f t="shared" si="10"/>
        <v>75</v>
      </c>
      <c r="E82" s="20">
        <f t="shared" si="13"/>
        <v>0</v>
      </c>
      <c r="F82" s="75"/>
      <c r="G82" s="100">
        <f t="shared" si="11"/>
        <v>0</v>
      </c>
      <c r="H82" s="122"/>
      <c r="I82" s="147">
        <f t="shared" si="11"/>
        <v>0</v>
      </c>
      <c r="J82" s="104"/>
      <c r="K82" s="100">
        <f t="shared" si="14"/>
        <v>0</v>
      </c>
      <c r="L82" s="183"/>
      <c r="M82" s="184">
        <f t="shared" si="15"/>
        <v>0</v>
      </c>
      <c r="N82" s="104"/>
      <c r="O82" s="100">
        <f t="shared" si="16"/>
        <v>0</v>
      </c>
      <c r="P82" s="122"/>
      <c r="Q82" s="147">
        <f t="shared" si="17"/>
        <v>0</v>
      </c>
      <c r="R82" s="104"/>
      <c r="S82" s="100">
        <f t="shared" si="18"/>
        <v>0</v>
      </c>
      <c r="T82" s="171"/>
      <c r="U82" s="140">
        <f t="shared" si="19"/>
        <v>0</v>
      </c>
      <c r="V82" s="83">
        <f t="shared" si="12"/>
        <v>0</v>
      </c>
    </row>
    <row r="83" spans="1:23" ht="15" customHeight="1">
      <c r="A83" s="91" t="s">
        <v>292</v>
      </c>
      <c r="B83" s="14" t="s">
        <v>66</v>
      </c>
      <c r="C83" s="18" t="s">
        <v>8</v>
      </c>
      <c r="D83" s="19">
        <f t="shared" si="10"/>
        <v>60</v>
      </c>
      <c r="E83" s="20">
        <f t="shared" si="13"/>
        <v>0</v>
      </c>
      <c r="F83" s="75"/>
      <c r="G83" s="100">
        <f t="shared" si="11"/>
        <v>0</v>
      </c>
      <c r="H83" s="122"/>
      <c r="I83" s="147">
        <f t="shared" si="11"/>
        <v>0</v>
      </c>
      <c r="J83" s="104"/>
      <c r="K83" s="100">
        <f t="shared" si="14"/>
        <v>0</v>
      </c>
      <c r="L83" s="183"/>
      <c r="M83" s="184">
        <f t="shared" si="15"/>
        <v>0</v>
      </c>
      <c r="N83" s="104"/>
      <c r="O83" s="100">
        <f t="shared" si="16"/>
        <v>0</v>
      </c>
      <c r="P83" s="122"/>
      <c r="Q83" s="147">
        <f t="shared" si="17"/>
        <v>0</v>
      </c>
      <c r="R83" s="104"/>
      <c r="S83" s="100">
        <f t="shared" si="18"/>
        <v>0</v>
      </c>
      <c r="T83" s="171"/>
      <c r="U83" s="140">
        <f t="shared" si="19"/>
        <v>0</v>
      </c>
      <c r="V83" s="83">
        <f t="shared" si="12"/>
        <v>0</v>
      </c>
    </row>
    <row r="84" spans="1:23" ht="15" customHeight="1">
      <c r="A84" s="85" t="s">
        <v>296</v>
      </c>
      <c r="B84" t="s">
        <v>66</v>
      </c>
      <c r="C84" s="18" t="s">
        <v>6</v>
      </c>
      <c r="D84" s="19">
        <f t="shared" si="10"/>
        <v>100</v>
      </c>
      <c r="E84" s="20">
        <f t="shared" si="13"/>
        <v>0</v>
      </c>
      <c r="F84" s="75"/>
      <c r="G84" s="100">
        <f t="shared" si="11"/>
        <v>0</v>
      </c>
      <c r="H84" s="122"/>
      <c r="I84" s="147">
        <f t="shared" si="11"/>
        <v>0</v>
      </c>
      <c r="J84" s="104"/>
      <c r="K84" s="100">
        <f t="shared" si="14"/>
        <v>0</v>
      </c>
      <c r="L84" s="183"/>
      <c r="M84" s="184">
        <f t="shared" si="15"/>
        <v>0</v>
      </c>
      <c r="N84" s="104"/>
      <c r="O84" s="100">
        <f t="shared" si="16"/>
        <v>0</v>
      </c>
      <c r="P84" s="122"/>
      <c r="Q84" s="147">
        <f t="shared" si="17"/>
        <v>0</v>
      </c>
      <c r="R84" s="104"/>
      <c r="S84" s="100">
        <f t="shared" si="18"/>
        <v>0</v>
      </c>
      <c r="T84" s="171"/>
      <c r="U84" s="140">
        <f t="shared" si="19"/>
        <v>0</v>
      </c>
      <c r="V84" s="83">
        <f t="shared" si="12"/>
        <v>0</v>
      </c>
    </row>
    <row r="85" spans="1:23" ht="15" customHeight="1">
      <c r="A85" s="85"/>
      <c r="D85" s="19"/>
      <c r="E85" s="20"/>
      <c r="F85" s="104"/>
      <c r="G85" s="100"/>
      <c r="H85" s="122"/>
      <c r="I85" s="147"/>
      <c r="J85" s="104"/>
      <c r="K85" s="100"/>
      <c r="L85" s="183"/>
      <c r="M85" s="184"/>
      <c r="N85" s="104"/>
      <c r="O85" s="100"/>
      <c r="P85" s="122"/>
      <c r="Q85" s="147"/>
      <c r="R85" s="104"/>
      <c r="S85" s="100"/>
      <c r="T85" s="104"/>
      <c r="U85" s="100"/>
      <c r="V85" s="170"/>
    </row>
    <row r="86" spans="1:23" s="62" customFormat="1" ht="15" customHeight="1">
      <c r="A86" s="86"/>
      <c r="C86" s="63" t="s">
        <v>155</v>
      </c>
      <c r="D86" s="57"/>
      <c r="E86" s="20">
        <f t="shared" si="13"/>
        <v>194.75</v>
      </c>
      <c r="F86" s="76">
        <f>SUM(F12:F84)</f>
        <v>0</v>
      </c>
      <c r="G86" s="77"/>
      <c r="H86" s="154">
        <f>SUM(H13:H84)</f>
        <v>128.25</v>
      </c>
      <c r="I86" s="155"/>
      <c r="J86" s="76">
        <f>SUM(J12:J84)</f>
        <v>0</v>
      </c>
      <c r="K86" s="77"/>
      <c r="L86" s="185">
        <f>SUM(L12:L84)</f>
        <v>12</v>
      </c>
      <c r="M86" s="186"/>
      <c r="N86" s="76">
        <f>SUM(N12:N84)</f>
        <v>0</v>
      </c>
      <c r="O86" s="77"/>
      <c r="P86" s="154">
        <f>SUM(P12:P84)</f>
        <v>54.5</v>
      </c>
      <c r="Q86" s="155"/>
      <c r="R86" s="76">
        <f>SUM(R12:R84)</f>
        <v>0</v>
      </c>
      <c r="S86" s="77"/>
      <c r="T86" s="77">
        <f>SUM(T12:T84)</f>
        <v>0</v>
      </c>
      <c r="U86" s="77"/>
      <c r="V86" s="77"/>
    </row>
    <row r="87" spans="1:23" ht="4.5" customHeight="1">
      <c r="A87" s="87"/>
      <c r="B87" s="40"/>
      <c r="C87" s="69"/>
      <c r="D87" s="70"/>
      <c r="E87" s="70"/>
      <c r="F87" s="78"/>
      <c r="G87" s="79"/>
      <c r="H87" s="156"/>
      <c r="I87" s="157"/>
      <c r="J87" s="78"/>
      <c r="K87" s="79"/>
      <c r="L87" s="187"/>
      <c r="M87" s="188"/>
      <c r="N87" s="78"/>
      <c r="O87" s="79"/>
      <c r="P87" s="156"/>
      <c r="Q87" s="157"/>
      <c r="R87" s="78"/>
      <c r="S87" s="79"/>
      <c r="T87" s="70"/>
      <c r="U87" s="70"/>
      <c r="V87" s="70"/>
      <c r="W87" s="65"/>
    </row>
    <row r="88" spans="1:23" s="14" customFormat="1" ht="15" customHeight="1">
      <c r="A88" s="159"/>
      <c r="B88" s="159"/>
      <c r="C88" s="67" t="s">
        <v>156</v>
      </c>
      <c r="D88" s="160"/>
      <c r="E88" s="161"/>
      <c r="F88" s="80"/>
      <c r="G88" s="81">
        <f ca="1">SUM(G12:G87)</f>
        <v>0</v>
      </c>
      <c r="H88" s="80"/>
      <c r="I88" s="81">
        <f ca="1">SUM(I12:I87)</f>
        <v>15379.5</v>
      </c>
      <c r="J88" s="80"/>
      <c r="K88" s="81">
        <f ca="1">SUM(K12:K87)</f>
        <v>0</v>
      </c>
      <c r="L88" s="189"/>
      <c r="M88" s="190">
        <f ca="1">SUM(M12:M87)</f>
        <v>1382.5</v>
      </c>
      <c r="N88" s="80"/>
      <c r="O88" s="81">
        <f ca="1">SUM(O12:O87)</f>
        <v>0</v>
      </c>
      <c r="P88" s="80"/>
      <c r="Q88" s="81">
        <f ca="1">SUM(Q12:Q87)</f>
        <v>6410</v>
      </c>
      <c r="R88" s="80"/>
      <c r="S88" s="81">
        <f ca="1">SUM(S12:S87)</f>
        <v>0</v>
      </c>
      <c r="T88" s="81"/>
      <c r="U88" s="81">
        <f ca="1">SUM(U12:U87)</f>
        <v>0</v>
      </c>
      <c r="V88" s="81">
        <f ca="1">SUM(V13:V87)</f>
        <v>23172</v>
      </c>
    </row>
    <row r="89" spans="1:23">
      <c r="C89" s="41" t="s">
        <v>25</v>
      </c>
      <c r="F89" s="41"/>
      <c r="G89" s="41"/>
      <c r="H89" s="41"/>
      <c r="I89" s="41"/>
      <c r="J89" s="41"/>
      <c r="K89" s="41"/>
      <c r="L89" s="191"/>
      <c r="M89" s="191"/>
      <c r="N89" s="41"/>
      <c r="O89" s="41"/>
      <c r="P89" s="41"/>
      <c r="Q89" s="41"/>
      <c r="R89" s="41"/>
      <c r="S89" s="41"/>
      <c r="T89" s="41"/>
      <c r="U89" s="41"/>
      <c r="V89" s="42">
        <f ca="1">SUBTOTAL(9,V13:V87)</f>
        <v>23172</v>
      </c>
    </row>
    <row r="90" spans="1:23">
      <c r="C90" s="56"/>
      <c r="F90" s="56"/>
      <c r="G90" s="56"/>
      <c r="H90" s="158"/>
      <c r="I90" s="158"/>
      <c r="J90" s="56"/>
      <c r="K90" s="56"/>
      <c r="L90" s="192"/>
      <c r="M90" s="192"/>
      <c r="N90" s="56"/>
      <c r="O90" s="56"/>
      <c r="P90" s="158"/>
      <c r="Q90" s="158"/>
      <c r="R90" s="56"/>
      <c r="S90" s="56"/>
      <c r="T90" s="56"/>
      <c r="U90" s="56"/>
    </row>
    <row r="91" spans="1:23">
      <c r="A91" s="108"/>
      <c r="V91" s="19"/>
    </row>
    <row r="100" spans="22:22">
      <c r="V100" s="21">
        <f>SUM(V98-V97)</f>
        <v>0</v>
      </c>
    </row>
  </sheetData>
  <autoFilter ref="A12:V88" xr:uid="{00000000-0009-0000-0000-00000E000000}"/>
  <mergeCells count="10">
    <mergeCell ref="N10:O10"/>
    <mergeCell ref="P10:Q10"/>
    <mergeCell ref="R10:S10"/>
    <mergeCell ref="T10:U10"/>
    <mergeCell ref="B6:D6"/>
    <mergeCell ref="B8:D8"/>
    <mergeCell ref="F10:G10"/>
    <mergeCell ref="H10:I10"/>
    <mergeCell ref="J10:K10"/>
    <mergeCell ref="L10:M10"/>
  </mergeCells>
  <dataValidations disablePrompts="1" count="3">
    <dataValidation type="list" allowBlank="1" showInputMessage="1" showErrorMessage="1" sqref="D12" xr:uid="{00000000-0002-0000-0E00-000000000000}">
      <formula1>Jahr</formula1>
    </dataValidation>
    <dataValidation type="list" allowBlank="1" showInputMessage="1" showErrorMessage="1" sqref="C12" xr:uid="{00000000-0002-0000-0E00-000001000000}">
      <formula1>Kategorie</formula1>
    </dataValidation>
    <dataValidation type="list" allowBlank="1" showInputMessage="1" showErrorMessage="1" sqref="A13:A88" xr:uid="{00000000-0002-0000-0E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0000"/>
  </sheetPr>
  <dimension ref="A1:X101"/>
  <sheetViews>
    <sheetView view="pageBreakPreview" zoomScaleNormal="100" zoomScaleSheetLayoutView="100" workbookViewId="0">
      <selection activeCell="H13" sqref="H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9" width="9.7109375" style="127" customWidth="1"/>
    <col min="10" max="11" width="9.7109375" style="21" customWidth="1"/>
    <col min="12" max="13" width="9.7109375" style="193" customWidth="1"/>
    <col min="14" max="15" width="9.7109375" style="21" customWidth="1"/>
    <col min="16" max="17" width="9.7109375" style="127" customWidth="1"/>
    <col min="18" max="21" width="9.7109375" style="21" customWidth="1"/>
    <col min="22" max="22" width="11.85546875" style="21" customWidth="1"/>
    <col min="23" max="23" width="9.7109375" customWidth="1"/>
  </cols>
  <sheetData>
    <row r="1" spans="1:24">
      <c r="A1" s="3"/>
      <c r="B1" s="3"/>
      <c r="C1" s="3"/>
      <c r="D1" s="3"/>
      <c r="E1" s="3"/>
      <c r="F1" s="3"/>
      <c r="G1" s="3"/>
      <c r="H1" s="123"/>
      <c r="I1" s="123"/>
      <c r="J1" s="3"/>
      <c r="K1" s="3"/>
      <c r="L1" s="172"/>
      <c r="M1" s="172"/>
      <c r="N1" s="3"/>
      <c r="O1" s="3"/>
      <c r="P1" s="123"/>
      <c r="Q1" s="123"/>
      <c r="R1" s="3"/>
      <c r="S1" s="3"/>
      <c r="T1" s="3"/>
      <c r="U1" s="3"/>
      <c r="V1" s="3"/>
      <c r="W1" s="3"/>
    </row>
    <row r="2" spans="1:24" s="15" customFormat="1" ht="15" customHeight="1">
      <c r="A2" s="106" t="s">
        <v>22</v>
      </c>
      <c r="H2" s="8"/>
      <c r="I2" s="8"/>
      <c r="L2" s="173"/>
      <c r="M2" s="173"/>
      <c r="P2" s="8"/>
      <c r="Q2" s="8"/>
    </row>
    <row r="3" spans="1:24" s="15" customFormat="1" ht="14.25">
      <c r="A3" s="105"/>
      <c r="H3" s="8"/>
      <c r="I3" s="8"/>
      <c r="L3" s="173"/>
      <c r="M3" s="173"/>
      <c r="P3" s="8"/>
      <c r="Q3" s="8"/>
    </row>
    <row r="4" spans="1:24" s="15" customFormat="1" ht="15">
      <c r="A4" s="106" t="s">
        <v>159</v>
      </c>
      <c r="B4" s="202" t="str">
        <f>IF(Vertragsdaten!B6="","",Vertragsdaten!B6)</f>
        <v>EP SIEP</v>
      </c>
      <c r="C4" s="202"/>
      <c r="D4" s="202"/>
      <c r="E4" s="59"/>
      <c r="F4" s="59"/>
      <c r="G4" s="59"/>
      <c r="H4" s="150"/>
      <c r="I4" s="150"/>
      <c r="J4" s="59"/>
      <c r="K4" s="59"/>
      <c r="L4" s="174"/>
      <c r="M4" s="174"/>
      <c r="N4" s="59"/>
      <c r="O4" s="59"/>
      <c r="P4" s="150"/>
      <c r="Q4" s="150"/>
      <c r="R4" s="59"/>
      <c r="S4" s="59"/>
      <c r="T4" s="59"/>
      <c r="U4" s="59"/>
      <c r="V4" s="59"/>
      <c r="W4" s="59"/>
    </row>
    <row r="5" spans="1:24" s="15" customFormat="1" ht="8.25" customHeight="1">
      <c r="A5" s="106"/>
      <c r="B5" s="90"/>
      <c r="C5" s="90"/>
      <c r="D5" s="90"/>
      <c r="H5" s="8"/>
      <c r="I5" s="8"/>
      <c r="L5" s="173"/>
      <c r="M5" s="173"/>
      <c r="P5" s="8"/>
      <c r="Q5" s="8"/>
    </row>
    <row r="6" spans="1:2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175"/>
      <c r="M6" s="175"/>
      <c r="N6" s="9"/>
      <c r="O6" s="9"/>
      <c r="P6" s="9"/>
      <c r="Q6" s="9"/>
      <c r="R6" s="9"/>
      <c r="S6" s="9"/>
      <c r="T6" s="9"/>
      <c r="U6" s="9"/>
      <c r="V6" s="84"/>
      <c r="W6" s="84"/>
    </row>
    <row r="7" spans="1:24" s="15" customFormat="1" ht="15" customHeight="1">
      <c r="A7" s="106"/>
      <c r="H7" s="8"/>
      <c r="I7" s="8"/>
      <c r="L7" s="173"/>
      <c r="M7" s="173"/>
      <c r="P7" s="8"/>
      <c r="Q7" s="8"/>
      <c r="V7" s="64"/>
      <c r="W7" s="64"/>
    </row>
    <row r="8" spans="1:24" s="8" customFormat="1" ht="15">
      <c r="A8" s="106" t="s">
        <v>161</v>
      </c>
      <c r="B8" s="354">
        <v>42767</v>
      </c>
      <c r="C8" s="355"/>
      <c r="D8" s="355"/>
      <c r="E8" s="9"/>
      <c r="F8" s="9"/>
      <c r="G8" s="9"/>
      <c r="H8" s="9"/>
      <c r="I8" s="9"/>
      <c r="J8" s="9"/>
      <c r="K8" s="9"/>
      <c r="L8" s="175"/>
      <c r="M8" s="175"/>
      <c r="N8" s="9"/>
      <c r="O8" s="9"/>
      <c r="P8" s="9"/>
      <c r="Q8" s="9"/>
      <c r="R8" s="9"/>
      <c r="S8" s="9"/>
      <c r="T8" s="9"/>
      <c r="U8" s="9"/>
      <c r="V8" s="84"/>
      <c r="W8" s="84"/>
    </row>
    <row r="9" spans="1:24">
      <c r="A9" s="66"/>
      <c r="C9"/>
      <c r="D9"/>
      <c r="E9"/>
      <c r="F9"/>
      <c r="G9"/>
      <c r="H9" s="14"/>
      <c r="I9" s="14"/>
      <c r="J9"/>
      <c r="K9"/>
      <c r="L9" s="176"/>
      <c r="M9" s="176"/>
      <c r="N9"/>
      <c r="O9"/>
      <c r="P9" s="14"/>
      <c r="Q9" s="14"/>
      <c r="R9"/>
      <c r="S9"/>
      <c r="T9"/>
      <c r="U9"/>
      <c r="V9"/>
    </row>
    <row r="10" spans="1:2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266</v>
      </c>
      <c r="K10" s="357"/>
      <c r="L10" s="358" t="s">
        <v>271</v>
      </c>
      <c r="M10" s="359"/>
      <c r="N10" s="352" t="s">
        <v>267</v>
      </c>
      <c r="O10" s="357"/>
      <c r="P10" s="352" t="s">
        <v>269</v>
      </c>
      <c r="Q10" s="357"/>
      <c r="R10" s="352" t="s">
        <v>196</v>
      </c>
      <c r="S10" s="353"/>
      <c r="T10" s="352" t="s">
        <v>297</v>
      </c>
      <c r="U10" s="353"/>
      <c r="V10"/>
    </row>
    <row r="11" spans="1:2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72"/>
      <c r="K11" s="73"/>
      <c r="L11" s="177"/>
      <c r="M11" s="178"/>
      <c r="N11" s="72"/>
      <c r="O11" s="73"/>
      <c r="P11" s="151"/>
      <c r="Q11" s="152"/>
      <c r="R11" s="72"/>
      <c r="S11" s="73"/>
      <c r="T11" s="66"/>
      <c r="U11" s="66"/>
      <c r="V11"/>
    </row>
    <row r="12" spans="1:2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74" t="s">
        <v>23</v>
      </c>
      <c r="K12" s="46" t="s">
        <v>157</v>
      </c>
      <c r="L12" s="179" t="s">
        <v>23</v>
      </c>
      <c r="M12" s="180" t="s">
        <v>157</v>
      </c>
      <c r="N12" s="74" t="s">
        <v>23</v>
      </c>
      <c r="O12" s="46" t="s">
        <v>157</v>
      </c>
      <c r="P12" s="74" t="s">
        <v>23</v>
      </c>
      <c r="Q12" s="46" t="s">
        <v>157</v>
      </c>
      <c r="R12" s="82" t="s">
        <v>23</v>
      </c>
      <c r="S12" s="13" t="s">
        <v>157</v>
      </c>
      <c r="T12" s="13" t="s">
        <v>23</v>
      </c>
      <c r="U12" s="13" t="s">
        <v>157</v>
      </c>
      <c r="V12" s="61" t="s">
        <v>154</v>
      </c>
    </row>
    <row r="13" spans="1:2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</f>
        <v>15.5</v>
      </c>
      <c r="F13" s="107"/>
      <c r="G13" s="99">
        <f ca="1">IF($D13="",0,$D13*F13)</f>
        <v>0</v>
      </c>
      <c r="H13" s="121">
        <f>1.5+6</f>
        <v>7.5</v>
      </c>
      <c r="I13" s="153">
        <f ca="1">IF($D13="",0,$D13*H13)</f>
        <v>1050</v>
      </c>
      <c r="J13" s="120"/>
      <c r="K13" s="99">
        <f ca="1">IF($D13="",0,$D13*J13)</f>
        <v>0</v>
      </c>
      <c r="L13" s="181">
        <v>3.25</v>
      </c>
      <c r="M13" s="182">
        <f ca="1">IF($D13="",0,$D13*L13)</f>
        <v>455</v>
      </c>
      <c r="N13" s="120"/>
      <c r="O13" s="99">
        <f ca="1">IF($D13="",0,$D13*N13)</f>
        <v>0</v>
      </c>
      <c r="P13" s="121">
        <v>4.75</v>
      </c>
      <c r="Q13" s="153">
        <f ca="1">IF($D13="",0,$D13*P13)</f>
        <v>665</v>
      </c>
      <c r="R13" s="120"/>
      <c r="S13" s="99">
        <f ca="1">IF($D13="",0,$D13*R13)</f>
        <v>0</v>
      </c>
      <c r="T13" s="171"/>
      <c r="U13" s="140">
        <f ca="1">IF($D13="",0,$D13*T13)</f>
        <v>0</v>
      </c>
      <c r="V13" s="83">
        <f t="shared" ref="V13:V76" ca="1" si="1">IF(D13="",0,D13*E13)</f>
        <v>2170</v>
      </c>
      <c r="X13" s="71"/>
    </row>
    <row r="14" spans="1:2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04"/>
      <c r="K14" s="100">
        <f t="shared" ref="K14:K77" ca="1" si="4">IF($D14="",0,$D14*J14)</f>
        <v>0</v>
      </c>
      <c r="L14" s="183"/>
      <c r="M14" s="184">
        <f t="shared" ref="M14:M77" ca="1" si="5">IF($D14="",0,$D14*L14)</f>
        <v>0</v>
      </c>
      <c r="N14" s="104"/>
      <c r="O14" s="100">
        <f t="shared" ref="O14:O77" ca="1" si="6">IF($D14="",0,$D14*N14)</f>
        <v>0</v>
      </c>
      <c r="P14" s="122"/>
      <c r="Q14" s="147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71"/>
      <c r="U14" s="140">
        <f t="shared" ref="U14:U77" ca="1" si="9">IF($D14="",0,$D14*T14)</f>
        <v>0</v>
      </c>
      <c r="V14" s="83">
        <f t="shared" ca="1" si="1"/>
        <v>0</v>
      </c>
    </row>
    <row r="15" spans="1:2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7.75</v>
      </c>
      <c r="F15" s="107"/>
      <c r="G15" s="100">
        <f t="shared" ca="1" si="3"/>
        <v>0</v>
      </c>
      <c r="H15" s="122"/>
      <c r="I15" s="147">
        <f t="shared" ca="1" si="3"/>
        <v>0</v>
      </c>
      <c r="J15" s="104"/>
      <c r="K15" s="100">
        <f t="shared" ca="1" si="4"/>
        <v>0</v>
      </c>
      <c r="L15" s="183">
        <v>7.75</v>
      </c>
      <c r="M15" s="184">
        <f t="shared" ca="1" si="5"/>
        <v>914.5</v>
      </c>
      <c r="N15" s="104"/>
      <c r="O15" s="100">
        <f t="shared" ca="1" si="6"/>
        <v>0</v>
      </c>
      <c r="P15" s="122"/>
      <c r="Q15" s="147">
        <f t="shared" ca="1" si="7"/>
        <v>0</v>
      </c>
      <c r="R15" s="104"/>
      <c r="S15" s="100">
        <f t="shared" ca="1" si="8"/>
        <v>0</v>
      </c>
      <c r="T15" s="171"/>
      <c r="U15" s="140">
        <f t="shared" ca="1" si="9"/>
        <v>0</v>
      </c>
      <c r="V15" s="83">
        <f t="shared" ca="1" si="1"/>
        <v>914.5</v>
      </c>
    </row>
    <row r="16" spans="1:2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04"/>
      <c r="K16" s="100">
        <f t="shared" ca="1" si="4"/>
        <v>0</v>
      </c>
      <c r="L16" s="183"/>
      <c r="M16" s="184">
        <f t="shared" ca="1" si="5"/>
        <v>0</v>
      </c>
      <c r="N16" s="104"/>
      <c r="O16" s="100">
        <f t="shared" ca="1" si="6"/>
        <v>0</v>
      </c>
      <c r="P16" s="122"/>
      <c r="Q16" s="147">
        <f t="shared" ca="1" si="7"/>
        <v>0</v>
      </c>
      <c r="R16" s="104"/>
      <c r="S16" s="100">
        <f t="shared" ca="1" si="8"/>
        <v>0</v>
      </c>
      <c r="T16" s="171"/>
      <c r="U16" s="140">
        <f t="shared" ca="1" si="9"/>
        <v>0</v>
      </c>
      <c r="V16" s="83">
        <f t="shared" ca="1" si="1"/>
        <v>0</v>
      </c>
    </row>
    <row r="17" spans="1:2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04"/>
      <c r="K17" s="100">
        <f t="shared" si="4"/>
        <v>0</v>
      </c>
      <c r="L17" s="183"/>
      <c r="M17" s="184">
        <f t="shared" si="5"/>
        <v>0</v>
      </c>
      <c r="N17" s="104"/>
      <c r="O17" s="100">
        <f t="shared" si="6"/>
        <v>0</v>
      </c>
      <c r="P17" s="122"/>
      <c r="Q17" s="147">
        <f t="shared" si="7"/>
        <v>0</v>
      </c>
      <c r="R17" s="104"/>
      <c r="S17" s="100">
        <f t="shared" si="8"/>
        <v>0</v>
      </c>
      <c r="T17" s="171"/>
      <c r="U17" s="140">
        <f t="shared" si="9"/>
        <v>0</v>
      </c>
      <c r="V17" s="83">
        <f t="shared" si="1"/>
        <v>0</v>
      </c>
    </row>
    <row r="18" spans="1:2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04"/>
      <c r="K18" s="100">
        <f t="shared" ca="1" si="4"/>
        <v>0</v>
      </c>
      <c r="L18" s="183"/>
      <c r="M18" s="184">
        <f t="shared" ca="1" si="5"/>
        <v>0</v>
      </c>
      <c r="N18" s="104"/>
      <c r="O18" s="100">
        <f t="shared" ca="1" si="6"/>
        <v>0</v>
      </c>
      <c r="P18" s="122"/>
      <c r="Q18" s="147">
        <f t="shared" ca="1" si="7"/>
        <v>0</v>
      </c>
      <c r="R18" s="104"/>
      <c r="S18" s="100">
        <f t="shared" ca="1" si="8"/>
        <v>0</v>
      </c>
      <c r="T18" s="171"/>
      <c r="U18" s="140">
        <f t="shared" ca="1" si="9"/>
        <v>0</v>
      </c>
      <c r="V18" s="83">
        <f t="shared" ca="1" si="1"/>
        <v>0</v>
      </c>
    </row>
    <row r="19" spans="1:2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04"/>
      <c r="K19" s="100">
        <f t="shared" ca="1" si="4"/>
        <v>0</v>
      </c>
      <c r="L19" s="183"/>
      <c r="M19" s="184">
        <f t="shared" ca="1" si="5"/>
        <v>0</v>
      </c>
      <c r="N19" s="104"/>
      <c r="O19" s="100">
        <f t="shared" ca="1" si="6"/>
        <v>0</v>
      </c>
      <c r="P19" s="122"/>
      <c r="Q19" s="147">
        <f t="shared" ca="1" si="7"/>
        <v>0</v>
      </c>
      <c r="R19" s="104"/>
      <c r="S19" s="100">
        <f t="shared" ca="1" si="8"/>
        <v>0</v>
      </c>
      <c r="T19" s="171"/>
      <c r="U19" s="140">
        <f t="shared" ca="1" si="9"/>
        <v>0</v>
      </c>
      <c r="V19" s="83">
        <f t="shared" ca="1" si="1"/>
        <v>0</v>
      </c>
    </row>
    <row r="20" spans="1:22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04"/>
      <c r="K20" s="100">
        <f t="shared" ca="1" si="4"/>
        <v>0</v>
      </c>
      <c r="L20" s="183"/>
      <c r="M20" s="184">
        <f t="shared" ca="1" si="5"/>
        <v>0</v>
      </c>
      <c r="N20" s="104"/>
      <c r="O20" s="100">
        <f t="shared" ca="1" si="6"/>
        <v>0</v>
      </c>
      <c r="P20" s="122"/>
      <c r="Q20" s="147">
        <f t="shared" ca="1" si="7"/>
        <v>0</v>
      </c>
      <c r="R20" s="104"/>
      <c r="S20" s="100">
        <f t="shared" ca="1" si="8"/>
        <v>0</v>
      </c>
      <c r="T20" s="171"/>
      <c r="U20" s="140">
        <f t="shared" ca="1" si="9"/>
        <v>0</v>
      </c>
      <c r="V20" s="83">
        <f t="shared" ca="1" si="1"/>
        <v>0</v>
      </c>
    </row>
    <row r="21" spans="1:22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04"/>
      <c r="K21" s="100">
        <f t="shared" ca="1" si="4"/>
        <v>0</v>
      </c>
      <c r="L21" s="183"/>
      <c r="M21" s="184">
        <f t="shared" ca="1" si="5"/>
        <v>0</v>
      </c>
      <c r="N21" s="104"/>
      <c r="O21" s="100">
        <f t="shared" ca="1" si="6"/>
        <v>0</v>
      </c>
      <c r="P21" s="122"/>
      <c r="Q21" s="147">
        <f t="shared" ca="1" si="7"/>
        <v>0</v>
      </c>
      <c r="R21" s="104"/>
      <c r="S21" s="100">
        <f t="shared" ca="1" si="8"/>
        <v>0</v>
      </c>
      <c r="T21" s="171"/>
      <c r="U21" s="140">
        <f t="shared" ca="1" si="9"/>
        <v>0</v>
      </c>
      <c r="V21" s="83">
        <f t="shared" ca="1" si="1"/>
        <v>0</v>
      </c>
    </row>
    <row r="22" spans="1:22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04"/>
      <c r="K22" s="100">
        <f t="shared" ca="1" si="4"/>
        <v>0</v>
      </c>
      <c r="L22" s="183"/>
      <c r="M22" s="184">
        <f t="shared" ca="1" si="5"/>
        <v>0</v>
      </c>
      <c r="N22" s="104"/>
      <c r="O22" s="100">
        <f t="shared" ca="1" si="6"/>
        <v>0</v>
      </c>
      <c r="P22" s="122"/>
      <c r="Q22" s="147">
        <f t="shared" ca="1" si="7"/>
        <v>0</v>
      </c>
      <c r="R22" s="104"/>
      <c r="S22" s="100">
        <f t="shared" ca="1" si="8"/>
        <v>0</v>
      </c>
      <c r="T22" s="171"/>
      <c r="U22" s="140">
        <f t="shared" ca="1" si="9"/>
        <v>0</v>
      </c>
      <c r="V22" s="83">
        <f t="shared" ca="1" si="1"/>
        <v>0</v>
      </c>
    </row>
    <row r="23" spans="1:22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04"/>
      <c r="K23" s="100">
        <f t="shared" si="4"/>
        <v>0</v>
      </c>
      <c r="L23" s="183"/>
      <c r="M23" s="184">
        <f t="shared" si="5"/>
        <v>0</v>
      </c>
      <c r="N23" s="104"/>
      <c r="O23" s="100">
        <f t="shared" si="6"/>
        <v>0</v>
      </c>
      <c r="P23" s="122"/>
      <c r="Q23" s="147">
        <f t="shared" si="7"/>
        <v>0</v>
      </c>
      <c r="R23" s="104"/>
      <c r="S23" s="100">
        <f t="shared" si="8"/>
        <v>0</v>
      </c>
      <c r="T23" s="171"/>
      <c r="U23" s="140">
        <f t="shared" si="9"/>
        <v>0</v>
      </c>
      <c r="V23" s="83">
        <f t="shared" si="1"/>
        <v>0</v>
      </c>
    </row>
    <row r="24" spans="1:22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21.5</v>
      </c>
      <c r="F24" s="107"/>
      <c r="G24" s="100">
        <f t="shared" ca="1" si="3"/>
        <v>0</v>
      </c>
      <c r="H24" s="122">
        <v>21.5</v>
      </c>
      <c r="I24" s="147">
        <f t="shared" ca="1" si="3"/>
        <v>3010</v>
      </c>
      <c r="J24" s="104"/>
      <c r="K24" s="100">
        <f t="shared" ca="1" si="4"/>
        <v>0</v>
      </c>
      <c r="L24" s="183"/>
      <c r="M24" s="184">
        <f t="shared" ca="1" si="5"/>
        <v>0</v>
      </c>
      <c r="N24" s="104"/>
      <c r="O24" s="100">
        <f t="shared" ca="1" si="6"/>
        <v>0</v>
      </c>
      <c r="P24" s="122"/>
      <c r="Q24" s="147">
        <f t="shared" ca="1" si="7"/>
        <v>0</v>
      </c>
      <c r="R24" s="104"/>
      <c r="S24" s="100">
        <f t="shared" ca="1" si="8"/>
        <v>0</v>
      </c>
      <c r="T24" s="171"/>
      <c r="U24" s="140">
        <f t="shared" ca="1" si="9"/>
        <v>0</v>
      </c>
      <c r="V24" s="83">
        <f t="shared" ca="1" si="1"/>
        <v>3010</v>
      </c>
    </row>
    <row r="25" spans="1:22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98.5</v>
      </c>
      <c r="F25" s="107"/>
      <c r="G25" s="100">
        <f t="shared" ca="1" si="3"/>
        <v>0</v>
      </c>
      <c r="H25" s="122">
        <v>98.5</v>
      </c>
      <c r="I25" s="147">
        <f t="shared" ca="1" si="3"/>
        <v>11623</v>
      </c>
      <c r="J25" s="104"/>
      <c r="K25" s="100">
        <f t="shared" ca="1" si="4"/>
        <v>0</v>
      </c>
      <c r="L25" s="183"/>
      <c r="M25" s="184">
        <f t="shared" ca="1" si="5"/>
        <v>0</v>
      </c>
      <c r="N25" s="104"/>
      <c r="O25" s="100">
        <f t="shared" ca="1" si="6"/>
        <v>0</v>
      </c>
      <c r="P25" s="122"/>
      <c r="Q25" s="147">
        <f t="shared" ca="1" si="7"/>
        <v>0</v>
      </c>
      <c r="R25" s="104"/>
      <c r="S25" s="100">
        <f t="shared" ca="1" si="8"/>
        <v>0</v>
      </c>
      <c r="T25" s="171"/>
      <c r="U25" s="140">
        <f t="shared" ca="1" si="9"/>
        <v>0</v>
      </c>
      <c r="V25" s="83">
        <f t="shared" ca="1" si="1"/>
        <v>11623</v>
      </c>
    </row>
    <row r="26" spans="1:22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04"/>
      <c r="K26" s="100">
        <f t="shared" ca="1" si="4"/>
        <v>0</v>
      </c>
      <c r="L26" s="183"/>
      <c r="M26" s="184">
        <f t="shared" ca="1" si="5"/>
        <v>0</v>
      </c>
      <c r="N26" s="104"/>
      <c r="O26" s="100">
        <f t="shared" ca="1" si="6"/>
        <v>0</v>
      </c>
      <c r="P26" s="122"/>
      <c r="Q26" s="147">
        <f t="shared" ca="1" si="7"/>
        <v>0</v>
      </c>
      <c r="R26" s="104"/>
      <c r="S26" s="100">
        <f t="shared" ca="1" si="8"/>
        <v>0</v>
      </c>
      <c r="T26" s="171"/>
      <c r="U26" s="140">
        <f t="shared" ca="1" si="9"/>
        <v>0</v>
      </c>
      <c r="V26" s="83">
        <f t="shared" ca="1" si="1"/>
        <v>0</v>
      </c>
    </row>
    <row r="27" spans="1:22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04"/>
      <c r="K27" s="100">
        <f t="shared" ca="1" si="4"/>
        <v>0</v>
      </c>
      <c r="L27" s="183"/>
      <c r="M27" s="184">
        <f t="shared" ca="1" si="5"/>
        <v>0</v>
      </c>
      <c r="N27" s="104"/>
      <c r="O27" s="100">
        <f t="shared" ca="1" si="6"/>
        <v>0</v>
      </c>
      <c r="P27" s="122"/>
      <c r="Q27" s="147">
        <f t="shared" ca="1" si="7"/>
        <v>0</v>
      </c>
      <c r="R27" s="104"/>
      <c r="S27" s="100">
        <f t="shared" ca="1" si="8"/>
        <v>0</v>
      </c>
      <c r="T27" s="171"/>
      <c r="U27" s="140">
        <f t="shared" ca="1" si="9"/>
        <v>0</v>
      </c>
      <c r="V27" s="83">
        <f t="shared" ca="1" si="1"/>
        <v>0</v>
      </c>
    </row>
    <row r="28" spans="1:22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04"/>
      <c r="K28" s="100">
        <f t="shared" ca="1" si="4"/>
        <v>0</v>
      </c>
      <c r="L28" s="183"/>
      <c r="M28" s="184">
        <f t="shared" ca="1" si="5"/>
        <v>0</v>
      </c>
      <c r="N28" s="104"/>
      <c r="O28" s="100">
        <f t="shared" ca="1" si="6"/>
        <v>0</v>
      </c>
      <c r="P28" s="122"/>
      <c r="Q28" s="147">
        <f t="shared" ca="1" si="7"/>
        <v>0</v>
      </c>
      <c r="R28" s="104"/>
      <c r="S28" s="100">
        <f t="shared" ca="1" si="8"/>
        <v>0</v>
      </c>
      <c r="T28" s="171"/>
      <c r="U28" s="140">
        <f t="shared" ca="1" si="9"/>
        <v>0</v>
      </c>
      <c r="V28" s="83">
        <f t="shared" ca="1" si="1"/>
        <v>0</v>
      </c>
    </row>
    <row r="29" spans="1:22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04"/>
      <c r="K29" s="100">
        <f t="shared" ca="1" si="4"/>
        <v>0</v>
      </c>
      <c r="L29" s="183"/>
      <c r="M29" s="184">
        <f t="shared" ca="1" si="5"/>
        <v>0</v>
      </c>
      <c r="N29" s="104"/>
      <c r="O29" s="100">
        <f t="shared" ca="1" si="6"/>
        <v>0</v>
      </c>
      <c r="P29" s="122"/>
      <c r="Q29" s="147">
        <f t="shared" ca="1" si="7"/>
        <v>0</v>
      </c>
      <c r="R29" s="104"/>
      <c r="S29" s="100">
        <f t="shared" ca="1" si="8"/>
        <v>0</v>
      </c>
      <c r="T29" s="171"/>
      <c r="U29" s="140">
        <f t="shared" ca="1" si="9"/>
        <v>0</v>
      </c>
      <c r="V29" s="83">
        <f t="shared" ca="1" si="1"/>
        <v>0</v>
      </c>
    </row>
    <row r="30" spans="1:22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04"/>
      <c r="K30" s="100">
        <f t="shared" ca="1" si="4"/>
        <v>0</v>
      </c>
      <c r="L30" s="183"/>
      <c r="M30" s="184">
        <f t="shared" ca="1" si="5"/>
        <v>0</v>
      </c>
      <c r="N30" s="104"/>
      <c r="O30" s="100">
        <f t="shared" ca="1" si="6"/>
        <v>0</v>
      </c>
      <c r="P30" s="122"/>
      <c r="Q30" s="147">
        <f t="shared" ca="1" si="7"/>
        <v>0</v>
      </c>
      <c r="R30" s="104"/>
      <c r="S30" s="100">
        <f t="shared" ca="1" si="8"/>
        <v>0</v>
      </c>
      <c r="T30" s="171"/>
      <c r="U30" s="140">
        <f t="shared" ca="1" si="9"/>
        <v>0</v>
      </c>
      <c r="V30" s="83">
        <f t="shared" ca="1" si="1"/>
        <v>0</v>
      </c>
    </row>
    <row r="31" spans="1:22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04"/>
      <c r="K31" s="100">
        <f t="shared" ca="1" si="4"/>
        <v>0</v>
      </c>
      <c r="L31" s="183"/>
      <c r="M31" s="184">
        <f t="shared" ca="1" si="5"/>
        <v>0</v>
      </c>
      <c r="N31" s="104"/>
      <c r="O31" s="100">
        <f t="shared" ca="1" si="6"/>
        <v>0</v>
      </c>
      <c r="P31" s="122"/>
      <c r="Q31" s="147">
        <f t="shared" ca="1" si="7"/>
        <v>0</v>
      </c>
      <c r="R31" s="104"/>
      <c r="S31" s="100">
        <f t="shared" ca="1" si="8"/>
        <v>0</v>
      </c>
      <c r="T31" s="171"/>
      <c r="U31" s="140">
        <f t="shared" ca="1" si="9"/>
        <v>0</v>
      </c>
      <c r="V31" s="83">
        <f t="shared" ca="1" si="1"/>
        <v>0</v>
      </c>
    </row>
    <row r="32" spans="1:22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F32+H32+J32+L32+N32+P32+R32+T32</f>
        <v>3.5</v>
      </c>
      <c r="F32" s="107"/>
      <c r="G32" s="100">
        <f t="shared" ca="1" si="3"/>
        <v>0</v>
      </c>
      <c r="H32" s="122"/>
      <c r="I32" s="147">
        <f t="shared" ca="1" si="3"/>
        <v>0</v>
      </c>
      <c r="J32" s="104"/>
      <c r="K32" s="100">
        <f t="shared" ca="1" si="4"/>
        <v>0</v>
      </c>
      <c r="L32" s="183"/>
      <c r="M32" s="184">
        <f t="shared" ca="1" si="5"/>
        <v>0</v>
      </c>
      <c r="N32" s="104"/>
      <c r="O32" s="100">
        <f t="shared" ca="1" si="6"/>
        <v>0</v>
      </c>
      <c r="P32" s="122"/>
      <c r="Q32" s="147">
        <f t="shared" ca="1" si="7"/>
        <v>0</v>
      </c>
      <c r="R32" s="104"/>
      <c r="S32" s="100">
        <f t="shared" ca="1" si="8"/>
        <v>0</v>
      </c>
      <c r="T32" s="171">
        <v>3.5</v>
      </c>
      <c r="U32" s="140">
        <f t="shared" ca="1" si="9"/>
        <v>490</v>
      </c>
      <c r="V32" s="83">
        <f t="shared" ca="1" si="1"/>
        <v>490</v>
      </c>
    </row>
    <row r="33" spans="1:22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04"/>
      <c r="K33" s="100">
        <f t="shared" ca="1" si="4"/>
        <v>0</v>
      </c>
      <c r="L33" s="183"/>
      <c r="M33" s="184">
        <f t="shared" ca="1" si="5"/>
        <v>0</v>
      </c>
      <c r="N33" s="104"/>
      <c r="O33" s="100">
        <f t="shared" ca="1" si="6"/>
        <v>0</v>
      </c>
      <c r="P33" s="122"/>
      <c r="Q33" s="147">
        <f t="shared" ca="1" si="7"/>
        <v>0</v>
      </c>
      <c r="R33" s="104"/>
      <c r="S33" s="100">
        <f t="shared" ca="1" si="8"/>
        <v>0</v>
      </c>
      <c r="T33" s="171"/>
      <c r="U33" s="140">
        <f t="shared" ca="1" si="9"/>
        <v>0</v>
      </c>
      <c r="V33" s="83">
        <f t="shared" ca="1" si="1"/>
        <v>0</v>
      </c>
    </row>
    <row r="34" spans="1:22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16</v>
      </c>
      <c r="F34" s="107"/>
      <c r="G34" s="100">
        <f t="shared" si="3"/>
        <v>0</v>
      </c>
      <c r="H34" s="122"/>
      <c r="I34" s="147">
        <f t="shared" si="3"/>
        <v>0</v>
      </c>
      <c r="J34" s="104"/>
      <c r="K34" s="100">
        <f t="shared" si="4"/>
        <v>0</v>
      </c>
      <c r="L34" s="183"/>
      <c r="M34" s="184">
        <f t="shared" si="5"/>
        <v>0</v>
      </c>
      <c r="N34" s="104">
        <v>5</v>
      </c>
      <c r="O34" s="100">
        <f t="shared" si="6"/>
        <v>500</v>
      </c>
      <c r="P34" s="122">
        <v>11</v>
      </c>
      <c r="Q34" s="147">
        <f t="shared" si="7"/>
        <v>1100</v>
      </c>
      <c r="R34" s="104"/>
      <c r="S34" s="100">
        <f t="shared" si="8"/>
        <v>0</v>
      </c>
      <c r="T34" s="171"/>
      <c r="U34" s="140">
        <f t="shared" si="9"/>
        <v>0</v>
      </c>
      <c r="V34" s="83">
        <f t="shared" si="1"/>
        <v>1600</v>
      </c>
    </row>
    <row r="35" spans="1:22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04"/>
      <c r="K35" s="100">
        <f t="shared" ca="1" si="4"/>
        <v>0</v>
      </c>
      <c r="L35" s="183"/>
      <c r="M35" s="184">
        <f t="shared" ca="1" si="5"/>
        <v>0</v>
      </c>
      <c r="N35" s="104"/>
      <c r="O35" s="100">
        <f t="shared" ca="1" si="6"/>
        <v>0</v>
      </c>
      <c r="P35" s="122"/>
      <c r="Q35" s="147">
        <f t="shared" ca="1" si="7"/>
        <v>0</v>
      </c>
      <c r="R35" s="104"/>
      <c r="S35" s="100">
        <f t="shared" ca="1" si="8"/>
        <v>0</v>
      </c>
      <c r="T35" s="171"/>
      <c r="U35" s="140">
        <f t="shared" ca="1" si="9"/>
        <v>0</v>
      </c>
      <c r="V35" s="83">
        <f t="shared" ca="1" si="1"/>
        <v>0</v>
      </c>
    </row>
    <row r="36" spans="1:22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04"/>
      <c r="K36" s="100">
        <f t="shared" ca="1" si="4"/>
        <v>0</v>
      </c>
      <c r="L36" s="183"/>
      <c r="M36" s="184">
        <f t="shared" ca="1" si="5"/>
        <v>0</v>
      </c>
      <c r="N36" s="104"/>
      <c r="O36" s="100">
        <f t="shared" ca="1" si="6"/>
        <v>0</v>
      </c>
      <c r="P36" s="122"/>
      <c r="Q36" s="147">
        <f t="shared" ca="1" si="7"/>
        <v>0</v>
      </c>
      <c r="R36" s="104"/>
      <c r="S36" s="100">
        <f t="shared" ca="1" si="8"/>
        <v>0</v>
      </c>
      <c r="T36" s="171"/>
      <c r="U36" s="140">
        <f t="shared" ca="1" si="9"/>
        <v>0</v>
      </c>
      <c r="V36" s="83">
        <f t="shared" ca="1" si="1"/>
        <v>0</v>
      </c>
    </row>
    <row r="37" spans="1:22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04"/>
      <c r="K37" s="100">
        <f t="shared" ca="1" si="4"/>
        <v>0</v>
      </c>
      <c r="L37" s="183"/>
      <c r="M37" s="184">
        <f t="shared" ca="1" si="5"/>
        <v>0</v>
      </c>
      <c r="N37" s="104"/>
      <c r="O37" s="100">
        <f t="shared" ca="1" si="6"/>
        <v>0</v>
      </c>
      <c r="P37" s="122"/>
      <c r="Q37" s="147">
        <f t="shared" ca="1" si="7"/>
        <v>0</v>
      </c>
      <c r="R37" s="104"/>
      <c r="S37" s="100">
        <f t="shared" ca="1" si="8"/>
        <v>0</v>
      </c>
      <c r="T37" s="171"/>
      <c r="U37" s="140">
        <f t="shared" ca="1" si="9"/>
        <v>0</v>
      </c>
      <c r="V37" s="83">
        <f t="shared" ca="1" si="1"/>
        <v>0</v>
      </c>
    </row>
    <row r="38" spans="1:22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04"/>
      <c r="K38" s="100">
        <f t="shared" ca="1" si="4"/>
        <v>0</v>
      </c>
      <c r="L38" s="183"/>
      <c r="M38" s="184">
        <f t="shared" ca="1" si="5"/>
        <v>0</v>
      </c>
      <c r="N38" s="104"/>
      <c r="O38" s="100">
        <f t="shared" ca="1" si="6"/>
        <v>0</v>
      </c>
      <c r="P38" s="122"/>
      <c r="Q38" s="147">
        <f t="shared" ca="1" si="7"/>
        <v>0</v>
      </c>
      <c r="R38" s="104"/>
      <c r="S38" s="100">
        <f t="shared" ca="1" si="8"/>
        <v>0</v>
      </c>
      <c r="T38" s="171"/>
      <c r="U38" s="140">
        <f t="shared" ca="1" si="9"/>
        <v>0</v>
      </c>
      <c r="V38" s="83">
        <f t="shared" ca="1" si="1"/>
        <v>0</v>
      </c>
    </row>
    <row r="39" spans="1:2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04"/>
      <c r="K39" s="100">
        <f t="shared" ca="1" si="4"/>
        <v>0</v>
      </c>
      <c r="L39" s="183"/>
      <c r="M39" s="184">
        <f t="shared" ca="1" si="5"/>
        <v>0</v>
      </c>
      <c r="N39" s="104"/>
      <c r="O39" s="100">
        <f t="shared" ca="1" si="6"/>
        <v>0</v>
      </c>
      <c r="P39" s="122"/>
      <c r="Q39" s="147">
        <f t="shared" ca="1" si="7"/>
        <v>0</v>
      </c>
      <c r="R39" s="104"/>
      <c r="S39" s="100">
        <f t="shared" ca="1" si="8"/>
        <v>0</v>
      </c>
      <c r="T39" s="171"/>
      <c r="U39" s="140">
        <f t="shared" ca="1" si="9"/>
        <v>0</v>
      </c>
      <c r="V39" s="83">
        <f t="shared" ca="1" si="1"/>
        <v>0</v>
      </c>
    </row>
    <row r="40" spans="1:22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04"/>
      <c r="K40" s="100">
        <f t="shared" ca="1" si="4"/>
        <v>0</v>
      </c>
      <c r="L40" s="183"/>
      <c r="M40" s="184">
        <f t="shared" ca="1" si="5"/>
        <v>0</v>
      </c>
      <c r="N40" s="104"/>
      <c r="O40" s="100">
        <f t="shared" ca="1" si="6"/>
        <v>0</v>
      </c>
      <c r="P40" s="122"/>
      <c r="Q40" s="147">
        <f t="shared" ca="1" si="7"/>
        <v>0</v>
      </c>
      <c r="R40" s="104"/>
      <c r="S40" s="100">
        <f t="shared" ca="1" si="8"/>
        <v>0</v>
      </c>
      <c r="T40" s="171"/>
      <c r="U40" s="140">
        <f t="shared" ca="1" si="9"/>
        <v>0</v>
      </c>
      <c r="V40" s="83">
        <f t="shared" ca="1" si="1"/>
        <v>0</v>
      </c>
    </row>
    <row r="41" spans="1:22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04"/>
      <c r="K41" s="100">
        <f t="shared" si="4"/>
        <v>0</v>
      </c>
      <c r="L41" s="183"/>
      <c r="M41" s="184">
        <f t="shared" si="5"/>
        <v>0</v>
      </c>
      <c r="N41" s="104"/>
      <c r="O41" s="100">
        <f t="shared" si="6"/>
        <v>0</v>
      </c>
      <c r="P41" s="122"/>
      <c r="Q41" s="147">
        <f t="shared" si="7"/>
        <v>0</v>
      </c>
      <c r="R41" s="104"/>
      <c r="S41" s="100">
        <f t="shared" si="8"/>
        <v>0</v>
      </c>
      <c r="T41" s="171"/>
      <c r="U41" s="140">
        <f t="shared" si="9"/>
        <v>0</v>
      </c>
      <c r="V41" s="83">
        <f t="shared" si="1"/>
        <v>0</v>
      </c>
    </row>
    <row r="42" spans="1:22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04"/>
      <c r="K42" s="100">
        <f t="shared" si="4"/>
        <v>0</v>
      </c>
      <c r="L42" s="183"/>
      <c r="M42" s="184">
        <f t="shared" si="5"/>
        <v>0</v>
      </c>
      <c r="N42" s="104"/>
      <c r="O42" s="100">
        <f t="shared" si="6"/>
        <v>0</v>
      </c>
      <c r="P42" s="122"/>
      <c r="Q42" s="147">
        <f t="shared" si="7"/>
        <v>0</v>
      </c>
      <c r="R42" s="104"/>
      <c r="S42" s="100">
        <f t="shared" si="8"/>
        <v>0</v>
      </c>
      <c r="T42" s="171"/>
      <c r="U42" s="140">
        <f t="shared" si="9"/>
        <v>0</v>
      </c>
      <c r="V42" s="83">
        <f t="shared" si="1"/>
        <v>0</v>
      </c>
    </row>
    <row r="43" spans="1:22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04"/>
      <c r="K43" s="100">
        <f t="shared" ca="1" si="4"/>
        <v>0</v>
      </c>
      <c r="L43" s="183"/>
      <c r="M43" s="184">
        <f t="shared" ca="1" si="5"/>
        <v>0</v>
      </c>
      <c r="N43" s="104"/>
      <c r="O43" s="100">
        <f t="shared" ca="1" si="6"/>
        <v>0</v>
      </c>
      <c r="P43" s="122"/>
      <c r="Q43" s="147">
        <f t="shared" ca="1" si="7"/>
        <v>0</v>
      </c>
      <c r="R43" s="104"/>
      <c r="S43" s="100">
        <f t="shared" ca="1" si="8"/>
        <v>0</v>
      </c>
      <c r="T43" s="171"/>
      <c r="U43" s="140">
        <f t="shared" ca="1" si="9"/>
        <v>0</v>
      </c>
      <c r="V43" s="83">
        <f t="shared" ca="1" si="1"/>
        <v>0</v>
      </c>
    </row>
    <row r="44" spans="1:22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04"/>
      <c r="K44" s="100">
        <f t="shared" si="4"/>
        <v>0</v>
      </c>
      <c r="L44" s="183"/>
      <c r="M44" s="184">
        <f t="shared" si="5"/>
        <v>0</v>
      </c>
      <c r="N44" s="104"/>
      <c r="O44" s="100">
        <f t="shared" si="6"/>
        <v>0</v>
      </c>
      <c r="P44" s="122"/>
      <c r="Q44" s="147">
        <f t="shared" si="7"/>
        <v>0</v>
      </c>
      <c r="R44" s="104"/>
      <c r="S44" s="100">
        <f t="shared" si="8"/>
        <v>0</v>
      </c>
      <c r="T44" s="171"/>
      <c r="U44" s="140">
        <f t="shared" si="9"/>
        <v>0</v>
      </c>
      <c r="V44" s="83">
        <f t="shared" si="1"/>
        <v>0</v>
      </c>
    </row>
    <row r="45" spans="1:22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04"/>
      <c r="K45" s="100">
        <f t="shared" ca="1" si="4"/>
        <v>0</v>
      </c>
      <c r="L45" s="183"/>
      <c r="M45" s="184">
        <f t="shared" ca="1" si="5"/>
        <v>0</v>
      </c>
      <c r="N45" s="104"/>
      <c r="O45" s="100">
        <f t="shared" ca="1" si="6"/>
        <v>0</v>
      </c>
      <c r="P45" s="122"/>
      <c r="Q45" s="147">
        <f t="shared" ca="1" si="7"/>
        <v>0</v>
      </c>
      <c r="R45" s="104"/>
      <c r="S45" s="100">
        <f t="shared" ca="1" si="8"/>
        <v>0</v>
      </c>
      <c r="T45" s="171"/>
      <c r="U45" s="140">
        <f t="shared" ca="1" si="9"/>
        <v>0</v>
      </c>
      <c r="V45" s="83">
        <f t="shared" ca="1" si="1"/>
        <v>0</v>
      </c>
    </row>
    <row r="46" spans="1:22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04"/>
      <c r="K46" s="100">
        <f t="shared" si="4"/>
        <v>0</v>
      </c>
      <c r="L46" s="183"/>
      <c r="M46" s="184">
        <f t="shared" si="5"/>
        <v>0</v>
      </c>
      <c r="N46" s="104"/>
      <c r="O46" s="100">
        <f t="shared" si="6"/>
        <v>0</v>
      </c>
      <c r="P46" s="122"/>
      <c r="Q46" s="147">
        <f t="shared" si="7"/>
        <v>0</v>
      </c>
      <c r="R46" s="104"/>
      <c r="S46" s="100">
        <f t="shared" si="8"/>
        <v>0</v>
      </c>
      <c r="T46" s="171"/>
      <c r="U46" s="140">
        <f t="shared" si="9"/>
        <v>0</v>
      </c>
      <c r="V46" s="83">
        <f t="shared" si="1"/>
        <v>0</v>
      </c>
    </row>
    <row r="47" spans="1:22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04"/>
      <c r="K47" s="100">
        <f t="shared" si="4"/>
        <v>0</v>
      </c>
      <c r="L47" s="183"/>
      <c r="M47" s="184">
        <f t="shared" si="5"/>
        <v>0</v>
      </c>
      <c r="N47" s="104"/>
      <c r="O47" s="100">
        <f t="shared" si="6"/>
        <v>0</v>
      </c>
      <c r="P47" s="122"/>
      <c r="Q47" s="147">
        <f t="shared" si="7"/>
        <v>0</v>
      </c>
      <c r="R47" s="104"/>
      <c r="S47" s="100">
        <f t="shared" si="8"/>
        <v>0</v>
      </c>
      <c r="T47" s="171"/>
      <c r="U47" s="140">
        <f t="shared" si="9"/>
        <v>0</v>
      </c>
      <c r="V47" s="83">
        <f t="shared" si="1"/>
        <v>0</v>
      </c>
    </row>
    <row r="48" spans="1:22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04"/>
      <c r="K48" s="100">
        <f t="shared" ca="1" si="4"/>
        <v>0</v>
      </c>
      <c r="L48" s="183"/>
      <c r="M48" s="184">
        <f t="shared" ca="1" si="5"/>
        <v>0</v>
      </c>
      <c r="N48" s="104"/>
      <c r="O48" s="100">
        <f t="shared" ca="1" si="6"/>
        <v>0</v>
      </c>
      <c r="P48" s="122"/>
      <c r="Q48" s="147">
        <f t="shared" ca="1" si="7"/>
        <v>0</v>
      </c>
      <c r="R48" s="104"/>
      <c r="S48" s="100">
        <f t="shared" ca="1" si="8"/>
        <v>0</v>
      </c>
      <c r="T48" s="171"/>
      <c r="U48" s="140">
        <f t="shared" ca="1" si="9"/>
        <v>0</v>
      </c>
      <c r="V48" s="83">
        <f t="shared" ca="1" si="1"/>
        <v>0</v>
      </c>
    </row>
    <row r="49" spans="1:22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04"/>
      <c r="K49" s="100">
        <f t="shared" si="4"/>
        <v>0</v>
      </c>
      <c r="L49" s="183"/>
      <c r="M49" s="184">
        <f t="shared" si="5"/>
        <v>0</v>
      </c>
      <c r="N49" s="104"/>
      <c r="O49" s="100">
        <f t="shared" si="6"/>
        <v>0</v>
      </c>
      <c r="P49" s="122"/>
      <c r="Q49" s="147">
        <f t="shared" si="7"/>
        <v>0</v>
      </c>
      <c r="R49" s="104"/>
      <c r="S49" s="100">
        <f t="shared" si="8"/>
        <v>0</v>
      </c>
      <c r="T49" s="171"/>
      <c r="U49" s="140">
        <f t="shared" si="9"/>
        <v>0</v>
      </c>
      <c r="V49" s="83">
        <f t="shared" si="1"/>
        <v>0</v>
      </c>
    </row>
    <row r="50" spans="1:22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04"/>
      <c r="K50" s="100">
        <f t="shared" si="4"/>
        <v>0</v>
      </c>
      <c r="L50" s="183"/>
      <c r="M50" s="184">
        <f t="shared" si="5"/>
        <v>0</v>
      </c>
      <c r="N50" s="104"/>
      <c r="O50" s="100">
        <f t="shared" si="6"/>
        <v>0</v>
      </c>
      <c r="P50" s="122"/>
      <c r="Q50" s="147">
        <f t="shared" si="7"/>
        <v>0</v>
      </c>
      <c r="R50" s="104"/>
      <c r="S50" s="100">
        <f t="shared" si="8"/>
        <v>0</v>
      </c>
      <c r="T50" s="171"/>
      <c r="U50" s="140">
        <f t="shared" si="9"/>
        <v>0</v>
      </c>
      <c r="V50" s="83">
        <f t="shared" si="1"/>
        <v>0</v>
      </c>
    </row>
    <row r="51" spans="1:22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04"/>
      <c r="K51" s="100">
        <f t="shared" si="4"/>
        <v>0</v>
      </c>
      <c r="L51" s="183"/>
      <c r="M51" s="184">
        <f t="shared" si="5"/>
        <v>0</v>
      </c>
      <c r="N51" s="104"/>
      <c r="O51" s="100">
        <f t="shared" si="6"/>
        <v>0</v>
      </c>
      <c r="P51" s="122"/>
      <c r="Q51" s="147">
        <f t="shared" si="7"/>
        <v>0</v>
      </c>
      <c r="R51" s="104"/>
      <c r="S51" s="100">
        <f t="shared" si="8"/>
        <v>0</v>
      </c>
      <c r="T51" s="171"/>
      <c r="U51" s="140">
        <f t="shared" si="9"/>
        <v>0</v>
      </c>
      <c r="V51" s="83">
        <f t="shared" si="1"/>
        <v>0</v>
      </c>
    </row>
    <row r="52" spans="1:22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04"/>
      <c r="K52" s="100">
        <f t="shared" ca="1" si="4"/>
        <v>0</v>
      </c>
      <c r="L52" s="183"/>
      <c r="M52" s="184">
        <f t="shared" ca="1" si="5"/>
        <v>0</v>
      </c>
      <c r="N52" s="104"/>
      <c r="O52" s="100">
        <f t="shared" ca="1" si="6"/>
        <v>0</v>
      </c>
      <c r="P52" s="122"/>
      <c r="Q52" s="147">
        <f t="shared" ca="1" si="7"/>
        <v>0</v>
      </c>
      <c r="R52" s="104"/>
      <c r="S52" s="100">
        <f t="shared" ca="1" si="8"/>
        <v>0</v>
      </c>
      <c r="T52" s="171"/>
      <c r="U52" s="140">
        <f t="shared" ca="1" si="9"/>
        <v>0</v>
      </c>
      <c r="V52" s="83">
        <f t="shared" ca="1" si="1"/>
        <v>0</v>
      </c>
    </row>
    <row r="53" spans="1:22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0.75</v>
      </c>
      <c r="F53" s="107"/>
      <c r="G53" s="100">
        <f t="shared" ca="1" si="3"/>
        <v>0</v>
      </c>
      <c r="H53" s="122">
        <v>0.75</v>
      </c>
      <c r="I53" s="147">
        <f t="shared" ca="1" si="3"/>
        <v>75</v>
      </c>
      <c r="J53" s="104"/>
      <c r="K53" s="100">
        <f t="shared" ca="1" si="4"/>
        <v>0</v>
      </c>
      <c r="L53" s="183"/>
      <c r="M53" s="184">
        <f t="shared" ca="1" si="5"/>
        <v>0</v>
      </c>
      <c r="N53" s="104"/>
      <c r="O53" s="100">
        <f t="shared" ca="1" si="6"/>
        <v>0</v>
      </c>
      <c r="P53" s="122"/>
      <c r="Q53" s="147">
        <f t="shared" ca="1" si="7"/>
        <v>0</v>
      </c>
      <c r="R53" s="104"/>
      <c r="S53" s="100">
        <f t="shared" ca="1" si="8"/>
        <v>0</v>
      </c>
      <c r="T53" s="171"/>
      <c r="U53" s="140">
        <f t="shared" ca="1" si="9"/>
        <v>0</v>
      </c>
      <c r="V53" s="83">
        <f t="shared" ca="1" si="1"/>
        <v>75</v>
      </c>
    </row>
    <row r="54" spans="1:22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04"/>
      <c r="K54" s="100">
        <f t="shared" ca="1" si="4"/>
        <v>0</v>
      </c>
      <c r="L54" s="183"/>
      <c r="M54" s="184">
        <f t="shared" ca="1" si="5"/>
        <v>0</v>
      </c>
      <c r="N54" s="104"/>
      <c r="O54" s="100">
        <f t="shared" ca="1" si="6"/>
        <v>0</v>
      </c>
      <c r="P54" s="122"/>
      <c r="Q54" s="147">
        <f t="shared" ca="1" si="7"/>
        <v>0</v>
      </c>
      <c r="R54" s="104"/>
      <c r="S54" s="100">
        <f t="shared" ca="1" si="8"/>
        <v>0</v>
      </c>
      <c r="T54" s="171"/>
      <c r="U54" s="140">
        <f t="shared" ca="1" si="9"/>
        <v>0</v>
      </c>
      <c r="V54" s="83">
        <f t="shared" ca="1" si="1"/>
        <v>0</v>
      </c>
    </row>
    <row r="55" spans="1:22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04"/>
      <c r="K55" s="100">
        <f t="shared" ca="1" si="4"/>
        <v>0</v>
      </c>
      <c r="L55" s="183"/>
      <c r="M55" s="184">
        <f t="shared" ca="1" si="5"/>
        <v>0</v>
      </c>
      <c r="N55" s="104"/>
      <c r="O55" s="100">
        <f t="shared" ca="1" si="6"/>
        <v>0</v>
      </c>
      <c r="P55" s="122"/>
      <c r="Q55" s="147">
        <f t="shared" ca="1" si="7"/>
        <v>0</v>
      </c>
      <c r="R55" s="104"/>
      <c r="S55" s="100">
        <f t="shared" ca="1" si="8"/>
        <v>0</v>
      </c>
      <c r="T55" s="171"/>
      <c r="U55" s="140">
        <f t="shared" ca="1" si="9"/>
        <v>0</v>
      </c>
      <c r="V55" s="83">
        <f t="shared" ca="1" si="1"/>
        <v>0</v>
      </c>
    </row>
    <row r="56" spans="1:22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04"/>
      <c r="K56" s="100">
        <f t="shared" ca="1" si="4"/>
        <v>0</v>
      </c>
      <c r="L56" s="183"/>
      <c r="M56" s="184">
        <f t="shared" ca="1" si="5"/>
        <v>0</v>
      </c>
      <c r="N56" s="104"/>
      <c r="O56" s="100">
        <f t="shared" ca="1" si="6"/>
        <v>0</v>
      </c>
      <c r="P56" s="122"/>
      <c r="Q56" s="147">
        <f t="shared" ca="1" si="7"/>
        <v>0</v>
      </c>
      <c r="R56" s="104"/>
      <c r="S56" s="100">
        <f t="shared" ca="1" si="8"/>
        <v>0</v>
      </c>
      <c r="T56" s="171"/>
      <c r="U56" s="140">
        <f t="shared" ca="1" si="9"/>
        <v>0</v>
      </c>
      <c r="V56" s="83">
        <f t="shared" ca="1" si="1"/>
        <v>0</v>
      </c>
    </row>
    <row r="57" spans="1:22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7.5</v>
      </c>
      <c r="F57" s="107"/>
      <c r="G57" s="100">
        <f t="shared" ca="1" si="3"/>
        <v>0</v>
      </c>
      <c r="H57" s="122">
        <v>7.5</v>
      </c>
      <c r="I57" s="147">
        <f t="shared" ca="1" si="3"/>
        <v>262.5</v>
      </c>
      <c r="J57" s="104"/>
      <c r="K57" s="100">
        <f t="shared" ca="1" si="4"/>
        <v>0</v>
      </c>
      <c r="L57" s="183"/>
      <c r="M57" s="184">
        <f t="shared" ca="1" si="5"/>
        <v>0</v>
      </c>
      <c r="N57" s="104"/>
      <c r="O57" s="100">
        <f t="shared" ca="1" si="6"/>
        <v>0</v>
      </c>
      <c r="P57" s="122"/>
      <c r="Q57" s="147">
        <f t="shared" ca="1" si="7"/>
        <v>0</v>
      </c>
      <c r="R57" s="104"/>
      <c r="S57" s="100">
        <f t="shared" ca="1" si="8"/>
        <v>0</v>
      </c>
      <c r="T57" s="171"/>
      <c r="U57" s="140">
        <f t="shared" ca="1" si="9"/>
        <v>0</v>
      </c>
      <c r="V57" s="83">
        <f t="shared" ca="1" si="1"/>
        <v>262.5</v>
      </c>
    </row>
    <row r="58" spans="1:22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04"/>
      <c r="K58" s="100">
        <f t="shared" ca="1" si="4"/>
        <v>0</v>
      </c>
      <c r="L58" s="183"/>
      <c r="M58" s="184">
        <f t="shared" ca="1" si="5"/>
        <v>0</v>
      </c>
      <c r="N58" s="104"/>
      <c r="O58" s="100">
        <f t="shared" ca="1" si="6"/>
        <v>0</v>
      </c>
      <c r="P58" s="122"/>
      <c r="Q58" s="147">
        <f t="shared" ca="1" si="7"/>
        <v>0</v>
      </c>
      <c r="R58" s="104"/>
      <c r="S58" s="100">
        <f t="shared" ca="1" si="8"/>
        <v>0</v>
      </c>
      <c r="T58" s="171"/>
      <c r="U58" s="140">
        <f t="shared" ca="1" si="9"/>
        <v>0</v>
      </c>
      <c r="V58" s="83">
        <f t="shared" ca="1" si="1"/>
        <v>0</v>
      </c>
    </row>
    <row r="59" spans="1:22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04"/>
      <c r="K59" s="100">
        <f t="shared" si="4"/>
        <v>0</v>
      </c>
      <c r="L59" s="183"/>
      <c r="M59" s="184">
        <f t="shared" si="5"/>
        <v>0</v>
      </c>
      <c r="N59" s="104"/>
      <c r="O59" s="100">
        <f t="shared" si="6"/>
        <v>0</v>
      </c>
      <c r="P59" s="122"/>
      <c r="Q59" s="147">
        <f t="shared" si="7"/>
        <v>0</v>
      </c>
      <c r="R59" s="104"/>
      <c r="S59" s="100">
        <f t="shared" si="8"/>
        <v>0</v>
      </c>
      <c r="T59" s="171"/>
      <c r="U59" s="140">
        <f t="shared" si="9"/>
        <v>0</v>
      </c>
      <c r="V59" s="83">
        <f t="shared" si="1"/>
        <v>0</v>
      </c>
    </row>
    <row r="60" spans="1:22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04"/>
      <c r="K60" s="100">
        <f t="shared" si="4"/>
        <v>0</v>
      </c>
      <c r="L60" s="183"/>
      <c r="M60" s="184">
        <f t="shared" si="5"/>
        <v>0</v>
      </c>
      <c r="N60" s="104"/>
      <c r="O60" s="100">
        <f t="shared" si="6"/>
        <v>0</v>
      </c>
      <c r="P60" s="122"/>
      <c r="Q60" s="147">
        <f t="shared" si="7"/>
        <v>0</v>
      </c>
      <c r="R60" s="104"/>
      <c r="S60" s="100">
        <f t="shared" si="8"/>
        <v>0</v>
      </c>
      <c r="T60" s="171"/>
      <c r="U60" s="140">
        <f t="shared" si="9"/>
        <v>0</v>
      </c>
      <c r="V60" s="83">
        <f t="shared" si="1"/>
        <v>0</v>
      </c>
    </row>
    <row r="61" spans="1:22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04"/>
      <c r="K61" s="100">
        <f t="shared" ca="1" si="4"/>
        <v>0</v>
      </c>
      <c r="L61" s="183"/>
      <c r="M61" s="184">
        <f t="shared" ca="1" si="5"/>
        <v>0</v>
      </c>
      <c r="N61" s="104"/>
      <c r="O61" s="100">
        <f t="shared" ca="1" si="6"/>
        <v>0</v>
      </c>
      <c r="P61" s="122"/>
      <c r="Q61" s="147">
        <f t="shared" ca="1" si="7"/>
        <v>0</v>
      </c>
      <c r="R61" s="104"/>
      <c r="S61" s="100">
        <f t="shared" ca="1" si="8"/>
        <v>0</v>
      </c>
      <c r="T61" s="171"/>
      <c r="U61" s="140">
        <f t="shared" ca="1" si="9"/>
        <v>0</v>
      </c>
      <c r="V61" s="83">
        <f t="shared" ca="1" si="1"/>
        <v>0</v>
      </c>
    </row>
    <row r="62" spans="1:22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8.25</v>
      </c>
      <c r="F62" s="107"/>
      <c r="G62" s="100">
        <f t="shared" si="3"/>
        <v>0</v>
      </c>
      <c r="H62" s="122"/>
      <c r="I62" s="147">
        <f t="shared" si="3"/>
        <v>0</v>
      </c>
      <c r="J62" s="104"/>
      <c r="K62" s="100">
        <f t="shared" si="4"/>
        <v>0</v>
      </c>
      <c r="L62" s="183">
        <v>8.25</v>
      </c>
      <c r="M62" s="184">
        <f t="shared" si="5"/>
        <v>825</v>
      </c>
      <c r="N62" s="104"/>
      <c r="O62" s="100">
        <f t="shared" si="6"/>
        <v>0</v>
      </c>
      <c r="P62" s="122"/>
      <c r="Q62" s="147">
        <f t="shared" si="7"/>
        <v>0</v>
      </c>
      <c r="R62" s="104"/>
      <c r="S62" s="100">
        <f t="shared" si="8"/>
        <v>0</v>
      </c>
      <c r="T62" s="171"/>
      <c r="U62" s="140">
        <f t="shared" si="9"/>
        <v>0</v>
      </c>
      <c r="V62" s="83">
        <f t="shared" si="1"/>
        <v>825</v>
      </c>
    </row>
    <row r="63" spans="1:22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04"/>
      <c r="K63" s="100">
        <f t="shared" si="4"/>
        <v>0</v>
      </c>
      <c r="L63" s="183"/>
      <c r="M63" s="184">
        <f t="shared" si="5"/>
        <v>0</v>
      </c>
      <c r="N63" s="104"/>
      <c r="O63" s="100">
        <f t="shared" si="6"/>
        <v>0</v>
      </c>
      <c r="P63" s="122"/>
      <c r="Q63" s="147">
        <f t="shared" si="7"/>
        <v>0</v>
      </c>
      <c r="R63" s="104"/>
      <c r="S63" s="100">
        <f t="shared" si="8"/>
        <v>0</v>
      </c>
      <c r="T63" s="171"/>
      <c r="U63" s="140">
        <f t="shared" si="9"/>
        <v>0</v>
      </c>
      <c r="V63" s="83">
        <f t="shared" si="1"/>
        <v>0</v>
      </c>
    </row>
    <row r="64" spans="1:22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04"/>
      <c r="K64" s="100">
        <f t="shared" si="4"/>
        <v>0</v>
      </c>
      <c r="L64" s="183"/>
      <c r="M64" s="184">
        <f t="shared" si="5"/>
        <v>0</v>
      </c>
      <c r="N64" s="104"/>
      <c r="O64" s="100">
        <f t="shared" si="6"/>
        <v>0</v>
      </c>
      <c r="P64" s="122"/>
      <c r="Q64" s="147">
        <f t="shared" si="7"/>
        <v>0</v>
      </c>
      <c r="R64" s="104"/>
      <c r="S64" s="100">
        <f t="shared" si="8"/>
        <v>0</v>
      </c>
      <c r="T64" s="171"/>
      <c r="U64" s="140">
        <f t="shared" si="9"/>
        <v>0</v>
      </c>
      <c r="V64" s="83">
        <f t="shared" si="1"/>
        <v>0</v>
      </c>
    </row>
    <row r="65" spans="1:22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04"/>
      <c r="K65" s="100">
        <f t="shared" si="4"/>
        <v>0</v>
      </c>
      <c r="L65" s="183"/>
      <c r="M65" s="184">
        <f t="shared" si="5"/>
        <v>0</v>
      </c>
      <c r="N65" s="104"/>
      <c r="O65" s="100">
        <f t="shared" si="6"/>
        <v>0</v>
      </c>
      <c r="P65" s="122"/>
      <c r="Q65" s="147">
        <f t="shared" si="7"/>
        <v>0</v>
      </c>
      <c r="R65" s="104"/>
      <c r="S65" s="100">
        <f t="shared" si="8"/>
        <v>0</v>
      </c>
      <c r="T65" s="171"/>
      <c r="U65" s="140">
        <f t="shared" si="9"/>
        <v>0</v>
      </c>
      <c r="V65" s="83">
        <f t="shared" si="1"/>
        <v>0</v>
      </c>
    </row>
    <row r="66" spans="1:22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04"/>
      <c r="K66" s="100">
        <f t="shared" ca="1" si="4"/>
        <v>0</v>
      </c>
      <c r="L66" s="183"/>
      <c r="M66" s="184">
        <f t="shared" ca="1" si="5"/>
        <v>0</v>
      </c>
      <c r="N66" s="104"/>
      <c r="O66" s="100">
        <f t="shared" ca="1" si="6"/>
        <v>0</v>
      </c>
      <c r="P66" s="122"/>
      <c r="Q66" s="147">
        <f t="shared" ca="1" si="7"/>
        <v>0</v>
      </c>
      <c r="R66" s="104"/>
      <c r="S66" s="100">
        <f t="shared" ca="1" si="8"/>
        <v>0</v>
      </c>
      <c r="T66" s="171"/>
      <c r="U66" s="140">
        <f t="shared" ca="1" si="9"/>
        <v>0</v>
      </c>
      <c r="V66" s="83">
        <f t="shared" ca="1" si="1"/>
        <v>0</v>
      </c>
    </row>
    <row r="67" spans="1:22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23</v>
      </c>
      <c r="F67" s="107"/>
      <c r="G67" s="100">
        <f t="shared" si="3"/>
        <v>0</v>
      </c>
      <c r="H67" s="122"/>
      <c r="I67" s="147">
        <f t="shared" si="3"/>
        <v>0</v>
      </c>
      <c r="J67" s="104"/>
      <c r="K67" s="100">
        <f t="shared" si="4"/>
        <v>0</v>
      </c>
      <c r="L67" s="183">
        <v>22.5</v>
      </c>
      <c r="M67" s="184">
        <f t="shared" si="5"/>
        <v>1350</v>
      </c>
      <c r="N67" s="104"/>
      <c r="O67" s="100">
        <f t="shared" si="6"/>
        <v>0</v>
      </c>
      <c r="P67" s="122">
        <v>0.5</v>
      </c>
      <c r="Q67" s="147">
        <f t="shared" si="7"/>
        <v>30</v>
      </c>
      <c r="R67" s="104"/>
      <c r="S67" s="100">
        <f t="shared" si="8"/>
        <v>0</v>
      </c>
      <c r="T67" s="171"/>
      <c r="U67" s="140">
        <f t="shared" si="9"/>
        <v>0</v>
      </c>
      <c r="V67" s="83">
        <f t="shared" si="1"/>
        <v>1380</v>
      </c>
    </row>
    <row r="68" spans="1:22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04"/>
      <c r="K68" s="100">
        <f t="shared" si="4"/>
        <v>0</v>
      </c>
      <c r="L68" s="183"/>
      <c r="M68" s="184">
        <f t="shared" si="5"/>
        <v>0</v>
      </c>
      <c r="N68" s="104"/>
      <c r="O68" s="100">
        <f t="shared" si="6"/>
        <v>0</v>
      </c>
      <c r="P68" s="122"/>
      <c r="Q68" s="147">
        <f t="shared" si="7"/>
        <v>0</v>
      </c>
      <c r="R68" s="104"/>
      <c r="S68" s="100">
        <f t="shared" si="8"/>
        <v>0</v>
      </c>
      <c r="T68" s="171"/>
      <c r="U68" s="140">
        <f t="shared" si="9"/>
        <v>0</v>
      </c>
      <c r="V68" s="83">
        <f t="shared" si="1"/>
        <v>0</v>
      </c>
    </row>
    <row r="69" spans="1:22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04"/>
      <c r="K69" s="100">
        <f t="shared" si="4"/>
        <v>0</v>
      </c>
      <c r="L69" s="183"/>
      <c r="M69" s="184">
        <f t="shared" si="5"/>
        <v>0</v>
      </c>
      <c r="N69" s="104"/>
      <c r="O69" s="100">
        <f t="shared" si="6"/>
        <v>0</v>
      </c>
      <c r="P69" s="122"/>
      <c r="Q69" s="147">
        <f t="shared" si="7"/>
        <v>0</v>
      </c>
      <c r="R69" s="104"/>
      <c r="S69" s="100">
        <f t="shared" si="8"/>
        <v>0</v>
      </c>
      <c r="T69" s="171"/>
      <c r="U69" s="140">
        <f t="shared" si="9"/>
        <v>0</v>
      </c>
      <c r="V69" s="83">
        <f t="shared" si="1"/>
        <v>0</v>
      </c>
    </row>
    <row r="70" spans="1:22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04"/>
      <c r="K70" s="100">
        <f t="shared" si="4"/>
        <v>0</v>
      </c>
      <c r="L70" s="183"/>
      <c r="M70" s="184">
        <f t="shared" si="5"/>
        <v>0</v>
      </c>
      <c r="N70" s="104"/>
      <c r="O70" s="100">
        <f t="shared" si="6"/>
        <v>0</v>
      </c>
      <c r="P70" s="122"/>
      <c r="Q70" s="147">
        <f t="shared" si="7"/>
        <v>0</v>
      </c>
      <c r="R70" s="104"/>
      <c r="S70" s="100">
        <f t="shared" si="8"/>
        <v>0</v>
      </c>
      <c r="T70" s="171"/>
      <c r="U70" s="140">
        <f t="shared" si="9"/>
        <v>0</v>
      </c>
      <c r="V70" s="83">
        <f t="shared" si="1"/>
        <v>0</v>
      </c>
    </row>
    <row r="71" spans="1:22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04"/>
      <c r="K71" s="100">
        <f t="shared" si="4"/>
        <v>0</v>
      </c>
      <c r="L71" s="183"/>
      <c r="M71" s="184">
        <f t="shared" si="5"/>
        <v>0</v>
      </c>
      <c r="N71" s="104"/>
      <c r="O71" s="100">
        <f t="shared" si="6"/>
        <v>0</v>
      </c>
      <c r="P71" s="122"/>
      <c r="Q71" s="147">
        <f t="shared" si="7"/>
        <v>0</v>
      </c>
      <c r="R71" s="104"/>
      <c r="S71" s="100">
        <f t="shared" si="8"/>
        <v>0</v>
      </c>
      <c r="T71" s="171"/>
      <c r="U71" s="140">
        <f t="shared" si="9"/>
        <v>0</v>
      </c>
      <c r="V71" s="83">
        <f t="shared" si="1"/>
        <v>0</v>
      </c>
    </row>
    <row r="72" spans="1:22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04"/>
      <c r="K72" s="100">
        <f t="shared" si="4"/>
        <v>0</v>
      </c>
      <c r="L72" s="183"/>
      <c r="M72" s="184">
        <f t="shared" si="5"/>
        <v>0</v>
      </c>
      <c r="N72" s="104"/>
      <c r="O72" s="100">
        <f t="shared" si="6"/>
        <v>0</v>
      </c>
      <c r="P72" s="122"/>
      <c r="Q72" s="147">
        <f t="shared" si="7"/>
        <v>0</v>
      </c>
      <c r="R72" s="104"/>
      <c r="S72" s="100">
        <f t="shared" si="8"/>
        <v>0</v>
      </c>
      <c r="T72" s="171"/>
      <c r="U72" s="140">
        <f t="shared" si="9"/>
        <v>0</v>
      </c>
      <c r="V72" s="83">
        <f t="shared" si="1"/>
        <v>0</v>
      </c>
    </row>
    <row r="73" spans="1:22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04"/>
      <c r="K73" s="100">
        <f t="shared" si="4"/>
        <v>0</v>
      </c>
      <c r="L73" s="183"/>
      <c r="M73" s="184">
        <f t="shared" si="5"/>
        <v>0</v>
      </c>
      <c r="N73" s="104"/>
      <c r="O73" s="100">
        <f t="shared" si="6"/>
        <v>0</v>
      </c>
      <c r="P73" s="122"/>
      <c r="Q73" s="147">
        <f t="shared" si="7"/>
        <v>0</v>
      </c>
      <c r="R73" s="104"/>
      <c r="S73" s="100">
        <f t="shared" si="8"/>
        <v>0</v>
      </c>
      <c r="T73" s="171"/>
      <c r="U73" s="140">
        <f t="shared" si="9"/>
        <v>0</v>
      </c>
      <c r="V73" s="83">
        <f t="shared" si="1"/>
        <v>0</v>
      </c>
    </row>
    <row r="74" spans="1:22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04"/>
      <c r="K74" s="100">
        <f t="shared" si="4"/>
        <v>0</v>
      </c>
      <c r="L74" s="183"/>
      <c r="M74" s="184">
        <f t="shared" si="5"/>
        <v>0</v>
      </c>
      <c r="N74" s="104"/>
      <c r="O74" s="100">
        <f t="shared" si="6"/>
        <v>0</v>
      </c>
      <c r="P74" s="122"/>
      <c r="Q74" s="147">
        <f t="shared" si="7"/>
        <v>0</v>
      </c>
      <c r="R74" s="104"/>
      <c r="S74" s="100">
        <f t="shared" si="8"/>
        <v>0</v>
      </c>
      <c r="T74" s="171"/>
      <c r="U74" s="140">
        <f t="shared" si="9"/>
        <v>0</v>
      </c>
      <c r="V74" s="83">
        <f t="shared" si="1"/>
        <v>0</v>
      </c>
    </row>
    <row r="75" spans="1:22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04"/>
      <c r="K75" s="100">
        <f t="shared" ca="1" si="4"/>
        <v>0</v>
      </c>
      <c r="L75" s="183"/>
      <c r="M75" s="184">
        <f t="shared" ca="1" si="5"/>
        <v>0</v>
      </c>
      <c r="N75" s="104"/>
      <c r="O75" s="100">
        <f t="shared" ca="1" si="6"/>
        <v>0</v>
      </c>
      <c r="P75" s="122"/>
      <c r="Q75" s="147">
        <f t="shared" ca="1" si="7"/>
        <v>0</v>
      </c>
      <c r="R75" s="104"/>
      <c r="S75" s="100">
        <f t="shared" ca="1" si="8"/>
        <v>0</v>
      </c>
      <c r="T75" s="171"/>
      <c r="U75" s="140">
        <f t="shared" ca="1" si="9"/>
        <v>0</v>
      </c>
      <c r="V75" s="83">
        <f t="shared" ca="1" si="1"/>
        <v>0</v>
      </c>
    </row>
    <row r="76" spans="1:22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04"/>
      <c r="K76" s="100">
        <f t="shared" ca="1" si="4"/>
        <v>0</v>
      </c>
      <c r="L76" s="183"/>
      <c r="M76" s="184">
        <f t="shared" ca="1" si="5"/>
        <v>0</v>
      </c>
      <c r="N76" s="104"/>
      <c r="O76" s="100">
        <f t="shared" ca="1" si="6"/>
        <v>0</v>
      </c>
      <c r="P76" s="122"/>
      <c r="Q76" s="147">
        <f t="shared" ca="1" si="7"/>
        <v>0</v>
      </c>
      <c r="R76" s="104"/>
      <c r="S76" s="100">
        <f t="shared" ca="1" si="8"/>
        <v>0</v>
      </c>
      <c r="T76" s="171"/>
      <c r="U76" s="140">
        <f t="shared" ca="1" si="9"/>
        <v>0</v>
      </c>
      <c r="V76" s="83">
        <f t="shared" ca="1" si="1"/>
        <v>0</v>
      </c>
    </row>
    <row r="77" spans="1:22" ht="15" customHeight="1">
      <c r="A77" s="91" t="s">
        <v>258</v>
      </c>
      <c r="B77" s="14" t="s">
        <v>66</v>
      </c>
      <c r="C77" s="18" t="s">
        <v>6</v>
      </c>
      <c r="D77" s="19">
        <f t="shared" ref="D77:D84" si="10">IF(OR($C77="",$C77=0),"",VLOOKUP($C77,Ansätze,$D$11,FALSE))</f>
        <v>100</v>
      </c>
      <c r="E77" s="20">
        <f t="shared" si="2"/>
        <v>0</v>
      </c>
      <c r="F77" s="75"/>
      <c r="G77" s="100">
        <f t="shared" ref="G77:I84" si="11">IF($D77="",0,$D77*F77)</f>
        <v>0</v>
      </c>
      <c r="H77" s="122"/>
      <c r="I77" s="147">
        <f t="shared" si="11"/>
        <v>0</v>
      </c>
      <c r="J77" s="104"/>
      <c r="K77" s="100">
        <f t="shared" si="4"/>
        <v>0</v>
      </c>
      <c r="L77" s="183"/>
      <c r="M77" s="184">
        <f t="shared" si="5"/>
        <v>0</v>
      </c>
      <c r="N77" s="104"/>
      <c r="O77" s="100">
        <f t="shared" si="6"/>
        <v>0</v>
      </c>
      <c r="P77" s="122"/>
      <c r="Q77" s="147">
        <f t="shared" si="7"/>
        <v>0</v>
      </c>
      <c r="R77" s="104"/>
      <c r="S77" s="100">
        <f t="shared" si="8"/>
        <v>0</v>
      </c>
      <c r="T77" s="171"/>
      <c r="U77" s="140">
        <f t="shared" si="9"/>
        <v>0</v>
      </c>
      <c r="V77" s="83">
        <f t="shared" ref="V77:V84" si="12">IF(D77="",0,D77*E77)</f>
        <v>0</v>
      </c>
    </row>
    <row r="78" spans="1:22" ht="15" customHeight="1">
      <c r="A78" s="91" t="s">
        <v>274</v>
      </c>
      <c r="B78" s="14" t="s">
        <v>66</v>
      </c>
      <c r="C78" s="18" t="s">
        <v>9</v>
      </c>
      <c r="D78" s="19">
        <f t="shared" si="10"/>
        <v>35</v>
      </c>
      <c r="E78" s="20">
        <f t="shared" ref="E78:E87" si="13">F78+H78+J78+L78+N78+P78+R78</f>
        <v>0</v>
      </c>
      <c r="F78" s="75"/>
      <c r="G78" s="100">
        <f t="shared" si="11"/>
        <v>0</v>
      </c>
      <c r="H78" s="122"/>
      <c r="I78" s="147">
        <f t="shared" si="11"/>
        <v>0</v>
      </c>
      <c r="J78" s="104"/>
      <c r="K78" s="100">
        <f t="shared" ref="K78:K84" si="14">IF($D78="",0,$D78*J78)</f>
        <v>0</v>
      </c>
      <c r="L78" s="183"/>
      <c r="M78" s="184">
        <f t="shared" ref="M78:M84" si="15">IF($D78="",0,$D78*L78)</f>
        <v>0</v>
      </c>
      <c r="N78" s="104"/>
      <c r="O78" s="100">
        <f t="shared" ref="O78:O84" si="16">IF($D78="",0,$D78*N78)</f>
        <v>0</v>
      </c>
      <c r="P78" s="122"/>
      <c r="Q78" s="147">
        <f t="shared" ref="Q78:Q84" si="17">IF($D78="",0,$D78*P78)</f>
        <v>0</v>
      </c>
      <c r="R78" s="104"/>
      <c r="S78" s="100">
        <f t="shared" ref="S78:S84" si="18">IF($D78="",0,$D78*R78)</f>
        <v>0</v>
      </c>
      <c r="T78" s="171"/>
      <c r="U78" s="140">
        <f t="shared" ref="U78:U84" si="19">IF($D78="",0,$D78*T78)</f>
        <v>0</v>
      </c>
      <c r="V78" s="83">
        <f t="shared" si="12"/>
        <v>0</v>
      </c>
    </row>
    <row r="79" spans="1:22" ht="15" customHeight="1">
      <c r="A79" s="91" t="s">
        <v>275</v>
      </c>
      <c r="B79" s="14" t="s">
        <v>66</v>
      </c>
      <c r="C79" s="18" t="s">
        <v>5</v>
      </c>
      <c r="D79" s="19">
        <f t="shared" si="10"/>
        <v>118</v>
      </c>
      <c r="E79" s="20">
        <f t="shared" si="13"/>
        <v>0</v>
      </c>
      <c r="F79" s="75"/>
      <c r="G79" s="100">
        <f t="shared" si="11"/>
        <v>0</v>
      </c>
      <c r="H79" s="122"/>
      <c r="I79" s="147">
        <f t="shared" si="11"/>
        <v>0</v>
      </c>
      <c r="J79" s="104"/>
      <c r="K79" s="100">
        <f t="shared" si="14"/>
        <v>0</v>
      </c>
      <c r="L79" s="183"/>
      <c r="M79" s="184">
        <f t="shared" si="15"/>
        <v>0</v>
      </c>
      <c r="N79" s="104"/>
      <c r="O79" s="100">
        <f t="shared" si="16"/>
        <v>0</v>
      </c>
      <c r="P79" s="122"/>
      <c r="Q79" s="147">
        <f t="shared" si="17"/>
        <v>0</v>
      </c>
      <c r="R79" s="104"/>
      <c r="S79" s="100">
        <f t="shared" si="18"/>
        <v>0</v>
      </c>
      <c r="T79" s="171"/>
      <c r="U79" s="140">
        <f t="shared" si="19"/>
        <v>0</v>
      </c>
      <c r="V79" s="83">
        <f t="shared" si="12"/>
        <v>0</v>
      </c>
    </row>
    <row r="80" spans="1:22" ht="15" customHeight="1">
      <c r="A80" s="91" t="s">
        <v>284</v>
      </c>
      <c r="B80" s="14" t="s">
        <v>66</v>
      </c>
      <c r="C80" s="18" t="s">
        <v>6</v>
      </c>
      <c r="D80" s="19">
        <f t="shared" si="10"/>
        <v>100</v>
      </c>
      <c r="E80" s="20">
        <f t="shared" si="13"/>
        <v>0</v>
      </c>
      <c r="F80" s="75"/>
      <c r="G80" s="100">
        <f t="shared" si="11"/>
        <v>0</v>
      </c>
      <c r="H80" s="122"/>
      <c r="I80" s="147">
        <f t="shared" si="11"/>
        <v>0</v>
      </c>
      <c r="J80" s="104"/>
      <c r="K80" s="100">
        <f t="shared" si="14"/>
        <v>0</v>
      </c>
      <c r="L80" s="183"/>
      <c r="M80" s="184">
        <f t="shared" si="15"/>
        <v>0</v>
      </c>
      <c r="N80" s="104"/>
      <c r="O80" s="100">
        <f t="shared" si="16"/>
        <v>0</v>
      </c>
      <c r="P80" s="122"/>
      <c r="Q80" s="147">
        <f t="shared" si="17"/>
        <v>0</v>
      </c>
      <c r="R80" s="104"/>
      <c r="S80" s="100">
        <f t="shared" si="18"/>
        <v>0</v>
      </c>
      <c r="T80" s="171"/>
      <c r="U80" s="140">
        <f t="shared" si="19"/>
        <v>0</v>
      </c>
      <c r="V80" s="83">
        <f t="shared" si="12"/>
        <v>0</v>
      </c>
    </row>
    <row r="81" spans="1:23" ht="15" customHeight="1">
      <c r="A81" s="91" t="s">
        <v>285</v>
      </c>
      <c r="B81" s="14" t="s">
        <v>66</v>
      </c>
      <c r="C81" s="18" t="s">
        <v>9</v>
      </c>
      <c r="D81" s="19">
        <f t="shared" si="10"/>
        <v>35</v>
      </c>
      <c r="E81" s="20">
        <f t="shared" si="13"/>
        <v>1</v>
      </c>
      <c r="F81" s="75"/>
      <c r="G81" s="100">
        <f t="shared" si="11"/>
        <v>0</v>
      </c>
      <c r="H81" s="122"/>
      <c r="I81" s="147">
        <f t="shared" si="11"/>
        <v>0</v>
      </c>
      <c r="J81" s="104"/>
      <c r="K81" s="100">
        <f t="shared" si="14"/>
        <v>0</v>
      </c>
      <c r="L81" s="183"/>
      <c r="M81" s="184">
        <f t="shared" si="15"/>
        <v>0</v>
      </c>
      <c r="N81" s="104"/>
      <c r="O81" s="100">
        <f t="shared" si="16"/>
        <v>0</v>
      </c>
      <c r="P81" s="122">
        <v>1</v>
      </c>
      <c r="Q81" s="147">
        <f t="shared" si="17"/>
        <v>35</v>
      </c>
      <c r="R81" s="104"/>
      <c r="S81" s="100">
        <f t="shared" si="18"/>
        <v>0</v>
      </c>
      <c r="T81" s="171"/>
      <c r="U81" s="140">
        <f t="shared" si="19"/>
        <v>0</v>
      </c>
      <c r="V81" s="83">
        <f t="shared" si="12"/>
        <v>35</v>
      </c>
    </row>
    <row r="82" spans="1:23" ht="15" customHeight="1">
      <c r="A82" s="91" t="s">
        <v>286</v>
      </c>
      <c r="B82" s="14" t="s">
        <v>66</v>
      </c>
      <c r="C82" s="18" t="s">
        <v>7</v>
      </c>
      <c r="D82" s="19">
        <f t="shared" si="10"/>
        <v>75</v>
      </c>
      <c r="E82" s="20">
        <f t="shared" si="13"/>
        <v>0</v>
      </c>
      <c r="F82" s="75"/>
      <c r="G82" s="100">
        <f t="shared" si="11"/>
        <v>0</v>
      </c>
      <c r="H82" s="122"/>
      <c r="I82" s="147">
        <f t="shared" si="11"/>
        <v>0</v>
      </c>
      <c r="J82" s="104"/>
      <c r="K82" s="100">
        <f t="shared" si="14"/>
        <v>0</v>
      </c>
      <c r="L82" s="183"/>
      <c r="M82" s="184">
        <f t="shared" si="15"/>
        <v>0</v>
      </c>
      <c r="N82" s="104"/>
      <c r="O82" s="100">
        <f t="shared" si="16"/>
        <v>0</v>
      </c>
      <c r="P82" s="122"/>
      <c r="Q82" s="147">
        <f t="shared" si="17"/>
        <v>0</v>
      </c>
      <c r="R82" s="104"/>
      <c r="S82" s="100">
        <f t="shared" si="18"/>
        <v>0</v>
      </c>
      <c r="T82" s="171"/>
      <c r="U82" s="140">
        <f t="shared" si="19"/>
        <v>0</v>
      </c>
      <c r="V82" s="83">
        <f t="shared" si="12"/>
        <v>0</v>
      </c>
    </row>
    <row r="83" spans="1:23" ht="15" customHeight="1">
      <c r="A83" s="91" t="s">
        <v>292</v>
      </c>
      <c r="B83" s="14" t="s">
        <v>66</v>
      </c>
      <c r="C83" s="18" t="s">
        <v>8</v>
      </c>
      <c r="D83" s="19">
        <f t="shared" si="10"/>
        <v>60</v>
      </c>
      <c r="E83" s="20">
        <f t="shared" si="13"/>
        <v>7.25</v>
      </c>
      <c r="F83" s="75"/>
      <c r="G83" s="100">
        <f t="shared" si="11"/>
        <v>0</v>
      </c>
      <c r="H83" s="122">
        <v>7.25</v>
      </c>
      <c r="I83" s="147">
        <f t="shared" si="11"/>
        <v>435</v>
      </c>
      <c r="J83" s="104"/>
      <c r="K83" s="100">
        <f t="shared" si="14"/>
        <v>0</v>
      </c>
      <c r="L83" s="183"/>
      <c r="M83" s="184">
        <f t="shared" si="15"/>
        <v>0</v>
      </c>
      <c r="N83" s="104"/>
      <c r="O83" s="100">
        <f t="shared" si="16"/>
        <v>0</v>
      </c>
      <c r="P83" s="122"/>
      <c r="Q83" s="147">
        <f t="shared" si="17"/>
        <v>0</v>
      </c>
      <c r="R83" s="104"/>
      <c r="S83" s="100">
        <f t="shared" si="18"/>
        <v>0</v>
      </c>
      <c r="T83" s="171"/>
      <c r="U83" s="140">
        <f t="shared" si="19"/>
        <v>0</v>
      </c>
      <c r="V83" s="83">
        <f t="shared" si="12"/>
        <v>435</v>
      </c>
    </row>
    <row r="84" spans="1:23" ht="15" customHeight="1">
      <c r="A84" s="85" t="s">
        <v>296</v>
      </c>
      <c r="B84" t="s">
        <v>66</v>
      </c>
      <c r="C84" s="18" t="s">
        <v>6</v>
      </c>
      <c r="D84" s="19">
        <f t="shared" si="10"/>
        <v>100</v>
      </c>
      <c r="E84" s="20">
        <f t="shared" si="13"/>
        <v>0</v>
      </c>
      <c r="F84" s="75"/>
      <c r="G84" s="100">
        <f t="shared" si="11"/>
        <v>0</v>
      </c>
      <c r="H84" s="122"/>
      <c r="I84" s="147">
        <f t="shared" si="11"/>
        <v>0</v>
      </c>
      <c r="J84" s="104"/>
      <c r="K84" s="100">
        <f t="shared" si="14"/>
        <v>0</v>
      </c>
      <c r="L84" s="183"/>
      <c r="M84" s="184">
        <f t="shared" si="15"/>
        <v>0</v>
      </c>
      <c r="N84" s="104"/>
      <c r="O84" s="100">
        <f t="shared" si="16"/>
        <v>0</v>
      </c>
      <c r="P84" s="122"/>
      <c r="Q84" s="147">
        <f t="shared" si="17"/>
        <v>0</v>
      </c>
      <c r="R84" s="104"/>
      <c r="S84" s="100">
        <f t="shared" si="18"/>
        <v>0</v>
      </c>
      <c r="T84" s="171"/>
      <c r="U84" s="140">
        <f t="shared" si="19"/>
        <v>0</v>
      </c>
      <c r="V84" s="83">
        <f t="shared" si="12"/>
        <v>0</v>
      </c>
    </row>
    <row r="85" spans="1:23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>F85+H85+J85+L85+N85+P85+R85</f>
        <v>3.25</v>
      </c>
      <c r="F85" s="75"/>
      <c r="G85" s="100">
        <f>IF($D85="",0,$D85*F85)</f>
        <v>0</v>
      </c>
      <c r="H85" s="122">
        <v>3.25</v>
      </c>
      <c r="I85" s="147">
        <f>IF($D85="",0,$D85*H85)</f>
        <v>383.5</v>
      </c>
      <c r="J85" s="104"/>
      <c r="K85" s="100">
        <f>IF($D85="",0,$D85*J85)</f>
        <v>0</v>
      </c>
      <c r="L85" s="183"/>
      <c r="M85" s="184">
        <f>IF($D85="",0,$D85*L85)</f>
        <v>0</v>
      </c>
      <c r="N85" s="104"/>
      <c r="O85" s="100">
        <f>IF($D85="",0,$D85*N85)</f>
        <v>0</v>
      </c>
      <c r="P85" s="122"/>
      <c r="Q85" s="147">
        <f>IF($D85="",0,$D85*P85)</f>
        <v>0</v>
      </c>
      <c r="R85" s="104"/>
      <c r="S85" s="100">
        <f>IF($D85="",0,$D85*R85)</f>
        <v>0</v>
      </c>
      <c r="T85" s="171"/>
      <c r="U85" s="140">
        <f>IF($D85="",0,$D85*T85)</f>
        <v>0</v>
      </c>
      <c r="V85" s="83">
        <f>IF(D85="",0,D85*E85)</f>
        <v>383.5</v>
      </c>
    </row>
    <row r="86" spans="1:23" ht="15" customHeight="1">
      <c r="A86" s="85"/>
      <c r="D86" s="19"/>
      <c r="E86" s="20"/>
      <c r="F86" s="104"/>
      <c r="G86" s="100"/>
      <c r="H86" s="122"/>
      <c r="I86" s="147"/>
      <c r="J86" s="104"/>
      <c r="K86" s="100"/>
      <c r="L86" s="183"/>
      <c r="M86" s="184"/>
      <c r="N86" s="104"/>
      <c r="O86" s="100"/>
      <c r="P86" s="122"/>
      <c r="Q86" s="147"/>
      <c r="R86" s="104"/>
      <c r="S86" s="100"/>
      <c r="T86" s="104"/>
      <c r="U86" s="100"/>
      <c r="V86" s="170"/>
    </row>
    <row r="87" spans="1:23" s="62" customFormat="1" ht="15" customHeight="1">
      <c r="A87" s="86"/>
      <c r="C87" s="63" t="s">
        <v>155</v>
      </c>
      <c r="D87" s="57"/>
      <c r="E87" s="20">
        <f t="shared" si="13"/>
        <v>210.25</v>
      </c>
      <c r="F87" s="76">
        <f>SUM(F12:F86)</f>
        <v>0</v>
      </c>
      <c r="G87" s="77"/>
      <c r="H87" s="154">
        <f>SUM(H12:H86)</f>
        <v>146.25</v>
      </c>
      <c r="I87" s="155"/>
      <c r="J87" s="76">
        <f>SUM(J12:J86)</f>
        <v>0</v>
      </c>
      <c r="K87" s="77"/>
      <c r="L87" s="185">
        <f>SUM(L12:L86)</f>
        <v>41.75</v>
      </c>
      <c r="M87" s="186"/>
      <c r="N87" s="76">
        <f>SUM(N12:N86)</f>
        <v>5</v>
      </c>
      <c r="O87" s="77"/>
      <c r="P87" s="154">
        <f>SUM(P12:P86)</f>
        <v>17.25</v>
      </c>
      <c r="Q87" s="155"/>
      <c r="R87" s="76">
        <f>SUM(R12:R86)</f>
        <v>0</v>
      </c>
      <c r="S87" s="77"/>
      <c r="T87" s="77">
        <f>SUM(T12:T86)</f>
        <v>3.5</v>
      </c>
      <c r="U87" s="77"/>
      <c r="V87" s="77"/>
    </row>
    <row r="88" spans="1:23" ht="4.5" customHeight="1">
      <c r="A88" s="87"/>
      <c r="B88" s="40"/>
      <c r="C88" s="69"/>
      <c r="D88" s="70"/>
      <c r="E88" s="70"/>
      <c r="F88" s="78"/>
      <c r="G88" s="79"/>
      <c r="H88" s="156"/>
      <c r="I88" s="157"/>
      <c r="J88" s="78"/>
      <c r="K88" s="79"/>
      <c r="L88" s="187"/>
      <c r="M88" s="188"/>
      <c r="N88" s="78"/>
      <c r="O88" s="79"/>
      <c r="P88" s="156"/>
      <c r="Q88" s="157"/>
      <c r="R88" s="78"/>
      <c r="S88" s="79"/>
      <c r="T88" s="70"/>
      <c r="U88" s="70"/>
      <c r="V88" s="70"/>
      <c r="W88" s="65"/>
    </row>
    <row r="89" spans="1:23" s="14" customFormat="1" ht="15" customHeight="1">
      <c r="A89" s="159"/>
      <c r="B89" s="159"/>
      <c r="C89" s="67" t="s">
        <v>156</v>
      </c>
      <c r="D89" s="160"/>
      <c r="E89" s="161"/>
      <c r="F89" s="80"/>
      <c r="G89" s="81">
        <f ca="1">SUM(G12:G88)</f>
        <v>0</v>
      </c>
      <c r="H89" s="80"/>
      <c r="I89" s="81">
        <f ca="1">SUM(I12:I88)</f>
        <v>16839</v>
      </c>
      <c r="J89" s="80"/>
      <c r="K89" s="81">
        <f ca="1">SUM(K12:K88)</f>
        <v>0</v>
      </c>
      <c r="L89" s="189"/>
      <c r="M89" s="190">
        <f ca="1">SUM(M12:M88)</f>
        <v>3544.5</v>
      </c>
      <c r="N89" s="80"/>
      <c r="O89" s="81">
        <f ca="1">SUM(O12:O88)</f>
        <v>500</v>
      </c>
      <c r="P89" s="80"/>
      <c r="Q89" s="81">
        <f ca="1">SUM(Q12:Q88)</f>
        <v>1830</v>
      </c>
      <c r="R89" s="80"/>
      <c r="S89" s="81">
        <f ca="1">SUM(S12:S88)</f>
        <v>0</v>
      </c>
      <c r="T89" s="81"/>
      <c r="U89" s="81">
        <f ca="1">SUM(U12:U88)</f>
        <v>490</v>
      </c>
      <c r="V89" s="81">
        <f ca="1">SUM(V13:V88)</f>
        <v>23203.5</v>
      </c>
    </row>
    <row r="90" spans="1:23">
      <c r="C90" s="41" t="s">
        <v>25</v>
      </c>
      <c r="F90" s="41"/>
      <c r="G90" s="41"/>
      <c r="H90" s="41"/>
      <c r="I90" s="41"/>
      <c r="J90" s="41"/>
      <c r="K90" s="41"/>
      <c r="L90" s="191"/>
      <c r="M90" s="191"/>
      <c r="N90" s="41"/>
      <c r="O90" s="41"/>
      <c r="P90" s="41"/>
      <c r="Q90" s="41"/>
      <c r="R90" s="41"/>
      <c r="S90" s="41"/>
      <c r="T90" s="41"/>
      <c r="U90" s="41"/>
      <c r="V90" s="42">
        <f ca="1">SUBTOTAL(9,V13:V88)</f>
        <v>23203.5</v>
      </c>
    </row>
    <row r="91" spans="1:23">
      <c r="C91" s="56"/>
      <c r="F91" s="56"/>
      <c r="G91" s="56"/>
      <c r="H91" s="158"/>
      <c r="I91" s="158"/>
      <c r="J91" s="56"/>
      <c r="K91" s="56"/>
      <c r="L91" s="192"/>
      <c r="M91" s="192"/>
      <c r="N91" s="56"/>
      <c r="O91" s="56"/>
      <c r="P91" s="158"/>
      <c r="Q91" s="158"/>
      <c r="R91" s="56"/>
      <c r="S91" s="56"/>
      <c r="T91" s="56"/>
      <c r="U91" s="56"/>
    </row>
    <row r="92" spans="1:23">
      <c r="A92" s="108"/>
      <c r="V92" s="19"/>
    </row>
    <row r="101" spans="22:22">
      <c r="V101" s="21">
        <f>SUM(V99-V98)</f>
        <v>0</v>
      </c>
    </row>
  </sheetData>
  <autoFilter ref="A12:V89" xr:uid="{00000000-0009-0000-0000-00000F000000}"/>
  <mergeCells count="10">
    <mergeCell ref="N10:O10"/>
    <mergeCell ref="P10:Q10"/>
    <mergeCell ref="R10:S10"/>
    <mergeCell ref="T10:U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89" xr:uid="{00000000-0002-0000-0F00-000000000000}">
      <formula1>Name</formula1>
    </dataValidation>
    <dataValidation type="list" allowBlank="1" showInputMessage="1" showErrorMessage="1" sqref="C12" xr:uid="{00000000-0002-0000-0F00-000001000000}">
      <formula1>Kategorie</formula1>
    </dataValidation>
    <dataValidation type="list" allowBlank="1" showInputMessage="1" showErrorMessage="1" sqref="D12" xr:uid="{00000000-0002-0000-0F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5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E32 H13" formula="1"/>
  </ignoredErrors>
  <legacyDrawingHF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0000"/>
  </sheetPr>
  <dimension ref="A1:Z101"/>
  <sheetViews>
    <sheetView view="pageBreakPreview" zoomScaleNormal="100" zoomScaleSheetLayoutView="100" workbookViewId="0">
      <selection activeCell="R13" sqref="R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5" width="9.7109375" style="193" customWidth="1"/>
    <col min="16" max="17" width="9.7109375" style="21" customWidth="1"/>
    <col min="18" max="19" width="9.7109375" style="127" customWidth="1"/>
    <col min="20" max="23" width="9.7109375" style="21" customWidth="1"/>
    <col min="24" max="24" width="11.85546875" style="21" customWidth="1"/>
    <col min="25" max="25" width="9.7109375" customWidth="1"/>
  </cols>
  <sheetData>
    <row r="1" spans="1:26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3"/>
      <c r="Q1" s="3"/>
      <c r="R1" s="123"/>
      <c r="S1" s="123"/>
      <c r="T1" s="3"/>
      <c r="U1" s="3"/>
      <c r="V1" s="3"/>
      <c r="W1" s="3"/>
      <c r="X1" s="3"/>
      <c r="Y1" s="3"/>
    </row>
    <row r="2" spans="1:26" s="15" customFormat="1" ht="15" customHeight="1">
      <c r="A2" s="106" t="s">
        <v>22</v>
      </c>
      <c r="H2" s="8"/>
      <c r="I2" s="8"/>
      <c r="J2" s="8"/>
      <c r="K2" s="8"/>
      <c r="N2" s="173"/>
      <c r="O2" s="173"/>
      <c r="R2" s="8"/>
      <c r="S2" s="8"/>
    </row>
    <row r="3" spans="1:26" s="15" customFormat="1" ht="14.25">
      <c r="A3" s="105"/>
      <c r="H3" s="8"/>
      <c r="I3" s="8"/>
      <c r="J3" s="8"/>
      <c r="K3" s="8"/>
      <c r="N3" s="173"/>
      <c r="O3" s="173"/>
      <c r="R3" s="8"/>
      <c r="S3" s="8"/>
    </row>
    <row r="4" spans="1:26" s="15" customFormat="1" ht="15">
      <c r="A4" s="106" t="s">
        <v>159</v>
      </c>
      <c r="B4" s="203" t="str">
        <f>IF(Vertragsdaten!B6="","",Vertragsdaten!B6)</f>
        <v>EP SIEP</v>
      </c>
      <c r="C4" s="203"/>
      <c r="D4" s="203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59"/>
      <c r="Q4" s="59"/>
      <c r="R4" s="150"/>
      <c r="S4" s="150"/>
      <c r="T4" s="59"/>
      <c r="U4" s="59"/>
      <c r="V4" s="59"/>
      <c r="W4" s="59"/>
      <c r="X4" s="59"/>
      <c r="Y4" s="59"/>
    </row>
    <row r="5" spans="1:26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R5" s="8"/>
      <c r="S5" s="8"/>
    </row>
    <row r="6" spans="1:26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9"/>
      <c r="Q6" s="9"/>
      <c r="R6" s="9"/>
      <c r="S6" s="9"/>
      <c r="T6" s="9"/>
      <c r="U6" s="9"/>
      <c r="V6" s="9"/>
      <c r="W6" s="9"/>
      <c r="X6" s="84"/>
      <c r="Y6" s="84"/>
    </row>
    <row r="7" spans="1:26" s="15" customFormat="1" ht="15" customHeight="1">
      <c r="A7" s="106"/>
      <c r="H7" s="8"/>
      <c r="I7" s="8"/>
      <c r="J7" s="8"/>
      <c r="K7" s="8"/>
      <c r="N7" s="173"/>
      <c r="O7" s="173"/>
      <c r="R7" s="8"/>
      <c r="S7" s="8"/>
      <c r="X7" s="64"/>
      <c r="Y7" s="64"/>
    </row>
    <row r="8" spans="1:26" s="8" customFormat="1" ht="15">
      <c r="A8" s="106" t="s">
        <v>161</v>
      </c>
      <c r="B8" s="354">
        <v>42795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9"/>
      <c r="Q8" s="9"/>
      <c r="R8" s="9"/>
      <c r="S8" s="9"/>
      <c r="T8" s="9"/>
      <c r="U8" s="9"/>
      <c r="V8" s="9"/>
      <c r="W8" s="9"/>
      <c r="X8" s="84"/>
      <c r="Y8" s="84"/>
    </row>
    <row r="9" spans="1:26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/>
      <c r="Q9"/>
      <c r="R9" s="14"/>
      <c r="S9" s="14"/>
      <c r="T9"/>
      <c r="U9"/>
      <c r="V9"/>
      <c r="W9"/>
      <c r="X9"/>
    </row>
    <row r="10" spans="1:26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310</v>
      </c>
      <c r="K10" s="356"/>
      <c r="L10" s="352" t="s">
        <v>266</v>
      </c>
      <c r="M10" s="357"/>
      <c r="N10" s="358" t="s">
        <v>271</v>
      </c>
      <c r="O10" s="359"/>
      <c r="P10" s="352" t="s">
        <v>267</v>
      </c>
      <c r="Q10" s="357"/>
      <c r="R10" s="352" t="s">
        <v>269</v>
      </c>
      <c r="S10" s="357"/>
      <c r="T10" s="352" t="s">
        <v>196</v>
      </c>
      <c r="U10" s="353"/>
      <c r="V10" s="352" t="s">
        <v>297</v>
      </c>
      <c r="W10" s="353"/>
      <c r="X10"/>
    </row>
    <row r="11" spans="1:26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72"/>
      <c r="Q11" s="73"/>
      <c r="R11" s="151"/>
      <c r="S11" s="152"/>
      <c r="T11" s="72"/>
      <c r="U11" s="73"/>
      <c r="V11" s="66"/>
      <c r="W11" s="66"/>
      <c r="X11"/>
    </row>
    <row r="12" spans="1:26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74" t="s">
        <v>23</v>
      </c>
      <c r="Q12" s="46" t="s">
        <v>157</v>
      </c>
      <c r="R12" s="74" t="s">
        <v>23</v>
      </c>
      <c r="S12" s="46" t="s">
        <v>157</v>
      </c>
      <c r="T12" s="82" t="s">
        <v>23</v>
      </c>
      <c r="U12" s="13" t="s">
        <v>157</v>
      </c>
      <c r="V12" s="13" t="s">
        <v>23</v>
      </c>
      <c r="W12" s="13" t="s">
        <v>157</v>
      </c>
      <c r="X12" s="61" t="s">
        <v>154</v>
      </c>
    </row>
    <row r="13" spans="1:26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F13+H13+L13+N13+P13+R13+T13+V13</f>
        <v>2</v>
      </c>
      <c r="F13" s="107"/>
      <c r="G13" s="99">
        <f ca="1">IF($D13="",0,$D13*F13)</f>
        <v>0</v>
      </c>
      <c r="H13" s="121"/>
      <c r="I13" s="153">
        <f ca="1">IF($D13="",0,$D13*H13)</f>
        <v>0</v>
      </c>
      <c r="J13" s="121"/>
      <c r="K13" s="153">
        <v>1500</v>
      </c>
      <c r="L13" s="120"/>
      <c r="M13" s="99">
        <f ca="1">IF($D13="",0,$D13*L13)</f>
        <v>0</v>
      </c>
      <c r="N13" s="181"/>
      <c r="O13" s="182">
        <v>715</v>
      </c>
      <c r="P13" s="120">
        <v>2</v>
      </c>
      <c r="Q13" s="99">
        <f ca="1">IF($D13="",0,$D13*P13)</f>
        <v>280</v>
      </c>
      <c r="R13" s="121"/>
      <c r="S13" s="153">
        <v>1160</v>
      </c>
      <c r="T13" s="120"/>
      <c r="U13" s="99">
        <f ca="1">IF($D13="",0,$D13*T13)</f>
        <v>0</v>
      </c>
      <c r="V13" s="171"/>
      <c r="W13" s="140">
        <f ca="1">IF($D13="",0,$D13*V13)</f>
        <v>0</v>
      </c>
      <c r="X13" s="83">
        <f ca="1">IF(D13="",0,D13*E13)+1500+715+1160</f>
        <v>3655</v>
      </c>
      <c r="Z13" s="71"/>
    </row>
    <row r="14" spans="1:26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1">F14+H14+L14+N14+P14+R14+T14</f>
        <v>0</v>
      </c>
      <c r="F14" s="107"/>
      <c r="G14" s="100">
        <f t="shared" ref="G14:I76" ca="1" si="2">IF($D14="",0,$D14*F14)</f>
        <v>0</v>
      </c>
      <c r="H14" s="122"/>
      <c r="I14" s="147">
        <f t="shared" ca="1" si="2"/>
        <v>0</v>
      </c>
      <c r="J14" s="122"/>
      <c r="K14" s="147">
        <f t="shared" ref="K14:K77" ca="1" si="3">IF($D14="",0,$D14*J14)</f>
        <v>0</v>
      </c>
      <c r="L14" s="104"/>
      <c r="M14" s="100">
        <f t="shared" ref="M14:M77" ca="1" si="4">IF($D14="",0,$D14*L14)</f>
        <v>0</v>
      </c>
      <c r="N14" s="183"/>
      <c r="O14" s="184">
        <f t="shared" ref="O14:O77" ca="1" si="5">IF($D14="",0,$D14*N14)</f>
        <v>0</v>
      </c>
      <c r="P14" s="104"/>
      <c r="Q14" s="100">
        <f t="shared" ref="Q14:Q77" ca="1" si="6">IF($D14="",0,$D14*P14)</f>
        <v>0</v>
      </c>
      <c r="R14" s="122"/>
      <c r="S14" s="147">
        <f t="shared" ref="S14:S77" ca="1" si="7">IF($D14="",0,$D14*R14)</f>
        <v>0</v>
      </c>
      <c r="T14" s="104"/>
      <c r="U14" s="100">
        <f t="shared" ref="U14:U77" ca="1" si="8">IF($D14="",0,$D14*T14)</f>
        <v>0</v>
      </c>
      <c r="V14" s="171"/>
      <c r="W14" s="140">
        <f t="shared" ref="W14:W77" ca="1" si="9">IF($D14="",0,$D14*V14)</f>
        <v>0</v>
      </c>
      <c r="X14" s="83">
        <f t="shared" ref="X14:X76" ca="1" si="10">IF(D14="",0,D14*E14)</f>
        <v>0</v>
      </c>
    </row>
    <row r="15" spans="1:26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4.25</v>
      </c>
      <c r="F15" s="107"/>
      <c r="G15" s="100">
        <f t="shared" ca="1" si="2"/>
        <v>0</v>
      </c>
      <c r="H15" s="122"/>
      <c r="I15" s="147">
        <f t="shared" ca="1" si="2"/>
        <v>0</v>
      </c>
      <c r="J15" s="122"/>
      <c r="K15" s="147">
        <f t="shared" ca="1" si="3"/>
        <v>0</v>
      </c>
      <c r="L15" s="104"/>
      <c r="M15" s="100">
        <f t="shared" ca="1" si="4"/>
        <v>0</v>
      </c>
      <c r="N15" s="183">
        <v>4.25</v>
      </c>
      <c r="O15" s="184">
        <f t="shared" ca="1" si="5"/>
        <v>501.5</v>
      </c>
      <c r="P15" s="104"/>
      <c r="Q15" s="100">
        <f t="shared" ca="1" si="6"/>
        <v>0</v>
      </c>
      <c r="R15" s="122"/>
      <c r="S15" s="147">
        <f t="shared" ca="1" si="7"/>
        <v>0</v>
      </c>
      <c r="T15" s="104"/>
      <c r="U15" s="100">
        <f t="shared" ca="1" si="8"/>
        <v>0</v>
      </c>
      <c r="V15" s="171"/>
      <c r="W15" s="140">
        <f t="shared" ca="1" si="9"/>
        <v>0</v>
      </c>
      <c r="X15" s="83">
        <f t="shared" ca="1" si="10"/>
        <v>501.5</v>
      </c>
    </row>
    <row r="16" spans="1:26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107"/>
      <c r="G16" s="100">
        <f t="shared" ca="1" si="2"/>
        <v>0</v>
      </c>
      <c r="H16" s="122"/>
      <c r="I16" s="147">
        <f t="shared" ca="1" si="2"/>
        <v>0</v>
      </c>
      <c r="J16" s="122"/>
      <c r="K16" s="147">
        <f t="shared" ca="1" si="3"/>
        <v>0</v>
      </c>
      <c r="L16" s="104"/>
      <c r="M16" s="100">
        <f t="shared" ca="1" si="4"/>
        <v>0</v>
      </c>
      <c r="N16" s="183"/>
      <c r="O16" s="184">
        <f t="shared" ca="1" si="5"/>
        <v>0</v>
      </c>
      <c r="P16" s="104"/>
      <c r="Q16" s="100">
        <f t="shared" ca="1" si="6"/>
        <v>0</v>
      </c>
      <c r="R16" s="122"/>
      <c r="S16" s="147">
        <f t="shared" ca="1" si="7"/>
        <v>0</v>
      </c>
      <c r="T16" s="104"/>
      <c r="U16" s="100">
        <f t="shared" ca="1" si="8"/>
        <v>0</v>
      </c>
      <c r="V16" s="171"/>
      <c r="W16" s="140">
        <f t="shared" ca="1" si="9"/>
        <v>0</v>
      </c>
      <c r="X16" s="83">
        <f t="shared" ca="1" si="10"/>
        <v>0</v>
      </c>
    </row>
    <row r="17" spans="1:2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1"/>
        <v>0</v>
      </c>
      <c r="F17" s="107"/>
      <c r="G17" s="100">
        <f t="shared" si="2"/>
        <v>0</v>
      </c>
      <c r="H17" s="122"/>
      <c r="I17" s="147">
        <f t="shared" si="2"/>
        <v>0</v>
      </c>
      <c r="J17" s="122"/>
      <c r="K17" s="147">
        <f t="shared" si="3"/>
        <v>0</v>
      </c>
      <c r="L17" s="104"/>
      <c r="M17" s="100">
        <f t="shared" si="4"/>
        <v>0</v>
      </c>
      <c r="N17" s="183"/>
      <c r="O17" s="184">
        <f t="shared" si="5"/>
        <v>0</v>
      </c>
      <c r="P17" s="104"/>
      <c r="Q17" s="100">
        <f t="shared" si="6"/>
        <v>0</v>
      </c>
      <c r="R17" s="122"/>
      <c r="S17" s="147">
        <f t="shared" si="7"/>
        <v>0</v>
      </c>
      <c r="T17" s="104"/>
      <c r="U17" s="100">
        <f t="shared" si="8"/>
        <v>0</v>
      </c>
      <c r="V17" s="171"/>
      <c r="W17" s="140">
        <f t="shared" si="9"/>
        <v>0</v>
      </c>
      <c r="X17" s="83">
        <f t="shared" si="10"/>
        <v>0</v>
      </c>
    </row>
    <row r="18" spans="1:2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"/>
        <v>0</v>
      </c>
      <c r="F18" s="107"/>
      <c r="G18" s="100">
        <f t="shared" ca="1" si="2"/>
        <v>0</v>
      </c>
      <c r="H18" s="122"/>
      <c r="I18" s="147">
        <f t="shared" ca="1" si="2"/>
        <v>0</v>
      </c>
      <c r="J18" s="122"/>
      <c r="K18" s="147">
        <f t="shared" ca="1" si="3"/>
        <v>0</v>
      </c>
      <c r="L18" s="104"/>
      <c r="M18" s="100">
        <f t="shared" ca="1" si="4"/>
        <v>0</v>
      </c>
      <c r="N18" s="183"/>
      <c r="O18" s="184">
        <f t="shared" ca="1" si="5"/>
        <v>0</v>
      </c>
      <c r="P18" s="104"/>
      <c r="Q18" s="100">
        <f t="shared" ca="1" si="6"/>
        <v>0</v>
      </c>
      <c r="R18" s="122"/>
      <c r="S18" s="147">
        <f t="shared" ca="1" si="7"/>
        <v>0</v>
      </c>
      <c r="T18" s="104"/>
      <c r="U18" s="100">
        <f t="shared" ca="1" si="8"/>
        <v>0</v>
      </c>
      <c r="V18" s="171"/>
      <c r="W18" s="140">
        <f t="shared" ca="1" si="9"/>
        <v>0</v>
      </c>
      <c r="X18" s="83">
        <f t="shared" ca="1" si="10"/>
        <v>0</v>
      </c>
    </row>
    <row r="19" spans="1:2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"/>
        <v>0</v>
      </c>
      <c r="F19" s="107"/>
      <c r="G19" s="100">
        <f t="shared" ca="1" si="2"/>
        <v>0</v>
      </c>
      <c r="H19" s="122"/>
      <c r="I19" s="147">
        <f t="shared" ca="1" si="2"/>
        <v>0</v>
      </c>
      <c r="J19" s="122"/>
      <c r="K19" s="147">
        <f t="shared" ca="1" si="3"/>
        <v>0</v>
      </c>
      <c r="L19" s="104"/>
      <c r="M19" s="100">
        <f t="shared" ca="1" si="4"/>
        <v>0</v>
      </c>
      <c r="N19" s="183"/>
      <c r="O19" s="184">
        <f t="shared" ca="1" si="5"/>
        <v>0</v>
      </c>
      <c r="P19" s="104"/>
      <c r="Q19" s="100">
        <f t="shared" ca="1" si="6"/>
        <v>0</v>
      </c>
      <c r="R19" s="122"/>
      <c r="S19" s="147">
        <f t="shared" ca="1" si="7"/>
        <v>0</v>
      </c>
      <c r="T19" s="104"/>
      <c r="U19" s="100">
        <f t="shared" ca="1" si="8"/>
        <v>0</v>
      </c>
      <c r="V19" s="171"/>
      <c r="W19" s="140">
        <f t="shared" ca="1" si="9"/>
        <v>0</v>
      </c>
      <c r="X19" s="83">
        <f t="shared" ca="1" si="10"/>
        <v>0</v>
      </c>
    </row>
    <row r="20" spans="1:24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"/>
        <v>0</v>
      </c>
      <c r="F20" s="107"/>
      <c r="G20" s="100">
        <f t="shared" ca="1" si="2"/>
        <v>0</v>
      </c>
      <c r="H20" s="122"/>
      <c r="I20" s="147">
        <f t="shared" ca="1" si="2"/>
        <v>0</v>
      </c>
      <c r="J20" s="122"/>
      <c r="K20" s="147">
        <f t="shared" ca="1" si="3"/>
        <v>0</v>
      </c>
      <c r="L20" s="104"/>
      <c r="M20" s="100">
        <f t="shared" ca="1" si="4"/>
        <v>0</v>
      </c>
      <c r="N20" s="183"/>
      <c r="O20" s="184">
        <f t="shared" ca="1" si="5"/>
        <v>0</v>
      </c>
      <c r="P20" s="104"/>
      <c r="Q20" s="100">
        <f t="shared" ca="1" si="6"/>
        <v>0</v>
      </c>
      <c r="R20" s="122"/>
      <c r="S20" s="147">
        <f t="shared" ca="1" si="7"/>
        <v>0</v>
      </c>
      <c r="T20" s="104"/>
      <c r="U20" s="100">
        <f t="shared" ca="1" si="8"/>
        <v>0</v>
      </c>
      <c r="V20" s="171"/>
      <c r="W20" s="140">
        <f t="shared" ca="1" si="9"/>
        <v>0</v>
      </c>
      <c r="X20" s="83">
        <f t="shared" ca="1" si="10"/>
        <v>0</v>
      </c>
    </row>
    <row r="21" spans="1:24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"/>
        <v>0</v>
      </c>
      <c r="F21" s="107"/>
      <c r="G21" s="100">
        <f t="shared" ca="1" si="2"/>
        <v>0</v>
      </c>
      <c r="H21" s="122"/>
      <c r="I21" s="147">
        <f t="shared" ca="1" si="2"/>
        <v>0</v>
      </c>
      <c r="J21" s="122"/>
      <c r="K21" s="147">
        <f t="shared" ca="1" si="3"/>
        <v>0</v>
      </c>
      <c r="L21" s="104"/>
      <c r="M21" s="100">
        <f t="shared" ca="1" si="4"/>
        <v>0</v>
      </c>
      <c r="N21" s="183"/>
      <c r="O21" s="184">
        <f t="shared" ca="1" si="5"/>
        <v>0</v>
      </c>
      <c r="P21" s="104"/>
      <c r="Q21" s="100">
        <f t="shared" ca="1" si="6"/>
        <v>0</v>
      </c>
      <c r="R21" s="122"/>
      <c r="S21" s="147">
        <f t="shared" ca="1" si="7"/>
        <v>0</v>
      </c>
      <c r="T21" s="104"/>
      <c r="U21" s="100">
        <f t="shared" ca="1" si="8"/>
        <v>0</v>
      </c>
      <c r="V21" s="171"/>
      <c r="W21" s="140">
        <f t="shared" ca="1" si="9"/>
        <v>0</v>
      </c>
      <c r="X21" s="83">
        <f t="shared" ca="1" si="10"/>
        <v>0</v>
      </c>
    </row>
    <row r="22" spans="1:24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"/>
        <v>0</v>
      </c>
      <c r="F22" s="107"/>
      <c r="G22" s="100">
        <f t="shared" ca="1" si="2"/>
        <v>0</v>
      </c>
      <c r="H22" s="122"/>
      <c r="I22" s="147">
        <f t="shared" ca="1" si="2"/>
        <v>0</v>
      </c>
      <c r="J22" s="122"/>
      <c r="K22" s="147">
        <f t="shared" ca="1" si="3"/>
        <v>0</v>
      </c>
      <c r="L22" s="104"/>
      <c r="M22" s="100">
        <f t="shared" ca="1" si="4"/>
        <v>0</v>
      </c>
      <c r="N22" s="183"/>
      <c r="O22" s="184">
        <f t="shared" ca="1" si="5"/>
        <v>0</v>
      </c>
      <c r="P22" s="104"/>
      <c r="Q22" s="100">
        <f t="shared" ca="1" si="6"/>
        <v>0</v>
      </c>
      <c r="R22" s="122"/>
      <c r="S22" s="147">
        <f t="shared" ca="1" si="7"/>
        <v>0</v>
      </c>
      <c r="T22" s="104"/>
      <c r="U22" s="100">
        <f t="shared" ca="1" si="8"/>
        <v>0</v>
      </c>
      <c r="V22" s="171"/>
      <c r="W22" s="140">
        <f t="shared" ca="1" si="9"/>
        <v>0</v>
      </c>
      <c r="X22" s="83">
        <f t="shared" ca="1" si="10"/>
        <v>0</v>
      </c>
    </row>
    <row r="23" spans="1:24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1"/>
        <v>0</v>
      </c>
      <c r="F23" s="107"/>
      <c r="G23" s="100">
        <f t="shared" si="2"/>
        <v>0</v>
      </c>
      <c r="H23" s="122"/>
      <c r="I23" s="147">
        <f t="shared" si="2"/>
        <v>0</v>
      </c>
      <c r="J23" s="122"/>
      <c r="K23" s="147">
        <f t="shared" si="3"/>
        <v>0</v>
      </c>
      <c r="L23" s="104"/>
      <c r="M23" s="100">
        <f t="shared" si="4"/>
        <v>0</v>
      </c>
      <c r="N23" s="183"/>
      <c r="O23" s="184">
        <f t="shared" si="5"/>
        <v>0</v>
      </c>
      <c r="P23" s="104"/>
      <c r="Q23" s="100">
        <f t="shared" si="6"/>
        <v>0</v>
      </c>
      <c r="R23" s="122"/>
      <c r="S23" s="147">
        <f t="shared" si="7"/>
        <v>0</v>
      </c>
      <c r="T23" s="104"/>
      <c r="U23" s="100">
        <f t="shared" si="8"/>
        <v>0</v>
      </c>
      <c r="V23" s="171"/>
      <c r="W23" s="140">
        <f t="shared" si="9"/>
        <v>0</v>
      </c>
      <c r="X23" s="83">
        <f t="shared" si="10"/>
        <v>0</v>
      </c>
    </row>
    <row r="24" spans="1:24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>F24+H24+J24+L24+N24+P24+R24+T24</f>
        <v>22.5</v>
      </c>
      <c r="F24" s="107"/>
      <c r="G24" s="100">
        <f t="shared" ca="1" si="2"/>
        <v>0</v>
      </c>
      <c r="H24" s="122">
        <v>13.5</v>
      </c>
      <c r="I24" s="147">
        <f t="shared" ca="1" si="2"/>
        <v>1890</v>
      </c>
      <c r="J24" s="122">
        <v>9</v>
      </c>
      <c r="K24" s="147">
        <f t="shared" ca="1" si="3"/>
        <v>1260</v>
      </c>
      <c r="L24" s="104"/>
      <c r="M24" s="100">
        <f t="shared" ca="1" si="4"/>
        <v>0</v>
      </c>
      <c r="N24" s="183"/>
      <c r="O24" s="184">
        <f t="shared" ca="1" si="5"/>
        <v>0</v>
      </c>
      <c r="P24" s="104"/>
      <c r="Q24" s="100">
        <f t="shared" ca="1" si="6"/>
        <v>0</v>
      </c>
      <c r="R24" s="122"/>
      <c r="S24" s="147">
        <f t="shared" ca="1" si="7"/>
        <v>0</v>
      </c>
      <c r="T24" s="104"/>
      <c r="U24" s="100">
        <f t="shared" ca="1" si="8"/>
        <v>0</v>
      </c>
      <c r="V24" s="171"/>
      <c r="W24" s="140">
        <f t="shared" ca="1" si="9"/>
        <v>0</v>
      </c>
      <c r="X24" s="83">
        <f t="shared" ca="1" si="10"/>
        <v>3150</v>
      </c>
    </row>
    <row r="25" spans="1:24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"/>
        <v>89.5</v>
      </c>
      <c r="F25" s="107"/>
      <c r="G25" s="100">
        <f t="shared" ca="1" si="2"/>
        <v>0</v>
      </c>
      <c r="H25" s="122">
        <v>89.5</v>
      </c>
      <c r="I25" s="147">
        <f t="shared" ca="1" si="2"/>
        <v>10561</v>
      </c>
      <c r="J25" s="122"/>
      <c r="K25" s="147">
        <f t="shared" ca="1" si="3"/>
        <v>0</v>
      </c>
      <c r="L25" s="104"/>
      <c r="M25" s="100">
        <f t="shared" ca="1" si="4"/>
        <v>0</v>
      </c>
      <c r="N25" s="183"/>
      <c r="O25" s="184">
        <f t="shared" ca="1" si="5"/>
        <v>0</v>
      </c>
      <c r="P25" s="104"/>
      <c r="Q25" s="100">
        <f t="shared" ca="1" si="6"/>
        <v>0</v>
      </c>
      <c r="R25" s="122"/>
      <c r="S25" s="147">
        <f t="shared" ca="1" si="7"/>
        <v>0</v>
      </c>
      <c r="T25" s="104"/>
      <c r="U25" s="100">
        <f t="shared" ca="1" si="8"/>
        <v>0</v>
      </c>
      <c r="V25" s="171"/>
      <c r="W25" s="140">
        <f t="shared" ca="1" si="9"/>
        <v>0</v>
      </c>
      <c r="X25" s="83">
        <f t="shared" ca="1" si="10"/>
        <v>10561</v>
      </c>
    </row>
    <row r="26" spans="1:24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"/>
        <v>0</v>
      </c>
      <c r="F26" s="107"/>
      <c r="G26" s="100">
        <f t="shared" ca="1" si="2"/>
        <v>0</v>
      </c>
      <c r="H26" s="122"/>
      <c r="I26" s="147">
        <f t="shared" ca="1" si="2"/>
        <v>0</v>
      </c>
      <c r="J26" s="122"/>
      <c r="K26" s="147">
        <f t="shared" ca="1" si="3"/>
        <v>0</v>
      </c>
      <c r="L26" s="104"/>
      <c r="M26" s="100">
        <f t="shared" ca="1" si="4"/>
        <v>0</v>
      </c>
      <c r="N26" s="183"/>
      <c r="O26" s="184">
        <f t="shared" ca="1" si="5"/>
        <v>0</v>
      </c>
      <c r="P26" s="104"/>
      <c r="Q26" s="100">
        <f t="shared" ca="1" si="6"/>
        <v>0</v>
      </c>
      <c r="R26" s="122"/>
      <c r="S26" s="147">
        <f t="shared" ca="1" si="7"/>
        <v>0</v>
      </c>
      <c r="T26" s="104"/>
      <c r="U26" s="100">
        <f t="shared" ca="1" si="8"/>
        <v>0</v>
      </c>
      <c r="V26" s="171"/>
      <c r="W26" s="140">
        <f t="shared" ca="1" si="9"/>
        <v>0</v>
      </c>
      <c r="X26" s="83">
        <f t="shared" ca="1" si="10"/>
        <v>0</v>
      </c>
    </row>
    <row r="27" spans="1:24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"/>
        <v>0</v>
      </c>
      <c r="F27" s="107"/>
      <c r="G27" s="100">
        <f t="shared" ca="1" si="2"/>
        <v>0</v>
      </c>
      <c r="H27" s="122"/>
      <c r="I27" s="147">
        <f t="shared" ca="1" si="2"/>
        <v>0</v>
      </c>
      <c r="J27" s="122"/>
      <c r="K27" s="147">
        <f t="shared" ca="1" si="3"/>
        <v>0</v>
      </c>
      <c r="L27" s="104"/>
      <c r="M27" s="100">
        <f t="shared" ca="1" si="4"/>
        <v>0</v>
      </c>
      <c r="N27" s="183"/>
      <c r="O27" s="184">
        <f t="shared" ca="1" si="5"/>
        <v>0</v>
      </c>
      <c r="P27" s="104"/>
      <c r="Q27" s="100">
        <f t="shared" ca="1" si="6"/>
        <v>0</v>
      </c>
      <c r="R27" s="122"/>
      <c r="S27" s="147">
        <f t="shared" ca="1" si="7"/>
        <v>0</v>
      </c>
      <c r="T27" s="104"/>
      <c r="U27" s="100">
        <f t="shared" ca="1" si="8"/>
        <v>0</v>
      </c>
      <c r="V27" s="171"/>
      <c r="W27" s="140">
        <f t="shared" ca="1" si="9"/>
        <v>0</v>
      </c>
      <c r="X27" s="83">
        <f t="shared" ca="1" si="10"/>
        <v>0</v>
      </c>
    </row>
    <row r="28" spans="1:24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"/>
        <v>0</v>
      </c>
      <c r="F28" s="107"/>
      <c r="G28" s="100">
        <f t="shared" ca="1" si="2"/>
        <v>0</v>
      </c>
      <c r="H28" s="122"/>
      <c r="I28" s="147">
        <f t="shared" ca="1" si="2"/>
        <v>0</v>
      </c>
      <c r="J28" s="122"/>
      <c r="K28" s="147">
        <f t="shared" ca="1" si="3"/>
        <v>0</v>
      </c>
      <c r="L28" s="104"/>
      <c r="M28" s="100">
        <f t="shared" ca="1" si="4"/>
        <v>0</v>
      </c>
      <c r="N28" s="183"/>
      <c r="O28" s="184">
        <f t="shared" ca="1" si="5"/>
        <v>0</v>
      </c>
      <c r="P28" s="104"/>
      <c r="Q28" s="100">
        <f t="shared" ca="1" si="6"/>
        <v>0</v>
      </c>
      <c r="R28" s="122"/>
      <c r="S28" s="147">
        <f t="shared" ca="1" si="7"/>
        <v>0</v>
      </c>
      <c r="T28" s="104"/>
      <c r="U28" s="100">
        <f t="shared" ca="1" si="8"/>
        <v>0</v>
      </c>
      <c r="V28" s="171"/>
      <c r="W28" s="140">
        <f t="shared" ca="1" si="9"/>
        <v>0</v>
      </c>
      <c r="X28" s="83">
        <f t="shared" ca="1" si="10"/>
        <v>0</v>
      </c>
    </row>
    <row r="29" spans="1:24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"/>
        <v>0</v>
      </c>
      <c r="F29" s="107"/>
      <c r="G29" s="100">
        <f t="shared" ca="1" si="2"/>
        <v>0</v>
      </c>
      <c r="H29" s="122"/>
      <c r="I29" s="147">
        <f t="shared" ca="1" si="2"/>
        <v>0</v>
      </c>
      <c r="J29" s="122"/>
      <c r="K29" s="147">
        <f t="shared" ca="1" si="3"/>
        <v>0</v>
      </c>
      <c r="L29" s="104"/>
      <c r="M29" s="100">
        <f t="shared" ca="1" si="4"/>
        <v>0</v>
      </c>
      <c r="N29" s="183"/>
      <c r="O29" s="184">
        <f t="shared" ca="1" si="5"/>
        <v>0</v>
      </c>
      <c r="P29" s="104"/>
      <c r="Q29" s="100">
        <f t="shared" ca="1" si="6"/>
        <v>0</v>
      </c>
      <c r="R29" s="122"/>
      <c r="S29" s="147">
        <f t="shared" ca="1" si="7"/>
        <v>0</v>
      </c>
      <c r="T29" s="104"/>
      <c r="U29" s="100">
        <f t="shared" ca="1" si="8"/>
        <v>0</v>
      </c>
      <c r="V29" s="171"/>
      <c r="W29" s="140">
        <f t="shared" ca="1" si="9"/>
        <v>0</v>
      </c>
      <c r="X29" s="83">
        <f t="shared" ca="1" si="10"/>
        <v>0</v>
      </c>
    </row>
    <row r="30" spans="1:24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"/>
        <v>0</v>
      </c>
      <c r="F30" s="107"/>
      <c r="G30" s="100">
        <f t="shared" ca="1" si="2"/>
        <v>0</v>
      </c>
      <c r="H30" s="122"/>
      <c r="I30" s="147">
        <f t="shared" ca="1" si="2"/>
        <v>0</v>
      </c>
      <c r="J30" s="122"/>
      <c r="K30" s="147">
        <f t="shared" ca="1" si="3"/>
        <v>0</v>
      </c>
      <c r="L30" s="104"/>
      <c r="M30" s="100">
        <f t="shared" ca="1" si="4"/>
        <v>0</v>
      </c>
      <c r="N30" s="183"/>
      <c r="O30" s="184">
        <f t="shared" ca="1" si="5"/>
        <v>0</v>
      </c>
      <c r="P30" s="104"/>
      <c r="Q30" s="100">
        <f t="shared" ca="1" si="6"/>
        <v>0</v>
      </c>
      <c r="R30" s="122"/>
      <c r="S30" s="147">
        <f t="shared" ca="1" si="7"/>
        <v>0</v>
      </c>
      <c r="T30" s="104"/>
      <c r="U30" s="100">
        <f t="shared" ca="1" si="8"/>
        <v>0</v>
      </c>
      <c r="V30" s="171"/>
      <c r="W30" s="140">
        <f t="shared" ca="1" si="9"/>
        <v>0</v>
      </c>
      <c r="X30" s="83">
        <f t="shared" ca="1" si="10"/>
        <v>0</v>
      </c>
    </row>
    <row r="31" spans="1:24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"/>
        <v>0</v>
      </c>
      <c r="F31" s="107"/>
      <c r="G31" s="100">
        <f t="shared" ca="1" si="2"/>
        <v>0</v>
      </c>
      <c r="H31" s="122"/>
      <c r="I31" s="147">
        <f t="shared" ca="1" si="2"/>
        <v>0</v>
      </c>
      <c r="J31" s="122"/>
      <c r="K31" s="147">
        <f t="shared" ca="1" si="3"/>
        <v>0</v>
      </c>
      <c r="L31" s="104"/>
      <c r="M31" s="100">
        <f t="shared" ca="1" si="4"/>
        <v>0</v>
      </c>
      <c r="N31" s="183"/>
      <c r="O31" s="184">
        <f t="shared" ca="1" si="5"/>
        <v>0</v>
      </c>
      <c r="P31" s="104"/>
      <c r="Q31" s="100">
        <f t="shared" ca="1" si="6"/>
        <v>0</v>
      </c>
      <c r="R31" s="122"/>
      <c r="S31" s="147">
        <f t="shared" ca="1" si="7"/>
        <v>0</v>
      </c>
      <c r="T31" s="104"/>
      <c r="U31" s="100">
        <f t="shared" ca="1" si="8"/>
        <v>0</v>
      </c>
      <c r="V31" s="171"/>
      <c r="W31" s="140">
        <f t="shared" ca="1" si="9"/>
        <v>0</v>
      </c>
      <c r="X31" s="83">
        <f t="shared" ca="1" si="10"/>
        <v>0</v>
      </c>
    </row>
    <row r="32" spans="1:24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>F32+H32+L32+N32+P32+R32+T32+V32</f>
        <v>33.5</v>
      </c>
      <c r="F32" s="107"/>
      <c r="G32" s="100">
        <f t="shared" ca="1" si="2"/>
        <v>0</v>
      </c>
      <c r="H32" s="122"/>
      <c r="I32" s="147">
        <f t="shared" ca="1" si="2"/>
        <v>0</v>
      </c>
      <c r="J32" s="122"/>
      <c r="K32" s="147">
        <f t="shared" ca="1" si="3"/>
        <v>0</v>
      </c>
      <c r="L32" s="104"/>
      <c r="M32" s="100">
        <f t="shared" ca="1" si="4"/>
        <v>0</v>
      </c>
      <c r="N32" s="183"/>
      <c r="O32" s="184">
        <f t="shared" ca="1" si="5"/>
        <v>0</v>
      </c>
      <c r="P32" s="104"/>
      <c r="Q32" s="100">
        <f t="shared" ca="1" si="6"/>
        <v>0</v>
      </c>
      <c r="R32" s="122"/>
      <c r="S32" s="147">
        <f t="shared" ca="1" si="7"/>
        <v>0</v>
      </c>
      <c r="T32" s="104"/>
      <c r="U32" s="100">
        <f t="shared" ca="1" si="8"/>
        <v>0</v>
      </c>
      <c r="V32" s="171">
        <v>33.5</v>
      </c>
      <c r="W32" s="140">
        <f t="shared" ca="1" si="9"/>
        <v>4690</v>
      </c>
      <c r="X32" s="83">
        <f t="shared" ca="1" si="10"/>
        <v>4690</v>
      </c>
    </row>
    <row r="33" spans="1:24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"/>
        <v>0</v>
      </c>
      <c r="F33" s="107"/>
      <c r="G33" s="100">
        <f t="shared" ca="1" si="2"/>
        <v>0</v>
      </c>
      <c r="H33" s="122"/>
      <c r="I33" s="147">
        <f t="shared" ca="1" si="2"/>
        <v>0</v>
      </c>
      <c r="J33" s="122"/>
      <c r="K33" s="147">
        <f t="shared" ca="1" si="3"/>
        <v>0</v>
      </c>
      <c r="L33" s="104"/>
      <c r="M33" s="100">
        <f t="shared" ca="1" si="4"/>
        <v>0</v>
      </c>
      <c r="N33" s="183"/>
      <c r="O33" s="184">
        <f t="shared" ca="1" si="5"/>
        <v>0</v>
      </c>
      <c r="P33" s="104"/>
      <c r="Q33" s="100">
        <f t="shared" ca="1" si="6"/>
        <v>0</v>
      </c>
      <c r="R33" s="122"/>
      <c r="S33" s="147">
        <f t="shared" ca="1" si="7"/>
        <v>0</v>
      </c>
      <c r="T33" s="104"/>
      <c r="U33" s="100">
        <f t="shared" ca="1" si="8"/>
        <v>0</v>
      </c>
      <c r="V33" s="171"/>
      <c r="W33" s="140">
        <f t="shared" ca="1" si="9"/>
        <v>0</v>
      </c>
      <c r="X33" s="83">
        <f t="shared" ca="1" si="10"/>
        <v>0</v>
      </c>
    </row>
    <row r="34" spans="1:24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1"/>
        <v>20.75</v>
      </c>
      <c r="F34" s="107"/>
      <c r="G34" s="100">
        <f t="shared" si="2"/>
        <v>0</v>
      </c>
      <c r="H34" s="122"/>
      <c r="I34" s="147">
        <f t="shared" si="2"/>
        <v>0</v>
      </c>
      <c r="J34" s="122"/>
      <c r="K34" s="147">
        <f t="shared" si="3"/>
        <v>0</v>
      </c>
      <c r="L34" s="104"/>
      <c r="M34" s="100">
        <f t="shared" si="4"/>
        <v>0</v>
      </c>
      <c r="N34" s="183"/>
      <c r="O34" s="184">
        <f t="shared" si="5"/>
        <v>0</v>
      </c>
      <c r="P34" s="104">
        <v>3</v>
      </c>
      <c r="Q34" s="100">
        <f t="shared" si="6"/>
        <v>300</v>
      </c>
      <c r="R34" s="122">
        <v>17.75</v>
      </c>
      <c r="S34" s="147">
        <f t="shared" si="7"/>
        <v>1775</v>
      </c>
      <c r="T34" s="104"/>
      <c r="U34" s="100">
        <f t="shared" si="8"/>
        <v>0</v>
      </c>
      <c r="V34" s="171"/>
      <c r="W34" s="140">
        <f t="shared" si="9"/>
        <v>0</v>
      </c>
      <c r="X34" s="83">
        <f t="shared" si="10"/>
        <v>2075</v>
      </c>
    </row>
    <row r="35" spans="1:24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"/>
        <v>0</v>
      </c>
      <c r="F35" s="107"/>
      <c r="G35" s="100">
        <f t="shared" ca="1" si="2"/>
        <v>0</v>
      </c>
      <c r="H35" s="122"/>
      <c r="I35" s="147">
        <f t="shared" ca="1" si="2"/>
        <v>0</v>
      </c>
      <c r="J35" s="122"/>
      <c r="K35" s="147">
        <f t="shared" ca="1" si="3"/>
        <v>0</v>
      </c>
      <c r="L35" s="104"/>
      <c r="M35" s="100">
        <f t="shared" ca="1" si="4"/>
        <v>0</v>
      </c>
      <c r="N35" s="183"/>
      <c r="O35" s="184">
        <f t="shared" ca="1" si="5"/>
        <v>0</v>
      </c>
      <c r="P35" s="104"/>
      <c r="Q35" s="100">
        <f t="shared" ca="1" si="6"/>
        <v>0</v>
      </c>
      <c r="R35" s="122"/>
      <c r="S35" s="147">
        <f t="shared" ca="1" si="7"/>
        <v>0</v>
      </c>
      <c r="T35" s="104"/>
      <c r="U35" s="100">
        <f t="shared" ca="1" si="8"/>
        <v>0</v>
      </c>
      <c r="V35" s="171"/>
      <c r="W35" s="140">
        <f t="shared" ca="1" si="9"/>
        <v>0</v>
      </c>
      <c r="X35" s="83">
        <f t="shared" ca="1" si="10"/>
        <v>0</v>
      </c>
    </row>
    <row r="36" spans="1:24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"/>
        <v>0</v>
      </c>
      <c r="F36" s="107"/>
      <c r="G36" s="100">
        <f t="shared" ca="1" si="2"/>
        <v>0</v>
      </c>
      <c r="H36" s="122"/>
      <c r="I36" s="147">
        <f t="shared" ca="1" si="2"/>
        <v>0</v>
      </c>
      <c r="J36" s="122"/>
      <c r="K36" s="147">
        <f t="shared" ca="1" si="3"/>
        <v>0</v>
      </c>
      <c r="L36" s="104"/>
      <c r="M36" s="100">
        <f t="shared" ca="1" si="4"/>
        <v>0</v>
      </c>
      <c r="N36" s="183"/>
      <c r="O36" s="184">
        <f t="shared" ca="1" si="5"/>
        <v>0</v>
      </c>
      <c r="P36" s="104"/>
      <c r="Q36" s="100">
        <f t="shared" ca="1" si="6"/>
        <v>0</v>
      </c>
      <c r="R36" s="122"/>
      <c r="S36" s="147">
        <f t="shared" ca="1" si="7"/>
        <v>0</v>
      </c>
      <c r="T36" s="104"/>
      <c r="U36" s="100">
        <f t="shared" ca="1" si="8"/>
        <v>0</v>
      </c>
      <c r="V36" s="171"/>
      <c r="W36" s="140">
        <f t="shared" ca="1" si="9"/>
        <v>0</v>
      </c>
      <c r="X36" s="83">
        <f t="shared" ca="1" si="10"/>
        <v>0</v>
      </c>
    </row>
    <row r="37" spans="1:24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"/>
        <v>0</v>
      </c>
      <c r="F37" s="107"/>
      <c r="G37" s="100">
        <f t="shared" ca="1" si="2"/>
        <v>0</v>
      </c>
      <c r="H37" s="122"/>
      <c r="I37" s="147">
        <f t="shared" ca="1" si="2"/>
        <v>0</v>
      </c>
      <c r="J37" s="122"/>
      <c r="K37" s="147">
        <f t="shared" ca="1" si="3"/>
        <v>0</v>
      </c>
      <c r="L37" s="104"/>
      <c r="M37" s="100">
        <f t="shared" ca="1" si="4"/>
        <v>0</v>
      </c>
      <c r="N37" s="183"/>
      <c r="O37" s="184">
        <f t="shared" ca="1" si="5"/>
        <v>0</v>
      </c>
      <c r="P37" s="104"/>
      <c r="Q37" s="100">
        <f t="shared" ca="1" si="6"/>
        <v>0</v>
      </c>
      <c r="R37" s="122"/>
      <c r="S37" s="147">
        <f t="shared" ca="1" si="7"/>
        <v>0</v>
      </c>
      <c r="T37" s="104"/>
      <c r="U37" s="100">
        <f t="shared" ca="1" si="8"/>
        <v>0</v>
      </c>
      <c r="V37" s="171"/>
      <c r="W37" s="140">
        <f t="shared" ca="1" si="9"/>
        <v>0</v>
      </c>
      <c r="X37" s="83">
        <f t="shared" ca="1" si="10"/>
        <v>0</v>
      </c>
    </row>
    <row r="38" spans="1:24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"/>
        <v>11.25</v>
      </c>
      <c r="F38" s="107"/>
      <c r="G38" s="100">
        <f t="shared" ca="1" si="2"/>
        <v>0</v>
      </c>
      <c r="H38" s="122">
        <v>11.25</v>
      </c>
      <c r="I38" s="147">
        <f t="shared" ca="1" si="2"/>
        <v>1575</v>
      </c>
      <c r="J38" s="122"/>
      <c r="K38" s="147">
        <f t="shared" ca="1" si="3"/>
        <v>0</v>
      </c>
      <c r="L38" s="104"/>
      <c r="M38" s="100">
        <f t="shared" ca="1" si="4"/>
        <v>0</v>
      </c>
      <c r="N38" s="183"/>
      <c r="O38" s="184">
        <f t="shared" ca="1" si="5"/>
        <v>0</v>
      </c>
      <c r="P38" s="104"/>
      <c r="Q38" s="100">
        <f t="shared" ca="1" si="6"/>
        <v>0</v>
      </c>
      <c r="R38" s="122"/>
      <c r="S38" s="147">
        <f t="shared" ca="1" si="7"/>
        <v>0</v>
      </c>
      <c r="T38" s="104"/>
      <c r="U38" s="100">
        <f t="shared" ca="1" si="8"/>
        <v>0</v>
      </c>
      <c r="V38" s="171"/>
      <c r="W38" s="140">
        <f t="shared" ca="1" si="9"/>
        <v>0</v>
      </c>
      <c r="X38" s="83">
        <f t="shared" ca="1" si="10"/>
        <v>1575</v>
      </c>
    </row>
    <row r="39" spans="1:24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1"/>
        <v>0</v>
      </c>
      <c r="F39" s="107"/>
      <c r="G39" s="100">
        <f t="shared" ca="1" si="2"/>
        <v>0</v>
      </c>
      <c r="H39" s="122"/>
      <c r="I39" s="147">
        <f t="shared" ca="1" si="2"/>
        <v>0</v>
      </c>
      <c r="J39" s="122"/>
      <c r="K39" s="147">
        <f t="shared" ca="1" si="3"/>
        <v>0</v>
      </c>
      <c r="L39" s="104"/>
      <c r="M39" s="100">
        <f t="shared" ca="1" si="4"/>
        <v>0</v>
      </c>
      <c r="N39" s="183"/>
      <c r="O39" s="184">
        <f t="shared" ca="1" si="5"/>
        <v>0</v>
      </c>
      <c r="P39" s="104"/>
      <c r="Q39" s="100">
        <f t="shared" ca="1" si="6"/>
        <v>0</v>
      </c>
      <c r="R39" s="122"/>
      <c r="S39" s="147">
        <f t="shared" ca="1" si="7"/>
        <v>0</v>
      </c>
      <c r="T39" s="104"/>
      <c r="U39" s="100">
        <f t="shared" ca="1" si="8"/>
        <v>0</v>
      </c>
      <c r="V39" s="171"/>
      <c r="W39" s="140">
        <f t="shared" ca="1" si="9"/>
        <v>0</v>
      </c>
      <c r="X39" s="83">
        <f t="shared" ca="1" si="10"/>
        <v>0</v>
      </c>
    </row>
    <row r="40" spans="1:24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"/>
        <v>0</v>
      </c>
      <c r="F40" s="107"/>
      <c r="G40" s="100">
        <f t="shared" ca="1" si="2"/>
        <v>0</v>
      </c>
      <c r="H40" s="122"/>
      <c r="I40" s="147">
        <f t="shared" ca="1" si="2"/>
        <v>0</v>
      </c>
      <c r="J40" s="122"/>
      <c r="K40" s="147">
        <f t="shared" ca="1" si="3"/>
        <v>0</v>
      </c>
      <c r="L40" s="104"/>
      <c r="M40" s="100">
        <f t="shared" ca="1" si="4"/>
        <v>0</v>
      </c>
      <c r="N40" s="183"/>
      <c r="O40" s="184">
        <f t="shared" ca="1" si="5"/>
        <v>0</v>
      </c>
      <c r="P40" s="104"/>
      <c r="Q40" s="100">
        <f t="shared" ca="1" si="6"/>
        <v>0</v>
      </c>
      <c r="R40" s="122"/>
      <c r="S40" s="147">
        <f t="shared" ca="1" si="7"/>
        <v>0</v>
      </c>
      <c r="T40" s="104"/>
      <c r="U40" s="100">
        <f t="shared" ca="1" si="8"/>
        <v>0</v>
      </c>
      <c r="V40" s="171"/>
      <c r="W40" s="140">
        <f t="shared" ca="1" si="9"/>
        <v>0</v>
      </c>
      <c r="X40" s="83">
        <f t="shared" ca="1" si="10"/>
        <v>0</v>
      </c>
    </row>
    <row r="41" spans="1:24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1"/>
        <v>2</v>
      </c>
      <c r="F41" s="107"/>
      <c r="G41" s="100">
        <f t="shared" si="2"/>
        <v>0</v>
      </c>
      <c r="H41" s="122">
        <v>2</v>
      </c>
      <c r="I41" s="147">
        <f t="shared" si="2"/>
        <v>150</v>
      </c>
      <c r="J41" s="122"/>
      <c r="K41" s="147">
        <f t="shared" si="3"/>
        <v>0</v>
      </c>
      <c r="L41" s="104"/>
      <c r="M41" s="100">
        <f t="shared" si="4"/>
        <v>0</v>
      </c>
      <c r="N41" s="183"/>
      <c r="O41" s="184">
        <f t="shared" si="5"/>
        <v>0</v>
      </c>
      <c r="P41" s="104"/>
      <c r="Q41" s="100">
        <f t="shared" si="6"/>
        <v>0</v>
      </c>
      <c r="R41" s="122"/>
      <c r="S41" s="147">
        <f t="shared" si="7"/>
        <v>0</v>
      </c>
      <c r="T41" s="104"/>
      <c r="U41" s="100">
        <f t="shared" si="8"/>
        <v>0</v>
      </c>
      <c r="V41" s="171"/>
      <c r="W41" s="140">
        <f t="shared" si="9"/>
        <v>0</v>
      </c>
      <c r="X41" s="83">
        <f t="shared" si="10"/>
        <v>150</v>
      </c>
    </row>
    <row r="42" spans="1:24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1"/>
        <v>0</v>
      </c>
      <c r="F42" s="107"/>
      <c r="G42" s="100">
        <f t="shared" si="2"/>
        <v>0</v>
      </c>
      <c r="H42" s="122"/>
      <c r="I42" s="147">
        <f t="shared" si="2"/>
        <v>0</v>
      </c>
      <c r="J42" s="122"/>
      <c r="K42" s="147">
        <f t="shared" si="3"/>
        <v>0</v>
      </c>
      <c r="L42" s="104"/>
      <c r="M42" s="100">
        <f t="shared" si="4"/>
        <v>0</v>
      </c>
      <c r="N42" s="183"/>
      <c r="O42" s="184">
        <f t="shared" si="5"/>
        <v>0</v>
      </c>
      <c r="P42" s="104"/>
      <c r="Q42" s="100">
        <f t="shared" si="6"/>
        <v>0</v>
      </c>
      <c r="R42" s="122"/>
      <c r="S42" s="147">
        <f t="shared" si="7"/>
        <v>0</v>
      </c>
      <c r="T42" s="104"/>
      <c r="U42" s="100">
        <f t="shared" si="8"/>
        <v>0</v>
      </c>
      <c r="V42" s="171"/>
      <c r="W42" s="140">
        <f t="shared" si="9"/>
        <v>0</v>
      </c>
      <c r="X42" s="83">
        <f t="shared" si="10"/>
        <v>0</v>
      </c>
    </row>
    <row r="43" spans="1:24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1"/>
        <v>0</v>
      </c>
      <c r="F43" s="107"/>
      <c r="G43" s="100">
        <f t="shared" ca="1" si="2"/>
        <v>0</v>
      </c>
      <c r="H43" s="122"/>
      <c r="I43" s="147">
        <f t="shared" ca="1" si="2"/>
        <v>0</v>
      </c>
      <c r="J43" s="122"/>
      <c r="K43" s="147">
        <f t="shared" ca="1" si="3"/>
        <v>0</v>
      </c>
      <c r="L43" s="104"/>
      <c r="M43" s="100">
        <f t="shared" ca="1" si="4"/>
        <v>0</v>
      </c>
      <c r="N43" s="183"/>
      <c r="O43" s="184">
        <f t="shared" ca="1" si="5"/>
        <v>0</v>
      </c>
      <c r="P43" s="104"/>
      <c r="Q43" s="100">
        <f t="shared" ca="1" si="6"/>
        <v>0</v>
      </c>
      <c r="R43" s="122"/>
      <c r="S43" s="147">
        <f t="shared" ca="1" si="7"/>
        <v>0</v>
      </c>
      <c r="T43" s="104"/>
      <c r="U43" s="100">
        <f t="shared" ca="1" si="8"/>
        <v>0</v>
      </c>
      <c r="V43" s="171"/>
      <c r="W43" s="140">
        <f t="shared" ca="1" si="9"/>
        <v>0</v>
      </c>
      <c r="X43" s="83">
        <f t="shared" ca="1" si="10"/>
        <v>0</v>
      </c>
    </row>
    <row r="44" spans="1:24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1"/>
        <v>0</v>
      </c>
      <c r="F44" s="107"/>
      <c r="G44" s="100">
        <f t="shared" si="2"/>
        <v>0</v>
      </c>
      <c r="H44" s="122"/>
      <c r="I44" s="147">
        <f t="shared" si="2"/>
        <v>0</v>
      </c>
      <c r="J44" s="122"/>
      <c r="K44" s="147">
        <f t="shared" si="3"/>
        <v>0</v>
      </c>
      <c r="L44" s="104"/>
      <c r="M44" s="100">
        <f t="shared" si="4"/>
        <v>0</v>
      </c>
      <c r="N44" s="183"/>
      <c r="O44" s="184">
        <f t="shared" si="5"/>
        <v>0</v>
      </c>
      <c r="P44" s="104"/>
      <c r="Q44" s="100">
        <f t="shared" si="6"/>
        <v>0</v>
      </c>
      <c r="R44" s="122"/>
      <c r="S44" s="147">
        <f t="shared" si="7"/>
        <v>0</v>
      </c>
      <c r="T44" s="104"/>
      <c r="U44" s="100">
        <f t="shared" si="8"/>
        <v>0</v>
      </c>
      <c r="V44" s="171"/>
      <c r="W44" s="140">
        <f t="shared" si="9"/>
        <v>0</v>
      </c>
      <c r="X44" s="83">
        <f t="shared" si="10"/>
        <v>0</v>
      </c>
    </row>
    <row r="45" spans="1:24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1"/>
        <v>0</v>
      </c>
      <c r="F45" s="107"/>
      <c r="G45" s="100">
        <f t="shared" ca="1" si="2"/>
        <v>0</v>
      </c>
      <c r="H45" s="122"/>
      <c r="I45" s="147">
        <f t="shared" ca="1" si="2"/>
        <v>0</v>
      </c>
      <c r="J45" s="122"/>
      <c r="K45" s="147">
        <f t="shared" ca="1" si="3"/>
        <v>0</v>
      </c>
      <c r="L45" s="104"/>
      <c r="M45" s="100">
        <f t="shared" ca="1" si="4"/>
        <v>0</v>
      </c>
      <c r="N45" s="183"/>
      <c r="O45" s="184">
        <f t="shared" ca="1" si="5"/>
        <v>0</v>
      </c>
      <c r="P45" s="104"/>
      <c r="Q45" s="100">
        <f t="shared" ca="1" si="6"/>
        <v>0</v>
      </c>
      <c r="R45" s="122"/>
      <c r="S45" s="147">
        <f t="shared" ca="1" si="7"/>
        <v>0</v>
      </c>
      <c r="T45" s="104"/>
      <c r="U45" s="100">
        <f t="shared" ca="1" si="8"/>
        <v>0</v>
      </c>
      <c r="V45" s="171"/>
      <c r="W45" s="140">
        <f t="shared" ca="1" si="9"/>
        <v>0</v>
      </c>
      <c r="X45" s="83">
        <f t="shared" ca="1" si="10"/>
        <v>0</v>
      </c>
    </row>
    <row r="46" spans="1:24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1"/>
        <v>0</v>
      </c>
      <c r="F46" s="107"/>
      <c r="G46" s="100">
        <f t="shared" si="2"/>
        <v>0</v>
      </c>
      <c r="H46" s="122"/>
      <c r="I46" s="147">
        <f t="shared" si="2"/>
        <v>0</v>
      </c>
      <c r="J46" s="122"/>
      <c r="K46" s="147">
        <f t="shared" si="3"/>
        <v>0</v>
      </c>
      <c r="L46" s="104"/>
      <c r="M46" s="100">
        <f t="shared" si="4"/>
        <v>0</v>
      </c>
      <c r="N46" s="183"/>
      <c r="O46" s="184">
        <f t="shared" si="5"/>
        <v>0</v>
      </c>
      <c r="P46" s="104"/>
      <c r="Q46" s="100">
        <f t="shared" si="6"/>
        <v>0</v>
      </c>
      <c r="R46" s="122"/>
      <c r="S46" s="147">
        <f t="shared" si="7"/>
        <v>0</v>
      </c>
      <c r="T46" s="104"/>
      <c r="U46" s="100">
        <f t="shared" si="8"/>
        <v>0</v>
      </c>
      <c r="V46" s="171"/>
      <c r="W46" s="140">
        <f t="shared" si="9"/>
        <v>0</v>
      </c>
      <c r="X46" s="83">
        <f t="shared" si="10"/>
        <v>0</v>
      </c>
    </row>
    <row r="47" spans="1:24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1"/>
        <v>0</v>
      </c>
      <c r="F47" s="107"/>
      <c r="G47" s="100">
        <f t="shared" si="2"/>
        <v>0</v>
      </c>
      <c r="H47" s="122"/>
      <c r="I47" s="147">
        <f t="shared" si="2"/>
        <v>0</v>
      </c>
      <c r="J47" s="122"/>
      <c r="K47" s="147">
        <f t="shared" si="3"/>
        <v>0</v>
      </c>
      <c r="L47" s="104"/>
      <c r="M47" s="100">
        <f t="shared" si="4"/>
        <v>0</v>
      </c>
      <c r="N47" s="183"/>
      <c r="O47" s="184">
        <f t="shared" si="5"/>
        <v>0</v>
      </c>
      <c r="P47" s="104"/>
      <c r="Q47" s="100">
        <f t="shared" si="6"/>
        <v>0</v>
      </c>
      <c r="R47" s="122"/>
      <c r="S47" s="147">
        <f t="shared" si="7"/>
        <v>0</v>
      </c>
      <c r="T47" s="104"/>
      <c r="U47" s="100">
        <f t="shared" si="8"/>
        <v>0</v>
      </c>
      <c r="V47" s="171"/>
      <c r="W47" s="140">
        <f t="shared" si="9"/>
        <v>0</v>
      </c>
      <c r="X47" s="83">
        <f t="shared" si="10"/>
        <v>0</v>
      </c>
    </row>
    <row r="48" spans="1:24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1"/>
        <v>0</v>
      </c>
      <c r="F48" s="107"/>
      <c r="G48" s="100">
        <f t="shared" ca="1" si="2"/>
        <v>0</v>
      </c>
      <c r="H48" s="122"/>
      <c r="I48" s="147">
        <f t="shared" ca="1" si="2"/>
        <v>0</v>
      </c>
      <c r="J48" s="122"/>
      <c r="K48" s="147">
        <f t="shared" ca="1" si="3"/>
        <v>0</v>
      </c>
      <c r="L48" s="104"/>
      <c r="M48" s="100">
        <f t="shared" ca="1" si="4"/>
        <v>0</v>
      </c>
      <c r="N48" s="183"/>
      <c r="O48" s="184">
        <f t="shared" ca="1" si="5"/>
        <v>0</v>
      </c>
      <c r="P48" s="104"/>
      <c r="Q48" s="100">
        <f t="shared" ca="1" si="6"/>
        <v>0</v>
      </c>
      <c r="R48" s="122"/>
      <c r="S48" s="147">
        <f t="shared" ca="1" si="7"/>
        <v>0</v>
      </c>
      <c r="T48" s="104"/>
      <c r="U48" s="100">
        <f t="shared" ca="1" si="8"/>
        <v>0</v>
      </c>
      <c r="V48" s="171"/>
      <c r="W48" s="140">
        <f t="shared" ca="1" si="9"/>
        <v>0</v>
      </c>
      <c r="X48" s="83">
        <f t="shared" ca="1" si="10"/>
        <v>0</v>
      </c>
    </row>
    <row r="49" spans="1:24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1"/>
        <v>0</v>
      </c>
      <c r="F49" s="107"/>
      <c r="G49" s="100">
        <f t="shared" si="2"/>
        <v>0</v>
      </c>
      <c r="H49" s="122"/>
      <c r="I49" s="147">
        <f t="shared" si="2"/>
        <v>0</v>
      </c>
      <c r="J49" s="122"/>
      <c r="K49" s="147">
        <f t="shared" si="3"/>
        <v>0</v>
      </c>
      <c r="L49" s="104"/>
      <c r="M49" s="100">
        <f t="shared" si="4"/>
        <v>0</v>
      </c>
      <c r="N49" s="183"/>
      <c r="O49" s="184">
        <f t="shared" si="5"/>
        <v>0</v>
      </c>
      <c r="P49" s="104"/>
      <c r="Q49" s="100">
        <f t="shared" si="6"/>
        <v>0</v>
      </c>
      <c r="R49" s="122"/>
      <c r="S49" s="147">
        <f t="shared" si="7"/>
        <v>0</v>
      </c>
      <c r="T49" s="104"/>
      <c r="U49" s="100">
        <f t="shared" si="8"/>
        <v>0</v>
      </c>
      <c r="V49" s="171"/>
      <c r="W49" s="140">
        <f t="shared" si="9"/>
        <v>0</v>
      </c>
      <c r="X49" s="83">
        <f t="shared" si="10"/>
        <v>0</v>
      </c>
    </row>
    <row r="50" spans="1:24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1"/>
        <v>0</v>
      </c>
      <c r="F50" s="107"/>
      <c r="G50" s="100">
        <f t="shared" si="2"/>
        <v>0</v>
      </c>
      <c r="H50" s="122"/>
      <c r="I50" s="147">
        <f t="shared" si="2"/>
        <v>0</v>
      </c>
      <c r="J50" s="122"/>
      <c r="K50" s="147">
        <f t="shared" si="3"/>
        <v>0</v>
      </c>
      <c r="L50" s="104"/>
      <c r="M50" s="100">
        <f t="shared" si="4"/>
        <v>0</v>
      </c>
      <c r="N50" s="183"/>
      <c r="O50" s="184">
        <f t="shared" si="5"/>
        <v>0</v>
      </c>
      <c r="P50" s="104"/>
      <c r="Q50" s="100">
        <f t="shared" si="6"/>
        <v>0</v>
      </c>
      <c r="R50" s="122"/>
      <c r="S50" s="147">
        <f t="shared" si="7"/>
        <v>0</v>
      </c>
      <c r="T50" s="104"/>
      <c r="U50" s="100">
        <f t="shared" si="8"/>
        <v>0</v>
      </c>
      <c r="V50" s="171"/>
      <c r="W50" s="140">
        <f t="shared" si="9"/>
        <v>0</v>
      </c>
      <c r="X50" s="83">
        <f t="shared" si="10"/>
        <v>0</v>
      </c>
    </row>
    <row r="51" spans="1:24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1"/>
        <v>0</v>
      </c>
      <c r="F51" s="107"/>
      <c r="G51" s="100">
        <f t="shared" si="2"/>
        <v>0</v>
      </c>
      <c r="H51" s="122"/>
      <c r="I51" s="147">
        <f t="shared" si="2"/>
        <v>0</v>
      </c>
      <c r="J51" s="122"/>
      <c r="K51" s="147">
        <f t="shared" si="3"/>
        <v>0</v>
      </c>
      <c r="L51" s="104"/>
      <c r="M51" s="100">
        <f t="shared" si="4"/>
        <v>0</v>
      </c>
      <c r="N51" s="183"/>
      <c r="O51" s="184">
        <f t="shared" si="5"/>
        <v>0</v>
      </c>
      <c r="P51" s="104"/>
      <c r="Q51" s="100">
        <f t="shared" si="6"/>
        <v>0</v>
      </c>
      <c r="R51" s="122"/>
      <c r="S51" s="147">
        <f t="shared" si="7"/>
        <v>0</v>
      </c>
      <c r="T51" s="104"/>
      <c r="U51" s="100">
        <f t="shared" si="8"/>
        <v>0</v>
      </c>
      <c r="V51" s="171"/>
      <c r="W51" s="140">
        <f t="shared" si="9"/>
        <v>0</v>
      </c>
      <c r="X51" s="83">
        <f t="shared" si="10"/>
        <v>0</v>
      </c>
    </row>
    <row r="52" spans="1:24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"/>
        <v>0</v>
      </c>
      <c r="F52" s="107"/>
      <c r="G52" s="100">
        <f t="shared" ca="1" si="2"/>
        <v>0</v>
      </c>
      <c r="H52" s="122"/>
      <c r="I52" s="147">
        <f t="shared" ca="1" si="2"/>
        <v>0</v>
      </c>
      <c r="J52" s="122"/>
      <c r="K52" s="147">
        <f t="shared" ca="1" si="3"/>
        <v>0</v>
      </c>
      <c r="L52" s="104"/>
      <c r="M52" s="100">
        <f t="shared" ca="1" si="4"/>
        <v>0</v>
      </c>
      <c r="N52" s="183"/>
      <c r="O52" s="184">
        <f t="shared" ca="1" si="5"/>
        <v>0</v>
      </c>
      <c r="P52" s="104"/>
      <c r="Q52" s="100">
        <f t="shared" ca="1" si="6"/>
        <v>0</v>
      </c>
      <c r="R52" s="122"/>
      <c r="S52" s="147">
        <f t="shared" ca="1" si="7"/>
        <v>0</v>
      </c>
      <c r="T52" s="104"/>
      <c r="U52" s="100">
        <f t="shared" ca="1" si="8"/>
        <v>0</v>
      </c>
      <c r="V52" s="171"/>
      <c r="W52" s="140">
        <f t="shared" ca="1" si="9"/>
        <v>0</v>
      </c>
      <c r="X52" s="83">
        <f t="shared" ca="1" si="10"/>
        <v>0</v>
      </c>
    </row>
    <row r="53" spans="1:24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1"/>
        <v>0</v>
      </c>
      <c r="F53" s="107"/>
      <c r="G53" s="100">
        <f t="shared" ca="1" si="2"/>
        <v>0</v>
      </c>
      <c r="H53" s="122"/>
      <c r="I53" s="147">
        <f t="shared" ca="1" si="2"/>
        <v>0</v>
      </c>
      <c r="J53" s="122"/>
      <c r="K53" s="147">
        <f t="shared" ca="1" si="3"/>
        <v>0</v>
      </c>
      <c r="L53" s="104"/>
      <c r="M53" s="100">
        <f t="shared" ca="1" si="4"/>
        <v>0</v>
      </c>
      <c r="N53" s="183"/>
      <c r="O53" s="184">
        <f t="shared" ca="1" si="5"/>
        <v>0</v>
      </c>
      <c r="P53" s="104"/>
      <c r="Q53" s="100">
        <f t="shared" ca="1" si="6"/>
        <v>0</v>
      </c>
      <c r="R53" s="122"/>
      <c r="S53" s="147">
        <f t="shared" ca="1" si="7"/>
        <v>0</v>
      </c>
      <c r="T53" s="104"/>
      <c r="U53" s="100">
        <f t="shared" ca="1" si="8"/>
        <v>0</v>
      </c>
      <c r="V53" s="171"/>
      <c r="W53" s="140">
        <f t="shared" ca="1" si="9"/>
        <v>0</v>
      </c>
      <c r="X53" s="83">
        <f t="shared" ca="1" si="10"/>
        <v>0</v>
      </c>
    </row>
    <row r="54" spans="1:24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"/>
        <v>0</v>
      </c>
      <c r="F54" s="107"/>
      <c r="G54" s="100">
        <f t="shared" ca="1" si="2"/>
        <v>0</v>
      </c>
      <c r="H54" s="122"/>
      <c r="I54" s="147">
        <f t="shared" ca="1" si="2"/>
        <v>0</v>
      </c>
      <c r="J54" s="122"/>
      <c r="K54" s="147">
        <f t="shared" ca="1" si="3"/>
        <v>0</v>
      </c>
      <c r="L54" s="104"/>
      <c r="M54" s="100">
        <f t="shared" ca="1" si="4"/>
        <v>0</v>
      </c>
      <c r="N54" s="183"/>
      <c r="O54" s="184">
        <f t="shared" ca="1" si="5"/>
        <v>0</v>
      </c>
      <c r="P54" s="104"/>
      <c r="Q54" s="100">
        <f t="shared" ca="1" si="6"/>
        <v>0</v>
      </c>
      <c r="R54" s="122"/>
      <c r="S54" s="147">
        <f t="shared" ca="1" si="7"/>
        <v>0</v>
      </c>
      <c r="T54" s="104"/>
      <c r="U54" s="100">
        <f t="shared" ca="1" si="8"/>
        <v>0</v>
      </c>
      <c r="V54" s="171"/>
      <c r="W54" s="140">
        <f t="shared" ca="1" si="9"/>
        <v>0</v>
      </c>
      <c r="X54" s="83">
        <f t="shared" ca="1" si="10"/>
        <v>0</v>
      </c>
    </row>
    <row r="55" spans="1:24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1"/>
        <v>0</v>
      </c>
      <c r="F55" s="107"/>
      <c r="G55" s="100">
        <f t="shared" ca="1" si="2"/>
        <v>0</v>
      </c>
      <c r="H55" s="122"/>
      <c r="I55" s="147">
        <f t="shared" ca="1" si="2"/>
        <v>0</v>
      </c>
      <c r="J55" s="122"/>
      <c r="K55" s="147">
        <f t="shared" ca="1" si="3"/>
        <v>0</v>
      </c>
      <c r="L55" s="104"/>
      <c r="M55" s="100">
        <f t="shared" ca="1" si="4"/>
        <v>0</v>
      </c>
      <c r="N55" s="183"/>
      <c r="O55" s="184">
        <f t="shared" ca="1" si="5"/>
        <v>0</v>
      </c>
      <c r="P55" s="104"/>
      <c r="Q55" s="100">
        <f t="shared" ca="1" si="6"/>
        <v>0</v>
      </c>
      <c r="R55" s="122"/>
      <c r="S55" s="147">
        <f t="shared" ca="1" si="7"/>
        <v>0</v>
      </c>
      <c r="T55" s="104"/>
      <c r="U55" s="100">
        <f t="shared" ca="1" si="8"/>
        <v>0</v>
      </c>
      <c r="V55" s="171"/>
      <c r="W55" s="140">
        <f t="shared" ca="1" si="9"/>
        <v>0</v>
      </c>
      <c r="X55" s="83">
        <f t="shared" ca="1" si="10"/>
        <v>0</v>
      </c>
    </row>
    <row r="56" spans="1:24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1"/>
        <v>0</v>
      </c>
      <c r="F56" s="107"/>
      <c r="G56" s="100">
        <f t="shared" ca="1" si="2"/>
        <v>0</v>
      </c>
      <c r="H56" s="122"/>
      <c r="I56" s="147">
        <f t="shared" ca="1" si="2"/>
        <v>0</v>
      </c>
      <c r="J56" s="122"/>
      <c r="K56" s="147">
        <f t="shared" ca="1" si="3"/>
        <v>0</v>
      </c>
      <c r="L56" s="104"/>
      <c r="M56" s="100">
        <f t="shared" ca="1" si="4"/>
        <v>0</v>
      </c>
      <c r="N56" s="183"/>
      <c r="O56" s="184">
        <f t="shared" ca="1" si="5"/>
        <v>0</v>
      </c>
      <c r="P56" s="104"/>
      <c r="Q56" s="100">
        <f t="shared" ca="1" si="6"/>
        <v>0</v>
      </c>
      <c r="R56" s="122"/>
      <c r="S56" s="147">
        <f t="shared" ca="1" si="7"/>
        <v>0</v>
      </c>
      <c r="T56" s="104"/>
      <c r="U56" s="100">
        <f t="shared" ca="1" si="8"/>
        <v>0</v>
      </c>
      <c r="V56" s="171"/>
      <c r="W56" s="140">
        <f t="shared" ca="1" si="9"/>
        <v>0</v>
      </c>
      <c r="X56" s="83">
        <f t="shared" ca="1" si="10"/>
        <v>0</v>
      </c>
    </row>
    <row r="57" spans="1:24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"/>
        <v>0</v>
      </c>
      <c r="F57" s="107"/>
      <c r="G57" s="100">
        <f t="shared" ca="1" si="2"/>
        <v>0</v>
      </c>
      <c r="H57" s="122"/>
      <c r="I57" s="147">
        <f t="shared" ca="1" si="2"/>
        <v>0</v>
      </c>
      <c r="J57" s="122"/>
      <c r="K57" s="147">
        <f t="shared" ca="1" si="3"/>
        <v>0</v>
      </c>
      <c r="L57" s="104"/>
      <c r="M57" s="100">
        <f t="shared" ca="1" si="4"/>
        <v>0</v>
      </c>
      <c r="N57" s="183"/>
      <c r="O57" s="184">
        <f t="shared" ca="1" si="5"/>
        <v>0</v>
      </c>
      <c r="P57" s="104"/>
      <c r="Q57" s="100">
        <f t="shared" ca="1" si="6"/>
        <v>0</v>
      </c>
      <c r="R57" s="122"/>
      <c r="S57" s="147">
        <f t="shared" ca="1" si="7"/>
        <v>0</v>
      </c>
      <c r="T57" s="104"/>
      <c r="U57" s="100">
        <f t="shared" ca="1" si="8"/>
        <v>0</v>
      </c>
      <c r="V57" s="171"/>
      <c r="W57" s="140">
        <f t="shared" ca="1" si="9"/>
        <v>0</v>
      </c>
      <c r="X57" s="83">
        <f t="shared" ca="1" si="10"/>
        <v>0</v>
      </c>
    </row>
    <row r="58" spans="1:24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1"/>
        <v>0</v>
      </c>
      <c r="F58" s="107"/>
      <c r="G58" s="100">
        <f t="shared" ca="1" si="2"/>
        <v>0</v>
      </c>
      <c r="H58" s="122"/>
      <c r="I58" s="147">
        <f t="shared" ca="1" si="2"/>
        <v>0</v>
      </c>
      <c r="J58" s="122"/>
      <c r="K58" s="147">
        <f t="shared" ca="1" si="3"/>
        <v>0</v>
      </c>
      <c r="L58" s="104"/>
      <c r="M58" s="100">
        <f t="shared" ca="1" si="4"/>
        <v>0</v>
      </c>
      <c r="N58" s="183"/>
      <c r="O58" s="184">
        <f t="shared" ca="1" si="5"/>
        <v>0</v>
      </c>
      <c r="P58" s="104"/>
      <c r="Q58" s="100">
        <f t="shared" ca="1" si="6"/>
        <v>0</v>
      </c>
      <c r="R58" s="122"/>
      <c r="S58" s="147">
        <f t="shared" ca="1" si="7"/>
        <v>0</v>
      </c>
      <c r="T58" s="104"/>
      <c r="U58" s="100">
        <f t="shared" ca="1" si="8"/>
        <v>0</v>
      </c>
      <c r="V58" s="171"/>
      <c r="W58" s="140">
        <f t="shared" ca="1" si="9"/>
        <v>0</v>
      </c>
      <c r="X58" s="83">
        <f t="shared" ca="1" si="10"/>
        <v>0</v>
      </c>
    </row>
    <row r="59" spans="1:24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1"/>
        <v>0</v>
      </c>
      <c r="F59" s="107"/>
      <c r="G59" s="100">
        <f t="shared" si="2"/>
        <v>0</v>
      </c>
      <c r="H59" s="122"/>
      <c r="I59" s="147">
        <f t="shared" si="2"/>
        <v>0</v>
      </c>
      <c r="J59" s="122"/>
      <c r="K59" s="147">
        <f t="shared" si="3"/>
        <v>0</v>
      </c>
      <c r="L59" s="104"/>
      <c r="M59" s="100">
        <f t="shared" si="4"/>
        <v>0</v>
      </c>
      <c r="N59" s="183"/>
      <c r="O59" s="184">
        <f t="shared" si="5"/>
        <v>0</v>
      </c>
      <c r="P59" s="104"/>
      <c r="Q59" s="100">
        <f t="shared" si="6"/>
        <v>0</v>
      </c>
      <c r="R59" s="122"/>
      <c r="S59" s="147">
        <f t="shared" si="7"/>
        <v>0</v>
      </c>
      <c r="T59" s="104"/>
      <c r="U59" s="100">
        <f t="shared" si="8"/>
        <v>0</v>
      </c>
      <c r="V59" s="171"/>
      <c r="W59" s="140">
        <f t="shared" si="9"/>
        <v>0</v>
      </c>
      <c r="X59" s="83">
        <f t="shared" si="10"/>
        <v>0</v>
      </c>
    </row>
    <row r="60" spans="1:24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1"/>
        <v>0</v>
      </c>
      <c r="F60" s="107"/>
      <c r="G60" s="100">
        <f t="shared" si="2"/>
        <v>0</v>
      </c>
      <c r="H60" s="122"/>
      <c r="I60" s="147">
        <f t="shared" si="2"/>
        <v>0</v>
      </c>
      <c r="J60" s="122"/>
      <c r="K60" s="147">
        <f t="shared" si="3"/>
        <v>0</v>
      </c>
      <c r="L60" s="104"/>
      <c r="M60" s="100">
        <f t="shared" si="4"/>
        <v>0</v>
      </c>
      <c r="N60" s="183"/>
      <c r="O60" s="184">
        <f t="shared" si="5"/>
        <v>0</v>
      </c>
      <c r="P60" s="104"/>
      <c r="Q60" s="100">
        <f t="shared" si="6"/>
        <v>0</v>
      </c>
      <c r="R60" s="122"/>
      <c r="S60" s="147">
        <f t="shared" si="7"/>
        <v>0</v>
      </c>
      <c r="T60" s="104"/>
      <c r="U60" s="100">
        <f t="shared" si="8"/>
        <v>0</v>
      </c>
      <c r="V60" s="171"/>
      <c r="W60" s="140">
        <f t="shared" si="9"/>
        <v>0</v>
      </c>
      <c r="X60" s="83">
        <f t="shared" si="10"/>
        <v>0</v>
      </c>
    </row>
    <row r="61" spans="1:24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"/>
        <v>0</v>
      </c>
      <c r="F61" s="107"/>
      <c r="G61" s="100">
        <f t="shared" ca="1" si="2"/>
        <v>0</v>
      </c>
      <c r="H61" s="122"/>
      <c r="I61" s="147">
        <f t="shared" ca="1" si="2"/>
        <v>0</v>
      </c>
      <c r="J61" s="122"/>
      <c r="K61" s="147">
        <f t="shared" ca="1" si="3"/>
        <v>0</v>
      </c>
      <c r="L61" s="104"/>
      <c r="M61" s="100">
        <f t="shared" ca="1" si="4"/>
        <v>0</v>
      </c>
      <c r="N61" s="183"/>
      <c r="O61" s="184">
        <f t="shared" ca="1" si="5"/>
        <v>0</v>
      </c>
      <c r="P61" s="104"/>
      <c r="Q61" s="100">
        <f t="shared" ca="1" si="6"/>
        <v>0</v>
      </c>
      <c r="R61" s="122"/>
      <c r="S61" s="147">
        <f t="shared" ca="1" si="7"/>
        <v>0</v>
      </c>
      <c r="T61" s="104"/>
      <c r="U61" s="100">
        <f t="shared" ca="1" si="8"/>
        <v>0</v>
      </c>
      <c r="V61" s="171"/>
      <c r="W61" s="140">
        <f t="shared" ca="1" si="9"/>
        <v>0</v>
      </c>
      <c r="X61" s="83">
        <f t="shared" ca="1" si="10"/>
        <v>0</v>
      </c>
    </row>
    <row r="62" spans="1:24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1"/>
        <v>0</v>
      </c>
      <c r="F62" s="107"/>
      <c r="G62" s="100">
        <f t="shared" si="2"/>
        <v>0</v>
      </c>
      <c r="H62" s="122"/>
      <c r="I62" s="147">
        <f t="shared" si="2"/>
        <v>0</v>
      </c>
      <c r="J62" s="122"/>
      <c r="K62" s="147">
        <f t="shared" si="3"/>
        <v>0</v>
      </c>
      <c r="L62" s="104"/>
      <c r="M62" s="100">
        <f t="shared" si="4"/>
        <v>0</v>
      </c>
      <c r="N62" s="183"/>
      <c r="O62" s="184">
        <f t="shared" si="5"/>
        <v>0</v>
      </c>
      <c r="P62" s="104"/>
      <c r="Q62" s="100">
        <f t="shared" si="6"/>
        <v>0</v>
      </c>
      <c r="R62" s="122"/>
      <c r="S62" s="147">
        <f t="shared" si="7"/>
        <v>0</v>
      </c>
      <c r="T62" s="104"/>
      <c r="U62" s="100">
        <f t="shared" si="8"/>
        <v>0</v>
      </c>
      <c r="V62" s="171"/>
      <c r="W62" s="140">
        <f t="shared" si="9"/>
        <v>0</v>
      </c>
      <c r="X62" s="83">
        <f t="shared" si="10"/>
        <v>0</v>
      </c>
    </row>
    <row r="63" spans="1:24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1"/>
        <v>0</v>
      </c>
      <c r="F63" s="107"/>
      <c r="G63" s="100">
        <f t="shared" si="2"/>
        <v>0</v>
      </c>
      <c r="H63" s="122"/>
      <c r="I63" s="147">
        <f t="shared" si="2"/>
        <v>0</v>
      </c>
      <c r="J63" s="122"/>
      <c r="K63" s="147">
        <f t="shared" si="3"/>
        <v>0</v>
      </c>
      <c r="L63" s="104"/>
      <c r="M63" s="100">
        <f t="shared" si="4"/>
        <v>0</v>
      </c>
      <c r="N63" s="183"/>
      <c r="O63" s="184">
        <f t="shared" si="5"/>
        <v>0</v>
      </c>
      <c r="P63" s="104"/>
      <c r="Q63" s="100">
        <f t="shared" si="6"/>
        <v>0</v>
      </c>
      <c r="R63" s="122"/>
      <c r="S63" s="147">
        <f t="shared" si="7"/>
        <v>0</v>
      </c>
      <c r="T63" s="104"/>
      <c r="U63" s="100">
        <f t="shared" si="8"/>
        <v>0</v>
      </c>
      <c r="V63" s="171"/>
      <c r="W63" s="140">
        <f t="shared" si="9"/>
        <v>0</v>
      </c>
      <c r="X63" s="83">
        <f t="shared" si="10"/>
        <v>0</v>
      </c>
    </row>
    <row r="64" spans="1:24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1"/>
        <v>0</v>
      </c>
      <c r="F64" s="107"/>
      <c r="G64" s="100">
        <f t="shared" si="2"/>
        <v>0</v>
      </c>
      <c r="H64" s="122"/>
      <c r="I64" s="147">
        <f t="shared" si="2"/>
        <v>0</v>
      </c>
      <c r="J64" s="122"/>
      <c r="K64" s="147">
        <f t="shared" si="3"/>
        <v>0</v>
      </c>
      <c r="L64" s="104"/>
      <c r="M64" s="100">
        <f t="shared" si="4"/>
        <v>0</v>
      </c>
      <c r="N64" s="183"/>
      <c r="O64" s="184">
        <f t="shared" si="5"/>
        <v>0</v>
      </c>
      <c r="P64" s="104"/>
      <c r="Q64" s="100">
        <f t="shared" si="6"/>
        <v>0</v>
      </c>
      <c r="R64" s="122"/>
      <c r="S64" s="147">
        <f t="shared" si="7"/>
        <v>0</v>
      </c>
      <c r="T64" s="104"/>
      <c r="U64" s="100">
        <f t="shared" si="8"/>
        <v>0</v>
      </c>
      <c r="V64" s="171"/>
      <c r="W64" s="140">
        <f t="shared" si="9"/>
        <v>0</v>
      </c>
      <c r="X64" s="83">
        <f t="shared" si="10"/>
        <v>0</v>
      </c>
    </row>
    <row r="65" spans="1:24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1"/>
        <v>0</v>
      </c>
      <c r="F65" s="107"/>
      <c r="G65" s="100">
        <f t="shared" si="2"/>
        <v>0</v>
      </c>
      <c r="H65" s="122"/>
      <c r="I65" s="147">
        <f t="shared" si="2"/>
        <v>0</v>
      </c>
      <c r="J65" s="122"/>
      <c r="K65" s="147">
        <f t="shared" si="3"/>
        <v>0</v>
      </c>
      <c r="L65" s="104"/>
      <c r="M65" s="100">
        <f t="shared" si="4"/>
        <v>0</v>
      </c>
      <c r="N65" s="183"/>
      <c r="O65" s="184">
        <f t="shared" si="5"/>
        <v>0</v>
      </c>
      <c r="P65" s="104"/>
      <c r="Q65" s="100">
        <f t="shared" si="6"/>
        <v>0</v>
      </c>
      <c r="R65" s="122"/>
      <c r="S65" s="147">
        <f t="shared" si="7"/>
        <v>0</v>
      </c>
      <c r="T65" s="104"/>
      <c r="U65" s="100">
        <f t="shared" si="8"/>
        <v>0</v>
      </c>
      <c r="V65" s="171"/>
      <c r="W65" s="140">
        <f t="shared" si="9"/>
        <v>0</v>
      </c>
      <c r="X65" s="83">
        <f t="shared" si="10"/>
        <v>0</v>
      </c>
    </row>
    <row r="66" spans="1:24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1"/>
        <v>0</v>
      </c>
      <c r="F66" s="107"/>
      <c r="G66" s="100">
        <f t="shared" ca="1" si="2"/>
        <v>0</v>
      </c>
      <c r="H66" s="122"/>
      <c r="I66" s="147">
        <f t="shared" ca="1" si="2"/>
        <v>0</v>
      </c>
      <c r="J66" s="122"/>
      <c r="K66" s="147">
        <f t="shared" ca="1" si="3"/>
        <v>0</v>
      </c>
      <c r="L66" s="104"/>
      <c r="M66" s="100">
        <f t="shared" ca="1" si="4"/>
        <v>0</v>
      </c>
      <c r="N66" s="183"/>
      <c r="O66" s="184">
        <f t="shared" ca="1" si="5"/>
        <v>0</v>
      </c>
      <c r="P66" s="104"/>
      <c r="Q66" s="100">
        <f t="shared" ca="1" si="6"/>
        <v>0</v>
      </c>
      <c r="R66" s="122"/>
      <c r="S66" s="147">
        <f t="shared" ca="1" si="7"/>
        <v>0</v>
      </c>
      <c r="T66" s="104"/>
      <c r="U66" s="100">
        <f t="shared" ca="1" si="8"/>
        <v>0</v>
      </c>
      <c r="V66" s="171"/>
      <c r="W66" s="140">
        <f t="shared" ca="1" si="9"/>
        <v>0</v>
      </c>
      <c r="X66" s="83">
        <f t="shared" ca="1" si="10"/>
        <v>0</v>
      </c>
    </row>
    <row r="67" spans="1:24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1"/>
        <v>0</v>
      </c>
      <c r="F67" s="107"/>
      <c r="G67" s="100">
        <f t="shared" si="2"/>
        <v>0</v>
      </c>
      <c r="H67" s="122"/>
      <c r="I67" s="147">
        <f t="shared" si="2"/>
        <v>0</v>
      </c>
      <c r="J67" s="122"/>
      <c r="K67" s="147">
        <f t="shared" si="3"/>
        <v>0</v>
      </c>
      <c r="L67" s="104"/>
      <c r="M67" s="100">
        <f t="shared" si="4"/>
        <v>0</v>
      </c>
      <c r="N67" s="183"/>
      <c r="O67" s="184">
        <f t="shared" si="5"/>
        <v>0</v>
      </c>
      <c r="P67" s="104"/>
      <c r="Q67" s="100">
        <f t="shared" si="6"/>
        <v>0</v>
      </c>
      <c r="R67" s="122"/>
      <c r="S67" s="147">
        <f t="shared" si="7"/>
        <v>0</v>
      </c>
      <c r="T67" s="104"/>
      <c r="U67" s="100">
        <f t="shared" si="8"/>
        <v>0</v>
      </c>
      <c r="V67" s="171"/>
      <c r="W67" s="140">
        <f t="shared" si="9"/>
        <v>0</v>
      </c>
      <c r="X67" s="83">
        <f t="shared" si="10"/>
        <v>0</v>
      </c>
    </row>
    <row r="68" spans="1:24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1"/>
        <v>0</v>
      </c>
      <c r="F68" s="107"/>
      <c r="G68" s="100">
        <f t="shared" si="2"/>
        <v>0</v>
      </c>
      <c r="H68" s="122"/>
      <c r="I68" s="147">
        <f t="shared" si="2"/>
        <v>0</v>
      </c>
      <c r="J68" s="122"/>
      <c r="K68" s="147">
        <f t="shared" si="3"/>
        <v>0</v>
      </c>
      <c r="L68" s="104"/>
      <c r="M68" s="100">
        <f t="shared" si="4"/>
        <v>0</v>
      </c>
      <c r="N68" s="183"/>
      <c r="O68" s="184">
        <f t="shared" si="5"/>
        <v>0</v>
      </c>
      <c r="P68" s="104"/>
      <c r="Q68" s="100">
        <f t="shared" si="6"/>
        <v>0</v>
      </c>
      <c r="R68" s="122"/>
      <c r="S68" s="147">
        <f t="shared" si="7"/>
        <v>0</v>
      </c>
      <c r="T68" s="104"/>
      <c r="U68" s="100">
        <f t="shared" si="8"/>
        <v>0</v>
      </c>
      <c r="V68" s="171"/>
      <c r="W68" s="140">
        <f t="shared" si="9"/>
        <v>0</v>
      </c>
      <c r="X68" s="83">
        <f t="shared" si="10"/>
        <v>0</v>
      </c>
    </row>
    <row r="69" spans="1:24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1"/>
        <v>0</v>
      </c>
      <c r="F69" s="107"/>
      <c r="G69" s="100">
        <f t="shared" si="2"/>
        <v>0</v>
      </c>
      <c r="H69" s="122"/>
      <c r="I69" s="147">
        <f t="shared" si="2"/>
        <v>0</v>
      </c>
      <c r="J69" s="122"/>
      <c r="K69" s="147">
        <f t="shared" si="3"/>
        <v>0</v>
      </c>
      <c r="L69" s="104"/>
      <c r="M69" s="100">
        <f t="shared" si="4"/>
        <v>0</v>
      </c>
      <c r="N69" s="183"/>
      <c r="O69" s="184">
        <f t="shared" si="5"/>
        <v>0</v>
      </c>
      <c r="P69" s="104"/>
      <c r="Q69" s="100">
        <f t="shared" si="6"/>
        <v>0</v>
      </c>
      <c r="R69" s="122"/>
      <c r="S69" s="147">
        <f t="shared" si="7"/>
        <v>0</v>
      </c>
      <c r="T69" s="104"/>
      <c r="U69" s="100">
        <f t="shared" si="8"/>
        <v>0</v>
      </c>
      <c r="V69" s="171"/>
      <c r="W69" s="140">
        <f t="shared" si="9"/>
        <v>0</v>
      </c>
      <c r="X69" s="83">
        <f t="shared" si="10"/>
        <v>0</v>
      </c>
    </row>
    <row r="70" spans="1:24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1"/>
        <v>0</v>
      </c>
      <c r="F70" s="107"/>
      <c r="G70" s="100">
        <f t="shared" si="2"/>
        <v>0</v>
      </c>
      <c r="H70" s="122"/>
      <c r="I70" s="147">
        <f t="shared" si="2"/>
        <v>0</v>
      </c>
      <c r="J70" s="122"/>
      <c r="K70" s="147">
        <f t="shared" si="3"/>
        <v>0</v>
      </c>
      <c r="L70" s="104"/>
      <c r="M70" s="100">
        <f t="shared" si="4"/>
        <v>0</v>
      </c>
      <c r="N70" s="183"/>
      <c r="O70" s="184">
        <f t="shared" si="5"/>
        <v>0</v>
      </c>
      <c r="P70" s="104"/>
      <c r="Q70" s="100">
        <f t="shared" si="6"/>
        <v>0</v>
      </c>
      <c r="R70" s="122"/>
      <c r="S70" s="147">
        <f t="shared" si="7"/>
        <v>0</v>
      </c>
      <c r="T70" s="104"/>
      <c r="U70" s="100">
        <f t="shared" si="8"/>
        <v>0</v>
      </c>
      <c r="V70" s="171"/>
      <c r="W70" s="140">
        <f t="shared" si="9"/>
        <v>0</v>
      </c>
      <c r="X70" s="83">
        <f t="shared" si="10"/>
        <v>0</v>
      </c>
    </row>
    <row r="71" spans="1:24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1"/>
        <v>13.5</v>
      </c>
      <c r="F71" s="107"/>
      <c r="G71" s="100">
        <f t="shared" si="2"/>
        <v>0</v>
      </c>
      <c r="H71" s="122">
        <v>13.5</v>
      </c>
      <c r="I71" s="147">
        <f t="shared" si="2"/>
        <v>1593</v>
      </c>
      <c r="J71" s="122"/>
      <c r="K71" s="147">
        <f t="shared" si="3"/>
        <v>0</v>
      </c>
      <c r="L71" s="104"/>
      <c r="M71" s="100">
        <f t="shared" si="4"/>
        <v>0</v>
      </c>
      <c r="N71" s="183"/>
      <c r="O71" s="184">
        <f t="shared" si="5"/>
        <v>0</v>
      </c>
      <c r="P71" s="104"/>
      <c r="Q71" s="100">
        <f t="shared" si="6"/>
        <v>0</v>
      </c>
      <c r="R71" s="122"/>
      <c r="S71" s="147">
        <f t="shared" si="7"/>
        <v>0</v>
      </c>
      <c r="T71" s="104"/>
      <c r="U71" s="100">
        <f t="shared" si="8"/>
        <v>0</v>
      </c>
      <c r="V71" s="171"/>
      <c r="W71" s="140">
        <f t="shared" si="9"/>
        <v>0</v>
      </c>
      <c r="X71" s="83">
        <f t="shared" si="10"/>
        <v>1593</v>
      </c>
    </row>
    <row r="72" spans="1:24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1"/>
        <v>0</v>
      </c>
      <c r="F72" s="107"/>
      <c r="G72" s="100">
        <f t="shared" si="2"/>
        <v>0</v>
      </c>
      <c r="H72" s="122"/>
      <c r="I72" s="147">
        <f t="shared" si="2"/>
        <v>0</v>
      </c>
      <c r="J72" s="122"/>
      <c r="K72" s="147">
        <f t="shared" si="3"/>
        <v>0</v>
      </c>
      <c r="L72" s="104"/>
      <c r="M72" s="100">
        <f t="shared" si="4"/>
        <v>0</v>
      </c>
      <c r="N72" s="183"/>
      <c r="O72" s="184">
        <f t="shared" si="5"/>
        <v>0</v>
      </c>
      <c r="P72" s="104"/>
      <c r="Q72" s="100">
        <f t="shared" si="6"/>
        <v>0</v>
      </c>
      <c r="R72" s="122"/>
      <c r="S72" s="147">
        <f t="shared" si="7"/>
        <v>0</v>
      </c>
      <c r="T72" s="104"/>
      <c r="U72" s="100">
        <f t="shared" si="8"/>
        <v>0</v>
      </c>
      <c r="V72" s="171"/>
      <c r="W72" s="140">
        <f t="shared" si="9"/>
        <v>0</v>
      </c>
      <c r="X72" s="83">
        <f t="shared" si="10"/>
        <v>0</v>
      </c>
    </row>
    <row r="73" spans="1:24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1"/>
        <v>0</v>
      </c>
      <c r="F73" s="107"/>
      <c r="G73" s="100">
        <f t="shared" si="2"/>
        <v>0</v>
      </c>
      <c r="H73" s="122"/>
      <c r="I73" s="147">
        <f t="shared" si="2"/>
        <v>0</v>
      </c>
      <c r="J73" s="122"/>
      <c r="K73" s="147">
        <f t="shared" si="3"/>
        <v>0</v>
      </c>
      <c r="L73" s="104"/>
      <c r="M73" s="100">
        <f t="shared" si="4"/>
        <v>0</v>
      </c>
      <c r="N73" s="183"/>
      <c r="O73" s="184">
        <f t="shared" si="5"/>
        <v>0</v>
      </c>
      <c r="P73" s="104"/>
      <c r="Q73" s="100">
        <f t="shared" si="6"/>
        <v>0</v>
      </c>
      <c r="R73" s="122"/>
      <c r="S73" s="147">
        <f t="shared" si="7"/>
        <v>0</v>
      </c>
      <c r="T73" s="104"/>
      <c r="U73" s="100">
        <f t="shared" si="8"/>
        <v>0</v>
      </c>
      <c r="V73" s="171"/>
      <c r="W73" s="140">
        <f t="shared" si="9"/>
        <v>0</v>
      </c>
      <c r="X73" s="83">
        <f t="shared" si="10"/>
        <v>0</v>
      </c>
    </row>
    <row r="74" spans="1:24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1"/>
        <v>0</v>
      </c>
      <c r="F74" s="75"/>
      <c r="G74" s="100">
        <f t="shared" si="2"/>
        <v>0</v>
      </c>
      <c r="H74" s="122"/>
      <c r="I74" s="147">
        <f t="shared" si="2"/>
        <v>0</v>
      </c>
      <c r="J74" s="122"/>
      <c r="K74" s="147">
        <f t="shared" si="3"/>
        <v>0</v>
      </c>
      <c r="L74" s="104"/>
      <c r="M74" s="100">
        <f t="shared" si="4"/>
        <v>0</v>
      </c>
      <c r="N74" s="183"/>
      <c r="O74" s="184">
        <f t="shared" si="5"/>
        <v>0</v>
      </c>
      <c r="P74" s="104"/>
      <c r="Q74" s="100">
        <f t="shared" si="6"/>
        <v>0</v>
      </c>
      <c r="R74" s="122"/>
      <c r="S74" s="147">
        <f t="shared" si="7"/>
        <v>0</v>
      </c>
      <c r="T74" s="104"/>
      <c r="U74" s="100">
        <f t="shared" si="8"/>
        <v>0</v>
      </c>
      <c r="V74" s="171"/>
      <c r="W74" s="140">
        <f t="shared" si="9"/>
        <v>0</v>
      </c>
      <c r="X74" s="83">
        <f t="shared" si="10"/>
        <v>0</v>
      </c>
    </row>
    <row r="75" spans="1:24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1"/>
        <v>0</v>
      </c>
      <c r="F75" s="75"/>
      <c r="G75" s="100">
        <f t="shared" ca="1" si="2"/>
        <v>0</v>
      </c>
      <c r="H75" s="122"/>
      <c r="I75" s="147">
        <f t="shared" ca="1" si="2"/>
        <v>0</v>
      </c>
      <c r="J75" s="122"/>
      <c r="K75" s="147">
        <f t="shared" ca="1" si="3"/>
        <v>0</v>
      </c>
      <c r="L75" s="104"/>
      <c r="M75" s="100">
        <f t="shared" ca="1" si="4"/>
        <v>0</v>
      </c>
      <c r="N75" s="183"/>
      <c r="O75" s="184">
        <f t="shared" ca="1" si="5"/>
        <v>0</v>
      </c>
      <c r="P75" s="104"/>
      <c r="Q75" s="100">
        <f t="shared" ca="1" si="6"/>
        <v>0</v>
      </c>
      <c r="R75" s="122"/>
      <c r="S75" s="147">
        <f t="shared" ca="1" si="7"/>
        <v>0</v>
      </c>
      <c r="T75" s="104"/>
      <c r="U75" s="100">
        <f t="shared" ca="1" si="8"/>
        <v>0</v>
      </c>
      <c r="V75" s="171"/>
      <c r="W75" s="140">
        <f t="shared" ca="1" si="9"/>
        <v>0</v>
      </c>
      <c r="X75" s="83">
        <f t="shared" ca="1" si="10"/>
        <v>0</v>
      </c>
    </row>
    <row r="76" spans="1:24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1"/>
        <v>0</v>
      </c>
      <c r="F76" s="75"/>
      <c r="G76" s="100">
        <f t="shared" ca="1" si="2"/>
        <v>0</v>
      </c>
      <c r="H76" s="122"/>
      <c r="I76" s="147">
        <f t="shared" ca="1" si="2"/>
        <v>0</v>
      </c>
      <c r="J76" s="122"/>
      <c r="K76" s="147">
        <f t="shared" ca="1" si="3"/>
        <v>0</v>
      </c>
      <c r="L76" s="104"/>
      <c r="M76" s="100">
        <f t="shared" ca="1" si="4"/>
        <v>0</v>
      </c>
      <c r="N76" s="183"/>
      <c r="O76" s="184">
        <f t="shared" ca="1" si="5"/>
        <v>0</v>
      </c>
      <c r="P76" s="104"/>
      <c r="Q76" s="100">
        <f t="shared" ca="1" si="6"/>
        <v>0</v>
      </c>
      <c r="R76" s="122"/>
      <c r="S76" s="147">
        <f t="shared" ca="1" si="7"/>
        <v>0</v>
      </c>
      <c r="T76" s="104"/>
      <c r="U76" s="100">
        <f t="shared" ca="1" si="8"/>
        <v>0</v>
      </c>
      <c r="V76" s="171"/>
      <c r="W76" s="140">
        <f t="shared" ca="1" si="9"/>
        <v>0</v>
      </c>
      <c r="X76" s="83">
        <f t="shared" ca="1" si="10"/>
        <v>0</v>
      </c>
    </row>
    <row r="77" spans="1:24" ht="15" customHeight="1">
      <c r="A77" s="91" t="s">
        <v>258</v>
      </c>
      <c r="B77" s="14" t="s">
        <v>66</v>
      </c>
      <c r="C77" s="18" t="s">
        <v>6</v>
      </c>
      <c r="D77" s="19">
        <f t="shared" ref="D77:D84" si="11">IF(OR($C77="",$C77=0),"",VLOOKUP($C77,Ansätze,$D$11,FALSE))</f>
        <v>100</v>
      </c>
      <c r="E77" s="20">
        <f t="shared" si="1"/>
        <v>6.5</v>
      </c>
      <c r="F77" s="75"/>
      <c r="G77" s="100">
        <f t="shared" ref="G77:I85" si="12">IF($D77="",0,$D77*F77)</f>
        <v>0</v>
      </c>
      <c r="H77" s="122">
        <v>6.5</v>
      </c>
      <c r="I77" s="147">
        <f t="shared" si="12"/>
        <v>650</v>
      </c>
      <c r="J77" s="122"/>
      <c r="K77" s="147">
        <f t="shared" si="3"/>
        <v>0</v>
      </c>
      <c r="L77" s="104"/>
      <c r="M77" s="100">
        <f t="shared" si="4"/>
        <v>0</v>
      </c>
      <c r="N77" s="183"/>
      <c r="O77" s="184">
        <f t="shared" si="5"/>
        <v>0</v>
      </c>
      <c r="P77" s="104"/>
      <c r="Q77" s="100">
        <f t="shared" si="6"/>
        <v>0</v>
      </c>
      <c r="R77" s="122"/>
      <c r="S77" s="147">
        <f t="shared" si="7"/>
        <v>0</v>
      </c>
      <c r="T77" s="104"/>
      <c r="U77" s="100">
        <f t="shared" si="8"/>
        <v>0</v>
      </c>
      <c r="V77" s="171"/>
      <c r="W77" s="140">
        <f t="shared" si="9"/>
        <v>0</v>
      </c>
      <c r="X77" s="83">
        <f t="shared" ref="X77:X85" si="13">IF(D77="",0,D77*E77)</f>
        <v>650</v>
      </c>
    </row>
    <row r="78" spans="1:24" ht="15" customHeight="1">
      <c r="A78" s="91" t="s">
        <v>274</v>
      </c>
      <c r="B78" s="14" t="s">
        <v>66</v>
      </c>
      <c r="C78" s="18" t="s">
        <v>9</v>
      </c>
      <c r="D78" s="19">
        <f t="shared" si="11"/>
        <v>35</v>
      </c>
      <c r="E78" s="20">
        <f t="shared" ref="E78:E87" si="14">F78+H78+L78+N78+P78+R78+T78</f>
        <v>0</v>
      </c>
      <c r="F78" s="75"/>
      <c r="G78" s="100">
        <f t="shared" si="12"/>
        <v>0</v>
      </c>
      <c r="H78" s="122"/>
      <c r="I78" s="147">
        <f t="shared" si="12"/>
        <v>0</v>
      </c>
      <c r="J78" s="122"/>
      <c r="K78" s="147">
        <f t="shared" ref="K78:K85" si="15">IF($D78="",0,$D78*J78)</f>
        <v>0</v>
      </c>
      <c r="L78" s="104"/>
      <c r="M78" s="100">
        <f t="shared" ref="M78:M85" si="16">IF($D78="",0,$D78*L78)</f>
        <v>0</v>
      </c>
      <c r="N78" s="183"/>
      <c r="O78" s="184">
        <f t="shared" ref="O78:O85" si="17">IF($D78="",0,$D78*N78)</f>
        <v>0</v>
      </c>
      <c r="P78" s="104"/>
      <c r="Q78" s="100">
        <f t="shared" ref="Q78:Q85" si="18">IF($D78="",0,$D78*P78)</f>
        <v>0</v>
      </c>
      <c r="R78" s="122"/>
      <c r="S78" s="147">
        <f t="shared" ref="S78:S85" si="19">IF($D78="",0,$D78*R78)</f>
        <v>0</v>
      </c>
      <c r="T78" s="104"/>
      <c r="U78" s="100">
        <f t="shared" ref="U78:U85" si="20">IF($D78="",0,$D78*T78)</f>
        <v>0</v>
      </c>
      <c r="V78" s="171"/>
      <c r="W78" s="140">
        <f t="shared" ref="W78:W85" si="21">IF($D78="",0,$D78*V78)</f>
        <v>0</v>
      </c>
      <c r="X78" s="83">
        <f t="shared" si="13"/>
        <v>0</v>
      </c>
    </row>
    <row r="79" spans="1:24" ht="15" customHeight="1">
      <c r="A79" s="91" t="s">
        <v>275</v>
      </c>
      <c r="B79" s="14" t="s">
        <v>66</v>
      </c>
      <c r="C79" s="18" t="s">
        <v>5</v>
      </c>
      <c r="D79" s="19">
        <f t="shared" si="11"/>
        <v>118</v>
      </c>
      <c r="E79" s="20">
        <f t="shared" si="14"/>
        <v>0</v>
      </c>
      <c r="F79" s="75"/>
      <c r="G79" s="100">
        <f t="shared" si="12"/>
        <v>0</v>
      </c>
      <c r="H79" s="122"/>
      <c r="I79" s="147">
        <f t="shared" si="12"/>
        <v>0</v>
      </c>
      <c r="J79" s="122"/>
      <c r="K79" s="147">
        <f t="shared" si="15"/>
        <v>0</v>
      </c>
      <c r="L79" s="104"/>
      <c r="M79" s="100">
        <f t="shared" si="16"/>
        <v>0</v>
      </c>
      <c r="N79" s="183"/>
      <c r="O79" s="184">
        <f t="shared" si="17"/>
        <v>0</v>
      </c>
      <c r="P79" s="104"/>
      <c r="Q79" s="100">
        <f t="shared" si="18"/>
        <v>0</v>
      </c>
      <c r="R79" s="122"/>
      <c r="S79" s="147">
        <f t="shared" si="19"/>
        <v>0</v>
      </c>
      <c r="T79" s="104"/>
      <c r="U79" s="100">
        <f t="shared" si="20"/>
        <v>0</v>
      </c>
      <c r="V79" s="171"/>
      <c r="W79" s="140">
        <f t="shared" si="21"/>
        <v>0</v>
      </c>
      <c r="X79" s="83">
        <f t="shared" si="13"/>
        <v>0</v>
      </c>
    </row>
    <row r="80" spans="1:24" ht="15" customHeight="1">
      <c r="A80" s="91" t="s">
        <v>284</v>
      </c>
      <c r="B80" s="14" t="s">
        <v>66</v>
      </c>
      <c r="C80" s="18" t="s">
        <v>6</v>
      </c>
      <c r="D80" s="19">
        <f t="shared" si="11"/>
        <v>100</v>
      </c>
      <c r="E80" s="20">
        <f t="shared" si="14"/>
        <v>0</v>
      </c>
      <c r="F80" s="75"/>
      <c r="G80" s="100">
        <f t="shared" si="12"/>
        <v>0</v>
      </c>
      <c r="H80" s="122"/>
      <c r="I80" s="147">
        <f t="shared" si="12"/>
        <v>0</v>
      </c>
      <c r="J80" s="122"/>
      <c r="K80" s="147">
        <f t="shared" si="15"/>
        <v>0</v>
      </c>
      <c r="L80" s="104"/>
      <c r="M80" s="100">
        <f t="shared" si="16"/>
        <v>0</v>
      </c>
      <c r="N80" s="183"/>
      <c r="O80" s="184">
        <f t="shared" si="17"/>
        <v>0</v>
      </c>
      <c r="P80" s="104"/>
      <c r="Q80" s="100">
        <f t="shared" si="18"/>
        <v>0</v>
      </c>
      <c r="R80" s="122"/>
      <c r="S80" s="147">
        <f t="shared" si="19"/>
        <v>0</v>
      </c>
      <c r="T80" s="104"/>
      <c r="U80" s="100">
        <f t="shared" si="20"/>
        <v>0</v>
      </c>
      <c r="V80" s="171"/>
      <c r="W80" s="140">
        <f t="shared" si="21"/>
        <v>0</v>
      </c>
      <c r="X80" s="83">
        <f t="shared" si="13"/>
        <v>0</v>
      </c>
    </row>
    <row r="81" spans="1:25" ht="15" customHeight="1">
      <c r="A81" s="91" t="s">
        <v>285</v>
      </c>
      <c r="B81" s="14" t="s">
        <v>66</v>
      </c>
      <c r="C81" s="18" t="s">
        <v>9</v>
      </c>
      <c r="D81" s="19">
        <f t="shared" si="11"/>
        <v>35</v>
      </c>
      <c r="E81" s="20">
        <f t="shared" si="14"/>
        <v>0</v>
      </c>
      <c r="F81" s="75"/>
      <c r="G81" s="100">
        <f t="shared" si="12"/>
        <v>0</v>
      </c>
      <c r="H81" s="122"/>
      <c r="I81" s="147">
        <f t="shared" si="12"/>
        <v>0</v>
      </c>
      <c r="J81" s="122"/>
      <c r="K81" s="147">
        <f t="shared" si="15"/>
        <v>0</v>
      </c>
      <c r="L81" s="104"/>
      <c r="M81" s="100">
        <f t="shared" si="16"/>
        <v>0</v>
      </c>
      <c r="N81" s="183"/>
      <c r="O81" s="184">
        <f t="shared" si="17"/>
        <v>0</v>
      </c>
      <c r="P81" s="104"/>
      <c r="Q81" s="100">
        <f t="shared" si="18"/>
        <v>0</v>
      </c>
      <c r="R81" s="122"/>
      <c r="S81" s="147">
        <f t="shared" si="19"/>
        <v>0</v>
      </c>
      <c r="T81" s="104"/>
      <c r="U81" s="100">
        <f t="shared" si="20"/>
        <v>0</v>
      </c>
      <c r="V81" s="171"/>
      <c r="W81" s="140">
        <f t="shared" si="21"/>
        <v>0</v>
      </c>
      <c r="X81" s="83">
        <f t="shared" si="13"/>
        <v>0</v>
      </c>
    </row>
    <row r="82" spans="1:25" ht="15" customHeight="1">
      <c r="A82" s="91" t="s">
        <v>286</v>
      </c>
      <c r="B82" s="14" t="s">
        <v>66</v>
      </c>
      <c r="C82" s="18" t="s">
        <v>7</v>
      </c>
      <c r="D82" s="19">
        <f t="shared" si="11"/>
        <v>75</v>
      </c>
      <c r="E82" s="20">
        <f t="shared" si="14"/>
        <v>0</v>
      </c>
      <c r="F82" s="75"/>
      <c r="G82" s="100">
        <f t="shared" si="12"/>
        <v>0</v>
      </c>
      <c r="H82" s="122"/>
      <c r="I82" s="147">
        <f t="shared" si="12"/>
        <v>0</v>
      </c>
      <c r="J82" s="122"/>
      <c r="K82" s="147">
        <f t="shared" si="15"/>
        <v>0</v>
      </c>
      <c r="L82" s="104"/>
      <c r="M82" s="100">
        <f t="shared" si="16"/>
        <v>0</v>
      </c>
      <c r="N82" s="183"/>
      <c r="O82" s="184">
        <f t="shared" si="17"/>
        <v>0</v>
      </c>
      <c r="P82" s="104"/>
      <c r="Q82" s="100">
        <f t="shared" si="18"/>
        <v>0</v>
      </c>
      <c r="R82" s="122"/>
      <c r="S82" s="147">
        <f t="shared" si="19"/>
        <v>0</v>
      </c>
      <c r="T82" s="104"/>
      <c r="U82" s="100">
        <f t="shared" si="20"/>
        <v>0</v>
      </c>
      <c r="V82" s="171"/>
      <c r="W82" s="140">
        <f t="shared" si="21"/>
        <v>0</v>
      </c>
      <c r="X82" s="83">
        <f t="shared" si="13"/>
        <v>0</v>
      </c>
    </row>
    <row r="83" spans="1:25" ht="15" customHeight="1">
      <c r="A83" s="91" t="s">
        <v>292</v>
      </c>
      <c r="B83" s="14" t="s">
        <v>66</v>
      </c>
      <c r="C83" s="18" t="s">
        <v>8</v>
      </c>
      <c r="D83" s="19">
        <f t="shared" si="11"/>
        <v>60</v>
      </c>
      <c r="E83" s="20">
        <f t="shared" si="14"/>
        <v>0</v>
      </c>
      <c r="F83" s="75"/>
      <c r="G83" s="100">
        <f t="shared" si="12"/>
        <v>0</v>
      </c>
      <c r="H83" s="122"/>
      <c r="I83" s="147">
        <f t="shared" si="12"/>
        <v>0</v>
      </c>
      <c r="J83" s="122"/>
      <c r="K83" s="147">
        <f t="shared" si="15"/>
        <v>0</v>
      </c>
      <c r="L83" s="104"/>
      <c r="M83" s="100">
        <f t="shared" si="16"/>
        <v>0</v>
      </c>
      <c r="N83" s="183"/>
      <c r="O83" s="184">
        <f t="shared" si="17"/>
        <v>0</v>
      </c>
      <c r="P83" s="104"/>
      <c r="Q83" s="100">
        <f t="shared" si="18"/>
        <v>0</v>
      </c>
      <c r="R83" s="122"/>
      <c r="S83" s="147">
        <f t="shared" si="19"/>
        <v>0</v>
      </c>
      <c r="T83" s="104"/>
      <c r="U83" s="100">
        <f t="shared" si="20"/>
        <v>0</v>
      </c>
      <c r="V83" s="171"/>
      <c r="W83" s="140">
        <f t="shared" si="21"/>
        <v>0</v>
      </c>
      <c r="X83" s="83">
        <f t="shared" si="13"/>
        <v>0</v>
      </c>
    </row>
    <row r="84" spans="1:25" ht="15" customHeight="1">
      <c r="A84" s="85" t="s">
        <v>296</v>
      </c>
      <c r="B84" t="s">
        <v>66</v>
      </c>
      <c r="C84" s="18" t="s">
        <v>6</v>
      </c>
      <c r="D84" s="19">
        <f t="shared" si="11"/>
        <v>100</v>
      </c>
      <c r="E84" s="20">
        <f t="shared" si="14"/>
        <v>0</v>
      </c>
      <c r="F84" s="75"/>
      <c r="G84" s="100">
        <f t="shared" si="12"/>
        <v>0</v>
      </c>
      <c r="H84" s="122"/>
      <c r="I84" s="147">
        <f t="shared" si="12"/>
        <v>0</v>
      </c>
      <c r="J84" s="122"/>
      <c r="K84" s="147">
        <f t="shared" si="15"/>
        <v>0</v>
      </c>
      <c r="L84" s="104"/>
      <c r="M84" s="100">
        <f t="shared" si="16"/>
        <v>0</v>
      </c>
      <c r="N84" s="183"/>
      <c r="O84" s="184">
        <f t="shared" si="17"/>
        <v>0</v>
      </c>
      <c r="P84" s="104"/>
      <c r="Q84" s="100">
        <f t="shared" si="18"/>
        <v>0</v>
      </c>
      <c r="R84" s="122"/>
      <c r="S84" s="147">
        <f t="shared" si="19"/>
        <v>0</v>
      </c>
      <c r="T84" s="104"/>
      <c r="U84" s="100">
        <f t="shared" si="20"/>
        <v>0</v>
      </c>
      <c r="V84" s="171"/>
      <c r="W84" s="140">
        <f t="shared" si="21"/>
        <v>0</v>
      </c>
      <c r="X84" s="83">
        <f t="shared" si="13"/>
        <v>0</v>
      </c>
    </row>
    <row r="85" spans="1:25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4"/>
        <v>0</v>
      </c>
      <c r="F85" s="75"/>
      <c r="G85" s="100">
        <f t="shared" si="12"/>
        <v>0</v>
      </c>
      <c r="H85" s="122"/>
      <c r="I85" s="147">
        <f t="shared" si="12"/>
        <v>0</v>
      </c>
      <c r="J85" s="122"/>
      <c r="K85" s="147">
        <f t="shared" si="15"/>
        <v>0</v>
      </c>
      <c r="L85" s="104"/>
      <c r="M85" s="100">
        <f t="shared" si="16"/>
        <v>0</v>
      </c>
      <c r="N85" s="183"/>
      <c r="O85" s="184">
        <f t="shared" si="17"/>
        <v>0</v>
      </c>
      <c r="P85" s="104"/>
      <c r="Q85" s="100">
        <f t="shared" si="18"/>
        <v>0</v>
      </c>
      <c r="R85" s="122"/>
      <c r="S85" s="147">
        <f t="shared" si="19"/>
        <v>0</v>
      </c>
      <c r="T85" s="104"/>
      <c r="U85" s="100">
        <f t="shared" si="20"/>
        <v>0</v>
      </c>
      <c r="V85" s="171"/>
      <c r="W85" s="140">
        <f t="shared" si="21"/>
        <v>0</v>
      </c>
      <c r="X85" s="83">
        <f t="shared" si="13"/>
        <v>0</v>
      </c>
    </row>
    <row r="86" spans="1:25" ht="15" customHeight="1">
      <c r="A86" s="85"/>
      <c r="D86" s="19"/>
      <c r="E86" s="20"/>
      <c r="F86" s="104"/>
      <c r="G86" s="100"/>
      <c r="H86" s="122"/>
      <c r="I86" s="147"/>
      <c r="J86" s="122"/>
      <c r="K86" s="147"/>
      <c r="L86" s="104"/>
      <c r="M86" s="100"/>
      <c r="N86" s="183"/>
      <c r="O86" s="184"/>
      <c r="P86" s="104"/>
      <c r="Q86" s="100"/>
      <c r="R86" s="122"/>
      <c r="S86" s="147"/>
      <c r="T86" s="104"/>
      <c r="U86" s="100"/>
      <c r="V86" s="104"/>
      <c r="W86" s="100"/>
      <c r="X86" s="170"/>
    </row>
    <row r="87" spans="1:25" s="62" customFormat="1" ht="15" customHeight="1">
      <c r="A87" s="86"/>
      <c r="C87" s="63" t="s">
        <v>155</v>
      </c>
      <c r="D87" s="57"/>
      <c r="E87" s="20">
        <f t="shared" si="14"/>
        <v>163.25</v>
      </c>
      <c r="F87" s="76">
        <f>SUM(F12:F86)</f>
        <v>0</v>
      </c>
      <c r="G87" s="77"/>
      <c r="H87" s="154">
        <f>SUM(H12:H86)</f>
        <v>136.25</v>
      </c>
      <c r="I87" s="155"/>
      <c r="J87" s="207">
        <f>SUM(J12:J86)</f>
        <v>9</v>
      </c>
      <c r="K87" s="207"/>
      <c r="L87" s="76">
        <f>SUM(L12:L86)</f>
        <v>0</v>
      </c>
      <c r="M87" s="77"/>
      <c r="N87" s="185">
        <f>SUM(N12:N86)</f>
        <v>4.25</v>
      </c>
      <c r="O87" s="186"/>
      <c r="P87" s="76">
        <f>SUM(P12:P86)</f>
        <v>5</v>
      </c>
      <c r="Q87" s="77"/>
      <c r="R87" s="154">
        <f>SUM(R12:R86)</f>
        <v>17.75</v>
      </c>
      <c r="S87" s="155"/>
      <c r="T87" s="76">
        <f>SUM(T12:T86)</f>
        <v>0</v>
      </c>
      <c r="U87" s="77"/>
      <c r="V87" s="77">
        <f>SUM(V12:V86)</f>
        <v>33.5</v>
      </c>
      <c r="W87" s="77"/>
      <c r="X87" s="77"/>
    </row>
    <row r="88" spans="1:25" ht="4.5" customHeight="1">
      <c r="A88" s="87"/>
      <c r="B88" s="40"/>
      <c r="C88" s="69"/>
      <c r="D88" s="70"/>
      <c r="E88" s="70"/>
      <c r="F88" s="78"/>
      <c r="G88" s="79"/>
      <c r="H88" s="156"/>
      <c r="I88" s="157"/>
      <c r="J88" s="208"/>
      <c r="K88" s="208"/>
      <c r="L88" s="78"/>
      <c r="M88" s="79"/>
      <c r="N88" s="187"/>
      <c r="O88" s="188"/>
      <c r="P88" s="78"/>
      <c r="Q88" s="79"/>
      <c r="R88" s="156"/>
      <c r="S88" s="157"/>
      <c r="T88" s="78"/>
      <c r="U88" s="79"/>
      <c r="V88" s="70"/>
      <c r="W88" s="70"/>
      <c r="X88" s="70"/>
      <c r="Y88" s="65"/>
    </row>
    <row r="89" spans="1:25" s="14" customFormat="1" ht="15" customHeight="1">
      <c r="A89" s="159"/>
      <c r="B89" s="159"/>
      <c r="C89" s="67" t="s">
        <v>156</v>
      </c>
      <c r="D89" s="160"/>
      <c r="E89" s="161"/>
      <c r="F89" s="80"/>
      <c r="G89" s="81">
        <f ca="1">SUM(G12:G88)</f>
        <v>0</v>
      </c>
      <c r="H89" s="80"/>
      <c r="I89" s="81">
        <f ca="1">SUM(I12:I88)</f>
        <v>16419</v>
      </c>
      <c r="J89" s="97"/>
      <c r="K89" s="97">
        <f ca="1">SUM(K12:K88)</f>
        <v>2760</v>
      </c>
      <c r="L89" s="80"/>
      <c r="M89" s="81">
        <f ca="1">SUM(M12:M88)</f>
        <v>0</v>
      </c>
      <c r="N89" s="189"/>
      <c r="O89" s="190">
        <f ca="1">SUM(O12:O88)</f>
        <v>1216.5</v>
      </c>
      <c r="P89" s="80"/>
      <c r="Q89" s="81">
        <f ca="1">SUM(Q12:Q88)</f>
        <v>580</v>
      </c>
      <c r="R89" s="80"/>
      <c r="S89" s="81">
        <f ca="1">SUM(S12:S88)</f>
        <v>2935</v>
      </c>
      <c r="T89" s="80"/>
      <c r="U89" s="81">
        <f ca="1">SUM(U12:U88)</f>
        <v>0</v>
      </c>
      <c r="V89" s="81"/>
      <c r="W89" s="81">
        <f ca="1">SUM(W12:W88)</f>
        <v>4690</v>
      </c>
      <c r="X89" s="81">
        <f ca="1">SUM(X13:X88)</f>
        <v>28600.5</v>
      </c>
    </row>
    <row r="90" spans="1:25">
      <c r="C90" s="41" t="s">
        <v>25</v>
      </c>
      <c r="F90" s="41"/>
      <c r="G90" s="41"/>
      <c r="H90" s="41"/>
      <c r="I90" s="41"/>
      <c r="J90" s="41"/>
      <c r="K90" s="41"/>
      <c r="L90" s="41"/>
      <c r="M90" s="41"/>
      <c r="N90" s="191"/>
      <c r="O90" s="191"/>
      <c r="P90" s="41"/>
      <c r="Q90" s="41"/>
      <c r="R90" s="41"/>
      <c r="S90" s="41"/>
      <c r="T90" s="41"/>
      <c r="U90" s="41"/>
      <c r="V90" s="41"/>
      <c r="W90" s="41"/>
      <c r="X90" s="42">
        <f ca="1">SUBTOTAL(9,X13:X88)</f>
        <v>28600.5</v>
      </c>
    </row>
    <row r="91" spans="1:25">
      <c r="C91" s="56"/>
      <c r="F91" s="56"/>
      <c r="G91" s="56"/>
      <c r="H91" s="158"/>
      <c r="I91" s="158"/>
      <c r="J91" s="158"/>
      <c r="K91" s="158"/>
      <c r="L91" s="56"/>
      <c r="M91" s="56"/>
      <c r="N91" s="192"/>
      <c r="O91" s="192"/>
      <c r="P91" s="56"/>
      <c r="Q91" s="56"/>
      <c r="R91" s="158"/>
      <c r="S91" s="158"/>
      <c r="T91" s="56"/>
      <c r="U91" s="56"/>
      <c r="V91" s="56"/>
      <c r="W91" s="56"/>
    </row>
    <row r="92" spans="1:25">
      <c r="A92" s="108"/>
      <c r="X92" s="19"/>
    </row>
    <row r="101" spans="24:24">
      <c r="X101" s="21">
        <f>SUM(X99-X98)</f>
        <v>0</v>
      </c>
    </row>
  </sheetData>
  <autoFilter ref="A12:X89" xr:uid="{00000000-0009-0000-0000-000010000000}"/>
  <mergeCells count="11">
    <mergeCell ref="P10:Q10"/>
    <mergeCell ref="R10:S10"/>
    <mergeCell ref="T10:U10"/>
    <mergeCell ref="V10:W10"/>
    <mergeCell ref="B6:D6"/>
    <mergeCell ref="B8:D8"/>
    <mergeCell ref="F10:G10"/>
    <mergeCell ref="H10:I10"/>
    <mergeCell ref="L10:M10"/>
    <mergeCell ref="N10:O10"/>
    <mergeCell ref="J10:K10"/>
  </mergeCells>
  <dataValidations count="3">
    <dataValidation type="list" allowBlank="1" showInputMessage="1" showErrorMessage="1" sqref="D12" xr:uid="{00000000-0002-0000-1000-000000000000}">
      <formula1>Jahr</formula1>
    </dataValidation>
    <dataValidation type="list" allowBlank="1" showInputMessage="1" showErrorMessage="1" sqref="C12" xr:uid="{00000000-0002-0000-1000-000001000000}">
      <formula1>Kategorie</formula1>
    </dataValidation>
    <dataValidation type="list" allowBlank="1" showInputMessage="1" showErrorMessage="1" sqref="A13:A89" xr:uid="{00000000-0002-0000-10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54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AD105"/>
  <sheetViews>
    <sheetView view="pageBreakPreview" zoomScaleNormal="100" zoomScaleSheetLayoutView="100" workbookViewId="0">
      <selection activeCell="V13" sqref="V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05" t="str">
        <f>IF(Vertragsdaten!B6="","",Vertragsdaten!B6)</f>
        <v>EP SIEP</v>
      </c>
      <c r="C4" s="205"/>
      <c r="D4" s="205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42829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12.5</v>
      </c>
      <c r="F13" s="107"/>
      <c r="G13" s="99">
        <f ca="1">IF($D13="",0,$D13*F13)</f>
        <v>0</v>
      </c>
      <c r="H13" s="121"/>
      <c r="I13" s="153">
        <f ca="1">IF($D13="",0,$D13*H13)</f>
        <v>0</v>
      </c>
      <c r="J13" s="121">
        <v>5.5</v>
      </c>
      <c r="K13" s="153">
        <f ca="1">IF($D13="",0,$D13*J13)</f>
        <v>770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2.75</v>
      </c>
      <c r="Q13" s="182">
        <f ca="1">IF($D13="",0,$D13*P13)</f>
        <v>385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4.25</v>
      </c>
      <c r="W13" s="153">
        <f ca="1">IF($D13="",0,$D13*V13)</f>
        <v>595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1750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6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6</v>
      </c>
      <c r="Q15" s="184">
        <f t="shared" ca="1" si="7"/>
        <v>708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708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4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4</v>
      </c>
      <c r="W18" s="147">
        <f t="shared" ca="1" si="10"/>
        <v>560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560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2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>
        <v>2</v>
      </c>
      <c r="Q22" s="184">
        <f t="shared" ca="1" si="7"/>
        <v>200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200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45.75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45.75</v>
      </c>
      <c r="K24" s="147">
        <f t="shared" ca="1" si="4"/>
        <v>6405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6405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90.5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90.5</v>
      </c>
      <c r="K25" s="147">
        <f t="shared" ca="1" si="4"/>
        <v>10679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10679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29.25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29.25</v>
      </c>
      <c r="W34" s="147">
        <f t="shared" si="10"/>
        <v>2925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2925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8.5</v>
      </c>
      <c r="F38" s="107"/>
      <c r="G38" s="100">
        <f t="shared" ca="1" si="3"/>
        <v>0</v>
      </c>
      <c r="H38" s="122"/>
      <c r="I38" s="147">
        <f t="shared" ca="1" si="3"/>
        <v>0</v>
      </c>
      <c r="J38" s="122">
        <v>8.5</v>
      </c>
      <c r="K38" s="147">
        <f t="shared" ca="1" si="4"/>
        <v>1190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1190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96.25</v>
      </c>
      <c r="F41" s="107"/>
      <c r="G41" s="100">
        <f t="shared" si="3"/>
        <v>0</v>
      </c>
      <c r="H41" s="122"/>
      <c r="I41" s="147">
        <f t="shared" si="3"/>
        <v>0</v>
      </c>
      <c r="J41" s="122">
        <v>96.25</v>
      </c>
      <c r="K41" s="147">
        <f t="shared" si="4"/>
        <v>7218.75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7218.75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1</v>
      </c>
      <c r="F44" s="107"/>
      <c r="G44" s="100">
        <f t="shared" si="3"/>
        <v>0</v>
      </c>
      <c r="H44" s="122"/>
      <c r="I44" s="147">
        <f t="shared" si="3"/>
        <v>0</v>
      </c>
      <c r="J44" s="122">
        <v>0.5</v>
      </c>
      <c r="K44" s="147">
        <f t="shared" si="4"/>
        <v>50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>
        <v>0.5</v>
      </c>
      <c r="W44" s="147">
        <f t="shared" si="10"/>
        <v>50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100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14.25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>
        <v>14.25</v>
      </c>
      <c r="Q67" s="184">
        <f t="shared" si="7"/>
        <v>855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855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4</v>
      </c>
      <c r="F71" s="107"/>
      <c r="G71" s="100">
        <f t="shared" si="3"/>
        <v>0</v>
      </c>
      <c r="H71" s="122"/>
      <c r="I71" s="147">
        <f t="shared" si="3"/>
        <v>0</v>
      </c>
      <c r="J71" s="122">
        <v>4</v>
      </c>
      <c r="K71" s="147">
        <f t="shared" si="4"/>
        <v>472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472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96.25</v>
      </c>
      <c r="F77" s="75"/>
      <c r="G77" s="100">
        <f t="shared" ref="G77:I89" si="14">IF($D77="",0,$D77*F77)</f>
        <v>0</v>
      </c>
      <c r="H77" s="122"/>
      <c r="I77" s="147">
        <f t="shared" si="14"/>
        <v>0</v>
      </c>
      <c r="J77" s="122">
        <v>96.25</v>
      </c>
      <c r="K77" s="147">
        <f t="shared" si="4"/>
        <v>9625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89" si="15">IF(D77="",0,D77*E77)</f>
        <v>9625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1" si="16">F78+H78+J78+L78+N78+P78+R78+T78+V78+X78+Z78</f>
        <v>19.5</v>
      </c>
      <c r="F78" s="75"/>
      <c r="G78" s="100">
        <f t="shared" si="14"/>
        <v>0</v>
      </c>
      <c r="H78" s="122"/>
      <c r="I78" s="147">
        <f t="shared" si="14"/>
        <v>0</v>
      </c>
      <c r="J78" s="122">
        <v>19.5</v>
      </c>
      <c r="K78" s="147">
        <f t="shared" ref="K78:K89" si="17">IF($D78="",0,$D78*J78)</f>
        <v>682.5</v>
      </c>
      <c r="L78" s="104"/>
      <c r="M78" s="100">
        <f t="shared" ref="M78:M89" si="18">IF($D78="",0,$D78*L78)</f>
        <v>0</v>
      </c>
      <c r="N78" s="183"/>
      <c r="O78" s="184">
        <f t="shared" ref="O78:O89" si="19">IF($D78="",0,$D78*N78)</f>
        <v>0</v>
      </c>
      <c r="P78" s="183"/>
      <c r="Q78" s="184">
        <f t="shared" ref="Q78:Q89" si="20">IF($D78="",0,$D78*P78)</f>
        <v>0</v>
      </c>
      <c r="R78" s="104"/>
      <c r="S78" s="100">
        <f t="shared" ref="S78:S89" si="21">IF($D78="",0,$D78*R78)</f>
        <v>0</v>
      </c>
      <c r="T78" s="122"/>
      <c r="U78" s="147">
        <f t="shared" ref="U78:U89" si="22">IF($D78="",0,$D78*T78)</f>
        <v>0</v>
      </c>
      <c r="V78" s="122"/>
      <c r="W78" s="147">
        <f t="shared" ref="W78:W89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89" si="25">IF($D78="",0,$D78*Z78)</f>
        <v>0</v>
      </c>
      <c r="AB78" s="83">
        <f t="shared" si="15"/>
        <v>682.5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87</v>
      </c>
      <c r="F87" s="75"/>
      <c r="G87" s="100">
        <f t="shared" si="14"/>
        <v>0</v>
      </c>
      <c r="H87" s="122"/>
      <c r="I87" s="147">
        <f t="shared" si="14"/>
        <v>0</v>
      </c>
      <c r="J87" s="122">
        <v>87</v>
      </c>
      <c r="K87" s="147">
        <f t="shared" si="17"/>
        <v>8700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8700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3.75</v>
      </c>
      <c r="F88" s="75"/>
      <c r="G88" s="100">
        <f t="shared" si="14"/>
        <v>0</v>
      </c>
      <c r="H88" s="122"/>
      <c r="I88" s="147">
        <f t="shared" si="14"/>
        <v>0</v>
      </c>
      <c r="J88" s="122">
        <v>3.75</v>
      </c>
      <c r="K88" s="147">
        <f t="shared" si="17"/>
        <v>375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375</v>
      </c>
    </row>
    <row r="89" spans="1:29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6"/>
        <v>37.5</v>
      </c>
      <c r="F89" s="75"/>
      <c r="G89" s="100">
        <f t="shared" si="14"/>
        <v>0</v>
      </c>
      <c r="H89" s="122"/>
      <c r="I89" s="147">
        <f t="shared" si="14"/>
        <v>0</v>
      </c>
      <c r="J89" s="122">
        <v>37.5</v>
      </c>
      <c r="K89" s="147">
        <f t="shared" si="17"/>
        <v>1312.5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>IF($D89="",0,$D89*X89)</f>
        <v>0</v>
      </c>
      <c r="Z89" s="171"/>
      <c r="AA89" s="140">
        <f t="shared" si="25"/>
        <v>0</v>
      </c>
      <c r="AB89" s="83">
        <f t="shared" si="15"/>
        <v>1312.5</v>
      </c>
    </row>
    <row r="90" spans="1:29" ht="15" customHeight="1">
      <c r="A90" s="85"/>
      <c r="C90" s="18"/>
      <c r="D90" s="19"/>
      <c r="E90" s="20"/>
      <c r="F90" s="75"/>
      <c r="G90" s="100"/>
      <c r="H90" s="122"/>
      <c r="I90" s="147"/>
      <c r="J90" s="122"/>
      <c r="K90" s="147"/>
      <c r="L90" s="104"/>
      <c r="M90" s="100"/>
      <c r="N90" s="183"/>
      <c r="O90" s="184"/>
      <c r="P90" s="183"/>
      <c r="Q90" s="184"/>
      <c r="R90" s="104"/>
      <c r="S90" s="100"/>
      <c r="T90" s="122"/>
      <c r="U90" s="147"/>
      <c r="V90" s="122"/>
      <c r="W90" s="147"/>
      <c r="X90" s="104"/>
      <c r="Y90" s="100"/>
      <c r="Z90" s="171"/>
      <c r="AA90" s="140"/>
      <c r="AB90" s="83"/>
    </row>
    <row r="91" spans="1:29" s="62" customFormat="1" ht="15" customHeight="1">
      <c r="A91" s="86"/>
      <c r="C91" s="63" t="s">
        <v>155</v>
      </c>
      <c r="D91" s="57"/>
      <c r="E91" s="20">
        <f t="shared" si="16"/>
        <v>558</v>
      </c>
      <c r="F91" s="76">
        <f>SUM(F12:F90)</f>
        <v>0</v>
      </c>
      <c r="G91" s="77"/>
      <c r="H91" s="154">
        <f>SUM(H12:H90)</f>
        <v>0</v>
      </c>
      <c r="I91" s="155"/>
      <c r="J91" s="207">
        <f>SUM(J12:J90)</f>
        <v>495</v>
      </c>
      <c r="K91" s="207"/>
      <c r="L91" s="76">
        <f>SUM(L12:L90)</f>
        <v>0</v>
      </c>
      <c r="M91" s="77"/>
      <c r="N91" s="185">
        <f>SUM(N12:N90)</f>
        <v>0</v>
      </c>
      <c r="O91" s="186"/>
      <c r="P91" s="212">
        <f>SUM(P12:P90)</f>
        <v>25</v>
      </c>
      <c r="Q91" s="212"/>
      <c r="R91" s="76">
        <f>SUM(R12:R90)</f>
        <v>0</v>
      </c>
      <c r="S91" s="77"/>
      <c r="T91" s="154">
        <f>SUM(T12:T90)</f>
        <v>0</v>
      </c>
      <c r="U91" s="155"/>
      <c r="V91" s="154">
        <f>SUM(V12:V90)</f>
        <v>38</v>
      </c>
      <c r="W91" s="155"/>
      <c r="X91" s="76">
        <f>SUM(X12:X90)</f>
        <v>0</v>
      </c>
      <c r="Y91" s="77"/>
      <c r="Z91" s="77">
        <f>SUM(Z12:Z90)</f>
        <v>0</v>
      </c>
      <c r="AA91" s="77"/>
      <c r="AB91" s="77"/>
    </row>
    <row r="92" spans="1:29" ht="4.5" customHeight="1">
      <c r="A92" s="87"/>
      <c r="B92" s="40"/>
      <c r="C92" s="69"/>
      <c r="D92" s="70"/>
      <c r="E92" s="70"/>
      <c r="F92" s="78"/>
      <c r="G92" s="79"/>
      <c r="H92" s="156"/>
      <c r="I92" s="157"/>
      <c r="J92" s="208"/>
      <c r="K92" s="208"/>
      <c r="L92" s="78"/>
      <c r="M92" s="79"/>
      <c r="N92" s="187"/>
      <c r="O92" s="188"/>
      <c r="P92" s="213"/>
      <c r="Q92" s="213"/>
      <c r="R92" s="78"/>
      <c r="S92" s="79"/>
      <c r="T92" s="156"/>
      <c r="U92" s="157"/>
      <c r="V92" s="156"/>
      <c r="W92" s="157"/>
      <c r="X92" s="78"/>
      <c r="Y92" s="79"/>
      <c r="Z92" s="70"/>
      <c r="AA92" s="70"/>
      <c r="AB92" s="70"/>
      <c r="AC92" s="65"/>
    </row>
    <row r="93" spans="1:29" s="14" customFormat="1" ht="15" customHeight="1">
      <c r="A93" s="159"/>
      <c r="B93" s="159"/>
      <c r="C93" s="67" t="s">
        <v>156</v>
      </c>
      <c r="D93" s="160"/>
      <c r="E93" s="161"/>
      <c r="F93" s="80"/>
      <c r="G93" s="81">
        <f ca="1">SUM(G12:G92)</f>
        <v>0</v>
      </c>
      <c r="H93" s="80"/>
      <c r="I93" s="81">
        <f ca="1">SUM(I12:I92)</f>
        <v>0</v>
      </c>
      <c r="J93" s="97"/>
      <c r="K93" s="97">
        <f ca="1">SUM(K12:K92)</f>
        <v>47479.75</v>
      </c>
      <c r="L93" s="80"/>
      <c r="M93" s="81">
        <f ca="1">SUM(M12:M92)</f>
        <v>0</v>
      </c>
      <c r="N93" s="80"/>
      <c r="O93" s="81">
        <f ca="1">SUM(O12:O92)</f>
        <v>0</v>
      </c>
      <c r="P93" s="97"/>
      <c r="Q93" s="97">
        <f ca="1">SUM(Q12:Q92)</f>
        <v>2148</v>
      </c>
      <c r="R93" s="80"/>
      <c r="S93" s="81">
        <f ca="1">SUM(S12:S92)</f>
        <v>0</v>
      </c>
      <c r="T93" s="80"/>
      <c r="U93" s="81">
        <f ca="1">SUM(U12:U92)</f>
        <v>0</v>
      </c>
      <c r="V93" s="80"/>
      <c r="W93" s="81">
        <f ca="1">SUM(W12:W92)</f>
        <v>4130</v>
      </c>
      <c r="X93" s="80"/>
      <c r="Y93" s="81">
        <f ca="1">SUM(Y12:Y92)</f>
        <v>0</v>
      </c>
      <c r="Z93" s="81"/>
      <c r="AA93" s="81">
        <f ca="1">SUM(AA12:AA92)</f>
        <v>0</v>
      </c>
      <c r="AB93" s="81">
        <f ca="1">SUM(AB13:AB92)</f>
        <v>53757.75</v>
      </c>
    </row>
    <row r="94" spans="1:29">
      <c r="C94" s="41" t="s">
        <v>25</v>
      </c>
      <c r="F94" s="41"/>
      <c r="G94" s="41"/>
      <c r="H94" s="41"/>
      <c r="I94" s="41"/>
      <c r="J94" s="41"/>
      <c r="K94" s="41"/>
      <c r="L94" s="41"/>
      <c r="M94" s="41"/>
      <c r="N94" s="191"/>
      <c r="O94" s="191"/>
      <c r="P94" s="191"/>
      <c r="Q94" s="19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2">
        <f ca="1">SUBTOTAL(9,AB13:AB92)</f>
        <v>53757.75</v>
      </c>
    </row>
    <row r="95" spans="1:29">
      <c r="C95" s="56"/>
      <c r="F95" s="56"/>
      <c r="G95" s="56"/>
      <c r="H95" s="158"/>
      <c r="I95" s="158"/>
      <c r="J95" s="158"/>
      <c r="K95" s="158"/>
      <c r="L95" s="56"/>
      <c r="M95" s="56"/>
      <c r="N95" s="192"/>
      <c r="O95" s="192"/>
      <c r="P95" s="192"/>
      <c r="Q95" s="192"/>
      <c r="R95" s="56"/>
      <c r="S95" s="56"/>
      <c r="T95" s="158"/>
      <c r="U95" s="158"/>
      <c r="V95" s="158"/>
      <c r="W95" s="158"/>
      <c r="X95" s="56"/>
      <c r="Y95" s="56"/>
      <c r="Z95" s="56"/>
      <c r="AA95" s="56"/>
    </row>
    <row r="96" spans="1:29">
      <c r="A96" s="108"/>
      <c r="AB96" s="19"/>
    </row>
    <row r="105" spans="28:28">
      <c r="AB105" s="21">
        <f>SUM(AB103-AB102)</f>
        <v>0</v>
      </c>
    </row>
  </sheetData>
  <autoFilter ref="A12:AB93" xr:uid="{00000000-0009-0000-0000-000011000000}"/>
  <mergeCells count="13">
    <mergeCell ref="L10:M10"/>
    <mergeCell ref="B6:D6"/>
    <mergeCell ref="B8:D8"/>
    <mergeCell ref="F10:G10"/>
    <mergeCell ref="H10:I10"/>
    <mergeCell ref="J10:K10"/>
    <mergeCell ref="N10:O10"/>
    <mergeCell ref="R10:S10"/>
    <mergeCell ref="T10:U10"/>
    <mergeCell ref="X10:Y10"/>
    <mergeCell ref="Z10:AA10"/>
    <mergeCell ref="P10:Q10"/>
    <mergeCell ref="V10:W10"/>
  </mergeCells>
  <dataValidations count="3">
    <dataValidation type="list" allowBlank="1" showInputMessage="1" showErrorMessage="1" sqref="A13:A93" xr:uid="{00000000-0002-0000-1100-000000000000}">
      <formula1>Name</formula1>
    </dataValidation>
    <dataValidation type="list" allowBlank="1" showInputMessage="1" showErrorMessage="1" sqref="C12" xr:uid="{00000000-0002-0000-1100-000001000000}">
      <formula1>Kategorie</formula1>
    </dataValidation>
    <dataValidation type="list" allowBlank="1" showInputMessage="1" showErrorMessage="1" sqref="D12" xr:uid="{00000000-0002-0000-11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4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0000"/>
    <pageSetUpPr fitToPage="1"/>
  </sheetPr>
  <dimension ref="A1:AD104"/>
  <sheetViews>
    <sheetView view="pageBreakPreview" zoomScaleNormal="100" zoomScaleSheetLayoutView="100" workbookViewId="0">
      <selection activeCell="V13" sqref="V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17" t="str">
        <f>IF(Vertragsdaten!B6="","",Vertragsdaten!B6)</f>
        <v>EP SIEP</v>
      </c>
      <c r="C4" s="217"/>
      <c r="D4" s="217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42856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22</v>
      </c>
      <c r="F13" s="107"/>
      <c r="G13" s="99">
        <f ca="1">IF($D13="",0,$D13*F13)</f>
        <v>0</v>
      </c>
      <c r="H13" s="121">
        <v>0.5</v>
      </c>
      <c r="I13" s="153">
        <f ca="1">IF($D13="",0,$D13*H13)</f>
        <v>70</v>
      </c>
      <c r="J13" s="121">
        <v>9.25</v>
      </c>
      <c r="K13" s="153">
        <f ca="1">IF($D13="",0,$D13*J13)</f>
        <v>1295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4.75</v>
      </c>
      <c r="Q13" s="182">
        <f ca="1">IF($D13="",0,$D13*P13)</f>
        <v>665</v>
      </c>
      <c r="R13" s="120"/>
      <c r="S13" s="99">
        <f ca="1">IF($D13="",0,$D13*R13)</f>
        <v>0</v>
      </c>
      <c r="T13" s="121">
        <v>0.5</v>
      </c>
      <c r="U13" s="153">
        <f ca="1">IF($D13="",0,$D13*T13)</f>
        <v>70</v>
      </c>
      <c r="V13" s="121">
        <v>7</v>
      </c>
      <c r="W13" s="153">
        <f ca="1">IF($D13="",0,$D13*V13)</f>
        <v>980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3080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1.5</v>
      </c>
      <c r="Q15" s="184">
        <f t="shared" ca="1" si="7"/>
        <v>177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177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1</v>
      </c>
      <c r="F17" s="107"/>
      <c r="G17" s="100">
        <f t="shared" si="3"/>
        <v>0</v>
      </c>
      <c r="H17" s="122">
        <v>1</v>
      </c>
      <c r="I17" s="147">
        <f t="shared" si="3"/>
        <v>140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140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6.5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6.5</v>
      </c>
      <c r="W18" s="147">
        <f t="shared" ca="1" si="10"/>
        <v>910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910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57.5</v>
      </c>
      <c r="F24" s="107"/>
      <c r="G24" s="100">
        <f t="shared" ca="1" si="3"/>
        <v>0</v>
      </c>
      <c r="H24" s="122">
        <v>23.5</v>
      </c>
      <c r="I24" s="147">
        <f t="shared" ca="1" si="3"/>
        <v>3290</v>
      </c>
      <c r="J24" s="122">
        <v>34</v>
      </c>
      <c r="K24" s="147">
        <f t="shared" ca="1" si="4"/>
        <v>4760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8050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99.25</v>
      </c>
      <c r="F25" s="107"/>
      <c r="G25" s="100">
        <f t="shared" ca="1" si="3"/>
        <v>0</v>
      </c>
      <c r="H25" s="122">
        <v>41.25</v>
      </c>
      <c r="I25" s="147">
        <f t="shared" ca="1" si="3"/>
        <v>4867.5</v>
      </c>
      <c r="J25" s="122">
        <v>58</v>
      </c>
      <c r="K25" s="147">
        <f t="shared" ca="1" si="4"/>
        <v>6844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11711.5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38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38</v>
      </c>
      <c r="K26" s="147">
        <f t="shared" ca="1" si="4"/>
        <v>4484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4484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75.25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75.25</v>
      </c>
      <c r="W34" s="147">
        <f t="shared" si="10"/>
        <v>7525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7525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2.5</v>
      </c>
      <c r="F38" s="107"/>
      <c r="G38" s="100">
        <f t="shared" ca="1" si="3"/>
        <v>0</v>
      </c>
      <c r="H38" s="122">
        <v>2.5</v>
      </c>
      <c r="I38" s="147">
        <f t="shared" ca="1" si="3"/>
        <v>350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350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6.25</v>
      </c>
      <c r="F41" s="107"/>
      <c r="G41" s="100">
        <f t="shared" si="3"/>
        <v>0</v>
      </c>
      <c r="H41" s="122"/>
      <c r="I41" s="147">
        <f t="shared" si="3"/>
        <v>0</v>
      </c>
      <c r="J41" s="122">
        <v>6.25</v>
      </c>
      <c r="K41" s="147">
        <f t="shared" si="4"/>
        <v>468.75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468.75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12</v>
      </c>
      <c r="F44" s="107"/>
      <c r="G44" s="100">
        <f t="shared" si="3"/>
        <v>0</v>
      </c>
      <c r="H44" s="122"/>
      <c r="I44" s="147">
        <f t="shared" si="3"/>
        <v>0</v>
      </c>
      <c r="J44" s="122">
        <v>8</v>
      </c>
      <c r="K44" s="147">
        <f t="shared" si="4"/>
        <v>800</v>
      </c>
      <c r="L44" s="104"/>
      <c r="M44" s="100">
        <f t="shared" si="5"/>
        <v>0</v>
      </c>
      <c r="N44" s="183"/>
      <c r="O44" s="184">
        <f t="shared" si="6"/>
        <v>0</v>
      </c>
      <c r="P44" s="183">
        <v>1</v>
      </c>
      <c r="Q44" s="184">
        <f t="shared" si="7"/>
        <v>100</v>
      </c>
      <c r="R44" s="104"/>
      <c r="S44" s="100">
        <f t="shared" si="8"/>
        <v>0</v>
      </c>
      <c r="T44" s="122"/>
      <c r="U44" s="147">
        <f t="shared" si="9"/>
        <v>0</v>
      </c>
      <c r="V44" s="122">
        <v>3</v>
      </c>
      <c r="W44" s="147">
        <f t="shared" si="10"/>
        <v>300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1200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40.25</v>
      </c>
      <c r="F47" s="107"/>
      <c r="G47" s="100">
        <f t="shared" si="3"/>
        <v>0</v>
      </c>
      <c r="H47" s="122">
        <v>40.25</v>
      </c>
      <c r="I47" s="147">
        <f t="shared" si="3"/>
        <v>4025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4025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31.75</v>
      </c>
      <c r="F52" s="107"/>
      <c r="G52" s="100">
        <f t="shared" ca="1" si="3"/>
        <v>0</v>
      </c>
      <c r="H52" s="122">
        <v>31.75</v>
      </c>
      <c r="I52" s="147">
        <f t="shared" ca="1" si="3"/>
        <v>3175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3175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7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>
        <v>7</v>
      </c>
      <c r="W56" s="147">
        <f t="shared" ca="1" si="10"/>
        <v>826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826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35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>
        <v>35</v>
      </c>
      <c r="Q67" s="184">
        <f t="shared" si="7"/>
        <v>2100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2100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14.75</v>
      </c>
      <c r="F74" s="75"/>
      <c r="G74" s="100">
        <f t="shared" si="3"/>
        <v>0</v>
      </c>
      <c r="H74" s="122"/>
      <c r="I74" s="147">
        <f t="shared" si="3"/>
        <v>0</v>
      </c>
      <c r="J74" s="122">
        <v>10.75</v>
      </c>
      <c r="K74" s="147">
        <f t="shared" si="4"/>
        <v>1075</v>
      </c>
      <c r="L74" s="104"/>
      <c r="M74" s="100">
        <f t="shared" si="5"/>
        <v>0</v>
      </c>
      <c r="N74" s="183"/>
      <c r="O74" s="184">
        <f t="shared" si="6"/>
        <v>0</v>
      </c>
      <c r="P74" s="183">
        <v>0.75</v>
      </c>
      <c r="Q74" s="184">
        <f t="shared" si="7"/>
        <v>75</v>
      </c>
      <c r="R74" s="104"/>
      <c r="S74" s="100">
        <f t="shared" si="8"/>
        <v>0</v>
      </c>
      <c r="T74" s="122"/>
      <c r="U74" s="147">
        <f t="shared" si="9"/>
        <v>0</v>
      </c>
      <c r="V74" s="122">
        <v>3.25</v>
      </c>
      <c r="W74" s="147">
        <f t="shared" si="10"/>
        <v>325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1475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51.25</v>
      </c>
      <c r="F77" s="75"/>
      <c r="G77" s="100">
        <f t="shared" ref="G77:I88" si="14">IF($D77="",0,$D77*F77)</f>
        <v>0</v>
      </c>
      <c r="H77" s="122"/>
      <c r="I77" s="147">
        <f t="shared" si="14"/>
        <v>0</v>
      </c>
      <c r="J77" s="122">
        <v>51.25</v>
      </c>
      <c r="K77" s="147">
        <f t="shared" si="4"/>
        <v>5125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88" si="15">IF(D77="",0,D77*E77)</f>
        <v>5125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0" si="16">F78+H78+J78+L78+N78+P78+R78+T78+V78+X78+Z78</f>
        <v>37.25</v>
      </c>
      <c r="F78" s="75"/>
      <c r="G78" s="100">
        <f t="shared" si="14"/>
        <v>0</v>
      </c>
      <c r="H78" s="122"/>
      <c r="I78" s="147">
        <f t="shared" si="14"/>
        <v>0</v>
      </c>
      <c r="J78" s="122">
        <v>37.25</v>
      </c>
      <c r="K78" s="147">
        <f t="shared" ref="K78:K88" si="17">IF($D78="",0,$D78*J78)</f>
        <v>1303.75</v>
      </c>
      <c r="L78" s="104"/>
      <c r="M78" s="100">
        <f t="shared" ref="M78:M88" si="18">IF($D78="",0,$D78*L78)</f>
        <v>0</v>
      </c>
      <c r="N78" s="183"/>
      <c r="O78" s="184">
        <f t="shared" ref="O78:O88" si="19">IF($D78="",0,$D78*N78)</f>
        <v>0</v>
      </c>
      <c r="P78" s="183"/>
      <c r="Q78" s="184">
        <f t="shared" ref="Q78:Q88" si="20">IF($D78="",0,$D78*P78)</f>
        <v>0</v>
      </c>
      <c r="R78" s="104"/>
      <c r="S78" s="100">
        <f t="shared" ref="S78:S88" si="21">IF($D78="",0,$D78*R78)</f>
        <v>0</v>
      </c>
      <c r="T78" s="122"/>
      <c r="U78" s="147">
        <f t="shared" ref="U78:U88" si="22">IF($D78="",0,$D78*T78)</f>
        <v>0</v>
      </c>
      <c r="V78" s="122"/>
      <c r="W78" s="147">
        <f t="shared" ref="W78:W88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88" si="25">IF($D78="",0,$D78*Z78)</f>
        <v>0</v>
      </c>
      <c r="AB78" s="83">
        <f t="shared" si="15"/>
        <v>1303.75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2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>
        <v>2</v>
      </c>
      <c r="Q79" s="184">
        <f t="shared" si="20"/>
        <v>236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236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20.25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>
        <v>20.25</v>
      </c>
      <c r="W81" s="147">
        <f t="shared" si="23"/>
        <v>708.75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708.75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13.25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>
        <v>13.25</v>
      </c>
      <c r="Q82" s="184">
        <f t="shared" si="20"/>
        <v>993.75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993.75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7.75</v>
      </c>
      <c r="F86" s="75"/>
      <c r="G86" s="100">
        <f t="shared" si="14"/>
        <v>0</v>
      </c>
      <c r="H86" s="122"/>
      <c r="I86" s="147">
        <f t="shared" si="14"/>
        <v>0</v>
      </c>
      <c r="J86" s="122">
        <v>7.75</v>
      </c>
      <c r="K86" s="147">
        <f t="shared" si="17"/>
        <v>271.25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271.25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47.75</v>
      </c>
      <c r="F87" s="75"/>
      <c r="G87" s="100">
        <f t="shared" si="14"/>
        <v>0</v>
      </c>
      <c r="H87" s="122"/>
      <c r="I87" s="147">
        <f t="shared" si="14"/>
        <v>0</v>
      </c>
      <c r="J87" s="122">
        <v>47.75</v>
      </c>
      <c r="K87" s="147">
        <f t="shared" si="17"/>
        <v>4775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4775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2.5</v>
      </c>
      <c r="F88" s="75"/>
      <c r="G88" s="100">
        <f t="shared" si="14"/>
        <v>0</v>
      </c>
      <c r="H88" s="122"/>
      <c r="I88" s="147">
        <f t="shared" si="14"/>
        <v>0</v>
      </c>
      <c r="J88" s="122">
        <v>2.5</v>
      </c>
      <c r="K88" s="147">
        <f t="shared" si="17"/>
        <v>250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250</v>
      </c>
    </row>
    <row r="89" spans="1:29" ht="15" customHeight="1">
      <c r="A89" s="85"/>
      <c r="C89" s="18"/>
      <c r="D89" s="19"/>
      <c r="E89" s="20"/>
      <c r="F89" s="75"/>
      <c r="G89" s="100"/>
      <c r="H89" s="122"/>
      <c r="I89" s="147"/>
      <c r="J89" s="122"/>
      <c r="K89" s="147"/>
      <c r="L89" s="104"/>
      <c r="M89" s="100"/>
      <c r="N89" s="183"/>
      <c r="O89" s="184"/>
      <c r="P89" s="183"/>
      <c r="Q89" s="184"/>
      <c r="R89" s="104"/>
      <c r="S89" s="100"/>
      <c r="T89" s="122"/>
      <c r="U89" s="147"/>
      <c r="V89" s="122"/>
      <c r="W89" s="147"/>
      <c r="X89" s="104"/>
      <c r="Y89" s="100"/>
      <c r="Z89" s="171"/>
      <c r="AA89" s="140"/>
      <c r="AB89" s="83"/>
    </row>
    <row r="90" spans="1:29" s="62" customFormat="1" ht="15" customHeight="1">
      <c r="A90" s="86"/>
      <c r="C90" s="63" t="s">
        <v>155</v>
      </c>
      <c r="D90" s="57"/>
      <c r="E90" s="20">
        <f t="shared" si="16"/>
        <v>632.5</v>
      </c>
      <c r="F90" s="76">
        <f>SUM(F12:F89)</f>
        <v>0</v>
      </c>
      <c r="G90" s="77"/>
      <c r="H90" s="154">
        <f>SUM(H12:H89)</f>
        <v>140.75</v>
      </c>
      <c r="I90" s="155"/>
      <c r="J90" s="207">
        <f>SUM(J12:J89)</f>
        <v>310.75</v>
      </c>
      <c r="K90" s="207"/>
      <c r="L90" s="76">
        <f>SUM(L12:L89)</f>
        <v>0</v>
      </c>
      <c r="M90" s="77"/>
      <c r="N90" s="185">
        <f>SUM(N12:N89)</f>
        <v>0</v>
      </c>
      <c r="O90" s="186"/>
      <c r="P90" s="212">
        <f>SUM(P12:P89)</f>
        <v>58.25</v>
      </c>
      <c r="Q90" s="212"/>
      <c r="R90" s="76">
        <f>SUM(R12:R89)</f>
        <v>0</v>
      </c>
      <c r="S90" s="77"/>
      <c r="T90" s="154">
        <f>SUM(T12:T89)</f>
        <v>0.5</v>
      </c>
      <c r="U90" s="155"/>
      <c r="V90" s="154">
        <f>SUM(V12:V89)</f>
        <v>122.25</v>
      </c>
      <c r="W90" s="155"/>
      <c r="X90" s="76">
        <f>SUM(X12:X89)</f>
        <v>0</v>
      </c>
      <c r="Y90" s="77"/>
      <c r="Z90" s="77">
        <f>SUM(Z12:Z89)</f>
        <v>0</v>
      </c>
      <c r="AA90" s="77"/>
      <c r="AB90" s="77"/>
    </row>
    <row r="91" spans="1:29" ht="4.5" customHeight="1">
      <c r="A91" s="87"/>
      <c r="B91" s="40"/>
      <c r="C91" s="69"/>
      <c r="D91" s="70"/>
      <c r="E91" s="70"/>
      <c r="F91" s="78"/>
      <c r="G91" s="79"/>
      <c r="H91" s="156"/>
      <c r="I91" s="157"/>
      <c r="J91" s="208"/>
      <c r="K91" s="208"/>
      <c r="L91" s="78"/>
      <c r="M91" s="79"/>
      <c r="N91" s="187"/>
      <c r="O91" s="188"/>
      <c r="P91" s="213"/>
      <c r="Q91" s="213"/>
      <c r="R91" s="78"/>
      <c r="S91" s="79"/>
      <c r="T91" s="156"/>
      <c r="U91" s="157"/>
      <c r="V91" s="156"/>
      <c r="W91" s="157"/>
      <c r="X91" s="78"/>
      <c r="Y91" s="79"/>
      <c r="Z91" s="70"/>
      <c r="AA91" s="70"/>
      <c r="AB91" s="70"/>
      <c r="AC91" s="65"/>
    </row>
    <row r="92" spans="1:29" s="14" customFormat="1" ht="15" customHeight="1">
      <c r="A92" s="159"/>
      <c r="B92" s="159"/>
      <c r="C92" s="67" t="s">
        <v>156</v>
      </c>
      <c r="D92" s="160"/>
      <c r="E92" s="161"/>
      <c r="F92" s="80"/>
      <c r="G92" s="81">
        <f ca="1">SUM(G12:G91)</f>
        <v>0</v>
      </c>
      <c r="H92" s="80"/>
      <c r="I92" s="81">
        <f ca="1">SUM(I12:I91)</f>
        <v>15917.5</v>
      </c>
      <c r="J92" s="97"/>
      <c r="K92" s="97">
        <f ca="1">SUM(K12:K91)</f>
        <v>31451.75</v>
      </c>
      <c r="L92" s="80"/>
      <c r="M92" s="81">
        <f ca="1">SUM(M12:M91)</f>
        <v>0</v>
      </c>
      <c r="N92" s="80"/>
      <c r="O92" s="81">
        <f ca="1">SUM(O12:O91)</f>
        <v>0</v>
      </c>
      <c r="P92" s="97"/>
      <c r="Q92" s="97">
        <f ca="1">SUM(Q12:Q91)</f>
        <v>4346.75</v>
      </c>
      <c r="R92" s="80"/>
      <c r="S92" s="81">
        <f ca="1">SUM(S12:S91)</f>
        <v>0</v>
      </c>
      <c r="T92" s="80"/>
      <c r="U92" s="81">
        <f ca="1">SUM(U12:U91)</f>
        <v>70</v>
      </c>
      <c r="V92" s="80"/>
      <c r="W92" s="81">
        <f ca="1">SUM(W12:W91)</f>
        <v>11574.75</v>
      </c>
      <c r="X92" s="80"/>
      <c r="Y92" s="81">
        <f ca="1">SUM(Y12:Y91)</f>
        <v>0</v>
      </c>
      <c r="Z92" s="81"/>
      <c r="AA92" s="81">
        <f ca="1">SUM(AA12:AA91)</f>
        <v>0</v>
      </c>
      <c r="AB92" s="81">
        <f ca="1">SUM(AB13:AB91)</f>
        <v>63360.75</v>
      </c>
    </row>
    <row r="93" spans="1:29">
      <c r="C93" s="41" t="s">
        <v>25</v>
      </c>
      <c r="F93" s="41"/>
      <c r="G93" s="41"/>
      <c r="H93" s="41"/>
      <c r="I93" s="41"/>
      <c r="J93" s="41"/>
      <c r="K93" s="41"/>
      <c r="L93" s="41"/>
      <c r="M93" s="41"/>
      <c r="N93" s="191"/>
      <c r="O93" s="191"/>
      <c r="P93" s="191"/>
      <c r="Q93" s="191"/>
      <c r="R93" s="41"/>
      <c r="S93" s="41"/>
      <c r="T93" s="41"/>
      <c r="U93" s="41"/>
      <c r="V93" s="41"/>
      <c r="W93" s="41"/>
      <c r="X93" s="41"/>
      <c r="Y93" s="41"/>
      <c r="Z93" s="41"/>
      <c r="AA93" s="41"/>
      <c r="AB93" s="42">
        <f ca="1">SUBTOTAL(9,AB13:AB91)</f>
        <v>63360.75</v>
      </c>
    </row>
    <row r="94" spans="1:29">
      <c r="C94" s="56"/>
      <c r="F94" s="56"/>
      <c r="G94" s="56"/>
      <c r="H94" s="158"/>
      <c r="I94" s="228"/>
      <c r="J94" s="158"/>
      <c r="K94" s="227"/>
      <c r="L94" s="19"/>
      <c r="M94" s="19"/>
      <c r="N94" s="192"/>
      <c r="O94" s="192"/>
      <c r="P94" s="192"/>
      <c r="Q94" s="192"/>
      <c r="R94" s="56"/>
      <c r="S94" s="56"/>
      <c r="T94" s="158"/>
      <c r="U94" s="158"/>
      <c r="V94" s="158"/>
      <c r="W94" s="158"/>
      <c r="X94" s="56"/>
      <c r="Y94" s="56"/>
      <c r="Z94" s="56"/>
      <c r="AA94" s="56"/>
    </row>
    <row r="95" spans="1:29">
      <c r="A95" s="218"/>
      <c r="L95" s="19"/>
      <c r="M95" s="19"/>
      <c r="AB95" s="19"/>
    </row>
    <row r="96" spans="1:29">
      <c r="L96" s="19"/>
      <c r="M96" s="19"/>
    </row>
    <row r="99" spans="13:28">
      <c r="M99" s="19"/>
    </row>
    <row r="104" spans="13:28">
      <c r="AB104" s="21">
        <f>SUM(AB102-AB101)</f>
        <v>0</v>
      </c>
    </row>
  </sheetData>
  <autoFilter ref="A12:AB92" xr:uid="{00000000-0009-0000-0000-000012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1200-000000000000}">
      <formula1>Jahr</formula1>
    </dataValidation>
    <dataValidation type="list" allowBlank="1" showInputMessage="1" showErrorMessage="1" sqref="C12" xr:uid="{00000000-0002-0000-1200-000001000000}">
      <formula1>Kategorie</formula1>
    </dataValidation>
    <dataValidation type="list" allowBlank="1" showInputMessage="1" showErrorMessage="1" sqref="A13:A92" xr:uid="{00000000-0002-0000-12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0000"/>
  </sheetPr>
  <dimension ref="A1:AD105"/>
  <sheetViews>
    <sheetView view="pageBreakPreview" zoomScaleNormal="100" zoomScaleSheetLayoutView="100" workbookViewId="0">
      <selection activeCell="V13" sqref="V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19" t="str">
        <f>IF(Vertragsdaten!B6="","",Vertragsdaten!B6)</f>
        <v>EP SIEP</v>
      </c>
      <c r="C4" s="219"/>
      <c r="D4" s="21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42887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26</v>
      </c>
      <c r="F13" s="107"/>
      <c r="G13" s="99">
        <f ca="1">IF($D13="",0,$D13*F13)</f>
        <v>0</v>
      </c>
      <c r="H13" s="121"/>
      <c r="I13" s="153">
        <f ca="1">IF($D13="",0,$D13*H13)</f>
        <v>0</v>
      </c>
      <c r="J13" s="121">
        <v>11.5</v>
      </c>
      <c r="K13" s="153">
        <f ca="1">IF($D13="",0,$D13*J13)</f>
        <v>1610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5.75</v>
      </c>
      <c r="Q13" s="182">
        <f ca="1">IF($D13="",0,$D13*P13)</f>
        <v>805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8.75</v>
      </c>
      <c r="W13" s="153">
        <f ca="1">IF($D13="",0,$D13*V13)</f>
        <v>1225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3640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1.5</v>
      </c>
      <c r="Q15" s="184">
        <f t="shared" ca="1" si="7"/>
        <v>177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177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39.5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39.5</v>
      </c>
      <c r="K24" s="147">
        <f t="shared" ca="1" si="4"/>
        <v>5530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5530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116.5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116.5</v>
      </c>
      <c r="K25" s="147">
        <f t="shared" ca="1" si="4"/>
        <v>13747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13747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50.75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50.75</v>
      </c>
      <c r="K26" s="147">
        <f t="shared" ca="1" si="4"/>
        <v>5988.5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5988.5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3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>
        <v>3</v>
      </c>
      <c r="AA32" s="140">
        <f t="shared" ca="1" si="12"/>
        <v>420</v>
      </c>
      <c r="AB32" s="83">
        <f t="shared" ca="1" si="1"/>
        <v>420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33.5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33.5</v>
      </c>
      <c r="W34" s="147">
        <f t="shared" si="10"/>
        <v>3350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3350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46.25</v>
      </c>
      <c r="F44" s="107"/>
      <c r="G44" s="100">
        <f t="shared" si="3"/>
        <v>0</v>
      </c>
      <c r="H44" s="122"/>
      <c r="I44" s="147">
        <f t="shared" si="3"/>
        <v>0</v>
      </c>
      <c r="J44" s="122">
        <v>16.5</v>
      </c>
      <c r="K44" s="147">
        <f t="shared" si="4"/>
        <v>1650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>
        <v>29.75</v>
      </c>
      <c r="W44" s="147">
        <f t="shared" si="10"/>
        <v>2975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4625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87.5</v>
      </c>
      <c r="F46" s="107"/>
      <c r="G46" s="100">
        <f t="shared" si="3"/>
        <v>0</v>
      </c>
      <c r="H46" s="122"/>
      <c r="I46" s="147">
        <f t="shared" si="3"/>
        <v>0</v>
      </c>
      <c r="J46" s="122">
        <v>87.5</v>
      </c>
      <c r="K46" s="147">
        <f t="shared" si="4"/>
        <v>6562.5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6562.5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9.25</v>
      </c>
      <c r="F47" s="107"/>
      <c r="G47" s="100">
        <f t="shared" si="3"/>
        <v>0</v>
      </c>
      <c r="H47" s="122">
        <v>9.25</v>
      </c>
      <c r="I47" s="147">
        <f t="shared" si="3"/>
        <v>925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925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73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>
        <v>73</v>
      </c>
      <c r="W56" s="147">
        <f t="shared" ca="1" si="10"/>
        <v>8614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8614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0.5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>
        <v>0.5</v>
      </c>
      <c r="O73" s="184">
        <f t="shared" si="6"/>
        <v>50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50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21.5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>
        <v>21.5</v>
      </c>
      <c r="W74" s="147">
        <f t="shared" si="10"/>
        <v>2150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2150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89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89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1" si="16">F78+H78+J78+L78+N78+P78+R78+T78+V78+X78+Z78</f>
        <v>17.5</v>
      </c>
      <c r="F78" s="75"/>
      <c r="G78" s="100">
        <f t="shared" si="14"/>
        <v>0</v>
      </c>
      <c r="H78" s="122"/>
      <c r="I78" s="147">
        <f t="shared" si="14"/>
        <v>0</v>
      </c>
      <c r="J78" s="122">
        <v>11.75</v>
      </c>
      <c r="K78" s="147">
        <f t="shared" ref="K78:K89" si="17">IF($D78="",0,$D78*J78)</f>
        <v>411.25</v>
      </c>
      <c r="L78" s="104"/>
      <c r="M78" s="100">
        <f t="shared" ref="M78:M89" si="18">IF($D78="",0,$D78*L78)</f>
        <v>0</v>
      </c>
      <c r="N78" s="183"/>
      <c r="O78" s="184">
        <f t="shared" ref="O78:O89" si="19">IF($D78="",0,$D78*N78)</f>
        <v>0</v>
      </c>
      <c r="P78" s="183">
        <v>5.75</v>
      </c>
      <c r="Q78" s="184">
        <f t="shared" ref="Q78:Q89" si="20">IF($D78="",0,$D78*P78)</f>
        <v>201.25</v>
      </c>
      <c r="R78" s="104"/>
      <c r="S78" s="100">
        <f t="shared" ref="S78:S89" si="21">IF($D78="",0,$D78*R78)</f>
        <v>0</v>
      </c>
      <c r="T78" s="122"/>
      <c r="U78" s="147">
        <f t="shared" ref="U78:U89" si="22">IF($D78="",0,$D78*T78)</f>
        <v>0</v>
      </c>
      <c r="V78" s="122"/>
      <c r="W78" s="147">
        <f t="shared" ref="W78:W89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89" si="25">IF($D78="",0,$D78*Z78)</f>
        <v>0</v>
      </c>
      <c r="AB78" s="83">
        <f t="shared" si="15"/>
        <v>612.5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21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>
        <v>21</v>
      </c>
      <c r="Q82" s="184">
        <f t="shared" si="20"/>
        <v>1575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1575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56.25</v>
      </c>
      <c r="F87" s="75"/>
      <c r="G87" s="100">
        <f t="shared" si="14"/>
        <v>0</v>
      </c>
      <c r="H87" s="122"/>
      <c r="I87" s="147">
        <f t="shared" si="14"/>
        <v>0</v>
      </c>
      <c r="J87" s="122">
        <v>56.25</v>
      </c>
      <c r="K87" s="147">
        <f t="shared" si="17"/>
        <v>5625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5625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7"/>
        <v>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6.5</v>
      </c>
      <c r="F89" s="75"/>
      <c r="G89" s="100">
        <f t="shared" si="14"/>
        <v>0</v>
      </c>
      <c r="H89" s="122"/>
      <c r="I89" s="147">
        <f t="shared" si="14"/>
        <v>0</v>
      </c>
      <c r="J89" s="122">
        <v>6.5</v>
      </c>
      <c r="K89" s="147">
        <f t="shared" si="17"/>
        <v>487.5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>IF($D89="",0,$D89*X89)</f>
        <v>0</v>
      </c>
      <c r="Z89" s="171"/>
      <c r="AA89" s="140">
        <f t="shared" si="25"/>
        <v>0</v>
      </c>
      <c r="AB89" s="83">
        <f t="shared" si="15"/>
        <v>487.5</v>
      </c>
    </row>
    <row r="90" spans="1:29" ht="15" customHeight="1">
      <c r="A90" s="85"/>
      <c r="C90" s="18"/>
      <c r="D90" s="19"/>
      <c r="E90" s="20"/>
      <c r="F90" s="75"/>
      <c r="G90" s="100"/>
      <c r="H90" s="122"/>
      <c r="I90" s="147"/>
      <c r="J90" s="122"/>
      <c r="K90" s="147"/>
      <c r="L90" s="104"/>
      <c r="M90" s="100"/>
      <c r="N90" s="183"/>
      <c r="O90" s="184"/>
      <c r="P90" s="183"/>
      <c r="Q90" s="184"/>
      <c r="R90" s="104"/>
      <c r="S90" s="100"/>
      <c r="T90" s="122"/>
      <c r="U90" s="147"/>
      <c r="V90" s="122"/>
      <c r="W90" s="147"/>
      <c r="X90" s="104"/>
      <c r="Y90" s="100"/>
      <c r="Z90" s="171"/>
      <c r="AA90" s="140"/>
      <c r="AB90" s="83"/>
    </row>
    <row r="91" spans="1:29" s="62" customFormat="1" ht="15" customHeight="1">
      <c r="A91" s="86"/>
      <c r="C91" s="63" t="s">
        <v>155</v>
      </c>
      <c r="D91" s="57"/>
      <c r="E91" s="20">
        <f t="shared" si="16"/>
        <v>610</v>
      </c>
      <c r="F91" s="76">
        <f>SUM(F12:F90)</f>
        <v>0</v>
      </c>
      <c r="G91" s="77"/>
      <c r="H91" s="154">
        <f>SUM(H12:H90)</f>
        <v>9.25</v>
      </c>
      <c r="I91" s="155"/>
      <c r="J91" s="207">
        <f>SUM(J12:J90)</f>
        <v>396.75</v>
      </c>
      <c r="K91" s="207"/>
      <c r="L91" s="76">
        <f>SUM(L12:L90)</f>
        <v>0</v>
      </c>
      <c r="M91" s="77"/>
      <c r="N91" s="185">
        <f>SUM(N12:N90)</f>
        <v>0.5</v>
      </c>
      <c r="O91" s="186"/>
      <c r="P91" s="212">
        <f>SUM(P12:P90)</f>
        <v>34</v>
      </c>
      <c r="Q91" s="212"/>
      <c r="R91" s="76">
        <f>SUM(R12:R90)</f>
        <v>0</v>
      </c>
      <c r="S91" s="77"/>
      <c r="T91" s="154">
        <f>SUM(T12:T90)</f>
        <v>0</v>
      </c>
      <c r="U91" s="155"/>
      <c r="V91" s="154">
        <f>SUM(V12:V90)</f>
        <v>166.5</v>
      </c>
      <c r="W91" s="155"/>
      <c r="X91" s="76">
        <f>SUM(X12:X90)</f>
        <v>0</v>
      </c>
      <c r="Y91" s="77"/>
      <c r="Z91" s="77">
        <f>SUM(Z12:Z90)</f>
        <v>3</v>
      </c>
      <c r="AA91" s="77"/>
      <c r="AB91" s="77"/>
    </row>
    <row r="92" spans="1:29" ht="4.5" customHeight="1">
      <c r="A92" s="87"/>
      <c r="B92" s="40"/>
      <c r="C92" s="69"/>
      <c r="D92" s="70"/>
      <c r="E92" s="70"/>
      <c r="F92" s="78"/>
      <c r="G92" s="79"/>
      <c r="H92" s="156"/>
      <c r="I92" s="157"/>
      <c r="J92" s="208"/>
      <c r="K92" s="208"/>
      <c r="L92" s="78"/>
      <c r="M92" s="79"/>
      <c r="N92" s="187"/>
      <c r="O92" s="188"/>
      <c r="P92" s="213"/>
      <c r="Q92" s="213"/>
      <c r="R92" s="78"/>
      <c r="S92" s="79"/>
      <c r="T92" s="156"/>
      <c r="U92" s="157"/>
      <c r="V92" s="156"/>
      <c r="W92" s="157"/>
      <c r="X92" s="78"/>
      <c r="Y92" s="79"/>
      <c r="Z92" s="70"/>
      <c r="AA92" s="70"/>
      <c r="AB92" s="70"/>
      <c r="AC92" s="65"/>
    </row>
    <row r="93" spans="1:29" s="14" customFormat="1" ht="15" customHeight="1">
      <c r="A93" s="159"/>
      <c r="B93" s="159"/>
      <c r="C93" s="67" t="s">
        <v>156</v>
      </c>
      <c r="D93" s="160"/>
      <c r="E93" s="161"/>
      <c r="F93" s="80"/>
      <c r="G93" s="81">
        <f ca="1">SUM(G12:G92)</f>
        <v>0</v>
      </c>
      <c r="H93" s="80"/>
      <c r="I93" s="81">
        <f ca="1">SUM(I12:I92)</f>
        <v>925</v>
      </c>
      <c r="J93" s="97"/>
      <c r="K93" s="97">
        <f ca="1">SUM(K12:K92)</f>
        <v>41611.75</v>
      </c>
      <c r="L93" s="80"/>
      <c r="M93" s="81">
        <f ca="1">SUM(M12:M92)</f>
        <v>0</v>
      </c>
      <c r="N93" s="80"/>
      <c r="O93" s="81">
        <f ca="1">SUM(O12:O92)</f>
        <v>50</v>
      </c>
      <c r="P93" s="97"/>
      <c r="Q93" s="97">
        <f ca="1">SUM(Q12:Q92)</f>
        <v>2758.25</v>
      </c>
      <c r="R93" s="80"/>
      <c r="S93" s="81">
        <f ca="1">SUM(S12:S92)</f>
        <v>0</v>
      </c>
      <c r="T93" s="80"/>
      <c r="U93" s="81">
        <f ca="1">SUM(U12:U92)</f>
        <v>0</v>
      </c>
      <c r="V93" s="80"/>
      <c r="W93" s="81">
        <f ca="1">SUM(W12:W92)</f>
        <v>18314</v>
      </c>
      <c r="X93" s="80"/>
      <c r="Y93" s="81">
        <f ca="1">SUM(Y12:Y92)</f>
        <v>0</v>
      </c>
      <c r="Z93" s="81"/>
      <c r="AA93" s="81">
        <f ca="1">SUM(AA12:AA92)</f>
        <v>420</v>
      </c>
      <c r="AB93" s="81">
        <f ca="1">SUM(AB13:AB92)</f>
        <v>64079</v>
      </c>
    </row>
    <row r="94" spans="1:29">
      <c r="C94" s="41" t="s">
        <v>25</v>
      </c>
      <c r="F94" s="41"/>
      <c r="G94" s="41"/>
      <c r="H94" s="41"/>
      <c r="I94" s="41"/>
      <c r="J94" s="41"/>
      <c r="K94" s="41"/>
      <c r="L94" s="41"/>
      <c r="M94" s="41"/>
      <c r="N94" s="191"/>
      <c r="O94" s="191"/>
      <c r="P94" s="191"/>
      <c r="Q94" s="19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2">
        <f ca="1">SUBTOTAL(9,AB13:AB92)</f>
        <v>64079</v>
      </c>
    </row>
    <row r="95" spans="1:29">
      <c r="C95" s="56"/>
      <c r="F95" s="56"/>
      <c r="G95" s="56"/>
      <c r="H95" s="158"/>
      <c r="I95" s="158"/>
      <c r="J95" s="158"/>
      <c r="K95" s="158"/>
      <c r="L95" s="56"/>
      <c r="M95" s="56"/>
      <c r="N95" s="192"/>
      <c r="O95" s="192"/>
      <c r="P95" s="192"/>
      <c r="Q95" s="192"/>
      <c r="R95" s="56"/>
      <c r="S95" s="56"/>
      <c r="T95" s="158"/>
      <c r="U95" s="158"/>
      <c r="V95" s="158"/>
      <c r="W95" s="158"/>
      <c r="X95" s="56"/>
      <c r="Y95" s="56"/>
      <c r="Z95" s="56"/>
      <c r="AA95" s="56"/>
    </row>
    <row r="96" spans="1:29">
      <c r="A96" s="218"/>
      <c r="AB96" s="19"/>
    </row>
    <row r="105" spans="28:28">
      <c r="AB105" s="21">
        <f>SUM(AB103-AB102)</f>
        <v>0</v>
      </c>
    </row>
  </sheetData>
  <autoFilter ref="A12:AB93" xr:uid="{00000000-0009-0000-0000-000013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3" xr:uid="{00000000-0002-0000-1300-000000000000}">
      <formula1>Name</formula1>
    </dataValidation>
    <dataValidation type="list" allowBlank="1" showInputMessage="1" showErrorMessage="1" sqref="C12" xr:uid="{00000000-0002-0000-1300-000001000000}">
      <formula1>Kategorie</formula1>
    </dataValidation>
    <dataValidation type="list" allowBlank="1" showInputMessage="1" showErrorMessage="1" sqref="D12" xr:uid="{00000000-0002-0000-13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4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0000"/>
    <pageSetUpPr fitToPage="1"/>
  </sheetPr>
  <dimension ref="A1:AD105"/>
  <sheetViews>
    <sheetView view="pageBreakPreview" topLeftCell="A55" zoomScaleNormal="100" zoomScaleSheetLayoutView="100" workbookViewId="0">
      <selection activeCell="J14" sqref="J1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25" t="str">
        <f>IF(Vertragsdaten!B6="","",Vertragsdaten!B6)</f>
        <v>EP SIEP</v>
      </c>
      <c r="C4" s="225"/>
      <c r="D4" s="225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42917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7.5</v>
      </c>
      <c r="F13" s="107"/>
      <c r="G13" s="99">
        <f ca="1">IF($D13="",0,$D13*F13)</f>
        <v>0</v>
      </c>
      <c r="H13" s="121"/>
      <c r="I13" s="153">
        <f ca="1">IF($D13="",0,$D13*H13)</f>
        <v>0</v>
      </c>
      <c r="J13" s="121">
        <v>3</v>
      </c>
      <c r="K13" s="153">
        <f ca="1">IF($D13="",0,$D13*J13)</f>
        <v>420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1.25</v>
      </c>
      <c r="Q13" s="182">
        <f ca="1">IF($D13="",0,$D13*P13)</f>
        <v>175</v>
      </c>
      <c r="R13" s="120">
        <v>1</v>
      </c>
      <c r="S13" s="99">
        <f ca="1">IF($D13="",0,$D13*R13)</f>
        <v>140</v>
      </c>
      <c r="T13" s="121"/>
      <c r="U13" s="153">
        <f ca="1">IF($D13="",0,$D13*T13)</f>
        <v>0</v>
      </c>
      <c r="V13" s="121">
        <v>2.25</v>
      </c>
      <c r="W13" s="153">
        <f ca="1">IF($D13="",0,$D13*V13)</f>
        <v>315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1050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0.25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>
        <v>0.25</v>
      </c>
      <c r="K14" s="147">
        <f t="shared" ref="K14:K77" ca="1" si="4">IF($D14="",0,$D14*J14)</f>
        <v>25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25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19.5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19.5</v>
      </c>
      <c r="K24" s="147">
        <f t="shared" ca="1" si="4"/>
        <v>2730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2730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22.25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22.25</v>
      </c>
      <c r="K25" s="147">
        <f t="shared" ca="1" si="4"/>
        <v>2625.5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2625.5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29.75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>
        <v>4</v>
      </c>
      <c r="S34" s="100">
        <f t="shared" si="8"/>
        <v>400</v>
      </c>
      <c r="T34" s="122"/>
      <c r="U34" s="147">
        <f t="shared" si="9"/>
        <v>0</v>
      </c>
      <c r="V34" s="122">
        <v>25.75</v>
      </c>
      <c r="W34" s="147">
        <f t="shared" si="10"/>
        <v>2575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2975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5</v>
      </c>
      <c r="F44" s="107"/>
      <c r="G44" s="100">
        <f t="shared" si="3"/>
        <v>0</v>
      </c>
      <c r="H44" s="122"/>
      <c r="I44" s="147">
        <f t="shared" si="3"/>
        <v>0</v>
      </c>
      <c r="J44" s="122">
        <v>0.75</v>
      </c>
      <c r="K44" s="147">
        <f t="shared" si="4"/>
        <v>75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>
        <v>4.25</v>
      </c>
      <c r="W44" s="147">
        <f t="shared" si="10"/>
        <v>425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500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35.75</v>
      </c>
      <c r="F46" s="107"/>
      <c r="G46" s="100">
        <f t="shared" si="3"/>
        <v>0</v>
      </c>
      <c r="H46" s="122"/>
      <c r="I46" s="147">
        <f t="shared" si="3"/>
        <v>0</v>
      </c>
      <c r="J46" s="122">
        <v>35.75</v>
      </c>
      <c r="K46" s="147">
        <f t="shared" si="4"/>
        <v>2681.25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2681.25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6.75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>
        <v>6.75</v>
      </c>
      <c r="W67" s="147">
        <f t="shared" si="10"/>
        <v>405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405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89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89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1" si="16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89" si="17">IF($D78="",0,$D78*J78)</f>
        <v>0</v>
      </c>
      <c r="L78" s="104"/>
      <c r="M78" s="100">
        <f t="shared" ref="M78:M89" si="18">IF($D78="",0,$D78*L78)</f>
        <v>0</v>
      </c>
      <c r="N78" s="183"/>
      <c r="O78" s="184">
        <f t="shared" ref="O78:O89" si="19">IF($D78="",0,$D78*N78)</f>
        <v>0</v>
      </c>
      <c r="P78" s="183"/>
      <c r="Q78" s="184">
        <f t="shared" ref="Q78:Q89" si="20">IF($D78="",0,$D78*P78)</f>
        <v>0</v>
      </c>
      <c r="R78" s="104"/>
      <c r="S78" s="100">
        <f t="shared" ref="S78:S89" si="21">IF($D78="",0,$D78*R78)</f>
        <v>0</v>
      </c>
      <c r="T78" s="122"/>
      <c r="U78" s="147">
        <f t="shared" ref="U78:U89" si="22">IF($D78="",0,$D78*T78)</f>
        <v>0</v>
      </c>
      <c r="V78" s="122"/>
      <c r="W78" s="147">
        <f t="shared" ref="W78:W89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89" si="25">IF($D78="",0,$D78*Z78)</f>
        <v>0</v>
      </c>
      <c r="AB78" s="83">
        <f t="shared" si="15"/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7</v>
      </c>
      <c r="F79" s="75"/>
      <c r="G79" s="100">
        <f t="shared" si="14"/>
        <v>0</v>
      </c>
      <c r="H79" s="122"/>
      <c r="I79" s="147">
        <f t="shared" si="14"/>
        <v>0</v>
      </c>
      <c r="J79" s="122">
        <v>7</v>
      </c>
      <c r="K79" s="147">
        <f t="shared" si="17"/>
        <v>826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826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2.75</v>
      </c>
      <c r="F86" s="75"/>
      <c r="G86" s="100">
        <f t="shared" si="14"/>
        <v>0</v>
      </c>
      <c r="H86" s="122"/>
      <c r="I86" s="147">
        <f t="shared" si="14"/>
        <v>0</v>
      </c>
      <c r="J86" s="122">
        <v>2.75</v>
      </c>
      <c r="K86" s="147">
        <f t="shared" si="17"/>
        <v>96.25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96.25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4.5</v>
      </c>
      <c r="F87" s="75"/>
      <c r="G87" s="100">
        <f t="shared" si="14"/>
        <v>0</v>
      </c>
      <c r="H87" s="122"/>
      <c r="I87" s="147">
        <f t="shared" si="14"/>
        <v>0</v>
      </c>
      <c r="J87" s="122">
        <v>4.5</v>
      </c>
      <c r="K87" s="147">
        <f t="shared" si="17"/>
        <v>450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450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7"/>
        <v>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6</v>
      </c>
      <c r="F89" s="75">
        <v>6</v>
      </c>
      <c r="G89" s="100">
        <f t="shared" si="14"/>
        <v>450</v>
      </c>
      <c r="H89" s="122"/>
      <c r="I89" s="147">
        <f t="shared" si="14"/>
        <v>0</v>
      </c>
      <c r="J89" s="122"/>
      <c r="K89" s="147">
        <f t="shared" si="17"/>
        <v>0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>IF($D89="",0,$D89*X89)</f>
        <v>0</v>
      </c>
      <c r="Z89" s="171"/>
      <c r="AA89" s="140">
        <f t="shared" si="25"/>
        <v>0</v>
      </c>
      <c r="AB89" s="83">
        <f t="shared" si="15"/>
        <v>450</v>
      </c>
    </row>
    <row r="90" spans="1:29" ht="15" customHeight="1">
      <c r="A90" s="85"/>
      <c r="C90" s="18"/>
      <c r="D90" s="19"/>
      <c r="E90" s="20"/>
      <c r="F90" s="75"/>
      <c r="G90" s="100"/>
      <c r="H90" s="122"/>
      <c r="I90" s="147"/>
      <c r="J90" s="122"/>
      <c r="K90" s="147"/>
      <c r="L90" s="104"/>
      <c r="M90" s="100"/>
      <c r="N90" s="183"/>
      <c r="O90" s="184"/>
      <c r="P90" s="183"/>
      <c r="Q90" s="184"/>
      <c r="R90" s="104"/>
      <c r="S90" s="100"/>
      <c r="T90" s="122"/>
      <c r="U90" s="147"/>
      <c r="V90" s="122"/>
      <c r="W90" s="147"/>
      <c r="X90" s="104"/>
      <c r="Y90" s="100"/>
      <c r="Z90" s="171"/>
      <c r="AA90" s="140"/>
      <c r="AB90" s="83"/>
    </row>
    <row r="91" spans="1:29" s="62" customFormat="1" ht="15" customHeight="1">
      <c r="A91" s="86"/>
      <c r="C91" s="63" t="s">
        <v>155</v>
      </c>
      <c r="D91" s="57"/>
      <c r="E91" s="20">
        <f t="shared" si="16"/>
        <v>147</v>
      </c>
      <c r="F91" s="76">
        <f>SUM(F12:F90)</f>
        <v>6</v>
      </c>
      <c r="G91" s="77"/>
      <c r="H91" s="154">
        <f>SUM(H12:H90)</f>
        <v>0</v>
      </c>
      <c r="I91" s="155"/>
      <c r="J91" s="207">
        <f>SUM(J12:J90)</f>
        <v>95.75</v>
      </c>
      <c r="K91" s="207"/>
      <c r="L91" s="76">
        <f>SUM(L12:L90)</f>
        <v>0</v>
      </c>
      <c r="M91" s="77"/>
      <c r="N91" s="185">
        <f>SUM(N12:N90)</f>
        <v>0</v>
      </c>
      <c r="O91" s="186"/>
      <c r="P91" s="212">
        <f>SUM(P12:P90)</f>
        <v>1.25</v>
      </c>
      <c r="Q91" s="212"/>
      <c r="R91" s="76">
        <f>SUM(R12:R90)</f>
        <v>5</v>
      </c>
      <c r="S91" s="77"/>
      <c r="T91" s="154">
        <f>SUM(T12:T90)</f>
        <v>0</v>
      </c>
      <c r="U91" s="155"/>
      <c r="V91" s="154">
        <f>SUM(V12:V90)</f>
        <v>39</v>
      </c>
      <c r="W91" s="155"/>
      <c r="X91" s="76">
        <f>SUM(X12:X90)</f>
        <v>0</v>
      </c>
      <c r="Y91" s="77"/>
      <c r="Z91" s="77">
        <f>SUM(Z12:Z90)</f>
        <v>0</v>
      </c>
      <c r="AA91" s="77"/>
      <c r="AB91" s="77"/>
    </row>
    <row r="92" spans="1:29" ht="4.5" customHeight="1">
      <c r="A92" s="87"/>
      <c r="B92" s="40"/>
      <c r="C92" s="69"/>
      <c r="D92" s="70"/>
      <c r="E92" s="70"/>
      <c r="F92" s="78"/>
      <c r="G92" s="79"/>
      <c r="H92" s="156"/>
      <c r="I92" s="157"/>
      <c r="J92" s="208"/>
      <c r="K92" s="208"/>
      <c r="L92" s="78"/>
      <c r="M92" s="79"/>
      <c r="N92" s="187"/>
      <c r="O92" s="188"/>
      <c r="P92" s="213"/>
      <c r="Q92" s="213"/>
      <c r="R92" s="78"/>
      <c r="S92" s="79"/>
      <c r="T92" s="156"/>
      <c r="U92" s="157"/>
      <c r="V92" s="156"/>
      <c r="W92" s="157"/>
      <c r="X92" s="78"/>
      <c r="Y92" s="79"/>
      <c r="Z92" s="70"/>
      <c r="AA92" s="70"/>
      <c r="AB92" s="70"/>
      <c r="AC92" s="65"/>
    </row>
    <row r="93" spans="1:29" s="14" customFormat="1" ht="15" customHeight="1">
      <c r="A93" s="159"/>
      <c r="B93" s="159"/>
      <c r="C93" s="67" t="s">
        <v>156</v>
      </c>
      <c r="D93" s="160"/>
      <c r="E93" s="161"/>
      <c r="F93" s="80"/>
      <c r="G93" s="81">
        <f ca="1">SUM(G12:G92)</f>
        <v>450</v>
      </c>
      <c r="H93" s="80"/>
      <c r="I93" s="81">
        <f ca="1">SUM(I12:I92)</f>
        <v>0</v>
      </c>
      <c r="J93" s="97"/>
      <c r="K93" s="97">
        <f ca="1">SUM(K12:K92)</f>
        <v>9929</v>
      </c>
      <c r="L93" s="80"/>
      <c r="M93" s="81">
        <f ca="1">SUM(M12:M92)</f>
        <v>0</v>
      </c>
      <c r="N93" s="80"/>
      <c r="O93" s="81">
        <f ca="1">SUM(O12:O92)</f>
        <v>0</v>
      </c>
      <c r="P93" s="97"/>
      <c r="Q93" s="97">
        <f ca="1">SUM(Q12:Q92)</f>
        <v>175</v>
      </c>
      <c r="R93" s="80"/>
      <c r="S93" s="81">
        <f ca="1">SUM(S12:S92)</f>
        <v>540</v>
      </c>
      <c r="T93" s="80"/>
      <c r="U93" s="81">
        <f ca="1">SUM(U12:U92)</f>
        <v>0</v>
      </c>
      <c r="V93" s="80"/>
      <c r="W93" s="81">
        <f ca="1">SUM(W12:W92)</f>
        <v>3720</v>
      </c>
      <c r="X93" s="80"/>
      <c r="Y93" s="81">
        <f ca="1">SUM(Y12:Y92)</f>
        <v>0</v>
      </c>
      <c r="Z93" s="81"/>
      <c r="AA93" s="81">
        <f ca="1">SUM(AA12:AA92)</f>
        <v>0</v>
      </c>
      <c r="AB93" s="81">
        <f ca="1">SUM(AB13:AB92)</f>
        <v>14814</v>
      </c>
    </row>
    <row r="94" spans="1:29">
      <c r="C94" s="41" t="s">
        <v>25</v>
      </c>
      <c r="F94" s="41"/>
      <c r="G94" s="41"/>
      <c r="H94" s="41"/>
      <c r="I94" s="41"/>
      <c r="J94" s="41"/>
      <c r="K94" s="41"/>
      <c r="L94" s="41"/>
      <c r="M94" s="41"/>
      <c r="N94" s="191"/>
      <c r="O94" s="191"/>
      <c r="P94" s="191"/>
      <c r="Q94" s="19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2">
        <f ca="1">SUBTOTAL(9,AB13:AB92)</f>
        <v>14814</v>
      </c>
    </row>
    <row r="95" spans="1:29">
      <c r="C95" s="56"/>
      <c r="F95" s="56"/>
      <c r="G95" s="56"/>
      <c r="H95" s="158"/>
      <c r="I95" s="158"/>
      <c r="J95" s="158"/>
      <c r="K95" s="158"/>
      <c r="L95" s="56"/>
      <c r="M95" s="56"/>
      <c r="N95" s="192"/>
      <c r="O95" s="192"/>
      <c r="P95" s="192"/>
      <c r="Q95" s="192"/>
      <c r="R95" s="56"/>
      <c r="S95" s="56"/>
      <c r="T95" s="158"/>
      <c r="U95" s="158"/>
      <c r="V95" s="158"/>
      <c r="W95" s="158"/>
      <c r="X95" s="56"/>
      <c r="Y95" s="56"/>
      <c r="Z95" s="56"/>
      <c r="AA95" s="56"/>
    </row>
    <row r="96" spans="1:29">
      <c r="A96" s="218" t="s">
        <v>309</v>
      </c>
      <c r="AB96" s="19"/>
    </row>
    <row r="105" spans="28:28">
      <c r="AB105" s="21">
        <f>SUM(AB103-AB102)</f>
        <v>0</v>
      </c>
    </row>
  </sheetData>
  <autoFilter ref="A12:AB93" xr:uid="{00000000-0009-0000-0000-000014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1400-000000000000}">
      <formula1>Jahr</formula1>
    </dataValidation>
    <dataValidation type="list" allowBlank="1" showInputMessage="1" showErrorMessage="1" sqref="C12" xr:uid="{00000000-0002-0000-1400-000001000000}">
      <formula1>Kategorie</formula1>
    </dataValidation>
    <dataValidation type="list" allowBlank="1" showInputMessage="1" showErrorMessage="1" sqref="A13:A93" xr:uid="{00000000-0002-0000-14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3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FF0000"/>
    <pageSetUpPr fitToPage="1"/>
  </sheetPr>
  <dimension ref="A1:AD106"/>
  <sheetViews>
    <sheetView view="pageBreakPreview" topLeftCell="A22" zoomScaleNormal="100" zoomScaleSheetLayoutView="100" workbookViewId="0">
      <selection activeCell="H13" sqref="H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29" t="str">
        <f>IF(Vertragsdaten!B6="","",Vertragsdaten!B6)</f>
        <v>EP SIEP</v>
      </c>
      <c r="C4" s="229"/>
      <c r="D4" s="22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42948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6</v>
      </c>
      <c r="F13" s="107"/>
      <c r="G13" s="99">
        <f ca="1">IF($D13="",0,$D13*F13)</f>
        <v>0</v>
      </c>
      <c r="H13" s="121">
        <f>1.5+2</f>
        <v>3.5</v>
      </c>
      <c r="I13" s="153">
        <f ca="1">IF($D13="",0,$D13*H13)</f>
        <v>490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>
        <v>1</v>
      </c>
      <c r="O13" s="182">
        <f ca="1">IF($D13="",0,$D13*N13)</f>
        <v>140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>
        <v>1.5</v>
      </c>
      <c r="U13" s="153">
        <f ca="1">IF($D13="",0,$D13*T13)</f>
        <v>210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840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1.5</v>
      </c>
      <c r="Q15" s="184">
        <f t="shared" ca="1" si="7"/>
        <v>177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177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>
        <v>14.25</v>
      </c>
      <c r="U18" s="147">
        <f t="shared" ca="1" si="9"/>
        <v>1995</v>
      </c>
      <c r="V18" s="122">
        <v>10.75</v>
      </c>
      <c r="W18" s="147">
        <f t="shared" ca="1" si="10"/>
        <v>1505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3500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1</v>
      </c>
      <c r="F21" s="107"/>
      <c r="G21" s="100">
        <f t="shared" ca="1" si="3"/>
        <v>0</v>
      </c>
      <c r="H21" s="122"/>
      <c r="I21" s="147">
        <f t="shared" ca="1" si="3"/>
        <v>0</v>
      </c>
      <c r="J21" s="122">
        <v>1</v>
      </c>
      <c r="K21" s="147">
        <f t="shared" ca="1" si="4"/>
        <v>100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100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47.75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47.75</v>
      </c>
      <c r="K24" s="147">
        <f t="shared" ca="1" si="4"/>
        <v>6685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6685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18.25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18.25</v>
      </c>
      <c r="K25" s="147">
        <f t="shared" ca="1" si="4"/>
        <v>2153.5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2153.5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3</v>
      </c>
      <c r="F30" s="107"/>
      <c r="G30" s="100">
        <f t="shared" ca="1" si="3"/>
        <v>0</v>
      </c>
      <c r="H30" s="122">
        <v>1.5</v>
      </c>
      <c r="I30" s="147">
        <f t="shared" ca="1" si="3"/>
        <v>150</v>
      </c>
      <c r="J30" s="122"/>
      <c r="K30" s="147">
        <f t="shared" ca="1" si="4"/>
        <v>0</v>
      </c>
      <c r="L30" s="104"/>
      <c r="M30" s="100">
        <f t="shared" ca="1" si="5"/>
        <v>0</v>
      </c>
      <c r="N30" s="183">
        <v>0.5</v>
      </c>
      <c r="O30" s="184">
        <f t="shared" ca="1" si="6"/>
        <v>50</v>
      </c>
      <c r="P30" s="183"/>
      <c r="Q30" s="184">
        <f t="shared" ca="1" si="7"/>
        <v>0</v>
      </c>
      <c r="R30" s="104"/>
      <c r="S30" s="100">
        <f t="shared" ca="1" si="8"/>
        <v>0</v>
      </c>
      <c r="T30" s="122">
        <v>1</v>
      </c>
      <c r="U30" s="147">
        <f t="shared" ca="1" si="9"/>
        <v>100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300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9.75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9.75</v>
      </c>
      <c r="W34" s="147">
        <f t="shared" si="10"/>
        <v>975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975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0.5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>
        <v>0.5</v>
      </c>
      <c r="O62" s="184">
        <f t="shared" si="6"/>
        <v>50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50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89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89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2" si="16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89" si="17">IF($D78="",0,$D78*J78)</f>
        <v>0</v>
      </c>
      <c r="L78" s="104"/>
      <c r="M78" s="100">
        <f t="shared" ref="M78:M89" si="18">IF($D78="",0,$D78*L78)</f>
        <v>0</v>
      </c>
      <c r="N78" s="183"/>
      <c r="O78" s="184">
        <f t="shared" ref="O78:O89" si="19">IF($D78="",0,$D78*N78)</f>
        <v>0</v>
      </c>
      <c r="P78" s="183"/>
      <c r="Q78" s="184">
        <f t="shared" ref="Q78:Q89" si="20">IF($D78="",0,$D78*P78)</f>
        <v>0</v>
      </c>
      <c r="R78" s="104"/>
      <c r="S78" s="100">
        <f t="shared" ref="S78:S89" si="21">IF($D78="",0,$D78*R78)</f>
        <v>0</v>
      </c>
      <c r="T78" s="122"/>
      <c r="U78" s="147">
        <f t="shared" ref="U78:U89" si="22">IF($D78="",0,$D78*T78)</f>
        <v>0</v>
      </c>
      <c r="V78" s="122"/>
      <c r="W78" s="147">
        <f t="shared" ref="W78:W89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89" si="25">IF($D78="",0,$D78*Z78)</f>
        <v>0</v>
      </c>
      <c r="AB78" s="83">
        <f t="shared" si="15"/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7"/>
        <v>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13.5</v>
      </c>
      <c r="F88" s="75"/>
      <c r="G88" s="100">
        <f t="shared" si="14"/>
        <v>0</v>
      </c>
      <c r="H88" s="122"/>
      <c r="I88" s="147">
        <f t="shared" si="14"/>
        <v>0</v>
      </c>
      <c r="J88" s="122">
        <v>13.5</v>
      </c>
      <c r="K88" s="147">
        <f t="shared" si="17"/>
        <v>1350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1350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7"/>
        <v>0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>IF($D89="",0,$D89*X89)</f>
        <v>0</v>
      </c>
      <c r="Z89" s="171"/>
      <c r="AA89" s="140">
        <f t="shared" si="25"/>
        <v>0</v>
      </c>
      <c r="AB89" s="83">
        <f t="shared" si="1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>F90+H90+J90+L90+N90+P90+R90+T90+V90+X90+Z90</f>
        <v>7</v>
      </c>
      <c r="F90" s="75"/>
      <c r="G90" s="100">
        <f>IF($D90="",0,$D90*F90)</f>
        <v>0</v>
      </c>
      <c r="H90" s="122"/>
      <c r="I90" s="147">
        <f>IF($D90="",0,$D90*H90)</f>
        <v>0</v>
      </c>
      <c r="J90" s="122">
        <v>7</v>
      </c>
      <c r="K90" s="147">
        <f>IF($D90="",0,$D90*J90)</f>
        <v>245</v>
      </c>
      <c r="L90" s="104"/>
      <c r="M90" s="100">
        <f>IF($D90="",0,$D90*L90)</f>
        <v>0</v>
      </c>
      <c r="N90" s="183"/>
      <c r="O90" s="184">
        <f>IF($D90="",0,$D90*N90)</f>
        <v>0</v>
      </c>
      <c r="P90" s="183"/>
      <c r="Q90" s="184">
        <f>IF($D90="",0,$D90*P90)</f>
        <v>0</v>
      </c>
      <c r="R90" s="104"/>
      <c r="S90" s="100">
        <f>IF($D90="",0,$D90*R90)</f>
        <v>0</v>
      </c>
      <c r="T90" s="122"/>
      <c r="U90" s="147">
        <f>IF($D90="",0,$D90*T90)</f>
        <v>0</v>
      </c>
      <c r="V90" s="122"/>
      <c r="W90" s="147">
        <f>IF($D90="",0,$D90*V90)</f>
        <v>0</v>
      </c>
      <c r="X90" s="104"/>
      <c r="Y90" s="100">
        <f>IF($D90="",0,$D90*X90)</f>
        <v>0</v>
      </c>
      <c r="Z90" s="171"/>
      <c r="AA90" s="140">
        <f>IF($D90="",0,$D90*Z90)</f>
        <v>0</v>
      </c>
      <c r="AB90" s="83">
        <f>IF(D90="",0,D90*E90)</f>
        <v>245</v>
      </c>
    </row>
    <row r="91" spans="1:29" ht="15" customHeight="1">
      <c r="A91" s="85"/>
      <c r="C91" s="18"/>
      <c r="D91" s="19"/>
      <c r="E91" s="20"/>
      <c r="F91" s="75"/>
      <c r="G91" s="100"/>
      <c r="H91" s="122"/>
      <c r="I91" s="147"/>
      <c r="J91" s="122"/>
      <c r="K91" s="147"/>
      <c r="L91" s="104"/>
      <c r="M91" s="100"/>
      <c r="N91" s="183"/>
      <c r="O91" s="184"/>
      <c r="P91" s="183"/>
      <c r="Q91" s="184"/>
      <c r="R91" s="104"/>
      <c r="S91" s="100"/>
      <c r="T91" s="122"/>
      <c r="U91" s="147"/>
      <c r="V91" s="122"/>
      <c r="W91" s="147"/>
      <c r="X91" s="104"/>
      <c r="Y91" s="100"/>
      <c r="Z91" s="171"/>
      <c r="AA91" s="140"/>
      <c r="AB91" s="83"/>
    </row>
    <row r="92" spans="1:29" s="62" customFormat="1" ht="15" customHeight="1">
      <c r="A92" s="86"/>
      <c r="C92" s="63" t="s">
        <v>155</v>
      </c>
      <c r="D92" s="57"/>
      <c r="E92" s="20">
        <f t="shared" si="16"/>
        <v>133.25</v>
      </c>
      <c r="F92" s="76">
        <f>SUM(F12:F91)</f>
        <v>0</v>
      </c>
      <c r="G92" s="77"/>
      <c r="H92" s="154">
        <f>SUM(H12:H91)</f>
        <v>5</v>
      </c>
      <c r="I92" s="155"/>
      <c r="J92" s="207">
        <f>SUM(J12:J91)</f>
        <v>87.5</v>
      </c>
      <c r="K92" s="207"/>
      <c r="L92" s="76">
        <f>SUM(L12:L91)</f>
        <v>0</v>
      </c>
      <c r="M92" s="77"/>
      <c r="N92" s="185">
        <f>SUM(N12:N91)</f>
        <v>2</v>
      </c>
      <c r="O92" s="186"/>
      <c r="P92" s="212">
        <f>SUM(P12:P91)</f>
        <v>1.5</v>
      </c>
      <c r="Q92" s="212"/>
      <c r="R92" s="76">
        <f>SUM(R12:R91)</f>
        <v>0</v>
      </c>
      <c r="S92" s="77"/>
      <c r="T92" s="154">
        <f>SUM(T12:T91)</f>
        <v>16.75</v>
      </c>
      <c r="U92" s="155"/>
      <c r="V92" s="154">
        <f>SUM(V12:V91)</f>
        <v>20.5</v>
      </c>
      <c r="W92" s="155"/>
      <c r="X92" s="76">
        <f>SUM(X12:X91)</f>
        <v>0</v>
      </c>
      <c r="Y92" s="77"/>
      <c r="Z92" s="77">
        <f>SUM(Z12:Z91)</f>
        <v>0</v>
      </c>
      <c r="AA92" s="77"/>
      <c r="AB92" s="77"/>
    </row>
    <row r="93" spans="1:29" ht="4.5" customHeight="1">
      <c r="A93" s="87"/>
      <c r="B93" s="40"/>
      <c r="C93" s="69"/>
      <c r="D93" s="70"/>
      <c r="E93" s="70"/>
      <c r="F93" s="78"/>
      <c r="G93" s="79"/>
      <c r="H93" s="156"/>
      <c r="I93" s="157"/>
      <c r="J93" s="208"/>
      <c r="K93" s="208"/>
      <c r="L93" s="78"/>
      <c r="M93" s="79"/>
      <c r="N93" s="187"/>
      <c r="O93" s="188"/>
      <c r="P93" s="213"/>
      <c r="Q93" s="213"/>
      <c r="R93" s="78"/>
      <c r="S93" s="79"/>
      <c r="T93" s="156"/>
      <c r="U93" s="157"/>
      <c r="V93" s="156"/>
      <c r="W93" s="157"/>
      <c r="X93" s="78"/>
      <c r="Y93" s="79"/>
      <c r="Z93" s="70"/>
      <c r="AA93" s="70"/>
      <c r="AB93" s="70"/>
      <c r="AC93" s="65"/>
    </row>
    <row r="94" spans="1:29" s="14" customFormat="1" ht="15" customHeight="1">
      <c r="A94" s="159"/>
      <c r="B94" s="159"/>
      <c r="C94" s="67" t="s">
        <v>156</v>
      </c>
      <c r="D94" s="160"/>
      <c r="E94" s="161"/>
      <c r="F94" s="80"/>
      <c r="G94" s="81">
        <f ca="1">SUM(G12:G93)</f>
        <v>0</v>
      </c>
      <c r="H94" s="80"/>
      <c r="I94" s="81">
        <f ca="1">SUM(I12:I93)</f>
        <v>640</v>
      </c>
      <c r="J94" s="97"/>
      <c r="K94" s="97">
        <f ca="1">SUM(K12:K93)</f>
        <v>10533.5</v>
      </c>
      <c r="L94" s="80"/>
      <c r="M94" s="81">
        <f ca="1">SUM(M12:M93)</f>
        <v>0</v>
      </c>
      <c r="N94" s="80"/>
      <c r="O94" s="81">
        <f ca="1">SUM(O12:O93)</f>
        <v>240</v>
      </c>
      <c r="P94" s="97"/>
      <c r="Q94" s="97">
        <f ca="1">SUM(Q12:Q93)</f>
        <v>177</v>
      </c>
      <c r="R94" s="80"/>
      <c r="S94" s="81">
        <f ca="1">SUM(S12:S93)</f>
        <v>0</v>
      </c>
      <c r="T94" s="80"/>
      <c r="U94" s="81">
        <f ca="1">SUM(U12:U93)</f>
        <v>2305</v>
      </c>
      <c r="V94" s="80"/>
      <c r="W94" s="81">
        <f ca="1">SUM(W12:W93)</f>
        <v>2480</v>
      </c>
      <c r="X94" s="80"/>
      <c r="Y94" s="81">
        <f ca="1">SUM(Y12:Y93)</f>
        <v>0</v>
      </c>
      <c r="Z94" s="81"/>
      <c r="AA94" s="81">
        <f ca="1">SUM(AA12:AA93)</f>
        <v>0</v>
      </c>
      <c r="AB94" s="81">
        <f ca="1">SUM(AB13:AB93)</f>
        <v>16375.5</v>
      </c>
    </row>
    <row r="95" spans="1:29">
      <c r="C95" s="41" t="s">
        <v>25</v>
      </c>
      <c r="F95" s="41"/>
      <c r="G95" s="41"/>
      <c r="H95" s="41"/>
      <c r="I95" s="41"/>
      <c r="J95" s="41"/>
      <c r="K95" s="41"/>
      <c r="L95" s="41"/>
      <c r="M95" s="41"/>
      <c r="N95" s="191"/>
      <c r="O95" s="191"/>
      <c r="P95" s="191"/>
      <c r="Q95" s="191"/>
      <c r="R95" s="41"/>
      <c r="S95" s="41"/>
      <c r="T95" s="41"/>
      <c r="U95" s="41"/>
      <c r="V95" s="41"/>
      <c r="W95" s="41"/>
      <c r="X95" s="41"/>
      <c r="Y95" s="41"/>
      <c r="Z95" s="41"/>
      <c r="AA95" s="41"/>
      <c r="AB95" s="42">
        <f ca="1">SUBTOTAL(9,AB13:AB93)</f>
        <v>16375.5</v>
      </c>
    </row>
    <row r="96" spans="1:29">
      <c r="C96" s="56"/>
      <c r="F96" s="56"/>
      <c r="G96" s="56"/>
      <c r="H96" s="158"/>
      <c r="I96" s="158"/>
      <c r="J96" s="158"/>
      <c r="K96" s="158"/>
      <c r="L96" s="56"/>
      <c r="M96" s="56"/>
      <c r="N96" s="192"/>
      <c r="O96" s="192"/>
      <c r="P96" s="192"/>
      <c r="Q96" s="192"/>
      <c r="R96" s="56"/>
      <c r="S96" s="56"/>
      <c r="T96" s="158"/>
      <c r="U96" s="158"/>
      <c r="V96" s="158"/>
      <c r="W96" s="158"/>
      <c r="X96" s="56"/>
      <c r="Y96" s="56"/>
      <c r="Z96" s="56"/>
      <c r="AA96" s="56"/>
    </row>
    <row r="97" spans="1:28">
      <c r="A97" s="218"/>
      <c r="AB97" s="19"/>
    </row>
    <row r="106" spans="1:28">
      <c r="AB106" s="21">
        <f>SUM(AB104-AB103)</f>
        <v>0</v>
      </c>
    </row>
  </sheetData>
  <autoFilter ref="A12:AB94" xr:uid="{00000000-0009-0000-0000-000015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4" xr:uid="{00000000-0002-0000-1500-000000000000}">
      <formula1>Name</formula1>
    </dataValidation>
    <dataValidation type="list" allowBlank="1" showInputMessage="1" showErrorMessage="1" sqref="C12" xr:uid="{00000000-0002-0000-1500-000001000000}">
      <formula1>Kategorie</formula1>
    </dataValidation>
    <dataValidation type="list" allowBlank="1" showInputMessage="1" showErrorMessage="1" sqref="D12" xr:uid="{00000000-0002-0000-15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9" scale="34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FF0000"/>
    <pageSetUpPr fitToPage="1"/>
  </sheetPr>
  <dimension ref="A1:AD105"/>
  <sheetViews>
    <sheetView view="pageBreakPreview" topLeftCell="A9" zoomScaleNormal="100" zoomScaleSheetLayoutView="100" workbookViewId="0">
      <pane ySplit="2100" activePane="bottomLeft"/>
      <selection pane="bottomLeft" activeCell="T13" sqref="T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29" t="str">
        <f>IF(Vertragsdaten!B6="","",Vertragsdaten!B6)</f>
        <v>EP SIEP</v>
      </c>
      <c r="C4" s="229"/>
      <c r="D4" s="22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42979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6.5</v>
      </c>
      <c r="F13" s="107"/>
      <c r="G13" s="99">
        <f ca="1">IF($D13="",0,$D13*F13)</f>
        <v>0</v>
      </c>
      <c r="H13" s="121">
        <v>3</v>
      </c>
      <c r="I13" s="153">
        <f ca="1">IF($D13="",0,$D13*H13)</f>
        <v>420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>
        <v>1.25</v>
      </c>
      <c r="O13" s="182">
        <f ca="1">IF($D13="",0,$D13*N13)</f>
        <v>175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>
        <v>2.25</v>
      </c>
      <c r="U13" s="153">
        <f ca="1">IF($D13="",0,$D13*T13)</f>
        <v>315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910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7.5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>
        <v>7.5</v>
      </c>
      <c r="U18" s="147">
        <f t="shared" ca="1" si="9"/>
        <v>1050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1050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6.5</v>
      </c>
      <c r="F21" s="107"/>
      <c r="G21" s="100">
        <f t="shared" ca="1" si="3"/>
        <v>0</v>
      </c>
      <c r="H21" s="122"/>
      <c r="I21" s="147">
        <f t="shared" ca="1" si="3"/>
        <v>0</v>
      </c>
      <c r="J21" s="122">
        <v>6.5</v>
      </c>
      <c r="K21" s="147">
        <f t="shared" ca="1" si="4"/>
        <v>650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650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33.25</v>
      </c>
      <c r="F24" s="107"/>
      <c r="G24" s="100">
        <f t="shared" ca="1" si="3"/>
        <v>0</v>
      </c>
      <c r="H24" s="122">
        <v>33.25</v>
      </c>
      <c r="I24" s="147">
        <f t="shared" ca="1" si="3"/>
        <v>4655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4655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5</v>
      </c>
      <c r="K25" s="147">
        <f t="shared" ca="1" si="4"/>
        <v>590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590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3.25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3.25</v>
      </c>
      <c r="W34" s="147">
        <f t="shared" si="10"/>
        <v>325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325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0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90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1" si="16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0" si="17">IF($D78="",0,$D78*J78)</f>
        <v>0</v>
      </c>
      <c r="L78" s="104"/>
      <c r="M78" s="100">
        <f t="shared" ref="M78:M90" si="18">IF($D78="",0,$D78*L78)</f>
        <v>0</v>
      </c>
      <c r="N78" s="183"/>
      <c r="O78" s="184">
        <f t="shared" ref="O78:O90" si="19">IF($D78="",0,$D78*N78)</f>
        <v>0</v>
      </c>
      <c r="P78" s="183"/>
      <c r="Q78" s="184">
        <f t="shared" ref="Q78:Q90" si="20">IF($D78="",0,$D78*P78)</f>
        <v>0</v>
      </c>
      <c r="R78" s="104"/>
      <c r="S78" s="100">
        <f t="shared" ref="S78:S90" si="21">IF($D78="",0,$D78*R78)</f>
        <v>0</v>
      </c>
      <c r="T78" s="122"/>
      <c r="U78" s="147">
        <f t="shared" ref="U78:U90" si="22">IF($D78="",0,$D78*T78)</f>
        <v>0</v>
      </c>
      <c r="V78" s="122"/>
      <c r="W78" s="147">
        <f t="shared" ref="W78:W90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90" si="25">IF($D78="",0,$D78*Z78)</f>
        <v>0</v>
      </c>
      <c r="AB78" s="83">
        <f t="shared" si="15"/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9.25</v>
      </c>
      <c r="F81" s="75"/>
      <c r="G81" s="100">
        <f t="shared" si="14"/>
        <v>0</v>
      </c>
      <c r="H81" s="122"/>
      <c r="I81" s="147">
        <f t="shared" si="14"/>
        <v>0</v>
      </c>
      <c r="J81" s="122">
        <v>9.25</v>
      </c>
      <c r="K81" s="147">
        <f t="shared" si="17"/>
        <v>323.75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/>
      <c r="U81" s="147">
        <f t="shared" si="22"/>
        <v>0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323.75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7"/>
        <v>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>IF($D87="",0,$D87*X87)</f>
        <v>0</v>
      </c>
      <c r="Z87" s="171"/>
      <c r="AA87" s="140">
        <f t="shared" si="25"/>
        <v>0</v>
      </c>
      <c r="AB87" s="83">
        <f t="shared" si="1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7"/>
        <v>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>IF($D88="",0,$D88*X88)</f>
        <v>0</v>
      </c>
      <c r="Z88" s="171"/>
      <c r="AA88" s="140">
        <f t="shared" si="25"/>
        <v>0</v>
      </c>
      <c r="AB88" s="83">
        <f t="shared" si="1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7"/>
        <v>0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>IF($D89="",0,$D89*X89)</f>
        <v>0</v>
      </c>
      <c r="Z89" s="171"/>
      <c r="AA89" s="140">
        <f t="shared" si="25"/>
        <v>0</v>
      </c>
      <c r="AB89" s="83">
        <f t="shared" si="1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6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7"/>
        <v>0</v>
      </c>
      <c r="L90" s="104"/>
      <c r="M90" s="100">
        <f t="shared" si="18"/>
        <v>0</v>
      </c>
      <c r="N90" s="183"/>
      <c r="O90" s="184">
        <f t="shared" si="19"/>
        <v>0</v>
      </c>
      <c r="P90" s="183"/>
      <c r="Q90" s="184">
        <f t="shared" si="20"/>
        <v>0</v>
      </c>
      <c r="R90" s="104"/>
      <c r="S90" s="100">
        <f t="shared" si="21"/>
        <v>0</v>
      </c>
      <c r="T90" s="122"/>
      <c r="U90" s="147">
        <f t="shared" si="22"/>
        <v>0</v>
      </c>
      <c r="V90" s="122"/>
      <c r="W90" s="147">
        <f t="shared" si="23"/>
        <v>0</v>
      </c>
      <c r="X90" s="104"/>
      <c r="Y90" s="100">
        <f>IF($D90="",0,$D90*X90)</f>
        <v>0</v>
      </c>
      <c r="Z90" s="171"/>
      <c r="AA90" s="140">
        <f t="shared" si="25"/>
        <v>0</v>
      </c>
      <c r="AB90" s="83">
        <f t="shared" si="15"/>
        <v>0</v>
      </c>
    </row>
    <row r="91" spans="1:29" s="62" customFormat="1" ht="15" customHeight="1">
      <c r="A91" s="86"/>
      <c r="C91" s="63" t="s">
        <v>155</v>
      </c>
      <c r="D91" s="57"/>
      <c r="E91" s="20">
        <f t="shared" si="16"/>
        <v>71.25</v>
      </c>
      <c r="F91" s="76">
        <f>SUM(F12:F90)</f>
        <v>0</v>
      </c>
      <c r="G91" s="77"/>
      <c r="H91" s="154">
        <f>SUM(H12:H90)</f>
        <v>36.25</v>
      </c>
      <c r="I91" s="155"/>
      <c r="J91" s="207">
        <f>SUM(J12:J90)</f>
        <v>20.75</v>
      </c>
      <c r="K91" s="207"/>
      <c r="L91" s="76">
        <f>SUM(L12:L90)</f>
        <v>0</v>
      </c>
      <c r="M91" s="77"/>
      <c r="N91" s="185">
        <f>SUM(N12:N90)</f>
        <v>1.25</v>
      </c>
      <c r="O91" s="186"/>
      <c r="P91" s="212">
        <f>SUM(P12:P90)</f>
        <v>0</v>
      </c>
      <c r="Q91" s="212"/>
      <c r="R91" s="76">
        <f>SUM(R12:R90)</f>
        <v>0</v>
      </c>
      <c r="S91" s="77"/>
      <c r="T91" s="154">
        <f>SUM(T12:T90)</f>
        <v>9.75</v>
      </c>
      <c r="U91" s="155"/>
      <c r="V91" s="154">
        <f>SUM(V12:V90)</f>
        <v>3.25</v>
      </c>
      <c r="W91" s="155"/>
      <c r="X91" s="76">
        <f>SUM(X12:X90)</f>
        <v>0</v>
      </c>
      <c r="Y91" s="77"/>
      <c r="Z91" s="77">
        <f>SUM(Z12:Z90)</f>
        <v>0</v>
      </c>
      <c r="AA91" s="77"/>
      <c r="AB91" s="77"/>
    </row>
    <row r="92" spans="1:29" ht="4.5" customHeight="1">
      <c r="A92" s="87"/>
      <c r="B92" s="40"/>
      <c r="C92" s="69"/>
      <c r="D92" s="70"/>
      <c r="E92" s="70"/>
      <c r="F92" s="78"/>
      <c r="G92" s="79"/>
      <c r="H92" s="156"/>
      <c r="I92" s="157"/>
      <c r="J92" s="208"/>
      <c r="K92" s="208"/>
      <c r="L92" s="78"/>
      <c r="M92" s="79"/>
      <c r="N92" s="187"/>
      <c r="O92" s="188"/>
      <c r="P92" s="213"/>
      <c r="Q92" s="213"/>
      <c r="R92" s="78"/>
      <c r="S92" s="79"/>
      <c r="T92" s="156"/>
      <c r="U92" s="157"/>
      <c r="V92" s="156"/>
      <c r="W92" s="157"/>
      <c r="X92" s="78"/>
      <c r="Y92" s="79"/>
      <c r="Z92" s="70"/>
      <c r="AA92" s="70"/>
      <c r="AB92" s="70"/>
      <c r="AC92" s="65"/>
    </row>
    <row r="93" spans="1:29" s="14" customFormat="1" ht="15" customHeight="1">
      <c r="A93" s="159"/>
      <c r="B93" s="159"/>
      <c r="C93" s="67" t="s">
        <v>156</v>
      </c>
      <c r="D93" s="160"/>
      <c r="E93" s="161"/>
      <c r="F93" s="80"/>
      <c r="G93" s="81">
        <f ca="1">SUM(G12:G92)</f>
        <v>0</v>
      </c>
      <c r="H93" s="80"/>
      <c r="I93" s="81">
        <f ca="1">SUM(I12:I92)</f>
        <v>5075</v>
      </c>
      <c r="J93" s="97"/>
      <c r="K93" s="97">
        <f ca="1">SUM(K12:K92)</f>
        <v>1563.75</v>
      </c>
      <c r="L93" s="80"/>
      <c r="M93" s="81">
        <f ca="1">SUM(M12:M92)</f>
        <v>0</v>
      </c>
      <c r="N93" s="80"/>
      <c r="O93" s="81">
        <f ca="1">SUM(O12:O92)</f>
        <v>175</v>
      </c>
      <c r="P93" s="97"/>
      <c r="Q93" s="97">
        <f ca="1">SUM(Q12:Q92)</f>
        <v>0</v>
      </c>
      <c r="R93" s="80"/>
      <c r="S93" s="81">
        <f ca="1">SUM(S12:S92)</f>
        <v>0</v>
      </c>
      <c r="T93" s="80"/>
      <c r="U93" s="81">
        <f ca="1">SUM(U12:U92)</f>
        <v>1365</v>
      </c>
      <c r="V93" s="80"/>
      <c r="W93" s="81">
        <f ca="1">SUM(W12:W92)</f>
        <v>325</v>
      </c>
      <c r="X93" s="80"/>
      <c r="Y93" s="81">
        <f ca="1">SUM(Y12:Y92)</f>
        <v>0</v>
      </c>
      <c r="Z93" s="81"/>
      <c r="AA93" s="81">
        <f ca="1">SUM(AA12:AA92)</f>
        <v>0</v>
      </c>
      <c r="AB93" s="81">
        <f ca="1">SUM(AB13:AB92)</f>
        <v>8503.75</v>
      </c>
    </row>
    <row r="94" spans="1:29">
      <c r="C94" s="41" t="s">
        <v>25</v>
      </c>
      <c r="F94" s="41"/>
      <c r="G94" s="41"/>
      <c r="H94" s="41"/>
      <c r="I94" s="41"/>
      <c r="J94" s="41"/>
      <c r="K94" s="41"/>
      <c r="L94" s="41"/>
      <c r="M94" s="41"/>
      <c r="N94" s="191"/>
      <c r="O94" s="191"/>
      <c r="P94" s="191"/>
      <c r="Q94" s="191"/>
      <c r="R94" s="41"/>
      <c r="S94" s="41"/>
      <c r="T94" s="41"/>
      <c r="U94" s="41"/>
      <c r="V94" s="41"/>
      <c r="W94" s="41"/>
      <c r="X94" s="41"/>
      <c r="Y94" s="41"/>
      <c r="Z94" s="41"/>
      <c r="AA94" s="41"/>
      <c r="AB94" s="42">
        <f ca="1">SUBTOTAL(9,AB13:AB92)</f>
        <v>8503.75</v>
      </c>
    </row>
    <row r="95" spans="1:29">
      <c r="C95" s="56"/>
      <c r="F95" s="56"/>
      <c r="G95" s="56"/>
      <c r="H95" s="158"/>
      <c r="I95" s="158"/>
      <c r="J95" s="158"/>
      <c r="K95" s="158"/>
      <c r="L95" s="56"/>
      <c r="M95" s="56"/>
      <c r="N95" s="192"/>
      <c r="O95" s="192"/>
      <c r="P95" s="192"/>
      <c r="Q95" s="192"/>
      <c r="R95" s="56"/>
      <c r="S95" s="56"/>
      <c r="T95" s="158"/>
      <c r="U95" s="158"/>
      <c r="V95" s="158"/>
      <c r="W95" s="158"/>
      <c r="X95" s="56"/>
      <c r="Y95" s="56"/>
      <c r="Z95" s="56"/>
      <c r="AA95" s="56"/>
    </row>
    <row r="96" spans="1:29">
      <c r="A96" s="218" t="s">
        <v>309</v>
      </c>
      <c r="AB96" s="19"/>
    </row>
    <row r="105" spans="28:28">
      <c r="AB105" s="21">
        <f>SUM(AB103-AB102)</f>
        <v>0</v>
      </c>
    </row>
  </sheetData>
  <autoFilter ref="A12:AB93" xr:uid="{00000000-0009-0000-0000-000016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1600-000000000000}">
      <formula1>Jahr</formula1>
    </dataValidation>
    <dataValidation type="list" allowBlank="1" showInputMessage="1" showErrorMessage="1" sqref="C12" xr:uid="{00000000-0002-0000-1600-000001000000}">
      <formula1>Kategorie</formula1>
    </dataValidation>
    <dataValidation type="list" allowBlank="1" showInputMessage="1" showErrorMessage="1" sqref="A13:A93" xr:uid="{00000000-0002-0000-16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9" scale="35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FF0000"/>
    <pageSetUpPr fitToPage="1"/>
  </sheetPr>
  <dimension ref="A1:AD107"/>
  <sheetViews>
    <sheetView view="pageBreakPreview" topLeftCell="A8" zoomScaleNormal="100" zoomScaleSheetLayoutView="100" workbookViewId="0">
      <pane ySplit="2460" topLeftCell="A64" activePane="bottomLeft"/>
      <selection pane="bottomLeft" activeCell="V13" sqref="V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31" t="str">
        <f>IF(Vertragsdaten!B6="","",Vertragsdaten!B6)</f>
        <v>EP SIEP</v>
      </c>
      <c r="C4" s="231"/>
      <c r="D4" s="23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43009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7.5</v>
      </c>
      <c r="F13" s="107"/>
      <c r="G13" s="99">
        <f ca="1">IF($D13="",0,$D13*F13)</f>
        <v>0</v>
      </c>
      <c r="H13" s="121"/>
      <c r="I13" s="153">
        <f ca="1">IF($D13="",0,$D13*H13)</f>
        <v>0</v>
      </c>
      <c r="J13" s="121">
        <v>3.5</v>
      </c>
      <c r="K13" s="153">
        <f ca="1">IF($D13="",0,$D13*J13)</f>
        <v>490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1.5</v>
      </c>
      <c r="Q13" s="182">
        <f ca="1">IF($D13="",0,$D13*P13)</f>
        <v>210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2.5</v>
      </c>
      <c r="W13" s="153">
        <f ca="1">IF($D13="",0,$D13*V13)</f>
        <v>350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6" ca="1" si="1">IF(D13="",0,D13*E13)</f>
        <v>1050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0.75</v>
      </c>
      <c r="F14" s="107"/>
      <c r="G14" s="100">
        <f t="shared" ref="G14:I76" ca="1" si="3">IF($D14="",0,$D14*F14)</f>
        <v>0</v>
      </c>
      <c r="H14" s="122"/>
      <c r="I14" s="147">
        <f t="shared" ca="1" si="3"/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>
        <v>0.75</v>
      </c>
      <c r="U14" s="147">
        <f t="shared" ref="U14:U77" ca="1" si="9">IF($D14="",0,$D14*T14)</f>
        <v>75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75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>
        <v>2</v>
      </c>
      <c r="U18" s="147">
        <f t="shared" ca="1" si="9"/>
        <v>280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280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0.5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>
        <v>0.5</v>
      </c>
      <c r="U21" s="147">
        <f t="shared" ca="1" si="9"/>
        <v>50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50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36.5</v>
      </c>
      <c r="F24" s="107"/>
      <c r="G24" s="100">
        <f t="shared" ca="1" si="3"/>
        <v>0</v>
      </c>
      <c r="H24" s="122">
        <v>36.5</v>
      </c>
      <c r="I24" s="147">
        <f t="shared" ca="1" si="3"/>
        <v>5110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5110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52.5</v>
      </c>
      <c r="F25" s="107"/>
      <c r="G25" s="100">
        <f t="shared" ca="1" si="3"/>
        <v>0</v>
      </c>
      <c r="H25" s="122">
        <v>10.25</v>
      </c>
      <c r="I25" s="147">
        <f t="shared" ca="1" si="3"/>
        <v>1209.5</v>
      </c>
      <c r="J25" s="122">
        <v>42.25</v>
      </c>
      <c r="K25" s="147">
        <f t="shared" ca="1" si="4"/>
        <v>4985.5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6195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0.75</v>
      </c>
      <c r="F30" s="107"/>
      <c r="G30" s="100">
        <f t="shared" ca="1" si="3"/>
        <v>0</v>
      </c>
      <c r="H30" s="122">
        <v>0.75</v>
      </c>
      <c r="I30" s="147">
        <f t="shared" ca="1" si="3"/>
        <v>75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75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3.5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>
        <v>3.5</v>
      </c>
      <c r="O32" s="184">
        <f t="shared" ca="1" si="6"/>
        <v>490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490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2.5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2.5</v>
      </c>
      <c r="W34" s="147">
        <f t="shared" si="10"/>
        <v>250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250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13.75</v>
      </c>
      <c r="F46" s="107"/>
      <c r="G46" s="100">
        <f t="shared" si="3"/>
        <v>0</v>
      </c>
      <c r="H46" s="122"/>
      <c r="I46" s="147">
        <f t="shared" si="3"/>
        <v>0</v>
      </c>
      <c r="J46" s="122">
        <v>13.75</v>
      </c>
      <c r="K46" s="147">
        <f t="shared" si="4"/>
        <v>1031.25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1031.25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9.5</v>
      </c>
      <c r="F47" s="107"/>
      <c r="G47" s="100">
        <f t="shared" si="3"/>
        <v>0</v>
      </c>
      <c r="H47" s="122">
        <v>9.5</v>
      </c>
      <c r="I47" s="147">
        <f t="shared" si="3"/>
        <v>950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950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0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ref="AB77:AB90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3" si="16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0" si="17">IF($D78="",0,$D78*J78)</f>
        <v>0</v>
      </c>
      <c r="L78" s="104"/>
      <c r="M78" s="100">
        <f t="shared" ref="M78:M90" si="18">IF($D78="",0,$D78*L78)</f>
        <v>0</v>
      </c>
      <c r="N78" s="183"/>
      <c r="O78" s="184">
        <f t="shared" ref="O78:O90" si="19">IF($D78="",0,$D78*N78)</f>
        <v>0</v>
      </c>
      <c r="P78" s="183"/>
      <c r="Q78" s="184">
        <f t="shared" ref="Q78:Q90" si="20">IF($D78="",0,$D78*P78)</f>
        <v>0</v>
      </c>
      <c r="R78" s="104"/>
      <c r="S78" s="100">
        <f t="shared" ref="S78:S90" si="21">IF($D78="",0,$D78*R78)</f>
        <v>0</v>
      </c>
      <c r="T78" s="122"/>
      <c r="U78" s="147">
        <f t="shared" ref="U78:U90" si="22">IF($D78="",0,$D78*T78)</f>
        <v>0</v>
      </c>
      <c r="V78" s="122"/>
      <c r="W78" s="147">
        <f t="shared" ref="W78:W90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90" si="25">IF($D78="",0,$D78*Z78)</f>
        <v>0</v>
      </c>
      <c r="AB78" s="83">
        <f t="shared" si="15"/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12.25</v>
      </c>
      <c r="F81" s="75"/>
      <c r="G81" s="100">
        <f t="shared" si="14"/>
        <v>0</v>
      </c>
      <c r="H81" s="122"/>
      <c r="I81" s="147">
        <f t="shared" si="14"/>
        <v>0</v>
      </c>
      <c r="J81" s="122">
        <v>2</v>
      </c>
      <c r="K81" s="147">
        <f t="shared" si="17"/>
        <v>70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>
        <v>10.25</v>
      </c>
      <c r="U81" s="147">
        <f t="shared" si="22"/>
        <v>358.75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428.75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 t="shared" ref="Y86:Y91" si="26"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7"/>
        <v>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 t="shared" si="26"/>
        <v>0</v>
      </c>
      <c r="Z87" s="171"/>
      <c r="AA87" s="140">
        <f t="shared" si="25"/>
        <v>0</v>
      </c>
      <c r="AB87" s="83">
        <f t="shared" si="1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1.75</v>
      </c>
      <c r="F88" s="75"/>
      <c r="G88" s="100">
        <f t="shared" si="14"/>
        <v>0</v>
      </c>
      <c r="H88" s="122"/>
      <c r="I88" s="147">
        <f t="shared" si="14"/>
        <v>0</v>
      </c>
      <c r="J88" s="122">
        <v>1.75</v>
      </c>
      <c r="K88" s="147">
        <f t="shared" si="17"/>
        <v>175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 t="shared" si="26"/>
        <v>0</v>
      </c>
      <c r="Z88" s="171"/>
      <c r="AA88" s="140">
        <f t="shared" si="25"/>
        <v>0</v>
      </c>
      <c r="AB88" s="83">
        <f t="shared" si="15"/>
        <v>175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7"/>
        <v>0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 t="shared" si="26"/>
        <v>0</v>
      </c>
      <c r="Z89" s="171"/>
      <c r="AA89" s="140">
        <f t="shared" si="25"/>
        <v>0</v>
      </c>
      <c r="AB89" s="83">
        <f t="shared" si="1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6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7"/>
        <v>0</v>
      </c>
      <c r="L90" s="104"/>
      <c r="M90" s="100">
        <f t="shared" si="18"/>
        <v>0</v>
      </c>
      <c r="N90" s="183"/>
      <c r="O90" s="184">
        <f t="shared" si="19"/>
        <v>0</v>
      </c>
      <c r="P90" s="183"/>
      <c r="Q90" s="184">
        <f t="shared" si="20"/>
        <v>0</v>
      </c>
      <c r="R90" s="104"/>
      <c r="S90" s="100">
        <f t="shared" si="21"/>
        <v>0</v>
      </c>
      <c r="T90" s="122"/>
      <c r="U90" s="147">
        <f t="shared" si="22"/>
        <v>0</v>
      </c>
      <c r="V90" s="122"/>
      <c r="W90" s="147">
        <f t="shared" si="23"/>
        <v>0</v>
      </c>
      <c r="X90" s="104"/>
      <c r="Y90" s="100">
        <f t="shared" si="26"/>
        <v>0</v>
      </c>
      <c r="Z90" s="171"/>
      <c r="AA90" s="140">
        <f t="shared" si="25"/>
        <v>0</v>
      </c>
      <c r="AB90" s="83">
        <f t="shared" si="1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>F91+H91+J91+L91+N91+P91+R91+T91+V91+X91+Z91</f>
        <v>25.25</v>
      </c>
      <c r="F91" s="75"/>
      <c r="G91" s="100">
        <f>IF($D91="",0,$D91*F91)</f>
        <v>0</v>
      </c>
      <c r="H91" s="107">
        <v>25.25</v>
      </c>
      <c r="I91" s="147">
        <f>IF($D91="",0,$D91*H91)</f>
        <v>883.75</v>
      </c>
      <c r="J91" s="214"/>
      <c r="K91" s="147">
        <f>IF($D91="",0,$D91*J91)</f>
        <v>0</v>
      </c>
      <c r="L91" s="75"/>
      <c r="M91" s="100">
        <f>IF($D91="",0,$D91*L91)</f>
        <v>0</v>
      </c>
      <c r="N91" s="233"/>
      <c r="O91" s="184">
        <f>IF($D91="",0,$D91*N91)</f>
        <v>0</v>
      </c>
      <c r="P91" s="234"/>
      <c r="Q91" s="184">
        <f>IF($D91="",0,$D91*P91)</f>
        <v>0</v>
      </c>
      <c r="R91" s="75"/>
      <c r="S91" s="100">
        <f>IF($D91="",0,$D91*R91)</f>
        <v>0</v>
      </c>
      <c r="T91" s="107"/>
      <c r="U91" s="147">
        <f>IF($D91="",0,$D91*T91)</f>
        <v>0</v>
      </c>
      <c r="V91" s="107"/>
      <c r="W91" s="147">
        <f>IF($D91="",0,$D91*V91)</f>
        <v>0</v>
      </c>
      <c r="X91" s="75"/>
      <c r="Y91" s="100">
        <f t="shared" si="26"/>
        <v>0</v>
      </c>
      <c r="Z91" s="171"/>
      <c r="AA91" s="140">
        <f>IF($D91="",0,$D91*Z91)</f>
        <v>0</v>
      </c>
      <c r="AB91" s="83">
        <f>IF(D91="",0,D91*E91)</f>
        <v>883.75</v>
      </c>
    </row>
    <row r="92" spans="1:29" ht="15" customHeight="1">
      <c r="A92" s="85"/>
      <c r="B92" s="14"/>
      <c r="C92" s="18"/>
      <c r="D92" s="19"/>
      <c r="E92" s="20"/>
      <c r="F92" s="75"/>
      <c r="G92" s="100"/>
      <c r="H92" s="107"/>
      <c r="I92" s="147"/>
      <c r="J92" s="214"/>
      <c r="K92" s="147"/>
      <c r="L92" s="75"/>
      <c r="M92" s="100"/>
      <c r="N92" s="233"/>
      <c r="O92" s="184"/>
      <c r="P92" s="234"/>
      <c r="Q92" s="184"/>
      <c r="R92" s="75"/>
      <c r="S92" s="100"/>
      <c r="T92" s="107"/>
      <c r="U92" s="147"/>
      <c r="V92" s="107"/>
      <c r="W92" s="147"/>
      <c r="X92" s="75"/>
      <c r="Y92" s="100"/>
      <c r="Z92" s="171"/>
      <c r="AA92" s="140"/>
      <c r="AB92" s="83">
        <f>IF(D92="",0,D92*E92)</f>
        <v>0</v>
      </c>
    </row>
    <row r="93" spans="1:29" s="62" customFormat="1" ht="15" customHeight="1">
      <c r="A93" s="86"/>
      <c r="C93" s="63" t="s">
        <v>155</v>
      </c>
      <c r="D93" s="57"/>
      <c r="E93" s="20">
        <f t="shared" si="16"/>
        <v>169</v>
      </c>
      <c r="F93" s="76">
        <f>SUM(F12:F91)</f>
        <v>0</v>
      </c>
      <c r="G93" s="77"/>
      <c r="H93" s="154">
        <f>SUM(H12:H91)</f>
        <v>82.25</v>
      </c>
      <c r="I93" s="155"/>
      <c r="J93" s="207">
        <f>SUM(J12:J91)</f>
        <v>63.25</v>
      </c>
      <c r="K93" s="207"/>
      <c r="L93" s="76">
        <f>SUM(L12:L91)</f>
        <v>0</v>
      </c>
      <c r="M93" s="77"/>
      <c r="N93" s="185">
        <f>SUM(N12:N91)</f>
        <v>3.5</v>
      </c>
      <c r="O93" s="186"/>
      <c r="P93" s="212">
        <f>SUM(P12:P91)</f>
        <v>1.5</v>
      </c>
      <c r="Q93" s="212"/>
      <c r="R93" s="76">
        <f>SUM(R12:R91)</f>
        <v>0</v>
      </c>
      <c r="S93" s="77"/>
      <c r="T93" s="154">
        <f>SUM(T12:T91)</f>
        <v>13.5</v>
      </c>
      <c r="U93" s="155"/>
      <c r="V93" s="154">
        <f>SUM(V12:V91)</f>
        <v>5</v>
      </c>
      <c r="W93" s="155"/>
      <c r="X93" s="76">
        <f>SUM(X12:X91)</f>
        <v>0</v>
      </c>
      <c r="Y93" s="77"/>
      <c r="Z93" s="77">
        <f>SUM(Z12:Z91)</f>
        <v>0</v>
      </c>
      <c r="AA93" s="77"/>
      <c r="AB93" s="77"/>
    </row>
    <row r="94" spans="1:29" ht="4.5" customHeight="1">
      <c r="A94" s="87"/>
      <c r="B94" s="40"/>
      <c r="C94" s="69"/>
      <c r="D94" s="70"/>
      <c r="E94" s="70"/>
      <c r="F94" s="78"/>
      <c r="G94" s="79"/>
      <c r="H94" s="156"/>
      <c r="I94" s="157"/>
      <c r="J94" s="208"/>
      <c r="K94" s="208"/>
      <c r="L94" s="78"/>
      <c r="M94" s="79"/>
      <c r="N94" s="187"/>
      <c r="O94" s="188"/>
      <c r="P94" s="213"/>
      <c r="Q94" s="213"/>
      <c r="R94" s="78"/>
      <c r="S94" s="79"/>
      <c r="T94" s="156"/>
      <c r="U94" s="157"/>
      <c r="V94" s="156"/>
      <c r="W94" s="157"/>
      <c r="X94" s="78"/>
      <c r="Y94" s="79"/>
      <c r="Z94" s="70"/>
      <c r="AA94" s="70"/>
      <c r="AB94" s="70"/>
      <c r="AC94" s="65"/>
    </row>
    <row r="95" spans="1:29" s="14" customFormat="1" ht="15" customHeight="1">
      <c r="A95" s="159"/>
      <c r="B95" s="159"/>
      <c r="C95" s="67" t="s">
        <v>156</v>
      </c>
      <c r="D95" s="160"/>
      <c r="E95" s="161"/>
      <c r="F95" s="80"/>
      <c r="G95" s="81">
        <f ca="1">SUM(G12:G94)</f>
        <v>0</v>
      </c>
      <c r="H95" s="80"/>
      <c r="I95" s="81">
        <f ca="1">SUM(I12:I94)</f>
        <v>8228.25</v>
      </c>
      <c r="J95" s="97"/>
      <c r="K95" s="97">
        <f ca="1">SUM(K12:K94)</f>
        <v>6751.75</v>
      </c>
      <c r="L95" s="80"/>
      <c r="M95" s="81">
        <f ca="1">SUM(M12:M94)</f>
        <v>0</v>
      </c>
      <c r="N95" s="80"/>
      <c r="O95" s="81">
        <f ca="1">SUM(O12:O94)</f>
        <v>490</v>
      </c>
      <c r="P95" s="97"/>
      <c r="Q95" s="97">
        <f ca="1">SUM(Q12:Q94)</f>
        <v>210</v>
      </c>
      <c r="R95" s="80"/>
      <c r="S95" s="81">
        <f ca="1">SUM(S12:S94)</f>
        <v>0</v>
      </c>
      <c r="T95" s="80"/>
      <c r="U95" s="81">
        <f ca="1">SUM(U12:U94)</f>
        <v>763.75</v>
      </c>
      <c r="V95" s="80"/>
      <c r="W95" s="81">
        <f ca="1">SUM(W12:W94)</f>
        <v>600</v>
      </c>
      <c r="X95" s="80"/>
      <c r="Y95" s="81">
        <f ca="1">SUM(Y12:Y94)</f>
        <v>0</v>
      </c>
      <c r="Z95" s="81"/>
      <c r="AA95" s="81">
        <f ca="1">SUM(AA12:AA94)</f>
        <v>0</v>
      </c>
      <c r="AB95" s="81">
        <f ca="1">SUM(AB13:AB94)</f>
        <v>17043.75</v>
      </c>
    </row>
    <row r="96" spans="1:29">
      <c r="C96" s="41" t="s">
        <v>25</v>
      </c>
      <c r="F96" s="41"/>
      <c r="G96" s="41"/>
      <c r="H96" s="41"/>
      <c r="I96" s="41"/>
      <c r="J96" s="41"/>
      <c r="K96" s="41"/>
      <c r="L96" s="41"/>
      <c r="M96" s="41"/>
      <c r="N96" s="191"/>
      <c r="O96" s="191"/>
      <c r="P96" s="191"/>
      <c r="Q96" s="191"/>
      <c r="R96" s="41"/>
      <c r="S96" s="41"/>
      <c r="T96" s="41"/>
      <c r="U96" s="41"/>
      <c r="V96" s="41"/>
      <c r="W96" s="41"/>
      <c r="X96" s="41"/>
      <c r="Y96" s="41"/>
      <c r="Z96" s="41"/>
      <c r="AA96" s="41"/>
      <c r="AB96" s="42">
        <f ca="1">SUBTOTAL(9,AB13:AB94)</f>
        <v>17043.75</v>
      </c>
    </row>
    <row r="97" spans="1:28">
      <c r="C97" s="56"/>
      <c r="F97" s="56"/>
      <c r="G97" s="56"/>
      <c r="H97" s="158"/>
      <c r="I97" s="158"/>
      <c r="J97" s="158"/>
      <c r="K97" s="158"/>
      <c r="L97" s="56"/>
      <c r="M97" s="56"/>
      <c r="N97" s="192"/>
      <c r="O97" s="192"/>
      <c r="P97" s="192"/>
      <c r="Q97" s="192"/>
      <c r="R97" s="56"/>
      <c r="S97" s="56"/>
      <c r="T97" s="158"/>
      <c r="U97" s="158"/>
      <c r="V97" s="158"/>
      <c r="W97" s="158"/>
      <c r="X97" s="56"/>
      <c r="Y97" s="56"/>
      <c r="Z97" s="56"/>
      <c r="AA97" s="56"/>
    </row>
    <row r="98" spans="1:28">
      <c r="A98" s="218" t="s">
        <v>309</v>
      </c>
      <c r="AB98" s="19"/>
    </row>
    <row r="107" spans="1:28">
      <c r="AB107" s="21">
        <f>SUM(AB105-AB104)</f>
        <v>0</v>
      </c>
    </row>
  </sheetData>
  <autoFilter ref="A12:AB95" xr:uid="{00000000-0009-0000-0000-000017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5" xr:uid="{00000000-0002-0000-1700-000000000000}">
      <formula1>Name</formula1>
    </dataValidation>
    <dataValidation type="list" allowBlank="1" showInputMessage="1" showErrorMessage="1" sqref="C12" xr:uid="{00000000-0002-0000-1700-000001000000}">
      <formula1>Kategorie</formula1>
    </dataValidation>
    <dataValidation type="list" allowBlank="1" showInputMessage="1" showErrorMessage="1" sqref="D12" xr:uid="{00000000-0002-0000-17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51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FF0000"/>
    <pageSetUpPr fitToPage="1"/>
  </sheetPr>
  <dimension ref="A1:AD108"/>
  <sheetViews>
    <sheetView view="pageLayout" topLeftCell="D54" zoomScaleNormal="100" zoomScaleSheetLayoutView="100" workbookViewId="0">
      <selection activeCell="O96" sqref="O96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35" t="str">
        <f>IF(Vertragsdaten!B6="","",Vertragsdaten!B6)</f>
        <v>EP SIEP</v>
      </c>
      <c r="C4" s="235"/>
      <c r="D4" s="235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43040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5.5</v>
      </c>
      <c r="F13" s="107"/>
      <c r="G13" s="99">
        <f ca="1">IF($D13="",0,$D13*F13)</f>
        <v>0</v>
      </c>
      <c r="H13" s="121">
        <v>2.5</v>
      </c>
      <c r="I13" s="147">
        <f ca="1">IF($D13="",0,$D13*H13)</f>
        <v>350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>
        <v>1</v>
      </c>
      <c r="O13" s="182">
        <f ca="1">IF($D13="",0,$D13*N13)</f>
        <v>140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>
        <v>2</v>
      </c>
      <c r="U13" s="153">
        <f ca="1">IF($D13="",0,$D13*T13)</f>
        <v>280</v>
      </c>
      <c r="V13" s="247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ca="1">IF(D13="",0,D13*E13)</f>
        <v>770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1">F14+H14+J14+L14+N14+P14+R14+T14+V14+X14+Z14</f>
        <v>0</v>
      </c>
      <c r="F14" s="107"/>
      <c r="G14" s="100">
        <f t="shared" ref="G14:I76" ca="1" si="2">IF($D14="",0,$D14*F14)</f>
        <v>0</v>
      </c>
      <c r="H14" s="122"/>
      <c r="I14" s="147">
        <f ca="1">IF($D15="",0,$D15*H15)</f>
        <v>0</v>
      </c>
      <c r="J14" s="122"/>
      <c r="K14" s="147">
        <f t="shared" ref="K14:K77" ca="1" si="3">IF($D14="",0,$D14*J14)</f>
        <v>0</v>
      </c>
      <c r="L14" s="104"/>
      <c r="M14" s="100">
        <f t="shared" ref="M14:M77" ca="1" si="4">IF($D14="",0,$D14*L14)</f>
        <v>0</v>
      </c>
      <c r="N14" s="183"/>
      <c r="O14" s="184">
        <f t="shared" ref="O14:O77" ca="1" si="5">IF($D14="",0,$D14*N14)</f>
        <v>0</v>
      </c>
      <c r="P14" s="183"/>
      <c r="Q14" s="184">
        <f t="shared" ref="Q14:Q77" ca="1" si="6">IF($D14="",0,$D14*P14)</f>
        <v>0</v>
      </c>
      <c r="R14" s="104"/>
      <c r="S14" s="100">
        <f t="shared" ref="S14:S77" ca="1" si="7">IF($D14="",0,$D14*R14)</f>
        <v>0</v>
      </c>
      <c r="T14" s="122"/>
      <c r="U14" s="147">
        <f t="shared" ref="U14:U77" ca="1" si="8">IF($D14="",0,$D14*T14)</f>
        <v>0</v>
      </c>
      <c r="V14" s="122"/>
      <c r="W14" s="147">
        <f t="shared" ref="W14:W77" ca="1" si="9">IF($D14="",0,$D14*V14)</f>
        <v>0</v>
      </c>
      <c r="X14" s="104"/>
      <c r="Y14" s="100">
        <f t="shared" ref="Y14:Y77" ca="1" si="10">IF($D14="",0,$D14*X14)</f>
        <v>0</v>
      </c>
      <c r="Z14" s="171"/>
      <c r="AA14" s="140">
        <f t="shared" ref="AA14:AA77" ca="1" si="11">IF($D14="",0,$D14*Z14)</f>
        <v>0</v>
      </c>
      <c r="AB14" s="83">
        <f ca="1">IF(D14="",0,D15*E14)</f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1.5</v>
      </c>
      <c r="F15" s="107"/>
      <c r="G15" s="100">
        <f t="shared" ca="1" si="2"/>
        <v>0</v>
      </c>
      <c r="H15" s="122"/>
      <c r="I15" s="147">
        <f t="shared" ca="1" si="2"/>
        <v>0</v>
      </c>
      <c r="J15" s="122"/>
      <c r="K15" s="147">
        <f t="shared" ca="1" si="3"/>
        <v>0</v>
      </c>
      <c r="L15" s="104"/>
      <c r="M15" s="100">
        <f t="shared" ca="1" si="4"/>
        <v>0</v>
      </c>
      <c r="N15" s="183"/>
      <c r="O15" s="184">
        <f t="shared" ca="1" si="5"/>
        <v>0</v>
      </c>
      <c r="P15" s="183">
        <v>1.5</v>
      </c>
      <c r="Q15" s="184">
        <f t="shared" ca="1" si="6"/>
        <v>177</v>
      </c>
      <c r="R15" s="104"/>
      <c r="S15" s="100">
        <f t="shared" ca="1" si="7"/>
        <v>0</v>
      </c>
      <c r="T15" s="122"/>
      <c r="U15" s="147">
        <f t="shared" ca="1" si="8"/>
        <v>0</v>
      </c>
      <c r="V15" s="122"/>
      <c r="W15" s="147">
        <f t="shared" ca="1" si="9"/>
        <v>0</v>
      </c>
      <c r="X15" s="104"/>
      <c r="Y15" s="100">
        <f t="shared" ca="1" si="10"/>
        <v>0</v>
      </c>
      <c r="Z15" s="171"/>
      <c r="AA15" s="140">
        <f t="shared" ca="1" si="11"/>
        <v>0</v>
      </c>
      <c r="AB15" s="83">
        <f t="shared" ref="AB15:AB76" ca="1" si="12">IF(D15="",0,D15*E15)</f>
        <v>177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107"/>
      <c r="G16" s="100">
        <f t="shared" ca="1" si="2"/>
        <v>0</v>
      </c>
      <c r="H16" s="122"/>
      <c r="I16" s="147">
        <f t="shared" ca="1" si="2"/>
        <v>0</v>
      </c>
      <c r="J16" s="122"/>
      <c r="K16" s="147">
        <f t="shared" ca="1" si="3"/>
        <v>0</v>
      </c>
      <c r="L16" s="104"/>
      <c r="M16" s="100">
        <f t="shared" ca="1" si="4"/>
        <v>0</v>
      </c>
      <c r="N16" s="183"/>
      <c r="O16" s="184">
        <f t="shared" ca="1" si="5"/>
        <v>0</v>
      </c>
      <c r="P16" s="183"/>
      <c r="Q16" s="184">
        <f t="shared" ca="1" si="6"/>
        <v>0</v>
      </c>
      <c r="R16" s="104"/>
      <c r="S16" s="100">
        <f t="shared" ca="1" si="7"/>
        <v>0</v>
      </c>
      <c r="T16" s="122"/>
      <c r="U16" s="147">
        <f t="shared" ca="1" si="8"/>
        <v>0</v>
      </c>
      <c r="V16" s="122"/>
      <c r="W16" s="147">
        <f t="shared" ca="1" si="9"/>
        <v>0</v>
      </c>
      <c r="X16" s="104"/>
      <c r="Y16" s="100">
        <f t="shared" ca="1" si="10"/>
        <v>0</v>
      </c>
      <c r="Z16" s="171"/>
      <c r="AA16" s="140">
        <f t="shared" ca="1" si="11"/>
        <v>0</v>
      </c>
      <c r="AB16" s="83">
        <f t="shared" ca="1" si="12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1"/>
        <v>0</v>
      </c>
      <c r="F17" s="107"/>
      <c r="G17" s="100">
        <f t="shared" si="2"/>
        <v>0</v>
      </c>
      <c r="H17" s="122"/>
      <c r="I17" s="147">
        <f t="shared" si="2"/>
        <v>0</v>
      </c>
      <c r="J17" s="122"/>
      <c r="K17" s="147">
        <f t="shared" si="3"/>
        <v>0</v>
      </c>
      <c r="L17" s="104"/>
      <c r="M17" s="100">
        <f t="shared" si="4"/>
        <v>0</v>
      </c>
      <c r="N17" s="183"/>
      <c r="O17" s="184">
        <f t="shared" si="5"/>
        <v>0</v>
      </c>
      <c r="P17" s="183"/>
      <c r="Q17" s="184">
        <f t="shared" si="6"/>
        <v>0</v>
      </c>
      <c r="R17" s="104"/>
      <c r="S17" s="100">
        <f t="shared" si="7"/>
        <v>0</v>
      </c>
      <c r="T17" s="122"/>
      <c r="U17" s="147">
        <f t="shared" si="8"/>
        <v>0</v>
      </c>
      <c r="V17" s="122"/>
      <c r="W17" s="147">
        <f t="shared" si="9"/>
        <v>0</v>
      </c>
      <c r="X17" s="104"/>
      <c r="Y17" s="100">
        <f t="shared" si="10"/>
        <v>0</v>
      </c>
      <c r="Z17" s="171"/>
      <c r="AA17" s="140">
        <f t="shared" si="11"/>
        <v>0</v>
      </c>
      <c r="AB17" s="83">
        <f t="shared" si="12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"/>
        <v>2</v>
      </c>
      <c r="F18" s="107"/>
      <c r="G18" s="100">
        <f t="shared" ca="1" si="2"/>
        <v>0</v>
      </c>
      <c r="H18" s="122"/>
      <c r="I18" s="147">
        <f t="shared" ca="1" si="2"/>
        <v>0</v>
      </c>
      <c r="J18" s="122"/>
      <c r="K18" s="147">
        <f t="shared" ca="1" si="3"/>
        <v>0</v>
      </c>
      <c r="L18" s="104"/>
      <c r="M18" s="100">
        <f t="shared" ca="1" si="4"/>
        <v>0</v>
      </c>
      <c r="N18" s="183"/>
      <c r="O18" s="184">
        <f t="shared" ca="1" si="5"/>
        <v>0</v>
      </c>
      <c r="P18" s="183"/>
      <c r="Q18" s="184">
        <f t="shared" ca="1" si="6"/>
        <v>0</v>
      </c>
      <c r="R18" s="104"/>
      <c r="S18" s="100">
        <f t="shared" ca="1" si="7"/>
        <v>0</v>
      </c>
      <c r="T18" s="122">
        <v>2</v>
      </c>
      <c r="U18" s="147">
        <f t="shared" ca="1" si="8"/>
        <v>280</v>
      </c>
      <c r="V18" s="122"/>
      <c r="W18" s="147">
        <f t="shared" ca="1" si="9"/>
        <v>0</v>
      </c>
      <c r="X18" s="104"/>
      <c r="Y18" s="100">
        <f t="shared" ca="1" si="10"/>
        <v>0</v>
      </c>
      <c r="Z18" s="171"/>
      <c r="AA18" s="140">
        <f t="shared" ca="1" si="11"/>
        <v>0</v>
      </c>
      <c r="AB18" s="83">
        <f t="shared" ca="1" si="12"/>
        <v>280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"/>
        <v>0</v>
      </c>
      <c r="F19" s="107"/>
      <c r="G19" s="100">
        <f t="shared" ca="1" si="2"/>
        <v>0</v>
      </c>
      <c r="H19" s="122"/>
      <c r="I19" s="147">
        <f t="shared" ca="1" si="2"/>
        <v>0</v>
      </c>
      <c r="J19" s="122"/>
      <c r="K19" s="147">
        <f t="shared" ca="1" si="3"/>
        <v>0</v>
      </c>
      <c r="L19" s="104"/>
      <c r="M19" s="100">
        <f t="shared" ca="1" si="4"/>
        <v>0</v>
      </c>
      <c r="N19" s="183"/>
      <c r="O19" s="184">
        <f t="shared" ca="1" si="5"/>
        <v>0</v>
      </c>
      <c r="P19" s="183"/>
      <c r="Q19" s="184">
        <f t="shared" ca="1" si="6"/>
        <v>0</v>
      </c>
      <c r="R19" s="104"/>
      <c r="S19" s="100">
        <f t="shared" ca="1" si="7"/>
        <v>0</v>
      </c>
      <c r="T19" s="122"/>
      <c r="U19" s="147">
        <f t="shared" ca="1" si="8"/>
        <v>0</v>
      </c>
      <c r="V19" s="122"/>
      <c r="W19" s="147">
        <f t="shared" ca="1" si="9"/>
        <v>0</v>
      </c>
      <c r="X19" s="104"/>
      <c r="Y19" s="100">
        <f t="shared" ca="1" si="10"/>
        <v>0</v>
      </c>
      <c r="Z19" s="171"/>
      <c r="AA19" s="140">
        <f t="shared" ca="1" si="11"/>
        <v>0</v>
      </c>
      <c r="AB19" s="83">
        <f t="shared" ca="1" si="12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"/>
        <v>0</v>
      </c>
      <c r="F20" s="107"/>
      <c r="G20" s="100">
        <f t="shared" ca="1" si="2"/>
        <v>0</v>
      </c>
      <c r="H20" s="122"/>
      <c r="I20" s="147">
        <f t="shared" ca="1" si="2"/>
        <v>0</v>
      </c>
      <c r="J20" s="122"/>
      <c r="K20" s="147">
        <f t="shared" ca="1" si="3"/>
        <v>0</v>
      </c>
      <c r="L20" s="104"/>
      <c r="M20" s="100">
        <f t="shared" ca="1" si="4"/>
        <v>0</v>
      </c>
      <c r="N20" s="183"/>
      <c r="O20" s="184">
        <f t="shared" ca="1" si="5"/>
        <v>0</v>
      </c>
      <c r="P20" s="183"/>
      <c r="Q20" s="184">
        <f t="shared" ca="1" si="6"/>
        <v>0</v>
      </c>
      <c r="R20" s="104"/>
      <c r="S20" s="100">
        <f t="shared" ca="1" si="7"/>
        <v>0</v>
      </c>
      <c r="T20" s="122"/>
      <c r="U20" s="147">
        <f t="shared" ca="1" si="8"/>
        <v>0</v>
      </c>
      <c r="V20" s="122"/>
      <c r="W20" s="147">
        <f t="shared" ca="1" si="9"/>
        <v>0</v>
      </c>
      <c r="X20" s="104"/>
      <c r="Y20" s="100">
        <f t="shared" ca="1" si="10"/>
        <v>0</v>
      </c>
      <c r="Z20" s="171"/>
      <c r="AA20" s="140">
        <f t="shared" ca="1" si="11"/>
        <v>0</v>
      </c>
      <c r="AB20" s="83">
        <f t="shared" ca="1" si="12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"/>
        <v>19</v>
      </c>
      <c r="F21" s="107"/>
      <c r="G21" s="100">
        <f t="shared" ca="1" si="2"/>
        <v>0</v>
      </c>
      <c r="H21" s="122"/>
      <c r="I21" s="147">
        <f t="shared" ca="1" si="2"/>
        <v>0</v>
      </c>
      <c r="J21" s="122"/>
      <c r="K21" s="147">
        <f t="shared" ca="1" si="3"/>
        <v>0</v>
      </c>
      <c r="L21" s="104"/>
      <c r="M21" s="100">
        <f t="shared" ca="1" si="4"/>
        <v>0</v>
      </c>
      <c r="N21" s="183"/>
      <c r="O21" s="184">
        <f t="shared" ca="1" si="5"/>
        <v>0</v>
      </c>
      <c r="P21" s="183"/>
      <c r="Q21" s="184">
        <f t="shared" ca="1" si="6"/>
        <v>0</v>
      </c>
      <c r="R21" s="104"/>
      <c r="S21" s="100">
        <f t="shared" ca="1" si="7"/>
        <v>0</v>
      </c>
      <c r="T21" s="122">
        <v>19</v>
      </c>
      <c r="U21" s="147">
        <f t="shared" ca="1" si="8"/>
        <v>1900</v>
      </c>
      <c r="V21" s="122"/>
      <c r="W21" s="147">
        <f t="shared" ca="1" si="9"/>
        <v>0</v>
      </c>
      <c r="X21" s="104"/>
      <c r="Y21" s="100">
        <f t="shared" ca="1" si="10"/>
        <v>0</v>
      </c>
      <c r="Z21" s="171"/>
      <c r="AA21" s="140">
        <f t="shared" ca="1" si="11"/>
        <v>0</v>
      </c>
      <c r="AB21" s="83">
        <f t="shared" ca="1" si="12"/>
        <v>1900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"/>
        <v>0</v>
      </c>
      <c r="F22" s="107"/>
      <c r="G22" s="100">
        <f t="shared" ca="1" si="2"/>
        <v>0</v>
      </c>
      <c r="H22" s="122"/>
      <c r="I22" s="147">
        <f t="shared" ca="1" si="2"/>
        <v>0</v>
      </c>
      <c r="J22" s="122"/>
      <c r="K22" s="147">
        <f t="shared" ca="1" si="3"/>
        <v>0</v>
      </c>
      <c r="L22" s="104"/>
      <c r="M22" s="100">
        <f t="shared" ca="1" si="4"/>
        <v>0</v>
      </c>
      <c r="N22" s="183"/>
      <c r="O22" s="184">
        <f t="shared" ca="1" si="5"/>
        <v>0</v>
      </c>
      <c r="P22" s="183"/>
      <c r="Q22" s="184">
        <f t="shared" ca="1" si="6"/>
        <v>0</v>
      </c>
      <c r="R22" s="104"/>
      <c r="S22" s="100">
        <f t="shared" ca="1" si="7"/>
        <v>0</v>
      </c>
      <c r="T22" s="122"/>
      <c r="U22" s="147">
        <f t="shared" ca="1" si="8"/>
        <v>0</v>
      </c>
      <c r="V22" s="122"/>
      <c r="W22" s="147">
        <f t="shared" ca="1" si="9"/>
        <v>0</v>
      </c>
      <c r="X22" s="104"/>
      <c r="Y22" s="100">
        <f t="shared" ca="1" si="10"/>
        <v>0</v>
      </c>
      <c r="Z22" s="171"/>
      <c r="AA22" s="140">
        <f t="shared" ca="1" si="11"/>
        <v>0</v>
      </c>
      <c r="AB22" s="83">
        <f t="shared" ca="1" si="12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1"/>
        <v>0</v>
      </c>
      <c r="F23" s="107"/>
      <c r="G23" s="100">
        <f t="shared" si="2"/>
        <v>0</v>
      </c>
      <c r="H23" s="122"/>
      <c r="I23" s="147">
        <f t="shared" si="2"/>
        <v>0</v>
      </c>
      <c r="J23" s="122"/>
      <c r="K23" s="147">
        <f t="shared" si="3"/>
        <v>0</v>
      </c>
      <c r="L23" s="104"/>
      <c r="M23" s="100">
        <f t="shared" si="4"/>
        <v>0</v>
      </c>
      <c r="N23" s="183"/>
      <c r="O23" s="184">
        <f t="shared" si="5"/>
        <v>0</v>
      </c>
      <c r="P23" s="183"/>
      <c r="Q23" s="184">
        <f t="shared" si="6"/>
        <v>0</v>
      </c>
      <c r="R23" s="104"/>
      <c r="S23" s="100">
        <f t="shared" si="7"/>
        <v>0</v>
      </c>
      <c r="T23" s="122"/>
      <c r="U23" s="147">
        <f t="shared" si="8"/>
        <v>0</v>
      </c>
      <c r="V23" s="122"/>
      <c r="W23" s="147">
        <f t="shared" si="9"/>
        <v>0</v>
      </c>
      <c r="X23" s="104"/>
      <c r="Y23" s="100">
        <f t="shared" si="10"/>
        <v>0</v>
      </c>
      <c r="Z23" s="171"/>
      <c r="AA23" s="140">
        <f t="shared" si="11"/>
        <v>0</v>
      </c>
      <c r="AB23" s="83">
        <f t="shared" si="12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1"/>
        <v>27.25</v>
      </c>
      <c r="F24" s="107"/>
      <c r="G24" s="100">
        <f t="shared" ca="1" si="2"/>
        <v>0</v>
      </c>
      <c r="H24" s="122">
        <v>27.25</v>
      </c>
      <c r="I24" s="147">
        <f t="shared" ca="1" si="2"/>
        <v>3815</v>
      </c>
      <c r="J24" s="122"/>
      <c r="K24" s="147">
        <f t="shared" ca="1" si="3"/>
        <v>0</v>
      </c>
      <c r="L24" s="104"/>
      <c r="M24" s="100">
        <f t="shared" ca="1" si="4"/>
        <v>0</v>
      </c>
      <c r="N24" s="183"/>
      <c r="O24" s="184">
        <f t="shared" ca="1" si="5"/>
        <v>0</v>
      </c>
      <c r="P24" s="183"/>
      <c r="Q24" s="184">
        <f t="shared" ca="1" si="6"/>
        <v>0</v>
      </c>
      <c r="R24" s="104"/>
      <c r="S24" s="100">
        <f t="shared" ca="1" si="7"/>
        <v>0</v>
      </c>
      <c r="T24" s="122"/>
      <c r="U24" s="147">
        <f t="shared" ca="1" si="8"/>
        <v>0</v>
      </c>
      <c r="V24" s="122"/>
      <c r="W24" s="147">
        <f t="shared" ca="1" si="9"/>
        <v>0</v>
      </c>
      <c r="X24" s="104"/>
      <c r="Y24" s="100">
        <f t="shared" ca="1" si="10"/>
        <v>0</v>
      </c>
      <c r="Z24" s="171"/>
      <c r="AA24" s="140">
        <f t="shared" ca="1" si="11"/>
        <v>0</v>
      </c>
      <c r="AB24" s="83">
        <f t="shared" ca="1" si="12"/>
        <v>3815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"/>
        <v>56</v>
      </c>
      <c r="F25" s="107"/>
      <c r="G25" s="100">
        <f t="shared" ca="1" si="2"/>
        <v>0</v>
      </c>
      <c r="H25" s="122">
        <v>53</v>
      </c>
      <c r="I25" s="147">
        <f t="shared" ca="1" si="2"/>
        <v>6254</v>
      </c>
      <c r="J25" s="122">
        <v>3</v>
      </c>
      <c r="K25" s="147">
        <f t="shared" ca="1" si="3"/>
        <v>354</v>
      </c>
      <c r="L25" s="104"/>
      <c r="M25" s="100">
        <f t="shared" ca="1" si="4"/>
        <v>0</v>
      </c>
      <c r="N25" s="183"/>
      <c r="O25" s="184">
        <f t="shared" ca="1" si="5"/>
        <v>0</v>
      </c>
      <c r="P25" s="183"/>
      <c r="Q25" s="184">
        <f t="shared" ca="1" si="6"/>
        <v>0</v>
      </c>
      <c r="R25" s="104"/>
      <c r="S25" s="100">
        <f t="shared" ca="1" si="7"/>
        <v>0</v>
      </c>
      <c r="T25" s="122"/>
      <c r="U25" s="147">
        <f t="shared" ca="1" si="8"/>
        <v>0</v>
      </c>
      <c r="V25" s="122"/>
      <c r="W25" s="147">
        <f t="shared" ca="1" si="9"/>
        <v>0</v>
      </c>
      <c r="X25" s="104"/>
      <c r="Y25" s="100">
        <f t="shared" ca="1" si="10"/>
        <v>0</v>
      </c>
      <c r="Z25" s="171"/>
      <c r="AA25" s="140">
        <f t="shared" ca="1" si="11"/>
        <v>0</v>
      </c>
      <c r="AB25" s="83">
        <f t="shared" ca="1" si="12"/>
        <v>6608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"/>
        <v>0</v>
      </c>
      <c r="F26" s="107"/>
      <c r="G26" s="100">
        <f t="shared" ca="1" si="2"/>
        <v>0</v>
      </c>
      <c r="H26" s="122"/>
      <c r="I26" s="147">
        <f t="shared" ca="1" si="2"/>
        <v>0</v>
      </c>
      <c r="J26" s="122"/>
      <c r="K26" s="147">
        <f t="shared" ca="1" si="3"/>
        <v>0</v>
      </c>
      <c r="L26" s="104"/>
      <c r="M26" s="100">
        <f t="shared" ca="1" si="4"/>
        <v>0</v>
      </c>
      <c r="N26" s="183"/>
      <c r="O26" s="184">
        <f t="shared" ca="1" si="5"/>
        <v>0</v>
      </c>
      <c r="P26" s="183"/>
      <c r="Q26" s="184">
        <f t="shared" ca="1" si="6"/>
        <v>0</v>
      </c>
      <c r="R26" s="104"/>
      <c r="S26" s="100">
        <f t="shared" ca="1" si="7"/>
        <v>0</v>
      </c>
      <c r="T26" s="122"/>
      <c r="U26" s="147">
        <f t="shared" ca="1" si="8"/>
        <v>0</v>
      </c>
      <c r="V26" s="122"/>
      <c r="W26" s="147">
        <f t="shared" ca="1" si="9"/>
        <v>0</v>
      </c>
      <c r="X26" s="104"/>
      <c r="Y26" s="100">
        <f t="shared" ca="1" si="10"/>
        <v>0</v>
      </c>
      <c r="Z26" s="171"/>
      <c r="AA26" s="140">
        <f t="shared" ca="1" si="11"/>
        <v>0</v>
      </c>
      <c r="AB26" s="83">
        <f t="shared" ca="1" si="12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"/>
        <v>0</v>
      </c>
      <c r="F27" s="107"/>
      <c r="G27" s="100">
        <f t="shared" ca="1" si="2"/>
        <v>0</v>
      </c>
      <c r="H27" s="122"/>
      <c r="I27" s="147">
        <f t="shared" ca="1" si="2"/>
        <v>0</v>
      </c>
      <c r="J27" s="122"/>
      <c r="K27" s="147">
        <f t="shared" ca="1" si="3"/>
        <v>0</v>
      </c>
      <c r="L27" s="104"/>
      <c r="M27" s="100">
        <f t="shared" ca="1" si="4"/>
        <v>0</v>
      </c>
      <c r="N27" s="183"/>
      <c r="O27" s="184">
        <f t="shared" ca="1" si="5"/>
        <v>0</v>
      </c>
      <c r="P27" s="183"/>
      <c r="Q27" s="184">
        <f t="shared" ca="1" si="6"/>
        <v>0</v>
      </c>
      <c r="R27" s="104"/>
      <c r="S27" s="100">
        <f t="shared" ca="1" si="7"/>
        <v>0</v>
      </c>
      <c r="T27" s="122"/>
      <c r="U27" s="147">
        <f t="shared" ca="1" si="8"/>
        <v>0</v>
      </c>
      <c r="V27" s="122"/>
      <c r="W27" s="147">
        <f t="shared" ca="1" si="9"/>
        <v>0</v>
      </c>
      <c r="X27" s="104"/>
      <c r="Y27" s="100">
        <f t="shared" ca="1" si="10"/>
        <v>0</v>
      </c>
      <c r="Z27" s="171"/>
      <c r="AA27" s="140">
        <f t="shared" ca="1" si="11"/>
        <v>0</v>
      </c>
      <c r="AB27" s="83">
        <f t="shared" ca="1" si="12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"/>
        <v>0</v>
      </c>
      <c r="F28" s="107"/>
      <c r="G28" s="100">
        <f t="shared" ca="1" si="2"/>
        <v>0</v>
      </c>
      <c r="H28" s="122"/>
      <c r="I28" s="147">
        <f t="shared" ca="1" si="2"/>
        <v>0</v>
      </c>
      <c r="J28" s="122"/>
      <c r="K28" s="147">
        <f t="shared" ca="1" si="3"/>
        <v>0</v>
      </c>
      <c r="L28" s="104"/>
      <c r="M28" s="100">
        <f t="shared" ca="1" si="4"/>
        <v>0</v>
      </c>
      <c r="N28" s="183"/>
      <c r="O28" s="184">
        <f t="shared" ca="1" si="5"/>
        <v>0</v>
      </c>
      <c r="P28" s="183"/>
      <c r="Q28" s="184">
        <f t="shared" ca="1" si="6"/>
        <v>0</v>
      </c>
      <c r="R28" s="104"/>
      <c r="S28" s="100">
        <f t="shared" ca="1" si="7"/>
        <v>0</v>
      </c>
      <c r="T28" s="122"/>
      <c r="U28" s="147">
        <f t="shared" ca="1" si="8"/>
        <v>0</v>
      </c>
      <c r="V28" s="122"/>
      <c r="W28" s="147">
        <f t="shared" ca="1" si="9"/>
        <v>0</v>
      </c>
      <c r="X28" s="104"/>
      <c r="Y28" s="100">
        <f t="shared" ca="1" si="10"/>
        <v>0</v>
      </c>
      <c r="Z28" s="171"/>
      <c r="AA28" s="140">
        <f t="shared" ca="1" si="11"/>
        <v>0</v>
      </c>
      <c r="AB28" s="83">
        <f t="shared" ca="1" si="12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"/>
        <v>0</v>
      </c>
      <c r="F29" s="107"/>
      <c r="G29" s="100">
        <f t="shared" ca="1" si="2"/>
        <v>0</v>
      </c>
      <c r="H29" s="122"/>
      <c r="I29" s="147">
        <f t="shared" ca="1" si="2"/>
        <v>0</v>
      </c>
      <c r="J29" s="122"/>
      <c r="K29" s="147">
        <f t="shared" ca="1" si="3"/>
        <v>0</v>
      </c>
      <c r="L29" s="104"/>
      <c r="M29" s="100">
        <f t="shared" ca="1" si="4"/>
        <v>0</v>
      </c>
      <c r="N29" s="183"/>
      <c r="O29" s="184">
        <f t="shared" ca="1" si="5"/>
        <v>0</v>
      </c>
      <c r="P29" s="183"/>
      <c r="Q29" s="184">
        <f t="shared" ca="1" si="6"/>
        <v>0</v>
      </c>
      <c r="R29" s="104"/>
      <c r="S29" s="100">
        <f t="shared" ca="1" si="7"/>
        <v>0</v>
      </c>
      <c r="T29" s="122"/>
      <c r="U29" s="147">
        <f t="shared" ca="1" si="8"/>
        <v>0</v>
      </c>
      <c r="V29" s="122"/>
      <c r="W29" s="147">
        <f t="shared" ca="1" si="9"/>
        <v>0</v>
      </c>
      <c r="X29" s="104"/>
      <c r="Y29" s="100">
        <f t="shared" ca="1" si="10"/>
        <v>0</v>
      </c>
      <c r="Z29" s="171"/>
      <c r="AA29" s="140">
        <f t="shared" ca="1" si="11"/>
        <v>0</v>
      </c>
      <c r="AB29" s="83">
        <f t="shared" ca="1" si="12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1"/>
        <v>0</v>
      </c>
      <c r="F30" s="107"/>
      <c r="G30" s="100">
        <f t="shared" ca="1" si="2"/>
        <v>0</v>
      </c>
      <c r="H30" s="122"/>
      <c r="I30" s="147">
        <f t="shared" ca="1" si="2"/>
        <v>0</v>
      </c>
      <c r="J30" s="122"/>
      <c r="K30" s="147">
        <f t="shared" ca="1" si="3"/>
        <v>0</v>
      </c>
      <c r="L30" s="104"/>
      <c r="M30" s="100">
        <f t="shared" ca="1" si="4"/>
        <v>0</v>
      </c>
      <c r="N30" s="183"/>
      <c r="O30" s="184">
        <f t="shared" ca="1" si="5"/>
        <v>0</v>
      </c>
      <c r="P30" s="183"/>
      <c r="Q30" s="184">
        <f t="shared" ca="1" si="6"/>
        <v>0</v>
      </c>
      <c r="R30" s="104"/>
      <c r="S30" s="100">
        <f t="shared" ca="1" si="7"/>
        <v>0</v>
      </c>
      <c r="T30" s="122"/>
      <c r="U30" s="147">
        <f t="shared" ca="1" si="8"/>
        <v>0</v>
      </c>
      <c r="V30" s="122"/>
      <c r="W30" s="147">
        <f t="shared" ca="1" si="9"/>
        <v>0</v>
      </c>
      <c r="X30" s="104"/>
      <c r="Y30" s="100">
        <f t="shared" ca="1" si="10"/>
        <v>0</v>
      </c>
      <c r="Z30" s="171"/>
      <c r="AA30" s="140">
        <f t="shared" ca="1" si="11"/>
        <v>0</v>
      </c>
      <c r="AB30" s="83">
        <f t="shared" ca="1" si="12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"/>
        <v>0</v>
      </c>
      <c r="F31" s="107"/>
      <c r="G31" s="100">
        <f t="shared" ca="1" si="2"/>
        <v>0</v>
      </c>
      <c r="H31" s="122"/>
      <c r="I31" s="147">
        <f t="shared" ca="1" si="2"/>
        <v>0</v>
      </c>
      <c r="J31" s="122"/>
      <c r="K31" s="147">
        <f t="shared" ca="1" si="3"/>
        <v>0</v>
      </c>
      <c r="L31" s="104"/>
      <c r="M31" s="100">
        <f t="shared" ca="1" si="4"/>
        <v>0</v>
      </c>
      <c r="N31" s="183"/>
      <c r="O31" s="184">
        <f t="shared" ca="1" si="5"/>
        <v>0</v>
      </c>
      <c r="P31" s="183"/>
      <c r="Q31" s="184">
        <f t="shared" ca="1" si="6"/>
        <v>0</v>
      </c>
      <c r="R31" s="104"/>
      <c r="S31" s="100">
        <f t="shared" ca="1" si="7"/>
        <v>0</v>
      </c>
      <c r="T31" s="122"/>
      <c r="U31" s="147">
        <f t="shared" ca="1" si="8"/>
        <v>0</v>
      </c>
      <c r="V31" s="122"/>
      <c r="W31" s="147">
        <f t="shared" ca="1" si="9"/>
        <v>0</v>
      </c>
      <c r="X31" s="104"/>
      <c r="Y31" s="100">
        <f t="shared" ca="1" si="10"/>
        <v>0</v>
      </c>
      <c r="Z31" s="171"/>
      <c r="AA31" s="140">
        <f t="shared" ca="1" si="11"/>
        <v>0</v>
      </c>
      <c r="AB31" s="83">
        <f t="shared" ca="1" si="12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"/>
        <v>0</v>
      </c>
      <c r="F32" s="107"/>
      <c r="G32" s="100">
        <f t="shared" ca="1" si="2"/>
        <v>0</v>
      </c>
      <c r="H32" s="122"/>
      <c r="I32" s="147">
        <f t="shared" ca="1" si="2"/>
        <v>0</v>
      </c>
      <c r="J32" s="122"/>
      <c r="K32" s="147">
        <f t="shared" ca="1" si="3"/>
        <v>0</v>
      </c>
      <c r="L32" s="104"/>
      <c r="M32" s="100">
        <f t="shared" ca="1" si="4"/>
        <v>0</v>
      </c>
      <c r="N32" s="183"/>
      <c r="O32" s="184">
        <f t="shared" ca="1" si="5"/>
        <v>0</v>
      </c>
      <c r="P32" s="183"/>
      <c r="Q32" s="184">
        <f t="shared" ca="1" si="6"/>
        <v>0</v>
      </c>
      <c r="R32" s="104"/>
      <c r="S32" s="100">
        <f t="shared" ca="1" si="7"/>
        <v>0</v>
      </c>
      <c r="T32" s="122"/>
      <c r="U32" s="147">
        <f t="shared" ca="1" si="8"/>
        <v>0</v>
      </c>
      <c r="V32" s="246"/>
      <c r="W32" s="147">
        <f t="shared" ca="1" si="9"/>
        <v>0</v>
      </c>
      <c r="X32" s="104"/>
      <c r="Y32" s="100">
        <f t="shared" ca="1" si="10"/>
        <v>0</v>
      </c>
      <c r="Z32" s="171"/>
      <c r="AA32" s="140">
        <f t="shared" ca="1" si="11"/>
        <v>0</v>
      </c>
      <c r="AB32" s="83">
        <f t="shared" ca="1" si="12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"/>
        <v>0</v>
      </c>
      <c r="F33" s="107"/>
      <c r="G33" s="100">
        <f t="shared" ca="1" si="2"/>
        <v>0</v>
      </c>
      <c r="H33" s="122"/>
      <c r="I33" s="147">
        <f t="shared" ca="1" si="2"/>
        <v>0</v>
      </c>
      <c r="J33" s="122"/>
      <c r="K33" s="147">
        <f t="shared" ca="1" si="3"/>
        <v>0</v>
      </c>
      <c r="L33" s="104"/>
      <c r="M33" s="100">
        <f t="shared" ca="1" si="4"/>
        <v>0</v>
      </c>
      <c r="N33" s="183"/>
      <c r="O33" s="184">
        <f t="shared" ca="1" si="5"/>
        <v>0</v>
      </c>
      <c r="P33" s="183"/>
      <c r="Q33" s="184">
        <f t="shared" ca="1" si="6"/>
        <v>0</v>
      </c>
      <c r="R33" s="104"/>
      <c r="S33" s="100">
        <f t="shared" ca="1" si="7"/>
        <v>0</v>
      </c>
      <c r="T33" s="122"/>
      <c r="U33" s="147">
        <f t="shared" ca="1" si="8"/>
        <v>0</v>
      </c>
      <c r="V33" s="122"/>
      <c r="W33" s="147">
        <f t="shared" ca="1" si="9"/>
        <v>0</v>
      </c>
      <c r="X33" s="104"/>
      <c r="Y33" s="100">
        <f t="shared" ca="1" si="10"/>
        <v>0</v>
      </c>
      <c r="Z33" s="171"/>
      <c r="AA33" s="140">
        <f t="shared" ca="1" si="11"/>
        <v>0</v>
      </c>
      <c r="AB33" s="83">
        <f t="shared" ca="1" si="12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1"/>
        <v>42</v>
      </c>
      <c r="F34" s="107"/>
      <c r="G34" s="100">
        <f t="shared" si="2"/>
        <v>0</v>
      </c>
      <c r="H34" s="122"/>
      <c r="I34" s="147">
        <f t="shared" si="2"/>
        <v>0</v>
      </c>
      <c r="J34" s="122"/>
      <c r="K34" s="147">
        <f t="shared" si="3"/>
        <v>0</v>
      </c>
      <c r="L34" s="104"/>
      <c r="M34" s="100">
        <f t="shared" si="4"/>
        <v>0</v>
      </c>
      <c r="N34" s="183"/>
      <c r="O34" s="184">
        <f t="shared" si="5"/>
        <v>0</v>
      </c>
      <c r="P34" s="183"/>
      <c r="Q34" s="184">
        <f t="shared" si="6"/>
        <v>0</v>
      </c>
      <c r="R34" s="104"/>
      <c r="S34" s="100">
        <f t="shared" si="7"/>
        <v>0</v>
      </c>
      <c r="T34" s="122">
        <v>42</v>
      </c>
      <c r="U34" s="147">
        <f t="shared" si="8"/>
        <v>4200</v>
      </c>
      <c r="V34" s="122"/>
      <c r="W34" s="147">
        <f t="shared" si="9"/>
        <v>0</v>
      </c>
      <c r="X34" s="104"/>
      <c r="Y34" s="100">
        <f t="shared" si="10"/>
        <v>0</v>
      </c>
      <c r="Z34" s="171"/>
      <c r="AA34" s="140">
        <f t="shared" si="11"/>
        <v>0</v>
      </c>
      <c r="AB34" s="83">
        <f t="shared" si="12"/>
        <v>4200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"/>
        <v>0</v>
      </c>
      <c r="F35" s="107"/>
      <c r="G35" s="100">
        <f t="shared" ca="1" si="2"/>
        <v>0</v>
      </c>
      <c r="H35" s="122"/>
      <c r="I35" s="147">
        <f t="shared" ca="1" si="2"/>
        <v>0</v>
      </c>
      <c r="J35" s="122"/>
      <c r="K35" s="147">
        <f t="shared" ca="1" si="3"/>
        <v>0</v>
      </c>
      <c r="L35" s="104"/>
      <c r="M35" s="100">
        <f t="shared" ca="1" si="4"/>
        <v>0</v>
      </c>
      <c r="N35" s="183"/>
      <c r="O35" s="184">
        <f t="shared" ca="1" si="5"/>
        <v>0</v>
      </c>
      <c r="P35" s="183"/>
      <c r="Q35" s="184">
        <f t="shared" ca="1" si="6"/>
        <v>0</v>
      </c>
      <c r="R35" s="104"/>
      <c r="S35" s="100">
        <f t="shared" ca="1" si="7"/>
        <v>0</v>
      </c>
      <c r="T35" s="122"/>
      <c r="U35" s="147">
        <f t="shared" ca="1" si="8"/>
        <v>0</v>
      </c>
      <c r="V35" s="122"/>
      <c r="W35" s="147">
        <f t="shared" ca="1" si="9"/>
        <v>0</v>
      </c>
      <c r="X35" s="104"/>
      <c r="Y35" s="100">
        <f t="shared" ca="1" si="10"/>
        <v>0</v>
      </c>
      <c r="Z35" s="171"/>
      <c r="AA35" s="140">
        <f t="shared" ca="1" si="11"/>
        <v>0</v>
      </c>
      <c r="AB35" s="83">
        <f t="shared" ca="1" si="12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"/>
        <v>0</v>
      </c>
      <c r="F36" s="107"/>
      <c r="G36" s="100">
        <f t="shared" ca="1" si="2"/>
        <v>0</v>
      </c>
      <c r="H36" s="122"/>
      <c r="I36" s="147">
        <f t="shared" ca="1" si="2"/>
        <v>0</v>
      </c>
      <c r="J36" s="122"/>
      <c r="K36" s="147">
        <f t="shared" ca="1" si="3"/>
        <v>0</v>
      </c>
      <c r="L36" s="104"/>
      <c r="M36" s="100">
        <f t="shared" ca="1" si="4"/>
        <v>0</v>
      </c>
      <c r="N36" s="183"/>
      <c r="O36" s="184">
        <f t="shared" ca="1" si="5"/>
        <v>0</v>
      </c>
      <c r="P36" s="183"/>
      <c r="Q36" s="184">
        <f t="shared" ca="1" si="6"/>
        <v>0</v>
      </c>
      <c r="R36" s="104"/>
      <c r="S36" s="100">
        <f t="shared" ca="1" si="7"/>
        <v>0</v>
      </c>
      <c r="T36" s="122"/>
      <c r="U36" s="147">
        <f t="shared" ca="1" si="8"/>
        <v>0</v>
      </c>
      <c r="V36" s="122"/>
      <c r="W36" s="147">
        <f t="shared" ca="1" si="9"/>
        <v>0</v>
      </c>
      <c r="X36" s="104"/>
      <c r="Y36" s="100">
        <f t="shared" ca="1" si="10"/>
        <v>0</v>
      </c>
      <c r="Z36" s="171"/>
      <c r="AA36" s="140">
        <f t="shared" ca="1" si="11"/>
        <v>0</v>
      </c>
      <c r="AB36" s="83">
        <f t="shared" ca="1" si="12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"/>
        <v>0</v>
      </c>
      <c r="F37" s="107"/>
      <c r="G37" s="100">
        <f t="shared" ca="1" si="2"/>
        <v>0</v>
      </c>
      <c r="H37" s="122"/>
      <c r="I37" s="147">
        <f t="shared" ca="1" si="2"/>
        <v>0</v>
      </c>
      <c r="J37" s="122"/>
      <c r="K37" s="147">
        <f t="shared" ca="1" si="3"/>
        <v>0</v>
      </c>
      <c r="L37" s="104"/>
      <c r="M37" s="100">
        <f t="shared" ca="1" si="4"/>
        <v>0</v>
      </c>
      <c r="N37" s="183"/>
      <c r="O37" s="184">
        <f t="shared" ca="1" si="5"/>
        <v>0</v>
      </c>
      <c r="P37" s="183"/>
      <c r="Q37" s="184">
        <f t="shared" ca="1" si="6"/>
        <v>0</v>
      </c>
      <c r="R37" s="104"/>
      <c r="S37" s="100">
        <f t="shared" ca="1" si="7"/>
        <v>0</v>
      </c>
      <c r="T37" s="122"/>
      <c r="U37" s="147">
        <f t="shared" ca="1" si="8"/>
        <v>0</v>
      </c>
      <c r="V37" s="122"/>
      <c r="W37" s="147">
        <f t="shared" ca="1" si="9"/>
        <v>0</v>
      </c>
      <c r="X37" s="104"/>
      <c r="Y37" s="100">
        <f t="shared" ca="1" si="10"/>
        <v>0</v>
      </c>
      <c r="Z37" s="171"/>
      <c r="AA37" s="140">
        <f t="shared" ca="1" si="11"/>
        <v>0</v>
      </c>
      <c r="AB37" s="83">
        <f t="shared" ca="1" si="12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"/>
        <v>0</v>
      </c>
      <c r="F38" s="107"/>
      <c r="G38" s="100">
        <f t="shared" ca="1" si="2"/>
        <v>0</v>
      </c>
      <c r="H38" s="122"/>
      <c r="I38" s="147">
        <f t="shared" ca="1" si="2"/>
        <v>0</v>
      </c>
      <c r="J38" s="122"/>
      <c r="K38" s="147">
        <f t="shared" ca="1" si="3"/>
        <v>0</v>
      </c>
      <c r="L38" s="104"/>
      <c r="M38" s="100">
        <f t="shared" ca="1" si="4"/>
        <v>0</v>
      </c>
      <c r="N38" s="183"/>
      <c r="O38" s="184">
        <f t="shared" ca="1" si="5"/>
        <v>0</v>
      </c>
      <c r="P38" s="183"/>
      <c r="Q38" s="184">
        <f t="shared" ca="1" si="6"/>
        <v>0</v>
      </c>
      <c r="R38" s="104"/>
      <c r="S38" s="100">
        <f t="shared" ca="1" si="7"/>
        <v>0</v>
      </c>
      <c r="T38" s="122"/>
      <c r="U38" s="147">
        <f t="shared" ca="1" si="8"/>
        <v>0</v>
      </c>
      <c r="V38" s="122"/>
      <c r="W38" s="147">
        <f t="shared" ca="1" si="9"/>
        <v>0</v>
      </c>
      <c r="X38" s="104"/>
      <c r="Y38" s="100">
        <f t="shared" ca="1" si="10"/>
        <v>0</v>
      </c>
      <c r="Z38" s="171"/>
      <c r="AA38" s="140">
        <f t="shared" ca="1" si="11"/>
        <v>0</v>
      </c>
      <c r="AB38" s="83">
        <f t="shared" ca="1" si="12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1"/>
        <v>3.25</v>
      </c>
      <c r="F39" s="107"/>
      <c r="G39" s="100">
        <f t="shared" ca="1" si="2"/>
        <v>0</v>
      </c>
      <c r="H39" s="122"/>
      <c r="I39" s="147">
        <f t="shared" ca="1" si="2"/>
        <v>0</v>
      </c>
      <c r="J39" s="122"/>
      <c r="K39" s="147">
        <f t="shared" ca="1" si="3"/>
        <v>0</v>
      </c>
      <c r="L39" s="104"/>
      <c r="M39" s="100">
        <f t="shared" ca="1" si="4"/>
        <v>0</v>
      </c>
      <c r="N39" s="183">
        <v>3.25</v>
      </c>
      <c r="O39" s="184">
        <f t="shared" ca="1" si="5"/>
        <v>455</v>
      </c>
      <c r="P39" s="183"/>
      <c r="Q39" s="184">
        <f t="shared" ca="1" si="6"/>
        <v>0</v>
      </c>
      <c r="R39" s="104"/>
      <c r="S39" s="100">
        <f t="shared" ca="1" si="7"/>
        <v>0</v>
      </c>
      <c r="T39" s="122"/>
      <c r="U39" s="147">
        <f t="shared" ca="1" si="8"/>
        <v>0</v>
      </c>
      <c r="V39" s="122"/>
      <c r="W39" s="147">
        <f t="shared" ca="1" si="9"/>
        <v>0</v>
      </c>
      <c r="X39" s="104"/>
      <c r="Y39" s="100">
        <f t="shared" ca="1" si="10"/>
        <v>0</v>
      </c>
      <c r="Z39" s="171"/>
      <c r="AA39" s="140">
        <f t="shared" ca="1" si="11"/>
        <v>0</v>
      </c>
      <c r="AB39" s="83">
        <f t="shared" ca="1" si="12"/>
        <v>455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"/>
        <v>0</v>
      </c>
      <c r="F40" s="107"/>
      <c r="G40" s="100">
        <f t="shared" ca="1" si="2"/>
        <v>0</v>
      </c>
      <c r="H40" s="122"/>
      <c r="I40" s="147">
        <f t="shared" ca="1" si="2"/>
        <v>0</v>
      </c>
      <c r="J40" s="122"/>
      <c r="K40" s="147">
        <f t="shared" ca="1" si="3"/>
        <v>0</v>
      </c>
      <c r="L40" s="104"/>
      <c r="M40" s="100">
        <f t="shared" ca="1" si="4"/>
        <v>0</v>
      </c>
      <c r="N40" s="183"/>
      <c r="O40" s="184">
        <f t="shared" ca="1" si="5"/>
        <v>0</v>
      </c>
      <c r="P40" s="183"/>
      <c r="Q40" s="184">
        <f t="shared" ca="1" si="6"/>
        <v>0</v>
      </c>
      <c r="R40" s="104"/>
      <c r="S40" s="100">
        <f t="shared" ca="1" si="7"/>
        <v>0</v>
      </c>
      <c r="T40" s="122"/>
      <c r="U40" s="147">
        <f t="shared" ca="1" si="8"/>
        <v>0</v>
      </c>
      <c r="V40" s="122"/>
      <c r="W40" s="147">
        <f t="shared" ca="1" si="9"/>
        <v>0</v>
      </c>
      <c r="X40" s="104"/>
      <c r="Y40" s="100">
        <f t="shared" ca="1" si="10"/>
        <v>0</v>
      </c>
      <c r="Z40" s="171"/>
      <c r="AA40" s="140">
        <f t="shared" ca="1" si="11"/>
        <v>0</v>
      </c>
      <c r="AB40" s="83">
        <f t="shared" ca="1" si="12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1"/>
        <v>0</v>
      </c>
      <c r="F41" s="107"/>
      <c r="G41" s="100">
        <f t="shared" si="2"/>
        <v>0</v>
      </c>
      <c r="H41" s="122"/>
      <c r="I41" s="147">
        <f t="shared" si="2"/>
        <v>0</v>
      </c>
      <c r="J41" s="122"/>
      <c r="K41" s="147">
        <f t="shared" si="3"/>
        <v>0</v>
      </c>
      <c r="L41" s="104"/>
      <c r="M41" s="100">
        <f t="shared" si="4"/>
        <v>0</v>
      </c>
      <c r="N41" s="183"/>
      <c r="O41" s="184">
        <f t="shared" si="5"/>
        <v>0</v>
      </c>
      <c r="P41" s="183"/>
      <c r="Q41" s="184">
        <f t="shared" si="6"/>
        <v>0</v>
      </c>
      <c r="R41" s="104"/>
      <c r="S41" s="100">
        <f t="shared" si="7"/>
        <v>0</v>
      </c>
      <c r="T41" s="122"/>
      <c r="U41" s="147">
        <f t="shared" si="8"/>
        <v>0</v>
      </c>
      <c r="V41" s="122"/>
      <c r="W41" s="147">
        <f t="shared" si="9"/>
        <v>0</v>
      </c>
      <c r="X41" s="104"/>
      <c r="Y41" s="100">
        <f t="shared" si="10"/>
        <v>0</v>
      </c>
      <c r="Z41" s="171"/>
      <c r="AA41" s="140">
        <f t="shared" si="11"/>
        <v>0</v>
      </c>
      <c r="AB41" s="83">
        <f t="shared" si="12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1"/>
        <v>0</v>
      </c>
      <c r="F42" s="107"/>
      <c r="G42" s="100">
        <f t="shared" si="2"/>
        <v>0</v>
      </c>
      <c r="H42" s="122"/>
      <c r="I42" s="147">
        <f t="shared" si="2"/>
        <v>0</v>
      </c>
      <c r="J42" s="122"/>
      <c r="K42" s="147">
        <f t="shared" si="3"/>
        <v>0</v>
      </c>
      <c r="L42" s="104"/>
      <c r="M42" s="100">
        <f t="shared" si="4"/>
        <v>0</v>
      </c>
      <c r="N42" s="183"/>
      <c r="O42" s="184">
        <f t="shared" si="5"/>
        <v>0</v>
      </c>
      <c r="P42" s="183"/>
      <c r="Q42" s="184">
        <f t="shared" si="6"/>
        <v>0</v>
      </c>
      <c r="R42" s="104"/>
      <c r="S42" s="100">
        <f t="shared" si="7"/>
        <v>0</v>
      </c>
      <c r="T42" s="122"/>
      <c r="U42" s="147">
        <f t="shared" si="8"/>
        <v>0</v>
      </c>
      <c r="V42" s="122"/>
      <c r="W42" s="147">
        <f t="shared" si="9"/>
        <v>0</v>
      </c>
      <c r="X42" s="104"/>
      <c r="Y42" s="100">
        <f t="shared" si="10"/>
        <v>0</v>
      </c>
      <c r="Z42" s="171"/>
      <c r="AA42" s="140">
        <f t="shared" si="11"/>
        <v>0</v>
      </c>
      <c r="AB42" s="83">
        <f t="shared" si="12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1"/>
        <v>0</v>
      </c>
      <c r="F43" s="107"/>
      <c r="G43" s="100">
        <f t="shared" ca="1" si="2"/>
        <v>0</v>
      </c>
      <c r="H43" s="122"/>
      <c r="I43" s="147">
        <f t="shared" ca="1" si="2"/>
        <v>0</v>
      </c>
      <c r="J43" s="122"/>
      <c r="K43" s="147">
        <f t="shared" ca="1" si="3"/>
        <v>0</v>
      </c>
      <c r="L43" s="104"/>
      <c r="M43" s="100">
        <f t="shared" ca="1" si="4"/>
        <v>0</v>
      </c>
      <c r="N43" s="183"/>
      <c r="O43" s="184">
        <f t="shared" ca="1" si="5"/>
        <v>0</v>
      </c>
      <c r="P43" s="183"/>
      <c r="Q43" s="184">
        <f t="shared" ca="1" si="6"/>
        <v>0</v>
      </c>
      <c r="R43" s="104"/>
      <c r="S43" s="100">
        <f t="shared" ca="1" si="7"/>
        <v>0</v>
      </c>
      <c r="T43" s="122"/>
      <c r="U43" s="147">
        <f t="shared" ca="1" si="8"/>
        <v>0</v>
      </c>
      <c r="V43" s="122"/>
      <c r="W43" s="147">
        <f t="shared" ca="1" si="9"/>
        <v>0</v>
      </c>
      <c r="X43" s="104"/>
      <c r="Y43" s="100">
        <f t="shared" ca="1" si="10"/>
        <v>0</v>
      </c>
      <c r="Z43" s="171"/>
      <c r="AA43" s="140">
        <f t="shared" ca="1" si="11"/>
        <v>0</v>
      </c>
      <c r="AB43" s="83">
        <f t="shared" ca="1" si="12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1"/>
        <v>0</v>
      </c>
      <c r="F44" s="107"/>
      <c r="G44" s="100">
        <f t="shared" si="2"/>
        <v>0</v>
      </c>
      <c r="H44" s="122"/>
      <c r="I44" s="147">
        <f t="shared" si="2"/>
        <v>0</v>
      </c>
      <c r="J44" s="122"/>
      <c r="K44" s="147">
        <f t="shared" si="3"/>
        <v>0</v>
      </c>
      <c r="L44" s="104"/>
      <c r="M44" s="100">
        <f t="shared" si="4"/>
        <v>0</v>
      </c>
      <c r="N44" s="183"/>
      <c r="O44" s="184">
        <f t="shared" si="5"/>
        <v>0</v>
      </c>
      <c r="P44" s="183"/>
      <c r="Q44" s="184">
        <f t="shared" si="6"/>
        <v>0</v>
      </c>
      <c r="R44" s="104"/>
      <c r="S44" s="100">
        <f t="shared" si="7"/>
        <v>0</v>
      </c>
      <c r="T44" s="122"/>
      <c r="U44" s="147">
        <f t="shared" si="8"/>
        <v>0</v>
      </c>
      <c r="V44" s="122"/>
      <c r="W44" s="147">
        <f t="shared" si="9"/>
        <v>0</v>
      </c>
      <c r="X44" s="104"/>
      <c r="Y44" s="100">
        <f t="shared" si="10"/>
        <v>0</v>
      </c>
      <c r="Z44" s="171"/>
      <c r="AA44" s="140">
        <f t="shared" si="11"/>
        <v>0</v>
      </c>
      <c r="AB44" s="83">
        <f t="shared" si="12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1"/>
        <v>0</v>
      </c>
      <c r="F45" s="107"/>
      <c r="G45" s="100">
        <f t="shared" ca="1" si="2"/>
        <v>0</v>
      </c>
      <c r="H45" s="122"/>
      <c r="I45" s="147">
        <f t="shared" ca="1" si="2"/>
        <v>0</v>
      </c>
      <c r="J45" s="122"/>
      <c r="K45" s="147">
        <f t="shared" ca="1" si="3"/>
        <v>0</v>
      </c>
      <c r="L45" s="104"/>
      <c r="M45" s="100">
        <f t="shared" ca="1" si="4"/>
        <v>0</v>
      </c>
      <c r="N45" s="183"/>
      <c r="O45" s="184">
        <f t="shared" ca="1" si="5"/>
        <v>0</v>
      </c>
      <c r="P45" s="183"/>
      <c r="Q45" s="184">
        <f t="shared" ca="1" si="6"/>
        <v>0</v>
      </c>
      <c r="R45" s="104"/>
      <c r="S45" s="100">
        <f t="shared" ca="1" si="7"/>
        <v>0</v>
      </c>
      <c r="T45" s="122"/>
      <c r="U45" s="147">
        <f t="shared" ca="1" si="8"/>
        <v>0</v>
      </c>
      <c r="V45" s="122"/>
      <c r="W45" s="147">
        <f t="shared" ca="1" si="9"/>
        <v>0</v>
      </c>
      <c r="X45" s="104"/>
      <c r="Y45" s="100">
        <f t="shared" ca="1" si="10"/>
        <v>0</v>
      </c>
      <c r="Z45" s="171"/>
      <c r="AA45" s="140">
        <f t="shared" ca="1" si="11"/>
        <v>0</v>
      </c>
      <c r="AB45" s="83">
        <f t="shared" ca="1" si="12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1"/>
        <v>0</v>
      </c>
      <c r="F46" s="107"/>
      <c r="G46" s="100">
        <f t="shared" si="2"/>
        <v>0</v>
      </c>
      <c r="H46" s="122"/>
      <c r="I46" s="147">
        <f t="shared" si="2"/>
        <v>0</v>
      </c>
      <c r="J46" s="122"/>
      <c r="K46" s="147">
        <f t="shared" si="3"/>
        <v>0</v>
      </c>
      <c r="L46" s="104"/>
      <c r="M46" s="100">
        <f t="shared" si="4"/>
        <v>0</v>
      </c>
      <c r="N46" s="183"/>
      <c r="O46" s="184">
        <f t="shared" si="5"/>
        <v>0</v>
      </c>
      <c r="P46" s="183"/>
      <c r="Q46" s="184">
        <f t="shared" si="6"/>
        <v>0</v>
      </c>
      <c r="R46" s="104"/>
      <c r="S46" s="100">
        <f t="shared" si="7"/>
        <v>0</v>
      </c>
      <c r="T46" s="122"/>
      <c r="U46" s="147">
        <f t="shared" si="8"/>
        <v>0</v>
      </c>
      <c r="V46" s="122"/>
      <c r="W46" s="147">
        <f t="shared" si="9"/>
        <v>0</v>
      </c>
      <c r="X46" s="104"/>
      <c r="Y46" s="100">
        <f t="shared" si="10"/>
        <v>0</v>
      </c>
      <c r="Z46" s="171"/>
      <c r="AA46" s="140">
        <f t="shared" si="11"/>
        <v>0</v>
      </c>
      <c r="AB46" s="83">
        <f t="shared" si="12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1"/>
        <v>5</v>
      </c>
      <c r="F47" s="107"/>
      <c r="G47" s="100">
        <f t="shared" si="2"/>
        <v>0</v>
      </c>
      <c r="H47" s="122">
        <v>5</v>
      </c>
      <c r="I47" s="147">
        <f t="shared" si="2"/>
        <v>500</v>
      </c>
      <c r="J47" s="122"/>
      <c r="K47" s="147">
        <f t="shared" si="3"/>
        <v>0</v>
      </c>
      <c r="L47" s="104"/>
      <c r="M47" s="100">
        <f t="shared" si="4"/>
        <v>0</v>
      </c>
      <c r="N47" s="183"/>
      <c r="O47" s="184">
        <f t="shared" si="5"/>
        <v>0</v>
      </c>
      <c r="P47" s="183"/>
      <c r="Q47" s="184">
        <f t="shared" si="6"/>
        <v>0</v>
      </c>
      <c r="R47" s="104"/>
      <c r="S47" s="100">
        <f t="shared" si="7"/>
        <v>0</v>
      </c>
      <c r="T47" s="122"/>
      <c r="U47" s="147">
        <f t="shared" si="8"/>
        <v>0</v>
      </c>
      <c r="V47" s="122"/>
      <c r="W47" s="147">
        <f t="shared" si="9"/>
        <v>0</v>
      </c>
      <c r="X47" s="104"/>
      <c r="Y47" s="100">
        <f t="shared" si="10"/>
        <v>0</v>
      </c>
      <c r="Z47" s="171"/>
      <c r="AA47" s="140">
        <f t="shared" si="11"/>
        <v>0</v>
      </c>
      <c r="AB47" s="83">
        <f t="shared" si="12"/>
        <v>500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1"/>
        <v>1</v>
      </c>
      <c r="F48" s="107"/>
      <c r="G48" s="100">
        <f t="shared" ca="1" si="2"/>
        <v>0</v>
      </c>
      <c r="H48" s="246"/>
      <c r="I48" s="147">
        <f t="shared" ca="1" si="2"/>
        <v>0</v>
      </c>
      <c r="J48" s="122"/>
      <c r="K48" s="147">
        <f t="shared" ca="1" si="3"/>
        <v>0</v>
      </c>
      <c r="L48" s="104"/>
      <c r="M48" s="100">
        <f t="shared" ca="1" si="4"/>
        <v>0</v>
      </c>
      <c r="N48" s="183"/>
      <c r="O48" s="184">
        <f t="shared" ca="1" si="5"/>
        <v>0</v>
      </c>
      <c r="P48" s="183"/>
      <c r="Q48" s="184">
        <f t="shared" ca="1" si="6"/>
        <v>0</v>
      </c>
      <c r="R48" s="104"/>
      <c r="S48" s="100">
        <f t="shared" ca="1" si="7"/>
        <v>0</v>
      </c>
      <c r="T48" s="122">
        <v>1</v>
      </c>
      <c r="U48" s="147">
        <f t="shared" ca="1" si="8"/>
        <v>140</v>
      </c>
      <c r="V48" s="122"/>
      <c r="W48" s="147">
        <f t="shared" ca="1" si="9"/>
        <v>0</v>
      </c>
      <c r="X48" s="104"/>
      <c r="Y48" s="100">
        <f t="shared" ca="1" si="10"/>
        <v>0</v>
      </c>
      <c r="Z48" s="171"/>
      <c r="AA48" s="140">
        <f t="shared" ca="1" si="11"/>
        <v>0</v>
      </c>
      <c r="AB48" s="83">
        <f t="shared" ca="1" si="12"/>
        <v>140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1"/>
        <v>6.5</v>
      </c>
      <c r="F49" s="107"/>
      <c r="G49" s="100">
        <f t="shared" si="2"/>
        <v>0</v>
      </c>
      <c r="H49" s="122"/>
      <c r="I49" s="147">
        <f t="shared" si="2"/>
        <v>0</v>
      </c>
      <c r="J49" s="122"/>
      <c r="K49" s="147">
        <f t="shared" si="3"/>
        <v>0</v>
      </c>
      <c r="L49" s="104"/>
      <c r="M49" s="100">
        <f t="shared" si="4"/>
        <v>0</v>
      </c>
      <c r="N49" s="183">
        <v>6.5</v>
      </c>
      <c r="O49" s="184">
        <f t="shared" si="5"/>
        <v>650</v>
      </c>
      <c r="P49" s="183"/>
      <c r="Q49" s="184">
        <f t="shared" si="6"/>
        <v>0</v>
      </c>
      <c r="R49" s="104"/>
      <c r="S49" s="100">
        <f t="shared" si="7"/>
        <v>0</v>
      </c>
      <c r="T49" s="122"/>
      <c r="U49" s="147">
        <f t="shared" si="8"/>
        <v>0</v>
      </c>
      <c r="V49" s="246"/>
      <c r="W49" s="147">
        <f t="shared" si="9"/>
        <v>0</v>
      </c>
      <c r="X49" s="104"/>
      <c r="Y49" s="100">
        <f t="shared" si="10"/>
        <v>0</v>
      </c>
      <c r="Z49" s="171"/>
      <c r="AA49" s="140">
        <f t="shared" si="11"/>
        <v>0</v>
      </c>
      <c r="AB49" s="83">
        <f t="shared" si="12"/>
        <v>650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1"/>
        <v>0</v>
      </c>
      <c r="F50" s="107"/>
      <c r="G50" s="100">
        <f t="shared" si="2"/>
        <v>0</v>
      </c>
      <c r="H50" s="122"/>
      <c r="I50" s="147">
        <f t="shared" si="2"/>
        <v>0</v>
      </c>
      <c r="J50" s="122"/>
      <c r="K50" s="147">
        <f t="shared" si="3"/>
        <v>0</v>
      </c>
      <c r="L50" s="104"/>
      <c r="M50" s="100">
        <f t="shared" si="4"/>
        <v>0</v>
      </c>
      <c r="N50" s="183"/>
      <c r="O50" s="184">
        <f t="shared" si="5"/>
        <v>0</v>
      </c>
      <c r="P50" s="183"/>
      <c r="Q50" s="184">
        <f t="shared" si="6"/>
        <v>0</v>
      </c>
      <c r="R50" s="104"/>
      <c r="S50" s="100">
        <f t="shared" si="7"/>
        <v>0</v>
      </c>
      <c r="T50" s="122"/>
      <c r="U50" s="147">
        <f t="shared" si="8"/>
        <v>0</v>
      </c>
      <c r="V50" s="122"/>
      <c r="W50" s="147">
        <f t="shared" si="9"/>
        <v>0</v>
      </c>
      <c r="X50" s="104"/>
      <c r="Y50" s="100">
        <f t="shared" si="10"/>
        <v>0</v>
      </c>
      <c r="Z50" s="171"/>
      <c r="AA50" s="140">
        <f t="shared" si="11"/>
        <v>0</v>
      </c>
      <c r="AB50" s="83">
        <f t="shared" si="12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1"/>
        <v>0</v>
      </c>
      <c r="F51" s="107"/>
      <c r="G51" s="100">
        <f t="shared" si="2"/>
        <v>0</v>
      </c>
      <c r="H51" s="122"/>
      <c r="I51" s="147">
        <f t="shared" si="2"/>
        <v>0</v>
      </c>
      <c r="J51" s="122"/>
      <c r="K51" s="147">
        <f t="shared" si="3"/>
        <v>0</v>
      </c>
      <c r="L51" s="104"/>
      <c r="M51" s="100">
        <f t="shared" si="4"/>
        <v>0</v>
      </c>
      <c r="N51" s="183"/>
      <c r="O51" s="184">
        <f t="shared" si="5"/>
        <v>0</v>
      </c>
      <c r="P51" s="183"/>
      <c r="Q51" s="184">
        <f t="shared" si="6"/>
        <v>0</v>
      </c>
      <c r="R51" s="104"/>
      <c r="S51" s="100">
        <f t="shared" si="7"/>
        <v>0</v>
      </c>
      <c r="T51" s="122"/>
      <c r="U51" s="147">
        <f t="shared" si="8"/>
        <v>0</v>
      </c>
      <c r="V51" s="122"/>
      <c r="W51" s="147">
        <f t="shared" si="9"/>
        <v>0</v>
      </c>
      <c r="X51" s="104"/>
      <c r="Y51" s="100">
        <f t="shared" si="10"/>
        <v>0</v>
      </c>
      <c r="Z51" s="171"/>
      <c r="AA51" s="140">
        <f t="shared" si="11"/>
        <v>0</v>
      </c>
      <c r="AB51" s="83">
        <f t="shared" si="12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"/>
        <v>0</v>
      </c>
      <c r="F52" s="107"/>
      <c r="G52" s="100">
        <f t="shared" ca="1" si="2"/>
        <v>0</v>
      </c>
      <c r="H52" s="122"/>
      <c r="I52" s="147">
        <f t="shared" ca="1" si="2"/>
        <v>0</v>
      </c>
      <c r="J52" s="122"/>
      <c r="K52" s="147">
        <f t="shared" ca="1" si="3"/>
        <v>0</v>
      </c>
      <c r="L52" s="104"/>
      <c r="M52" s="100">
        <f t="shared" ca="1" si="4"/>
        <v>0</v>
      </c>
      <c r="N52" s="183"/>
      <c r="O52" s="184">
        <f t="shared" ca="1" si="5"/>
        <v>0</v>
      </c>
      <c r="P52" s="183"/>
      <c r="Q52" s="184">
        <f t="shared" ca="1" si="6"/>
        <v>0</v>
      </c>
      <c r="R52" s="104"/>
      <c r="S52" s="100">
        <f t="shared" ca="1" si="7"/>
        <v>0</v>
      </c>
      <c r="T52" s="122"/>
      <c r="U52" s="147">
        <f t="shared" ca="1" si="8"/>
        <v>0</v>
      </c>
      <c r="V52" s="122"/>
      <c r="W52" s="147">
        <f t="shared" ca="1" si="9"/>
        <v>0</v>
      </c>
      <c r="X52" s="104"/>
      <c r="Y52" s="100">
        <f t="shared" ca="1" si="10"/>
        <v>0</v>
      </c>
      <c r="Z52" s="171"/>
      <c r="AA52" s="140">
        <f t="shared" ca="1" si="11"/>
        <v>0</v>
      </c>
      <c r="AB52" s="83">
        <f t="shared" ca="1" si="12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1"/>
        <v>0</v>
      </c>
      <c r="F53" s="107"/>
      <c r="G53" s="100">
        <f t="shared" ca="1" si="2"/>
        <v>0</v>
      </c>
      <c r="H53" s="122"/>
      <c r="I53" s="147">
        <f t="shared" ca="1" si="2"/>
        <v>0</v>
      </c>
      <c r="J53" s="122"/>
      <c r="K53" s="147">
        <f t="shared" ca="1" si="3"/>
        <v>0</v>
      </c>
      <c r="L53" s="104"/>
      <c r="M53" s="100">
        <f t="shared" ca="1" si="4"/>
        <v>0</v>
      </c>
      <c r="N53" s="183"/>
      <c r="O53" s="184">
        <f t="shared" ca="1" si="5"/>
        <v>0</v>
      </c>
      <c r="P53" s="183"/>
      <c r="Q53" s="184">
        <f t="shared" ca="1" si="6"/>
        <v>0</v>
      </c>
      <c r="R53" s="104"/>
      <c r="S53" s="100">
        <f t="shared" ca="1" si="7"/>
        <v>0</v>
      </c>
      <c r="T53" s="122"/>
      <c r="U53" s="147">
        <f t="shared" ca="1" si="8"/>
        <v>0</v>
      </c>
      <c r="V53" s="122"/>
      <c r="W53" s="147">
        <f t="shared" ca="1" si="9"/>
        <v>0</v>
      </c>
      <c r="X53" s="104"/>
      <c r="Y53" s="100">
        <f t="shared" ca="1" si="10"/>
        <v>0</v>
      </c>
      <c r="Z53" s="171"/>
      <c r="AA53" s="140">
        <f t="shared" ca="1" si="11"/>
        <v>0</v>
      </c>
      <c r="AB53" s="83">
        <f t="shared" ca="1" si="12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"/>
        <v>0</v>
      </c>
      <c r="F54" s="107"/>
      <c r="G54" s="100">
        <f t="shared" ca="1" si="2"/>
        <v>0</v>
      </c>
      <c r="H54" s="122"/>
      <c r="I54" s="147">
        <f t="shared" ca="1" si="2"/>
        <v>0</v>
      </c>
      <c r="J54" s="122"/>
      <c r="K54" s="147">
        <f t="shared" ca="1" si="3"/>
        <v>0</v>
      </c>
      <c r="L54" s="104"/>
      <c r="M54" s="100">
        <f t="shared" ca="1" si="4"/>
        <v>0</v>
      </c>
      <c r="N54" s="183"/>
      <c r="O54" s="184">
        <f t="shared" ca="1" si="5"/>
        <v>0</v>
      </c>
      <c r="P54" s="183"/>
      <c r="Q54" s="184">
        <f t="shared" ca="1" si="6"/>
        <v>0</v>
      </c>
      <c r="R54" s="104"/>
      <c r="S54" s="100">
        <f t="shared" ca="1" si="7"/>
        <v>0</v>
      </c>
      <c r="T54" s="122"/>
      <c r="U54" s="147">
        <f t="shared" ca="1" si="8"/>
        <v>0</v>
      </c>
      <c r="V54" s="122"/>
      <c r="W54" s="147">
        <f t="shared" ca="1" si="9"/>
        <v>0</v>
      </c>
      <c r="X54" s="104"/>
      <c r="Y54" s="100">
        <f t="shared" ca="1" si="10"/>
        <v>0</v>
      </c>
      <c r="Z54" s="171"/>
      <c r="AA54" s="140">
        <f t="shared" ca="1" si="11"/>
        <v>0</v>
      </c>
      <c r="AB54" s="83">
        <f t="shared" ca="1" si="12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1"/>
        <v>0</v>
      </c>
      <c r="F55" s="107"/>
      <c r="G55" s="100">
        <f t="shared" ca="1" si="2"/>
        <v>0</v>
      </c>
      <c r="H55" s="122"/>
      <c r="I55" s="147">
        <f t="shared" ca="1" si="2"/>
        <v>0</v>
      </c>
      <c r="J55" s="122"/>
      <c r="K55" s="147">
        <f t="shared" ca="1" si="3"/>
        <v>0</v>
      </c>
      <c r="L55" s="104"/>
      <c r="M55" s="100">
        <f t="shared" ca="1" si="4"/>
        <v>0</v>
      </c>
      <c r="N55" s="183"/>
      <c r="O55" s="184">
        <f t="shared" ca="1" si="5"/>
        <v>0</v>
      </c>
      <c r="P55" s="183"/>
      <c r="Q55" s="184">
        <f t="shared" ca="1" si="6"/>
        <v>0</v>
      </c>
      <c r="R55" s="104"/>
      <c r="S55" s="100">
        <f t="shared" ca="1" si="7"/>
        <v>0</v>
      </c>
      <c r="T55" s="122"/>
      <c r="U55" s="147">
        <f t="shared" ca="1" si="8"/>
        <v>0</v>
      </c>
      <c r="V55" s="122"/>
      <c r="W55" s="147">
        <f t="shared" ca="1" si="9"/>
        <v>0</v>
      </c>
      <c r="X55" s="104"/>
      <c r="Y55" s="100">
        <f t="shared" ca="1" si="10"/>
        <v>0</v>
      </c>
      <c r="Z55" s="171"/>
      <c r="AA55" s="140">
        <f t="shared" ca="1" si="11"/>
        <v>0</v>
      </c>
      <c r="AB55" s="83">
        <f t="shared" ca="1" si="12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1"/>
        <v>0</v>
      </c>
      <c r="F56" s="107"/>
      <c r="G56" s="100">
        <f t="shared" ca="1" si="2"/>
        <v>0</v>
      </c>
      <c r="H56" s="122"/>
      <c r="I56" s="147">
        <f t="shared" ca="1" si="2"/>
        <v>0</v>
      </c>
      <c r="J56" s="122"/>
      <c r="K56" s="147">
        <f t="shared" ca="1" si="3"/>
        <v>0</v>
      </c>
      <c r="L56" s="104"/>
      <c r="M56" s="100">
        <f t="shared" ca="1" si="4"/>
        <v>0</v>
      </c>
      <c r="N56" s="183"/>
      <c r="O56" s="184">
        <f t="shared" ca="1" si="5"/>
        <v>0</v>
      </c>
      <c r="P56" s="183"/>
      <c r="Q56" s="184">
        <f t="shared" ca="1" si="6"/>
        <v>0</v>
      </c>
      <c r="R56" s="104"/>
      <c r="S56" s="100">
        <f t="shared" ca="1" si="7"/>
        <v>0</v>
      </c>
      <c r="T56" s="122"/>
      <c r="U56" s="147">
        <f t="shared" ca="1" si="8"/>
        <v>0</v>
      </c>
      <c r="V56" s="122"/>
      <c r="W56" s="147">
        <f t="shared" ca="1" si="9"/>
        <v>0</v>
      </c>
      <c r="X56" s="104"/>
      <c r="Y56" s="100">
        <f t="shared" ca="1" si="10"/>
        <v>0</v>
      </c>
      <c r="Z56" s="171"/>
      <c r="AA56" s="140">
        <f t="shared" ca="1" si="11"/>
        <v>0</v>
      </c>
      <c r="AB56" s="83">
        <f t="shared" ca="1" si="12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"/>
        <v>0</v>
      </c>
      <c r="F57" s="107"/>
      <c r="G57" s="100">
        <f t="shared" ca="1" si="2"/>
        <v>0</v>
      </c>
      <c r="H57" s="122"/>
      <c r="I57" s="147">
        <f t="shared" ca="1" si="2"/>
        <v>0</v>
      </c>
      <c r="J57" s="122"/>
      <c r="K57" s="147">
        <f t="shared" ca="1" si="3"/>
        <v>0</v>
      </c>
      <c r="L57" s="104"/>
      <c r="M57" s="100">
        <f t="shared" ca="1" si="4"/>
        <v>0</v>
      </c>
      <c r="N57" s="183"/>
      <c r="O57" s="184">
        <f t="shared" ca="1" si="5"/>
        <v>0</v>
      </c>
      <c r="P57" s="183"/>
      <c r="Q57" s="184">
        <f t="shared" ca="1" si="6"/>
        <v>0</v>
      </c>
      <c r="R57" s="104"/>
      <c r="S57" s="100">
        <f t="shared" ca="1" si="7"/>
        <v>0</v>
      </c>
      <c r="T57" s="122"/>
      <c r="U57" s="147">
        <f t="shared" ca="1" si="8"/>
        <v>0</v>
      </c>
      <c r="V57" s="122"/>
      <c r="W57" s="147">
        <f t="shared" ca="1" si="9"/>
        <v>0</v>
      </c>
      <c r="X57" s="104"/>
      <c r="Y57" s="100">
        <f t="shared" ca="1" si="10"/>
        <v>0</v>
      </c>
      <c r="Z57" s="171"/>
      <c r="AA57" s="140">
        <f t="shared" ca="1" si="11"/>
        <v>0</v>
      </c>
      <c r="AB57" s="83">
        <f t="shared" ca="1" si="12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1"/>
        <v>0</v>
      </c>
      <c r="F58" s="107"/>
      <c r="G58" s="100">
        <f t="shared" ca="1" si="2"/>
        <v>0</v>
      </c>
      <c r="H58" s="122"/>
      <c r="I58" s="147">
        <f t="shared" ca="1" si="2"/>
        <v>0</v>
      </c>
      <c r="J58" s="122"/>
      <c r="K58" s="147">
        <f t="shared" ca="1" si="3"/>
        <v>0</v>
      </c>
      <c r="L58" s="104"/>
      <c r="M58" s="100">
        <f t="shared" ca="1" si="4"/>
        <v>0</v>
      </c>
      <c r="N58" s="183"/>
      <c r="O58" s="184">
        <f t="shared" ca="1" si="5"/>
        <v>0</v>
      </c>
      <c r="P58" s="183"/>
      <c r="Q58" s="184">
        <f t="shared" ca="1" si="6"/>
        <v>0</v>
      </c>
      <c r="R58" s="104"/>
      <c r="S58" s="100">
        <f t="shared" ca="1" si="7"/>
        <v>0</v>
      </c>
      <c r="T58" s="122"/>
      <c r="U58" s="147">
        <f t="shared" ca="1" si="8"/>
        <v>0</v>
      </c>
      <c r="V58" s="122"/>
      <c r="W58" s="147">
        <f t="shared" ca="1" si="9"/>
        <v>0</v>
      </c>
      <c r="X58" s="104"/>
      <c r="Y58" s="100">
        <f t="shared" ca="1" si="10"/>
        <v>0</v>
      </c>
      <c r="Z58" s="171"/>
      <c r="AA58" s="140">
        <f t="shared" ca="1" si="11"/>
        <v>0</v>
      </c>
      <c r="AB58" s="83">
        <f t="shared" ca="1" si="12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1"/>
        <v>0</v>
      </c>
      <c r="F59" s="107"/>
      <c r="G59" s="100">
        <f t="shared" si="2"/>
        <v>0</v>
      </c>
      <c r="H59" s="122"/>
      <c r="I59" s="147">
        <f t="shared" si="2"/>
        <v>0</v>
      </c>
      <c r="J59" s="122"/>
      <c r="K59" s="147">
        <f t="shared" si="3"/>
        <v>0</v>
      </c>
      <c r="L59" s="104"/>
      <c r="M59" s="100">
        <f t="shared" si="4"/>
        <v>0</v>
      </c>
      <c r="N59" s="183"/>
      <c r="O59" s="184">
        <f t="shared" si="5"/>
        <v>0</v>
      </c>
      <c r="P59" s="183"/>
      <c r="Q59" s="184">
        <f t="shared" si="6"/>
        <v>0</v>
      </c>
      <c r="R59" s="104"/>
      <c r="S59" s="100">
        <f t="shared" si="7"/>
        <v>0</v>
      </c>
      <c r="T59" s="122"/>
      <c r="U59" s="147">
        <f t="shared" si="8"/>
        <v>0</v>
      </c>
      <c r="V59" s="122"/>
      <c r="W59" s="147">
        <f t="shared" si="9"/>
        <v>0</v>
      </c>
      <c r="X59" s="104"/>
      <c r="Y59" s="100">
        <f t="shared" si="10"/>
        <v>0</v>
      </c>
      <c r="Z59" s="171"/>
      <c r="AA59" s="140">
        <f t="shared" si="11"/>
        <v>0</v>
      </c>
      <c r="AB59" s="83">
        <f t="shared" si="12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1"/>
        <v>0</v>
      </c>
      <c r="F60" s="107"/>
      <c r="G60" s="100">
        <f t="shared" si="2"/>
        <v>0</v>
      </c>
      <c r="H60" s="122"/>
      <c r="I60" s="147">
        <f t="shared" si="2"/>
        <v>0</v>
      </c>
      <c r="J60" s="122"/>
      <c r="K60" s="147">
        <f t="shared" si="3"/>
        <v>0</v>
      </c>
      <c r="L60" s="104"/>
      <c r="M60" s="100">
        <f t="shared" si="4"/>
        <v>0</v>
      </c>
      <c r="N60" s="183"/>
      <c r="O60" s="184">
        <f t="shared" si="5"/>
        <v>0</v>
      </c>
      <c r="P60" s="183"/>
      <c r="Q60" s="184">
        <f t="shared" si="6"/>
        <v>0</v>
      </c>
      <c r="R60" s="104"/>
      <c r="S60" s="100">
        <f t="shared" si="7"/>
        <v>0</v>
      </c>
      <c r="T60" s="122"/>
      <c r="U60" s="147">
        <f t="shared" si="8"/>
        <v>0</v>
      </c>
      <c r="V60" s="122"/>
      <c r="W60" s="147">
        <f t="shared" si="9"/>
        <v>0</v>
      </c>
      <c r="X60" s="104"/>
      <c r="Y60" s="100">
        <f t="shared" si="10"/>
        <v>0</v>
      </c>
      <c r="Z60" s="171"/>
      <c r="AA60" s="140">
        <f t="shared" si="11"/>
        <v>0</v>
      </c>
      <c r="AB60" s="83">
        <f t="shared" si="12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"/>
        <v>0</v>
      </c>
      <c r="F61" s="107"/>
      <c r="G61" s="100">
        <f t="shared" ca="1" si="2"/>
        <v>0</v>
      </c>
      <c r="H61" s="122"/>
      <c r="I61" s="147">
        <f t="shared" ca="1" si="2"/>
        <v>0</v>
      </c>
      <c r="J61" s="122"/>
      <c r="K61" s="147">
        <f t="shared" ca="1" si="3"/>
        <v>0</v>
      </c>
      <c r="L61" s="104"/>
      <c r="M61" s="100">
        <f t="shared" ca="1" si="4"/>
        <v>0</v>
      </c>
      <c r="N61" s="183"/>
      <c r="O61" s="184">
        <f t="shared" ca="1" si="5"/>
        <v>0</v>
      </c>
      <c r="P61" s="183"/>
      <c r="Q61" s="184">
        <f t="shared" ca="1" si="6"/>
        <v>0</v>
      </c>
      <c r="R61" s="104"/>
      <c r="S61" s="100">
        <f t="shared" ca="1" si="7"/>
        <v>0</v>
      </c>
      <c r="T61" s="122"/>
      <c r="U61" s="147">
        <f t="shared" ca="1" si="8"/>
        <v>0</v>
      </c>
      <c r="V61" s="122"/>
      <c r="W61" s="147">
        <f t="shared" ca="1" si="9"/>
        <v>0</v>
      </c>
      <c r="X61" s="104"/>
      <c r="Y61" s="100">
        <f t="shared" ca="1" si="10"/>
        <v>0</v>
      </c>
      <c r="Z61" s="171"/>
      <c r="AA61" s="140">
        <f t="shared" ca="1" si="11"/>
        <v>0</v>
      </c>
      <c r="AB61" s="83">
        <f t="shared" ca="1" si="12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1"/>
        <v>0</v>
      </c>
      <c r="F62" s="107"/>
      <c r="G62" s="100">
        <f t="shared" si="2"/>
        <v>0</v>
      </c>
      <c r="H62" s="122"/>
      <c r="I62" s="147">
        <f t="shared" si="2"/>
        <v>0</v>
      </c>
      <c r="J62" s="122"/>
      <c r="K62" s="147">
        <f t="shared" si="3"/>
        <v>0</v>
      </c>
      <c r="L62" s="104"/>
      <c r="M62" s="100">
        <f t="shared" si="4"/>
        <v>0</v>
      </c>
      <c r="N62" s="183"/>
      <c r="O62" s="184">
        <f t="shared" si="5"/>
        <v>0</v>
      </c>
      <c r="P62" s="183"/>
      <c r="Q62" s="184">
        <f t="shared" si="6"/>
        <v>0</v>
      </c>
      <c r="R62" s="104"/>
      <c r="S62" s="100">
        <f t="shared" si="7"/>
        <v>0</v>
      </c>
      <c r="T62" s="122"/>
      <c r="U62" s="147">
        <f t="shared" si="8"/>
        <v>0</v>
      </c>
      <c r="V62" s="122"/>
      <c r="W62" s="147">
        <f t="shared" si="9"/>
        <v>0</v>
      </c>
      <c r="X62" s="104"/>
      <c r="Y62" s="100">
        <f t="shared" si="10"/>
        <v>0</v>
      </c>
      <c r="Z62" s="171"/>
      <c r="AA62" s="140">
        <f t="shared" si="11"/>
        <v>0</v>
      </c>
      <c r="AB62" s="83">
        <f t="shared" si="12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1"/>
        <v>0</v>
      </c>
      <c r="F63" s="107"/>
      <c r="G63" s="100">
        <f t="shared" si="2"/>
        <v>0</v>
      </c>
      <c r="H63" s="122"/>
      <c r="I63" s="147">
        <f t="shared" si="2"/>
        <v>0</v>
      </c>
      <c r="J63" s="122"/>
      <c r="K63" s="147">
        <f t="shared" si="3"/>
        <v>0</v>
      </c>
      <c r="L63" s="104"/>
      <c r="M63" s="100">
        <f t="shared" si="4"/>
        <v>0</v>
      </c>
      <c r="N63" s="183"/>
      <c r="O63" s="184">
        <f t="shared" si="5"/>
        <v>0</v>
      </c>
      <c r="P63" s="183"/>
      <c r="Q63" s="184">
        <f t="shared" si="6"/>
        <v>0</v>
      </c>
      <c r="R63" s="104"/>
      <c r="S63" s="100">
        <f t="shared" si="7"/>
        <v>0</v>
      </c>
      <c r="T63" s="122"/>
      <c r="U63" s="147">
        <f t="shared" si="8"/>
        <v>0</v>
      </c>
      <c r="V63" s="122"/>
      <c r="W63" s="147">
        <f t="shared" si="9"/>
        <v>0</v>
      </c>
      <c r="X63" s="104"/>
      <c r="Y63" s="100">
        <f t="shared" si="10"/>
        <v>0</v>
      </c>
      <c r="Z63" s="171"/>
      <c r="AA63" s="140">
        <f t="shared" si="11"/>
        <v>0</v>
      </c>
      <c r="AB63" s="83">
        <f t="shared" si="12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1"/>
        <v>0</v>
      </c>
      <c r="F64" s="107"/>
      <c r="G64" s="100">
        <f t="shared" si="2"/>
        <v>0</v>
      </c>
      <c r="H64" s="122"/>
      <c r="I64" s="147">
        <f t="shared" si="2"/>
        <v>0</v>
      </c>
      <c r="J64" s="122"/>
      <c r="K64" s="147">
        <f t="shared" si="3"/>
        <v>0</v>
      </c>
      <c r="L64" s="104"/>
      <c r="M64" s="100">
        <f t="shared" si="4"/>
        <v>0</v>
      </c>
      <c r="N64" s="183"/>
      <c r="O64" s="184">
        <f t="shared" si="5"/>
        <v>0</v>
      </c>
      <c r="P64" s="183"/>
      <c r="Q64" s="184">
        <f t="shared" si="6"/>
        <v>0</v>
      </c>
      <c r="R64" s="104"/>
      <c r="S64" s="100">
        <f t="shared" si="7"/>
        <v>0</v>
      </c>
      <c r="T64" s="122"/>
      <c r="U64" s="147">
        <f t="shared" si="8"/>
        <v>0</v>
      </c>
      <c r="V64" s="122"/>
      <c r="W64" s="147">
        <f t="shared" si="9"/>
        <v>0</v>
      </c>
      <c r="X64" s="104"/>
      <c r="Y64" s="100">
        <f t="shared" si="10"/>
        <v>0</v>
      </c>
      <c r="Z64" s="171"/>
      <c r="AA64" s="140">
        <f t="shared" si="11"/>
        <v>0</v>
      </c>
      <c r="AB64" s="83">
        <f t="shared" si="12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1"/>
        <v>0</v>
      </c>
      <c r="F65" s="107"/>
      <c r="G65" s="100">
        <f t="shared" si="2"/>
        <v>0</v>
      </c>
      <c r="H65" s="122"/>
      <c r="I65" s="147">
        <f t="shared" si="2"/>
        <v>0</v>
      </c>
      <c r="J65" s="122"/>
      <c r="K65" s="147">
        <f t="shared" si="3"/>
        <v>0</v>
      </c>
      <c r="L65" s="104"/>
      <c r="M65" s="100">
        <f t="shared" si="4"/>
        <v>0</v>
      </c>
      <c r="N65" s="183"/>
      <c r="O65" s="184">
        <f t="shared" si="5"/>
        <v>0</v>
      </c>
      <c r="P65" s="183"/>
      <c r="Q65" s="184">
        <f t="shared" si="6"/>
        <v>0</v>
      </c>
      <c r="R65" s="104"/>
      <c r="S65" s="100">
        <f t="shared" si="7"/>
        <v>0</v>
      </c>
      <c r="T65" s="122"/>
      <c r="U65" s="147">
        <f t="shared" si="8"/>
        <v>0</v>
      </c>
      <c r="V65" s="122"/>
      <c r="W65" s="147">
        <f t="shared" si="9"/>
        <v>0</v>
      </c>
      <c r="X65" s="104"/>
      <c r="Y65" s="100">
        <f t="shared" si="10"/>
        <v>0</v>
      </c>
      <c r="Z65" s="171"/>
      <c r="AA65" s="140">
        <f t="shared" si="11"/>
        <v>0</v>
      </c>
      <c r="AB65" s="83">
        <f t="shared" si="12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1"/>
        <v>0</v>
      </c>
      <c r="F66" s="107"/>
      <c r="G66" s="100">
        <f t="shared" ca="1" si="2"/>
        <v>0</v>
      </c>
      <c r="H66" s="122"/>
      <c r="I66" s="147">
        <f t="shared" ca="1" si="2"/>
        <v>0</v>
      </c>
      <c r="J66" s="122"/>
      <c r="K66" s="147">
        <f t="shared" ca="1" si="3"/>
        <v>0</v>
      </c>
      <c r="L66" s="104"/>
      <c r="M66" s="100">
        <f t="shared" ca="1" si="4"/>
        <v>0</v>
      </c>
      <c r="N66" s="183"/>
      <c r="O66" s="184">
        <f t="shared" ca="1" si="5"/>
        <v>0</v>
      </c>
      <c r="P66" s="183"/>
      <c r="Q66" s="184">
        <f t="shared" ca="1" si="6"/>
        <v>0</v>
      </c>
      <c r="R66" s="104"/>
      <c r="S66" s="100">
        <f t="shared" ca="1" si="7"/>
        <v>0</v>
      </c>
      <c r="T66" s="122"/>
      <c r="U66" s="147">
        <f t="shared" ca="1" si="8"/>
        <v>0</v>
      </c>
      <c r="V66" s="122"/>
      <c r="W66" s="147">
        <f t="shared" ca="1" si="9"/>
        <v>0</v>
      </c>
      <c r="X66" s="104"/>
      <c r="Y66" s="100">
        <f t="shared" ca="1" si="10"/>
        <v>0</v>
      </c>
      <c r="Z66" s="171"/>
      <c r="AA66" s="140">
        <f t="shared" ca="1" si="11"/>
        <v>0</v>
      </c>
      <c r="AB66" s="83">
        <f t="shared" ca="1" si="12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>F67+H67+J67+L67+N67+P67+R67+T67+V67+X67+Z67</f>
        <v>11.25</v>
      </c>
      <c r="F67" s="107"/>
      <c r="G67" s="100">
        <f t="shared" si="2"/>
        <v>0</v>
      </c>
      <c r="H67" s="122"/>
      <c r="I67" s="147">
        <f t="shared" si="2"/>
        <v>0</v>
      </c>
      <c r="J67" s="122"/>
      <c r="K67" s="147">
        <f t="shared" si="3"/>
        <v>0</v>
      </c>
      <c r="L67" s="104"/>
      <c r="M67" s="100">
        <f t="shared" si="4"/>
        <v>0</v>
      </c>
      <c r="N67" s="183"/>
      <c r="O67" s="184">
        <f t="shared" si="5"/>
        <v>0</v>
      </c>
      <c r="P67" s="183">
        <v>4.25</v>
      </c>
      <c r="Q67" s="184">
        <f t="shared" si="6"/>
        <v>255</v>
      </c>
      <c r="R67" s="104"/>
      <c r="S67" s="100">
        <f t="shared" si="7"/>
        <v>0</v>
      </c>
      <c r="T67" s="122">
        <v>7</v>
      </c>
      <c r="U67" s="147">
        <f t="shared" si="8"/>
        <v>420</v>
      </c>
      <c r="V67" s="122"/>
      <c r="W67" s="147">
        <f t="shared" si="9"/>
        <v>0</v>
      </c>
      <c r="X67" s="104"/>
      <c r="Y67" s="100">
        <f t="shared" si="10"/>
        <v>0</v>
      </c>
      <c r="Z67" s="171"/>
      <c r="AA67" s="140">
        <f t="shared" si="11"/>
        <v>0</v>
      </c>
      <c r="AB67" s="83">
        <f t="shared" si="12"/>
        <v>675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1"/>
        <v>0</v>
      </c>
      <c r="F68" s="107"/>
      <c r="G68" s="100">
        <f t="shared" si="2"/>
        <v>0</v>
      </c>
      <c r="H68" s="122"/>
      <c r="I68" s="147">
        <f t="shared" si="2"/>
        <v>0</v>
      </c>
      <c r="J68" s="122"/>
      <c r="K68" s="147">
        <f t="shared" si="3"/>
        <v>0</v>
      </c>
      <c r="L68" s="104"/>
      <c r="M68" s="100">
        <f t="shared" si="4"/>
        <v>0</v>
      </c>
      <c r="N68" s="183"/>
      <c r="O68" s="184">
        <f t="shared" si="5"/>
        <v>0</v>
      </c>
      <c r="P68" s="183"/>
      <c r="Q68" s="184">
        <f t="shared" si="6"/>
        <v>0</v>
      </c>
      <c r="R68" s="104"/>
      <c r="S68" s="100">
        <f t="shared" si="7"/>
        <v>0</v>
      </c>
      <c r="T68" s="122"/>
      <c r="U68" s="147">
        <f t="shared" si="8"/>
        <v>0</v>
      </c>
      <c r="V68" s="122"/>
      <c r="W68" s="147">
        <f t="shared" si="9"/>
        <v>0</v>
      </c>
      <c r="X68" s="104"/>
      <c r="Y68" s="100">
        <f t="shared" si="10"/>
        <v>0</v>
      </c>
      <c r="Z68" s="171"/>
      <c r="AA68" s="140">
        <f t="shared" si="11"/>
        <v>0</v>
      </c>
      <c r="AB68" s="83">
        <f t="shared" si="12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1"/>
        <v>0</v>
      </c>
      <c r="F69" s="107"/>
      <c r="G69" s="100">
        <f t="shared" si="2"/>
        <v>0</v>
      </c>
      <c r="H69" s="122"/>
      <c r="I69" s="147">
        <f t="shared" si="2"/>
        <v>0</v>
      </c>
      <c r="J69" s="122"/>
      <c r="K69" s="147">
        <f t="shared" si="3"/>
        <v>0</v>
      </c>
      <c r="L69" s="104"/>
      <c r="M69" s="100">
        <f t="shared" si="4"/>
        <v>0</v>
      </c>
      <c r="N69" s="183"/>
      <c r="O69" s="184">
        <f t="shared" si="5"/>
        <v>0</v>
      </c>
      <c r="P69" s="183"/>
      <c r="Q69" s="184">
        <f t="shared" si="6"/>
        <v>0</v>
      </c>
      <c r="R69" s="104"/>
      <c r="S69" s="100">
        <f t="shared" si="7"/>
        <v>0</v>
      </c>
      <c r="T69" s="122"/>
      <c r="U69" s="147">
        <f t="shared" si="8"/>
        <v>0</v>
      </c>
      <c r="V69" s="122"/>
      <c r="W69" s="147">
        <f t="shared" si="9"/>
        <v>0</v>
      </c>
      <c r="X69" s="104"/>
      <c r="Y69" s="100">
        <f t="shared" si="10"/>
        <v>0</v>
      </c>
      <c r="Z69" s="171"/>
      <c r="AA69" s="140">
        <f t="shared" si="11"/>
        <v>0</v>
      </c>
      <c r="AB69" s="83">
        <f t="shared" si="12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1"/>
        <v>0</v>
      </c>
      <c r="F70" s="107"/>
      <c r="G70" s="100">
        <f t="shared" si="2"/>
        <v>0</v>
      </c>
      <c r="H70" s="122"/>
      <c r="I70" s="147">
        <f t="shared" si="2"/>
        <v>0</v>
      </c>
      <c r="J70" s="122"/>
      <c r="K70" s="147">
        <f t="shared" si="3"/>
        <v>0</v>
      </c>
      <c r="L70" s="104"/>
      <c r="M70" s="100">
        <f t="shared" si="4"/>
        <v>0</v>
      </c>
      <c r="N70" s="183"/>
      <c r="O70" s="184">
        <f t="shared" si="5"/>
        <v>0</v>
      </c>
      <c r="P70" s="183"/>
      <c r="Q70" s="184">
        <f t="shared" si="6"/>
        <v>0</v>
      </c>
      <c r="R70" s="104"/>
      <c r="S70" s="100">
        <f t="shared" si="7"/>
        <v>0</v>
      </c>
      <c r="T70" s="122"/>
      <c r="U70" s="147">
        <f t="shared" si="8"/>
        <v>0</v>
      </c>
      <c r="V70" s="122"/>
      <c r="W70" s="147">
        <f t="shared" si="9"/>
        <v>0</v>
      </c>
      <c r="X70" s="104"/>
      <c r="Y70" s="100">
        <f t="shared" si="10"/>
        <v>0</v>
      </c>
      <c r="Z70" s="171"/>
      <c r="AA70" s="140">
        <f t="shared" si="11"/>
        <v>0</v>
      </c>
      <c r="AB70" s="83">
        <f t="shared" si="12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1"/>
        <v>0</v>
      </c>
      <c r="F71" s="107"/>
      <c r="G71" s="100">
        <f t="shared" si="2"/>
        <v>0</v>
      </c>
      <c r="H71" s="122"/>
      <c r="I71" s="147">
        <f t="shared" si="2"/>
        <v>0</v>
      </c>
      <c r="J71" s="122"/>
      <c r="K71" s="147">
        <f t="shared" si="3"/>
        <v>0</v>
      </c>
      <c r="L71" s="104"/>
      <c r="M71" s="100">
        <f t="shared" si="4"/>
        <v>0</v>
      </c>
      <c r="N71" s="183"/>
      <c r="O71" s="184">
        <f t="shared" si="5"/>
        <v>0</v>
      </c>
      <c r="P71" s="183"/>
      <c r="Q71" s="184">
        <f t="shared" si="6"/>
        <v>0</v>
      </c>
      <c r="R71" s="104"/>
      <c r="S71" s="100">
        <f t="shared" si="7"/>
        <v>0</v>
      </c>
      <c r="T71" s="122"/>
      <c r="U71" s="147">
        <f t="shared" si="8"/>
        <v>0</v>
      </c>
      <c r="V71" s="122"/>
      <c r="W71" s="147">
        <f t="shared" si="9"/>
        <v>0</v>
      </c>
      <c r="X71" s="104"/>
      <c r="Y71" s="100">
        <f t="shared" si="10"/>
        <v>0</v>
      </c>
      <c r="Z71" s="171"/>
      <c r="AA71" s="140">
        <f t="shared" si="11"/>
        <v>0</v>
      </c>
      <c r="AB71" s="83">
        <f t="shared" si="12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1"/>
        <v>0</v>
      </c>
      <c r="F72" s="107"/>
      <c r="G72" s="100">
        <f t="shared" si="2"/>
        <v>0</v>
      </c>
      <c r="H72" s="122"/>
      <c r="I72" s="147">
        <f t="shared" si="2"/>
        <v>0</v>
      </c>
      <c r="J72" s="122"/>
      <c r="K72" s="147">
        <f t="shared" si="3"/>
        <v>0</v>
      </c>
      <c r="L72" s="104"/>
      <c r="M72" s="100">
        <f t="shared" si="4"/>
        <v>0</v>
      </c>
      <c r="N72" s="183"/>
      <c r="O72" s="184">
        <f t="shared" si="5"/>
        <v>0</v>
      </c>
      <c r="P72" s="183"/>
      <c r="Q72" s="184">
        <f t="shared" si="6"/>
        <v>0</v>
      </c>
      <c r="R72" s="104"/>
      <c r="S72" s="100">
        <f t="shared" si="7"/>
        <v>0</v>
      </c>
      <c r="T72" s="122"/>
      <c r="U72" s="147">
        <f t="shared" si="8"/>
        <v>0</v>
      </c>
      <c r="V72" s="122"/>
      <c r="W72" s="147">
        <f t="shared" si="9"/>
        <v>0</v>
      </c>
      <c r="X72" s="104"/>
      <c r="Y72" s="100">
        <f t="shared" si="10"/>
        <v>0</v>
      </c>
      <c r="Z72" s="171"/>
      <c r="AA72" s="140">
        <f t="shared" si="11"/>
        <v>0</v>
      </c>
      <c r="AB72" s="83">
        <f t="shared" si="12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1"/>
        <v>0</v>
      </c>
      <c r="F73" s="107"/>
      <c r="G73" s="100">
        <f t="shared" si="2"/>
        <v>0</v>
      </c>
      <c r="H73" s="122"/>
      <c r="I73" s="147">
        <f t="shared" si="2"/>
        <v>0</v>
      </c>
      <c r="J73" s="122"/>
      <c r="K73" s="147">
        <f t="shared" si="3"/>
        <v>0</v>
      </c>
      <c r="L73" s="104"/>
      <c r="M73" s="100">
        <f t="shared" si="4"/>
        <v>0</v>
      </c>
      <c r="N73" s="183"/>
      <c r="O73" s="184">
        <f t="shared" si="5"/>
        <v>0</v>
      </c>
      <c r="P73" s="183"/>
      <c r="Q73" s="184">
        <f t="shared" si="6"/>
        <v>0</v>
      </c>
      <c r="R73" s="104"/>
      <c r="S73" s="100">
        <f t="shared" si="7"/>
        <v>0</v>
      </c>
      <c r="T73" s="122"/>
      <c r="U73" s="147">
        <f t="shared" si="8"/>
        <v>0</v>
      </c>
      <c r="V73" s="122"/>
      <c r="W73" s="147">
        <f t="shared" si="9"/>
        <v>0</v>
      </c>
      <c r="X73" s="104"/>
      <c r="Y73" s="100">
        <f t="shared" si="10"/>
        <v>0</v>
      </c>
      <c r="Z73" s="171"/>
      <c r="AA73" s="140">
        <f t="shared" si="11"/>
        <v>0</v>
      </c>
      <c r="AB73" s="83">
        <f t="shared" si="12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>F74+H74+J74+L74+N74+P74+R74+T74+V74+X74+Z74</f>
        <v>0.25</v>
      </c>
      <c r="F74" s="107"/>
      <c r="G74" s="100">
        <f>IF($D74="",0,$D74*F74)</f>
        <v>0</v>
      </c>
      <c r="H74" s="122">
        <v>0.25</v>
      </c>
      <c r="I74" s="147">
        <f>IF($D74="",0,$D74*H74)</f>
        <v>25</v>
      </c>
      <c r="J74" s="122"/>
      <c r="K74" s="147">
        <f>IF($D74="",0,$D74*J74)</f>
        <v>0</v>
      </c>
      <c r="L74" s="104"/>
      <c r="M74" s="100">
        <f>IF($D74="",0,$D74*L74)</f>
        <v>0</v>
      </c>
      <c r="N74" s="183"/>
      <c r="O74" s="184">
        <f>IF($D74="",0,$D74*N74)</f>
        <v>0</v>
      </c>
      <c r="P74" s="183"/>
      <c r="Q74" s="184">
        <f>IF($D74="",0,$D74*P74)</f>
        <v>0</v>
      </c>
      <c r="R74" s="104"/>
      <c r="S74" s="100">
        <f>IF($D74="",0,$D74*R74)</f>
        <v>0</v>
      </c>
      <c r="T74" s="122"/>
      <c r="U74" s="147">
        <f>IF($D74="",0,$D74*T74)</f>
        <v>0</v>
      </c>
      <c r="V74" s="122"/>
      <c r="W74" s="147">
        <f>IF($D74="",0,$D74*V74)</f>
        <v>0</v>
      </c>
      <c r="X74" s="104"/>
      <c r="Y74" s="100">
        <f>IF($D74="",0,$D74*X74)</f>
        <v>0</v>
      </c>
      <c r="Z74" s="171"/>
      <c r="AA74" s="140">
        <f>IF($D74="",0,$D74*Z74)</f>
        <v>0</v>
      </c>
      <c r="AB74" s="83">
        <f>IF(D74="",0,D74*E74)</f>
        <v>25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1"/>
        <v>0</v>
      </c>
      <c r="F75" s="75"/>
      <c r="G75" s="100">
        <f t="shared" ca="1" si="2"/>
        <v>0</v>
      </c>
      <c r="H75" s="122"/>
      <c r="I75" s="147">
        <f t="shared" ca="1" si="2"/>
        <v>0</v>
      </c>
      <c r="J75" s="122"/>
      <c r="K75" s="147">
        <f t="shared" ca="1" si="3"/>
        <v>0</v>
      </c>
      <c r="L75" s="104"/>
      <c r="M75" s="100">
        <f t="shared" ca="1" si="4"/>
        <v>0</v>
      </c>
      <c r="N75" s="183"/>
      <c r="O75" s="184">
        <f t="shared" ca="1" si="5"/>
        <v>0</v>
      </c>
      <c r="P75" s="183"/>
      <c r="Q75" s="184">
        <f t="shared" ca="1" si="6"/>
        <v>0</v>
      </c>
      <c r="R75" s="104"/>
      <c r="S75" s="100">
        <f t="shared" ca="1" si="7"/>
        <v>0</v>
      </c>
      <c r="T75" s="122"/>
      <c r="U75" s="147">
        <f t="shared" ca="1" si="8"/>
        <v>0</v>
      </c>
      <c r="V75" s="122"/>
      <c r="W75" s="147">
        <f t="shared" ca="1" si="9"/>
        <v>0</v>
      </c>
      <c r="X75" s="104"/>
      <c r="Y75" s="100">
        <f t="shared" ca="1" si="10"/>
        <v>0</v>
      </c>
      <c r="Z75" s="171"/>
      <c r="AA75" s="140">
        <f t="shared" ca="1" si="11"/>
        <v>0</v>
      </c>
      <c r="AB75" s="83">
        <f t="shared" ca="1" si="12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1"/>
        <v>0</v>
      </c>
      <c r="F76" s="75"/>
      <c r="G76" s="100">
        <f t="shared" ca="1" si="2"/>
        <v>0</v>
      </c>
      <c r="H76" s="122"/>
      <c r="I76" s="147">
        <f t="shared" ca="1" si="2"/>
        <v>0</v>
      </c>
      <c r="J76" s="122"/>
      <c r="K76" s="147">
        <f t="shared" ca="1" si="3"/>
        <v>0</v>
      </c>
      <c r="L76" s="104"/>
      <c r="M76" s="100">
        <f t="shared" ca="1" si="4"/>
        <v>0</v>
      </c>
      <c r="N76" s="183"/>
      <c r="O76" s="184">
        <f t="shared" ca="1" si="5"/>
        <v>0</v>
      </c>
      <c r="P76" s="183"/>
      <c r="Q76" s="184">
        <f t="shared" ca="1" si="6"/>
        <v>0</v>
      </c>
      <c r="R76" s="104"/>
      <c r="S76" s="100">
        <f t="shared" ca="1" si="7"/>
        <v>0</v>
      </c>
      <c r="T76" s="122"/>
      <c r="U76" s="147">
        <f t="shared" ca="1" si="8"/>
        <v>0</v>
      </c>
      <c r="V76" s="122"/>
      <c r="W76" s="147">
        <f t="shared" ca="1" si="9"/>
        <v>0</v>
      </c>
      <c r="X76" s="104"/>
      <c r="Y76" s="100">
        <f t="shared" ca="1" si="10"/>
        <v>0</v>
      </c>
      <c r="Z76" s="171"/>
      <c r="AA76" s="140">
        <f t="shared" ca="1" si="11"/>
        <v>0</v>
      </c>
      <c r="AB76" s="83">
        <f t="shared" ca="1" si="12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1"/>
        <v>0</v>
      </c>
      <c r="F77" s="75"/>
      <c r="G77" s="100">
        <f t="shared" ref="G77:I91" si="14">IF($D77="",0,$D77*F77)</f>
        <v>0</v>
      </c>
      <c r="H77" s="122"/>
      <c r="I77" s="147">
        <f t="shared" si="14"/>
        <v>0</v>
      </c>
      <c r="J77" s="122"/>
      <c r="K77" s="147">
        <f t="shared" si="3"/>
        <v>0</v>
      </c>
      <c r="L77" s="104"/>
      <c r="M77" s="100">
        <f t="shared" si="4"/>
        <v>0</v>
      </c>
      <c r="N77" s="183"/>
      <c r="O77" s="184">
        <f t="shared" si="5"/>
        <v>0</v>
      </c>
      <c r="P77" s="183"/>
      <c r="Q77" s="184">
        <f t="shared" si="6"/>
        <v>0</v>
      </c>
      <c r="R77" s="104"/>
      <c r="S77" s="100">
        <f t="shared" si="7"/>
        <v>0</v>
      </c>
      <c r="T77" s="122"/>
      <c r="U77" s="147">
        <f t="shared" si="8"/>
        <v>0</v>
      </c>
      <c r="V77" s="122"/>
      <c r="W77" s="147">
        <f t="shared" si="9"/>
        <v>0</v>
      </c>
      <c r="X77" s="104"/>
      <c r="Y77" s="100">
        <f t="shared" si="10"/>
        <v>0</v>
      </c>
      <c r="Z77" s="171"/>
      <c r="AA77" s="140">
        <f t="shared" si="11"/>
        <v>0</v>
      </c>
      <c r="AB77" s="83">
        <f t="shared" ref="AB77:AB93" si="15">IF(D77="",0,D77*E77)</f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4" si="16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1" si="17">IF($D78="",0,$D78*J78)</f>
        <v>0</v>
      </c>
      <c r="L78" s="104"/>
      <c r="M78" s="100">
        <f t="shared" ref="M78:M91" si="18">IF($D78="",0,$D78*L78)</f>
        <v>0</v>
      </c>
      <c r="N78" s="183"/>
      <c r="O78" s="184">
        <f t="shared" ref="O78:O91" si="19">IF($D78="",0,$D78*N78)</f>
        <v>0</v>
      </c>
      <c r="P78" s="183"/>
      <c r="Q78" s="184">
        <f t="shared" ref="Q78:Q91" si="20">IF($D78="",0,$D78*P78)</f>
        <v>0</v>
      </c>
      <c r="R78" s="104"/>
      <c r="S78" s="100">
        <f t="shared" ref="S78:S91" si="21">IF($D78="",0,$D78*R78)</f>
        <v>0</v>
      </c>
      <c r="T78" s="122"/>
      <c r="U78" s="147">
        <f t="shared" ref="U78:U91" si="22">IF($D78="",0,$D78*T78)</f>
        <v>0</v>
      </c>
      <c r="V78" s="122"/>
      <c r="W78" s="147">
        <f t="shared" ref="W78:W91" si="23">IF($D78="",0,$D78*V78)</f>
        <v>0</v>
      </c>
      <c r="X78" s="104"/>
      <c r="Y78" s="100">
        <f t="shared" ref="Y78:Y85" si="24">IF($D78="",0,$D78*X78)</f>
        <v>0</v>
      </c>
      <c r="Z78" s="171"/>
      <c r="AA78" s="140">
        <f t="shared" ref="AA78:AA91" si="25">IF($D78="",0,$D78*Z78)</f>
        <v>0</v>
      </c>
      <c r="AB78" s="83">
        <f t="shared" si="15"/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6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7"/>
        <v>0</v>
      </c>
      <c r="L79" s="104"/>
      <c r="M79" s="100">
        <f t="shared" si="18"/>
        <v>0</v>
      </c>
      <c r="N79" s="183"/>
      <c r="O79" s="184">
        <f t="shared" si="19"/>
        <v>0</v>
      </c>
      <c r="P79" s="183"/>
      <c r="Q79" s="184">
        <f t="shared" si="20"/>
        <v>0</v>
      </c>
      <c r="R79" s="104"/>
      <c r="S79" s="100">
        <f t="shared" si="21"/>
        <v>0</v>
      </c>
      <c r="T79" s="122"/>
      <c r="U79" s="147">
        <f t="shared" si="22"/>
        <v>0</v>
      </c>
      <c r="V79" s="122"/>
      <c r="W79" s="147">
        <f t="shared" si="23"/>
        <v>0</v>
      </c>
      <c r="X79" s="104"/>
      <c r="Y79" s="100">
        <f t="shared" si="24"/>
        <v>0</v>
      </c>
      <c r="Z79" s="171"/>
      <c r="AA79" s="140">
        <f t="shared" si="25"/>
        <v>0</v>
      </c>
      <c r="AB79" s="83">
        <f t="shared" si="1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6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7"/>
        <v>0</v>
      </c>
      <c r="L80" s="104"/>
      <c r="M80" s="100">
        <f t="shared" si="18"/>
        <v>0</v>
      </c>
      <c r="N80" s="183"/>
      <c r="O80" s="184">
        <f t="shared" si="19"/>
        <v>0</v>
      </c>
      <c r="P80" s="183"/>
      <c r="Q80" s="184">
        <f t="shared" si="20"/>
        <v>0</v>
      </c>
      <c r="R80" s="104"/>
      <c r="S80" s="100">
        <f t="shared" si="21"/>
        <v>0</v>
      </c>
      <c r="T80" s="122"/>
      <c r="U80" s="147">
        <f t="shared" si="22"/>
        <v>0</v>
      </c>
      <c r="V80" s="122"/>
      <c r="W80" s="147">
        <f t="shared" si="23"/>
        <v>0</v>
      </c>
      <c r="X80" s="104"/>
      <c r="Y80" s="100">
        <f t="shared" si="24"/>
        <v>0</v>
      </c>
      <c r="Z80" s="171"/>
      <c r="AA80" s="140">
        <f t="shared" si="25"/>
        <v>0</v>
      </c>
      <c r="AB80" s="83">
        <f t="shared" si="15"/>
        <v>0</v>
      </c>
    </row>
    <row r="81" spans="1:30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6"/>
        <v>41.25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7"/>
        <v>0</v>
      </c>
      <c r="L81" s="104"/>
      <c r="M81" s="100">
        <f t="shared" si="18"/>
        <v>0</v>
      </c>
      <c r="N81" s="183"/>
      <c r="O81" s="184">
        <f t="shared" si="19"/>
        <v>0</v>
      </c>
      <c r="P81" s="183"/>
      <c r="Q81" s="184">
        <f t="shared" si="20"/>
        <v>0</v>
      </c>
      <c r="R81" s="104"/>
      <c r="S81" s="100">
        <f t="shared" si="21"/>
        <v>0</v>
      </c>
      <c r="T81" s="122">
        <v>41.25</v>
      </c>
      <c r="U81" s="147">
        <f t="shared" si="22"/>
        <v>1443.75</v>
      </c>
      <c r="V81" s="122"/>
      <c r="W81" s="147">
        <f t="shared" si="23"/>
        <v>0</v>
      </c>
      <c r="X81" s="104"/>
      <c r="Y81" s="100">
        <f t="shared" si="24"/>
        <v>0</v>
      </c>
      <c r="Z81" s="171"/>
      <c r="AA81" s="140">
        <f t="shared" si="25"/>
        <v>0</v>
      </c>
      <c r="AB81" s="83">
        <f t="shared" si="15"/>
        <v>1443.75</v>
      </c>
    </row>
    <row r="82" spans="1:30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6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7"/>
        <v>0</v>
      </c>
      <c r="L82" s="104"/>
      <c r="M82" s="100">
        <f t="shared" si="18"/>
        <v>0</v>
      </c>
      <c r="N82" s="183"/>
      <c r="O82" s="184">
        <f t="shared" si="19"/>
        <v>0</v>
      </c>
      <c r="P82" s="183"/>
      <c r="Q82" s="184">
        <f t="shared" si="20"/>
        <v>0</v>
      </c>
      <c r="R82" s="104"/>
      <c r="S82" s="100">
        <f t="shared" si="21"/>
        <v>0</v>
      </c>
      <c r="T82" s="122"/>
      <c r="U82" s="147">
        <f t="shared" si="22"/>
        <v>0</v>
      </c>
      <c r="V82" s="122"/>
      <c r="W82" s="147">
        <f t="shared" si="23"/>
        <v>0</v>
      </c>
      <c r="X82" s="104"/>
      <c r="Y82" s="100">
        <f t="shared" si="24"/>
        <v>0</v>
      </c>
      <c r="Z82" s="171"/>
      <c r="AA82" s="140">
        <f t="shared" si="25"/>
        <v>0</v>
      </c>
      <c r="AB82" s="83">
        <f t="shared" si="15"/>
        <v>0</v>
      </c>
    </row>
    <row r="83" spans="1:30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6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7"/>
        <v>0</v>
      </c>
      <c r="L83" s="104"/>
      <c r="M83" s="100">
        <f t="shared" si="18"/>
        <v>0</v>
      </c>
      <c r="N83" s="183"/>
      <c r="O83" s="184">
        <f t="shared" si="19"/>
        <v>0</v>
      </c>
      <c r="P83" s="183"/>
      <c r="Q83" s="184">
        <f t="shared" si="20"/>
        <v>0</v>
      </c>
      <c r="R83" s="104"/>
      <c r="S83" s="100">
        <f t="shared" si="21"/>
        <v>0</v>
      </c>
      <c r="T83" s="122"/>
      <c r="U83" s="147">
        <f t="shared" si="22"/>
        <v>0</v>
      </c>
      <c r="V83" s="122"/>
      <c r="W83" s="147">
        <f t="shared" si="23"/>
        <v>0</v>
      </c>
      <c r="X83" s="104"/>
      <c r="Y83" s="100">
        <f t="shared" si="24"/>
        <v>0</v>
      </c>
      <c r="Z83" s="171"/>
      <c r="AA83" s="140">
        <f t="shared" si="25"/>
        <v>0</v>
      </c>
      <c r="AB83" s="83">
        <f t="shared" si="15"/>
        <v>0</v>
      </c>
    </row>
    <row r="84" spans="1:30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6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7"/>
        <v>0</v>
      </c>
      <c r="L84" s="104"/>
      <c r="M84" s="100">
        <f t="shared" si="18"/>
        <v>0</v>
      </c>
      <c r="N84" s="183"/>
      <c r="O84" s="184">
        <f t="shared" si="19"/>
        <v>0</v>
      </c>
      <c r="P84" s="183"/>
      <c r="Q84" s="184">
        <f t="shared" si="20"/>
        <v>0</v>
      </c>
      <c r="R84" s="104"/>
      <c r="S84" s="100">
        <f t="shared" si="21"/>
        <v>0</v>
      </c>
      <c r="T84" s="122"/>
      <c r="U84" s="147">
        <f t="shared" si="22"/>
        <v>0</v>
      </c>
      <c r="V84" s="122"/>
      <c r="W84" s="147">
        <f t="shared" si="23"/>
        <v>0</v>
      </c>
      <c r="X84" s="104"/>
      <c r="Y84" s="100">
        <f t="shared" si="24"/>
        <v>0</v>
      </c>
      <c r="Z84" s="171"/>
      <c r="AA84" s="140">
        <f t="shared" si="25"/>
        <v>0</v>
      </c>
      <c r="AB84" s="83">
        <f t="shared" si="15"/>
        <v>0</v>
      </c>
    </row>
    <row r="85" spans="1:30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6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7"/>
        <v>0</v>
      </c>
      <c r="L85" s="104"/>
      <c r="M85" s="100">
        <f t="shared" si="18"/>
        <v>0</v>
      </c>
      <c r="N85" s="183"/>
      <c r="O85" s="184">
        <f t="shared" si="19"/>
        <v>0</v>
      </c>
      <c r="P85" s="183"/>
      <c r="Q85" s="184">
        <f t="shared" si="20"/>
        <v>0</v>
      </c>
      <c r="R85" s="104"/>
      <c r="S85" s="100">
        <f t="shared" si="21"/>
        <v>0</v>
      </c>
      <c r="T85" s="122"/>
      <c r="U85" s="147">
        <f t="shared" si="22"/>
        <v>0</v>
      </c>
      <c r="V85" s="122"/>
      <c r="W85" s="147">
        <f t="shared" si="23"/>
        <v>0</v>
      </c>
      <c r="X85" s="104"/>
      <c r="Y85" s="100">
        <f t="shared" si="24"/>
        <v>0</v>
      </c>
      <c r="Z85" s="171"/>
      <c r="AA85" s="140">
        <f t="shared" si="25"/>
        <v>0</v>
      </c>
      <c r="AB85" s="83">
        <f t="shared" si="15"/>
        <v>0</v>
      </c>
    </row>
    <row r="86" spans="1:30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6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7"/>
        <v>0</v>
      </c>
      <c r="L86" s="104"/>
      <c r="M86" s="100">
        <f t="shared" si="18"/>
        <v>0</v>
      </c>
      <c r="N86" s="183"/>
      <c r="O86" s="184">
        <f t="shared" si="19"/>
        <v>0</v>
      </c>
      <c r="P86" s="183"/>
      <c r="Q86" s="184">
        <f t="shared" si="20"/>
        <v>0</v>
      </c>
      <c r="R86" s="104"/>
      <c r="S86" s="100">
        <f t="shared" si="21"/>
        <v>0</v>
      </c>
      <c r="T86" s="122"/>
      <c r="U86" s="147">
        <f t="shared" si="22"/>
        <v>0</v>
      </c>
      <c r="V86" s="122"/>
      <c r="W86" s="147">
        <f t="shared" si="23"/>
        <v>0</v>
      </c>
      <c r="X86" s="104"/>
      <c r="Y86" s="100">
        <f t="shared" ref="Y86:Y92" si="26">IF($D86="",0,$D86*X86)</f>
        <v>0</v>
      </c>
      <c r="Z86" s="171"/>
      <c r="AA86" s="140">
        <f t="shared" si="25"/>
        <v>0</v>
      </c>
      <c r="AB86" s="83">
        <f t="shared" si="15"/>
        <v>0</v>
      </c>
    </row>
    <row r="87" spans="1:30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6"/>
        <v>13.5</v>
      </c>
      <c r="F87" s="75"/>
      <c r="G87" s="100">
        <f t="shared" si="14"/>
        <v>0</v>
      </c>
      <c r="H87" s="122"/>
      <c r="I87" s="147">
        <f t="shared" si="14"/>
        <v>0</v>
      </c>
      <c r="J87" s="122">
        <v>13.5</v>
      </c>
      <c r="K87" s="147">
        <f t="shared" si="17"/>
        <v>1350</v>
      </c>
      <c r="L87" s="104"/>
      <c r="M87" s="100">
        <f t="shared" si="18"/>
        <v>0</v>
      </c>
      <c r="N87" s="183"/>
      <c r="O87" s="184">
        <f t="shared" si="19"/>
        <v>0</v>
      </c>
      <c r="P87" s="183"/>
      <c r="Q87" s="184">
        <f t="shared" si="20"/>
        <v>0</v>
      </c>
      <c r="R87" s="104"/>
      <c r="S87" s="100">
        <f t="shared" si="21"/>
        <v>0</v>
      </c>
      <c r="T87" s="122"/>
      <c r="U87" s="147">
        <f t="shared" si="22"/>
        <v>0</v>
      </c>
      <c r="V87" s="122"/>
      <c r="W87" s="147">
        <f t="shared" si="23"/>
        <v>0</v>
      </c>
      <c r="X87" s="104"/>
      <c r="Y87" s="100">
        <f t="shared" si="26"/>
        <v>0</v>
      </c>
      <c r="Z87" s="171"/>
      <c r="AA87" s="140">
        <f t="shared" si="25"/>
        <v>0</v>
      </c>
      <c r="AB87" s="83">
        <f t="shared" si="15"/>
        <v>1350</v>
      </c>
    </row>
    <row r="88" spans="1:30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6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7"/>
        <v>0</v>
      </c>
      <c r="L88" s="104"/>
      <c r="M88" s="100">
        <f t="shared" si="18"/>
        <v>0</v>
      </c>
      <c r="N88" s="183"/>
      <c r="O88" s="184">
        <f t="shared" si="19"/>
        <v>0</v>
      </c>
      <c r="P88" s="183"/>
      <c r="Q88" s="184">
        <f t="shared" si="20"/>
        <v>0</v>
      </c>
      <c r="R88" s="104"/>
      <c r="S88" s="100">
        <f t="shared" si="21"/>
        <v>0</v>
      </c>
      <c r="T88" s="122"/>
      <c r="U88" s="147">
        <f t="shared" si="22"/>
        <v>0</v>
      </c>
      <c r="V88" s="122"/>
      <c r="W88" s="147">
        <f t="shared" si="23"/>
        <v>0</v>
      </c>
      <c r="X88" s="104"/>
      <c r="Y88" s="100">
        <f t="shared" si="26"/>
        <v>0</v>
      </c>
      <c r="Z88" s="171"/>
      <c r="AA88" s="140">
        <f t="shared" si="25"/>
        <v>0</v>
      </c>
      <c r="AB88" s="83">
        <f t="shared" si="15"/>
        <v>0</v>
      </c>
    </row>
    <row r="89" spans="1:30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6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7"/>
        <v>0</v>
      </c>
      <c r="L89" s="104"/>
      <c r="M89" s="100">
        <f t="shared" si="18"/>
        <v>0</v>
      </c>
      <c r="N89" s="183"/>
      <c r="O89" s="184">
        <f t="shared" si="19"/>
        <v>0</v>
      </c>
      <c r="P89" s="183"/>
      <c r="Q89" s="184">
        <f t="shared" si="20"/>
        <v>0</v>
      </c>
      <c r="R89" s="104"/>
      <c r="S89" s="100">
        <f t="shared" si="21"/>
        <v>0</v>
      </c>
      <c r="T89" s="122"/>
      <c r="U89" s="147">
        <f t="shared" si="22"/>
        <v>0</v>
      </c>
      <c r="V89" s="122"/>
      <c r="W89" s="147">
        <f t="shared" si="23"/>
        <v>0</v>
      </c>
      <c r="X89" s="104"/>
      <c r="Y89" s="100">
        <f t="shared" si="26"/>
        <v>0</v>
      </c>
      <c r="Z89" s="171"/>
      <c r="AA89" s="140">
        <f t="shared" si="25"/>
        <v>0</v>
      </c>
      <c r="AB89" s="83">
        <f t="shared" si="15"/>
        <v>0</v>
      </c>
    </row>
    <row r="90" spans="1:30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6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7"/>
        <v>0</v>
      </c>
      <c r="L90" s="104"/>
      <c r="M90" s="100">
        <f t="shared" si="18"/>
        <v>0</v>
      </c>
      <c r="N90" s="183"/>
      <c r="O90" s="184">
        <f t="shared" si="19"/>
        <v>0</v>
      </c>
      <c r="P90" s="183"/>
      <c r="Q90" s="184">
        <f t="shared" si="20"/>
        <v>0</v>
      </c>
      <c r="R90" s="104"/>
      <c r="S90" s="100">
        <f t="shared" si="21"/>
        <v>0</v>
      </c>
      <c r="T90" s="122"/>
      <c r="U90" s="147">
        <f t="shared" si="22"/>
        <v>0</v>
      </c>
      <c r="V90" s="122"/>
      <c r="W90" s="147">
        <f t="shared" si="23"/>
        <v>0</v>
      </c>
      <c r="X90" s="104"/>
      <c r="Y90" s="100">
        <f t="shared" si="26"/>
        <v>0</v>
      </c>
      <c r="Z90" s="171"/>
      <c r="AA90" s="140">
        <f t="shared" si="25"/>
        <v>0</v>
      </c>
      <c r="AB90" s="83">
        <f t="shared" si="15"/>
        <v>0</v>
      </c>
    </row>
    <row r="91" spans="1:30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6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7"/>
        <v>0</v>
      </c>
      <c r="L91" s="75"/>
      <c r="M91" s="100">
        <f t="shared" si="18"/>
        <v>0</v>
      </c>
      <c r="N91" s="233"/>
      <c r="O91" s="184">
        <f t="shared" si="19"/>
        <v>0</v>
      </c>
      <c r="P91" s="234"/>
      <c r="Q91" s="184">
        <f t="shared" si="20"/>
        <v>0</v>
      </c>
      <c r="R91" s="75"/>
      <c r="S91" s="100">
        <f t="shared" si="21"/>
        <v>0</v>
      </c>
      <c r="T91" s="107"/>
      <c r="U91" s="147">
        <f t="shared" si="22"/>
        <v>0</v>
      </c>
      <c r="V91" s="107"/>
      <c r="W91" s="147">
        <f t="shared" si="23"/>
        <v>0</v>
      </c>
      <c r="X91" s="75"/>
      <c r="Y91" s="100">
        <f t="shared" si="26"/>
        <v>0</v>
      </c>
      <c r="Z91" s="171"/>
      <c r="AA91" s="140">
        <f t="shared" si="25"/>
        <v>0</v>
      </c>
      <c r="AB91" s="83">
        <f t="shared" si="15"/>
        <v>0</v>
      </c>
    </row>
    <row r="92" spans="1:30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>F92+H92+J92+L92+N92+P92+R92+T92+V92+X92+Z92</f>
        <v>25.75</v>
      </c>
      <c r="F92" s="75"/>
      <c r="G92" s="100">
        <f>IF($D92="",0,$D92*F92)</f>
        <v>0</v>
      </c>
      <c r="H92" s="107">
        <v>25.75</v>
      </c>
      <c r="I92" s="147">
        <f>IF($D92="",0,$D92*H92)</f>
        <v>901.25</v>
      </c>
      <c r="J92" s="214"/>
      <c r="K92" s="147">
        <f>IF($D92="",0,$D92*J92)</f>
        <v>0</v>
      </c>
      <c r="L92" s="75"/>
      <c r="M92" s="100">
        <f>IF($D92="",0,$D92*L92)</f>
        <v>0</v>
      </c>
      <c r="N92" s="233"/>
      <c r="O92" s="184">
        <f>IF($D92="",0,$D92*N92)</f>
        <v>0</v>
      </c>
      <c r="P92" s="234"/>
      <c r="Q92" s="184">
        <f>IF($D92="",0,$D92*P92)</f>
        <v>0</v>
      </c>
      <c r="R92" s="75"/>
      <c r="S92" s="100">
        <f>IF($D92="",0,$D92*R92)</f>
        <v>0</v>
      </c>
      <c r="T92" s="107"/>
      <c r="U92" s="147">
        <f>IF($D92="",0,$D92*T92)</f>
        <v>0</v>
      </c>
      <c r="V92" s="107"/>
      <c r="W92" s="147">
        <f>IF($D92="",0,$D92*V92)</f>
        <v>0</v>
      </c>
      <c r="X92" s="75"/>
      <c r="Y92" s="100">
        <f t="shared" si="26"/>
        <v>0</v>
      </c>
      <c r="Z92" s="171"/>
      <c r="AA92" s="140">
        <f>IF($D92="",0,$D92*Z92)</f>
        <v>0</v>
      </c>
      <c r="AB92" s="83">
        <f>IF(D92="",0,D92*E92)</f>
        <v>901.25</v>
      </c>
    </row>
    <row r="93" spans="1:30" ht="15" customHeight="1">
      <c r="A93" s="85"/>
      <c r="B93" s="14"/>
      <c r="C93" s="18"/>
      <c r="D93" s="19"/>
      <c r="E93" s="20"/>
      <c r="F93" s="75"/>
      <c r="G93" s="100"/>
      <c r="H93" s="107"/>
      <c r="I93" s="147"/>
      <c r="J93" s="214"/>
      <c r="K93" s="147"/>
      <c r="L93" s="75"/>
      <c r="M93" s="100"/>
      <c r="N93" s="233"/>
      <c r="O93" s="184"/>
      <c r="P93" s="234"/>
      <c r="Q93" s="184"/>
      <c r="R93" s="75"/>
      <c r="S93" s="100"/>
      <c r="T93" s="107"/>
      <c r="U93" s="147"/>
      <c r="V93" s="107"/>
      <c r="W93" s="147"/>
      <c r="X93" s="75"/>
      <c r="Y93" s="100"/>
      <c r="Z93" s="171"/>
      <c r="AA93" s="140"/>
      <c r="AB93" s="83">
        <f t="shared" si="15"/>
        <v>0</v>
      </c>
    </row>
    <row r="94" spans="1:30" s="62" customFormat="1" ht="15" customHeight="1">
      <c r="A94" s="86"/>
      <c r="C94" s="63" t="s">
        <v>155</v>
      </c>
      <c r="D94" s="57"/>
      <c r="E94" s="20">
        <f t="shared" si="16"/>
        <v>235.25</v>
      </c>
      <c r="F94" s="76">
        <f>SUM(F12:F91)</f>
        <v>0</v>
      </c>
      <c r="G94" s="77"/>
      <c r="H94" s="154">
        <f>SUM(H12:H91)</f>
        <v>88</v>
      </c>
      <c r="I94" s="155"/>
      <c r="J94" s="207">
        <f>SUM(J12:J91)</f>
        <v>16.5</v>
      </c>
      <c r="K94" s="207"/>
      <c r="L94" s="76">
        <f>SUM(L12:L91)</f>
        <v>0</v>
      </c>
      <c r="M94" s="77"/>
      <c r="N94" s="185">
        <f>SUM(N12:N91)</f>
        <v>10.75</v>
      </c>
      <c r="O94" s="186"/>
      <c r="P94" s="212">
        <f>SUM(P12:P91)</f>
        <v>5.75</v>
      </c>
      <c r="Q94" s="212"/>
      <c r="R94" s="76">
        <f>SUM(R12:R91)</f>
        <v>0</v>
      </c>
      <c r="S94" s="77"/>
      <c r="T94" s="154">
        <f>SUM(T12:T91)</f>
        <v>114.25</v>
      </c>
      <c r="U94" s="155"/>
      <c r="V94" s="154">
        <f>SUM(V12:V91)</f>
        <v>0</v>
      </c>
      <c r="W94" s="155"/>
      <c r="X94" s="76">
        <f>SUM(X12:X91)</f>
        <v>0</v>
      </c>
      <c r="Y94" s="77"/>
      <c r="Z94" s="77">
        <f>SUM(Z12:Z91)</f>
        <v>0</v>
      </c>
      <c r="AA94" s="77"/>
      <c r="AB94" s="77"/>
    </row>
    <row r="95" spans="1:30" ht="4.5" customHeight="1">
      <c r="A95" s="87"/>
      <c r="B95" s="40"/>
      <c r="C95" s="69"/>
      <c r="D95" s="70"/>
      <c r="E95" s="70"/>
      <c r="F95" s="78"/>
      <c r="G95" s="79"/>
      <c r="H95" s="156"/>
      <c r="I95" s="157"/>
      <c r="J95" s="208"/>
      <c r="K95" s="208"/>
      <c r="L95" s="78"/>
      <c r="M95" s="79"/>
      <c r="N95" s="187"/>
      <c r="O95" s="188"/>
      <c r="P95" s="213"/>
      <c r="Q95" s="213"/>
      <c r="R95" s="78"/>
      <c r="S95" s="79"/>
      <c r="T95" s="156"/>
      <c r="U95" s="157"/>
      <c r="V95" s="156"/>
      <c r="W95" s="157"/>
      <c r="X95" s="78"/>
      <c r="Y95" s="79"/>
      <c r="Z95" s="70"/>
      <c r="AA95" s="70"/>
      <c r="AB95" s="70"/>
      <c r="AC95" s="65"/>
    </row>
    <row r="96" spans="1:30" s="14" customFormat="1" ht="15" customHeight="1">
      <c r="A96" s="159"/>
      <c r="B96" s="159"/>
      <c r="C96" s="67" t="s">
        <v>156</v>
      </c>
      <c r="D96" s="160"/>
      <c r="E96" s="161"/>
      <c r="F96" s="80"/>
      <c r="G96" s="81">
        <f ca="1">SUM(G12:G95)</f>
        <v>0</v>
      </c>
      <c r="H96" s="80"/>
      <c r="I96" s="81">
        <f ca="1">SUM(I12:I95)</f>
        <v>11845.25</v>
      </c>
      <c r="J96" s="97"/>
      <c r="K96" s="97">
        <f ca="1">SUM(K12:K95)</f>
        <v>1704</v>
      </c>
      <c r="L96" s="80"/>
      <c r="M96" s="81">
        <f ca="1">SUM(M12:M95)</f>
        <v>0</v>
      </c>
      <c r="N96" s="80"/>
      <c r="O96" s="81">
        <f ca="1">SUM(O12:O95)</f>
        <v>1245</v>
      </c>
      <c r="P96" s="97"/>
      <c r="Q96" s="97">
        <f ca="1">SUM(Q12:Q95)</f>
        <v>432</v>
      </c>
      <c r="R96" s="80"/>
      <c r="S96" s="81">
        <f ca="1">SUM(S12:S95)</f>
        <v>0</v>
      </c>
      <c r="T96" s="80"/>
      <c r="U96" s="81">
        <f ca="1">SUM(U12:U95)</f>
        <v>8663.75</v>
      </c>
      <c r="V96" s="80"/>
      <c r="W96" s="81">
        <f ca="1">SUM(W12:W95)</f>
        <v>0</v>
      </c>
      <c r="X96" s="80"/>
      <c r="Y96" s="81">
        <f ca="1">SUM(Y12:Y95)</f>
        <v>0</v>
      </c>
      <c r="Z96" s="81"/>
      <c r="AA96" s="81">
        <f ca="1">SUM(AA12:AA95)</f>
        <v>0</v>
      </c>
      <c r="AB96" s="81">
        <f ca="1">SUM(AB13:AB95)</f>
        <v>23890</v>
      </c>
      <c r="AD96" s="248">
        <f ca="1">SUM(I96:Y96)</f>
        <v>23890</v>
      </c>
    </row>
    <row r="97" spans="1:28">
      <c r="C97" s="41" t="s">
        <v>25</v>
      </c>
      <c r="F97" s="41"/>
      <c r="G97" s="41"/>
      <c r="H97" s="41"/>
      <c r="I97" s="41"/>
      <c r="J97" s="41"/>
      <c r="K97" s="41"/>
      <c r="L97" s="41"/>
      <c r="M97" s="41"/>
      <c r="N97" s="191"/>
      <c r="O97" s="41"/>
      <c r="P97" s="191"/>
      <c r="Q97" s="19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2">
        <f ca="1">SUBTOTAL(9,AB13:AB95)</f>
        <v>23890</v>
      </c>
    </row>
    <row r="98" spans="1:28">
      <c r="C98" s="56"/>
      <c r="F98" s="56"/>
      <c r="G98" s="56"/>
      <c r="H98" s="158"/>
      <c r="I98" s="158"/>
      <c r="J98" s="158"/>
      <c r="K98" s="158"/>
      <c r="L98" s="56"/>
      <c r="M98" s="56"/>
      <c r="N98" s="192"/>
      <c r="O98" s="158"/>
      <c r="P98" s="192"/>
      <c r="Q98" s="192"/>
      <c r="R98" s="56"/>
      <c r="S98" s="56"/>
      <c r="T98" s="158"/>
      <c r="U98" s="158"/>
      <c r="V98" s="158"/>
      <c r="W98" s="158"/>
      <c r="X98" s="56"/>
      <c r="Y98" s="56"/>
      <c r="Z98" s="56"/>
      <c r="AA98" s="56"/>
    </row>
    <row r="99" spans="1:28">
      <c r="A99" s="218" t="s">
        <v>344</v>
      </c>
      <c r="O99" s="127"/>
      <c r="AB99" s="19"/>
    </row>
    <row r="100" spans="1:28">
      <c r="O100" s="127"/>
    </row>
    <row r="101" spans="1:28">
      <c r="O101" s="127"/>
    </row>
    <row r="108" spans="1:28">
      <c r="AB108" s="21">
        <f>SUM(AB106-AB105)</f>
        <v>0</v>
      </c>
    </row>
  </sheetData>
  <autoFilter ref="A12:AB96" xr:uid="{00000000-0009-0000-0000-000018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1800-000000000000}">
      <formula1>Jahr</formula1>
    </dataValidation>
    <dataValidation type="list" allowBlank="1" showInputMessage="1" showErrorMessage="1" sqref="C12" xr:uid="{00000000-0002-0000-1800-000001000000}">
      <formula1>Kategorie</formula1>
    </dataValidation>
    <dataValidation type="list" allowBlank="1" showInputMessage="1" showErrorMessage="1" sqref="A13:A96" xr:uid="{00000000-0002-0000-18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8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FF0000"/>
    <pageSetUpPr fitToPage="1"/>
  </sheetPr>
  <dimension ref="A1:AD108"/>
  <sheetViews>
    <sheetView topLeftCell="D39" zoomScaleNormal="100" zoomScaleSheetLayoutView="100" workbookViewId="0">
      <pane ySplit="2460" topLeftCell="A70" activePane="bottomLeft"/>
      <selection activeCell="B8" sqref="B8:D8"/>
      <selection pane="bottomLeft" activeCell="A99" sqref="A9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38" t="str">
        <f>IF(Vertragsdaten!B6="","",Vertragsdaten!B6)</f>
        <v>EP SIEP</v>
      </c>
      <c r="C4" s="238"/>
      <c r="D4" s="238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43070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1.5</v>
      </c>
      <c r="F13" s="107"/>
      <c r="G13" s="99">
        <f ca="1">IF($D13="",0,$D13*F13)</f>
        <v>0</v>
      </c>
      <c r="H13" s="121">
        <v>0.75</v>
      </c>
      <c r="I13" s="147">
        <f ca="1">IF($D13="",0,$D13*H13)</f>
        <v>105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>
        <v>0.25</v>
      </c>
      <c r="O13" s="182">
        <f ca="1">IF($D13="",0,$D13*N13)</f>
        <v>35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>
        <v>0.5</v>
      </c>
      <c r="U13" s="153">
        <f ca="1">IF($D13="",0,$D13*T13)</f>
        <v>70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210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32.25</v>
      </c>
      <c r="F25" s="107"/>
      <c r="G25" s="100">
        <f t="shared" ca="1" si="3"/>
        <v>0</v>
      </c>
      <c r="H25" s="122">
        <v>32.25</v>
      </c>
      <c r="I25" s="147">
        <f t="shared" ca="1" si="3"/>
        <v>3805.5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3805.5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2.5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>
        <v>2.5</v>
      </c>
      <c r="U34" s="147">
        <f t="shared" si="9"/>
        <v>250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250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5</v>
      </c>
      <c r="F46" s="107"/>
      <c r="G46" s="100">
        <f t="shared" si="3"/>
        <v>0</v>
      </c>
      <c r="H46" s="122"/>
      <c r="I46" s="147">
        <f t="shared" si="3"/>
        <v>0</v>
      </c>
      <c r="J46" s="122">
        <v>5</v>
      </c>
      <c r="K46" s="147">
        <f t="shared" si="4"/>
        <v>375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375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5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>
        <v>5</v>
      </c>
      <c r="U67" s="147">
        <f t="shared" si="9"/>
        <v>300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300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4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2" si="16">IF($D78="",0,$D78*J78)</f>
        <v>0</v>
      </c>
      <c r="L78" s="104"/>
      <c r="M78" s="100">
        <f t="shared" ref="M78:M92" si="17">IF($D78="",0,$D78*L78)</f>
        <v>0</v>
      </c>
      <c r="N78" s="183"/>
      <c r="O78" s="184">
        <f t="shared" ref="O78:O92" si="18">IF($D78="",0,$D78*N78)</f>
        <v>0</v>
      </c>
      <c r="P78" s="183"/>
      <c r="Q78" s="184">
        <f t="shared" ref="Q78:Q92" si="19">IF($D78="",0,$D78*P78)</f>
        <v>0</v>
      </c>
      <c r="R78" s="104"/>
      <c r="S78" s="100">
        <f t="shared" ref="S78:S92" si="20">IF($D78="",0,$D78*R78)</f>
        <v>0</v>
      </c>
      <c r="T78" s="122"/>
      <c r="U78" s="147">
        <f t="shared" ref="U78:U92" si="21">IF($D78="",0,$D78*T78)</f>
        <v>0</v>
      </c>
      <c r="V78" s="122"/>
      <c r="W78" s="147">
        <f t="shared" ref="W78:W92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2" si="24">IF($D78="",0,$D78*Z78)</f>
        <v>0</v>
      </c>
      <c r="AB78" s="83">
        <f t="shared" ref="AB78:AB93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5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>
        <v>2</v>
      </c>
      <c r="U81" s="147">
        <f t="shared" si="21"/>
        <v>70</v>
      </c>
      <c r="V81" s="122">
        <v>3</v>
      </c>
      <c r="W81" s="147">
        <f t="shared" si="22"/>
        <v>105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175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27.75</v>
      </c>
      <c r="F87" s="75"/>
      <c r="G87" s="100">
        <f t="shared" si="14"/>
        <v>0</v>
      </c>
      <c r="H87" s="122">
        <v>27.75</v>
      </c>
      <c r="I87" s="147">
        <f t="shared" si="14"/>
        <v>2775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2" si="26">IF($D87="",0,$D87*X87)</f>
        <v>0</v>
      </c>
      <c r="Z87" s="171"/>
      <c r="AA87" s="140">
        <f t="shared" si="24"/>
        <v>0</v>
      </c>
      <c r="AB87" s="83">
        <f t="shared" si="25"/>
        <v>2775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3.75</v>
      </c>
      <c r="F91" s="75"/>
      <c r="G91" s="100">
        <f t="shared" si="14"/>
        <v>0</v>
      </c>
      <c r="H91" s="107">
        <v>3.75</v>
      </c>
      <c r="I91" s="147">
        <f t="shared" si="14"/>
        <v>131.25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131.25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/>
      <c r="B93" s="14"/>
      <c r="C93" s="18"/>
      <c r="D93" s="19"/>
      <c r="E93" s="20"/>
      <c r="F93" s="75"/>
      <c r="G93" s="100"/>
      <c r="H93" s="107"/>
      <c r="I93" s="147"/>
      <c r="J93" s="214"/>
      <c r="K93" s="147"/>
      <c r="L93" s="75"/>
      <c r="M93" s="100"/>
      <c r="N93" s="233"/>
      <c r="O93" s="184"/>
      <c r="P93" s="234"/>
      <c r="Q93" s="184"/>
      <c r="R93" s="75"/>
      <c r="S93" s="100"/>
      <c r="T93" s="107"/>
      <c r="U93" s="147"/>
      <c r="V93" s="107"/>
      <c r="W93" s="147"/>
      <c r="X93" s="75"/>
      <c r="Y93" s="100"/>
      <c r="Z93" s="171"/>
      <c r="AA93" s="140"/>
      <c r="AB93" s="83">
        <f t="shared" si="25"/>
        <v>0</v>
      </c>
    </row>
    <row r="94" spans="1:29" s="62" customFormat="1" ht="15" customHeight="1">
      <c r="A94" s="86"/>
      <c r="C94" s="63" t="s">
        <v>155</v>
      </c>
      <c r="D94" s="57"/>
      <c r="E94" s="20">
        <f t="shared" si="15"/>
        <v>82.75</v>
      </c>
      <c r="F94" s="76">
        <f>SUM(F12:F91)</f>
        <v>0</v>
      </c>
      <c r="G94" s="77"/>
      <c r="H94" s="154">
        <f>SUM(H12:H91)</f>
        <v>64.5</v>
      </c>
      <c r="I94" s="155"/>
      <c r="J94" s="207">
        <f>SUM(J12:J91)</f>
        <v>5</v>
      </c>
      <c r="K94" s="207"/>
      <c r="L94" s="76">
        <f>SUM(L12:L91)</f>
        <v>0</v>
      </c>
      <c r="M94" s="77"/>
      <c r="N94" s="185">
        <f>SUM(N12:N91)</f>
        <v>0.25</v>
      </c>
      <c r="O94" s="186"/>
      <c r="P94" s="212">
        <f>SUM(P12:P91)</f>
        <v>0</v>
      </c>
      <c r="Q94" s="212"/>
      <c r="R94" s="76">
        <f>SUM(R12:R91)</f>
        <v>0</v>
      </c>
      <c r="S94" s="77"/>
      <c r="T94" s="154">
        <f>SUM(T12:T91)</f>
        <v>10</v>
      </c>
      <c r="U94" s="155"/>
      <c r="V94" s="154">
        <f>SUM(V12:V91)</f>
        <v>3</v>
      </c>
      <c r="W94" s="155"/>
      <c r="X94" s="76">
        <f>SUM(X12:X91)</f>
        <v>0</v>
      </c>
      <c r="Y94" s="77"/>
      <c r="Z94" s="77">
        <f>SUM(Z12:Z91)</f>
        <v>0</v>
      </c>
      <c r="AA94" s="77"/>
      <c r="AB94" s="77"/>
    </row>
    <row r="95" spans="1:29" ht="4.5" customHeight="1">
      <c r="A95" s="87"/>
      <c r="B95" s="40"/>
      <c r="C95" s="69"/>
      <c r="D95" s="70"/>
      <c r="E95" s="70"/>
      <c r="F95" s="78"/>
      <c r="G95" s="79"/>
      <c r="H95" s="156"/>
      <c r="I95" s="157"/>
      <c r="J95" s="208"/>
      <c r="K95" s="208"/>
      <c r="L95" s="78"/>
      <c r="M95" s="79"/>
      <c r="N95" s="187"/>
      <c r="O95" s="188"/>
      <c r="P95" s="213"/>
      <c r="Q95" s="213"/>
      <c r="R95" s="78"/>
      <c r="S95" s="79"/>
      <c r="T95" s="156"/>
      <c r="U95" s="157"/>
      <c r="V95" s="156"/>
      <c r="W95" s="157"/>
      <c r="X95" s="78"/>
      <c r="Y95" s="79"/>
      <c r="Z95" s="70"/>
      <c r="AA95" s="70"/>
      <c r="AB95" s="70"/>
      <c r="AC95" s="65"/>
    </row>
    <row r="96" spans="1:29" s="14" customFormat="1" ht="15" customHeight="1">
      <c r="A96" s="159"/>
      <c r="B96" s="159"/>
      <c r="C96" s="67" t="s">
        <v>156</v>
      </c>
      <c r="D96" s="160"/>
      <c r="E96" s="161"/>
      <c r="F96" s="80"/>
      <c r="G96" s="81">
        <f ca="1">SUM(G12:G95)</f>
        <v>0</v>
      </c>
      <c r="H96" s="80"/>
      <c r="I96" s="81">
        <f ca="1">SUM(I12:I95)</f>
        <v>6816.75</v>
      </c>
      <c r="J96" s="97"/>
      <c r="K96" s="97">
        <f ca="1">SUM(K12:K95)</f>
        <v>375</v>
      </c>
      <c r="L96" s="80"/>
      <c r="M96" s="81">
        <f ca="1">SUM(M12:M95)</f>
        <v>0</v>
      </c>
      <c r="N96" s="80"/>
      <c r="O96" s="81">
        <f ca="1">SUM(O12:O95)</f>
        <v>35</v>
      </c>
      <c r="P96" s="97"/>
      <c r="Q96" s="97">
        <f ca="1">SUM(Q12:Q95)</f>
        <v>0</v>
      </c>
      <c r="R96" s="80"/>
      <c r="S96" s="81">
        <f ca="1">SUM(S12:S95)</f>
        <v>0</v>
      </c>
      <c r="T96" s="80"/>
      <c r="U96" s="81">
        <f ca="1">SUM(U12:U95)</f>
        <v>690</v>
      </c>
      <c r="V96" s="80"/>
      <c r="W96" s="81">
        <f ca="1">SUM(W12:W95)</f>
        <v>105</v>
      </c>
      <c r="X96" s="80"/>
      <c r="Y96" s="81">
        <f ca="1">SUM(Y12:Y95)</f>
        <v>0</v>
      </c>
      <c r="Z96" s="81"/>
      <c r="AA96" s="81">
        <f ca="1">SUM(AA12:AA95)</f>
        <v>0</v>
      </c>
      <c r="AB96" s="81">
        <f ca="1">SUM(AB13:AB95)</f>
        <v>8021.75</v>
      </c>
    </row>
    <row r="97" spans="1:28">
      <c r="C97" s="41" t="s">
        <v>25</v>
      </c>
      <c r="F97" s="41"/>
      <c r="G97" s="41"/>
      <c r="H97" s="41"/>
      <c r="I97" s="41"/>
      <c r="J97" s="41"/>
      <c r="K97" s="41"/>
      <c r="L97" s="41"/>
      <c r="M97" s="41"/>
      <c r="N97" s="191"/>
      <c r="O97" s="191"/>
      <c r="P97" s="191"/>
      <c r="Q97" s="19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2">
        <f ca="1">SUBTOTAL(9,AB13:AB95)</f>
        <v>8021.75</v>
      </c>
    </row>
    <row r="98" spans="1:28">
      <c r="C98" s="56"/>
      <c r="F98" s="56"/>
      <c r="G98" s="56"/>
      <c r="H98" s="158"/>
      <c r="I98" s="158"/>
      <c r="J98" s="158"/>
      <c r="K98" s="158"/>
      <c r="L98" s="56"/>
      <c r="M98" s="56"/>
      <c r="N98" s="192"/>
      <c r="O98" s="192"/>
      <c r="P98" s="192"/>
      <c r="Q98" s="192"/>
      <c r="R98" s="56"/>
      <c r="S98" s="56"/>
      <c r="T98" s="158"/>
      <c r="U98" s="158"/>
      <c r="V98" s="158"/>
      <c r="W98" s="158"/>
      <c r="X98" s="56"/>
      <c r="Y98" s="56"/>
      <c r="Z98" s="56"/>
      <c r="AA98" s="56"/>
    </row>
    <row r="99" spans="1:28">
      <c r="A99" s="218"/>
      <c r="AB99" s="19"/>
    </row>
    <row r="103" spans="1:28">
      <c r="O103" s="193">
        <f>SUM(O99:O102)</f>
        <v>0</v>
      </c>
    </row>
    <row r="108" spans="1:28">
      <c r="AB108" s="21">
        <f>SUM(AB106-AB105)</f>
        <v>0</v>
      </c>
    </row>
  </sheetData>
  <autoFilter ref="A12:AB96" xr:uid="{00000000-0009-0000-0000-000019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6" xr:uid="{00000000-0002-0000-1900-000000000000}">
      <formula1>Name</formula1>
    </dataValidation>
    <dataValidation type="list" allowBlank="1" showInputMessage="1" showErrorMessage="1" sqref="C12" xr:uid="{00000000-0002-0000-1900-000001000000}">
      <formula1>Kategorie</formula1>
    </dataValidation>
    <dataValidation type="list" allowBlank="1" showInputMessage="1" showErrorMessage="1" sqref="D12" xr:uid="{00000000-0002-0000-19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5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FF0000"/>
    <pageSetUpPr fitToPage="1"/>
  </sheetPr>
  <dimension ref="A1:AD108"/>
  <sheetViews>
    <sheetView topLeftCell="D39" zoomScaleNormal="100" zoomScaleSheetLayoutView="100" workbookViewId="0">
      <pane ySplit="2460" topLeftCell="A67" activePane="bottomLeft"/>
      <selection activeCell="B8" sqref="B8:D8"/>
      <selection pane="bottomLeft" activeCell="A99" sqref="A9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39" t="str">
        <f>IF(Vertragsdaten!B6="","",Vertragsdaten!B6)</f>
        <v>EP SIEP</v>
      </c>
      <c r="C4" s="239"/>
      <c r="D4" s="23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43101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1.5</v>
      </c>
      <c r="F13" s="107"/>
      <c r="G13" s="99">
        <f ca="1">IF($D13="",0,$D13*F13)</f>
        <v>0</v>
      </c>
      <c r="H13" s="121">
        <v>1.5</v>
      </c>
      <c r="I13" s="147">
        <f ca="1">IF($D13="",0,$D13*H13)</f>
        <v>210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210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13.25</v>
      </c>
      <c r="F24" s="107"/>
      <c r="G24" s="100">
        <f t="shared" ca="1" si="3"/>
        <v>0</v>
      </c>
      <c r="H24" s="122">
        <v>13.25</v>
      </c>
      <c r="I24" s="147">
        <f t="shared" ca="1" si="3"/>
        <v>1855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1855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52.75</v>
      </c>
      <c r="F25" s="107"/>
      <c r="G25" s="100">
        <f t="shared" ca="1" si="3"/>
        <v>0</v>
      </c>
      <c r="H25" s="122">
        <v>52.75</v>
      </c>
      <c r="I25" s="147">
        <f t="shared" ca="1" si="3"/>
        <v>6224.5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6224.5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0.75</v>
      </c>
      <c r="F33" s="107"/>
      <c r="G33" s="100">
        <f t="shared" ca="1" si="3"/>
        <v>0</v>
      </c>
      <c r="H33" s="122"/>
      <c r="I33" s="147">
        <f t="shared" ca="1" si="3"/>
        <v>0</v>
      </c>
      <c r="J33" s="122">
        <v>0.75</v>
      </c>
      <c r="K33" s="147">
        <f t="shared" ca="1" si="4"/>
        <v>75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75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4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2" si="16">IF($D78="",0,$D78*J78)</f>
        <v>0</v>
      </c>
      <c r="L78" s="104"/>
      <c r="M78" s="100">
        <f t="shared" ref="M78:M92" si="17">IF($D78="",0,$D78*L78)</f>
        <v>0</v>
      </c>
      <c r="N78" s="183"/>
      <c r="O78" s="184">
        <f t="shared" ref="O78:O92" si="18">IF($D78="",0,$D78*N78)</f>
        <v>0</v>
      </c>
      <c r="P78" s="183"/>
      <c r="Q78" s="184">
        <f t="shared" ref="Q78:Q92" si="19">IF($D78="",0,$D78*P78)</f>
        <v>0</v>
      </c>
      <c r="R78" s="104"/>
      <c r="S78" s="100">
        <f t="shared" ref="S78:S92" si="20">IF($D78="",0,$D78*R78)</f>
        <v>0</v>
      </c>
      <c r="T78" s="122"/>
      <c r="U78" s="147">
        <f t="shared" ref="U78:U92" si="21">IF($D78="",0,$D78*T78)</f>
        <v>0</v>
      </c>
      <c r="V78" s="122"/>
      <c r="W78" s="147">
        <f t="shared" ref="W78:W92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2" si="24">IF($D78="",0,$D78*Z78)</f>
        <v>0</v>
      </c>
      <c r="AB78" s="83">
        <f t="shared" ref="AB78:AB93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66.5</v>
      </c>
      <c r="F87" s="75"/>
      <c r="G87" s="100">
        <f t="shared" si="14"/>
        <v>0</v>
      </c>
      <c r="H87" s="122">
        <v>66.5</v>
      </c>
      <c r="I87" s="147">
        <f t="shared" si="14"/>
        <v>6650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2" si="26">IF($D87="",0,$D87*X87)</f>
        <v>0</v>
      </c>
      <c r="Z87" s="171"/>
      <c r="AA87" s="140">
        <f t="shared" si="24"/>
        <v>0</v>
      </c>
      <c r="AB87" s="83">
        <f t="shared" si="25"/>
        <v>6650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/>
      <c r="B93" s="14"/>
      <c r="C93" s="18"/>
      <c r="D93" s="19"/>
      <c r="E93" s="20"/>
      <c r="F93" s="75"/>
      <c r="G93" s="100"/>
      <c r="H93" s="107"/>
      <c r="I93" s="147"/>
      <c r="J93" s="214"/>
      <c r="K93" s="147"/>
      <c r="L93" s="75"/>
      <c r="M93" s="100"/>
      <c r="N93" s="233"/>
      <c r="O93" s="184"/>
      <c r="P93" s="234"/>
      <c r="Q93" s="184"/>
      <c r="R93" s="75"/>
      <c r="S93" s="100"/>
      <c r="T93" s="107"/>
      <c r="U93" s="147"/>
      <c r="V93" s="107"/>
      <c r="W93" s="147"/>
      <c r="X93" s="75"/>
      <c r="Y93" s="100"/>
      <c r="Z93" s="171"/>
      <c r="AA93" s="140"/>
      <c r="AB93" s="83">
        <f t="shared" si="25"/>
        <v>0</v>
      </c>
    </row>
    <row r="94" spans="1:29" s="62" customFormat="1" ht="15" customHeight="1">
      <c r="A94" s="86"/>
      <c r="C94" s="63" t="s">
        <v>155</v>
      </c>
      <c r="D94" s="57"/>
      <c r="E94" s="20">
        <f t="shared" si="15"/>
        <v>134.75</v>
      </c>
      <c r="F94" s="76">
        <f>SUM(F12:F91)</f>
        <v>0</v>
      </c>
      <c r="G94" s="77"/>
      <c r="H94" s="154">
        <f>SUM(H12:H91)</f>
        <v>134</v>
      </c>
      <c r="I94" s="155"/>
      <c r="J94" s="207">
        <f>SUM(J12:J91)</f>
        <v>0.75</v>
      </c>
      <c r="K94" s="207"/>
      <c r="L94" s="76">
        <f>SUM(L12:L91)</f>
        <v>0</v>
      </c>
      <c r="M94" s="77"/>
      <c r="N94" s="185">
        <f>SUM(N12:N91)</f>
        <v>0</v>
      </c>
      <c r="O94" s="186"/>
      <c r="P94" s="212">
        <f>SUM(P12:P91)</f>
        <v>0</v>
      </c>
      <c r="Q94" s="212"/>
      <c r="R94" s="76">
        <f>SUM(R12:R91)</f>
        <v>0</v>
      </c>
      <c r="S94" s="77"/>
      <c r="T94" s="154">
        <f>SUM(T12:T91)</f>
        <v>0</v>
      </c>
      <c r="U94" s="155"/>
      <c r="V94" s="154">
        <f>SUM(V12:V91)</f>
        <v>0</v>
      </c>
      <c r="W94" s="155"/>
      <c r="X94" s="76">
        <f>SUM(X12:X91)</f>
        <v>0</v>
      </c>
      <c r="Y94" s="77"/>
      <c r="Z94" s="77">
        <f>SUM(Z12:Z91)</f>
        <v>0</v>
      </c>
      <c r="AA94" s="77"/>
      <c r="AB94" s="77"/>
    </row>
    <row r="95" spans="1:29" ht="4.5" customHeight="1">
      <c r="A95" s="87"/>
      <c r="B95" s="40"/>
      <c r="C95" s="69"/>
      <c r="D95" s="70"/>
      <c r="E95" s="70"/>
      <c r="F95" s="78"/>
      <c r="G95" s="79"/>
      <c r="H95" s="156"/>
      <c r="I95" s="157"/>
      <c r="J95" s="208"/>
      <c r="K95" s="208"/>
      <c r="L95" s="78"/>
      <c r="M95" s="79"/>
      <c r="N95" s="187"/>
      <c r="O95" s="188"/>
      <c r="P95" s="213"/>
      <c r="Q95" s="213"/>
      <c r="R95" s="78"/>
      <c r="S95" s="79"/>
      <c r="T95" s="156"/>
      <c r="U95" s="157"/>
      <c r="V95" s="156"/>
      <c r="W95" s="157"/>
      <c r="X95" s="78"/>
      <c r="Y95" s="79"/>
      <c r="Z95" s="70"/>
      <c r="AA95" s="70"/>
      <c r="AB95" s="70"/>
      <c r="AC95" s="65"/>
    </row>
    <row r="96" spans="1:29" s="14" customFormat="1" ht="15" customHeight="1">
      <c r="A96" s="159"/>
      <c r="B96" s="159"/>
      <c r="C96" s="67" t="s">
        <v>156</v>
      </c>
      <c r="D96" s="160"/>
      <c r="E96" s="161"/>
      <c r="F96" s="80"/>
      <c r="G96" s="81">
        <f ca="1">SUM(G12:G95)</f>
        <v>0</v>
      </c>
      <c r="H96" s="80"/>
      <c r="I96" s="81">
        <f ca="1">SUM(I12:I95)</f>
        <v>14939.5</v>
      </c>
      <c r="J96" s="97"/>
      <c r="K96" s="97">
        <f ca="1">SUM(K12:K95)</f>
        <v>75</v>
      </c>
      <c r="L96" s="80"/>
      <c r="M96" s="81">
        <f ca="1">SUM(M12:M95)</f>
        <v>0</v>
      </c>
      <c r="N96" s="80"/>
      <c r="O96" s="81">
        <f ca="1">SUM(O12:O95)</f>
        <v>0</v>
      </c>
      <c r="P96" s="97"/>
      <c r="Q96" s="97">
        <f ca="1">SUM(Q12:Q95)</f>
        <v>0</v>
      </c>
      <c r="R96" s="80"/>
      <c r="S96" s="81">
        <f ca="1">SUM(S12:S95)</f>
        <v>0</v>
      </c>
      <c r="T96" s="80"/>
      <c r="U96" s="81">
        <f ca="1">SUM(U12:U95)</f>
        <v>0</v>
      </c>
      <c r="V96" s="80"/>
      <c r="W96" s="81">
        <f ca="1">SUM(W12:W95)</f>
        <v>0</v>
      </c>
      <c r="X96" s="80"/>
      <c r="Y96" s="81">
        <f ca="1">SUM(Y12:Y95)</f>
        <v>0</v>
      </c>
      <c r="Z96" s="81"/>
      <c r="AA96" s="81">
        <f ca="1">SUM(AA12:AA95)</f>
        <v>0</v>
      </c>
      <c r="AB96" s="81">
        <f ca="1">SUM(AB13:AB95)</f>
        <v>15014.5</v>
      </c>
    </row>
    <row r="97" spans="1:28">
      <c r="C97" s="41" t="s">
        <v>25</v>
      </c>
      <c r="F97" s="41"/>
      <c r="G97" s="41"/>
      <c r="H97" s="41"/>
      <c r="I97" s="41"/>
      <c r="J97" s="41"/>
      <c r="K97" s="41"/>
      <c r="L97" s="41"/>
      <c r="M97" s="41"/>
      <c r="N97" s="191"/>
      <c r="O97" s="191"/>
      <c r="P97" s="191"/>
      <c r="Q97" s="19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2">
        <f ca="1">SUBTOTAL(9,AB13:AB95)</f>
        <v>15014.5</v>
      </c>
    </row>
    <row r="98" spans="1:28">
      <c r="C98" s="56"/>
      <c r="F98" s="56"/>
      <c r="G98" s="56"/>
      <c r="H98" s="158"/>
      <c r="I98" s="158"/>
      <c r="J98" s="158"/>
      <c r="K98" s="158"/>
      <c r="L98" s="56"/>
      <c r="M98" s="56"/>
      <c r="N98" s="192"/>
      <c r="O98" s="192"/>
      <c r="P98" s="192"/>
      <c r="Q98" s="192"/>
      <c r="R98" s="56"/>
      <c r="S98" s="56"/>
      <c r="T98" s="158"/>
      <c r="U98" s="158"/>
      <c r="V98" s="158"/>
      <c r="W98" s="158"/>
      <c r="X98" s="56"/>
      <c r="Y98" s="56"/>
      <c r="Z98" s="56"/>
      <c r="AA98" s="56"/>
    </row>
    <row r="99" spans="1:28">
      <c r="A99" s="218"/>
      <c r="AB99" s="19"/>
    </row>
    <row r="103" spans="1:28">
      <c r="O103" s="193">
        <f>SUM(O99:O102)</f>
        <v>0</v>
      </c>
    </row>
    <row r="108" spans="1:28">
      <c r="AB108" s="21">
        <f>SUM(AB106-AB105)</f>
        <v>0</v>
      </c>
    </row>
  </sheetData>
  <autoFilter ref="A12:AB96" xr:uid="{00000000-0009-0000-0000-00001A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1A00-000000000000}">
      <formula1>Jahr</formula1>
    </dataValidation>
    <dataValidation type="list" allowBlank="1" showInputMessage="1" showErrorMessage="1" sqref="C12" xr:uid="{00000000-0002-0000-1A00-000001000000}">
      <formula1>Kategorie</formula1>
    </dataValidation>
    <dataValidation type="list" allowBlank="1" showInputMessage="1" showErrorMessage="1" sqref="A13:A96" xr:uid="{00000000-0002-0000-1A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5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FF0000"/>
    <pageSetUpPr fitToPage="1"/>
  </sheetPr>
  <dimension ref="A1:AD108"/>
  <sheetViews>
    <sheetView topLeftCell="D39" zoomScaleNormal="100" zoomScaleSheetLayoutView="100" workbookViewId="0">
      <pane ySplit="3885" topLeftCell="A70" activePane="bottomLeft"/>
      <selection activeCell="J46" sqref="J46:J49"/>
      <selection pane="bottomLeft" activeCell="I96" sqref="I96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39" t="str">
        <f>IF(Vertragsdaten!B6="","",Vertragsdaten!B6)</f>
        <v>EP SIEP</v>
      </c>
      <c r="C4" s="239"/>
      <c r="D4" s="23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 t="s">
        <v>345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2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1</v>
      </c>
      <c r="K13" s="153">
        <f ca="1">IF($D13="",0,$D13*J13)</f>
        <v>140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0.25</v>
      </c>
      <c r="Q13" s="182">
        <f ca="1">IF($D13="",0,$D13*P13)</f>
        <v>35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0.75</v>
      </c>
      <c r="W13" s="153">
        <f ca="1">IF($D13="",0,$D13*V13)</f>
        <v>105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280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1.5</v>
      </c>
      <c r="F24" s="107"/>
      <c r="G24" s="100">
        <f t="shared" ca="1" si="3"/>
        <v>0</v>
      </c>
      <c r="H24" s="122">
        <v>1.5</v>
      </c>
      <c r="I24" s="147">
        <f t="shared" ca="1" si="3"/>
        <v>210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210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7.25</v>
      </c>
      <c r="F25" s="107"/>
      <c r="G25" s="100">
        <f t="shared" ca="1" si="3"/>
        <v>0</v>
      </c>
      <c r="H25" s="122">
        <v>7.25</v>
      </c>
      <c r="I25" s="147">
        <f t="shared" ca="1" si="3"/>
        <v>855.5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855.5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1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>
        <v>1</v>
      </c>
      <c r="O32" s="184">
        <f t="shared" ca="1" si="6"/>
        <v>140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140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3.25</v>
      </c>
      <c r="F46" s="107"/>
      <c r="G46" s="100">
        <f t="shared" si="3"/>
        <v>0</v>
      </c>
      <c r="H46" s="122"/>
      <c r="I46" s="147">
        <f t="shared" si="3"/>
        <v>0</v>
      </c>
      <c r="J46" s="122">
        <v>3.25</v>
      </c>
      <c r="K46" s="147">
        <f t="shared" si="4"/>
        <v>243.75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243.75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4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2" si="16">IF($D78="",0,$D78*J78)</f>
        <v>0</v>
      </c>
      <c r="L78" s="104"/>
      <c r="M78" s="100">
        <f t="shared" ref="M78:M92" si="17">IF($D78="",0,$D78*L78)</f>
        <v>0</v>
      </c>
      <c r="N78" s="183"/>
      <c r="O78" s="184">
        <f t="shared" ref="O78:O92" si="18">IF($D78="",0,$D78*N78)</f>
        <v>0</v>
      </c>
      <c r="P78" s="183"/>
      <c r="Q78" s="184">
        <f t="shared" ref="Q78:Q92" si="19">IF($D78="",0,$D78*P78)</f>
        <v>0</v>
      </c>
      <c r="R78" s="104"/>
      <c r="S78" s="100">
        <f t="shared" ref="S78:S92" si="20">IF($D78="",0,$D78*R78)</f>
        <v>0</v>
      </c>
      <c r="T78" s="122"/>
      <c r="U78" s="147">
        <f t="shared" ref="U78:U92" si="21">IF($D78="",0,$D78*T78)</f>
        <v>0</v>
      </c>
      <c r="V78" s="122"/>
      <c r="W78" s="147">
        <f t="shared" ref="W78:W92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2" si="24">IF($D78="",0,$D78*Z78)</f>
        <v>0</v>
      </c>
      <c r="AB78" s="83">
        <f t="shared" ref="AB78:AB93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2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/>
      <c r="B93" s="14"/>
      <c r="C93" s="18"/>
      <c r="D93" s="19"/>
      <c r="E93" s="20"/>
      <c r="F93" s="75"/>
      <c r="G93" s="100"/>
      <c r="H93" s="107"/>
      <c r="I93" s="147"/>
      <c r="J93" s="214"/>
      <c r="K93" s="147"/>
      <c r="L93" s="75"/>
      <c r="M93" s="100"/>
      <c r="N93" s="233"/>
      <c r="O93" s="184"/>
      <c r="P93" s="234"/>
      <c r="Q93" s="184"/>
      <c r="R93" s="75"/>
      <c r="S93" s="100"/>
      <c r="T93" s="107"/>
      <c r="U93" s="147"/>
      <c r="V93" s="107"/>
      <c r="W93" s="147"/>
      <c r="X93" s="75"/>
      <c r="Y93" s="100"/>
      <c r="Z93" s="171"/>
      <c r="AA93" s="140"/>
      <c r="AB93" s="83">
        <f t="shared" si="25"/>
        <v>0</v>
      </c>
    </row>
    <row r="94" spans="1:29" s="62" customFormat="1" ht="15" customHeight="1">
      <c r="A94" s="86"/>
      <c r="C94" s="63" t="s">
        <v>155</v>
      </c>
      <c r="D94" s="57"/>
      <c r="E94" s="20">
        <f t="shared" si="15"/>
        <v>15</v>
      </c>
      <c r="F94" s="76">
        <f>SUM(F12:F91)</f>
        <v>0</v>
      </c>
      <c r="G94" s="77"/>
      <c r="H94" s="154">
        <f>SUM(H12:H91)</f>
        <v>8.75</v>
      </c>
      <c r="I94" s="155"/>
      <c r="J94" s="207">
        <f>SUM(J12:J91)</f>
        <v>4.25</v>
      </c>
      <c r="K94" s="207"/>
      <c r="L94" s="76">
        <f>SUM(L12:L91)</f>
        <v>0</v>
      </c>
      <c r="M94" s="77"/>
      <c r="N94" s="185">
        <f>SUM(N12:N91)</f>
        <v>1</v>
      </c>
      <c r="O94" s="186"/>
      <c r="P94" s="212">
        <f>SUM(P12:P91)</f>
        <v>0.25</v>
      </c>
      <c r="Q94" s="212"/>
      <c r="R94" s="76">
        <f>SUM(R12:R91)</f>
        <v>0</v>
      </c>
      <c r="S94" s="77"/>
      <c r="T94" s="154">
        <f>SUM(T12:T91)</f>
        <v>0</v>
      </c>
      <c r="U94" s="155"/>
      <c r="V94" s="154">
        <f>SUM(V12:V91)</f>
        <v>0.75</v>
      </c>
      <c r="W94" s="155"/>
      <c r="X94" s="76">
        <f>SUM(X12:X91)</f>
        <v>0</v>
      </c>
      <c r="Y94" s="77"/>
      <c r="Z94" s="77">
        <f>SUM(Z12:Z91)</f>
        <v>0</v>
      </c>
      <c r="AA94" s="77"/>
      <c r="AB94" s="77"/>
    </row>
    <row r="95" spans="1:29" ht="4.5" customHeight="1">
      <c r="A95" s="87"/>
      <c r="B95" s="40"/>
      <c r="C95" s="69"/>
      <c r="D95" s="70"/>
      <c r="E95" s="70"/>
      <c r="F95" s="78"/>
      <c r="G95" s="79"/>
      <c r="H95" s="156"/>
      <c r="I95" s="157"/>
      <c r="J95" s="208"/>
      <c r="K95" s="208"/>
      <c r="L95" s="78"/>
      <c r="M95" s="79"/>
      <c r="N95" s="187"/>
      <c r="O95" s="188"/>
      <c r="P95" s="213"/>
      <c r="Q95" s="213"/>
      <c r="R95" s="78"/>
      <c r="S95" s="79"/>
      <c r="T95" s="156"/>
      <c r="U95" s="157"/>
      <c r="V95" s="156"/>
      <c r="W95" s="157"/>
      <c r="X95" s="78"/>
      <c r="Y95" s="79"/>
      <c r="Z95" s="70"/>
      <c r="AA95" s="70"/>
      <c r="AB95" s="70"/>
      <c r="AC95" s="65"/>
    </row>
    <row r="96" spans="1:29" s="14" customFormat="1" ht="15" customHeight="1">
      <c r="A96" s="159"/>
      <c r="B96" s="159"/>
      <c r="C96" s="67" t="s">
        <v>156</v>
      </c>
      <c r="D96" s="160"/>
      <c r="E96" s="161"/>
      <c r="F96" s="80"/>
      <c r="G96" s="81">
        <f ca="1">SUM(G12:G95)</f>
        <v>0</v>
      </c>
      <c r="H96" s="80"/>
      <c r="I96" s="81">
        <f ca="1">SUM(I12:I95)</f>
        <v>1065.5</v>
      </c>
      <c r="J96" s="97"/>
      <c r="K96" s="97">
        <f ca="1">SUM(K12:K95)</f>
        <v>383.75</v>
      </c>
      <c r="L96" s="80"/>
      <c r="M96" s="81">
        <f ca="1">SUM(M12:M95)</f>
        <v>0</v>
      </c>
      <c r="N96" s="80"/>
      <c r="O96" s="81">
        <f ca="1">SUM(O12:O95)</f>
        <v>140</v>
      </c>
      <c r="P96" s="97"/>
      <c r="Q96" s="97">
        <f ca="1">SUM(Q12:Q95)</f>
        <v>35</v>
      </c>
      <c r="R96" s="80"/>
      <c r="S96" s="81">
        <f ca="1">SUM(S12:S95)</f>
        <v>0</v>
      </c>
      <c r="T96" s="80"/>
      <c r="U96" s="81">
        <f ca="1">SUM(U12:U95)</f>
        <v>0</v>
      </c>
      <c r="V96" s="80"/>
      <c r="W96" s="81">
        <f ca="1">SUM(W12:W95)</f>
        <v>105</v>
      </c>
      <c r="X96" s="80"/>
      <c r="Y96" s="81">
        <f ca="1">SUM(Y12:Y95)</f>
        <v>0</v>
      </c>
      <c r="Z96" s="81"/>
      <c r="AA96" s="81">
        <f ca="1">SUM(AA12:AA95)</f>
        <v>0</v>
      </c>
      <c r="AB96" s="81">
        <f ca="1">SUM(AB13:AB95)</f>
        <v>1729.25</v>
      </c>
    </row>
    <row r="97" spans="1:28">
      <c r="C97" s="41" t="s">
        <v>25</v>
      </c>
      <c r="F97" s="41"/>
      <c r="G97" s="41"/>
      <c r="H97" s="41"/>
      <c r="I97" s="41"/>
      <c r="J97" s="41"/>
      <c r="K97" s="41"/>
      <c r="L97" s="41"/>
      <c r="M97" s="41"/>
      <c r="N97" s="191"/>
      <c r="O97" s="191"/>
      <c r="P97" s="191"/>
      <c r="Q97" s="191"/>
      <c r="R97" s="41"/>
      <c r="S97" s="41"/>
      <c r="T97" s="41"/>
      <c r="U97" s="41"/>
      <c r="V97" s="41"/>
      <c r="W97" s="41"/>
      <c r="X97" s="41"/>
      <c r="Y97" s="41"/>
      <c r="Z97" s="41"/>
      <c r="AA97" s="41"/>
      <c r="AB97" s="42">
        <f ca="1">SUBTOTAL(9,AB13:AB95)</f>
        <v>1729.25</v>
      </c>
    </row>
    <row r="98" spans="1:28">
      <c r="C98" s="56"/>
      <c r="F98" s="56"/>
      <c r="G98" s="56"/>
      <c r="H98" s="158"/>
      <c r="I98" s="158"/>
      <c r="J98" s="158"/>
      <c r="K98" s="158"/>
      <c r="L98" s="56"/>
      <c r="M98" s="56"/>
      <c r="N98" s="192"/>
      <c r="O98" s="192"/>
      <c r="P98" s="192"/>
      <c r="Q98" s="192"/>
      <c r="R98" s="56"/>
      <c r="S98" s="56"/>
      <c r="T98" s="158"/>
      <c r="U98" s="158"/>
      <c r="V98" s="158"/>
      <c r="W98" s="158"/>
      <c r="X98" s="56"/>
      <c r="Y98" s="56"/>
      <c r="Z98" s="56"/>
      <c r="AA98" s="56"/>
    </row>
    <row r="99" spans="1:28">
      <c r="A99" s="218" t="s">
        <v>309</v>
      </c>
      <c r="AB99" s="19"/>
    </row>
    <row r="103" spans="1:28">
      <c r="O103" s="193">
        <f>SUM(O99:O102)</f>
        <v>0</v>
      </c>
    </row>
    <row r="108" spans="1:28">
      <c r="AB108" s="21">
        <f>SUM(AB106-AB105)</f>
        <v>0</v>
      </c>
    </row>
  </sheetData>
  <autoFilter ref="A12:AB96" xr:uid="{00000000-0009-0000-0000-00001B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6" xr:uid="{00000000-0002-0000-1B00-000000000000}">
      <formula1>Name</formula1>
    </dataValidation>
    <dataValidation type="list" allowBlank="1" showInputMessage="1" showErrorMessage="1" sqref="C12" xr:uid="{00000000-0002-0000-1B00-000001000000}">
      <formula1>Kategorie</formula1>
    </dataValidation>
    <dataValidation type="list" allowBlank="1" showInputMessage="1" showErrorMessage="1" sqref="D12" xr:uid="{00000000-0002-0000-1B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50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FF0000"/>
    <pageSetUpPr fitToPage="1"/>
  </sheetPr>
  <dimension ref="A1:AD109"/>
  <sheetViews>
    <sheetView topLeftCell="A28" zoomScaleNormal="100" zoomScaleSheetLayoutView="100" workbookViewId="0">
      <pane ySplit="3885" topLeftCell="A70" activePane="bottomLeft"/>
      <selection activeCell="H49" sqref="H49"/>
      <selection pane="bottomLeft" activeCell="A100" sqref="A10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40" t="str">
        <f>IF(Vertragsdaten!B6="","",Vertragsdaten!B6)</f>
        <v>EP SIEP</v>
      </c>
      <c r="C4" s="240"/>
      <c r="D4" s="240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43160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v>5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v>465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v>250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v>285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ca="1">IF(D13="",0,D13*E13)</f>
        <v>700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1">F14+H14+J14+L14+N14+P14+R14+T14+V14+X14+Z14</f>
        <v>0</v>
      </c>
      <c r="F14" s="107"/>
      <c r="G14" s="100">
        <f t="shared" ref="G14:I76" ca="1" si="2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3">IF($D14="",0,$D14*J14)</f>
        <v>0</v>
      </c>
      <c r="L14" s="104"/>
      <c r="M14" s="100">
        <f t="shared" ref="M14:M77" ca="1" si="4">IF($D14="",0,$D14*L14)</f>
        <v>0</v>
      </c>
      <c r="N14" s="183"/>
      <c r="O14" s="184">
        <f t="shared" ref="O14:O77" ca="1" si="5">IF($D14="",0,$D14*N14)</f>
        <v>0</v>
      </c>
      <c r="P14" s="183"/>
      <c r="Q14" s="184">
        <f t="shared" ref="Q14:Q77" ca="1" si="6">IF($D14="",0,$D14*P14)</f>
        <v>0</v>
      </c>
      <c r="R14" s="104"/>
      <c r="S14" s="100">
        <f t="shared" ref="S14:S77" ca="1" si="7">IF($D14="",0,$D14*R14)</f>
        <v>0</v>
      </c>
      <c r="T14" s="122"/>
      <c r="U14" s="147">
        <f t="shared" ref="U14:U77" ca="1" si="8">IF($D14="",0,$D14*T14)</f>
        <v>0</v>
      </c>
      <c r="V14" s="122"/>
      <c r="W14" s="147">
        <f t="shared" ref="W14:W77" ca="1" si="9">IF($D14="",0,$D14*V14)</f>
        <v>0</v>
      </c>
      <c r="X14" s="104"/>
      <c r="Y14" s="100">
        <f t="shared" ref="Y14:Y77" ca="1" si="10">IF($D14="",0,$D14*X14)</f>
        <v>0</v>
      </c>
      <c r="Z14" s="171"/>
      <c r="AA14" s="140">
        <f t="shared" ref="AA14:AA77" ca="1" si="11">IF($D14="",0,$D14*Z14)</f>
        <v>0</v>
      </c>
      <c r="AB14" s="83">
        <f t="shared" ref="AB14:AB77" ca="1" si="12">IF(D14="",0,D14*E14)</f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1"/>
        <v>0</v>
      </c>
      <c r="F15" s="107"/>
      <c r="G15" s="100">
        <f t="shared" ca="1" si="2"/>
        <v>0</v>
      </c>
      <c r="H15" s="122"/>
      <c r="I15" s="147">
        <f t="shared" ca="1" si="2"/>
        <v>0</v>
      </c>
      <c r="J15" s="122"/>
      <c r="K15" s="147">
        <f t="shared" ca="1" si="3"/>
        <v>0</v>
      </c>
      <c r="L15" s="104"/>
      <c r="M15" s="100">
        <f t="shared" ca="1" si="4"/>
        <v>0</v>
      </c>
      <c r="N15" s="183"/>
      <c r="O15" s="184">
        <f t="shared" ca="1" si="5"/>
        <v>0</v>
      </c>
      <c r="P15" s="183"/>
      <c r="Q15" s="184">
        <f t="shared" ca="1" si="6"/>
        <v>0</v>
      </c>
      <c r="R15" s="104"/>
      <c r="S15" s="100">
        <f t="shared" ca="1" si="7"/>
        <v>0</v>
      </c>
      <c r="T15" s="122"/>
      <c r="U15" s="147">
        <f t="shared" ca="1" si="8"/>
        <v>0</v>
      </c>
      <c r="V15" s="122"/>
      <c r="W15" s="147">
        <f t="shared" ca="1" si="9"/>
        <v>0</v>
      </c>
      <c r="X15" s="104"/>
      <c r="Y15" s="100">
        <f t="shared" ca="1" si="10"/>
        <v>0</v>
      </c>
      <c r="Z15" s="171"/>
      <c r="AA15" s="140">
        <f t="shared" ca="1" si="11"/>
        <v>0</v>
      </c>
      <c r="AB15" s="83">
        <f t="shared" ca="1" si="12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1"/>
        <v>0</v>
      </c>
      <c r="F16" s="107"/>
      <c r="G16" s="100">
        <f t="shared" ca="1" si="2"/>
        <v>0</v>
      </c>
      <c r="H16" s="122"/>
      <c r="I16" s="147">
        <f t="shared" ca="1" si="2"/>
        <v>0</v>
      </c>
      <c r="J16" s="122"/>
      <c r="K16" s="147">
        <f t="shared" ca="1" si="3"/>
        <v>0</v>
      </c>
      <c r="L16" s="104"/>
      <c r="M16" s="100">
        <f t="shared" ca="1" si="4"/>
        <v>0</v>
      </c>
      <c r="N16" s="183"/>
      <c r="O16" s="184">
        <f t="shared" ca="1" si="5"/>
        <v>0</v>
      </c>
      <c r="P16" s="183"/>
      <c r="Q16" s="184">
        <f t="shared" ca="1" si="6"/>
        <v>0</v>
      </c>
      <c r="R16" s="104"/>
      <c r="S16" s="100">
        <f t="shared" ca="1" si="7"/>
        <v>0</v>
      </c>
      <c r="T16" s="122"/>
      <c r="U16" s="147">
        <f t="shared" ca="1" si="8"/>
        <v>0</v>
      </c>
      <c r="V16" s="122"/>
      <c r="W16" s="147">
        <f t="shared" ca="1" si="9"/>
        <v>0</v>
      </c>
      <c r="X16" s="104"/>
      <c r="Y16" s="100">
        <f t="shared" ca="1" si="10"/>
        <v>0</v>
      </c>
      <c r="Z16" s="171"/>
      <c r="AA16" s="140">
        <f t="shared" ca="1" si="11"/>
        <v>0</v>
      </c>
      <c r="AB16" s="83">
        <f t="shared" ca="1" si="12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1"/>
        <v>0</v>
      </c>
      <c r="F17" s="107"/>
      <c r="G17" s="100">
        <f t="shared" si="2"/>
        <v>0</v>
      </c>
      <c r="H17" s="122"/>
      <c r="I17" s="147">
        <f t="shared" si="2"/>
        <v>0</v>
      </c>
      <c r="J17" s="122"/>
      <c r="K17" s="147">
        <f t="shared" si="3"/>
        <v>0</v>
      </c>
      <c r="L17" s="104"/>
      <c r="M17" s="100">
        <f t="shared" si="4"/>
        <v>0</v>
      </c>
      <c r="N17" s="183"/>
      <c r="O17" s="184">
        <f t="shared" si="5"/>
        <v>0</v>
      </c>
      <c r="P17" s="183"/>
      <c r="Q17" s="184">
        <f t="shared" si="6"/>
        <v>0</v>
      </c>
      <c r="R17" s="104"/>
      <c r="S17" s="100">
        <f t="shared" si="7"/>
        <v>0</v>
      </c>
      <c r="T17" s="122"/>
      <c r="U17" s="147">
        <f t="shared" si="8"/>
        <v>0</v>
      </c>
      <c r="V17" s="122"/>
      <c r="W17" s="147">
        <f t="shared" si="9"/>
        <v>0</v>
      </c>
      <c r="X17" s="104"/>
      <c r="Y17" s="100">
        <f t="shared" si="10"/>
        <v>0</v>
      </c>
      <c r="Z17" s="171"/>
      <c r="AA17" s="140">
        <f t="shared" si="11"/>
        <v>0</v>
      </c>
      <c r="AB17" s="83">
        <f t="shared" si="12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1"/>
        <v>0</v>
      </c>
      <c r="F18" s="107"/>
      <c r="G18" s="100">
        <f t="shared" ca="1" si="2"/>
        <v>0</v>
      </c>
      <c r="H18" s="122"/>
      <c r="I18" s="147">
        <f t="shared" ca="1" si="2"/>
        <v>0</v>
      </c>
      <c r="J18" s="122"/>
      <c r="K18" s="147">
        <f t="shared" ca="1" si="3"/>
        <v>0</v>
      </c>
      <c r="L18" s="104"/>
      <c r="M18" s="100">
        <f t="shared" ca="1" si="4"/>
        <v>0</v>
      </c>
      <c r="N18" s="183"/>
      <c r="O18" s="184">
        <f t="shared" ca="1" si="5"/>
        <v>0</v>
      </c>
      <c r="P18" s="183"/>
      <c r="Q18" s="184">
        <f t="shared" ca="1" si="6"/>
        <v>0</v>
      </c>
      <c r="R18" s="104"/>
      <c r="S18" s="100">
        <f t="shared" ca="1" si="7"/>
        <v>0</v>
      </c>
      <c r="T18" s="122"/>
      <c r="U18" s="147">
        <f t="shared" ca="1" si="8"/>
        <v>0</v>
      </c>
      <c r="V18" s="122"/>
      <c r="W18" s="147">
        <f t="shared" ca="1" si="9"/>
        <v>0</v>
      </c>
      <c r="X18" s="104"/>
      <c r="Y18" s="100">
        <f t="shared" ca="1" si="10"/>
        <v>0</v>
      </c>
      <c r="Z18" s="171"/>
      <c r="AA18" s="140">
        <f t="shared" ca="1" si="11"/>
        <v>0</v>
      </c>
      <c r="AB18" s="83">
        <f t="shared" ca="1" si="12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1"/>
        <v>0</v>
      </c>
      <c r="F19" s="107"/>
      <c r="G19" s="100">
        <f t="shared" ca="1" si="2"/>
        <v>0</v>
      </c>
      <c r="H19" s="122"/>
      <c r="I19" s="147">
        <f t="shared" ca="1" si="2"/>
        <v>0</v>
      </c>
      <c r="J19" s="122"/>
      <c r="K19" s="147">
        <f t="shared" ca="1" si="3"/>
        <v>0</v>
      </c>
      <c r="L19" s="104"/>
      <c r="M19" s="100">
        <f t="shared" ca="1" si="4"/>
        <v>0</v>
      </c>
      <c r="N19" s="183"/>
      <c r="O19" s="184">
        <f t="shared" ca="1" si="5"/>
        <v>0</v>
      </c>
      <c r="P19" s="183"/>
      <c r="Q19" s="184">
        <f t="shared" ca="1" si="6"/>
        <v>0</v>
      </c>
      <c r="R19" s="104"/>
      <c r="S19" s="100">
        <f t="shared" ca="1" si="7"/>
        <v>0</v>
      </c>
      <c r="T19" s="122"/>
      <c r="U19" s="147">
        <f t="shared" ca="1" si="8"/>
        <v>0</v>
      </c>
      <c r="V19" s="122"/>
      <c r="W19" s="147">
        <f t="shared" ca="1" si="9"/>
        <v>0</v>
      </c>
      <c r="X19" s="104"/>
      <c r="Y19" s="100">
        <f t="shared" ca="1" si="10"/>
        <v>0</v>
      </c>
      <c r="Z19" s="171"/>
      <c r="AA19" s="140">
        <f t="shared" ca="1" si="11"/>
        <v>0</v>
      </c>
      <c r="AB19" s="83">
        <f t="shared" ca="1" si="12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"/>
        <v>0</v>
      </c>
      <c r="F20" s="107"/>
      <c r="G20" s="100">
        <f t="shared" ca="1" si="2"/>
        <v>0</v>
      </c>
      <c r="H20" s="122"/>
      <c r="I20" s="147">
        <f t="shared" ca="1" si="2"/>
        <v>0</v>
      </c>
      <c r="J20" s="122"/>
      <c r="K20" s="147">
        <f t="shared" ca="1" si="3"/>
        <v>0</v>
      </c>
      <c r="L20" s="104"/>
      <c r="M20" s="100">
        <f t="shared" ca="1" si="4"/>
        <v>0</v>
      </c>
      <c r="N20" s="183"/>
      <c r="O20" s="184">
        <f t="shared" ca="1" si="5"/>
        <v>0</v>
      </c>
      <c r="P20" s="183"/>
      <c r="Q20" s="184">
        <f t="shared" ca="1" si="6"/>
        <v>0</v>
      </c>
      <c r="R20" s="104"/>
      <c r="S20" s="100">
        <f t="shared" ca="1" si="7"/>
        <v>0</v>
      </c>
      <c r="T20" s="122"/>
      <c r="U20" s="147">
        <f t="shared" ca="1" si="8"/>
        <v>0</v>
      </c>
      <c r="V20" s="122"/>
      <c r="W20" s="147">
        <f t="shared" ca="1" si="9"/>
        <v>0</v>
      </c>
      <c r="X20" s="104"/>
      <c r="Y20" s="100">
        <f t="shared" ca="1" si="10"/>
        <v>0</v>
      </c>
      <c r="Z20" s="171"/>
      <c r="AA20" s="140">
        <f t="shared" ca="1" si="11"/>
        <v>0</v>
      </c>
      <c r="AB20" s="83">
        <f t="shared" ca="1" si="12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"/>
        <v>0</v>
      </c>
      <c r="F21" s="107"/>
      <c r="G21" s="100">
        <f t="shared" ca="1" si="2"/>
        <v>0</v>
      </c>
      <c r="H21" s="122"/>
      <c r="I21" s="147">
        <f t="shared" ca="1" si="2"/>
        <v>0</v>
      </c>
      <c r="J21" s="122"/>
      <c r="K21" s="147">
        <f t="shared" ca="1" si="3"/>
        <v>0</v>
      </c>
      <c r="L21" s="104"/>
      <c r="M21" s="100">
        <f t="shared" ca="1" si="4"/>
        <v>0</v>
      </c>
      <c r="N21" s="183"/>
      <c r="O21" s="184">
        <f t="shared" ca="1" si="5"/>
        <v>0</v>
      </c>
      <c r="P21" s="183"/>
      <c r="Q21" s="184">
        <f t="shared" ca="1" si="6"/>
        <v>0</v>
      </c>
      <c r="R21" s="104"/>
      <c r="S21" s="100">
        <f t="shared" ca="1" si="7"/>
        <v>0</v>
      </c>
      <c r="T21" s="122"/>
      <c r="U21" s="147">
        <f t="shared" ca="1" si="8"/>
        <v>0</v>
      </c>
      <c r="V21" s="122"/>
      <c r="W21" s="147">
        <f t="shared" ca="1" si="9"/>
        <v>0</v>
      </c>
      <c r="X21" s="104"/>
      <c r="Y21" s="100">
        <f t="shared" ca="1" si="10"/>
        <v>0</v>
      </c>
      <c r="Z21" s="171"/>
      <c r="AA21" s="140">
        <f t="shared" ca="1" si="11"/>
        <v>0</v>
      </c>
      <c r="AB21" s="83">
        <f t="shared" ca="1" si="12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"/>
        <v>0</v>
      </c>
      <c r="F22" s="107"/>
      <c r="G22" s="100">
        <f t="shared" ca="1" si="2"/>
        <v>0</v>
      </c>
      <c r="H22" s="122"/>
      <c r="I22" s="147">
        <f t="shared" ca="1" si="2"/>
        <v>0</v>
      </c>
      <c r="J22" s="122"/>
      <c r="K22" s="147">
        <f t="shared" ca="1" si="3"/>
        <v>0</v>
      </c>
      <c r="L22" s="104"/>
      <c r="M22" s="100">
        <f t="shared" ca="1" si="4"/>
        <v>0</v>
      </c>
      <c r="N22" s="183"/>
      <c r="O22" s="184">
        <f t="shared" ca="1" si="5"/>
        <v>0</v>
      </c>
      <c r="P22" s="183"/>
      <c r="Q22" s="184">
        <f t="shared" ca="1" si="6"/>
        <v>0</v>
      </c>
      <c r="R22" s="104"/>
      <c r="S22" s="100">
        <f t="shared" ca="1" si="7"/>
        <v>0</v>
      </c>
      <c r="T22" s="122"/>
      <c r="U22" s="147">
        <f t="shared" ca="1" si="8"/>
        <v>0</v>
      </c>
      <c r="V22" s="122"/>
      <c r="W22" s="147">
        <f t="shared" ca="1" si="9"/>
        <v>0</v>
      </c>
      <c r="X22" s="104"/>
      <c r="Y22" s="100">
        <f t="shared" ca="1" si="10"/>
        <v>0</v>
      </c>
      <c r="Z22" s="171"/>
      <c r="AA22" s="140">
        <f t="shared" ca="1" si="11"/>
        <v>0</v>
      </c>
      <c r="AB22" s="83">
        <f t="shared" ca="1" si="12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1"/>
        <v>0</v>
      </c>
      <c r="F23" s="107"/>
      <c r="G23" s="100">
        <f t="shared" si="2"/>
        <v>0</v>
      </c>
      <c r="H23" s="122"/>
      <c r="I23" s="147">
        <f t="shared" si="2"/>
        <v>0</v>
      </c>
      <c r="J23" s="122"/>
      <c r="K23" s="147">
        <f t="shared" si="3"/>
        <v>0</v>
      </c>
      <c r="L23" s="104"/>
      <c r="M23" s="100">
        <f t="shared" si="4"/>
        <v>0</v>
      </c>
      <c r="N23" s="183"/>
      <c r="O23" s="184">
        <f t="shared" si="5"/>
        <v>0</v>
      </c>
      <c r="P23" s="183"/>
      <c r="Q23" s="184">
        <f t="shared" si="6"/>
        <v>0</v>
      </c>
      <c r="R23" s="104"/>
      <c r="S23" s="100">
        <f t="shared" si="7"/>
        <v>0</v>
      </c>
      <c r="T23" s="122"/>
      <c r="U23" s="147">
        <f t="shared" si="8"/>
        <v>0</v>
      </c>
      <c r="V23" s="122"/>
      <c r="W23" s="147">
        <f t="shared" si="9"/>
        <v>0</v>
      </c>
      <c r="X23" s="104"/>
      <c r="Y23" s="100">
        <f t="shared" si="10"/>
        <v>0</v>
      </c>
      <c r="Z23" s="171"/>
      <c r="AA23" s="140">
        <f t="shared" si="11"/>
        <v>0</v>
      </c>
      <c r="AB23" s="83">
        <f t="shared" si="12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1"/>
        <v>3.25</v>
      </c>
      <c r="F24" s="107"/>
      <c r="G24" s="100">
        <f t="shared" ca="1" si="2"/>
        <v>0</v>
      </c>
      <c r="H24" s="122"/>
      <c r="I24" s="147">
        <f t="shared" ca="1" si="2"/>
        <v>0</v>
      </c>
      <c r="J24" s="122">
        <v>3.25</v>
      </c>
      <c r="K24" s="147">
        <f t="shared" ca="1" si="3"/>
        <v>455</v>
      </c>
      <c r="L24" s="104"/>
      <c r="M24" s="100">
        <f t="shared" ca="1" si="4"/>
        <v>0</v>
      </c>
      <c r="N24" s="183"/>
      <c r="O24" s="184">
        <f t="shared" ca="1" si="5"/>
        <v>0</v>
      </c>
      <c r="P24" s="183"/>
      <c r="Q24" s="184">
        <f t="shared" ca="1" si="6"/>
        <v>0</v>
      </c>
      <c r="R24" s="104"/>
      <c r="S24" s="100">
        <f t="shared" ca="1" si="7"/>
        <v>0</v>
      </c>
      <c r="T24" s="122"/>
      <c r="U24" s="147">
        <f t="shared" ca="1" si="8"/>
        <v>0</v>
      </c>
      <c r="V24" s="122"/>
      <c r="W24" s="147">
        <f t="shared" ca="1" si="9"/>
        <v>0</v>
      </c>
      <c r="X24" s="104"/>
      <c r="Y24" s="100">
        <f t="shared" ca="1" si="10"/>
        <v>0</v>
      </c>
      <c r="Z24" s="171"/>
      <c r="AA24" s="140">
        <f t="shared" ca="1" si="11"/>
        <v>0</v>
      </c>
      <c r="AB24" s="83">
        <f t="shared" ca="1" si="12"/>
        <v>455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1"/>
        <v>20.25</v>
      </c>
      <c r="F25" s="107"/>
      <c r="G25" s="100">
        <f t="shared" ca="1" si="2"/>
        <v>0</v>
      </c>
      <c r="H25" s="122"/>
      <c r="I25" s="147">
        <f t="shared" ca="1" si="2"/>
        <v>0</v>
      </c>
      <c r="J25" s="122">
        <v>20.25</v>
      </c>
      <c r="K25" s="147">
        <f t="shared" ca="1" si="3"/>
        <v>2389.5</v>
      </c>
      <c r="L25" s="104"/>
      <c r="M25" s="100">
        <f t="shared" ca="1" si="4"/>
        <v>0</v>
      </c>
      <c r="N25" s="183"/>
      <c r="O25" s="184">
        <f t="shared" ca="1" si="5"/>
        <v>0</v>
      </c>
      <c r="P25" s="183"/>
      <c r="Q25" s="184">
        <f t="shared" ca="1" si="6"/>
        <v>0</v>
      </c>
      <c r="R25" s="104"/>
      <c r="S25" s="100">
        <f t="shared" ca="1" si="7"/>
        <v>0</v>
      </c>
      <c r="T25" s="122"/>
      <c r="U25" s="147">
        <f t="shared" ca="1" si="8"/>
        <v>0</v>
      </c>
      <c r="V25" s="122"/>
      <c r="W25" s="147">
        <f t="shared" ca="1" si="9"/>
        <v>0</v>
      </c>
      <c r="X25" s="104"/>
      <c r="Y25" s="100">
        <f t="shared" ca="1" si="10"/>
        <v>0</v>
      </c>
      <c r="Z25" s="171"/>
      <c r="AA25" s="140">
        <f t="shared" ca="1" si="11"/>
        <v>0</v>
      </c>
      <c r="AB25" s="83">
        <f t="shared" ca="1" si="12"/>
        <v>2389.5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"/>
        <v>0</v>
      </c>
      <c r="F26" s="107"/>
      <c r="G26" s="100">
        <f t="shared" ca="1" si="2"/>
        <v>0</v>
      </c>
      <c r="H26" s="122"/>
      <c r="I26" s="147">
        <f t="shared" ca="1" si="2"/>
        <v>0</v>
      </c>
      <c r="J26" s="122"/>
      <c r="K26" s="147">
        <f t="shared" ca="1" si="3"/>
        <v>0</v>
      </c>
      <c r="L26" s="104"/>
      <c r="M26" s="100">
        <f t="shared" ca="1" si="4"/>
        <v>0</v>
      </c>
      <c r="N26" s="183"/>
      <c r="O26" s="184">
        <f t="shared" ca="1" si="5"/>
        <v>0</v>
      </c>
      <c r="P26" s="183"/>
      <c r="Q26" s="184">
        <f t="shared" ca="1" si="6"/>
        <v>0</v>
      </c>
      <c r="R26" s="104"/>
      <c r="S26" s="100">
        <f t="shared" ca="1" si="7"/>
        <v>0</v>
      </c>
      <c r="T26" s="122"/>
      <c r="U26" s="147">
        <f t="shared" ca="1" si="8"/>
        <v>0</v>
      </c>
      <c r="V26" s="122"/>
      <c r="W26" s="147">
        <f t="shared" ca="1" si="9"/>
        <v>0</v>
      </c>
      <c r="X26" s="104"/>
      <c r="Y26" s="100">
        <f t="shared" ca="1" si="10"/>
        <v>0</v>
      </c>
      <c r="Z26" s="171"/>
      <c r="AA26" s="140">
        <f t="shared" ca="1" si="11"/>
        <v>0</v>
      </c>
      <c r="AB26" s="83">
        <f t="shared" ca="1" si="12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1"/>
        <v>0</v>
      </c>
      <c r="F27" s="107"/>
      <c r="G27" s="100">
        <f t="shared" ca="1" si="2"/>
        <v>0</v>
      </c>
      <c r="H27" s="122"/>
      <c r="I27" s="147">
        <f t="shared" ca="1" si="2"/>
        <v>0</v>
      </c>
      <c r="J27" s="122"/>
      <c r="K27" s="147">
        <f t="shared" ca="1" si="3"/>
        <v>0</v>
      </c>
      <c r="L27" s="104"/>
      <c r="M27" s="100">
        <f t="shared" ca="1" si="4"/>
        <v>0</v>
      </c>
      <c r="N27" s="183"/>
      <c r="O27" s="184">
        <f t="shared" ca="1" si="5"/>
        <v>0</v>
      </c>
      <c r="P27" s="183"/>
      <c r="Q27" s="184">
        <f t="shared" ca="1" si="6"/>
        <v>0</v>
      </c>
      <c r="R27" s="104"/>
      <c r="S27" s="100">
        <f t="shared" ca="1" si="7"/>
        <v>0</v>
      </c>
      <c r="T27" s="122"/>
      <c r="U27" s="147">
        <f t="shared" ca="1" si="8"/>
        <v>0</v>
      </c>
      <c r="V27" s="122"/>
      <c r="W27" s="147">
        <f t="shared" ca="1" si="9"/>
        <v>0</v>
      </c>
      <c r="X27" s="104"/>
      <c r="Y27" s="100">
        <f t="shared" ca="1" si="10"/>
        <v>0</v>
      </c>
      <c r="Z27" s="171"/>
      <c r="AA27" s="140">
        <f t="shared" ca="1" si="11"/>
        <v>0</v>
      </c>
      <c r="AB27" s="83">
        <f t="shared" ca="1" si="12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1"/>
        <v>0</v>
      </c>
      <c r="F28" s="107"/>
      <c r="G28" s="100">
        <f t="shared" ca="1" si="2"/>
        <v>0</v>
      </c>
      <c r="H28" s="122"/>
      <c r="I28" s="147">
        <f t="shared" ca="1" si="2"/>
        <v>0</v>
      </c>
      <c r="J28" s="122"/>
      <c r="K28" s="147">
        <f t="shared" ca="1" si="3"/>
        <v>0</v>
      </c>
      <c r="L28" s="104"/>
      <c r="M28" s="100">
        <f t="shared" ca="1" si="4"/>
        <v>0</v>
      </c>
      <c r="N28" s="183"/>
      <c r="O28" s="184">
        <f t="shared" ca="1" si="5"/>
        <v>0</v>
      </c>
      <c r="P28" s="183"/>
      <c r="Q28" s="184">
        <f t="shared" ca="1" si="6"/>
        <v>0</v>
      </c>
      <c r="R28" s="104"/>
      <c r="S28" s="100">
        <f t="shared" ca="1" si="7"/>
        <v>0</v>
      </c>
      <c r="T28" s="122"/>
      <c r="U28" s="147">
        <f t="shared" ca="1" si="8"/>
        <v>0</v>
      </c>
      <c r="V28" s="122"/>
      <c r="W28" s="147">
        <f t="shared" ca="1" si="9"/>
        <v>0</v>
      </c>
      <c r="X28" s="104"/>
      <c r="Y28" s="100">
        <f t="shared" ca="1" si="10"/>
        <v>0</v>
      </c>
      <c r="Z28" s="171"/>
      <c r="AA28" s="140">
        <f t="shared" ca="1" si="11"/>
        <v>0</v>
      </c>
      <c r="AB28" s="83">
        <f t="shared" ca="1" si="12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1"/>
        <v>0</v>
      </c>
      <c r="F29" s="107"/>
      <c r="G29" s="100">
        <f t="shared" ca="1" si="2"/>
        <v>0</v>
      </c>
      <c r="H29" s="122"/>
      <c r="I29" s="147">
        <f t="shared" ca="1" si="2"/>
        <v>0</v>
      </c>
      <c r="J29" s="122"/>
      <c r="K29" s="147">
        <f t="shared" ca="1" si="3"/>
        <v>0</v>
      </c>
      <c r="L29" s="104"/>
      <c r="M29" s="100">
        <f t="shared" ca="1" si="4"/>
        <v>0</v>
      </c>
      <c r="N29" s="183"/>
      <c r="O29" s="184">
        <f t="shared" ca="1" si="5"/>
        <v>0</v>
      </c>
      <c r="P29" s="183"/>
      <c r="Q29" s="184">
        <f t="shared" ca="1" si="6"/>
        <v>0</v>
      </c>
      <c r="R29" s="104"/>
      <c r="S29" s="100">
        <f t="shared" ca="1" si="7"/>
        <v>0</v>
      </c>
      <c r="T29" s="122"/>
      <c r="U29" s="147">
        <f t="shared" ca="1" si="8"/>
        <v>0</v>
      </c>
      <c r="V29" s="122"/>
      <c r="W29" s="147">
        <f t="shared" ca="1" si="9"/>
        <v>0</v>
      </c>
      <c r="X29" s="104"/>
      <c r="Y29" s="100">
        <f t="shared" ca="1" si="10"/>
        <v>0</v>
      </c>
      <c r="Z29" s="171"/>
      <c r="AA29" s="140">
        <f t="shared" ca="1" si="11"/>
        <v>0</v>
      </c>
      <c r="AB29" s="83">
        <f t="shared" ca="1" si="12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v>3</v>
      </c>
      <c r="F30" s="107"/>
      <c r="G30" s="100">
        <f t="shared" ca="1" si="2"/>
        <v>0</v>
      </c>
      <c r="H30" s="122"/>
      <c r="I30" s="147">
        <f t="shared" ca="1" si="2"/>
        <v>0</v>
      </c>
      <c r="J30" s="122"/>
      <c r="K30" s="147">
        <f t="shared" ca="1" si="3"/>
        <v>0</v>
      </c>
      <c r="L30" s="104"/>
      <c r="M30" s="100">
        <f t="shared" ca="1" si="4"/>
        <v>0</v>
      </c>
      <c r="N30" s="183"/>
      <c r="O30" s="184">
        <f t="shared" ca="1" si="5"/>
        <v>0</v>
      </c>
      <c r="P30" s="183"/>
      <c r="Q30" s="184">
        <f t="shared" ca="1" si="6"/>
        <v>0</v>
      </c>
      <c r="R30" s="104"/>
      <c r="S30" s="100">
        <f t="shared" ca="1" si="7"/>
        <v>0</v>
      </c>
      <c r="T30" s="122"/>
      <c r="U30" s="147">
        <f t="shared" ca="1" si="8"/>
        <v>0</v>
      </c>
      <c r="V30" s="122"/>
      <c r="W30" s="147">
        <f t="shared" ca="1" si="9"/>
        <v>0</v>
      </c>
      <c r="X30" s="104"/>
      <c r="Y30" s="100">
        <f t="shared" ca="1" si="10"/>
        <v>0</v>
      </c>
      <c r="Z30" s="171"/>
      <c r="AA30" s="140">
        <f t="shared" ca="1" si="11"/>
        <v>0</v>
      </c>
      <c r="AB30" s="83">
        <f t="shared" ca="1" si="12"/>
        <v>300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1"/>
        <v>0</v>
      </c>
      <c r="F31" s="107"/>
      <c r="G31" s="100">
        <f t="shared" ca="1" si="2"/>
        <v>0</v>
      </c>
      <c r="H31" s="122"/>
      <c r="I31" s="147">
        <f t="shared" ca="1" si="2"/>
        <v>0</v>
      </c>
      <c r="J31" s="122"/>
      <c r="K31" s="147">
        <f t="shared" ca="1" si="3"/>
        <v>0</v>
      </c>
      <c r="L31" s="104"/>
      <c r="M31" s="100">
        <f t="shared" ca="1" si="4"/>
        <v>0</v>
      </c>
      <c r="N31" s="183"/>
      <c r="O31" s="184">
        <f t="shared" ca="1" si="5"/>
        <v>0</v>
      </c>
      <c r="P31" s="183"/>
      <c r="Q31" s="184">
        <f t="shared" ca="1" si="6"/>
        <v>0</v>
      </c>
      <c r="R31" s="104"/>
      <c r="S31" s="100">
        <f t="shared" ca="1" si="7"/>
        <v>0</v>
      </c>
      <c r="T31" s="122"/>
      <c r="U31" s="147">
        <f t="shared" ca="1" si="8"/>
        <v>0</v>
      </c>
      <c r="V31" s="122"/>
      <c r="W31" s="147">
        <f t="shared" ca="1" si="9"/>
        <v>0</v>
      </c>
      <c r="X31" s="104"/>
      <c r="Y31" s="100">
        <f t="shared" ca="1" si="10"/>
        <v>0</v>
      </c>
      <c r="Z31" s="171"/>
      <c r="AA31" s="140">
        <f t="shared" ca="1" si="11"/>
        <v>0</v>
      </c>
      <c r="AB31" s="83">
        <f t="shared" ca="1" si="12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1"/>
        <v>0</v>
      </c>
      <c r="F32" s="107"/>
      <c r="G32" s="100">
        <f t="shared" ca="1" si="2"/>
        <v>0</v>
      </c>
      <c r="H32" s="122"/>
      <c r="I32" s="147">
        <f t="shared" ca="1" si="2"/>
        <v>0</v>
      </c>
      <c r="J32" s="122"/>
      <c r="K32" s="147">
        <f t="shared" ca="1" si="3"/>
        <v>0</v>
      </c>
      <c r="L32" s="104"/>
      <c r="M32" s="100">
        <f t="shared" ca="1" si="4"/>
        <v>0</v>
      </c>
      <c r="N32" s="183"/>
      <c r="O32" s="184">
        <f t="shared" ca="1" si="5"/>
        <v>0</v>
      </c>
      <c r="P32" s="183"/>
      <c r="Q32" s="184">
        <f t="shared" ca="1" si="6"/>
        <v>0</v>
      </c>
      <c r="R32" s="104"/>
      <c r="S32" s="100">
        <f t="shared" ca="1" si="7"/>
        <v>0</v>
      </c>
      <c r="T32" s="122"/>
      <c r="U32" s="147">
        <f t="shared" ca="1" si="8"/>
        <v>0</v>
      </c>
      <c r="V32" s="122"/>
      <c r="W32" s="147">
        <f t="shared" ca="1" si="9"/>
        <v>0</v>
      </c>
      <c r="X32" s="104"/>
      <c r="Y32" s="100">
        <f t="shared" ca="1" si="10"/>
        <v>0</v>
      </c>
      <c r="Z32" s="171"/>
      <c r="AA32" s="140">
        <f t="shared" ca="1" si="11"/>
        <v>0</v>
      </c>
      <c r="AB32" s="83">
        <f t="shared" ca="1" si="12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"/>
        <v>0</v>
      </c>
      <c r="F33" s="107"/>
      <c r="G33" s="100">
        <f t="shared" ca="1" si="2"/>
        <v>0</v>
      </c>
      <c r="H33" s="122"/>
      <c r="I33" s="147">
        <f t="shared" ca="1" si="2"/>
        <v>0</v>
      </c>
      <c r="J33" s="122"/>
      <c r="K33" s="147">
        <f t="shared" ca="1" si="3"/>
        <v>0</v>
      </c>
      <c r="L33" s="104"/>
      <c r="M33" s="100">
        <f t="shared" ca="1" si="4"/>
        <v>0</v>
      </c>
      <c r="N33" s="183"/>
      <c r="O33" s="184">
        <f t="shared" ca="1" si="5"/>
        <v>0</v>
      </c>
      <c r="P33" s="183"/>
      <c r="Q33" s="184">
        <f t="shared" ca="1" si="6"/>
        <v>0</v>
      </c>
      <c r="R33" s="104"/>
      <c r="S33" s="100">
        <f t="shared" ca="1" si="7"/>
        <v>0</v>
      </c>
      <c r="T33" s="122"/>
      <c r="U33" s="147">
        <f t="shared" ca="1" si="8"/>
        <v>0</v>
      </c>
      <c r="V33" s="122"/>
      <c r="W33" s="147">
        <f t="shared" ca="1" si="9"/>
        <v>0</v>
      </c>
      <c r="X33" s="104"/>
      <c r="Y33" s="100">
        <f t="shared" ca="1" si="10"/>
        <v>0</v>
      </c>
      <c r="Z33" s="171"/>
      <c r="AA33" s="140">
        <f t="shared" ca="1" si="11"/>
        <v>0</v>
      </c>
      <c r="AB33" s="83">
        <f t="shared" ca="1" si="12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1"/>
        <v>1.5</v>
      </c>
      <c r="F34" s="107"/>
      <c r="G34" s="100">
        <f t="shared" si="2"/>
        <v>0</v>
      </c>
      <c r="H34" s="122"/>
      <c r="I34" s="147">
        <f t="shared" si="2"/>
        <v>0</v>
      </c>
      <c r="J34" s="122"/>
      <c r="K34" s="147">
        <f t="shared" si="3"/>
        <v>0</v>
      </c>
      <c r="L34" s="104"/>
      <c r="M34" s="100">
        <f t="shared" si="4"/>
        <v>0</v>
      </c>
      <c r="N34" s="183"/>
      <c r="O34" s="184">
        <f t="shared" si="5"/>
        <v>0</v>
      </c>
      <c r="P34" s="183"/>
      <c r="Q34" s="184">
        <f t="shared" si="6"/>
        <v>0</v>
      </c>
      <c r="R34" s="104"/>
      <c r="S34" s="100">
        <f t="shared" si="7"/>
        <v>0</v>
      </c>
      <c r="T34" s="122">
        <v>1.5</v>
      </c>
      <c r="U34" s="147">
        <f t="shared" si="8"/>
        <v>150</v>
      </c>
      <c r="V34" s="122"/>
      <c r="W34" s="147">
        <f t="shared" si="9"/>
        <v>0</v>
      </c>
      <c r="X34" s="104"/>
      <c r="Y34" s="100">
        <f t="shared" si="10"/>
        <v>0</v>
      </c>
      <c r="Z34" s="171"/>
      <c r="AA34" s="140">
        <f t="shared" si="11"/>
        <v>0</v>
      </c>
      <c r="AB34" s="83">
        <f t="shared" si="12"/>
        <v>150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1"/>
        <v>0</v>
      </c>
      <c r="F35" s="107"/>
      <c r="G35" s="100">
        <f t="shared" ca="1" si="2"/>
        <v>0</v>
      </c>
      <c r="H35" s="122"/>
      <c r="I35" s="147">
        <f t="shared" ca="1" si="2"/>
        <v>0</v>
      </c>
      <c r="J35" s="122"/>
      <c r="K35" s="147">
        <f t="shared" ca="1" si="3"/>
        <v>0</v>
      </c>
      <c r="L35" s="104"/>
      <c r="M35" s="100">
        <f t="shared" ca="1" si="4"/>
        <v>0</v>
      </c>
      <c r="N35" s="183"/>
      <c r="O35" s="184">
        <f t="shared" ca="1" si="5"/>
        <v>0</v>
      </c>
      <c r="P35" s="183"/>
      <c r="Q35" s="184">
        <f t="shared" ca="1" si="6"/>
        <v>0</v>
      </c>
      <c r="R35" s="104"/>
      <c r="S35" s="100">
        <f t="shared" ca="1" si="7"/>
        <v>0</v>
      </c>
      <c r="T35" s="122"/>
      <c r="U35" s="147">
        <f t="shared" ca="1" si="8"/>
        <v>0</v>
      </c>
      <c r="V35" s="122"/>
      <c r="W35" s="147">
        <f t="shared" ca="1" si="9"/>
        <v>0</v>
      </c>
      <c r="X35" s="104"/>
      <c r="Y35" s="100">
        <f t="shared" ca="1" si="10"/>
        <v>0</v>
      </c>
      <c r="Z35" s="171"/>
      <c r="AA35" s="140">
        <f t="shared" ca="1" si="11"/>
        <v>0</v>
      </c>
      <c r="AB35" s="83">
        <f t="shared" ca="1" si="12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1"/>
        <v>0</v>
      </c>
      <c r="F36" s="107"/>
      <c r="G36" s="100">
        <f t="shared" ca="1" si="2"/>
        <v>0</v>
      </c>
      <c r="H36" s="122"/>
      <c r="I36" s="147">
        <f t="shared" ca="1" si="2"/>
        <v>0</v>
      </c>
      <c r="J36" s="122"/>
      <c r="K36" s="147">
        <f t="shared" ca="1" si="3"/>
        <v>0</v>
      </c>
      <c r="L36" s="104"/>
      <c r="M36" s="100">
        <f t="shared" ca="1" si="4"/>
        <v>0</v>
      </c>
      <c r="N36" s="183"/>
      <c r="O36" s="184">
        <f t="shared" ca="1" si="5"/>
        <v>0</v>
      </c>
      <c r="P36" s="183"/>
      <c r="Q36" s="184">
        <f t="shared" ca="1" si="6"/>
        <v>0</v>
      </c>
      <c r="R36" s="104"/>
      <c r="S36" s="100">
        <f t="shared" ca="1" si="7"/>
        <v>0</v>
      </c>
      <c r="T36" s="122"/>
      <c r="U36" s="147">
        <f t="shared" ca="1" si="8"/>
        <v>0</v>
      </c>
      <c r="V36" s="122"/>
      <c r="W36" s="147">
        <f t="shared" ca="1" si="9"/>
        <v>0</v>
      </c>
      <c r="X36" s="104"/>
      <c r="Y36" s="100">
        <f t="shared" ca="1" si="10"/>
        <v>0</v>
      </c>
      <c r="Z36" s="171"/>
      <c r="AA36" s="140">
        <f t="shared" ca="1" si="11"/>
        <v>0</v>
      </c>
      <c r="AB36" s="83">
        <f t="shared" ca="1" si="12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1"/>
        <v>0</v>
      </c>
      <c r="F37" s="107"/>
      <c r="G37" s="100">
        <f t="shared" ca="1" si="2"/>
        <v>0</v>
      </c>
      <c r="H37" s="122"/>
      <c r="I37" s="147">
        <f t="shared" ca="1" si="2"/>
        <v>0</v>
      </c>
      <c r="J37" s="122"/>
      <c r="K37" s="147">
        <f t="shared" ca="1" si="3"/>
        <v>0</v>
      </c>
      <c r="L37" s="104"/>
      <c r="M37" s="100">
        <f t="shared" ca="1" si="4"/>
        <v>0</v>
      </c>
      <c r="N37" s="183"/>
      <c r="O37" s="184">
        <f t="shared" ca="1" si="5"/>
        <v>0</v>
      </c>
      <c r="P37" s="183"/>
      <c r="Q37" s="184">
        <f t="shared" ca="1" si="6"/>
        <v>0</v>
      </c>
      <c r="R37" s="104"/>
      <c r="S37" s="100">
        <f t="shared" ca="1" si="7"/>
        <v>0</v>
      </c>
      <c r="T37" s="122"/>
      <c r="U37" s="147">
        <f t="shared" ca="1" si="8"/>
        <v>0</v>
      </c>
      <c r="V37" s="122"/>
      <c r="W37" s="147">
        <f t="shared" ca="1" si="9"/>
        <v>0</v>
      </c>
      <c r="X37" s="104"/>
      <c r="Y37" s="100">
        <f t="shared" ca="1" si="10"/>
        <v>0</v>
      </c>
      <c r="Z37" s="171"/>
      <c r="AA37" s="140">
        <f t="shared" ca="1" si="11"/>
        <v>0</v>
      </c>
      <c r="AB37" s="83">
        <f t="shared" ca="1" si="12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1"/>
        <v>0</v>
      </c>
      <c r="F38" s="107"/>
      <c r="G38" s="100">
        <f t="shared" ca="1" si="2"/>
        <v>0</v>
      </c>
      <c r="H38" s="122"/>
      <c r="I38" s="147">
        <f t="shared" ca="1" si="2"/>
        <v>0</v>
      </c>
      <c r="J38" s="122"/>
      <c r="K38" s="147">
        <f t="shared" ca="1" si="3"/>
        <v>0</v>
      </c>
      <c r="L38" s="104"/>
      <c r="M38" s="100">
        <f t="shared" ca="1" si="4"/>
        <v>0</v>
      </c>
      <c r="N38" s="183"/>
      <c r="O38" s="184">
        <f t="shared" ca="1" si="5"/>
        <v>0</v>
      </c>
      <c r="P38" s="183"/>
      <c r="Q38" s="184">
        <f t="shared" ca="1" si="6"/>
        <v>0</v>
      </c>
      <c r="R38" s="104"/>
      <c r="S38" s="100">
        <f t="shared" ca="1" si="7"/>
        <v>0</v>
      </c>
      <c r="T38" s="122"/>
      <c r="U38" s="147">
        <f t="shared" ca="1" si="8"/>
        <v>0</v>
      </c>
      <c r="V38" s="122"/>
      <c r="W38" s="147">
        <f t="shared" ca="1" si="9"/>
        <v>0</v>
      </c>
      <c r="X38" s="104"/>
      <c r="Y38" s="100">
        <f t="shared" ca="1" si="10"/>
        <v>0</v>
      </c>
      <c r="Z38" s="171"/>
      <c r="AA38" s="140">
        <f t="shared" ca="1" si="11"/>
        <v>0</v>
      </c>
      <c r="AB38" s="83">
        <f t="shared" ca="1" si="12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1"/>
        <v>0</v>
      </c>
      <c r="F39" s="107"/>
      <c r="G39" s="100">
        <f t="shared" ca="1" si="2"/>
        <v>0</v>
      </c>
      <c r="H39" s="122"/>
      <c r="I39" s="147">
        <f t="shared" ca="1" si="2"/>
        <v>0</v>
      </c>
      <c r="J39" s="122"/>
      <c r="K39" s="147">
        <f t="shared" ca="1" si="3"/>
        <v>0</v>
      </c>
      <c r="L39" s="104"/>
      <c r="M39" s="100">
        <f t="shared" ca="1" si="4"/>
        <v>0</v>
      </c>
      <c r="N39" s="183"/>
      <c r="O39" s="184">
        <f t="shared" ca="1" si="5"/>
        <v>0</v>
      </c>
      <c r="P39" s="183"/>
      <c r="Q39" s="184">
        <f t="shared" ca="1" si="6"/>
        <v>0</v>
      </c>
      <c r="R39" s="104"/>
      <c r="S39" s="100">
        <f t="shared" ca="1" si="7"/>
        <v>0</v>
      </c>
      <c r="T39" s="122"/>
      <c r="U39" s="147">
        <f t="shared" ca="1" si="8"/>
        <v>0</v>
      </c>
      <c r="V39" s="122"/>
      <c r="W39" s="147">
        <f t="shared" ca="1" si="9"/>
        <v>0</v>
      </c>
      <c r="X39" s="104"/>
      <c r="Y39" s="100">
        <f t="shared" ca="1" si="10"/>
        <v>0</v>
      </c>
      <c r="Z39" s="171"/>
      <c r="AA39" s="140">
        <f t="shared" ca="1" si="11"/>
        <v>0</v>
      </c>
      <c r="AB39" s="83">
        <f t="shared" ca="1" si="12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"/>
        <v>0</v>
      </c>
      <c r="F40" s="107"/>
      <c r="G40" s="100">
        <f t="shared" ca="1" si="2"/>
        <v>0</v>
      </c>
      <c r="H40" s="122"/>
      <c r="I40" s="147">
        <f t="shared" ca="1" si="2"/>
        <v>0</v>
      </c>
      <c r="J40" s="122"/>
      <c r="K40" s="147">
        <f t="shared" ca="1" si="3"/>
        <v>0</v>
      </c>
      <c r="L40" s="104"/>
      <c r="M40" s="100">
        <f t="shared" ca="1" si="4"/>
        <v>0</v>
      </c>
      <c r="N40" s="183"/>
      <c r="O40" s="184">
        <f t="shared" ca="1" si="5"/>
        <v>0</v>
      </c>
      <c r="P40" s="183"/>
      <c r="Q40" s="184">
        <f t="shared" ca="1" si="6"/>
        <v>0</v>
      </c>
      <c r="R40" s="104"/>
      <c r="S40" s="100">
        <f t="shared" ca="1" si="7"/>
        <v>0</v>
      </c>
      <c r="T40" s="122"/>
      <c r="U40" s="147">
        <f t="shared" ca="1" si="8"/>
        <v>0</v>
      </c>
      <c r="V40" s="122"/>
      <c r="W40" s="147">
        <f t="shared" ca="1" si="9"/>
        <v>0</v>
      </c>
      <c r="X40" s="104"/>
      <c r="Y40" s="100">
        <f t="shared" ca="1" si="10"/>
        <v>0</v>
      </c>
      <c r="Z40" s="171"/>
      <c r="AA40" s="140">
        <f t="shared" ca="1" si="11"/>
        <v>0</v>
      </c>
      <c r="AB40" s="83">
        <f t="shared" ca="1" si="12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1"/>
        <v>0</v>
      </c>
      <c r="F41" s="107"/>
      <c r="G41" s="100">
        <f t="shared" si="2"/>
        <v>0</v>
      </c>
      <c r="H41" s="122"/>
      <c r="I41" s="147">
        <f t="shared" si="2"/>
        <v>0</v>
      </c>
      <c r="J41" s="122"/>
      <c r="K41" s="147">
        <f t="shared" si="3"/>
        <v>0</v>
      </c>
      <c r="L41" s="104"/>
      <c r="M41" s="100">
        <f t="shared" si="4"/>
        <v>0</v>
      </c>
      <c r="N41" s="183"/>
      <c r="O41" s="184">
        <f t="shared" si="5"/>
        <v>0</v>
      </c>
      <c r="P41" s="183"/>
      <c r="Q41" s="184">
        <f t="shared" si="6"/>
        <v>0</v>
      </c>
      <c r="R41" s="104"/>
      <c r="S41" s="100">
        <f t="shared" si="7"/>
        <v>0</v>
      </c>
      <c r="T41" s="122"/>
      <c r="U41" s="147">
        <f t="shared" si="8"/>
        <v>0</v>
      </c>
      <c r="V41" s="122"/>
      <c r="W41" s="147">
        <f t="shared" si="9"/>
        <v>0</v>
      </c>
      <c r="X41" s="104"/>
      <c r="Y41" s="100">
        <f t="shared" si="10"/>
        <v>0</v>
      </c>
      <c r="Z41" s="171"/>
      <c r="AA41" s="140">
        <f t="shared" si="11"/>
        <v>0</v>
      </c>
      <c r="AB41" s="83">
        <f t="shared" si="12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1"/>
        <v>0</v>
      </c>
      <c r="F42" s="107"/>
      <c r="G42" s="100">
        <f t="shared" si="2"/>
        <v>0</v>
      </c>
      <c r="H42" s="122"/>
      <c r="I42" s="147">
        <f t="shared" si="2"/>
        <v>0</v>
      </c>
      <c r="J42" s="122"/>
      <c r="K42" s="147">
        <f t="shared" si="3"/>
        <v>0</v>
      </c>
      <c r="L42" s="104"/>
      <c r="M42" s="100">
        <f t="shared" si="4"/>
        <v>0</v>
      </c>
      <c r="N42" s="183"/>
      <c r="O42" s="184">
        <f t="shared" si="5"/>
        <v>0</v>
      </c>
      <c r="P42" s="183"/>
      <c r="Q42" s="184">
        <f t="shared" si="6"/>
        <v>0</v>
      </c>
      <c r="R42" s="104"/>
      <c r="S42" s="100">
        <f t="shared" si="7"/>
        <v>0</v>
      </c>
      <c r="T42" s="122"/>
      <c r="U42" s="147">
        <f t="shared" si="8"/>
        <v>0</v>
      </c>
      <c r="V42" s="122"/>
      <c r="W42" s="147">
        <f t="shared" si="9"/>
        <v>0</v>
      </c>
      <c r="X42" s="104"/>
      <c r="Y42" s="100">
        <f t="shared" si="10"/>
        <v>0</v>
      </c>
      <c r="Z42" s="171"/>
      <c r="AA42" s="140">
        <f t="shared" si="11"/>
        <v>0</v>
      </c>
      <c r="AB42" s="83">
        <f t="shared" si="12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1"/>
        <v>0</v>
      </c>
      <c r="F43" s="107"/>
      <c r="G43" s="100">
        <f t="shared" ca="1" si="2"/>
        <v>0</v>
      </c>
      <c r="H43" s="122"/>
      <c r="I43" s="147">
        <f t="shared" ca="1" si="2"/>
        <v>0</v>
      </c>
      <c r="J43" s="122"/>
      <c r="K43" s="147">
        <f t="shared" ca="1" si="3"/>
        <v>0</v>
      </c>
      <c r="L43" s="104"/>
      <c r="M43" s="100">
        <f t="shared" ca="1" si="4"/>
        <v>0</v>
      </c>
      <c r="N43" s="183"/>
      <c r="O43" s="184">
        <f t="shared" ca="1" si="5"/>
        <v>0</v>
      </c>
      <c r="P43" s="183"/>
      <c r="Q43" s="184">
        <f t="shared" ca="1" si="6"/>
        <v>0</v>
      </c>
      <c r="R43" s="104"/>
      <c r="S43" s="100">
        <f t="shared" ca="1" si="7"/>
        <v>0</v>
      </c>
      <c r="T43" s="122"/>
      <c r="U43" s="147">
        <f t="shared" ca="1" si="8"/>
        <v>0</v>
      </c>
      <c r="V43" s="122"/>
      <c r="W43" s="147">
        <f t="shared" ca="1" si="9"/>
        <v>0</v>
      </c>
      <c r="X43" s="104"/>
      <c r="Y43" s="100">
        <f t="shared" ca="1" si="10"/>
        <v>0</v>
      </c>
      <c r="Z43" s="171"/>
      <c r="AA43" s="140">
        <f t="shared" ca="1" si="11"/>
        <v>0</v>
      </c>
      <c r="AB43" s="83">
        <f t="shared" ca="1" si="12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1"/>
        <v>0</v>
      </c>
      <c r="F44" s="107"/>
      <c r="G44" s="100">
        <f t="shared" si="2"/>
        <v>0</v>
      </c>
      <c r="H44" s="122"/>
      <c r="I44" s="147">
        <f t="shared" si="2"/>
        <v>0</v>
      </c>
      <c r="J44" s="122"/>
      <c r="K44" s="147">
        <f t="shared" si="3"/>
        <v>0</v>
      </c>
      <c r="L44" s="104"/>
      <c r="M44" s="100">
        <f t="shared" si="4"/>
        <v>0</v>
      </c>
      <c r="N44" s="183"/>
      <c r="O44" s="184">
        <f t="shared" si="5"/>
        <v>0</v>
      </c>
      <c r="P44" s="183"/>
      <c r="Q44" s="184">
        <f t="shared" si="6"/>
        <v>0</v>
      </c>
      <c r="R44" s="104"/>
      <c r="S44" s="100">
        <f t="shared" si="7"/>
        <v>0</v>
      </c>
      <c r="T44" s="122"/>
      <c r="U44" s="147">
        <f t="shared" si="8"/>
        <v>0</v>
      </c>
      <c r="V44" s="122"/>
      <c r="W44" s="147">
        <f t="shared" si="9"/>
        <v>0</v>
      </c>
      <c r="X44" s="104"/>
      <c r="Y44" s="100">
        <f t="shared" si="10"/>
        <v>0</v>
      </c>
      <c r="Z44" s="171"/>
      <c r="AA44" s="140">
        <f t="shared" si="11"/>
        <v>0</v>
      </c>
      <c r="AB44" s="83">
        <f t="shared" si="12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1"/>
        <v>0</v>
      </c>
      <c r="F45" s="107"/>
      <c r="G45" s="100">
        <f t="shared" ca="1" si="2"/>
        <v>0</v>
      </c>
      <c r="H45" s="122"/>
      <c r="I45" s="147">
        <f t="shared" ca="1" si="2"/>
        <v>0</v>
      </c>
      <c r="J45" s="122"/>
      <c r="K45" s="147">
        <f t="shared" ca="1" si="3"/>
        <v>0</v>
      </c>
      <c r="L45" s="104"/>
      <c r="M45" s="100">
        <f t="shared" ca="1" si="4"/>
        <v>0</v>
      </c>
      <c r="N45" s="183"/>
      <c r="O45" s="184">
        <f t="shared" ca="1" si="5"/>
        <v>0</v>
      </c>
      <c r="P45" s="183"/>
      <c r="Q45" s="184">
        <f t="shared" ca="1" si="6"/>
        <v>0</v>
      </c>
      <c r="R45" s="104"/>
      <c r="S45" s="100">
        <f t="shared" ca="1" si="7"/>
        <v>0</v>
      </c>
      <c r="T45" s="122"/>
      <c r="U45" s="147">
        <f t="shared" ca="1" si="8"/>
        <v>0</v>
      </c>
      <c r="V45" s="122"/>
      <c r="W45" s="147">
        <f t="shared" ca="1" si="9"/>
        <v>0</v>
      </c>
      <c r="X45" s="104"/>
      <c r="Y45" s="100">
        <f t="shared" ca="1" si="10"/>
        <v>0</v>
      </c>
      <c r="Z45" s="171"/>
      <c r="AA45" s="140">
        <f t="shared" ca="1" si="11"/>
        <v>0</v>
      </c>
      <c r="AB45" s="83">
        <f t="shared" ca="1" si="12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1"/>
        <v>0</v>
      </c>
      <c r="F46" s="107"/>
      <c r="G46" s="100">
        <f t="shared" si="2"/>
        <v>0</v>
      </c>
      <c r="H46" s="122"/>
      <c r="I46" s="147">
        <f t="shared" si="2"/>
        <v>0</v>
      </c>
      <c r="J46" s="122"/>
      <c r="K46" s="147">
        <f t="shared" si="3"/>
        <v>0</v>
      </c>
      <c r="L46" s="104"/>
      <c r="M46" s="100">
        <f t="shared" si="4"/>
        <v>0</v>
      </c>
      <c r="N46" s="183"/>
      <c r="O46" s="184">
        <f t="shared" si="5"/>
        <v>0</v>
      </c>
      <c r="P46" s="183"/>
      <c r="Q46" s="184">
        <f t="shared" si="6"/>
        <v>0</v>
      </c>
      <c r="R46" s="104"/>
      <c r="S46" s="100">
        <f t="shared" si="7"/>
        <v>0</v>
      </c>
      <c r="T46" s="122"/>
      <c r="U46" s="147">
        <f t="shared" si="8"/>
        <v>0</v>
      </c>
      <c r="V46" s="122"/>
      <c r="W46" s="147">
        <f t="shared" si="9"/>
        <v>0</v>
      </c>
      <c r="X46" s="104"/>
      <c r="Y46" s="100">
        <f t="shared" si="10"/>
        <v>0</v>
      </c>
      <c r="Z46" s="171"/>
      <c r="AA46" s="140">
        <f t="shared" si="11"/>
        <v>0</v>
      </c>
      <c r="AB46" s="83">
        <f t="shared" si="12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1"/>
        <v>0</v>
      </c>
      <c r="F47" s="107"/>
      <c r="G47" s="100">
        <f t="shared" si="2"/>
        <v>0</v>
      </c>
      <c r="H47" s="122"/>
      <c r="I47" s="147">
        <f t="shared" si="2"/>
        <v>0</v>
      </c>
      <c r="J47" s="122"/>
      <c r="K47" s="147">
        <f t="shared" si="3"/>
        <v>0</v>
      </c>
      <c r="L47" s="104"/>
      <c r="M47" s="100">
        <f t="shared" si="4"/>
        <v>0</v>
      </c>
      <c r="N47" s="183"/>
      <c r="O47" s="184">
        <f t="shared" si="5"/>
        <v>0</v>
      </c>
      <c r="P47" s="183"/>
      <c r="Q47" s="184">
        <f t="shared" si="6"/>
        <v>0</v>
      </c>
      <c r="R47" s="104"/>
      <c r="S47" s="100">
        <f t="shared" si="7"/>
        <v>0</v>
      </c>
      <c r="T47" s="122"/>
      <c r="U47" s="147">
        <f t="shared" si="8"/>
        <v>0</v>
      </c>
      <c r="V47" s="122"/>
      <c r="W47" s="147">
        <f t="shared" si="9"/>
        <v>0</v>
      </c>
      <c r="X47" s="104"/>
      <c r="Y47" s="100">
        <f t="shared" si="10"/>
        <v>0</v>
      </c>
      <c r="Z47" s="171"/>
      <c r="AA47" s="140">
        <f t="shared" si="11"/>
        <v>0</v>
      </c>
      <c r="AB47" s="83">
        <f t="shared" si="12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1"/>
        <v>0</v>
      </c>
      <c r="F48" s="107"/>
      <c r="G48" s="100">
        <f t="shared" ca="1" si="2"/>
        <v>0</v>
      </c>
      <c r="H48" s="122"/>
      <c r="I48" s="147">
        <f t="shared" ca="1" si="2"/>
        <v>0</v>
      </c>
      <c r="J48" s="122"/>
      <c r="K48" s="147">
        <f t="shared" ca="1" si="3"/>
        <v>0</v>
      </c>
      <c r="L48" s="104"/>
      <c r="M48" s="100">
        <f t="shared" ca="1" si="4"/>
        <v>0</v>
      </c>
      <c r="N48" s="183"/>
      <c r="O48" s="184">
        <f t="shared" ca="1" si="5"/>
        <v>0</v>
      </c>
      <c r="P48" s="183"/>
      <c r="Q48" s="184">
        <f t="shared" ca="1" si="6"/>
        <v>0</v>
      </c>
      <c r="R48" s="104"/>
      <c r="S48" s="100">
        <f t="shared" ca="1" si="7"/>
        <v>0</v>
      </c>
      <c r="T48" s="122"/>
      <c r="U48" s="147">
        <f t="shared" ca="1" si="8"/>
        <v>0</v>
      </c>
      <c r="V48" s="122"/>
      <c r="W48" s="147">
        <f t="shared" ca="1" si="9"/>
        <v>0</v>
      </c>
      <c r="X48" s="104"/>
      <c r="Y48" s="100">
        <f t="shared" ca="1" si="10"/>
        <v>0</v>
      </c>
      <c r="Z48" s="171"/>
      <c r="AA48" s="140">
        <f t="shared" ca="1" si="11"/>
        <v>0</v>
      </c>
      <c r="AB48" s="83">
        <f t="shared" ca="1" si="12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1"/>
        <v>0</v>
      </c>
      <c r="F49" s="107"/>
      <c r="G49" s="100">
        <f t="shared" si="2"/>
        <v>0</v>
      </c>
      <c r="H49" s="122"/>
      <c r="I49" s="147">
        <f t="shared" si="2"/>
        <v>0</v>
      </c>
      <c r="J49" s="122"/>
      <c r="K49" s="147">
        <f t="shared" si="3"/>
        <v>0</v>
      </c>
      <c r="L49" s="104"/>
      <c r="M49" s="100">
        <f t="shared" si="4"/>
        <v>0</v>
      </c>
      <c r="N49" s="183"/>
      <c r="O49" s="184">
        <f t="shared" si="5"/>
        <v>0</v>
      </c>
      <c r="P49" s="183"/>
      <c r="Q49" s="184">
        <f t="shared" si="6"/>
        <v>0</v>
      </c>
      <c r="R49" s="104"/>
      <c r="S49" s="100">
        <f t="shared" si="7"/>
        <v>0</v>
      </c>
      <c r="T49" s="122"/>
      <c r="U49" s="147">
        <f t="shared" si="8"/>
        <v>0</v>
      </c>
      <c r="V49" s="122"/>
      <c r="W49" s="147">
        <f t="shared" si="9"/>
        <v>0</v>
      </c>
      <c r="X49" s="104"/>
      <c r="Y49" s="100">
        <f t="shared" si="10"/>
        <v>0</v>
      </c>
      <c r="Z49" s="171"/>
      <c r="AA49" s="140">
        <f t="shared" si="11"/>
        <v>0</v>
      </c>
      <c r="AB49" s="83">
        <f t="shared" si="12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1"/>
        <v>0</v>
      </c>
      <c r="F50" s="107"/>
      <c r="G50" s="100">
        <f t="shared" si="2"/>
        <v>0</v>
      </c>
      <c r="H50" s="122"/>
      <c r="I50" s="147">
        <f t="shared" si="2"/>
        <v>0</v>
      </c>
      <c r="J50" s="122"/>
      <c r="K50" s="147">
        <f t="shared" si="3"/>
        <v>0</v>
      </c>
      <c r="L50" s="104"/>
      <c r="M50" s="100">
        <f t="shared" si="4"/>
        <v>0</v>
      </c>
      <c r="N50" s="183"/>
      <c r="O50" s="184">
        <f t="shared" si="5"/>
        <v>0</v>
      </c>
      <c r="P50" s="183"/>
      <c r="Q50" s="184">
        <f t="shared" si="6"/>
        <v>0</v>
      </c>
      <c r="R50" s="104"/>
      <c r="S50" s="100">
        <f t="shared" si="7"/>
        <v>0</v>
      </c>
      <c r="T50" s="122"/>
      <c r="U50" s="147">
        <f t="shared" si="8"/>
        <v>0</v>
      </c>
      <c r="V50" s="122"/>
      <c r="W50" s="147">
        <f t="shared" si="9"/>
        <v>0</v>
      </c>
      <c r="X50" s="104"/>
      <c r="Y50" s="100">
        <f t="shared" si="10"/>
        <v>0</v>
      </c>
      <c r="Z50" s="171"/>
      <c r="AA50" s="140">
        <f t="shared" si="11"/>
        <v>0</v>
      </c>
      <c r="AB50" s="83">
        <f t="shared" si="12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1"/>
        <v>0</v>
      </c>
      <c r="F51" s="107"/>
      <c r="G51" s="100">
        <f t="shared" si="2"/>
        <v>0</v>
      </c>
      <c r="H51" s="122"/>
      <c r="I51" s="147">
        <f t="shared" si="2"/>
        <v>0</v>
      </c>
      <c r="J51" s="122"/>
      <c r="K51" s="147">
        <f t="shared" si="3"/>
        <v>0</v>
      </c>
      <c r="L51" s="104"/>
      <c r="M51" s="100">
        <f t="shared" si="4"/>
        <v>0</v>
      </c>
      <c r="N51" s="183"/>
      <c r="O51" s="184">
        <f t="shared" si="5"/>
        <v>0</v>
      </c>
      <c r="P51" s="183"/>
      <c r="Q51" s="184">
        <f t="shared" si="6"/>
        <v>0</v>
      </c>
      <c r="R51" s="104"/>
      <c r="S51" s="100">
        <f t="shared" si="7"/>
        <v>0</v>
      </c>
      <c r="T51" s="122"/>
      <c r="U51" s="147">
        <f t="shared" si="8"/>
        <v>0</v>
      </c>
      <c r="V51" s="122"/>
      <c r="W51" s="147">
        <f t="shared" si="9"/>
        <v>0</v>
      </c>
      <c r="X51" s="104"/>
      <c r="Y51" s="100">
        <f t="shared" si="10"/>
        <v>0</v>
      </c>
      <c r="Z51" s="171"/>
      <c r="AA51" s="140">
        <f t="shared" si="11"/>
        <v>0</v>
      </c>
      <c r="AB51" s="83">
        <f t="shared" si="12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1"/>
        <v>0</v>
      </c>
      <c r="F52" s="107"/>
      <c r="G52" s="100">
        <f t="shared" ca="1" si="2"/>
        <v>0</v>
      </c>
      <c r="H52" s="122"/>
      <c r="I52" s="147">
        <f t="shared" ca="1" si="2"/>
        <v>0</v>
      </c>
      <c r="J52" s="122"/>
      <c r="K52" s="147">
        <f t="shared" ca="1" si="3"/>
        <v>0</v>
      </c>
      <c r="L52" s="104"/>
      <c r="M52" s="100">
        <f t="shared" ca="1" si="4"/>
        <v>0</v>
      </c>
      <c r="N52" s="183"/>
      <c r="O52" s="184">
        <f t="shared" ca="1" si="5"/>
        <v>0</v>
      </c>
      <c r="P52" s="183"/>
      <c r="Q52" s="184">
        <f t="shared" ca="1" si="6"/>
        <v>0</v>
      </c>
      <c r="R52" s="104"/>
      <c r="S52" s="100">
        <f t="shared" ca="1" si="7"/>
        <v>0</v>
      </c>
      <c r="T52" s="122"/>
      <c r="U52" s="147">
        <f t="shared" ca="1" si="8"/>
        <v>0</v>
      </c>
      <c r="V52" s="122"/>
      <c r="W52" s="147">
        <f t="shared" ca="1" si="9"/>
        <v>0</v>
      </c>
      <c r="X52" s="104"/>
      <c r="Y52" s="100">
        <f t="shared" ca="1" si="10"/>
        <v>0</v>
      </c>
      <c r="Z52" s="171"/>
      <c r="AA52" s="140">
        <f t="shared" ca="1" si="11"/>
        <v>0</v>
      </c>
      <c r="AB52" s="83">
        <f t="shared" ca="1" si="12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1"/>
        <v>0</v>
      </c>
      <c r="F53" s="107"/>
      <c r="G53" s="100">
        <f t="shared" ca="1" si="2"/>
        <v>0</v>
      </c>
      <c r="H53" s="122"/>
      <c r="I53" s="147">
        <f t="shared" ca="1" si="2"/>
        <v>0</v>
      </c>
      <c r="J53" s="122"/>
      <c r="K53" s="147">
        <f t="shared" ca="1" si="3"/>
        <v>0</v>
      </c>
      <c r="L53" s="104"/>
      <c r="M53" s="100">
        <f t="shared" ca="1" si="4"/>
        <v>0</v>
      </c>
      <c r="N53" s="183"/>
      <c r="O53" s="184">
        <f t="shared" ca="1" si="5"/>
        <v>0</v>
      </c>
      <c r="P53" s="183"/>
      <c r="Q53" s="184">
        <f t="shared" ca="1" si="6"/>
        <v>0</v>
      </c>
      <c r="R53" s="104"/>
      <c r="S53" s="100">
        <f t="shared" ca="1" si="7"/>
        <v>0</v>
      </c>
      <c r="T53" s="122"/>
      <c r="U53" s="147">
        <f t="shared" ca="1" si="8"/>
        <v>0</v>
      </c>
      <c r="V53" s="122"/>
      <c r="W53" s="147">
        <f t="shared" ca="1" si="9"/>
        <v>0</v>
      </c>
      <c r="X53" s="104"/>
      <c r="Y53" s="100">
        <f t="shared" ca="1" si="10"/>
        <v>0</v>
      </c>
      <c r="Z53" s="171"/>
      <c r="AA53" s="140">
        <f t="shared" ca="1" si="11"/>
        <v>0</v>
      </c>
      <c r="AB53" s="83">
        <f t="shared" ca="1" si="12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1"/>
        <v>0</v>
      </c>
      <c r="F54" s="107"/>
      <c r="G54" s="100">
        <f t="shared" ca="1" si="2"/>
        <v>0</v>
      </c>
      <c r="H54" s="122"/>
      <c r="I54" s="147">
        <f t="shared" ca="1" si="2"/>
        <v>0</v>
      </c>
      <c r="J54" s="122"/>
      <c r="K54" s="147">
        <f t="shared" ca="1" si="3"/>
        <v>0</v>
      </c>
      <c r="L54" s="104"/>
      <c r="M54" s="100">
        <f t="shared" ca="1" si="4"/>
        <v>0</v>
      </c>
      <c r="N54" s="183"/>
      <c r="O54" s="184">
        <f t="shared" ca="1" si="5"/>
        <v>0</v>
      </c>
      <c r="P54" s="183"/>
      <c r="Q54" s="184">
        <f t="shared" ca="1" si="6"/>
        <v>0</v>
      </c>
      <c r="R54" s="104"/>
      <c r="S54" s="100">
        <f t="shared" ca="1" si="7"/>
        <v>0</v>
      </c>
      <c r="T54" s="122"/>
      <c r="U54" s="147">
        <f t="shared" ca="1" si="8"/>
        <v>0</v>
      </c>
      <c r="V54" s="122"/>
      <c r="W54" s="147">
        <f t="shared" ca="1" si="9"/>
        <v>0</v>
      </c>
      <c r="X54" s="104"/>
      <c r="Y54" s="100">
        <f t="shared" ca="1" si="10"/>
        <v>0</v>
      </c>
      <c r="Z54" s="171"/>
      <c r="AA54" s="140">
        <f t="shared" ca="1" si="11"/>
        <v>0</v>
      </c>
      <c r="AB54" s="83">
        <f t="shared" ca="1" si="12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1"/>
        <v>0</v>
      </c>
      <c r="F55" s="107"/>
      <c r="G55" s="100">
        <f t="shared" ca="1" si="2"/>
        <v>0</v>
      </c>
      <c r="H55" s="122"/>
      <c r="I55" s="147">
        <f t="shared" ca="1" si="2"/>
        <v>0</v>
      </c>
      <c r="J55" s="122"/>
      <c r="K55" s="147">
        <f t="shared" ca="1" si="3"/>
        <v>0</v>
      </c>
      <c r="L55" s="104"/>
      <c r="M55" s="100">
        <f t="shared" ca="1" si="4"/>
        <v>0</v>
      </c>
      <c r="N55" s="183"/>
      <c r="O55" s="184">
        <f t="shared" ca="1" si="5"/>
        <v>0</v>
      </c>
      <c r="P55" s="183"/>
      <c r="Q55" s="184">
        <f t="shared" ca="1" si="6"/>
        <v>0</v>
      </c>
      <c r="R55" s="104"/>
      <c r="S55" s="100">
        <f t="shared" ca="1" si="7"/>
        <v>0</v>
      </c>
      <c r="T55" s="122"/>
      <c r="U55" s="147">
        <f t="shared" ca="1" si="8"/>
        <v>0</v>
      </c>
      <c r="V55" s="122"/>
      <c r="W55" s="147">
        <f t="shared" ca="1" si="9"/>
        <v>0</v>
      </c>
      <c r="X55" s="104"/>
      <c r="Y55" s="100">
        <f t="shared" ca="1" si="10"/>
        <v>0</v>
      </c>
      <c r="Z55" s="171"/>
      <c r="AA55" s="140">
        <f t="shared" ca="1" si="11"/>
        <v>0</v>
      </c>
      <c r="AB55" s="83">
        <f t="shared" ca="1" si="12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1"/>
        <v>0</v>
      </c>
      <c r="F56" s="107"/>
      <c r="G56" s="100">
        <f t="shared" ca="1" si="2"/>
        <v>0</v>
      </c>
      <c r="H56" s="122"/>
      <c r="I56" s="147">
        <f t="shared" ca="1" si="2"/>
        <v>0</v>
      </c>
      <c r="J56" s="122"/>
      <c r="K56" s="147">
        <f t="shared" ca="1" si="3"/>
        <v>0</v>
      </c>
      <c r="L56" s="104"/>
      <c r="M56" s="100">
        <f t="shared" ca="1" si="4"/>
        <v>0</v>
      </c>
      <c r="N56" s="183"/>
      <c r="O56" s="184">
        <f t="shared" ca="1" si="5"/>
        <v>0</v>
      </c>
      <c r="P56" s="183"/>
      <c r="Q56" s="184">
        <f t="shared" ca="1" si="6"/>
        <v>0</v>
      </c>
      <c r="R56" s="104"/>
      <c r="S56" s="100">
        <f t="shared" ca="1" si="7"/>
        <v>0</v>
      </c>
      <c r="T56" s="122"/>
      <c r="U56" s="147">
        <f t="shared" ca="1" si="8"/>
        <v>0</v>
      </c>
      <c r="V56" s="122"/>
      <c r="W56" s="147">
        <f t="shared" ca="1" si="9"/>
        <v>0</v>
      </c>
      <c r="X56" s="104"/>
      <c r="Y56" s="100">
        <f t="shared" ca="1" si="10"/>
        <v>0</v>
      </c>
      <c r="Z56" s="171"/>
      <c r="AA56" s="140">
        <f t="shared" ca="1" si="11"/>
        <v>0</v>
      </c>
      <c r="AB56" s="83">
        <f t="shared" ca="1" si="12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1"/>
        <v>0</v>
      </c>
      <c r="F57" s="107"/>
      <c r="G57" s="100">
        <f t="shared" ca="1" si="2"/>
        <v>0</v>
      </c>
      <c r="H57" s="122"/>
      <c r="I57" s="147">
        <f t="shared" ca="1" si="2"/>
        <v>0</v>
      </c>
      <c r="J57" s="122"/>
      <c r="K57" s="147">
        <f t="shared" ca="1" si="3"/>
        <v>0</v>
      </c>
      <c r="L57" s="104"/>
      <c r="M57" s="100">
        <f t="shared" ca="1" si="4"/>
        <v>0</v>
      </c>
      <c r="N57" s="183"/>
      <c r="O57" s="184">
        <f t="shared" ca="1" si="5"/>
        <v>0</v>
      </c>
      <c r="P57" s="183"/>
      <c r="Q57" s="184">
        <f t="shared" ca="1" si="6"/>
        <v>0</v>
      </c>
      <c r="R57" s="104"/>
      <c r="S57" s="100">
        <f t="shared" ca="1" si="7"/>
        <v>0</v>
      </c>
      <c r="T57" s="122"/>
      <c r="U57" s="147">
        <f t="shared" ca="1" si="8"/>
        <v>0</v>
      </c>
      <c r="V57" s="122"/>
      <c r="W57" s="147">
        <f t="shared" ca="1" si="9"/>
        <v>0</v>
      </c>
      <c r="X57" s="104"/>
      <c r="Y57" s="100">
        <f t="shared" ca="1" si="10"/>
        <v>0</v>
      </c>
      <c r="Z57" s="171"/>
      <c r="AA57" s="140">
        <f t="shared" ca="1" si="11"/>
        <v>0</v>
      </c>
      <c r="AB57" s="83">
        <f t="shared" ca="1" si="12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1"/>
        <v>0</v>
      </c>
      <c r="F58" s="107"/>
      <c r="G58" s="100">
        <f t="shared" ca="1" si="2"/>
        <v>0</v>
      </c>
      <c r="H58" s="122"/>
      <c r="I58" s="147">
        <f t="shared" ca="1" si="2"/>
        <v>0</v>
      </c>
      <c r="J58" s="122"/>
      <c r="K58" s="147">
        <f t="shared" ca="1" si="3"/>
        <v>0</v>
      </c>
      <c r="L58" s="104"/>
      <c r="M58" s="100">
        <f t="shared" ca="1" si="4"/>
        <v>0</v>
      </c>
      <c r="N58" s="183"/>
      <c r="O58" s="184">
        <f t="shared" ca="1" si="5"/>
        <v>0</v>
      </c>
      <c r="P58" s="183"/>
      <c r="Q58" s="184">
        <f t="shared" ca="1" si="6"/>
        <v>0</v>
      </c>
      <c r="R58" s="104"/>
      <c r="S58" s="100">
        <f t="shared" ca="1" si="7"/>
        <v>0</v>
      </c>
      <c r="T58" s="122"/>
      <c r="U58" s="147">
        <f t="shared" ca="1" si="8"/>
        <v>0</v>
      </c>
      <c r="V58" s="122"/>
      <c r="W58" s="147">
        <f t="shared" ca="1" si="9"/>
        <v>0</v>
      </c>
      <c r="X58" s="104"/>
      <c r="Y58" s="100">
        <f t="shared" ca="1" si="10"/>
        <v>0</v>
      </c>
      <c r="Z58" s="171"/>
      <c r="AA58" s="140">
        <f t="shared" ca="1" si="11"/>
        <v>0</v>
      </c>
      <c r="AB58" s="83">
        <f t="shared" ca="1" si="12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1"/>
        <v>0</v>
      </c>
      <c r="F59" s="107"/>
      <c r="G59" s="100">
        <f t="shared" si="2"/>
        <v>0</v>
      </c>
      <c r="H59" s="122"/>
      <c r="I59" s="147">
        <f t="shared" si="2"/>
        <v>0</v>
      </c>
      <c r="J59" s="122"/>
      <c r="K59" s="147">
        <f t="shared" si="3"/>
        <v>0</v>
      </c>
      <c r="L59" s="104"/>
      <c r="M59" s="100">
        <f t="shared" si="4"/>
        <v>0</v>
      </c>
      <c r="N59" s="183"/>
      <c r="O59" s="184">
        <f t="shared" si="5"/>
        <v>0</v>
      </c>
      <c r="P59" s="183"/>
      <c r="Q59" s="184">
        <f t="shared" si="6"/>
        <v>0</v>
      </c>
      <c r="R59" s="104"/>
      <c r="S59" s="100">
        <f t="shared" si="7"/>
        <v>0</v>
      </c>
      <c r="T59" s="122"/>
      <c r="U59" s="147">
        <f t="shared" si="8"/>
        <v>0</v>
      </c>
      <c r="V59" s="122"/>
      <c r="W59" s="147">
        <f t="shared" si="9"/>
        <v>0</v>
      </c>
      <c r="X59" s="104"/>
      <c r="Y59" s="100">
        <f t="shared" si="10"/>
        <v>0</v>
      </c>
      <c r="Z59" s="171"/>
      <c r="AA59" s="140">
        <f t="shared" si="11"/>
        <v>0</v>
      </c>
      <c r="AB59" s="83">
        <f t="shared" si="12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1"/>
        <v>0</v>
      </c>
      <c r="F60" s="107"/>
      <c r="G60" s="100">
        <f t="shared" si="2"/>
        <v>0</v>
      </c>
      <c r="H60" s="122"/>
      <c r="I60" s="147">
        <f t="shared" si="2"/>
        <v>0</v>
      </c>
      <c r="J60" s="122"/>
      <c r="K60" s="147">
        <f t="shared" si="3"/>
        <v>0</v>
      </c>
      <c r="L60" s="104"/>
      <c r="M60" s="100">
        <f t="shared" si="4"/>
        <v>0</v>
      </c>
      <c r="N60" s="183"/>
      <c r="O60" s="184">
        <f t="shared" si="5"/>
        <v>0</v>
      </c>
      <c r="P60" s="183"/>
      <c r="Q60" s="184">
        <f t="shared" si="6"/>
        <v>0</v>
      </c>
      <c r="R60" s="104"/>
      <c r="S60" s="100">
        <f t="shared" si="7"/>
        <v>0</v>
      </c>
      <c r="T60" s="122"/>
      <c r="U60" s="147">
        <f t="shared" si="8"/>
        <v>0</v>
      </c>
      <c r="V60" s="122"/>
      <c r="W60" s="147">
        <f t="shared" si="9"/>
        <v>0</v>
      </c>
      <c r="X60" s="104"/>
      <c r="Y60" s="100">
        <f t="shared" si="10"/>
        <v>0</v>
      </c>
      <c r="Z60" s="171"/>
      <c r="AA60" s="140">
        <f t="shared" si="11"/>
        <v>0</v>
      </c>
      <c r="AB60" s="83">
        <f t="shared" si="12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"/>
        <v>0</v>
      </c>
      <c r="F61" s="107"/>
      <c r="G61" s="100">
        <f t="shared" ca="1" si="2"/>
        <v>0</v>
      </c>
      <c r="H61" s="122"/>
      <c r="I61" s="147">
        <f t="shared" ca="1" si="2"/>
        <v>0</v>
      </c>
      <c r="J61" s="122"/>
      <c r="K61" s="147">
        <f t="shared" ca="1" si="3"/>
        <v>0</v>
      </c>
      <c r="L61" s="104"/>
      <c r="M61" s="100">
        <f t="shared" ca="1" si="4"/>
        <v>0</v>
      </c>
      <c r="N61" s="183"/>
      <c r="O61" s="184">
        <f t="shared" ca="1" si="5"/>
        <v>0</v>
      </c>
      <c r="P61" s="183"/>
      <c r="Q61" s="184">
        <f t="shared" ca="1" si="6"/>
        <v>0</v>
      </c>
      <c r="R61" s="104"/>
      <c r="S61" s="100">
        <f t="shared" ca="1" si="7"/>
        <v>0</v>
      </c>
      <c r="T61" s="122"/>
      <c r="U61" s="147">
        <f t="shared" ca="1" si="8"/>
        <v>0</v>
      </c>
      <c r="V61" s="122"/>
      <c r="W61" s="147">
        <f t="shared" ca="1" si="9"/>
        <v>0</v>
      </c>
      <c r="X61" s="104"/>
      <c r="Y61" s="100">
        <f t="shared" ca="1" si="10"/>
        <v>0</v>
      </c>
      <c r="Z61" s="171"/>
      <c r="AA61" s="140">
        <f t="shared" ca="1" si="11"/>
        <v>0</v>
      </c>
      <c r="AB61" s="83">
        <f t="shared" ca="1" si="12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1"/>
        <v>0</v>
      </c>
      <c r="F62" s="107"/>
      <c r="G62" s="100">
        <f t="shared" si="2"/>
        <v>0</v>
      </c>
      <c r="H62" s="122"/>
      <c r="I62" s="147">
        <f t="shared" si="2"/>
        <v>0</v>
      </c>
      <c r="J62" s="122"/>
      <c r="K62" s="147">
        <f t="shared" si="3"/>
        <v>0</v>
      </c>
      <c r="L62" s="104"/>
      <c r="M62" s="100">
        <f t="shared" si="4"/>
        <v>0</v>
      </c>
      <c r="N62" s="183"/>
      <c r="O62" s="184">
        <f t="shared" si="5"/>
        <v>0</v>
      </c>
      <c r="P62" s="183"/>
      <c r="Q62" s="184">
        <f t="shared" si="6"/>
        <v>0</v>
      </c>
      <c r="R62" s="104"/>
      <c r="S62" s="100">
        <f t="shared" si="7"/>
        <v>0</v>
      </c>
      <c r="T62" s="122"/>
      <c r="U62" s="147">
        <f t="shared" si="8"/>
        <v>0</v>
      </c>
      <c r="V62" s="122"/>
      <c r="W62" s="147">
        <f t="shared" si="9"/>
        <v>0</v>
      </c>
      <c r="X62" s="104"/>
      <c r="Y62" s="100">
        <f t="shared" si="10"/>
        <v>0</v>
      </c>
      <c r="Z62" s="171"/>
      <c r="AA62" s="140">
        <f t="shared" si="11"/>
        <v>0</v>
      </c>
      <c r="AB62" s="83">
        <f t="shared" si="12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1"/>
        <v>0</v>
      </c>
      <c r="F63" s="107"/>
      <c r="G63" s="100">
        <f t="shared" si="2"/>
        <v>0</v>
      </c>
      <c r="H63" s="122"/>
      <c r="I63" s="147">
        <f t="shared" si="2"/>
        <v>0</v>
      </c>
      <c r="J63" s="122"/>
      <c r="K63" s="147">
        <f t="shared" si="3"/>
        <v>0</v>
      </c>
      <c r="L63" s="104"/>
      <c r="M63" s="100">
        <f t="shared" si="4"/>
        <v>0</v>
      </c>
      <c r="N63" s="183"/>
      <c r="O63" s="184">
        <f t="shared" si="5"/>
        <v>0</v>
      </c>
      <c r="P63" s="183"/>
      <c r="Q63" s="184">
        <f t="shared" si="6"/>
        <v>0</v>
      </c>
      <c r="R63" s="104"/>
      <c r="S63" s="100">
        <f t="shared" si="7"/>
        <v>0</v>
      </c>
      <c r="T63" s="122"/>
      <c r="U63" s="147">
        <f t="shared" si="8"/>
        <v>0</v>
      </c>
      <c r="V63" s="122"/>
      <c r="W63" s="147">
        <f t="shared" si="9"/>
        <v>0</v>
      </c>
      <c r="X63" s="104"/>
      <c r="Y63" s="100">
        <f t="shared" si="10"/>
        <v>0</v>
      </c>
      <c r="Z63" s="171"/>
      <c r="AA63" s="140">
        <f t="shared" si="11"/>
        <v>0</v>
      </c>
      <c r="AB63" s="83">
        <f t="shared" si="12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1"/>
        <v>0</v>
      </c>
      <c r="F64" s="107"/>
      <c r="G64" s="100">
        <f t="shared" si="2"/>
        <v>0</v>
      </c>
      <c r="H64" s="122"/>
      <c r="I64" s="147">
        <f t="shared" si="2"/>
        <v>0</v>
      </c>
      <c r="J64" s="122"/>
      <c r="K64" s="147">
        <f t="shared" si="3"/>
        <v>0</v>
      </c>
      <c r="L64" s="104"/>
      <c r="M64" s="100">
        <f t="shared" si="4"/>
        <v>0</v>
      </c>
      <c r="N64" s="183"/>
      <c r="O64" s="184">
        <f t="shared" si="5"/>
        <v>0</v>
      </c>
      <c r="P64" s="183"/>
      <c r="Q64" s="184">
        <f t="shared" si="6"/>
        <v>0</v>
      </c>
      <c r="R64" s="104"/>
      <c r="S64" s="100">
        <f t="shared" si="7"/>
        <v>0</v>
      </c>
      <c r="T64" s="122"/>
      <c r="U64" s="147">
        <f t="shared" si="8"/>
        <v>0</v>
      </c>
      <c r="V64" s="122"/>
      <c r="W64" s="147">
        <f t="shared" si="9"/>
        <v>0</v>
      </c>
      <c r="X64" s="104"/>
      <c r="Y64" s="100">
        <f t="shared" si="10"/>
        <v>0</v>
      </c>
      <c r="Z64" s="171"/>
      <c r="AA64" s="140">
        <f t="shared" si="11"/>
        <v>0</v>
      </c>
      <c r="AB64" s="83">
        <f t="shared" si="12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1"/>
        <v>0</v>
      </c>
      <c r="F65" s="107"/>
      <c r="G65" s="100">
        <f t="shared" si="2"/>
        <v>0</v>
      </c>
      <c r="H65" s="122"/>
      <c r="I65" s="147">
        <f t="shared" si="2"/>
        <v>0</v>
      </c>
      <c r="J65" s="122"/>
      <c r="K65" s="147">
        <f t="shared" si="3"/>
        <v>0</v>
      </c>
      <c r="L65" s="104"/>
      <c r="M65" s="100">
        <f t="shared" si="4"/>
        <v>0</v>
      </c>
      <c r="N65" s="183"/>
      <c r="O65" s="184">
        <f t="shared" si="5"/>
        <v>0</v>
      </c>
      <c r="P65" s="183"/>
      <c r="Q65" s="184">
        <f t="shared" si="6"/>
        <v>0</v>
      </c>
      <c r="R65" s="104"/>
      <c r="S65" s="100">
        <f t="shared" si="7"/>
        <v>0</v>
      </c>
      <c r="T65" s="122"/>
      <c r="U65" s="147">
        <f t="shared" si="8"/>
        <v>0</v>
      </c>
      <c r="V65" s="122"/>
      <c r="W65" s="147">
        <f t="shared" si="9"/>
        <v>0</v>
      </c>
      <c r="X65" s="104"/>
      <c r="Y65" s="100">
        <f t="shared" si="10"/>
        <v>0</v>
      </c>
      <c r="Z65" s="171"/>
      <c r="AA65" s="140">
        <f t="shared" si="11"/>
        <v>0</v>
      </c>
      <c r="AB65" s="83">
        <f t="shared" si="12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1"/>
        <v>0</v>
      </c>
      <c r="F66" s="107"/>
      <c r="G66" s="100">
        <f t="shared" ca="1" si="2"/>
        <v>0</v>
      </c>
      <c r="H66" s="122"/>
      <c r="I66" s="147">
        <f t="shared" ca="1" si="2"/>
        <v>0</v>
      </c>
      <c r="J66" s="122"/>
      <c r="K66" s="147">
        <f t="shared" ca="1" si="3"/>
        <v>0</v>
      </c>
      <c r="L66" s="104"/>
      <c r="M66" s="100">
        <f t="shared" ca="1" si="4"/>
        <v>0</v>
      </c>
      <c r="N66" s="183"/>
      <c r="O66" s="184">
        <f t="shared" ca="1" si="5"/>
        <v>0</v>
      </c>
      <c r="P66" s="183"/>
      <c r="Q66" s="184">
        <f t="shared" ca="1" si="6"/>
        <v>0</v>
      </c>
      <c r="R66" s="104"/>
      <c r="S66" s="100">
        <f t="shared" ca="1" si="7"/>
        <v>0</v>
      </c>
      <c r="T66" s="122"/>
      <c r="U66" s="147">
        <f t="shared" ca="1" si="8"/>
        <v>0</v>
      </c>
      <c r="V66" s="122"/>
      <c r="W66" s="147">
        <f t="shared" ca="1" si="9"/>
        <v>0</v>
      </c>
      <c r="X66" s="104"/>
      <c r="Y66" s="100">
        <f t="shared" ca="1" si="10"/>
        <v>0</v>
      </c>
      <c r="Z66" s="171"/>
      <c r="AA66" s="140">
        <f t="shared" ca="1" si="11"/>
        <v>0</v>
      </c>
      <c r="AB66" s="83">
        <f t="shared" ca="1" si="12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1"/>
        <v>0</v>
      </c>
      <c r="F67" s="107"/>
      <c r="G67" s="100">
        <f t="shared" si="2"/>
        <v>0</v>
      </c>
      <c r="H67" s="122"/>
      <c r="I67" s="147">
        <f t="shared" si="2"/>
        <v>0</v>
      </c>
      <c r="J67" s="122"/>
      <c r="K67" s="147">
        <f t="shared" si="3"/>
        <v>0</v>
      </c>
      <c r="L67" s="104"/>
      <c r="M67" s="100">
        <f t="shared" si="4"/>
        <v>0</v>
      </c>
      <c r="N67" s="183"/>
      <c r="O67" s="184">
        <f t="shared" si="5"/>
        <v>0</v>
      </c>
      <c r="P67" s="183"/>
      <c r="Q67" s="184">
        <f t="shared" si="6"/>
        <v>0</v>
      </c>
      <c r="R67" s="104"/>
      <c r="S67" s="100">
        <f t="shared" si="7"/>
        <v>0</v>
      </c>
      <c r="T67" s="122"/>
      <c r="U67" s="147">
        <f t="shared" si="8"/>
        <v>0</v>
      </c>
      <c r="V67" s="122"/>
      <c r="W67" s="147">
        <f t="shared" si="9"/>
        <v>0</v>
      </c>
      <c r="X67" s="104"/>
      <c r="Y67" s="100">
        <f t="shared" si="10"/>
        <v>0</v>
      </c>
      <c r="Z67" s="171"/>
      <c r="AA67" s="140">
        <f t="shared" si="11"/>
        <v>0</v>
      </c>
      <c r="AB67" s="83">
        <f t="shared" si="12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1"/>
        <v>0</v>
      </c>
      <c r="F68" s="107"/>
      <c r="G68" s="100">
        <f t="shared" si="2"/>
        <v>0</v>
      </c>
      <c r="H68" s="122"/>
      <c r="I68" s="147">
        <f t="shared" si="2"/>
        <v>0</v>
      </c>
      <c r="J68" s="122"/>
      <c r="K68" s="147">
        <f t="shared" si="3"/>
        <v>0</v>
      </c>
      <c r="L68" s="104"/>
      <c r="M68" s="100">
        <f t="shared" si="4"/>
        <v>0</v>
      </c>
      <c r="N68" s="183"/>
      <c r="O68" s="184">
        <f t="shared" si="5"/>
        <v>0</v>
      </c>
      <c r="P68" s="183"/>
      <c r="Q68" s="184">
        <f t="shared" si="6"/>
        <v>0</v>
      </c>
      <c r="R68" s="104"/>
      <c r="S68" s="100">
        <f t="shared" si="7"/>
        <v>0</v>
      </c>
      <c r="T68" s="122"/>
      <c r="U68" s="147">
        <f t="shared" si="8"/>
        <v>0</v>
      </c>
      <c r="V68" s="122"/>
      <c r="W68" s="147">
        <f t="shared" si="9"/>
        <v>0</v>
      </c>
      <c r="X68" s="104"/>
      <c r="Y68" s="100">
        <f t="shared" si="10"/>
        <v>0</v>
      </c>
      <c r="Z68" s="171"/>
      <c r="AA68" s="140">
        <f t="shared" si="11"/>
        <v>0</v>
      </c>
      <c r="AB68" s="83">
        <f t="shared" si="12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1"/>
        <v>0</v>
      </c>
      <c r="F69" s="107"/>
      <c r="G69" s="100">
        <f t="shared" si="2"/>
        <v>0</v>
      </c>
      <c r="H69" s="122"/>
      <c r="I69" s="147">
        <f t="shared" si="2"/>
        <v>0</v>
      </c>
      <c r="J69" s="122"/>
      <c r="K69" s="147">
        <f t="shared" si="3"/>
        <v>0</v>
      </c>
      <c r="L69" s="104"/>
      <c r="M69" s="100">
        <f t="shared" si="4"/>
        <v>0</v>
      </c>
      <c r="N69" s="183"/>
      <c r="O69" s="184">
        <f t="shared" si="5"/>
        <v>0</v>
      </c>
      <c r="P69" s="183"/>
      <c r="Q69" s="184">
        <f t="shared" si="6"/>
        <v>0</v>
      </c>
      <c r="R69" s="104"/>
      <c r="S69" s="100">
        <f t="shared" si="7"/>
        <v>0</v>
      </c>
      <c r="T69" s="122"/>
      <c r="U69" s="147">
        <f t="shared" si="8"/>
        <v>0</v>
      </c>
      <c r="V69" s="122"/>
      <c r="W69" s="147">
        <f t="shared" si="9"/>
        <v>0</v>
      </c>
      <c r="X69" s="104"/>
      <c r="Y69" s="100">
        <f t="shared" si="10"/>
        <v>0</v>
      </c>
      <c r="Z69" s="171"/>
      <c r="AA69" s="140">
        <f t="shared" si="11"/>
        <v>0</v>
      </c>
      <c r="AB69" s="83">
        <f t="shared" si="12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1"/>
        <v>0</v>
      </c>
      <c r="F70" s="107"/>
      <c r="G70" s="100">
        <f t="shared" si="2"/>
        <v>0</v>
      </c>
      <c r="H70" s="122"/>
      <c r="I70" s="147">
        <f t="shared" si="2"/>
        <v>0</v>
      </c>
      <c r="J70" s="122"/>
      <c r="K70" s="147">
        <f t="shared" si="3"/>
        <v>0</v>
      </c>
      <c r="L70" s="104"/>
      <c r="M70" s="100">
        <f t="shared" si="4"/>
        <v>0</v>
      </c>
      <c r="N70" s="183"/>
      <c r="O70" s="184">
        <f t="shared" si="5"/>
        <v>0</v>
      </c>
      <c r="P70" s="183"/>
      <c r="Q70" s="184">
        <f t="shared" si="6"/>
        <v>0</v>
      </c>
      <c r="R70" s="104"/>
      <c r="S70" s="100">
        <f t="shared" si="7"/>
        <v>0</v>
      </c>
      <c r="T70" s="122"/>
      <c r="U70" s="147">
        <f t="shared" si="8"/>
        <v>0</v>
      </c>
      <c r="V70" s="122"/>
      <c r="W70" s="147">
        <f t="shared" si="9"/>
        <v>0</v>
      </c>
      <c r="X70" s="104"/>
      <c r="Y70" s="100">
        <f t="shared" si="10"/>
        <v>0</v>
      </c>
      <c r="Z70" s="171"/>
      <c r="AA70" s="140">
        <f t="shared" si="11"/>
        <v>0</v>
      </c>
      <c r="AB70" s="83">
        <f t="shared" si="12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1"/>
        <v>0</v>
      </c>
      <c r="F71" s="107"/>
      <c r="G71" s="100">
        <f t="shared" si="2"/>
        <v>0</v>
      </c>
      <c r="H71" s="122"/>
      <c r="I71" s="147">
        <f t="shared" si="2"/>
        <v>0</v>
      </c>
      <c r="J71" s="122"/>
      <c r="K71" s="147">
        <f t="shared" si="3"/>
        <v>0</v>
      </c>
      <c r="L71" s="104"/>
      <c r="M71" s="100">
        <f t="shared" si="4"/>
        <v>0</v>
      </c>
      <c r="N71" s="183"/>
      <c r="O71" s="184">
        <f t="shared" si="5"/>
        <v>0</v>
      </c>
      <c r="P71" s="183"/>
      <c r="Q71" s="184">
        <f t="shared" si="6"/>
        <v>0</v>
      </c>
      <c r="R71" s="104"/>
      <c r="S71" s="100">
        <f t="shared" si="7"/>
        <v>0</v>
      </c>
      <c r="T71" s="122"/>
      <c r="U71" s="147">
        <f t="shared" si="8"/>
        <v>0</v>
      </c>
      <c r="V71" s="122"/>
      <c r="W71" s="147">
        <f t="shared" si="9"/>
        <v>0</v>
      </c>
      <c r="X71" s="104"/>
      <c r="Y71" s="100">
        <f t="shared" si="10"/>
        <v>0</v>
      </c>
      <c r="Z71" s="171"/>
      <c r="AA71" s="140">
        <f t="shared" si="11"/>
        <v>0</v>
      </c>
      <c r="AB71" s="83">
        <f t="shared" si="12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1"/>
        <v>0</v>
      </c>
      <c r="F72" s="107"/>
      <c r="G72" s="100">
        <f t="shared" si="2"/>
        <v>0</v>
      </c>
      <c r="H72" s="122"/>
      <c r="I72" s="147">
        <f t="shared" si="2"/>
        <v>0</v>
      </c>
      <c r="J72" s="122"/>
      <c r="K72" s="147">
        <f t="shared" si="3"/>
        <v>0</v>
      </c>
      <c r="L72" s="104"/>
      <c r="M72" s="100">
        <f t="shared" si="4"/>
        <v>0</v>
      </c>
      <c r="N72" s="183"/>
      <c r="O72" s="184">
        <f t="shared" si="5"/>
        <v>0</v>
      </c>
      <c r="P72" s="183"/>
      <c r="Q72" s="184">
        <f t="shared" si="6"/>
        <v>0</v>
      </c>
      <c r="R72" s="104"/>
      <c r="S72" s="100">
        <f t="shared" si="7"/>
        <v>0</v>
      </c>
      <c r="T72" s="122"/>
      <c r="U72" s="147">
        <f t="shared" si="8"/>
        <v>0</v>
      </c>
      <c r="V72" s="122"/>
      <c r="W72" s="147">
        <f t="shared" si="9"/>
        <v>0</v>
      </c>
      <c r="X72" s="104"/>
      <c r="Y72" s="100">
        <f t="shared" si="10"/>
        <v>0</v>
      </c>
      <c r="Z72" s="171"/>
      <c r="AA72" s="140">
        <f t="shared" si="11"/>
        <v>0</v>
      </c>
      <c r="AB72" s="83">
        <f t="shared" si="12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1"/>
        <v>0</v>
      </c>
      <c r="F73" s="107"/>
      <c r="G73" s="100">
        <f t="shared" si="2"/>
        <v>0</v>
      </c>
      <c r="H73" s="122"/>
      <c r="I73" s="147">
        <f t="shared" si="2"/>
        <v>0</v>
      </c>
      <c r="J73" s="122"/>
      <c r="K73" s="147">
        <f t="shared" si="3"/>
        <v>0</v>
      </c>
      <c r="L73" s="104"/>
      <c r="M73" s="100">
        <f t="shared" si="4"/>
        <v>0</v>
      </c>
      <c r="N73" s="183"/>
      <c r="O73" s="184">
        <f t="shared" si="5"/>
        <v>0</v>
      </c>
      <c r="P73" s="183"/>
      <c r="Q73" s="184">
        <f t="shared" si="6"/>
        <v>0</v>
      </c>
      <c r="R73" s="104"/>
      <c r="S73" s="100">
        <f t="shared" si="7"/>
        <v>0</v>
      </c>
      <c r="T73" s="122"/>
      <c r="U73" s="147">
        <f t="shared" si="8"/>
        <v>0</v>
      </c>
      <c r="V73" s="122"/>
      <c r="W73" s="147">
        <f t="shared" si="9"/>
        <v>0</v>
      </c>
      <c r="X73" s="104"/>
      <c r="Y73" s="100">
        <f t="shared" si="10"/>
        <v>0</v>
      </c>
      <c r="Z73" s="171"/>
      <c r="AA73" s="140">
        <f t="shared" si="11"/>
        <v>0</v>
      </c>
      <c r="AB73" s="83">
        <f t="shared" si="12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1"/>
        <v>0</v>
      </c>
      <c r="F74" s="75"/>
      <c r="G74" s="100">
        <f t="shared" si="2"/>
        <v>0</v>
      </c>
      <c r="H74" s="122"/>
      <c r="I74" s="147">
        <f t="shared" si="2"/>
        <v>0</v>
      </c>
      <c r="J74" s="122"/>
      <c r="K74" s="147">
        <f t="shared" si="3"/>
        <v>0</v>
      </c>
      <c r="L74" s="104"/>
      <c r="M74" s="100">
        <f t="shared" si="4"/>
        <v>0</v>
      </c>
      <c r="N74" s="183"/>
      <c r="O74" s="184">
        <f t="shared" si="5"/>
        <v>0</v>
      </c>
      <c r="P74" s="183"/>
      <c r="Q74" s="184">
        <f t="shared" si="6"/>
        <v>0</v>
      </c>
      <c r="R74" s="104"/>
      <c r="S74" s="100">
        <f t="shared" si="7"/>
        <v>0</v>
      </c>
      <c r="T74" s="122"/>
      <c r="U74" s="147">
        <f t="shared" si="8"/>
        <v>0</v>
      </c>
      <c r="V74" s="122"/>
      <c r="W74" s="147">
        <f t="shared" si="9"/>
        <v>0</v>
      </c>
      <c r="X74" s="104"/>
      <c r="Y74" s="100">
        <f t="shared" si="10"/>
        <v>0</v>
      </c>
      <c r="Z74" s="171"/>
      <c r="AA74" s="140">
        <f t="shared" si="11"/>
        <v>0</v>
      </c>
      <c r="AB74" s="83">
        <f t="shared" si="12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1"/>
        <v>0</v>
      </c>
      <c r="F75" s="75"/>
      <c r="G75" s="100">
        <f t="shared" ca="1" si="2"/>
        <v>0</v>
      </c>
      <c r="H75" s="122"/>
      <c r="I75" s="147">
        <f t="shared" ca="1" si="2"/>
        <v>0</v>
      </c>
      <c r="J75" s="122"/>
      <c r="K75" s="147">
        <f t="shared" ca="1" si="3"/>
        <v>0</v>
      </c>
      <c r="L75" s="104"/>
      <c r="M75" s="100">
        <f t="shared" ca="1" si="4"/>
        <v>0</v>
      </c>
      <c r="N75" s="183"/>
      <c r="O75" s="184">
        <f t="shared" ca="1" si="5"/>
        <v>0</v>
      </c>
      <c r="P75" s="183"/>
      <c r="Q75" s="184">
        <f t="shared" ca="1" si="6"/>
        <v>0</v>
      </c>
      <c r="R75" s="104"/>
      <c r="S75" s="100">
        <f t="shared" ca="1" si="7"/>
        <v>0</v>
      </c>
      <c r="T75" s="122"/>
      <c r="U75" s="147">
        <f t="shared" ca="1" si="8"/>
        <v>0</v>
      </c>
      <c r="V75" s="122"/>
      <c r="W75" s="147">
        <f t="shared" ca="1" si="9"/>
        <v>0</v>
      </c>
      <c r="X75" s="104"/>
      <c r="Y75" s="100">
        <f t="shared" ca="1" si="10"/>
        <v>0</v>
      </c>
      <c r="Z75" s="171"/>
      <c r="AA75" s="140">
        <f t="shared" ca="1" si="11"/>
        <v>0</v>
      </c>
      <c r="AB75" s="83">
        <f t="shared" ca="1" si="12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1"/>
        <v>0</v>
      </c>
      <c r="F76" s="75"/>
      <c r="G76" s="100">
        <f t="shared" ca="1" si="2"/>
        <v>0</v>
      </c>
      <c r="H76" s="122"/>
      <c r="I76" s="147">
        <f t="shared" ca="1" si="2"/>
        <v>0</v>
      </c>
      <c r="J76" s="122"/>
      <c r="K76" s="147">
        <f t="shared" ca="1" si="3"/>
        <v>0</v>
      </c>
      <c r="L76" s="104"/>
      <c r="M76" s="100">
        <f t="shared" ca="1" si="4"/>
        <v>0</v>
      </c>
      <c r="N76" s="183"/>
      <c r="O76" s="184">
        <f t="shared" ca="1" si="5"/>
        <v>0</v>
      </c>
      <c r="P76" s="183"/>
      <c r="Q76" s="184">
        <f t="shared" ca="1" si="6"/>
        <v>0</v>
      </c>
      <c r="R76" s="104"/>
      <c r="S76" s="100">
        <f t="shared" ca="1" si="7"/>
        <v>0</v>
      </c>
      <c r="T76" s="122"/>
      <c r="U76" s="147">
        <f t="shared" ca="1" si="8"/>
        <v>0</v>
      </c>
      <c r="V76" s="122"/>
      <c r="W76" s="147">
        <f t="shared" ca="1" si="9"/>
        <v>0</v>
      </c>
      <c r="X76" s="104"/>
      <c r="Y76" s="100">
        <f t="shared" ca="1" si="10"/>
        <v>0</v>
      </c>
      <c r="Z76" s="171"/>
      <c r="AA76" s="140">
        <f t="shared" ca="1" si="11"/>
        <v>0</v>
      </c>
      <c r="AB76" s="83">
        <f t="shared" ca="1" si="12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1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3"/>
        <v>0</v>
      </c>
      <c r="L77" s="104"/>
      <c r="M77" s="100">
        <f t="shared" si="4"/>
        <v>0</v>
      </c>
      <c r="N77" s="183"/>
      <c r="O77" s="184">
        <f t="shared" si="5"/>
        <v>0</v>
      </c>
      <c r="P77" s="183"/>
      <c r="Q77" s="184">
        <f t="shared" si="6"/>
        <v>0</v>
      </c>
      <c r="R77" s="104"/>
      <c r="S77" s="100">
        <f t="shared" si="7"/>
        <v>0</v>
      </c>
      <c r="T77" s="122"/>
      <c r="U77" s="147">
        <f t="shared" si="8"/>
        <v>0</v>
      </c>
      <c r="V77" s="122"/>
      <c r="W77" s="147">
        <f t="shared" si="9"/>
        <v>0</v>
      </c>
      <c r="X77" s="104"/>
      <c r="Y77" s="100">
        <f t="shared" si="10"/>
        <v>0</v>
      </c>
      <c r="Z77" s="171"/>
      <c r="AA77" s="140">
        <f t="shared" si="11"/>
        <v>0</v>
      </c>
      <c r="AB77" s="83">
        <f t="shared" si="12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2" si="16">IF($D78="",0,$D78*J78)</f>
        <v>0</v>
      </c>
      <c r="L78" s="104"/>
      <c r="M78" s="100">
        <f t="shared" ref="M78:M92" si="17">IF($D78="",0,$D78*L78)</f>
        <v>0</v>
      </c>
      <c r="N78" s="183"/>
      <c r="O78" s="184">
        <f t="shared" ref="O78:O92" si="18">IF($D78="",0,$D78*N78)</f>
        <v>0</v>
      </c>
      <c r="P78" s="183"/>
      <c r="Q78" s="184">
        <f t="shared" ref="Q78:Q92" si="19">IF($D78="",0,$D78*P78)</f>
        <v>0</v>
      </c>
      <c r="R78" s="104"/>
      <c r="S78" s="100">
        <f t="shared" ref="S78:S92" si="20">IF($D78="",0,$D78*R78)</f>
        <v>0</v>
      </c>
      <c r="T78" s="122"/>
      <c r="U78" s="147">
        <f t="shared" ref="U78:U92" si="21">IF($D78="",0,$D78*T78)</f>
        <v>0</v>
      </c>
      <c r="V78" s="122"/>
      <c r="W78" s="147">
        <f t="shared" ref="W78:W92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2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18.75</v>
      </c>
      <c r="F87" s="75"/>
      <c r="G87" s="100">
        <f t="shared" si="14"/>
        <v>0</v>
      </c>
      <c r="H87" s="122">
        <v>13.75</v>
      </c>
      <c r="I87" s="147">
        <f t="shared" si="14"/>
        <v>1375</v>
      </c>
      <c r="J87" s="122">
        <v>5</v>
      </c>
      <c r="K87" s="147">
        <f t="shared" si="16"/>
        <v>500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2" si="26">IF($D87="",0,$D87*X87)</f>
        <v>0</v>
      </c>
      <c r="Z87" s="171"/>
      <c r="AA87" s="140">
        <f t="shared" si="24"/>
        <v>0</v>
      </c>
      <c r="AB87" s="83">
        <f t="shared" si="25"/>
        <v>1875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>F93+H93+J93+L93+N93+P93+R93+T93+V93+X93+Z93</f>
        <v>11.5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>IF($D93="",0,$D93*J93)</f>
        <v>0</v>
      </c>
      <c r="L93" s="75"/>
      <c r="M93" s="100">
        <f>IF($D93="",0,$D93*L93)</f>
        <v>0</v>
      </c>
      <c r="N93" s="233">
        <v>11.5</v>
      </c>
      <c r="O93" s="184">
        <f>IF($D93="",0,$D93*N93)</f>
        <v>1610</v>
      </c>
      <c r="P93" s="234"/>
      <c r="Q93" s="184">
        <f>IF($D93="",0,$D93*P93)</f>
        <v>0</v>
      </c>
      <c r="R93" s="75"/>
      <c r="S93" s="100">
        <f>IF($D93="",0,$D93*R93)</f>
        <v>0</v>
      </c>
      <c r="T93" s="107"/>
      <c r="U93" s="147">
        <f>IF($D93="",0,$D93*T93)</f>
        <v>0</v>
      </c>
      <c r="V93" s="107"/>
      <c r="W93" s="147">
        <f>IF($D93="",0,$D93*V93)</f>
        <v>0</v>
      </c>
      <c r="X93" s="75"/>
      <c r="Y93" s="100">
        <f>IF($D93="",0,$D93*X93)</f>
        <v>0</v>
      </c>
      <c r="Z93" s="171"/>
      <c r="AA93" s="140">
        <f>IF($D93="",0,$D93*Z93)</f>
        <v>0</v>
      </c>
      <c r="AB93" s="83">
        <f>IF(D93="",0,D93*E93)</f>
        <v>1610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55.25</v>
      </c>
      <c r="F95" s="76">
        <f>SUM(F12:F94)</f>
        <v>0</v>
      </c>
      <c r="G95" s="77"/>
      <c r="H95" s="154">
        <f>SUM(H12:H94)</f>
        <v>13.75</v>
      </c>
      <c r="I95" s="155"/>
      <c r="J95" s="207">
        <f>SUM(J12:J94)</f>
        <v>28.5</v>
      </c>
      <c r="K95" s="207"/>
      <c r="L95" s="76">
        <f>SUM(L12:L94)</f>
        <v>0</v>
      </c>
      <c r="M95" s="77"/>
      <c r="N95" s="185">
        <f>SUM(N12:N94)</f>
        <v>11.5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1.5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1375</v>
      </c>
      <c r="J97" s="97"/>
      <c r="K97" s="97">
        <f ca="1">SUM(K12:K96)</f>
        <v>3809.5</v>
      </c>
      <c r="L97" s="80"/>
      <c r="M97" s="81">
        <f ca="1">SUM(M12:M96)</f>
        <v>0</v>
      </c>
      <c r="N97" s="80"/>
      <c r="O97" s="220">
        <f ca="1">SUM(O12:O96)</f>
        <v>1610</v>
      </c>
      <c r="P97" s="97"/>
      <c r="Q97" s="97">
        <f ca="1">SUM(Q12:Q96)</f>
        <v>250</v>
      </c>
      <c r="R97" s="80"/>
      <c r="S97" s="81">
        <f ca="1">SUM(S12:S96)</f>
        <v>0</v>
      </c>
      <c r="T97" s="80"/>
      <c r="U97" s="220">
        <f ca="1">SUM(U12:U96)</f>
        <v>150</v>
      </c>
      <c r="V97" s="80"/>
      <c r="W97" s="81">
        <f ca="1">SUM(W12:W96)</f>
        <v>285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7479.5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7479.5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349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1C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1C00-000000000000}">
      <formula1>Jahr</formula1>
    </dataValidation>
    <dataValidation type="list" allowBlank="1" showInputMessage="1" showErrorMessage="1" sqref="C12" xr:uid="{00000000-0002-0000-1C00-000001000000}">
      <formula1>Kategorie</formula1>
    </dataValidation>
    <dataValidation type="list" allowBlank="1" showInputMessage="1" showErrorMessage="1" sqref="A13:A97" xr:uid="{00000000-0002-0000-1C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FF0000"/>
    <pageSetUpPr fitToPage="1"/>
  </sheetPr>
  <dimension ref="A1:AD109"/>
  <sheetViews>
    <sheetView topLeftCell="C1" zoomScaleNormal="100" zoomScaleSheetLayoutView="100" workbookViewId="0">
      <pane ySplit="3885" topLeftCell="A67" activePane="bottomLeft"/>
      <selection activeCell="H49" sqref="H49"/>
      <selection pane="bottomLeft" activeCell="J87" sqref="J8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44" t="str">
        <f>IF(Vertragsdaten!B6="","",Vertragsdaten!B6)</f>
        <v>EP SIEP</v>
      </c>
      <c r="C4" s="244"/>
      <c r="D4" s="24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43191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1</v>
      </c>
      <c r="K24" s="147">
        <f t="shared" ca="1" si="4"/>
        <v>140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140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3.25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3.25</v>
      </c>
      <c r="K25" s="147">
        <f t="shared" ca="1" si="4"/>
        <v>383.5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383.5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29.5</v>
      </c>
      <c r="F87" s="75"/>
      <c r="G87" s="100">
        <f t="shared" si="14"/>
        <v>0</v>
      </c>
      <c r="H87" s="122"/>
      <c r="I87" s="147">
        <f t="shared" si="14"/>
        <v>0</v>
      </c>
      <c r="J87" s="122">
        <v>29.5</v>
      </c>
      <c r="K87" s="147">
        <f t="shared" si="16"/>
        <v>2950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2950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33.75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33.75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3473.5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3473.5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3473.5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1D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7" xr:uid="{00000000-0002-0000-1D00-000000000000}">
      <formula1>Name</formula1>
    </dataValidation>
    <dataValidation type="list" allowBlank="1" showInputMessage="1" showErrorMessage="1" sqref="C12" xr:uid="{00000000-0002-0000-1D00-000001000000}">
      <formula1>Kategorie</formula1>
    </dataValidation>
    <dataValidation type="list" allowBlank="1" showInputMessage="1" showErrorMessage="1" sqref="D12" xr:uid="{00000000-0002-0000-1D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FF0000"/>
    <pageSetUpPr fitToPage="1"/>
  </sheetPr>
  <dimension ref="A1:AD109"/>
  <sheetViews>
    <sheetView topLeftCell="E1" zoomScaleNormal="100" zoomScaleSheetLayoutView="100" workbookViewId="0">
      <pane ySplit="3885" topLeftCell="A67" activePane="bottomLeft"/>
      <selection pane="bottomLeft" activeCell="J24" sqref="J2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45" t="str">
        <f>IF(Vertragsdaten!B6="","",Vertragsdaten!B6)</f>
        <v>EP SIEP</v>
      </c>
      <c r="C4" s="245"/>
      <c r="D4" s="245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43221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0.5</v>
      </c>
      <c r="K24" s="147">
        <f t="shared" ca="1" si="4"/>
        <v>70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70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0.5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0.5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70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70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70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1E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1E00-000000000000}">
      <formula1>Jahr</formula1>
    </dataValidation>
    <dataValidation type="list" allowBlank="1" showInputMessage="1" showErrorMessage="1" sqref="C12" xr:uid="{00000000-0002-0000-1E00-000001000000}">
      <formula1>Kategorie</formula1>
    </dataValidation>
    <dataValidation type="list" allowBlank="1" showInputMessage="1" showErrorMessage="1" sqref="A13:A97" xr:uid="{00000000-0002-0000-1E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FF0000"/>
    <pageSetUpPr fitToPage="1"/>
  </sheetPr>
  <dimension ref="A1:AD109"/>
  <sheetViews>
    <sheetView topLeftCell="D1" zoomScaleNormal="100" zoomScaleSheetLayoutView="100" workbookViewId="0">
      <pane ySplit="3885" topLeftCell="A70" activePane="bottomLeft"/>
      <selection activeCell="B8" sqref="B8:D8"/>
      <selection pane="bottomLeft" activeCell="V13" sqref="V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49" t="str">
        <f>IF(Vertragsdaten!B6="","",Vertragsdaten!B6)</f>
        <v>EP SIEP</v>
      </c>
      <c r="C4" s="249"/>
      <c r="D4" s="24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43252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3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1.5</v>
      </c>
      <c r="K13" s="153">
        <f ca="1">IF($D13="",0,$D13*J13)</f>
        <v>210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0.5</v>
      </c>
      <c r="Q13" s="182">
        <f ca="1">IF($D13="",0,$D13*P13)</f>
        <v>70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</v>
      </c>
      <c r="W13" s="153">
        <f ca="1">IF($D13="",0,$D13*V13)</f>
        <v>140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420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3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1.5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0.5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1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210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70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140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420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420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1F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7" xr:uid="{00000000-0002-0000-1F00-000000000000}">
      <formula1>Name</formula1>
    </dataValidation>
    <dataValidation type="list" allowBlank="1" showInputMessage="1" showErrorMessage="1" sqref="C12" xr:uid="{00000000-0002-0000-1F00-000001000000}">
      <formula1>Kategorie</formula1>
    </dataValidation>
    <dataValidation type="list" allowBlank="1" showInputMessage="1" showErrorMessage="1" sqref="D12" xr:uid="{00000000-0002-0000-1F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  <pageSetUpPr fitToPage="1"/>
  </sheetPr>
  <dimension ref="A1:AD109"/>
  <sheetViews>
    <sheetView zoomScaleNormal="100" zoomScaleSheetLayoutView="100" workbookViewId="0"/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0" t="str">
        <f>IF(Vertragsdaten!B6="","",Vertragsdaten!B6)</f>
        <v>EP SIEP</v>
      </c>
      <c r="C4" s="250"/>
      <c r="D4" s="250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43313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15.25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15.25</v>
      </c>
      <c r="K24" s="147">
        <f t="shared" ca="1" si="4"/>
        <v>2135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2135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</v>
      </c>
      <c r="F25" s="107"/>
      <c r="G25" s="100">
        <f t="shared" ca="1" si="3"/>
        <v>0</v>
      </c>
      <c r="H25" s="122">
        <v>1</v>
      </c>
      <c r="I25" s="147">
        <f t="shared" ca="1" si="3"/>
        <v>118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118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16.25</v>
      </c>
      <c r="F95" s="76">
        <f>SUM(F12:F94)</f>
        <v>0</v>
      </c>
      <c r="G95" s="77"/>
      <c r="H95" s="154">
        <f>SUM(H12:H94)</f>
        <v>1</v>
      </c>
      <c r="I95" s="155"/>
      <c r="J95" s="207">
        <f>SUM(J12:J94)</f>
        <v>15.25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118</v>
      </c>
      <c r="J97" s="97"/>
      <c r="K97" s="97">
        <f ca="1">SUM(K12:K96)</f>
        <v>2135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2253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2253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0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000-000000000000}">
      <formula1>Jahr</formula1>
    </dataValidation>
    <dataValidation type="list" allowBlank="1" showInputMessage="1" showErrorMessage="1" sqref="C12" xr:uid="{00000000-0002-0000-2000-000001000000}">
      <formula1>Kategorie</formula1>
    </dataValidation>
    <dataValidation type="list" allowBlank="1" showInputMessage="1" showErrorMessage="1" sqref="A13:A97" xr:uid="{00000000-0002-0000-20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activePane="bottomLeft"/>
      <selection sqref="A1:XFD1048576"/>
      <selection pane="bottomLeft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0" t="str">
        <f>IF(Vertragsdaten!B6="","",Vertragsdaten!B6)</f>
        <v>EP SIEP</v>
      </c>
      <c r="C4" s="250"/>
      <c r="D4" s="250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43344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20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20</v>
      </c>
      <c r="K24" s="147">
        <f t="shared" ca="1" si="4"/>
        <v>2800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2800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40.75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40.75</v>
      </c>
      <c r="K25" s="147">
        <f t="shared" ca="1" si="4"/>
        <v>4808.5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4808.5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203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37.5</v>
      </c>
      <c r="F47" s="107"/>
      <c r="G47" s="100">
        <f t="shared" si="3"/>
        <v>0</v>
      </c>
      <c r="H47" s="122"/>
      <c r="I47" s="147">
        <f t="shared" si="3"/>
        <v>0</v>
      </c>
      <c r="J47" s="122">
        <v>37.5</v>
      </c>
      <c r="K47" s="147">
        <f t="shared" si="4"/>
        <v>3750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3750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0.5</v>
      </c>
      <c r="F65" s="107">
        <v>0.5</v>
      </c>
      <c r="G65" s="100">
        <f t="shared" si="3"/>
        <v>70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70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8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>
        <v>8</v>
      </c>
      <c r="K77" s="147">
        <f t="shared" si="4"/>
        <v>800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800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106.75</v>
      </c>
      <c r="F95" s="76">
        <f>SUM(F12:F94)</f>
        <v>0.5</v>
      </c>
      <c r="G95" s="77"/>
      <c r="H95" s="154">
        <f>SUM(H12:H94)</f>
        <v>0</v>
      </c>
      <c r="I95" s="155"/>
      <c r="J95" s="207">
        <f>SUM(J12:J94)</f>
        <v>106.25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70</v>
      </c>
      <c r="H97" s="80"/>
      <c r="I97" s="81">
        <f ca="1">SUM(I12:I96)</f>
        <v>0</v>
      </c>
      <c r="J97" s="97"/>
      <c r="K97" s="97">
        <f ca="1">SUM(K12:K96)</f>
        <v>12158.5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12228.5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12228.5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1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7" xr:uid="{00000000-0002-0000-2100-000000000000}">
      <formula1>Name</formula1>
    </dataValidation>
    <dataValidation type="list" allowBlank="1" showInputMessage="1" showErrorMessage="1" sqref="C12" xr:uid="{00000000-0002-0000-2100-000001000000}">
      <formula1>Kategorie</formula1>
    </dataValidation>
    <dataValidation type="list" allowBlank="1" showInputMessage="1" showErrorMessage="1" sqref="D12" xr:uid="{00000000-0002-0000-21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activePane="bottomLeft"/>
      <selection activeCell="J47" sqref="J47"/>
      <selection pane="bottomLeft" activeCell="W97" sqref="W9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1" t="str">
        <f>IF(Vertragsdaten!B6="","",Vertragsdaten!B6)</f>
        <v>EP SIEP</v>
      </c>
      <c r="C4" s="251"/>
      <c r="D4" s="25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43374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2</v>
      </c>
      <c r="W18" s="147">
        <f t="shared" ca="1" si="10"/>
        <v>280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280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20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20</v>
      </c>
      <c r="K24" s="147">
        <f t="shared" ca="1" si="4"/>
        <v>2800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2800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36.5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36.5</v>
      </c>
      <c r="K25" s="147">
        <f t="shared" ca="1" si="4"/>
        <v>4307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4307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2.5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2.5</v>
      </c>
      <c r="W34" s="147">
        <f t="shared" si="10"/>
        <v>250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250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62</v>
      </c>
      <c r="F47" s="107"/>
      <c r="G47" s="100">
        <f t="shared" si="3"/>
        <v>0</v>
      </c>
      <c r="H47" s="122"/>
      <c r="I47" s="147">
        <f t="shared" si="3"/>
        <v>0</v>
      </c>
      <c r="J47" s="122">
        <v>62</v>
      </c>
      <c r="K47" s="147">
        <f t="shared" si="4"/>
        <v>6200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6200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1</v>
      </c>
      <c r="F81" s="75"/>
      <c r="G81" s="100">
        <f t="shared" si="14"/>
        <v>0</v>
      </c>
      <c r="H81" s="122"/>
      <c r="I81" s="147">
        <f t="shared" si="14"/>
        <v>0</v>
      </c>
      <c r="J81" s="122">
        <v>1</v>
      </c>
      <c r="K81" s="147">
        <f t="shared" si="16"/>
        <v>35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35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81.5</v>
      </c>
      <c r="F87" s="75"/>
      <c r="G87" s="100">
        <f t="shared" si="14"/>
        <v>0</v>
      </c>
      <c r="H87" s="122"/>
      <c r="I87" s="147">
        <f t="shared" si="14"/>
        <v>0</v>
      </c>
      <c r="J87" s="122">
        <v>81.5</v>
      </c>
      <c r="K87" s="147">
        <f t="shared" si="16"/>
        <v>8150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8150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17</v>
      </c>
      <c r="F90" s="75"/>
      <c r="G90" s="100">
        <f t="shared" si="14"/>
        <v>0</v>
      </c>
      <c r="H90" s="122"/>
      <c r="I90" s="147">
        <f t="shared" si="14"/>
        <v>0</v>
      </c>
      <c r="J90" s="122">
        <v>17</v>
      </c>
      <c r="K90" s="147">
        <f t="shared" si="16"/>
        <v>595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595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222.5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218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4.5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22087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530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22617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22617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 t="s">
        <v>309</v>
      </c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2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200-000000000000}">
      <formula1>Jahr</formula1>
    </dataValidation>
    <dataValidation type="list" allowBlank="1" showInputMessage="1" showErrorMessage="1" sqref="C12" xr:uid="{00000000-0002-0000-2200-000001000000}">
      <formula1>Kategorie</formula1>
    </dataValidation>
    <dataValidation type="list" allowBlank="1" showInputMessage="1" showErrorMessage="1" sqref="A13:A97" xr:uid="{00000000-0002-0000-22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FF0000"/>
    <pageSetUpPr fitToPage="1"/>
  </sheetPr>
  <dimension ref="A1:AD110"/>
  <sheetViews>
    <sheetView topLeftCell="E45" zoomScaleNormal="100" zoomScaleSheetLayoutView="100" workbookViewId="0">
      <pane ySplit="3885" topLeftCell="A14" activePane="bottomLeft"/>
      <selection sqref="A1:XFD1048576"/>
      <selection pane="bottomLeft" activeCell="AB99" sqref="AB9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1" t="str">
        <f>IF(Vertragsdaten!B6="","",Vertragsdaten!B6)</f>
        <v>EP SIEP</v>
      </c>
      <c r="C4" s="251"/>
      <c r="D4" s="25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43405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5.25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5.25</v>
      </c>
      <c r="W18" s="147">
        <f t="shared" ca="1" si="10"/>
        <v>735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735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29.25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29.25</v>
      </c>
      <c r="K25" s="147">
        <f t="shared" ca="1" si="4"/>
        <v>3451.5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3451.5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2.5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>
        <v>2.5</v>
      </c>
      <c r="O32" s="184">
        <f t="shared" ca="1" si="6"/>
        <v>350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350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14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14</v>
      </c>
      <c r="W34" s="147">
        <f t="shared" si="10"/>
        <v>1400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1400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39.5</v>
      </c>
      <c r="F87" s="75"/>
      <c r="G87" s="100">
        <f t="shared" si="14"/>
        <v>0</v>
      </c>
      <c r="H87" s="122"/>
      <c r="I87" s="147">
        <f t="shared" si="14"/>
        <v>0</v>
      </c>
      <c r="J87" s="122">
        <v>39.5</v>
      </c>
      <c r="K87" s="147">
        <f t="shared" si="16"/>
        <v>3950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3950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354</v>
      </c>
      <c r="B94" s="14" t="s">
        <v>66</v>
      </c>
      <c r="C94" s="18" t="s">
        <v>9</v>
      </c>
      <c r="D94" s="19">
        <v>35</v>
      </c>
      <c r="E94" s="20">
        <f t="shared" si="15"/>
        <v>2.75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>
        <v>2.75</v>
      </c>
      <c r="W94" s="147">
        <f t="shared" si="22"/>
        <v>96.25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96.25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93.25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68.75</v>
      </c>
      <c r="K96" s="207"/>
      <c r="L96" s="76">
        <f>SUM(L12:L95)</f>
        <v>0</v>
      </c>
      <c r="M96" s="77"/>
      <c r="N96" s="185">
        <f>SUM(N12:N95)</f>
        <v>2.5</v>
      </c>
      <c r="O96" s="186"/>
      <c r="P96" s="212">
        <f>SUM(P12:P95)</f>
        <v>0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22</v>
      </c>
      <c r="W96" s="155"/>
      <c r="X96" s="76">
        <f>SUM(X12:X95)</f>
        <v>0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7401.5</v>
      </c>
      <c r="L98" s="80"/>
      <c r="M98" s="81">
        <f ca="1">SUM(M12:M97)</f>
        <v>0</v>
      </c>
      <c r="N98" s="80"/>
      <c r="O98" s="81">
        <f ca="1">SUM(O12:O97)</f>
        <v>350</v>
      </c>
      <c r="P98" s="97"/>
      <c r="Q98" s="97">
        <f ca="1">SUM(Q12:Q97)</f>
        <v>0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2231.25</v>
      </c>
      <c r="X98" s="80"/>
      <c r="Y98" s="81">
        <f ca="1">SUM(Y12:Y97)</f>
        <v>0</v>
      </c>
      <c r="Z98" s="81"/>
      <c r="AA98" s="81">
        <f ca="1">SUM(AA12:AA97)</f>
        <v>0</v>
      </c>
      <c r="AB98" s="81">
        <f ca="1">SUM(AB13:AB97)</f>
        <v>9982.75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9982.75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 t="s">
        <v>309</v>
      </c>
      <c r="E101" s="252" t="s">
        <v>353</v>
      </c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3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300-000000000000}">
      <formula1>Jahr</formula1>
    </dataValidation>
    <dataValidation type="list" allowBlank="1" showInputMessage="1" showErrorMessage="1" sqref="C12" xr:uid="{00000000-0002-0000-2300-000001000000}">
      <formula1>Kategorie</formula1>
    </dataValidation>
    <dataValidation type="list" allowBlank="1" showInputMessage="1" showErrorMessage="1" sqref="A13:A98" xr:uid="{00000000-0002-0000-23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FF0000"/>
    <pageSetUpPr fitToPage="1"/>
  </sheetPr>
  <dimension ref="A1:AD109"/>
  <sheetViews>
    <sheetView zoomScaleNormal="100" zoomScaleSheetLayoutView="100" workbookViewId="0"/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1" t="str">
        <f>IF(Vertragsdaten!B6="","",Vertragsdaten!B6)</f>
        <v>EP SIEP</v>
      </c>
      <c r="C4" s="251"/>
      <c r="D4" s="25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43344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7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3</v>
      </c>
      <c r="K13" s="153">
        <f ca="1">IF($D13="",0,$D13*J13)</f>
        <v>420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1.5</v>
      </c>
      <c r="Q13" s="182">
        <f ca="1">IF($D13="",0,$D13*P13)</f>
        <v>210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2.5</v>
      </c>
      <c r="W13" s="153">
        <f ca="1">IF($D13="",0,$D13*V13)</f>
        <v>350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980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27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27</v>
      </c>
      <c r="K24" s="147">
        <f t="shared" ca="1" si="4"/>
        <v>3780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3780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18.25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18.25</v>
      </c>
      <c r="K25" s="147">
        <f t="shared" ca="1" si="4"/>
        <v>2153.5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2153.5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1.5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>
        <v>1.5</v>
      </c>
      <c r="W34" s="147">
        <f t="shared" si="10"/>
        <v>150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150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6.5</v>
      </c>
      <c r="F47" s="107"/>
      <c r="G47" s="100">
        <f t="shared" si="3"/>
        <v>0</v>
      </c>
      <c r="H47" s="122"/>
      <c r="I47" s="147">
        <f t="shared" si="3"/>
        <v>0</v>
      </c>
      <c r="J47" s="122">
        <v>6.5</v>
      </c>
      <c r="K47" s="147">
        <f t="shared" si="4"/>
        <v>650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650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16.75</v>
      </c>
      <c r="F81" s="75"/>
      <c r="G81" s="100">
        <f t="shared" si="14"/>
        <v>0</v>
      </c>
      <c r="H81" s="122"/>
      <c r="I81" s="147">
        <f t="shared" si="14"/>
        <v>0</v>
      </c>
      <c r="J81" s="122">
        <v>16.75</v>
      </c>
      <c r="K81" s="147">
        <f t="shared" si="16"/>
        <v>586.25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586.25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6</v>
      </c>
      <c r="F87" s="75"/>
      <c r="G87" s="100">
        <f t="shared" si="14"/>
        <v>0</v>
      </c>
      <c r="H87" s="122"/>
      <c r="I87" s="147">
        <f t="shared" si="14"/>
        <v>0</v>
      </c>
      <c r="J87" s="122">
        <v>6</v>
      </c>
      <c r="K87" s="147">
        <f t="shared" si="16"/>
        <v>600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600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83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77.5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1.5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4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8189.75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210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500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8899.75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8899.75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4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7" xr:uid="{00000000-0002-0000-2400-000000000000}">
      <formula1>Name</formula1>
    </dataValidation>
    <dataValidation type="list" allowBlank="1" showInputMessage="1" showErrorMessage="1" sqref="C12" xr:uid="{00000000-0002-0000-2400-000001000000}">
      <formula1>Kategorie</formula1>
    </dataValidation>
    <dataValidation type="list" allowBlank="1" showInputMessage="1" showErrorMessage="1" sqref="D12" xr:uid="{00000000-0002-0000-24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topLeftCell="A73" activePane="bottomLeft"/>
      <selection sqref="A1:XFD1048576"/>
      <selection pane="bottomLeft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3" t="str">
        <f>IF(Vertragsdaten!B6="","",Vertragsdaten!B6)</f>
        <v>EP SIEP</v>
      </c>
      <c r="C4" s="253"/>
      <c r="D4" s="253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43466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4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1.75</v>
      </c>
      <c r="K13" s="153">
        <f ca="1">IF($D13="",0,$D13*J13)</f>
        <v>245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0.75</v>
      </c>
      <c r="Q13" s="182">
        <f ca="1">IF($D13="",0,$D13*P13)</f>
        <v>105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1.5</v>
      </c>
      <c r="W13" s="153">
        <f ca="1">IF($D13="",0,$D13*V13)</f>
        <v>210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560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28.5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28.5</v>
      </c>
      <c r="K24" s="147">
        <f t="shared" ca="1" si="4"/>
        <v>3990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3990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3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3</v>
      </c>
      <c r="K25" s="147">
        <f t="shared" ca="1" si="4"/>
        <v>354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354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15.75</v>
      </c>
      <c r="F47" s="107"/>
      <c r="G47" s="100">
        <f t="shared" si="3"/>
        <v>0</v>
      </c>
      <c r="H47" s="122"/>
      <c r="I47" s="147">
        <f t="shared" si="3"/>
        <v>0</v>
      </c>
      <c r="J47" s="122">
        <v>15.75</v>
      </c>
      <c r="K47" s="147">
        <f t="shared" si="4"/>
        <v>1575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1575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51.25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49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0.75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1.5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6164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105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210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6479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6479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5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2500-000000000000}">
      <formula1>Jahr</formula1>
    </dataValidation>
    <dataValidation type="list" allowBlank="1" showInputMessage="1" showErrorMessage="1" sqref="C12" xr:uid="{00000000-0002-0000-2500-000001000000}">
      <formula1>Kategorie</formula1>
    </dataValidation>
    <dataValidation type="list" allowBlank="1" showInputMessage="1" showErrorMessage="1" sqref="A13:A97" xr:uid="{00000000-0002-0000-25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topLeftCell="A79" activePane="bottomLeft"/>
      <selection sqref="A1:XFD1048576"/>
      <selection pane="bottomLeft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4" t="str">
        <f>IF(Vertragsdaten!B6="","",Vertragsdaten!B6)</f>
        <v>EP SIEP</v>
      </c>
      <c r="C4" s="254"/>
      <c r="D4" s="25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43497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6.5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6.5</v>
      </c>
      <c r="K24" s="147">
        <f t="shared" ca="1" si="4"/>
        <v>910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910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1.5</v>
      </c>
      <c r="F30" s="107"/>
      <c r="G30" s="100">
        <f t="shared" ca="1" si="3"/>
        <v>0</v>
      </c>
      <c r="H30" s="122"/>
      <c r="I30" s="147">
        <f t="shared" ca="1" si="3"/>
        <v>0</v>
      </c>
      <c r="J30" s="122">
        <v>1.5</v>
      </c>
      <c r="K30" s="147">
        <f t="shared" ca="1" si="4"/>
        <v>150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150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0.75</v>
      </c>
      <c r="F36" s="107"/>
      <c r="G36" s="100">
        <f t="shared" ca="1" si="3"/>
        <v>0</v>
      </c>
      <c r="H36" s="122"/>
      <c r="I36" s="147">
        <f t="shared" ca="1" si="3"/>
        <v>0</v>
      </c>
      <c r="J36" s="122">
        <v>0.75</v>
      </c>
      <c r="K36" s="147">
        <f t="shared" ca="1" si="4"/>
        <v>75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75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56</v>
      </c>
      <c r="F47" s="107"/>
      <c r="G47" s="100">
        <f t="shared" si="3"/>
        <v>0</v>
      </c>
      <c r="H47" s="122"/>
      <c r="I47" s="147">
        <f t="shared" si="3"/>
        <v>0</v>
      </c>
      <c r="J47" s="122">
        <v>56</v>
      </c>
      <c r="K47" s="147">
        <f t="shared" si="4"/>
        <v>5600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5600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64.75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64.75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6735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6735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6735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6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7" xr:uid="{00000000-0002-0000-2600-000000000000}">
      <formula1>Name</formula1>
    </dataValidation>
    <dataValidation type="list" allowBlank="1" showInputMessage="1" showErrorMessage="1" sqref="C12" xr:uid="{00000000-0002-0000-2600-000001000000}">
      <formula1>Kategorie</formula1>
    </dataValidation>
    <dataValidation type="list" allowBlank="1" showInputMessage="1" showErrorMessage="1" sqref="D12" xr:uid="{00000000-0002-0000-26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FF0000"/>
    <pageSetUpPr fitToPage="1"/>
  </sheetPr>
  <dimension ref="A1:AD109"/>
  <sheetViews>
    <sheetView topLeftCell="A58" zoomScaleNormal="100" zoomScaleSheetLayoutView="100" workbookViewId="0">
      <selection activeCell="A100" sqref="A10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5" t="str">
        <f>IF(Vertragsdaten!B6="","",Vertragsdaten!B6)</f>
        <v>EP SIEP</v>
      </c>
      <c r="C4" s="255"/>
      <c r="D4" s="255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43525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0.5</v>
      </c>
      <c r="K24" s="147">
        <f t="shared" ca="1" si="4"/>
        <v>70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70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0.5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0.5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0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70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70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70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7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2700-000000000000}">
      <formula1>Jahr</formula1>
    </dataValidation>
    <dataValidation type="list" allowBlank="1" showInputMessage="1" showErrorMessage="1" sqref="C12" xr:uid="{00000000-0002-0000-2700-000001000000}">
      <formula1>Kategorie</formula1>
    </dataValidation>
    <dataValidation type="list" allowBlank="1" showInputMessage="1" showErrorMessage="1" sqref="A13:A97" xr:uid="{00000000-0002-0000-27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topLeftCell="A76" activePane="bottomLeft"/>
      <selection sqref="A1:XFD1048576"/>
      <selection pane="bottomLeft" activeCell="B100" sqref="B10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6" t="str">
        <f>IF(Vertragsdaten!B6="","",Vertragsdaten!B6)</f>
        <v>EP SIEP</v>
      </c>
      <c r="C4" s="256"/>
      <c r="D4" s="256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43586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3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1.5</v>
      </c>
      <c r="K13" s="153">
        <f ca="1">IF($D13="",0,$D13*J13)</f>
        <v>210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0.5</v>
      </c>
      <c r="Q13" s="182">
        <f ca="1">IF($D13="",0,$D13*P13)</f>
        <v>70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</v>
      </c>
      <c r="W13" s="153">
        <f ca="1">IF($D13="",0,$D13*V13)</f>
        <v>140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420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1</v>
      </c>
      <c r="K24" s="147">
        <f t="shared" ca="1" si="4"/>
        <v>140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140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4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2.5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0.5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1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350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70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140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560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560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8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7" xr:uid="{00000000-0002-0000-2800-000000000000}">
      <formula1>Name</formula1>
    </dataValidation>
    <dataValidation type="list" allowBlank="1" showInputMessage="1" showErrorMessage="1" sqref="C12" xr:uid="{00000000-0002-0000-2800-000001000000}">
      <formula1>Kategorie</formula1>
    </dataValidation>
    <dataValidation type="list" allowBlank="1" showInputMessage="1" showErrorMessage="1" sqref="D12" xr:uid="{00000000-0002-0000-28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topLeftCell="A82" activePane="bottomLeft"/>
      <selection sqref="A1:XFD1048576"/>
      <selection pane="bottomLeft" activeCell="B100" sqref="B10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7" t="str">
        <f>IF(Vertragsdaten!B6="","",Vertragsdaten!B6)</f>
        <v>EP SIEP</v>
      </c>
      <c r="C4" s="257"/>
      <c r="D4" s="257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43617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4.5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2</v>
      </c>
      <c r="K13" s="153">
        <f ca="1">IF($D13="",0,$D13*J13)</f>
        <v>280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1</v>
      </c>
      <c r="Q13" s="182">
        <f ca="1">IF($D13="",0,$D13*P13)</f>
        <v>140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1.5</v>
      </c>
      <c r="W13" s="153">
        <f ca="1">IF($D13="",0,$D13*V13)</f>
        <v>210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630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1.25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1.25</v>
      </c>
      <c r="Q15" s="184">
        <f t="shared" ca="1" si="7"/>
        <v>147.5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147.5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6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>
        <v>6</v>
      </c>
      <c r="Q22" s="184">
        <f t="shared" ca="1" si="7"/>
        <v>600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600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</v>
      </c>
      <c r="K24" s="147">
        <f t="shared" ca="1" si="4"/>
        <v>280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280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8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>
        <v>8</v>
      </c>
      <c r="Q67" s="184">
        <f t="shared" si="7"/>
        <v>480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480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21.75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4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16.25</v>
      </c>
      <c r="Q95" s="212"/>
      <c r="R95" s="76">
        <f>SUM(R12:R94)</f>
        <v>0</v>
      </c>
      <c r="S95" s="77"/>
      <c r="T95" s="154">
        <f>SUM(T12:T94)</f>
        <v>0</v>
      </c>
      <c r="U95" s="155"/>
      <c r="V95" s="154">
        <f>SUM(V12:V94)</f>
        <v>1.5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560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1367.5</v>
      </c>
      <c r="R97" s="80"/>
      <c r="S97" s="81">
        <f ca="1">SUM(S12:S96)</f>
        <v>0</v>
      </c>
      <c r="T97" s="80"/>
      <c r="U97" s="81">
        <f ca="1">SUM(U12:U96)</f>
        <v>0</v>
      </c>
      <c r="V97" s="80"/>
      <c r="W97" s="81">
        <f ca="1">SUM(W12:W96)</f>
        <v>210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2137.5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2137.5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9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900-000000000000}">
      <formula1>Jahr</formula1>
    </dataValidation>
    <dataValidation type="list" allowBlank="1" showInputMessage="1" showErrorMessage="1" sqref="C12" xr:uid="{00000000-0002-0000-2900-000001000000}">
      <formula1>Kategorie</formula1>
    </dataValidation>
    <dataValidation type="list" allowBlank="1" showInputMessage="1" showErrorMessage="1" sqref="A13:A97" xr:uid="{00000000-0002-0000-29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FF0000"/>
    <pageSetUpPr fitToPage="1"/>
  </sheetPr>
  <dimension ref="A1:AD109"/>
  <sheetViews>
    <sheetView topLeftCell="A45" zoomScaleNormal="100" zoomScaleSheetLayoutView="100" workbookViewId="0">
      <pane ySplit="3885" topLeftCell="A70" activePane="bottomLeft"/>
      <selection sqref="A1:XFD1048576"/>
      <selection pane="bottomLeft" activeCell="AD13" sqref="AD1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7" t="str">
        <f>IF(Vertragsdaten!B6="","",Vertragsdaten!B6)</f>
        <v>EP SIEP</v>
      </c>
      <c r="C4" s="257"/>
      <c r="D4" s="257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43647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1.5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0.75</v>
      </c>
      <c r="K13" s="153">
        <f ca="1">IF($D13="",0,$D13*J13)</f>
        <v>105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0.25</v>
      </c>
      <c r="Q13" s="182">
        <f ca="1">IF($D13="",0,$D13*P13)</f>
        <v>35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0.5</v>
      </c>
      <c r="W13" s="153">
        <f ca="1">IF($D13="",0,$D13*V13)</f>
        <v>70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210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</v>
      </c>
      <c r="Q15" s="184">
        <f t="shared" ca="1" si="7"/>
        <v>118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118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5.5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>
        <v>5.5</v>
      </c>
      <c r="Q22" s="184">
        <f t="shared" ca="1" si="7"/>
        <v>550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550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24.25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24.25</v>
      </c>
      <c r="K24" s="147">
        <f t="shared" ca="1" si="4"/>
        <v>3395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3395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17.25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17.25</v>
      </c>
      <c r="K25" s="147">
        <f t="shared" ca="1" si="4"/>
        <v>2035.5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2035.5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11.5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>
        <v>7</v>
      </c>
      <c r="S34" s="100">
        <f t="shared" si="8"/>
        <v>700</v>
      </c>
      <c r="T34" s="122"/>
      <c r="U34" s="147">
        <f t="shared" si="9"/>
        <v>0</v>
      </c>
      <c r="V34" s="122">
        <v>4.5</v>
      </c>
      <c r="W34" s="147">
        <f t="shared" si="10"/>
        <v>450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1150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8.75</v>
      </c>
      <c r="F44" s="107"/>
      <c r="G44" s="100">
        <f t="shared" si="3"/>
        <v>0</v>
      </c>
      <c r="H44" s="122"/>
      <c r="I44" s="147">
        <f t="shared" si="3"/>
        <v>0</v>
      </c>
      <c r="J44" s="122">
        <v>7</v>
      </c>
      <c r="K44" s="147">
        <f t="shared" si="4"/>
        <v>700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>
        <v>1.75</v>
      </c>
      <c r="W44" s="147">
        <f t="shared" si="10"/>
        <v>175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875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2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>
        <v>2</v>
      </c>
      <c r="W56" s="147">
        <f t="shared" ca="1" si="10"/>
        <v>236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236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5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3" si="16">IF($D78="",0,$D78*J78)</f>
        <v>0</v>
      </c>
      <c r="L78" s="104"/>
      <c r="M78" s="100">
        <f t="shared" ref="M78:M93" si="17">IF($D78="",0,$D78*L78)</f>
        <v>0</v>
      </c>
      <c r="N78" s="183"/>
      <c r="O78" s="184">
        <f t="shared" ref="O78:O93" si="18">IF($D78="",0,$D78*N78)</f>
        <v>0</v>
      </c>
      <c r="P78" s="183"/>
      <c r="Q78" s="184">
        <f t="shared" ref="Q78:Q93" si="19">IF($D78="",0,$D78*P78)</f>
        <v>0</v>
      </c>
      <c r="R78" s="104"/>
      <c r="S78" s="100">
        <f t="shared" ref="S78:S93" si="20">IF($D78="",0,$D78*R78)</f>
        <v>0</v>
      </c>
      <c r="T78" s="122"/>
      <c r="U78" s="147">
        <f t="shared" ref="U78:U93" si="21">IF($D78="",0,$D78*T78)</f>
        <v>0</v>
      </c>
      <c r="V78" s="122"/>
      <c r="W78" s="147">
        <f t="shared" ref="W78:W93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3" si="24">IF($D78="",0,$D78*Z78)</f>
        <v>0</v>
      </c>
      <c r="AB78" s="83">
        <f t="shared" ref="AB78:AB94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9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9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9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9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9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9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9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5</v>
      </c>
      <c r="F87" s="75"/>
      <c r="G87" s="100">
        <f t="shared" si="14"/>
        <v>0</v>
      </c>
      <c r="H87" s="122"/>
      <c r="I87" s="147">
        <f t="shared" si="14"/>
        <v>0</v>
      </c>
      <c r="J87" s="122">
        <v>5</v>
      </c>
      <c r="K87" s="147">
        <f t="shared" si="16"/>
        <v>500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3" si="26">IF($D87="",0,$D87*X87)</f>
        <v>0</v>
      </c>
      <c r="Z87" s="171"/>
      <c r="AA87" s="140">
        <f t="shared" si="24"/>
        <v>0</v>
      </c>
      <c r="AB87" s="83">
        <f t="shared" si="25"/>
        <v>500</v>
      </c>
    </row>
    <row r="88" spans="1:29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9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9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9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9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9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9" ht="15" customHeight="1">
      <c r="A94" s="85"/>
      <c r="B94" s="14"/>
      <c r="C94" s="18"/>
      <c r="D94" s="19"/>
      <c r="E94" s="20"/>
      <c r="F94" s="75"/>
      <c r="G94" s="100"/>
      <c r="H94" s="107"/>
      <c r="I94" s="147"/>
      <c r="J94" s="214"/>
      <c r="K94" s="147"/>
      <c r="L94" s="75"/>
      <c r="M94" s="100"/>
      <c r="N94" s="233"/>
      <c r="O94" s="184"/>
      <c r="P94" s="234"/>
      <c r="Q94" s="184"/>
      <c r="R94" s="75"/>
      <c r="S94" s="100"/>
      <c r="T94" s="107"/>
      <c r="U94" s="147"/>
      <c r="V94" s="107"/>
      <c r="W94" s="147"/>
      <c r="X94" s="75"/>
      <c r="Y94" s="100"/>
      <c r="Z94" s="171"/>
      <c r="AA94" s="140"/>
      <c r="AB94" s="83">
        <f t="shared" si="25"/>
        <v>0</v>
      </c>
    </row>
    <row r="95" spans="1:29" s="62" customFormat="1" ht="15" customHeight="1">
      <c r="A95" s="86"/>
      <c r="C95" s="63" t="s">
        <v>155</v>
      </c>
      <c r="D95" s="57"/>
      <c r="E95" s="20">
        <f t="shared" si="15"/>
        <v>76.75</v>
      </c>
      <c r="F95" s="76">
        <f>SUM(F12:F94)</f>
        <v>0</v>
      </c>
      <c r="G95" s="77"/>
      <c r="H95" s="154">
        <f>SUM(H12:H94)</f>
        <v>0</v>
      </c>
      <c r="I95" s="155"/>
      <c r="J95" s="207">
        <f>SUM(J12:J94)</f>
        <v>54.25</v>
      </c>
      <c r="K95" s="207"/>
      <c r="L95" s="76">
        <f>SUM(L12:L94)</f>
        <v>0</v>
      </c>
      <c r="M95" s="77"/>
      <c r="N95" s="185">
        <f>SUM(N12:N94)</f>
        <v>0</v>
      </c>
      <c r="O95" s="186"/>
      <c r="P95" s="212">
        <f>SUM(P12:P94)</f>
        <v>6.75</v>
      </c>
      <c r="Q95" s="212"/>
      <c r="R95" s="76">
        <f>SUM(R12:R94)</f>
        <v>7</v>
      </c>
      <c r="S95" s="77"/>
      <c r="T95" s="154">
        <f>SUM(T12:T94)</f>
        <v>0</v>
      </c>
      <c r="U95" s="155"/>
      <c r="V95" s="154">
        <f>SUM(V12:V94)</f>
        <v>8.75</v>
      </c>
      <c r="W95" s="155"/>
      <c r="X95" s="76">
        <f>SUM(X12:X94)</f>
        <v>0</v>
      </c>
      <c r="Y95" s="77"/>
      <c r="Z95" s="77">
        <f>SUM(Z12:Z94)</f>
        <v>0</v>
      </c>
      <c r="AA95" s="77"/>
      <c r="AB95" s="77"/>
    </row>
    <row r="96" spans="1:29" ht="4.5" customHeight="1">
      <c r="A96" s="87"/>
      <c r="B96" s="40"/>
      <c r="C96" s="69"/>
      <c r="D96" s="70"/>
      <c r="E96" s="70"/>
      <c r="F96" s="78"/>
      <c r="G96" s="79"/>
      <c r="H96" s="156"/>
      <c r="I96" s="157"/>
      <c r="J96" s="208"/>
      <c r="K96" s="208"/>
      <c r="L96" s="78"/>
      <c r="M96" s="79"/>
      <c r="N96" s="187"/>
      <c r="O96" s="188"/>
      <c r="P96" s="213"/>
      <c r="Q96" s="213"/>
      <c r="R96" s="78"/>
      <c r="S96" s="79"/>
      <c r="T96" s="156"/>
      <c r="U96" s="157"/>
      <c r="V96" s="156"/>
      <c r="W96" s="157"/>
      <c r="X96" s="78"/>
      <c r="Y96" s="79"/>
      <c r="Z96" s="70"/>
      <c r="AA96" s="70"/>
      <c r="AB96" s="70"/>
      <c r="AC96" s="65"/>
    </row>
    <row r="97" spans="1:28" s="14" customFormat="1" ht="15" customHeight="1">
      <c r="A97" s="159"/>
      <c r="B97" s="159"/>
      <c r="C97" s="67" t="s">
        <v>156</v>
      </c>
      <c r="D97" s="160"/>
      <c r="E97" s="161"/>
      <c r="F97" s="80"/>
      <c r="G97" s="81">
        <f ca="1">SUM(G12:G96)</f>
        <v>0</v>
      </c>
      <c r="H97" s="80"/>
      <c r="I97" s="81">
        <f ca="1">SUM(I12:I96)</f>
        <v>0</v>
      </c>
      <c r="J97" s="97"/>
      <c r="K97" s="97">
        <f ca="1">SUM(K12:K96)</f>
        <v>6735.5</v>
      </c>
      <c r="L97" s="80"/>
      <c r="M97" s="81">
        <f ca="1">SUM(M12:M96)</f>
        <v>0</v>
      </c>
      <c r="N97" s="80"/>
      <c r="O97" s="81">
        <f ca="1">SUM(O12:O96)</f>
        <v>0</v>
      </c>
      <c r="P97" s="97"/>
      <c r="Q97" s="97">
        <f ca="1">SUM(Q12:Q96)</f>
        <v>703</v>
      </c>
      <c r="R97" s="80"/>
      <c r="S97" s="81">
        <f ca="1">SUM(S12:S96)</f>
        <v>700</v>
      </c>
      <c r="T97" s="80"/>
      <c r="U97" s="81">
        <f ca="1">SUM(U12:U96)</f>
        <v>0</v>
      </c>
      <c r="V97" s="80"/>
      <c r="W97" s="81">
        <f ca="1">SUM(W12:W96)</f>
        <v>931</v>
      </c>
      <c r="X97" s="80"/>
      <c r="Y97" s="81">
        <f ca="1">SUM(Y12:Y96)</f>
        <v>0</v>
      </c>
      <c r="Z97" s="81"/>
      <c r="AA97" s="81">
        <f ca="1">SUM(AA12:AA96)</f>
        <v>0</v>
      </c>
      <c r="AB97" s="81">
        <f ca="1">SUM(AB13:AB96)</f>
        <v>9069.5</v>
      </c>
    </row>
    <row r="98" spans="1:28">
      <c r="C98" s="41" t="s">
        <v>25</v>
      </c>
      <c r="F98" s="41"/>
      <c r="G98" s="41"/>
      <c r="H98" s="41"/>
      <c r="I98" s="41"/>
      <c r="J98" s="41"/>
      <c r="K98" s="41"/>
      <c r="L98" s="41"/>
      <c r="M98" s="41"/>
      <c r="N98" s="191"/>
      <c r="O98" s="191"/>
      <c r="P98" s="191"/>
      <c r="Q98" s="191"/>
      <c r="R98" s="41"/>
      <c r="S98" s="41"/>
      <c r="T98" s="41"/>
      <c r="U98" s="41"/>
      <c r="V98" s="41"/>
      <c r="W98" s="41"/>
      <c r="X98" s="41"/>
      <c r="Y98" s="41"/>
      <c r="Z98" s="41"/>
      <c r="AA98" s="41"/>
      <c r="AB98" s="42">
        <f ca="1">SUBTOTAL(9,AB13:AB96)</f>
        <v>9069.5</v>
      </c>
    </row>
    <row r="99" spans="1:28">
      <c r="C99" s="56"/>
      <c r="F99" s="56"/>
      <c r="G99" s="56"/>
      <c r="H99" s="158"/>
      <c r="I99" s="158"/>
      <c r="J99" s="158"/>
      <c r="K99" s="158"/>
      <c r="L99" s="56"/>
      <c r="M99" s="56"/>
      <c r="N99" s="192"/>
      <c r="O99" s="192"/>
      <c r="P99" s="192"/>
      <c r="Q99" s="192"/>
      <c r="R99" s="56"/>
      <c r="S99" s="56"/>
      <c r="T99" s="158"/>
      <c r="U99" s="158"/>
      <c r="V99" s="158"/>
      <c r="W99" s="158"/>
      <c r="X99" s="56"/>
      <c r="Y99" s="56"/>
      <c r="Z99" s="56"/>
      <c r="AA99" s="56"/>
    </row>
    <row r="100" spans="1:28">
      <c r="A100" s="218"/>
      <c r="AB100" s="19"/>
    </row>
    <row r="104" spans="1:28">
      <c r="O104" s="193">
        <f>SUM(O100:O103)</f>
        <v>0</v>
      </c>
    </row>
    <row r="109" spans="1:28">
      <c r="AB109" s="21">
        <f>SUM(AB107-AB106)</f>
        <v>0</v>
      </c>
    </row>
  </sheetData>
  <autoFilter ref="A12:AB97" xr:uid="{00000000-0009-0000-0000-00002A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7" xr:uid="{00000000-0002-0000-2A00-000000000000}">
      <formula1>Name</formula1>
    </dataValidation>
    <dataValidation type="list" allowBlank="1" showInputMessage="1" showErrorMessage="1" sqref="C12" xr:uid="{00000000-0002-0000-2A00-000001000000}">
      <formula1>Kategorie</formula1>
    </dataValidation>
    <dataValidation type="list" allowBlank="1" showInputMessage="1" showErrorMessage="1" sqref="D12" xr:uid="{00000000-0002-0000-2A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FF0000"/>
    <pageSetUpPr fitToPage="1"/>
  </sheetPr>
  <dimension ref="A1:AD110"/>
  <sheetViews>
    <sheetView topLeftCell="A45" zoomScaleNormal="100" zoomScaleSheetLayoutView="100" workbookViewId="0">
      <pane ySplit="3885" topLeftCell="A73" activePane="bottomLeft"/>
      <selection sqref="A1:XFD1048576"/>
      <selection pane="bottomLeft" activeCell="A101" sqref="A101:B101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8" t="str">
        <f>IF(Vertragsdaten!B6="","",Vertragsdaten!B6)</f>
        <v>EP SIEP</v>
      </c>
      <c r="C4" s="258"/>
      <c r="D4" s="258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43678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11.25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11.25</v>
      </c>
      <c r="K24" s="147">
        <f t="shared" ca="1" si="4"/>
        <v>1575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1575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1.5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>
        <v>1.5</v>
      </c>
      <c r="Y32" s="100">
        <f t="shared" ca="1" si="11"/>
        <v>210</v>
      </c>
      <c r="Z32" s="171"/>
      <c r="AA32" s="140">
        <f t="shared" ca="1" si="12"/>
        <v>0</v>
      </c>
      <c r="AB32" s="83">
        <f t="shared" ca="1" si="1"/>
        <v>210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5</v>
      </c>
      <c r="F38" s="107"/>
      <c r="G38" s="100">
        <f t="shared" ca="1" si="3"/>
        <v>0</v>
      </c>
      <c r="H38" s="122"/>
      <c r="I38" s="147">
        <f t="shared" ca="1" si="3"/>
        <v>0</v>
      </c>
      <c r="J38" s="122">
        <v>2</v>
      </c>
      <c r="K38" s="147">
        <f t="shared" ca="1" si="4"/>
        <v>280</v>
      </c>
      <c r="L38" s="104"/>
      <c r="M38" s="100">
        <f t="shared" ca="1" si="5"/>
        <v>0</v>
      </c>
      <c r="N38" s="183"/>
      <c r="O38" s="184">
        <f t="shared" ca="1" si="6"/>
        <v>0</v>
      </c>
      <c r="P38" s="183">
        <v>3</v>
      </c>
      <c r="Q38" s="184">
        <f t="shared" ca="1" si="7"/>
        <v>420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700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355</v>
      </c>
      <c r="B94" s="14" t="s">
        <v>66</v>
      </c>
      <c r="C94" s="18" t="s">
        <v>8</v>
      </c>
      <c r="D94" s="19">
        <v>60</v>
      </c>
      <c r="E94" s="20">
        <f t="shared" si="15"/>
        <v>4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>
        <v>4</v>
      </c>
      <c r="Q94" s="184">
        <f t="shared" si="19"/>
        <v>240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240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21.75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13.25</v>
      </c>
      <c r="K96" s="207"/>
      <c r="L96" s="76">
        <f>SUM(L12:L95)</f>
        <v>0</v>
      </c>
      <c r="M96" s="77"/>
      <c r="N96" s="185">
        <f>SUM(N12:N95)</f>
        <v>0</v>
      </c>
      <c r="O96" s="186"/>
      <c r="P96" s="212">
        <f>SUM(P12:P95)</f>
        <v>7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0</v>
      </c>
      <c r="W96" s="155"/>
      <c r="X96" s="76">
        <f>SUM(X12:X95)</f>
        <v>1.5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1855</v>
      </c>
      <c r="L98" s="80"/>
      <c r="M98" s="81">
        <f ca="1">SUM(M12:M97)</f>
        <v>0</v>
      </c>
      <c r="N98" s="80"/>
      <c r="O98" s="81">
        <f ca="1">SUM(O12:O97)</f>
        <v>0</v>
      </c>
      <c r="P98" s="97"/>
      <c r="Q98" s="97">
        <f ca="1">SUM(Q12:Q97)</f>
        <v>660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0</v>
      </c>
      <c r="X98" s="80"/>
      <c r="Y98" s="81">
        <f ca="1">SUM(Y12:Y97)</f>
        <v>210</v>
      </c>
      <c r="Z98" s="81"/>
      <c r="AA98" s="81">
        <f ca="1">SUM(AA12:AA97)</f>
        <v>0</v>
      </c>
      <c r="AB98" s="81">
        <f ca="1">SUM(AB13:AB97)</f>
        <v>2725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2725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/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B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2B00-000000000000}">
      <formula1>Jahr</formula1>
    </dataValidation>
    <dataValidation type="list" allowBlank="1" showInputMessage="1" showErrorMessage="1" sqref="C12" xr:uid="{00000000-0002-0000-2B00-000001000000}">
      <formula1>Kategorie</formula1>
    </dataValidation>
    <dataValidation type="list" allowBlank="1" showInputMessage="1" showErrorMessage="1" sqref="A13:A98" xr:uid="{00000000-0002-0000-2B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FF0000"/>
    <pageSetUpPr fitToPage="1"/>
  </sheetPr>
  <dimension ref="A1:AD110"/>
  <sheetViews>
    <sheetView topLeftCell="B5" zoomScaleNormal="100" zoomScaleSheetLayoutView="100" workbookViewId="0">
      <selection activeCell="X49" sqref="X4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59" t="str">
        <f>IF(Vertragsdaten!B6="","",Vertragsdaten!B6)</f>
        <v>EP SIEP</v>
      </c>
      <c r="C4" s="259"/>
      <c r="D4" s="25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43709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2</v>
      </c>
      <c r="F47" s="107"/>
      <c r="G47" s="100">
        <f t="shared" si="3"/>
        <v>0</v>
      </c>
      <c r="H47" s="122"/>
      <c r="I47" s="147">
        <f t="shared" si="3"/>
        <v>0</v>
      </c>
      <c r="J47" s="122">
        <v>2</v>
      </c>
      <c r="K47" s="147">
        <f t="shared" si="4"/>
        <v>200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200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2.5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>
        <v>2.5</v>
      </c>
      <c r="Y49" s="100">
        <f t="shared" si="11"/>
        <v>250</v>
      </c>
      <c r="Z49" s="171"/>
      <c r="AA49" s="140">
        <f t="shared" si="12"/>
        <v>0</v>
      </c>
      <c r="AB49" s="83">
        <f t="shared" si="1"/>
        <v>250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355</v>
      </c>
      <c r="B94" s="14" t="s">
        <v>66</v>
      </c>
      <c r="C94" s="18" t="s">
        <v>8</v>
      </c>
      <c r="D94" s="19">
        <v>60</v>
      </c>
      <c r="E94" s="20">
        <f t="shared" si="15"/>
        <v>0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4.5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2</v>
      </c>
      <c r="K96" s="207"/>
      <c r="L96" s="76">
        <f>SUM(L12:L95)</f>
        <v>0</v>
      </c>
      <c r="M96" s="77"/>
      <c r="N96" s="185">
        <f>SUM(N12:N95)</f>
        <v>0</v>
      </c>
      <c r="O96" s="186"/>
      <c r="P96" s="212">
        <f>SUM(P12:P95)</f>
        <v>0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0</v>
      </c>
      <c r="W96" s="155"/>
      <c r="X96" s="76">
        <f>SUM(X12:X95)</f>
        <v>2.5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200</v>
      </c>
      <c r="L98" s="80"/>
      <c r="M98" s="81">
        <f ca="1">SUM(M12:M97)</f>
        <v>0</v>
      </c>
      <c r="N98" s="80"/>
      <c r="O98" s="81">
        <f ca="1">SUM(O12:O97)</f>
        <v>0</v>
      </c>
      <c r="P98" s="97"/>
      <c r="Q98" s="97">
        <f ca="1">SUM(Q12:Q97)</f>
        <v>0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0</v>
      </c>
      <c r="X98" s="80"/>
      <c r="Y98" s="81">
        <f ca="1">SUM(Y12:Y97)</f>
        <v>250</v>
      </c>
      <c r="Z98" s="81"/>
      <c r="AA98" s="81">
        <f ca="1">SUM(AA12:AA97)</f>
        <v>0</v>
      </c>
      <c r="AB98" s="81">
        <f ca="1">SUM(AB13:AB97)</f>
        <v>450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450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/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C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98" xr:uid="{00000000-0002-0000-2C00-000000000000}">
      <formula1>Name</formula1>
    </dataValidation>
    <dataValidation type="list" allowBlank="1" showInputMessage="1" showErrorMessage="1" sqref="C12" xr:uid="{00000000-0002-0000-2C00-000001000000}">
      <formula1>Kategorie</formula1>
    </dataValidation>
    <dataValidation type="list" allowBlank="1" showInputMessage="1" showErrorMessage="1" sqref="D12" xr:uid="{00000000-0002-0000-2C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FF0000"/>
    <pageSetUpPr fitToPage="1"/>
  </sheetPr>
  <dimension ref="A1:AD110"/>
  <sheetViews>
    <sheetView zoomScaleNormal="100" zoomScaleSheetLayoutView="100" workbookViewId="0">
      <pane ySplit="3885" topLeftCell="A76" activePane="bottomLeft"/>
      <selection pane="bottomLeft" activeCell="K98" sqref="K98:Y9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0" t="str">
        <f>IF(Vertragsdaten!B6="","",Vertragsdaten!B6)</f>
        <v>EP SIEP</v>
      </c>
      <c r="C4" s="260"/>
      <c r="D4" s="260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43739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6.75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6.75</v>
      </c>
      <c r="Q15" s="184">
        <f t="shared" ca="1" si="7"/>
        <v>796.5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796.5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1</v>
      </c>
      <c r="W18" s="147">
        <f t="shared" ca="1" si="10"/>
        <v>140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140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8.25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8.25</v>
      </c>
      <c r="K25" s="147">
        <f t="shared" ca="1" si="4"/>
        <v>973.5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973.5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3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>
        <v>3</v>
      </c>
      <c r="Y39" s="100">
        <f t="shared" ca="1" si="11"/>
        <v>420</v>
      </c>
      <c r="Z39" s="171"/>
      <c r="AA39" s="140">
        <f t="shared" ca="1" si="12"/>
        <v>0</v>
      </c>
      <c r="AB39" s="83">
        <f t="shared" ca="1" si="1"/>
        <v>420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1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>
        <v>1</v>
      </c>
      <c r="Y49" s="100">
        <f t="shared" si="11"/>
        <v>100</v>
      </c>
      <c r="Z49" s="171"/>
      <c r="AA49" s="140">
        <f t="shared" si="12"/>
        <v>0</v>
      </c>
      <c r="AB49" s="83">
        <f t="shared" si="1"/>
        <v>100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355</v>
      </c>
      <c r="B94" s="14" t="s">
        <v>66</v>
      </c>
      <c r="C94" s="18" t="s">
        <v>8</v>
      </c>
      <c r="D94" s="19">
        <v>60</v>
      </c>
      <c r="E94" s="20">
        <f t="shared" si="15"/>
        <v>0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20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8.25</v>
      </c>
      <c r="K96" s="207"/>
      <c r="L96" s="76">
        <f>SUM(L12:L95)</f>
        <v>0</v>
      </c>
      <c r="M96" s="77"/>
      <c r="N96" s="185">
        <f>SUM(N12:N95)</f>
        <v>0</v>
      </c>
      <c r="O96" s="186"/>
      <c r="P96" s="212">
        <f>SUM(P12:P95)</f>
        <v>6.75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1</v>
      </c>
      <c r="W96" s="155"/>
      <c r="X96" s="76">
        <f>SUM(X12:X95)</f>
        <v>4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973.5</v>
      </c>
      <c r="L98" s="80"/>
      <c r="M98" s="81">
        <f ca="1">SUM(M12:M97)</f>
        <v>0</v>
      </c>
      <c r="N98" s="80"/>
      <c r="O98" s="81">
        <f ca="1">SUM(O12:O97)</f>
        <v>0</v>
      </c>
      <c r="P98" s="97"/>
      <c r="Q98" s="97">
        <f ca="1">SUM(Q12:Q97)</f>
        <v>796.5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140</v>
      </c>
      <c r="X98" s="80"/>
      <c r="Y98" s="81">
        <f ca="1">SUM(Y12:Y97)</f>
        <v>520</v>
      </c>
      <c r="Z98" s="81"/>
      <c r="AA98" s="81">
        <f ca="1">SUM(AA12:AA97)</f>
        <v>0</v>
      </c>
      <c r="AB98" s="81">
        <f ca="1">SUM(AB13:AB97)</f>
        <v>2430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2430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/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D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D00-000000000000}">
      <formula1>Jahr</formula1>
    </dataValidation>
    <dataValidation type="list" allowBlank="1" showInputMessage="1" showErrorMessage="1" sqref="C12" xr:uid="{00000000-0002-0000-2D00-000001000000}">
      <formula1>Kategorie</formula1>
    </dataValidation>
    <dataValidation type="list" allowBlank="1" showInputMessage="1" showErrorMessage="1" sqref="A13:A98" xr:uid="{00000000-0002-0000-2D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FF0000"/>
    <pageSetUpPr fitToPage="1"/>
  </sheetPr>
  <dimension ref="A1:AD110"/>
  <sheetViews>
    <sheetView topLeftCell="H1" zoomScale="120" zoomScaleNormal="120" zoomScaleSheetLayoutView="100" workbookViewId="0">
      <pane ySplit="4635" topLeftCell="A58" activePane="bottomLeft"/>
      <selection activeCell="B8" sqref="B8:D8"/>
      <selection pane="bottomLeft" activeCell="J31" sqref="J31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1" t="str">
        <f>IF(Vertragsdaten!B6="","",Vertragsdaten!B6)</f>
        <v>EP SIEP</v>
      </c>
      <c r="C4" s="261"/>
      <c r="D4" s="26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43770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5.5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>
        <v>3</v>
      </c>
      <c r="K13" s="153">
        <f ca="1">IF($D13="",0,$D13*J13)</f>
        <v>420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1</v>
      </c>
      <c r="Q13" s="182">
        <f ca="1">IF($D13="",0,$D13*P13)</f>
        <v>140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1.5</v>
      </c>
      <c r="W13" s="153">
        <f ca="1">IF($D13="",0,$D13*V13)</f>
        <v>210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770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1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1</v>
      </c>
      <c r="Q15" s="184">
        <f t="shared" ca="1" si="7"/>
        <v>118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118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8.25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8.25</v>
      </c>
      <c r="W18" s="147">
        <f t="shared" ca="1" si="10"/>
        <v>1155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1155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9</v>
      </c>
      <c r="F24" s="107"/>
      <c r="G24" s="100">
        <f t="shared" ca="1" si="3"/>
        <v>0</v>
      </c>
      <c r="H24" s="122"/>
      <c r="I24" s="147">
        <f t="shared" ca="1" si="3"/>
        <v>0</v>
      </c>
      <c r="J24" s="122">
        <v>9</v>
      </c>
      <c r="K24" s="147">
        <f t="shared" ca="1" si="4"/>
        <v>1260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1260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16.5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16.5</v>
      </c>
      <c r="K25" s="147">
        <f t="shared" ca="1" si="4"/>
        <v>1947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1947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2</v>
      </c>
      <c r="F30" s="107"/>
      <c r="G30" s="100">
        <f t="shared" ca="1" si="3"/>
        <v>0</v>
      </c>
      <c r="H30" s="122"/>
      <c r="I30" s="147">
        <f t="shared" ca="1" si="3"/>
        <v>0</v>
      </c>
      <c r="J30" s="122">
        <v>0.3</v>
      </c>
      <c r="K30" s="147">
        <f t="shared" ca="1" si="4"/>
        <v>30</v>
      </c>
      <c r="L30" s="104"/>
      <c r="M30" s="100">
        <f t="shared" ca="1" si="5"/>
        <v>0</v>
      </c>
      <c r="N30" s="183"/>
      <c r="O30" s="184">
        <f t="shared" ca="1" si="6"/>
        <v>0</v>
      </c>
      <c r="P30" s="183">
        <v>0.5</v>
      </c>
      <c r="Q30" s="184">
        <f t="shared" ca="1" si="7"/>
        <v>50</v>
      </c>
      <c r="R30" s="104"/>
      <c r="S30" s="100">
        <f t="shared" ca="1" si="8"/>
        <v>0</v>
      </c>
      <c r="T30" s="122"/>
      <c r="U30" s="147">
        <f t="shared" ca="1" si="9"/>
        <v>0</v>
      </c>
      <c r="V30" s="122">
        <v>1.2</v>
      </c>
      <c r="W30" s="147">
        <f t="shared" ca="1" si="10"/>
        <v>120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200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9.5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>
        <v>9.5</v>
      </c>
      <c r="O32" s="184">
        <f t="shared" ca="1" si="6"/>
        <v>1330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1330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355</v>
      </c>
      <c r="B94" s="14" t="s">
        <v>66</v>
      </c>
      <c r="C94" s="18" t="s">
        <v>8</v>
      </c>
      <c r="D94" s="19">
        <v>60</v>
      </c>
      <c r="E94" s="20">
        <f t="shared" si="15"/>
        <v>0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51.75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28.8</v>
      </c>
      <c r="K96" s="207"/>
      <c r="L96" s="76">
        <f>SUM(L12:L95)</f>
        <v>0</v>
      </c>
      <c r="M96" s="77"/>
      <c r="N96" s="185">
        <f>SUM(N12:N95)</f>
        <v>9.5</v>
      </c>
      <c r="O96" s="186"/>
      <c r="P96" s="212">
        <f>SUM(P12:P95)</f>
        <v>2.5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10.95</v>
      </c>
      <c r="W96" s="155"/>
      <c r="X96" s="76">
        <f>SUM(X12:X95)</f>
        <v>0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3657</v>
      </c>
      <c r="L98" s="80"/>
      <c r="M98" s="81">
        <f ca="1">SUM(M12:M97)</f>
        <v>0</v>
      </c>
      <c r="N98" s="80"/>
      <c r="O98" s="81">
        <f ca="1">SUM(O12:O97)</f>
        <v>1330</v>
      </c>
      <c r="P98" s="97"/>
      <c r="Q98" s="97">
        <f ca="1">SUM(Q12:Q97)</f>
        <v>308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1485</v>
      </c>
      <c r="X98" s="80"/>
      <c r="Y98" s="81">
        <f ca="1">SUM(Y12:Y97)</f>
        <v>0</v>
      </c>
      <c r="Z98" s="81"/>
      <c r="AA98" s="81">
        <f ca="1">SUM(AA12:AA97)</f>
        <v>0</v>
      </c>
      <c r="AB98" s="81">
        <f ca="1">SUM(AB13:AB97)</f>
        <v>6780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6780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 t="s">
        <v>309</v>
      </c>
      <c r="B101">
        <v>7.5</v>
      </c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E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98" xr:uid="{00000000-0002-0000-2E00-000000000000}">
      <formula1>Name</formula1>
    </dataValidation>
    <dataValidation type="list" allowBlank="1" showInputMessage="1" showErrorMessage="1" sqref="C12" xr:uid="{00000000-0002-0000-2E00-000001000000}">
      <formula1>Kategorie</formula1>
    </dataValidation>
    <dataValidation type="list" allowBlank="1" showInputMessage="1" showErrorMessage="1" sqref="D12" xr:uid="{00000000-0002-0000-2E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FF0000"/>
    <pageSetUpPr fitToPage="1"/>
  </sheetPr>
  <dimension ref="A1:AD110"/>
  <sheetViews>
    <sheetView topLeftCell="I4" zoomScale="120" zoomScaleNormal="120" zoomScaleSheetLayoutView="100" workbookViewId="0">
      <pane ySplit="4635" topLeftCell="A88" activePane="bottomLeft"/>
      <selection activeCell="AB4" sqref="AB1:AB1048576"/>
      <selection pane="bottomLeft" activeCell="AB98" sqref="AB9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2" t="str">
        <f>IF(Vertragsdaten!B6="","",Vertragsdaten!B6)</f>
        <v>EP SIEP</v>
      </c>
      <c r="C4" s="262"/>
      <c r="D4" s="262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43800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6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7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F14+H14+J14+L14+N14+P14+R14+T14+V14+X14+Z14</f>
        <v>0</v>
      </c>
      <c r="F14" s="107"/>
      <c r="G14" s="100">
        <f t="shared" ref="G14:I7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7" ca="1" si="4">IF($D14="",0,$D14*J14)</f>
        <v>0</v>
      </c>
      <c r="L14" s="104"/>
      <c r="M14" s="100">
        <f t="shared" ref="M14:M77" ca="1" si="5">IF($D14="",0,$D14*L14)</f>
        <v>0</v>
      </c>
      <c r="N14" s="183"/>
      <c r="O14" s="184">
        <f t="shared" ref="O14:O77" ca="1" si="6">IF($D14="",0,$D14*N14)</f>
        <v>0</v>
      </c>
      <c r="P14" s="183"/>
      <c r="Q14" s="184">
        <f t="shared" ref="Q14:Q77" ca="1" si="7">IF($D14="",0,$D14*P14)</f>
        <v>0</v>
      </c>
      <c r="R14" s="104"/>
      <c r="S14" s="100">
        <f t="shared" ref="S14:S77" ca="1" si="8">IF($D14="",0,$D14*R14)</f>
        <v>0</v>
      </c>
      <c r="T14" s="122"/>
      <c r="U14" s="147">
        <f t="shared" ref="U14:U77" ca="1" si="9">IF($D14="",0,$D14*T14)</f>
        <v>0</v>
      </c>
      <c r="V14" s="122"/>
      <c r="W14" s="147">
        <f t="shared" ref="W14:W77" ca="1" si="10">IF($D14="",0,$D14*V14)</f>
        <v>0</v>
      </c>
      <c r="X14" s="104"/>
      <c r="Y14" s="100">
        <f t="shared" ref="Y14:Y77" ca="1" si="11">IF($D14="",0,$D14*X14)</f>
        <v>0</v>
      </c>
      <c r="Z14" s="171"/>
      <c r="AA14" s="140">
        <f t="shared" ref="AA14:AA77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169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170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171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172</v>
      </c>
      <c r="B23" t="str">
        <f>IF($A23="","",INDEX('MA-Liste'!$D:$D,MATCH($A23,'MA-Liste'!$M:$M,FALSE)))</f>
        <v>AeBo</v>
      </c>
      <c r="C23" s="4" t="s">
        <v>8</v>
      </c>
      <c r="D23" s="19">
        <f t="shared" si="0"/>
        <v>60</v>
      </c>
      <c r="E23" s="20">
        <f t="shared" si="2"/>
        <v>0</v>
      </c>
      <c r="F23" s="107"/>
      <c r="G23" s="100">
        <f t="shared" si="3"/>
        <v>0</v>
      </c>
      <c r="H23" s="122"/>
      <c r="I23" s="147">
        <f t="shared" si="3"/>
        <v>0</v>
      </c>
      <c r="J23" s="122"/>
      <c r="K23" s="147">
        <f t="shared" si="4"/>
        <v>0</v>
      </c>
      <c r="L23" s="104"/>
      <c r="M23" s="100">
        <f t="shared" si="5"/>
        <v>0</v>
      </c>
      <c r="N23" s="183"/>
      <c r="O23" s="184">
        <f t="shared" si="6"/>
        <v>0</v>
      </c>
      <c r="P23" s="183"/>
      <c r="Q23" s="184">
        <f t="shared" si="7"/>
        <v>0</v>
      </c>
      <c r="R23" s="104"/>
      <c r="S23" s="100">
        <f t="shared" si="8"/>
        <v>0</v>
      </c>
      <c r="T23" s="122"/>
      <c r="U23" s="147">
        <f t="shared" si="9"/>
        <v>0</v>
      </c>
      <c r="V23" s="122"/>
      <c r="W23" s="147">
        <f t="shared" si="10"/>
        <v>0</v>
      </c>
      <c r="X23" s="104"/>
      <c r="Y23" s="100">
        <f t="shared" si="11"/>
        <v>0</v>
      </c>
      <c r="Z23" s="171"/>
      <c r="AA23" s="140">
        <f t="shared" si="12"/>
        <v>0</v>
      </c>
      <c r="AB23" s="83">
        <f t="shared" si="1"/>
        <v>0</v>
      </c>
    </row>
    <row r="24" spans="1:28" ht="15" customHeight="1">
      <c r="A24" s="91" t="s">
        <v>151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B</v>
      </c>
      <c r="D24" s="19">
        <f t="shared" ca="1" si="0"/>
        <v>140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04"/>
      <c r="M24" s="100">
        <f t="shared" ca="1" si="5"/>
        <v>0</v>
      </c>
      <c r="N24" s="183"/>
      <c r="O24" s="184">
        <f t="shared" ca="1" si="6"/>
        <v>0</v>
      </c>
      <c r="P24" s="183"/>
      <c r="Q24" s="184">
        <f t="shared" ca="1" si="7"/>
        <v>0</v>
      </c>
      <c r="R24" s="104"/>
      <c r="S24" s="100">
        <f t="shared" ca="1" si="8"/>
        <v>0</v>
      </c>
      <c r="T24" s="122"/>
      <c r="U24" s="147">
        <f t="shared" ca="1" si="9"/>
        <v>0</v>
      </c>
      <c r="V24" s="122"/>
      <c r="W24" s="147">
        <f t="shared" ca="1" si="10"/>
        <v>0</v>
      </c>
      <c r="X24" s="104"/>
      <c r="Y24" s="100">
        <f t="shared" ca="1" si="11"/>
        <v>0</v>
      </c>
      <c r="Z24" s="171"/>
      <c r="AA24" s="140">
        <f t="shared" ca="1" si="12"/>
        <v>0</v>
      </c>
      <c r="AB24" s="83">
        <f t="shared" ca="1" si="1"/>
        <v>0</v>
      </c>
    </row>
    <row r="25" spans="1:28" ht="15" customHeight="1">
      <c r="A25" s="91" t="s">
        <v>175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197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167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D</v>
      </c>
      <c r="D27" s="19">
        <f t="shared" ca="1" si="0"/>
        <v>100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168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F</v>
      </c>
      <c r="D28" s="19">
        <f t="shared" ca="1" si="0"/>
        <v>60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177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G</v>
      </c>
      <c r="D29" s="19">
        <f t="shared" ca="1" si="0"/>
        <v>35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85" t="s">
        <v>144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"/>
        <v>3.5</v>
      </c>
      <c r="F30" s="107"/>
      <c r="G30" s="100">
        <f t="shared" ca="1" si="3"/>
        <v>0</v>
      </c>
      <c r="H30" s="122"/>
      <c r="I30" s="147">
        <f t="shared" ca="1" si="3"/>
        <v>0</v>
      </c>
      <c r="J30" s="122">
        <v>1.5</v>
      </c>
      <c r="K30" s="147">
        <f t="shared" ca="1" si="4"/>
        <v>150</v>
      </c>
      <c r="L30" s="104"/>
      <c r="M30" s="100">
        <f t="shared" ca="1" si="5"/>
        <v>0</v>
      </c>
      <c r="N30" s="183"/>
      <c r="O30" s="184">
        <f t="shared" ca="1" si="6"/>
        <v>0</v>
      </c>
      <c r="P30" s="183">
        <v>0.75</v>
      </c>
      <c r="Q30" s="184">
        <f t="shared" ca="1" si="7"/>
        <v>75</v>
      </c>
      <c r="R30" s="104"/>
      <c r="S30" s="100">
        <f t="shared" ca="1" si="8"/>
        <v>0</v>
      </c>
      <c r="T30" s="122"/>
      <c r="U30" s="147">
        <f t="shared" ca="1" si="9"/>
        <v>0</v>
      </c>
      <c r="V30" s="122">
        <v>1.25</v>
      </c>
      <c r="W30" s="147">
        <f t="shared" ca="1" si="10"/>
        <v>125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350</v>
      </c>
    </row>
    <row r="31" spans="1:28" ht="15" customHeight="1">
      <c r="A31" s="85" t="s">
        <v>182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B</v>
      </c>
      <c r="D32" s="19">
        <f t="shared" ca="1" si="0"/>
        <v>140</v>
      </c>
      <c r="E32" s="20">
        <f t="shared" si="2"/>
        <v>12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>
        <v>12</v>
      </c>
      <c r="Y32" s="100">
        <f t="shared" ca="1" si="11"/>
        <v>1680</v>
      </c>
      <c r="Z32" s="171"/>
      <c r="AA32" s="140">
        <f t="shared" ca="1" si="12"/>
        <v>0</v>
      </c>
      <c r="AB32" s="83">
        <f t="shared" ca="1" si="1"/>
        <v>1680</v>
      </c>
    </row>
    <row r="33" spans="1:28" ht="15" customHeight="1">
      <c r="A33" s="85" t="s">
        <v>200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352</v>
      </c>
      <c r="B34" t="s">
        <v>66</v>
      </c>
      <c r="C34" s="4" t="s">
        <v>6</v>
      </c>
      <c r="D34" s="19">
        <f t="shared" si="0"/>
        <v>100</v>
      </c>
      <c r="E34" s="20">
        <f t="shared" si="2"/>
        <v>0</v>
      </c>
      <c r="F34" s="107"/>
      <c r="G34" s="100">
        <f t="shared" si="3"/>
        <v>0</v>
      </c>
      <c r="H34" s="122"/>
      <c r="I34" s="147">
        <f t="shared" si="3"/>
        <v>0</v>
      </c>
      <c r="J34" s="122"/>
      <c r="K34" s="147">
        <f t="shared" si="4"/>
        <v>0</v>
      </c>
      <c r="L34" s="104"/>
      <c r="M34" s="100">
        <f t="shared" si="5"/>
        <v>0</v>
      </c>
      <c r="N34" s="183"/>
      <c r="O34" s="184">
        <f t="shared" si="6"/>
        <v>0</v>
      </c>
      <c r="P34" s="183"/>
      <c r="Q34" s="184">
        <f t="shared" si="7"/>
        <v>0</v>
      </c>
      <c r="R34" s="104"/>
      <c r="S34" s="100">
        <f t="shared" si="8"/>
        <v>0</v>
      </c>
      <c r="T34" s="122"/>
      <c r="U34" s="147">
        <f t="shared" si="9"/>
        <v>0</v>
      </c>
      <c r="V34" s="122"/>
      <c r="W34" s="147">
        <f t="shared" si="10"/>
        <v>0</v>
      </c>
      <c r="X34" s="104"/>
      <c r="Y34" s="100">
        <f t="shared" si="11"/>
        <v>0</v>
      </c>
      <c r="Z34" s="171"/>
      <c r="AA34" s="140">
        <f t="shared" si="12"/>
        <v>0</v>
      </c>
      <c r="AB34" s="83">
        <f t="shared" si="1"/>
        <v>0</v>
      </c>
    </row>
    <row r="35" spans="1:28" ht="15" customHeight="1">
      <c r="A35" s="85" t="s">
        <v>149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209</v>
      </c>
      <c r="B36" s="14" t="s">
        <v>66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183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F</v>
      </c>
      <c r="D37" s="19">
        <f t="shared" ca="1" si="0"/>
        <v>60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184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206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232</v>
      </c>
      <c r="B41" t="s">
        <v>66</v>
      </c>
      <c r="C41" s="4" t="s">
        <v>7</v>
      </c>
      <c r="D41" s="19">
        <f t="shared" si="0"/>
        <v>75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04"/>
      <c r="M41" s="100">
        <f t="shared" si="5"/>
        <v>0</v>
      </c>
      <c r="N41" s="183"/>
      <c r="O41" s="184">
        <f t="shared" si="6"/>
        <v>0</v>
      </c>
      <c r="P41" s="183"/>
      <c r="Q41" s="184">
        <f t="shared" si="7"/>
        <v>0</v>
      </c>
      <c r="R41" s="104"/>
      <c r="S41" s="100">
        <f t="shared" si="8"/>
        <v>0</v>
      </c>
      <c r="T41" s="122"/>
      <c r="U41" s="147">
        <f t="shared" si="9"/>
        <v>0</v>
      </c>
      <c r="V41" s="122"/>
      <c r="W41" s="147">
        <f t="shared" si="10"/>
        <v>0</v>
      </c>
      <c r="X41" s="104"/>
      <c r="Y41" s="100">
        <f t="shared" si="11"/>
        <v>0</v>
      </c>
      <c r="Z41" s="171"/>
      <c r="AA41" s="140">
        <f t="shared" si="12"/>
        <v>0</v>
      </c>
      <c r="AB41" s="83">
        <f t="shared" si="1"/>
        <v>0</v>
      </c>
    </row>
    <row r="42" spans="1:28" ht="15" customHeight="1">
      <c r="A42" s="85" t="s">
        <v>207</v>
      </c>
      <c r="B42" t="s">
        <v>66</v>
      </c>
      <c r="C42" s="4" t="s">
        <v>5</v>
      </c>
      <c r="D42" s="19">
        <f t="shared" si="0"/>
        <v>118</v>
      </c>
      <c r="E42" s="20">
        <f t="shared" si="2"/>
        <v>0</v>
      </c>
      <c r="F42" s="107"/>
      <c r="G42" s="100">
        <f t="shared" si="3"/>
        <v>0</v>
      </c>
      <c r="H42" s="122"/>
      <c r="I42" s="147">
        <f t="shared" si="3"/>
        <v>0</v>
      </c>
      <c r="J42" s="122"/>
      <c r="K42" s="147">
        <f t="shared" si="4"/>
        <v>0</v>
      </c>
      <c r="L42" s="104"/>
      <c r="M42" s="100">
        <f t="shared" si="5"/>
        <v>0</v>
      </c>
      <c r="N42" s="183"/>
      <c r="O42" s="184">
        <f t="shared" si="6"/>
        <v>0</v>
      </c>
      <c r="P42" s="183"/>
      <c r="Q42" s="184">
        <f t="shared" si="7"/>
        <v>0</v>
      </c>
      <c r="R42" s="104"/>
      <c r="S42" s="100">
        <f t="shared" si="8"/>
        <v>0</v>
      </c>
      <c r="T42" s="122"/>
      <c r="U42" s="147">
        <f t="shared" si="9"/>
        <v>0</v>
      </c>
      <c r="V42" s="122"/>
      <c r="W42" s="147">
        <f t="shared" si="10"/>
        <v>0</v>
      </c>
      <c r="X42" s="104"/>
      <c r="Y42" s="100">
        <f t="shared" si="11"/>
        <v>0</v>
      </c>
      <c r="Z42" s="171"/>
      <c r="AA42" s="140">
        <f t="shared" si="12"/>
        <v>0</v>
      </c>
      <c r="AB42" s="83">
        <f t="shared" si="1"/>
        <v>0</v>
      </c>
    </row>
    <row r="43" spans="1:28" ht="15.75" customHeight="1">
      <c r="A43" s="91" t="s">
        <v>187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.75" customHeight="1">
      <c r="A44" s="91" t="s">
        <v>145</v>
      </c>
      <c r="B44" t="s">
        <v>66</v>
      </c>
      <c r="C44" s="4" t="s">
        <v>6</v>
      </c>
      <c r="D44" s="19">
        <f t="shared" si="0"/>
        <v>100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188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C</v>
      </c>
      <c r="D45" s="19">
        <f t="shared" ca="1" si="0"/>
        <v>118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" customHeight="1">
      <c r="A46" s="85" t="s">
        <v>208</v>
      </c>
      <c r="B46" t="s">
        <v>66</v>
      </c>
      <c r="C46" s="4" t="s">
        <v>7</v>
      </c>
      <c r="D46" s="19">
        <f t="shared" si="0"/>
        <v>75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211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191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B</v>
      </c>
      <c r="D48" s="19">
        <f t="shared" ca="1" si="0"/>
        <v>140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214</v>
      </c>
      <c r="B49" s="14" t="s">
        <v>66</v>
      </c>
      <c r="C49" s="18" t="s">
        <v>6</v>
      </c>
      <c r="D49" s="19">
        <f t="shared" si="0"/>
        <v>100</v>
      </c>
      <c r="E49" s="20">
        <f t="shared" si="2"/>
        <v>2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>
        <v>2</v>
      </c>
      <c r="Y49" s="100">
        <f t="shared" si="11"/>
        <v>200</v>
      </c>
      <c r="Z49" s="171"/>
      <c r="AA49" s="140">
        <f t="shared" si="12"/>
        <v>0</v>
      </c>
      <c r="AB49" s="83">
        <f t="shared" si="1"/>
        <v>200</v>
      </c>
    </row>
    <row r="50" spans="1:28" ht="15" customHeight="1">
      <c r="A50" s="85" t="s">
        <v>215</v>
      </c>
      <c r="B50" s="14" t="s">
        <v>66</v>
      </c>
      <c r="C50" s="18" t="s">
        <v>8</v>
      </c>
      <c r="D50" s="19">
        <f t="shared" si="0"/>
        <v>60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212</v>
      </c>
      <c r="B51" s="14" t="s">
        <v>66</v>
      </c>
      <c r="C51" s="18" t="s">
        <v>9</v>
      </c>
      <c r="D51" s="19">
        <f t="shared" si="0"/>
        <v>35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194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D</v>
      </c>
      <c r="D52" s="19">
        <f t="shared" ca="1" si="0"/>
        <v>100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04"/>
      <c r="M52" s="100">
        <f t="shared" ca="1" si="5"/>
        <v>0</v>
      </c>
      <c r="N52" s="183"/>
      <c r="O52" s="184">
        <f t="shared" ca="1" si="6"/>
        <v>0</v>
      </c>
      <c r="P52" s="183"/>
      <c r="Q52" s="184">
        <f t="shared" ca="1" si="7"/>
        <v>0</v>
      </c>
      <c r="R52" s="104"/>
      <c r="S52" s="100">
        <f t="shared" ca="1" si="8"/>
        <v>0</v>
      </c>
      <c r="T52" s="122"/>
      <c r="U52" s="147">
        <f t="shared" ca="1" si="9"/>
        <v>0</v>
      </c>
      <c r="V52" s="122"/>
      <c r="W52" s="147">
        <f t="shared" ca="1" si="10"/>
        <v>0</v>
      </c>
      <c r="X52" s="104"/>
      <c r="Y52" s="100">
        <f t="shared" ca="1" si="11"/>
        <v>0</v>
      </c>
      <c r="Z52" s="171"/>
      <c r="AA52" s="140">
        <f t="shared" ca="1" si="12"/>
        <v>0</v>
      </c>
      <c r="AB52" s="83">
        <f t="shared" ca="1" si="1"/>
        <v>0</v>
      </c>
    </row>
    <row r="53" spans="1:28" ht="15" customHeight="1">
      <c r="A53" s="85" t="s">
        <v>210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D</v>
      </c>
      <c r="D53" s="19">
        <f t="shared" ca="1" si="0"/>
        <v>100</v>
      </c>
      <c r="E53" s="20">
        <f t="shared" si="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04"/>
      <c r="M53" s="100">
        <f t="shared" ca="1" si="5"/>
        <v>0</v>
      </c>
      <c r="N53" s="183"/>
      <c r="O53" s="184">
        <f t="shared" ca="1" si="6"/>
        <v>0</v>
      </c>
      <c r="P53" s="183"/>
      <c r="Q53" s="184">
        <f t="shared" ca="1" si="7"/>
        <v>0</v>
      </c>
      <c r="R53" s="104"/>
      <c r="S53" s="100">
        <f t="shared" ca="1" si="8"/>
        <v>0</v>
      </c>
      <c r="T53" s="122"/>
      <c r="U53" s="147">
        <f t="shared" ca="1" si="9"/>
        <v>0</v>
      </c>
      <c r="V53" s="122"/>
      <c r="W53" s="147">
        <f t="shared" ca="1" si="10"/>
        <v>0</v>
      </c>
      <c r="X53" s="104"/>
      <c r="Y53" s="100">
        <f t="shared" ca="1" si="11"/>
        <v>0</v>
      </c>
      <c r="Z53" s="171"/>
      <c r="AA53" s="140">
        <f t="shared" ca="1" si="12"/>
        <v>0</v>
      </c>
      <c r="AB53" s="83">
        <f t="shared" ca="1" si="1"/>
        <v>0</v>
      </c>
    </row>
    <row r="54" spans="1:28" ht="15" customHeight="1">
      <c r="A54" s="85" t="s">
        <v>221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164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222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C</v>
      </c>
      <c r="D56" s="19">
        <f t="shared" ca="1" si="0"/>
        <v>118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233</v>
      </c>
      <c r="B57" t="s">
        <v>66</v>
      </c>
      <c r="C57" s="4" t="str">
        <f ca="1">IF($A57="","",INDEX(INDIRECT("'MA-Liste'!"&amp;$C$11),MATCH($A57,'MA-Liste'!$M:$M,FALSE)))</f>
        <v>G</v>
      </c>
      <c r="D57" s="19">
        <f t="shared" ca="1" si="0"/>
        <v>35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G</v>
      </c>
      <c r="D58" s="19">
        <f t="shared" ca="1" si="0"/>
        <v>35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229</v>
      </c>
      <c r="B59" t="s">
        <v>66</v>
      </c>
      <c r="C59" s="4" t="s">
        <v>7</v>
      </c>
      <c r="D59" s="19">
        <f t="shared" si="0"/>
        <v>75</v>
      </c>
      <c r="E59" s="20">
        <f t="shared" si="2"/>
        <v>0</v>
      </c>
      <c r="F59" s="107"/>
      <c r="G59" s="100">
        <f t="shared" si="3"/>
        <v>0</v>
      </c>
      <c r="H59" s="122"/>
      <c r="I59" s="147">
        <f t="shared" si="3"/>
        <v>0</v>
      </c>
      <c r="J59" s="122"/>
      <c r="K59" s="147">
        <f t="shared" si="4"/>
        <v>0</v>
      </c>
      <c r="L59" s="104"/>
      <c r="M59" s="100">
        <f t="shared" si="5"/>
        <v>0</v>
      </c>
      <c r="N59" s="183"/>
      <c r="O59" s="184">
        <f t="shared" si="6"/>
        <v>0</v>
      </c>
      <c r="P59" s="183"/>
      <c r="Q59" s="184">
        <f t="shared" si="7"/>
        <v>0</v>
      </c>
      <c r="R59" s="104"/>
      <c r="S59" s="100">
        <f t="shared" si="8"/>
        <v>0</v>
      </c>
      <c r="T59" s="122"/>
      <c r="U59" s="147">
        <f t="shared" si="9"/>
        <v>0</v>
      </c>
      <c r="V59" s="122"/>
      <c r="W59" s="147">
        <f t="shared" si="10"/>
        <v>0</v>
      </c>
      <c r="X59" s="104"/>
      <c r="Y59" s="100">
        <f t="shared" si="11"/>
        <v>0</v>
      </c>
      <c r="Z59" s="171"/>
      <c r="AA59" s="140">
        <f t="shared" si="12"/>
        <v>0</v>
      </c>
      <c r="AB59" s="83">
        <f t="shared" si="1"/>
        <v>0</v>
      </c>
    </row>
    <row r="60" spans="1:28" ht="15" customHeight="1">
      <c r="A60" s="85" t="s">
        <v>230</v>
      </c>
      <c r="B60" t="s">
        <v>66</v>
      </c>
      <c r="C60" s="4" t="s">
        <v>9</v>
      </c>
      <c r="D60" s="19">
        <f t="shared" si="0"/>
        <v>35</v>
      </c>
      <c r="E60" s="20">
        <f t="shared" si="2"/>
        <v>0</v>
      </c>
      <c r="F60" s="107"/>
      <c r="G60" s="100">
        <f t="shared" si="3"/>
        <v>0</v>
      </c>
      <c r="H60" s="122"/>
      <c r="I60" s="147">
        <f t="shared" si="3"/>
        <v>0</v>
      </c>
      <c r="J60" s="122"/>
      <c r="K60" s="147">
        <f t="shared" si="4"/>
        <v>0</v>
      </c>
      <c r="L60" s="104"/>
      <c r="M60" s="100">
        <f t="shared" si="5"/>
        <v>0</v>
      </c>
      <c r="N60" s="183"/>
      <c r="O60" s="184">
        <f t="shared" si="6"/>
        <v>0</v>
      </c>
      <c r="P60" s="183"/>
      <c r="Q60" s="184">
        <f t="shared" si="7"/>
        <v>0</v>
      </c>
      <c r="R60" s="104"/>
      <c r="S60" s="100">
        <f t="shared" si="8"/>
        <v>0</v>
      </c>
      <c r="T60" s="122"/>
      <c r="U60" s="147">
        <f t="shared" si="9"/>
        <v>0</v>
      </c>
      <c r="V60" s="122"/>
      <c r="W60" s="147">
        <f t="shared" si="10"/>
        <v>0</v>
      </c>
      <c r="X60" s="104"/>
      <c r="Y60" s="100">
        <f t="shared" si="11"/>
        <v>0</v>
      </c>
      <c r="Z60" s="171"/>
      <c r="AA60" s="140">
        <f t="shared" si="12"/>
        <v>0</v>
      </c>
      <c r="AB60" s="83">
        <f t="shared" si="1"/>
        <v>0</v>
      </c>
    </row>
    <row r="61" spans="1:28" ht="15" customHeight="1">
      <c r="A61" s="85" t="s">
        <v>225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238</v>
      </c>
      <c r="B62" t="s">
        <v>66</v>
      </c>
      <c r="C62" s="4" t="s">
        <v>6</v>
      </c>
      <c r="D62" s="19">
        <f t="shared" si="0"/>
        <v>100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239</v>
      </c>
      <c r="B63" t="s">
        <v>66</v>
      </c>
      <c r="C63" s="4" t="s">
        <v>6</v>
      </c>
      <c r="D63" s="19">
        <f t="shared" si="0"/>
        <v>100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244</v>
      </c>
      <c r="B64" t="s">
        <v>245</v>
      </c>
      <c r="C64" s="4" t="s">
        <v>9</v>
      </c>
      <c r="D64" s="19">
        <f t="shared" si="0"/>
        <v>35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241</v>
      </c>
      <c r="B65" t="s">
        <v>66</v>
      </c>
      <c r="C65" s="4" t="s">
        <v>4</v>
      </c>
      <c r="D65" s="19">
        <f t="shared" si="0"/>
        <v>140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223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D</v>
      </c>
      <c r="D66" s="19">
        <f t="shared" ca="1" si="0"/>
        <v>100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04"/>
      <c r="M66" s="100">
        <f t="shared" ca="1" si="5"/>
        <v>0</v>
      </c>
      <c r="N66" s="183"/>
      <c r="O66" s="184">
        <f t="shared" ca="1" si="6"/>
        <v>0</v>
      </c>
      <c r="P66" s="183"/>
      <c r="Q66" s="184">
        <f t="shared" ca="1" si="7"/>
        <v>0</v>
      </c>
      <c r="R66" s="104"/>
      <c r="S66" s="100">
        <f t="shared" ca="1" si="8"/>
        <v>0</v>
      </c>
      <c r="T66" s="122"/>
      <c r="U66" s="147">
        <f t="shared" ca="1" si="9"/>
        <v>0</v>
      </c>
      <c r="V66" s="122"/>
      <c r="W66" s="147">
        <f t="shared" ca="1" si="10"/>
        <v>0</v>
      </c>
      <c r="X66" s="104"/>
      <c r="Y66" s="100">
        <f t="shared" ca="1" si="11"/>
        <v>0</v>
      </c>
      <c r="Z66" s="171"/>
      <c r="AA66" s="140">
        <f t="shared" ca="1" si="12"/>
        <v>0</v>
      </c>
      <c r="AB66" s="83">
        <f t="shared" ca="1" si="1"/>
        <v>0</v>
      </c>
    </row>
    <row r="67" spans="1:28" ht="15" customHeight="1">
      <c r="A67" s="85" t="s">
        <v>247</v>
      </c>
      <c r="B67" s="14" t="s">
        <v>66</v>
      </c>
      <c r="C67" s="18" t="s">
        <v>8</v>
      </c>
      <c r="D67" s="19">
        <f t="shared" si="0"/>
        <v>60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91" t="s">
        <v>248</v>
      </c>
      <c r="B68" s="14" t="s">
        <v>66</v>
      </c>
      <c r="C68" s="18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91" t="s">
        <v>249</v>
      </c>
      <c r="B69" s="14" t="s">
        <v>66</v>
      </c>
      <c r="C69" s="18" t="s">
        <v>8</v>
      </c>
      <c r="D69" s="19">
        <f t="shared" si="0"/>
        <v>60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04"/>
      <c r="M69" s="100">
        <f t="shared" si="5"/>
        <v>0</v>
      </c>
      <c r="N69" s="183"/>
      <c r="O69" s="184">
        <f t="shared" si="6"/>
        <v>0</v>
      </c>
      <c r="P69" s="183"/>
      <c r="Q69" s="184">
        <f t="shared" si="7"/>
        <v>0</v>
      </c>
      <c r="R69" s="104"/>
      <c r="S69" s="100">
        <f t="shared" si="8"/>
        <v>0</v>
      </c>
      <c r="T69" s="122"/>
      <c r="U69" s="147">
        <f t="shared" si="9"/>
        <v>0</v>
      </c>
      <c r="V69" s="122"/>
      <c r="W69" s="147">
        <f t="shared" si="10"/>
        <v>0</v>
      </c>
      <c r="X69" s="104"/>
      <c r="Y69" s="100">
        <f t="shared" si="11"/>
        <v>0</v>
      </c>
      <c r="Z69" s="171"/>
      <c r="AA69" s="140">
        <f t="shared" si="12"/>
        <v>0</v>
      </c>
      <c r="AB69" s="83">
        <f t="shared" si="1"/>
        <v>0</v>
      </c>
    </row>
    <row r="70" spans="1:28" ht="15" customHeight="1">
      <c r="A70" s="91" t="s">
        <v>250</v>
      </c>
      <c r="B70" s="14" t="s">
        <v>66</v>
      </c>
      <c r="C70" s="18" t="s">
        <v>5</v>
      </c>
      <c r="D70" s="19">
        <f t="shared" si="0"/>
        <v>118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251</v>
      </c>
      <c r="B71" s="14" t="s">
        <v>66</v>
      </c>
      <c r="C71" s="18" t="s">
        <v>5</v>
      </c>
      <c r="D71" s="19">
        <f t="shared" si="0"/>
        <v>118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252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259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255</v>
      </c>
      <c r="B74" s="14" t="s">
        <v>66</v>
      </c>
      <c r="C74" s="18" t="s">
        <v>6</v>
      </c>
      <c r="D74" s="19">
        <f t="shared" si="0"/>
        <v>100</v>
      </c>
      <c r="E74" s="20">
        <f t="shared" si="2"/>
        <v>0</v>
      </c>
      <c r="F74" s="75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260</v>
      </c>
      <c r="B75" t="str">
        <f>IF($A75="","",INDEX('MA-Liste'!$D:$D,MATCH($A75,'MA-Liste'!$M:$M,FALSE)))</f>
        <v>AeBo</v>
      </c>
      <c r="C75" s="4" t="str">
        <f ca="1">IF($A75="","",INDEX(INDIRECT("'MA-Liste'!"&amp;$C$11),MATCH($A75,'MA-Liste'!$M:$M,FALSE)))</f>
        <v>D</v>
      </c>
      <c r="D75" s="19">
        <f t="shared" ca="1" si="0"/>
        <v>100</v>
      </c>
      <c r="E75" s="20">
        <f t="shared" si="2"/>
        <v>0</v>
      </c>
      <c r="F75" s="75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04"/>
      <c r="M75" s="100">
        <f t="shared" ca="1" si="5"/>
        <v>0</v>
      </c>
      <c r="N75" s="183"/>
      <c r="O75" s="184">
        <f t="shared" ca="1" si="6"/>
        <v>0</v>
      </c>
      <c r="P75" s="183"/>
      <c r="Q75" s="184">
        <f t="shared" ca="1" si="7"/>
        <v>0</v>
      </c>
      <c r="R75" s="104"/>
      <c r="S75" s="100">
        <f t="shared" ca="1" si="8"/>
        <v>0</v>
      </c>
      <c r="T75" s="122"/>
      <c r="U75" s="147">
        <f t="shared" ca="1" si="9"/>
        <v>0</v>
      </c>
      <c r="V75" s="122"/>
      <c r="W75" s="147">
        <f t="shared" ca="1" si="10"/>
        <v>0</v>
      </c>
      <c r="X75" s="104"/>
      <c r="Y75" s="100">
        <f t="shared" ca="1" si="11"/>
        <v>0</v>
      </c>
      <c r="Z75" s="171"/>
      <c r="AA75" s="140">
        <f t="shared" ca="1" si="12"/>
        <v>0</v>
      </c>
      <c r="AB75" s="83">
        <f t="shared" ca="1" si="1"/>
        <v>0</v>
      </c>
    </row>
    <row r="76" spans="1:28" ht="15" customHeight="1">
      <c r="A76" s="91" t="s">
        <v>263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75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04"/>
      <c r="M76" s="100">
        <f t="shared" ca="1" si="5"/>
        <v>0</v>
      </c>
      <c r="N76" s="183"/>
      <c r="O76" s="184">
        <f t="shared" ca="1" si="6"/>
        <v>0</v>
      </c>
      <c r="P76" s="183"/>
      <c r="Q76" s="184">
        <f t="shared" ca="1" si="7"/>
        <v>0</v>
      </c>
      <c r="R76" s="104"/>
      <c r="S76" s="100">
        <f t="shared" ca="1" si="8"/>
        <v>0</v>
      </c>
      <c r="T76" s="122"/>
      <c r="U76" s="147">
        <f t="shared" ca="1" si="9"/>
        <v>0</v>
      </c>
      <c r="V76" s="122"/>
      <c r="W76" s="147">
        <f t="shared" ca="1" si="10"/>
        <v>0</v>
      </c>
      <c r="X76" s="104"/>
      <c r="Y76" s="100">
        <f t="shared" ca="1" si="11"/>
        <v>0</v>
      </c>
      <c r="Z76" s="171"/>
      <c r="AA76" s="140">
        <f t="shared" ca="1" si="12"/>
        <v>0</v>
      </c>
      <c r="AB76" s="83">
        <f t="shared" ca="1" si="1"/>
        <v>0</v>
      </c>
    </row>
    <row r="77" spans="1:28" ht="15" customHeight="1">
      <c r="A77" s="91" t="s">
        <v>258</v>
      </c>
      <c r="B77" s="14" t="s">
        <v>66</v>
      </c>
      <c r="C77" s="18" t="s">
        <v>6</v>
      </c>
      <c r="D77" s="19">
        <f t="shared" ref="D77:D84" si="13">IF(OR($C77="",$C77=0),"",VLOOKUP($C77,Ansätze,$D$11,FALSE))</f>
        <v>100</v>
      </c>
      <c r="E77" s="20">
        <f t="shared" si="2"/>
        <v>0</v>
      </c>
      <c r="F77" s="75"/>
      <c r="G77" s="100">
        <f t="shared" ref="G77:I92" si="14">IF($D77="",0,$D77*F77)</f>
        <v>0</v>
      </c>
      <c r="H77" s="122"/>
      <c r="I77" s="147">
        <f t="shared" si="14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274</v>
      </c>
      <c r="B78" s="14" t="s">
        <v>66</v>
      </c>
      <c r="C78" s="18" t="s">
        <v>9</v>
      </c>
      <c r="D78" s="19">
        <f t="shared" si="13"/>
        <v>35</v>
      </c>
      <c r="E78" s="20">
        <f t="shared" ref="E78:E96" si="15">F78+H78+J78+L78+N78+P78+R78+T78+V78+X78+Z78</f>
        <v>0</v>
      </c>
      <c r="F78" s="75"/>
      <c r="G78" s="100">
        <f t="shared" si="14"/>
        <v>0</v>
      </c>
      <c r="H78" s="122"/>
      <c r="I78" s="147">
        <f t="shared" si="14"/>
        <v>0</v>
      </c>
      <c r="J78" s="122"/>
      <c r="K78" s="147">
        <f t="shared" ref="K78:K94" si="16">IF($D78="",0,$D78*J78)</f>
        <v>0</v>
      </c>
      <c r="L78" s="104"/>
      <c r="M78" s="100">
        <f t="shared" ref="M78:M94" si="17">IF($D78="",0,$D78*L78)</f>
        <v>0</v>
      </c>
      <c r="N78" s="183"/>
      <c r="O78" s="184">
        <f t="shared" ref="O78:O94" si="18">IF($D78="",0,$D78*N78)</f>
        <v>0</v>
      </c>
      <c r="P78" s="183"/>
      <c r="Q78" s="184">
        <f t="shared" ref="Q78:Q94" si="19">IF($D78="",0,$D78*P78)</f>
        <v>0</v>
      </c>
      <c r="R78" s="104"/>
      <c r="S78" s="100">
        <f t="shared" ref="S78:S94" si="20">IF($D78="",0,$D78*R78)</f>
        <v>0</v>
      </c>
      <c r="T78" s="122"/>
      <c r="U78" s="147">
        <f t="shared" ref="U78:U94" si="21">IF($D78="",0,$D78*T78)</f>
        <v>0</v>
      </c>
      <c r="V78" s="122"/>
      <c r="W78" s="147">
        <f t="shared" ref="W78:W94" si="22">IF($D78="",0,$D78*V78)</f>
        <v>0</v>
      </c>
      <c r="X78" s="104"/>
      <c r="Y78" s="100">
        <f t="shared" ref="Y78:Y85" si="23">IF($D78="",0,$D78*X78)</f>
        <v>0</v>
      </c>
      <c r="Z78" s="171"/>
      <c r="AA78" s="140">
        <f t="shared" ref="AA78:AA94" si="24">IF($D78="",0,$D78*Z78)</f>
        <v>0</v>
      </c>
      <c r="AB78" s="83">
        <f t="shared" ref="AB78:AB95" si="25">IF(D78="",0,D78*E78)</f>
        <v>0</v>
      </c>
    </row>
    <row r="79" spans="1:28" ht="15" customHeight="1">
      <c r="A79" s="91" t="s">
        <v>275</v>
      </c>
      <c r="B79" s="14" t="s">
        <v>66</v>
      </c>
      <c r="C79" s="18" t="s">
        <v>5</v>
      </c>
      <c r="D79" s="19">
        <f t="shared" si="13"/>
        <v>118</v>
      </c>
      <c r="E79" s="20">
        <f t="shared" si="15"/>
        <v>0</v>
      </c>
      <c r="F79" s="75"/>
      <c r="G79" s="100">
        <f t="shared" si="14"/>
        <v>0</v>
      </c>
      <c r="H79" s="122"/>
      <c r="I79" s="147">
        <f t="shared" si="14"/>
        <v>0</v>
      </c>
      <c r="J79" s="122"/>
      <c r="K79" s="147">
        <f t="shared" si="16"/>
        <v>0</v>
      </c>
      <c r="L79" s="104"/>
      <c r="M79" s="100">
        <f t="shared" si="17"/>
        <v>0</v>
      </c>
      <c r="N79" s="183"/>
      <c r="O79" s="184">
        <f t="shared" si="18"/>
        <v>0</v>
      </c>
      <c r="P79" s="183"/>
      <c r="Q79" s="184">
        <f t="shared" si="19"/>
        <v>0</v>
      </c>
      <c r="R79" s="104"/>
      <c r="S79" s="100">
        <f t="shared" si="20"/>
        <v>0</v>
      </c>
      <c r="T79" s="122"/>
      <c r="U79" s="147">
        <f t="shared" si="21"/>
        <v>0</v>
      </c>
      <c r="V79" s="122"/>
      <c r="W79" s="147">
        <f t="shared" si="22"/>
        <v>0</v>
      </c>
      <c r="X79" s="104"/>
      <c r="Y79" s="100">
        <f t="shared" si="23"/>
        <v>0</v>
      </c>
      <c r="Z79" s="171"/>
      <c r="AA79" s="140">
        <f t="shared" si="24"/>
        <v>0</v>
      </c>
      <c r="AB79" s="83">
        <f t="shared" si="25"/>
        <v>0</v>
      </c>
    </row>
    <row r="80" spans="1:28" ht="15" customHeight="1">
      <c r="A80" s="91" t="s">
        <v>284</v>
      </c>
      <c r="B80" s="14" t="s">
        <v>66</v>
      </c>
      <c r="C80" s="18" t="s">
        <v>6</v>
      </c>
      <c r="D80" s="19">
        <f t="shared" si="13"/>
        <v>100</v>
      </c>
      <c r="E80" s="20">
        <f t="shared" si="15"/>
        <v>0</v>
      </c>
      <c r="F80" s="75"/>
      <c r="G80" s="100">
        <f t="shared" si="14"/>
        <v>0</v>
      </c>
      <c r="H80" s="122"/>
      <c r="I80" s="147">
        <f t="shared" si="14"/>
        <v>0</v>
      </c>
      <c r="J80" s="122"/>
      <c r="K80" s="147">
        <f t="shared" si="16"/>
        <v>0</v>
      </c>
      <c r="L80" s="104"/>
      <c r="M80" s="100">
        <f t="shared" si="17"/>
        <v>0</v>
      </c>
      <c r="N80" s="183"/>
      <c r="O80" s="184">
        <f t="shared" si="18"/>
        <v>0</v>
      </c>
      <c r="P80" s="183"/>
      <c r="Q80" s="184">
        <f t="shared" si="19"/>
        <v>0</v>
      </c>
      <c r="R80" s="104"/>
      <c r="S80" s="100">
        <f t="shared" si="20"/>
        <v>0</v>
      </c>
      <c r="T80" s="122"/>
      <c r="U80" s="147">
        <f t="shared" si="21"/>
        <v>0</v>
      </c>
      <c r="V80" s="122"/>
      <c r="W80" s="147">
        <f t="shared" si="22"/>
        <v>0</v>
      </c>
      <c r="X80" s="104"/>
      <c r="Y80" s="100">
        <f t="shared" si="23"/>
        <v>0</v>
      </c>
      <c r="Z80" s="171"/>
      <c r="AA80" s="140">
        <f t="shared" si="24"/>
        <v>0</v>
      </c>
      <c r="AB80" s="83">
        <f t="shared" si="25"/>
        <v>0</v>
      </c>
    </row>
    <row r="81" spans="1:28" ht="15" customHeight="1">
      <c r="A81" s="91" t="s">
        <v>285</v>
      </c>
      <c r="B81" s="14" t="s">
        <v>66</v>
      </c>
      <c r="C81" s="18" t="s">
        <v>9</v>
      </c>
      <c r="D81" s="19">
        <f t="shared" si="13"/>
        <v>35</v>
      </c>
      <c r="E81" s="20">
        <f t="shared" si="15"/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si="16"/>
        <v>0</v>
      </c>
      <c r="L81" s="104"/>
      <c r="M81" s="100">
        <f t="shared" si="17"/>
        <v>0</v>
      </c>
      <c r="N81" s="183"/>
      <c r="O81" s="184">
        <f t="shared" si="18"/>
        <v>0</v>
      </c>
      <c r="P81" s="183"/>
      <c r="Q81" s="184">
        <f t="shared" si="19"/>
        <v>0</v>
      </c>
      <c r="R81" s="104"/>
      <c r="S81" s="100">
        <f t="shared" si="20"/>
        <v>0</v>
      </c>
      <c r="T81" s="122"/>
      <c r="U81" s="147">
        <f t="shared" si="21"/>
        <v>0</v>
      </c>
      <c r="V81" s="122"/>
      <c r="W81" s="147">
        <f t="shared" si="22"/>
        <v>0</v>
      </c>
      <c r="X81" s="104"/>
      <c r="Y81" s="100">
        <f t="shared" si="23"/>
        <v>0</v>
      </c>
      <c r="Z81" s="171"/>
      <c r="AA81" s="140">
        <f t="shared" si="24"/>
        <v>0</v>
      </c>
      <c r="AB81" s="83">
        <f t="shared" si="25"/>
        <v>0</v>
      </c>
    </row>
    <row r="82" spans="1:28" ht="15" customHeight="1">
      <c r="A82" s="91" t="s">
        <v>286</v>
      </c>
      <c r="B82" s="14" t="s">
        <v>66</v>
      </c>
      <c r="C82" s="18" t="s">
        <v>7</v>
      </c>
      <c r="D82" s="19">
        <f t="shared" si="13"/>
        <v>75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292</v>
      </c>
      <c r="B83" s="14" t="s">
        <v>66</v>
      </c>
      <c r="C83" s="18" t="s">
        <v>8</v>
      </c>
      <c r="D83" s="19">
        <f t="shared" si="13"/>
        <v>60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85" t="s">
        <v>296</v>
      </c>
      <c r="B84" t="s">
        <v>66</v>
      </c>
      <c r="C84" s="18" t="s">
        <v>6</v>
      </c>
      <c r="D84" s="19">
        <f t="shared" si="13"/>
        <v>100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85" t="s">
        <v>308</v>
      </c>
      <c r="B85" t="s">
        <v>66</v>
      </c>
      <c r="C85" s="18" t="s">
        <v>5</v>
      </c>
      <c r="D85" s="19">
        <v>118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85" t="s">
        <v>318</v>
      </c>
      <c r="B86" s="14" t="s">
        <v>66</v>
      </c>
      <c r="C86" s="18" t="s">
        <v>9</v>
      </c>
      <c r="D86" s="19">
        <v>35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>IF($D86="",0,$D86*X86)</f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319</v>
      </c>
      <c r="B87" s="14" t="s">
        <v>66</v>
      </c>
      <c r="C87" s="18" t="s">
        <v>6</v>
      </c>
      <c r="D87" s="19"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ref="Y87:Y94" si="26">IF($D87="",0,$D87*X87)</f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320</v>
      </c>
      <c r="B88" s="14" t="s">
        <v>66</v>
      </c>
      <c r="C88" s="18" t="s">
        <v>6</v>
      </c>
      <c r="D88" s="19">
        <v>100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6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330</v>
      </c>
      <c r="B89" s="14" t="s">
        <v>66</v>
      </c>
      <c r="C89" s="18" t="s">
        <v>7</v>
      </c>
      <c r="D89" s="19">
        <v>75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 t="shared" si="26"/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336</v>
      </c>
      <c r="B90" s="14" t="s">
        <v>66</v>
      </c>
      <c r="C90" s="18" t="s">
        <v>9</v>
      </c>
      <c r="D90" s="19">
        <v>35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si="26"/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340</v>
      </c>
      <c r="B91" s="14" t="s">
        <v>66</v>
      </c>
      <c r="C91" s="18" t="s">
        <v>9</v>
      </c>
      <c r="D91" s="19">
        <v>35</v>
      </c>
      <c r="E91" s="20">
        <f t="shared" si="15"/>
        <v>0</v>
      </c>
      <c r="F91" s="75"/>
      <c r="G91" s="100">
        <f t="shared" si="14"/>
        <v>0</v>
      </c>
      <c r="H91" s="107"/>
      <c r="I91" s="147">
        <f t="shared" si="14"/>
        <v>0</v>
      </c>
      <c r="J91" s="214"/>
      <c r="K91" s="147">
        <f t="shared" si="16"/>
        <v>0</v>
      </c>
      <c r="L91" s="75"/>
      <c r="M91" s="100">
        <f t="shared" si="17"/>
        <v>0</v>
      </c>
      <c r="N91" s="233"/>
      <c r="O91" s="184">
        <f t="shared" si="18"/>
        <v>0</v>
      </c>
      <c r="P91" s="234"/>
      <c r="Q91" s="184">
        <f t="shared" si="19"/>
        <v>0</v>
      </c>
      <c r="R91" s="75"/>
      <c r="S91" s="100">
        <f t="shared" si="20"/>
        <v>0</v>
      </c>
      <c r="T91" s="107"/>
      <c r="U91" s="147">
        <f t="shared" si="21"/>
        <v>0</v>
      </c>
      <c r="V91" s="107"/>
      <c r="W91" s="147">
        <f t="shared" si="22"/>
        <v>0</v>
      </c>
      <c r="X91" s="75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343</v>
      </c>
      <c r="B92" s="14" t="s">
        <v>66</v>
      </c>
      <c r="C92" s="18" t="s">
        <v>9</v>
      </c>
      <c r="D92" s="19">
        <v>35</v>
      </c>
      <c r="E92" s="20">
        <f t="shared" si="15"/>
        <v>0</v>
      </c>
      <c r="F92" s="75"/>
      <c r="G92" s="100">
        <f t="shared" si="14"/>
        <v>0</v>
      </c>
      <c r="H92" s="107"/>
      <c r="I92" s="147">
        <f t="shared" si="14"/>
        <v>0</v>
      </c>
      <c r="J92" s="214"/>
      <c r="K92" s="147">
        <f t="shared" si="16"/>
        <v>0</v>
      </c>
      <c r="L92" s="75"/>
      <c r="M92" s="100">
        <f t="shared" si="17"/>
        <v>0</v>
      </c>
      <c r="N92" s="233"/>
      <c r="O92" s="184">
        <f t="shared" si="18"/>
        <v>0</v>
      </c>
      <c r="P92" s="234"/>
      <c r="Q92" s="184">
        <f t="shared" si="19"/>
        <v>0</v>
      </c>
      <c r="R92" s="75"/>
      <c r="S92" s="100">
        <f t="shared" si="20"/>
        <v>0</v>
      </c>
      <c r="T92" s="107"/>
      <c r="U92" s="147">
        <f t="shared" si="21"/>
        <v>0</v>
      </c>
      <c r="V92" s="107"/>
      <c r="W92" s="147">
        <f t="shared" si="22"/>
        <v>0</v>
      </c>
      <c r="X92" s="75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348</v>
      </c>
      <c r="B93" s="14" t="s">
        <v>66</v>
      </c>
      <c r="C93" s="18" t="s">
        <v>4</v>
      </c>
      <c r="D93" s="19">
        <v>140</v>
      </c>
      <c r="E93" s="20">
        <f t="shared" si="15"/>
        <v>0</v>
      </c>
      <c r="F93" s="75"/>
      <c r="G93" s="100">
        <f>IF($D93="",0,$D93*F93)</f>
        <v>0</v>
      </c>
      <c r="H93" s="107"/>
      <c r="I93" s="147">
        <f>IF($D93="",0,$D93*H93)</f>
        <v>0</v>
      </c>
      <c r="J93" s="214"/>
      <c r="K93" s="147">
        <f t="shared" si="16"/>
        <v>0</v>
      </c>
      <c r="L93" s="75"/>
      <c r="M93" s="100">
        <f t="shared" si="17"/>
        <v>0</v>
      </c>
      <c r="N93" s="233"/>
      <c r="O93" s="184">
        <f t="shared" si="18"/>
        <v>0</v>
      </c>
      <c r="P93" s="234"/>
      <c r="Q93" s="184">
        <f t="shared" si="19"/>
        <v>0</v>
      </c>
      <c r="R93" s="75"/>
      <c r="S93" s="100">
        <f t="shared" si="20"/>
        <v>0</v>
      </c>
      <c r="T93" s="107"/>
      <c r="U93" s="147">
        <f t="shared" si="21"/>
        <v>0</v>
      </c>
      <c r="V93" s="107"/>
      <c r="W93" s="147">
        <f t="shared" si="22"/>
        <v>0</v>
      </c>
      <c r="X93" s="75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355</v>
      </c>
      <c r="B94" s="14" t="s">
        <v>66</v>
      </c>
      <c r="C94" s="18" t="s">
        <v>8</v>
      </c>
      <c r="D94" s="19">
        <v>60</v>
      </c>
      <c r="E94" s="20">
        <f t="shared" si="15"/>
        <v>0</v>
      </c>
      <c r="F94" s="75"/>
      <c r="G94" s="100">
        <f>IF($D94="",0,$D94*F94)</f>
        <v>0</v>
      </c>
      <c r="H94" s="107"/>
      <c r="I94" s="147">
        <f>IF($D94="",0,$D94*H94)</f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/>
      <c r="B95" s="14"/>
      <c r="C95" s="18"/>
      <c r="D95" s="19"/>
      <c r="E95" s="20"/>
      <c r="F95" s="75"/>
      <c r="G95" s="100"/>
      <c r="H95" s="107"/>
      <c r="I95" s="147"/>
      <c r="J95" s="214"/>
      <c r="K95" s="147"/>
      <c r="L95" s="75"/>
      <c r="M95" s="100"/>
      <c r="N95" s="233"/>
      <c r="O95" s="184"/>
      <c r="P95" s="234"/>
      <c r="Q95" s="184"/>
      <c r="R95" s="75"/>
      <c r="S95" s="100"/>
      <c r="T95" s="107"/>
      <c r="U95" s="147"/>
      <c r="V95" s="107"/>
      <c r="W95" s="147"/>
      <c r="X95" s="75"/>
      <c r="Y95" s="100"/>
      <c r="Z95" s="171"/>
      <c r="AA95" s="140"/>
      <c r="AB95" s="83">
        <f t="shared" si="25"/>
        <v>0</v>
      </c>
    </row>
    <row r="96" spans="1:28" s="62" customFormat="1" ht="15" customHeight="1">
      <c r="A96" s="86"/>
      <c r="C96" s="63" t="s">
        <v>155</v>
      </c>
      <c r="D96" s="57"/>
      <c r="E96" s="20">
        <f t="shared" si="15"/>
        <v>17.5</v>
      </c>
      <c r="F96" s="76">
        <f>SUM(F12:F95)</f>
        <v>0</v>
      </c>
      <c r="G96" s="77"/>
      <c r="H96" s="154">
        <f>SUM(H12:H95)</f>
        <v>0</v>
      </c>
      <c r="I96" s="155"/>
      <c r="J96" s="207">
        <f>SUM(J12:J95)</f>
        <v>1.5</v>
      </c>
      <c r="K96" s="207"/>
      <c r="L96" s="76">
        <f>SUM(L12:L95)</f>
        <v>0</v>
      </c>
      <c r="M96" s="77"/>
      <c r="N96" s="185">
        <f>SUM(N12:N95)</f>
        <v>0</v>
      </c>
      <c r="O96" s="186"/>
      <c r="P96" s="212">
        <f>SUM(P12:P95)</f>
        <v>0.75</v>
      </c>
      <c r="Q96" s="212"/>
      <c r="R96" s="76">
        <f>SUM(R12:R95)</f>
        <v>0</v>
      </c>
      <c r="S96" s="77"/>
      <c r="T96" s="154">
        <f>SUM(T12:T95)</f>
        <v>0</v>
      </c>
      <c r="U96" s="155"/>
      <c r="V96" s="154">
        <f>SUM(V12:V95)</f>
        <v>1.25</v>
      </c>
      <c r="W96" s="155"/>
      <c r="X96" s="76">
        <f>SUM(X12:X95)</f>
        <v>14</v>
      </c>
      <c r="Y96" s="77"/>
      <c r="Z96" s="77">
        <f>SUM(Z12:Z95)</f>
        <v>0</v>
      </c>
      <c r="AA96" s="77"/>
      <c r="AB96" s="77"/>
    </row>
    <row r="97" spans="1:29" ht="4.5" customHeight="1">
      <c r="A97" s="87"/>
      <c r="B97" s="40"/>
      <c r="C97" s="69"/>
      <c r="D97" s="70"/>
      <c r="E97" s="70"/>
      <c r="F97" s="78"/>
      <c r="G97" s="79"/>
      <c r="H97" s="156"/>
      <c r="I97" s="157"/>
      <c r="J97" s="208"/>
      <c r="K97" s="208"/>
      <c r="L97" s="78"/>
      <c r="M97" s="79"/>
      <c r="N97" s="187"/>
      <c r="O97" s="188"/>
      <c r="P97" s="213"/>
      <c r="Q97" s="213"/>
      <c r="R97" s="78"/>
      <c r="S97" s="79"/>
      <c r="T97" s="156"/>
      <c r="U97" s="157"/>
      <c r="V97" s="156"/>
      <c r="W97" s="157"/>
      <c r="X97" s="78"/>
      <c r="Y97" s="79"/>
      <c r="Z97" s="70"/>
      <c r="AA97" s="70"/>
      <c r="AB97" s="70"/>
      <c r="AC97" s="65"/>
    </row>
    <row r="98" spans="1:29" s="14" customFormat="1" ht="15" customHeight="1">
      <c r="A98" s="159"/>
      <c r="B98" s="159"/>
      <c r="C98" s="67" t="s">
        <v>156</v>
      </c>
      <c r="D98" s="160"/>
      <c r="E98" s="161"/>
      <c r="F98" s="80"/>
      <c r="G98" s="81">
        <f ca="1">SUM(G12:G97)</f>
        <v>0</v>
      </c>
      <c r="H98" s="80"/>
      <c r="I98" s="81">
        <f ca="1">SUM(I12:I97)</f>
        <v>0</v>
      </c>
      <c r="J98" s="97"/>
      <c r="K98" s="97">
        <f ca="1">SUM(K12:K97)</f>
        <v>150</v>
      </c>
      <c r="L98" s="80"/>
      <c r="M98" s="81">
        <f ca="1">SUM(M12:M97)</f>
        <v>0</v>
      </c>
      <c r="N98" s="80"/>
      <c r="O98" s="81">
        <f ca="1">SUM(O12:O97)</f>
        <v>0</v>
      </c>
      <c r="P98" s="97"/>
      <c r="Q98" s="97">
        <f ca="1">SUM(Q12:Q97)</f>
        <v>75</v>
      </c>
      <c r="R98" s="80"/>
      <c r="S98" s="81">
        <f ca="1">SUM(S12:S97)</f>
        <v>0</v>
      </c>
      <c r="T98" s="80"/>
      <c r="U98" s="81">
        <f ca="1">SUM(U12:U97)</f>
        <v>0</v>
      </c>
      <c r="V98" s="80"/>
      <c r="W98" s="81">
        <f ca="1">SUM(W12:W97)</f>
        <v>125</v>
      </c>
      <c r="X98" s="80"/>
      <c r="Y98" s="81">
        <f ca="1">SUM(Y12:Y97)</f>
        <v>1880</v>
      </c>
      <c r="Z98" s="81"/>
      <c r="AA98" s="81">
        <f ca="1">SUM(AA12:AA97)</f>
        <v>0</v>
      </c>
      <c r="AB98" s="81">
        <f ca="1">SUM(AB13:AB97)</f>
        <v>2230</v>
      </c>
    </row>
    <row r="99" spans="1:29">
      <c r="C99" s="41" t="s">
        <v>25</v>
      </c>
      <c r="F99" s="41"/>
      <c r="G99" s="41"/>
      <c r="H99" s="41"/>
      <c r="I99" s="41"/>
      <c r="J99" s="41"/>
      <c r="K99" s="41"/>
      <c r="L99" s="41"/>
      <c r="M99" s="41"/>
      <c r="N99" s="191"/>
      <c r="O99" s="191"/>
      <c r="P99" s="191"/>
      <c r="Q99" s="191"/>
      <c r="R99" s="41"/>
      <c r="S99" s="41"/>
      <c r="T99" s="41"/>
      <c r="U99" s="41"/>
      <c r="V99" s="41"/>
      <c r="W99" s="41"/>
      <c r="X99" s="41"/>
      <c r="Y99" s="41"/>
      <c r="Z99" s="41"/>
      <c r="AA99" s="41"/>
      <c r="AB99" s="42">
        <f ca="1">SUBTOTAL(9,AB13:AB97)</f>
        <v>2230</v>
      </c>
    </row>
    <row r="100" spans="1:29">
      <c r="C100" s="56"/>
      <c r="F100" s="56"/>
      <c r="G100" s="56"/>
      <c r="H100" s="158"/>
      <c r="I100" s="158"/>
      <c r="J100" s="158"/>
      <c r="K100" s="158"/>
      <c r="L100" s="56"/>
      <c r="M100" s="56"/>
      <c r="N100" s="192"/>
      <c r="O100" s="192"/>
      <c r="P100" s="192"/>
      <c r="Q100" s="192"/>
      <c r="R100" s="56"/>
      <c r="S100" s="56"/>
      <c r="T100" s="158"/>
      <c r="U100" s="158"/>
      <c r="V100" s="158"/>
      <c r="W100" s="158"/>
      <c r="X100" s="56"/>
      <c r="Y100" s="56"/>
      <c r="Z100" s="56"/>
      <c r="AA100" s="56"/>
    </row>
    <row r="101" spans="1:29">
      <c r="A101" s="218" t="s">
        <v>309</v>
      </c>
      <c r="B101">
        <v>3.5</v>
      </c>
      <c r="AB101" s="19"/>
    </row>
    <row r="105" spans="1:29">
      <c r="O105" s="193">
        <f>SUM(O101:O104)</f>
        <v>0</v>
      </c>
    </row>
    <row r="110" spans="1:29">
      <c r="AB110" s="21">
        <f>SUM(AB108-AB107)</f>
        <v>0</v>
      </c>
    </row>
  </sheetData>
  <autoFilter ref="A12:AB98" xr:uid="{00000000-0009-0000-0000-00002F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2F00-000000000000}">
      <formula1>Jahr</formula1>
    </dataValidation>
    <dataValidation type="list" allowBlank="1" showInputMessage="1" showErrorMessage="1" sqref="C12" xr:uid="{00000000-0002-0000-2F00-000001000000}">
      <formula1>Kategorie</formula1>
    </dataValidation>
    <dataValidation type="list" allowBlank="1" showInputMessage="1" showErrorMessage="1" sqref="A13:A98" xr:uid="{00000000-0002-0000-2F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FF0000"/>
    <pageSetUpPr fitToPage="1"/>
  </sheetPr>
  <dimension ref="A1:AD112"/>
  <sheetViews>
    <sheetView topLeftCell="A6" zoomScale="120" zoomScaleNormal="120" zoomScaleSheetLayoutView="100" workbookViewId="0">
      <pane ySplit="3450" topLeftCell="A82" activePane="bottomLeft"/>
      <selection activeCell="A6" sqref="A6"/>
      <selection pane="bottomLeft" activeCell="C83" sqref="C8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3" t="str">
        <f>IF(Vertragsdaten!B6="","",Vertragsdaten!B6)</f>
        <v>EP SIEP</v>
      </c>
      <c r="C4" s="263"/>
      <c r="D4" s="263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43831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8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79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9" si="2">F14+H14+J14+L14+N14+P14+R14+T14+V14+X14+Z14</f>
        <v>0</v>
      </c>
      <c r="F14" s="107"/>
      <c r="G14" s="100">
        <f t="shared" ref="G14:I78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79" ca="1" si="4">IF($D14="",0,$D14*J14)</f>
        <v>0</v>
      </c>
      <c r="L14" s="104"/>
      <c r="M14" s="100">
        <f t="shared" ref="M14:M79" ca="1" si="5">IF($D14="",0,$D14*L14)</f>
        <v>0</v>
      </c>
      <c r="N14" s="183"/>
      <c r="O14" s="184">
        <f t="shared" ref="O14:O79" ca="1" si="6">IF($D14="",0,$D14*N14)</f>
        <v>0</v>
      </c>
      <c r="P14" s="183"/>
      <c r="Q14" s="184">
        <f t="shared" ref="Q14:Q79" ca="1" si="7">IF($D14="",0,$D14*P14)</f>
        <v>0</v>
      </c>
      <c r="R14" s="104"/>
      <c r="S14" s="100">
        <f t="shared" ref="S14:S79" ca="1" si="8">IF($D14="",0,$D14*R14)</f>
        <v>0</v>
      </c>
      <c r="T14" s="122"/>
      <c r="U14" s="147">
        <f t="shared" ref="U14:U79" ca="1" si="9">IF($D14="",0,$D14*T14)</f>
        <v>0</v>
      </c>
      <c r="V14" s="122"/>
      <c r="W14" s="147">
        <f t="shared" ref="W14:W79" ca="1" si="10">IF($D14="",0,$D14*V14)</f>
        <v>0</v>
      </c>
      <c r="X14" s="104"/>
      <c r="Y14" s="100">
        <f t="shared" ref="Y14:Y79" ca="1" si="11">IF($D14="",0,$D14*X14)</f>
        <v>0</v>
      </c>
      <c r="Z14" s="171"/>
      <c r="AA14" s="140">
        <f t="shared" ref="AA14:AA79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2.5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2.5</v>
      </c>
      <c r="Q15" s="184">
        <f t="shared" ca="1" si="7"/>
        <v>295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295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33.25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33.25</v>
      </c>
      <c r="W18" s="147">
        <f t="shared" ca="1" si="10"/>
        <v>4655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4655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" si="13">F19+H19+J19+L19+N19+P19+R19+T19+V19+X19+Z19</f>
        <v>0</v>
      </c>
      <c r="F19" s="107"/>
      <c r="G19" s="100">
        <f t="shared" ref="G19" ca="1" si="14">IF($D19="",0,$D19*F19)</f>
        <v>0</v>
      </c>
      <c r="H19" s="122"/>
      <c r="I19" s="147">
        <f t="shared" ref="I19" ca="1" si="15">IF($D19="",0,$D19*H19)</f>
        <v>0</v>
      </c>
      <c r="J19" s="122"/>
      <c r="K19" s="147">
        <f t="shared" ref="K19" ca="1" si="16">IF($D19="",0,$D19*J19)</f>
        <v>0</v>
      </c>
      <c r="L19" s="104"/>
      <c r="M19" s="100">
        <f t="shared" ref="M19" ca="1" si="17">IF($D19="",0,$D19*L19)</f>
        <v>0</v>
      </c>
      <c r="N19" s="183"/>
      <c r="O19" s="184">
        <f t="shared" ref="O19" ca="1" si="18">IF($D19="",0,$D19*N19)</f>
        <v>0</v>
      </c>
      <c r="P19" s="183"/>
      <c r="Q19" s="184">
        <f t="shared" ref="Q19" ca="1" si="19">IF($D19="",0,$D19*P19)</f>
        <v>0</v>
      </c>
      <c r="R19" s="104"/>
      <c r="S19" s="100">
        <f t="shared" ref="S19" ca="1" si="20">IF($D19="",0,$D19*R19)</f>
        <v>0</v>
      </c>
      <c r="T19" s="122"/>
      <c r="U19" s="147">
        <f t="shared" ref="U19" ca="1" si="21">IF($D19="",0,$D19*T19)</f>
        <v>0</v>
      </c>
      <c r="V19" s="122"/>
      <c r="W19" s="147">
        <f t="shared" ref="W19" ca="1" si="22">IF($D19="",0,$D19*V19)</f>
        <v>0</v>
      </c>
      <c r="X19" s="104"/>
      <c r="Y19" s="100">
        <f t="shared" ref="Y19" ca="1" si="23">IF($D19="",0,$D19*X19)</f>
        <v>0</v>
      </c>
      <c r="Z19" s="171"/>
      <c r="AA19" s="140">
        <f t="shared" ref="AA19" ca="1" si="24">IF($D19="",0,$D19*Z19)</f>
        <v>0</v>
      </c>
      <c r="AB19" s="83">
        <f t="shared" ref="AB19" ca="1" si="25">IF(D19="",0,D19*E19)</f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3.5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>
        <v>3.5</v>
      </c>
      <c r="W20" s="147">
        <f t="shared" ca="1" si="10"/>
        <v>350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350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7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7</v>
      </c>
      <c r="K26" s="147">
        <f t="shared" ca="1" si="4"/>
        <v>826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826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ref="E28" si="26">F28+H28+J28+L28+N28+P28+R28+T28+V28+X28+Z28</f>
        <v>0</v>
      </c>
      <c r="F28" s="107"/>
      <c r="G28" s="100">
        <f t="shared" ref="G28" ca="1" si="27">IF($D28="",0,$D28*F28)</f>
        <v>0</v>
      </c>
      <c r="H28" s="122"/>
      <c r="I28" s="147">
        <f t="shared" ref="I28" ca="1" si="28">IF($D28="",0,$D28*H28)</f>
        <v>0</v>
      </c>
      <c r="J28" s="122"/>
      <c r="K28" s="147">
        <f t="shared" ref="K28" ca="1" si="29">IF($D28="",0,$D28*J28)</f>
        <v>0</v>
      </c>
      <c r="L28" s="104"/>
      <c r="M28" s="100">
        <f t="shared" ref="M28" ca="1" si="30">IF($D28="",0,$D28*L28)</f>
        <v>0</v>
      </c>
      <c r="N28" s="183"/>
      <c r="O28" s="184">
        <f t="shared" ref="O28" ca="1" si="31">IF($D28="",0,$D28*N28)</f>
        <v>0</v>
      </c>
      <c r="P28" s="183"/>
      <c r="Q28" s="184">
        <f t="shared" ref="Q28" ca="1" si="32">IF($D28="",0,$D28*P28)</f>
        <v>0</v>
      </c>
      <c r="R28" s="104"/>
      <c r="S28" s="100">
        <f t="shared" ref="S28" ca="1" si="33">IF($D28="",0,$D28*R28)</f>
        <v>0</v>
      </c>
      <c r="T28" s="122"/>
      <c r="U28" s="147">
        <f t="shared" ref="U28" ca="1" si="34">IF($D28="",0,$D28*T28)</f>
        <v>0</v>
      </c>
      <c r="V28" s="122"/>
      <c r="W28" s="147">
        <f t="shared" ref="W28" ca="1" si="35">IF($D28="",0,$D28*V28)</f>
        <v>0</v>
      </c>
      <c r="X28" s="104"/>
      <c r="Y28" s="100">
        <f t="shared" ref="Y28" ca="1" si="36">IF($D28="",0,$D28*X28)</f>
        <v>0</v>
      </c>
      <c r="Z28" s="171"/>
      <c r="AA28" s="140">
        <f t="shared" ref="AA28" ca="1" si="37">IF($D28="",0,$D28*Z28)</f>
        <v>0</v>
      </c>
      <c r="AB28" s="83">
        <f t="shared" ref="AB28" ca="1" si="38">IF(D28="",0,D28*E28)</f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2.25</v>
      </c>
      <c r="F29" s="107"/>
      <c r="G29" s="100">
        <f t="shared" ca="1" si="3"/>
        <v>0</v>
      </c>
      <c r="H29" s="122"/>
      <c r="I29" s="147">
        <f t="shared" ca="1" si="3"/>
        <v>0</v>
      </c>
      <c r="J29" s="122">
        <v>2.25</v>
      </c>
      <c r="K29" s="147">
        <f ca="1">IF($D29="",0,$D29*J29)</f>
        <v>168.75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168.75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85" t="s">
        <v>182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148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B</v>
      </c>
      <c r="D34" s="19">
        <f t="shared" ca="1" si="0"/>
        <v>140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200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352</v>
      </c>
      <c r="B36" t="s">
        <v>66</v>
      </c>
      <c r="C36" s="4" t="s">
        <v>6</v>
      </c>
      <c r="D36" s="19">
        <f t="shared" si="0"/>
        <v>100</v>
      </c>
      <c r="E36" s="20">
        <f t="shared" si="2"/>
        <v>0</v>
      </c>
      <c r="F36" s="107"/>
      <c r="G36" s="100">
        <f t="shared" si="3"/>
        <v>0</v>
      </c>
      <c r="H36" s="122"/>
      <c r="I36" s="147">
        <f t="shared" si="3"/>
        <v>0</v>
      </c>
      <c r="J36" s="122"/>
      <c r="K36" s="147">
        <f t="shared" si="4"/>
        <v>0</v>
      </c>
      <c r="L36" s="104"/>
      <c r="M36" s="100">
        <f t="shared" si="5"/>
        <v>0</v>
      </c>
      <c r="N36" s="183"/>
      <c r="O36" s="184">
        <f t="shared" si="6"/>
        <v>0</v>
      </c>
      <c r="P36" s="183"/>
      <c r="Q36" s="184">
        <f t="shared" si="7"/>
        <v>0</v>
      </c>
      <c r="R36" s="104"/>
      <c r="S36" s="100">
        <f t="shared" si="8"/>
        <v>0</v>
      </c>
      <c r="T36" s="122"/>
      <c r="U36" s="147">
        <f t="shared" si="9"/>
        <v>0</v>
      </c>
      <c r="V36" s="122"/>
      <c r="W36" s="147">
        <f t="shared" si="10"/>
        <v>0</v>
      </c>
      <c r="X36" s="104"/>
      <c r="Y36" s="100">
        <f t="shared" si="11"/>
        <v>0</v>
      </c>
      <c r="Z36" s="171"/>
      <c r="AA36" s="140">
        <f t="shared" si="12"/>
        <v>0</v>
      </c>
      <c r="AB36" s="83">
        <f t="shared" si="1"/>
        <v>0</v>
      </c>
    </row>
    <row r="37" spans="1:28" ht="15" customHeight="1">
      <c r="A37" s="85" t="s">
        <v>149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04"/>
      <c r="M37" s="100">
        <f t="shared" ca="1" si="5"/>
        <v>0</v>
      </c>
      <c r="N37" s="183"/>
      <c r="O37" s="184">
        <f t="shared" ca="1" si="6"/>
        <v>0</v>
      </c>
      <c r="P37" s="183"/>
      <c r="Q37" s="184">
        <f t="shared" ca="1" si="7"/>
        <v>0</v>
      </c>
      <c r="R37" s="104"/>
      <c r="S37" s="100">
        <f t="shared" ca="1" si="8"/>
        <v>0</v>
      </c>
      <c r="T37" s="122"/>
      <c r="U37" s="147">
        <f t="shared" ca="1" si="9"/>
        <v>0</v>
      </c>
      <c r="V37" s="122"/>
      <c r="W37" s="147">
        <f t="shared" ca="1" si="10"/>
        <v>0</v>
      </c>
      <c r="X37" s="104"/>
      <c r="Y37" s="100">
        <f t="shared" ca="1" si="11"/>
        <v>0</v>
      </c>
      <c r="Z37" s="171"/>
      <c r="AA37" s="140">
        <f t="shared" ca="1" si="12"/>
        <v>0</v>
      </c>
      <c r="AB37" s="83">
        <f t="shared" ca="1" si="1"/>
        <v>0</v>
      </c>
    </row>
    <row r="38" spans="1:28" ht="15" customHeight="1">
      <c r="A38" s="85" t="s">
        <v>209</v>
      </c>
      <c r="B38" s="14" t="s">
        <v>66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183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F</v>
      </c>
      <c r="D39" s="19">
        <f t="shared" ca="1" si="0"/>
        <v>60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184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B</v>
      </c>
      <c r="D40" s="19">
        <f t="shared" ca="1" si="0"/>
        <v>140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148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206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232</v>
      </c>
      <c r="B43" t="str">
        <f>IF($A43="","",INDEX('MA-Liste'!$D:$D,MATCH($A43,'MA-Liste'!$M:$M,FALSE)))</f>
        <v>AeBo</v>
      </c>
      <c r="C43" s="4" t="s">
        <v>7</v>
      </c>
      <c r="D43" s="19">
        <f t="shared" si="0"/>
        <v>75</v>
      </c>
      <c r="E43" s="20">
        <f t="shared" si="2"/>
        <v>0</v>
      </c>
      <c r="F43" s="107"/>
      <c r="G43" s="100">
        <f t="shared" si="3"/>
        <v>0</v>
      </c>
      <c r="H43" s="122"/>
      <c r="I43" s="147">
        <f t="shared" si="3"/>
        <v>0</v>
      </c>
      <c r="J43" s="122"/>
      <c r="K43" s="147">
        <f t="shared" si="4"/>
        <v>0</v>
      </c>
      <c r="L43" s="104"/>
      <c r="M43" s="100">
        <f t="shared" si="5"/>
        <v>0</v>
      </c>
      <c r="N43" s="183"/>
      <c r="O43" s="184">
        <f t="shared" si="6"/>
        <v>0</v>
      </c>
      <c r="P43" s="183"/>
      <c r="Q43" s="184">
        <f t="shared" si="7"/>
        <v>0</v>
      </c>
      <c r="R43" s="104"/>
      <c r="S43" s="100">
        <f t="shared" si="8"/>
        <v>0</v>
      </c>
      <c r="T43" s="122"/>
      <c r="U43" s="147">
        <f t="shared" si="9"/>
        <v>0</v>
      </c>
      <c r="V43" s="122"/>
      <c r="W43" s="147">
        <f t="shared" si="10"/>
        <v>0</v>
      </c>
      <c r="X43" s="104"/>
      <c r="Y43" s="100">
        <f t="shared" si="11"/>
        <v>0</v>
      </c>
      <c r="Z43" s="171"/>
      <c r="AA43" s="140">
        <f t="shared" si="12"/>
        <v>0</v>
      </c>
      <c r="AB43" s="83">
        <f t="shared" si="1"/>
        <v>0</v>
      </c>
    </row>
    <row r="44" spans="1:28" ht="15" customHeight="1">
      <c r="A44" s="85" t="s">
        <v>207</v>
      </c>
      <c r="B44" t="str">
        <f>IF($A44="","",INDEX('MA-Liste'!$D:$D,MATCH($A44,'MA-Liste'!$M:$M,FALSE)))</f>
        <v>AeBo</v>
      </c>
      <c r="C44" s="4" t="s">
        <v>5</v>
      </c>
      <c r="D44" s="19">
        <f t="shared" si="0"/>
        <v>118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.75" customHeight="1">
      <c r="A45" s="91" t="s">
        <v>187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04"/>
      <c r="M45" s="100">
        <f t="shared" ca="1" si="5"/>
        <v>0</v>
      </c>
      <c r="N45" s="183"/>
      <c r="O45" s="184">
        <f t="shared" ca="1" si="6"/>
        <v>0</v>
      </c>
      <c r="P45" s="183"/>
      <c r="Q45" s="184">
        <f t="shared" ca="1" si="7"/>
        <v>0</v>
      </c>
      <c r="R45" s="104"/>
      <c r="S45" s="100">
        <f t="shared" ca="1" si="8"/>
        <v>0</v>
      </c>
      <c r="T45" s="122"/>
      <c r="U45" s="147">
        <f t="shared" ca="1" si="9"/>
        <v>0</v>
      </c>
      <c r="V45" s="122"/>
      <c r="W45" s="147">
        <f t="shared" ca="1" si="10"/>
        <v>0</v>
      </c>
      <c r="X45" s="104"/>
      <c r="Y45" s="100">
        <f t="shared" ca="1" si="11"/>
        <v>0</v>
      </c>
      <c r="Z45" s="171"/>
      <c r="AA45" s="140">
        <f t="shared" ca="1" si="12"/>
        <v>0</v>
      </c>
      <c r="AB45" s="83">
        <f t="shared" ca="1" si="1"/>
        <v>0</v>
      </c>
    </row>
    <row r="46" spans="1:28" ht="15.75" customHeight="1">
      <c r="A46" s="91" t="s">
        <v>145</v>
      </c>
      <c r="B46" t="s">
        <v>66</v>
      </c>
      <c r="C46" s="4" t="s">
        <v>6</v>
      </c>
      <c r="D46" s="19">
        <f t="shared" si="0"/>
        <v>100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04"/>
      <c r="M46" s="100">
        <f t="shared" si="5"/>
        <v>0</v>
      </c>
      <c r="N46" s="183"/>
      <c r="O46" s="184">
        <f t="shared" si="6"/>
        <v>0</v>
      </c>
      <c r="P46" s="183"/>
      <c r="Q46" s="184">
        <f t="shared" si="7"/>
        <v>0</v>
      </c>
      <c r="R46" s="104"/>
      <c r="S46" s="100">
        <f t="shared" si="8"/>
        <v>0</v>
      </c>
      <c r="T46" s="122"/>
      <c r="U46" s="147">
        <f t="shared" si="9"/>
        <v>0</v>
      </c>
      <c r="V46" s="122"/>
      <c r="W46" s="147">
        <f t="shared" si="10"/>
        <v>0</v>
      </c>
      <c r="X46" s="104"/>
      <c r="Y46" s="100">
        <f t="shared" si="11"/>
        <v>0</v>
      </c>
      <c r="Z46" s="171"/>
      <c r="AA46" s="140">
        <f t="shared" si="12"/>
        <v>0</v>
      </c>
      <c r="AB46" s="83">
        <f t="shared" si="1"/>
        <v>0</v>
      </c>
    </row>
    <row r="47" spans="1:28" ht="15" customHeight="1">
      <c r="A47" s="85" t="s">
        <v>188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C</v>
      </c>
      <c r="D47" s="19">
        <f t="shared" ca="1" si="0"/>
        <v>118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04"/>
      <c r="M47" s="100">
        <f t="shared" ca="1" si="5"/>
        <v>0</v>
      </c>
      <c r="N47" s="183"/>
      <c r="O47" s="184">
        <f t="shared" ca="1" si="6"/>
        <v>0</v>
      </c>
      <c r="P47" s="183"/>
      <c r="Q47" s="184">
        <f t="shared" ca="1" si="7"/>
        <v>0</v>
      </c>
      <c r="R47" s="104"/>
      <c r="S47" s="100">
        <f t="shared" ca="1" si="8"/>
        <v>0</v>
      </c>
      <c r="T47" s="122"/>
      <c r="U47" s="147">
        <f t="shared" ca="1" si="9"/>
        <v>0</v>
      </c>
      <c r="V47" s="122"/>
      <c r="W47" s="147">
        <f t="shared" ca="1" si="10"/>
        <v>0</v>
      </c>
      <c r="X47" s="104"/>
      <c r="Y47" s="100">
        <f t="shared" ca="1" si="11"/>
        <v>0</v>
      </c>
      <c r="Z47" s="171"/>
      <c r="AA47" s="140">
        <f t="shared" ca="1" si="12"/>
        <v>0</v>
      </c>
      <c r="AB47" s="83">
        <f t="shared" ca="1" si="1"/>
        <v>0</v>
      </c>
    </row>
    <row r="48" spans="1:28" ht="15" customHeight="1">
      <c r="A48" s="85" t="s">
        <v>208</v>
      </c>
      <c r="B48" t="s">
        <v>66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04"/>
      <c r="M48" s="100">
        <f t="shared" si="5"/>
        <v>0</v>
      </c>
      <c r="N48" s="183"/>
      <c r="O48" s="184">
        <f t="shared" si="6"/>
        <v>0</v>
      </c>
      <c r="P48" s="183"/>
      <c r="Q48" s="184">
        <f t="shared" si="7"/>
        <v>0</v>
      </c>
      <c r="R48" s="104"/>
      <c r="S48" s="100">
        <f t="shared" si="8"/>
        <v>0</v>
      </c>
      <c r="T48" s="122"/>
      <c r="U48" s="147">
        <f t="shared" si="9"/>
        <v>0</v>
      </c>
      <c r="V48" s="122"/>
      <c r="W48" s="147">
        <f t="shared" si="10"/>
        <v>0</v>
      </c>
      <c r="X48" s="104"/>
      <c r="Y48" s="100">
        <f t="shared" si="11"/>
        <v>0</v>
      </c>
      <c r="Z48" s="171"/>
      <c r="AA48" s="140">
        <f t="shared" si="12"/>
        <v>0</v>
      </c>
      <c r="AB48" s="83">
        <f t="shared" si="1"/>
        <v>0</v>
      </c>
    </row>
    <row r="49" spans="1:28" ht="15" customHeight="1">
      <c r="A49" s="85" t="s">
        <v>211</v>
      </c>
      <c r="B49" t="s">
        <v>66</v>
      </c>
      <c r="C49" s="4" t="s">
        <v>6</v>
      </c>
      <c r="D49" s="19">
        <f t="shared" si="0"/>
        <v>100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191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B</v>
      </c>
      <c r="D50" s="19">
        <f t="shared" ca="1" si="0"/>
        <v>140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04"/>
      <c r="M50" s="100">
        <f t="shared" ca="1" si="5"/>
        <v>0</v>
      </c>
      <c r="N50" s="183"/>
      <c r="O50" s="184">
        <f t="shared" ca="1" si="6"/>
        <v>0</v>
      </c>
      <c r="P50" s="183"/>
      <c r="Q50" s="184">
        <f t="shared" ca="1" si="7"/>
        <v>0</v>
      </c>
      <c r="R50" s="104"/>
      <c r="S50" s="100">
        <f t="shared" ca="1" si="8"/>
        <v>0</v>
      </c>
      <c r="T50" s="122"/>
      <c r="U50" s="147">
        <f t="shared" ca="1" si="9"/>
        <v>0</v>
      </c>
      <c r="V50" s="122"/>
      <c r="W50" s="147">
        <f t="shared" ca="1" si="10"/>
        <v>0</v>
      </c>
      <c r="X50" s="104"/>
      <c r="Y50" s="100">
        <f t="shared" ca="1" si="11"/>
        <v>0</v>
      </c>
      <c r="Z50" s="171"/>
      <c r="AA50" s="140">
        <f t="shared" ca="1" si="12"/>
        <v>0</v>
      </c>
      <c r="AB50" s="83">
        <f t="shared" ca="1" si="1"/>
        <v>0</v>
      </c>
    </row>
    <row r="51" spans="1:28" ht="15" customHeight="1">
      <c r="A51" s="85" t="s">
        <v>214</v>
      </c>
      <c r="B51" s="14" t="s">
        <v>66</v>
      </c>
      <c r="C51" s="18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04"/>
      <c r="M51" s="100">
        <f t="shared" si="5"/>
        <v>0</v>
      </c>
      <c r="N51" s="183"/>
      <c r="O51" s="184">
        <f t="shared" si="6"/>
        <v>0</v>
      </c>
      <c r="P51" s="183"/>
      <c r="Q51" s="184">
        <f t="shared" si="7"/>
        <v>0</v>
      </c>
      <c r="R51" s="104"/>
      <c r="S51" s="100">
        <f t="shared" si="8"/>
        <v>0</v>
      </c>
      <c r="T51" s="122"/>
      <c r="U51" s="147">
        <f t="shared" si="9"/>
        <v>0</v>
      </c>
      <c r="V51" s="122"/>
      <c r="W51" s="147">
        <f t="shared" si="10"/>
        <v>0</v>
      </c>
      <c r="X51" s="104"/>
      <c r="Y51" s="100">
        <f t="shared" si="11"/>
        <v>0</v>
      </c>
      <c r="Z51" s="171"/>
      <c r="AA51" s="140">
        <f t="shared" si="12"/>
        <v>0</v>
      </c>
      <c r="AB51" s="83">
        <f t="shared" si="1"/>
        <v>0</v>
      </c>
    </row>
    <row r="52" spans="1:28" ht="15" customHeight="1">
      <c r="A52" s="85" t="s">
        <v>215</v>
      </c>
      <c r="B52" s="14" t="s">
        <v>66</v>
      </c>
      <c r="C52" s="18" t="s">
        <v>8</v>
      </c>
      <c r="D52" s="19">
        <f t="shared" si="0"/>
        <v>60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212</v>
      </c>
      <c r="B53" s="14" t="s">
        <v>66</v>
      </c>
      <c r="C53" s="18" t="s">
        <v>9</v>
      </c>
      <c r="D53" s="19">
        <f t="shared" si="0"/>
        <v>35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194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D</v>
      </c>
      <c r="D54" s="19">
        <f t="shared" ca="1" si="0"/>
        <v>100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04"/>
      <c r="M54" s="100">
        <f t="shared" ca="1" si="5"/>
        <v>0</v>
      </c>
      <c r="N54" s="183"/>
      <c r="O54" s="184">
        <f t="shared" ca="1" si="6"/>
        <v>0</v>
      </c>
      <c r="P54" s="183"/>
      <c r="Q54" s="184">
        <f t="shared" ca="1" si="7"/>
        <v>0</v>
      </c>
      <c r="R54" s="104"/>
      <c r="S54" s="100">
        <f t="shared" ca="1" si="8"/>
        <v>0</v>
      </c>
      <c r="T54" s="122"/>
      <c r="U54" s="147">
        <f t="shared" ca="1" si="9"/>
        <v>0</v>
      </c>
      <c r="V54" s="122"/>
      <c r="W54" s="147">
        <f t="shared" ca="1" si="10"/>
        <v>0</v>
      </c>
      <c r="X54" s="104"/>
      <c r="Y54" s="100">
        <f t="shared" ca="1" si="11"/>
        <v>0</v>
      </c>
      <c r="Z54" s="171"/>
      <c r="AA54" s="140">
        <f t="shared" ca="1" si="12"/>
        <v>0</v>
      </c>
      <c r="AB54" s="83">
        <f t="shared" ca="1" si="1"/>
        <v>0</v>
      </c>
    </row>
    <row r="55" spans="1:28" ht="15" customHeight="1">
      <c r="A55" s="85" t="s">
        <v>210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221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B</v>
      </c>
      <c r="D56" s="19">
        <f t="shared" ca="1" si="0"/>
        <v>140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164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222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C</v>
      </c>
      <c r="D58" s="19">
        <f t="shared" ca="1" si="0"/>
        <v>118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233</v>
      </c>
      <c r="B59" t="s">
        <v>66</v>
      </c>
      <c r="C59" s="4" t="str">
        <f ca="1">IF($A59="","",INDEX(INDIRECT("'MA-Liste'!"&amp;$C$11),MATCH($A59,'MA-Liste'!$M:$M,FALSE)))</f>
        <v>G</v>
      </c>
      <c r="D59" s="19">
        <f t="shared" ca="1" si="0"/>
        <v>35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224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229</v>
      </c>
      <c r="B61" t="s">
        <v>66</v>
      </c>
      <c r="C61" s="4" t="s">
        <v>7</v>
      </c>
      <c r="D61" s="19">
        <f t="shared" si="0"/>
        <v>75</v>
      </c>
      <c r="E61" s="20">
        <f t="shared" si="2"/>
        <v>0</v>
      </c>
      <c r="F61" s="107"/>
      <c r="G61" s="100">
        <f t="shared" si="3"/>
        <v>0</v>
      </c>
      <c r="H61" s="122"/>
      <c r="I61" s="147">
        <f t="shared" si="3"/>
        <v>0</v>
      </c>
      <c r="J61" s="122"/>
      <c r="K61" s="147">
        <f t="shared" si="4"/>
        <v>0</v>
      </c>
      <c r="L61" s="104"/>
      <c r="M61" s="100">
        <f t="shared" si="5"/>
        <v>0</v>
      </c>
      <c r="N61" s="183"/>
      <c r="O61" s="184">
        <f t="shared" si="6"/>
        <v>0</v>
      </c>
      <c r="P61" s="183"/>
      <c r="Q61" s="184">
        <f t="shared" si="7"/>
        <v>0</v>
      </c>
      <c r="R61" s="104"/>
      <c r="S61" s="100">
        <f t="shared" si="8"/>
        <v>0</v>
      </c>
      <c r="T61" s="122"/>
      <c r="U61" s="147">
        <f t="shared" si="9"/>
        <v>0</v>
      </c>
      <c r="V61" s="122"/>
      <c r="W61" s="147">
        <f t="shared" si="10"/>
        <v>0</v>
      </c>
      <c r="X61" s="104"/>
      <c r="Y61" s="100">
        <f t="shared" si="11"/>
        <v>0</v>
      </c>
      <c r="Z61" s="171"/>
      <c r="AA61" s="140">
        <f t="shared" si="12"/>
        <v>0</v>
      </c>
      <c r="AB61" s="83">
        <f t="shared" si="1"/>
        <v>0</v>
      </c>
    </row>
    <row r="62" spans="1:28" ht="15" customHeight="1">
      <c r="A62" s="85" t="s">
        <v>230</v>
      </c>
      <c r="B62" t="s">
        <v>66</v>
      </c>
      <c r="C62" s="4" t="s">
        <v>9</v>
      </c>
      <c r="D62" s="19">
        <f t="shared" si="0"/>
        <v>35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225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04"/>
      <c r="M63" s="100">
        <f t="shared" ca="1" si="5"/>
        <v>0</v>
      </c>
      <c r="N63" s="183"/>
      <c r="O63" s="184">
        <f t="shared" ca="1" si="6"/>
        <v>0</v>
      </c>
      <c r="P63" s="183"/>
      <c r="Q63" s="184">
        <f t="shared" ca="1" si="7"/>
        <v>0</v>
      </c>
      <c r="R63" s="104"/>
      <c r="S63" s="100">
        <f t="shared" ca="1" si="8"/>
        <v>0</v>
      </c>
      <c r="T63" s="122"/>
      <c r="U63" s="147">
        <f t="shared" ca="1" si="9"/>
        <v>0</v>
      </c>
      <c r="V63" s="122"/>
      <c r="W63" s="147">
        <f t="shared" ca="1" si="10"/>
        <v>0</v>
      </c>
      <c r="X63" s="104"/>
      <c r="Y63" s="100">
        <f t="shared" ca="1" si="11"/>
        <v>0</v>
      </c>
      <c r="Z63" s="171"/>
      <c r="AA63" s="140">
        <f t="shared" ca="1" si="12"/>
        <v>0</v>
      </c>
      <c r="AB63" s="83">
        <f t="shared" ca="1" si="1"/>
        <v>0</v>
      </c>
    </row>
    <row r="64" spans="1:28" ht="15" customHeight="1">
      <c r="A64" s="85" t="s">
        <v>238</v>
      </c>
      <c r="B64" t="s">
        <v>66</v>
      </c>
      <c r="C64" s="4" t="s">
        <v>6</v>
      </c>
      <c r="D64" s="19">
        <f t="shared" si="0"/>
        <v>100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04"/>
      <c r="M64" s="100">
        <f t="shared" si="5"/>
        <v>0</v>
      </c>
      <c r="N64" s="183"/>
      <c r="O64" s="184">
        <f t="shared" si="6"/>
        <v>0</v>
      </c>
      <c r="P64" s="183"/>
      <c r="Q64" s="184">
        <f t="shared" si="7"/>
        <v>0</v>
      </c>
      <c r="R64" s="104"/>
      <c r="S64" s="100">
        <f t="shared" si="8"/>
        <v>0</v>
      </c>
      <c r="T64" s="122"/>
      <c r="U64" s="147">
        <f t="shared" si="9"/>
        <v>0</v>
      </c>
      <c r="V64" s="122"/>
      <c r="W64" s="147">
        <f t="shared" si="10"/>
        <v>0</v>
      </c>
      <c r="X64" s="104"/>
      <c r="Y64" s="100">
        <f t="shared" si="11"/>
        <v>0</v>
      </c>
      <c r="Z64" s="171"/>
      <c r="AA64" s="140">
        <f t="shared" si="12"/>
        <v>0</v>
      </c>
      <c r="AB64" s="83">
        <f t="shared" si="1"/>
        <v>0</v>
      </c>
    </row>
    <row r="65" spans="1:28" ht="15" customHeight="1">
      <c r="A65" s="85" t="s">
        <v>239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244</v>
      </c>
      <c r="B66" t="s">
        <v>245</v>
      </c>
      <c r="C66" s="4" t="s">
        <v>9</v>
      </c>
      <c r="D66" s="19">
        <f t="shared" si="0"/>
        <v>35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241</v>
      </c>
      <c r="B67" t="s">
        <v>66</v>
      </c>
      <c r="C67" s="4" t="s">
        <v>4</v>
      </c>
      <c r="D67" s="19">
        <f t="shared" si="0"/>
        <v>140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223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D</v>
      </c>
      <c r="D68" s="19">
        <f t="shared" ca="1" si="0"/>
        <v>100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04"/>
      <c r="M68" s="100">
        <f t="shared" ca="1" si="5"/>
        <v>0</v>
      </c>
      <c r="N68" s="183"/>
      <c r="O68" s="184">
        <f t="shared" ca="1" si="6"/>
        <v>0</v>
      </c>
      <c r="P68" s="183"/>
      <c r="Q68" s="184">
        <f t="shared" ca="1" si="7"/>
        <v>0</v>
      </c>
      <c r="R68" s="104"/>
      <c r="S68" s="100">
        <f t="shared" ca="1" si="8"/>
        <v>0</v>
      </c>
      <c r="T68" s="122"/>
      <c r="U68" s="147">
        <f t="shared" ca="1" si="9"/>
        <v>0</v>
      </c>
      <c r="V68" s="122"/>
      <c r="W68" s="147">
        <f t="shared" ca="1" si="10"/>
        <v>0</v>
      </c>
      <c r="X68" s="104"/>
      <c r="Y68" s="100">
        <f t="shared" ca="1" si="11"/>
        <v>0</v>
      </c>
      <c r="Z68" s="171"/>
      <c r="AA68" s="140">
        <f t="shared" ca="1" si="12"/>
        <v>0</v>
      </c>
      <c r="AB68" s="83">
        <f t="shared" ca="1" si="1"/>
        <v>0</v>
      </c>
    </row>
    <row r="69" spans="1:28" ht="15" customHeight="1">
      <c r="A69" s="91" t="s">
        <v>367</v>
      </c>
      <c r="B69" s="14" t="s">
        <v>66</v>
      </c>
      <c r="C69" s="4" t="str">
        <f ca="1">IF($A69="","",INDEX(INDIRECT("'MA-Liste'!"&amp;$C$11),MATCH($A69,'MA-Liste'!$M:$M,FALSE)))</f>
        <v>E</v>
      </c>
      <c r="D69" s="19">
        <f t="shared" ca="1" si="0"/>
        <v>75</v>
      </c>
      <c r="E69" s="20">
        <f t="shared" si="2"/>
        <v>8.75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>
        <v>8.75</v>
      </c>
      <c r="Q69" s="184">
        <f t="shared" ca="1" si="7"/>
        <v>656.25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656.25</v>
      </c>
    </row>
    <row r="70" spans="1:28" ht="15" customHeight="1">
      <c r="A70" s="91" t="s">
        <v>248</v>
      </c>
      <c r="B70" s="14" t="s">
        <v>66</v>
      </c>
      <c r="C70" s="18" t="s">
        <v>6</v>
      </c>
      <c r="D70" s="19">
        <f t="shared" si="0"/>
        <v>100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04"/>
      <c r="M70" s="100">
        <f t="shared" si="5"/>
        <v>0</v>
      </c>
      <c r="N70" s="183"/>
      <c r="O70" s="184">
        <f t="shared" si="6"/>
        <v>0</v>
      </c>
      <c r="P70" s="183"/>
      <c r="Q70" s="184">
        <f t="shared" si="7"/>
        <v>0</v>
      </c>
      <c r="R70" s="104"/>
      <c r="S70" s="100">
        <f t="shared" si="8"/>
        <v>0</v>
      </c>
      <c r="T70" s="122"/>
      <c r="U70" s="147">
        <f t="shared" si="9"/>
        <v>0</v>
      </c>
      <c r="V70" s="122"/>
      <c r="W70" s="147">
        <f t="shared" si="10"/>
        <v>0</v>
      </c>
      <c r="X70" s="104"/>
      <c r="Y70" s="100">
        <f t="shared" si="11"/>
        <v>0</v>
      </c>
      <c r="Z70" s="171"/>
      <c r="AA70" s="140">
        <f t="shared" si="12"/>
        <v>0</v>
      </c>
      <c r="AB70" s="83">
        <f t="shared" si="1"/>
        <v>0</v>
      </c>
    </row>
    <row r="71" spans="1:28" ht="15" customHeight="1">
      <c r="A71" s="91" t="s">
        <v>249</v>
      </c>
      <c r="B71" s="14" t="s">
        <v>66</v>
      </c>
      <c r="C71" s="18" t="s">
        <v>8</v>
      </c>
      <c r="D71" s="19">
        <f t="shared" si="0"/>
        <v>60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250</v>
      </c>
      <c r="B72" s="14" t="s">
        <v>66</v>
      </c>
      <c r="C72" s="18" t="s">
        <v>5</v>
      </c>
      <c r="D72" s="19">
        <f t="shared" si="0"/>
        <v>118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251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252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259</v>
      </c>
      <c r="B75" s="14" t="s">
        <v>66</v>
      </c>
      <c r="C75" s="18" t="s">
        <v>6</v>
      </c>
      <c r="D75" s="19">
        <f t="shared" si="0"/>
        <v>100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255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75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260</v>
      </c>
      <c r="B77" t="str">
        <f>IF($A77="","",INDEX('MA-Liste'!$D:$D,MATCH($A77,'MA-Liste'!$M:$M,FALSE)))</f>
        <v>AeBo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75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04"/>
      <c r="M77" s="100">
        <f t="shared" ca="1" si="5"/>
        <v>0</v>
      </c>
      <c r="N77" s="183"/>
      <c r="O77" s="184">
        <f t="shared" ca="1" si="6"/>
        <v>0</v>
      </c>
      <c r="P77" s="183"/>
      <c r="Q77" s="184">
        <f t="shared" ca="1" si="7"/>
        <v>0</v>
      </c>
      <c r="R77" s="104"/>
      <c r="S77" s="100">
        <f t="shared" ca="1" si="8"/>
        <v>0</v>
      </c>
      <c r="T77" s="122"/>
      <c r="U77" s="147">
        <f t="shared" ca="1" si="9"/>
        <v>0</v>
      </c>
      <c r="V77" s="122"/>
      <c r="W77" s="147">
        <f t="shared" ca="1" si="10"/>
        <v>0</v>
      </c>
      <c r="X77" s="104"/>
      <c r="Y77" s="100">
        <f t="shared" ca="1" si="11"/>
        <v>0</v>
      </c>
      <c r="Z77" s="171"/>
      <c r="AA77" s="140">
        <f t="shared" ca="1" si="12"/>
        <v>0</v>
      </c>
      <c r="AB77" s="83">
        <f t="shared" ca="1" si="1"/>
        <v>0</v>
      </c>
    </row>
    <row r="78" spans="1:28" ht="15" customHeight="1">
      <c r="A78" s="91" t="s">
        <v>263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258</v>
      </c>
      <c r="B79" s="14" t="s">
        <v>66</v>
      </c>
      <c r="C79" s="18" t="s">
        <v>6</v>
      </c>
      <c r="D79" s="19">
        <f t="shared" ref="D79:D86" si="39">IF(OR($C79="",$C79=0),"",VLOOKUP($C79,Ansätze,$D$11,FALSE))</f>
        <v>100</v>
      </c>
      <c r="E79" s="20">
        <f t="shared" si="2"/>
        <v>0</v>
      </c>
      <c r="F79" s="75"/>
      <c r="G79" s="100">
        <f t="shared" ref="G79:I94" si="40">IF($D79="",0,$D79*F79)</f>
        <v>0</v>
      </c>
      <c r="H79" s="122"/>
      <c r="I79" s="147">
        <f t="shared" si="40"/>
        <v>0</v>
      </c>
      <c r="J79" s="122"/>
      <c r="K79" s="147">
        <f t="shared" si="4"/>
        <v>0</v>
      </c>
      <c r="L79" s="104"/>
      <c r="M79" s="100">
        <f t="shared" si="5"/>
        <v>0</v>
      </c>
      <c r="N79" s="183"/>
      <c r="O79" s="184">
        <f t="shared" si="6"/>
        <v>0</v>
      </c>
      <c r="P79" s="183"/>
      <c r="Q79" s="184">
        <f t="shared" si="7"/>
        <v>0</v>
      </c>
      <c r="R79" s="104"/>
      <c r="S79" s="100">
        <f t="shared" si="8"/>
        <v>0</v>
      </c>
      <c r="T79" s="122"/>
      <c r="U79" s="147">
        <f t="shared" si="9"/>
        <v>0</v>
      </c>
      <c r="V79" s="122"/>
      <c r="W79" s="147">
        <f t="shared" si="10"/>
        <v>0</v>
      </c>
      <c r="X79" s="104"/>
      <c r="Y79" s="100">
        <f t="shared" si="11"/>
        <v>0</v>
      </c>
      <c r="Z79" s="171"/>
      <c r="AA79" s="140">
        <f t="shared" si="12"/>
        <v>0</v>
      </c>
      <c r="AB79" s="83">
        <f t="shared" si="1"/>
        <v>0</v>
      </c>
    </row>
    <row r="80" spans="1:28" ht="15" customHeight="1">
      <c r="A80" s="91" t="s">
        <v>274</v>
      </c>
      <c r="B80" s="14" t="s">
        <v>66</v>
      </c>
      <c r="C80" s="18" t="s">
        <v>9</v>
      </c>
      <c r="D80" s="19">
        <f t="shared" si="39"/>
        <v>35</v>
      </c>
      <c r="E80" s="20">
        <f t="shared" ref="E80:E98" si="41">F80+H80+J80+L80+N80+P80+R80+T80+V80+X80+Z80</f>
        <v>0</v>
      </c>
      <c r="F80" s="75"/>
      <c r="G80" s="100">
        <f t="shared" si="40"/>
        <v>0</v>
      </c>
      <c r="H80" s="122"/>
      <c r="I80" s="147">
        <f t="shared" si="40"/>
        <v>0</v>
      </c>
      <c r="J80" s="122"/>
      <c r="K80" s="147">
        <f t="shared" ref="K80:K96" si="42">IF($D80="",0,$D80*J80)</f>
        <v>0</v>
      </c>
      <c r="L80" s="104"/>
      <c r="M80" s="100">
        <f t="shared" ref="M80:M96" si="43">IF($D80="",0,$D80*L80)</f>
        <v>0</v>
      </c>
      <c r="N80" s="183"/>
      <c r="O80" s="184">
        <f t="shared" ref="O80:O96" si="44">IF($D80="",0,$D80*N80)</f>
        <v>0</v>
      </c>
      <c r="P80" s="183"/>
      <c r="Q80" s="184">
        <f t="shared" ref="Q80:Q96" si="45">IF($D80="",0,$D80*P80)</f>
        <v>0</v>
      </c>
      <c r="R80" s="104"/>
      <c r="S80" s="100">
        <f t="shared" ref="S80:S96" si="46">IF($D80="",0,$D80*R80)</f>
        <v>0</v>
      </c>
      <c r="T80" s="122"/>
      <c r="U80" s="147">
        <f t="shared" ref="U80:U96" si="47">IF($D80="",0,$D80*T80)</f>
        <v>0</v>
      </c>
      <c r="V80" s="122"/>
      <c r="W80" s="147">
        <f t="shared" ref="W80:W96" si="48">IF($D80="",0,$D80*V80)</f>
        <v>0</v>
      </c>
      <c r="X80" s="104"/>
      <c r="Y80" s="100">
        <f t="shared" ref="Y80:Y87" si="49">IF($D80="",0,$D80*X80)</f>
        <v>0</v>
      </c>
      <c r="Z80" s="171"/>
      <c r="AA80" s="140">
        <f t="shared" ref="AA80:AA96" si="50">IF($D80="",0,$D80*Z80)</f>
        <v>0</v>
      </c>
      <c r="AB80" s="83">
        <f t="shared" ref="AB80:AB97" si="51">IF(D80="",0,D80*E80)</f>
        <v>0</v>
      </c>
    </row>
    <row r="81" spans="1:28" ht="15" customHeight="1">
      <c r="A81" s="91" t="s">
        <v>275</v>
      </c>
      <c r="B81" s="14" t="s">
        <v>66</v>
      </c>
      <c r="C81" s="18" t="s">
        <v>5</v>
      </c>
      <c r="D81" s="19">
        <f t="shared" si="39"/>
        <v>118</v>
      </c>
      <c r="E81" s="20">
        <f t="shared" si="41"/>
        <v>0</v>
      </c>
      <c r="F81" s="75"/>
      <c r="G81" s="100">
        <f t="shared" si="40"/>
        <v>0</v>
      </c>
      <c r="H81" s="122"/>
      <c r="I81" s="147">
        <f t="shared" si="40"/>
        <v>0</v>
      </c>
      <c r="J81" s="122"/>
      <c r="K81" s="147">
        <f t="shared" si="42"/>
        <v>0</v>
      </c>
      <c r="L81" s="104"/>
      <c r="M81" s="100">
        <f t="shared" si="43"/>
        <v>0</v>
      </c>
      <c r="N81" s="183"/>
      <c r="O81" s="184">
        <f t="shared" si="44"/>
        <v>0</v>
      </c>
      <c r="P81" s="183"/>
      <c r="Q81" s="184">
        <f t="shared" si="45"/>
        <v>0</v>
      </c>
      <c r="R81" s="104"/>
      <c r="S81" s="100">
        <f t="shared" si="46"/>
        <v>0</v>
      </c>
      <c r="T81" s="122"/>
      <c r="U81" s="147">
        <f t="shared" si="47"/>
        <v>0</v>
      </c>
      <c r="V81" s="122"/>
      <c r="W81" s="147">
        <f t="shared" si="48"/>
        <v>0</v>
      </c>
      <c r="X81" s="104"/>
      <c r="Y81" s="100">
        <f t="shared" si="49"/>
        <v>0</v>
      </c>
      <c r="Z81" s="171"/>
      <c r="AA81" s="140">
        <f t="shared" si="50"/>
        <v>0</v>
      </c>
      <c r="AB81" s="83">
        <f t="shared" si="51"/>
        <v>0</v>
      </c>
    </row>
    <row r="82" spans="1:28" ht="15" customHeight="1">
      <c r="A82" s="91" t="s">
        <v>284</v>
      </c>
      <c r="B82" s="14" t="s">
        <v>66</v>
      </c>
      <c r="C82" s="18" t="s">
        <v>6</v>
      </c>
      <c r="D82" s="19">
        <f t="shared" si="39"/>
        <v>100</v>
      </c>
      <c r="E82" s="20">
        <f t="shared" si="41"/>
        <v>0</v>
      </c>
      <c r="F82" s="75"/>
      <c r="G82" s="100">
        <f t="shared" si="40"/>
        <v>0</v>
      </c>
      <c r="H82" s="122"/>
      <c r="I82" s="147">
        <f t="shared" si="40"/>
        <v>0</v>
      </c>
      <c r="J82" s="122"/>
      <c r="K82" s="147">
        <f t="shared" si="42"/>
        <v>0</v>
      </c>
      <c r="L82" s="104"/>
      <c r="M82" s="100">
        <f t="shared" si="43"/>
        <v>0</v>
      </c>
      <c r="N82" s="183"/>
      <c r="O82" s="184">
        <f t="shared" si="44"/>
        <v>0</v>
      </c>
      <c r="P82" s="183"/>
      <c r="Q82" s="184">
        <f t="shared" si="45"/>
        <v>0</v>
      </c>
      <c r="R82" s="104"/>
      <c r="S82" s="100">
        <f t="shared" si="46"/>
        <v>0</v>
      </c>
      <c r="T82" s="122"/>
      <c r="U82" s="147">
        <f t="shared" si="47"/>
        <v>0</v>
      </c>
      <c r="V82" s="122"/>
      <c r="W82" s="147">
        <f t="shared" si="48"/>
        <v>0</v>
      </c>
      <c r="X82" s="104"/>
      <c r="Y82" s="100">
        <f t="shared" si="49"/>
        <v>0</v>
      </c>
      <c r="Z82" s="171"/>
      <c r="AA82" s="140">
        <f t="shared" si="50"/>
        <v>0</v>
      </c>
      <c r="AB82" s="83">
        <f t="shared" si="51"/>
        <v>0</v>
      </c>
    </row>
    <row r="83" spans="1:28" ht="15" customHeight="1">
      <c r="A83" s="91" t="s">
        <v>285</v>
      </c>
      <c r="B83" s="14" t="s">
        <v>66</v>
      </c>
      <c r="C83" s="18" t="s">
        <v>9</v>
      </c>
      <c r="D83" s="19">
        <f t="shared" si="39"/>
        <v>35</v>
      </c>
      <c r="E83" s="20">
        <f t="shared" si="41"/>
        <v>0</v>
      </c>
      <c r="F83" s="75"/>
      <c r="G83" s="100">
        <f t="shared" si="40"/>
        <v>0</v>
      </c>
      <c r="H83" s="122"/>
      <c r="I83" s="147">
        <f t="shared" si="40"/>
        <v>0</v>
      </c>
      <c r="J83" s="122"/>
      <c r="K83" s="147">
        <f t="shared" si="42"/>
        <v>0</v>
      </c>
      <c r="L83" s="104"/>
      <c r="M83" s="100">
        <f t="shared" si="43"/>
        <v>0</v>
      </c>
      <c r="N83" s="183"/>
      <c r="O83" s="184">
        <f t="shared" si="44"/>
        <v>0</v>
      </c>
      <c r="P83" s="183"/>
      <c r="Q83" s="184">
        <f t="shared" si="45"/>
        <v>0</v>
      </c>
      <c r="R83" s="104"/>
      <c r="S83" s="100">
        <f t="shared" si="46"/>
        <v>0</v>
      </c>
      <c r="T83" s="122"/>
      <c r="U83" s="147">
        <f t="shared" si="47"/>
        <v>0</v>
      </c>
      <c r="V83" s="122"/>
      <c r="W83" s="147">
        <f t="shared" si="48"/>
        <v>0</v>
      </c>
      <c r="X83" s="104"/>
      <c r="Y83" s="100">
        <f t="shared" si="49"/>
        <v>0</v>
      </c>
      <c r="Z83" s="171"/>
      <c r="AA83" s="140">
        <f t="shared" si="50"/>
        <v>0</v>
      </c>
      <c r="AB83" s="83">
        <f t="shared" si="51"/>
        <v>0</v>
      </c>
    </row>
    <row r="84" spans="1:28" ht="15" customHeight="1">
      <c r="A84" s="91" t="s">
        <v>286</v>
      </c>
      <c r="B84" s="14" t="s">
        <v>66</v>
      </c>
      <c r="C84" s="18" t="s">
        <v>7</v>
      </c>
      <c r="D84" s="19">
        <f t="shared" si="39"/>
        <v>75</v>
      </c>
      <c r="E84" s="20">
        <f t="shared" si="41"/>
        <v>0</v>
      </c>
      <c r="F84" s="75"/>
      <c r="G84" s="100">
        <f t="shared" si="40"/>
        <v>0</v>
      </c>
      <c r="H84" s="122"/>
      <c r="I84" s="147">
        <f t="shared" si="40"/>
        <v>0</v>
      </c>
      <c r="J84" s="122"/>
      <c r="K84" s="147">
        <f t="shared" si="42"/>
        <v>0</v>
      </c>
      <c r="L84" s="104"/>
      <c r="M84" s="100">
        <f t="shared" si="43"/>
        <v>0</v>
      </c>
      <c r="N84" s="183"/>
      <c r="O84" s="184">
        <f t="shared" si="44"/>
        <v>0</v>
      </c>
      <c r="P84" s="183"/>
      <c r="Q84" s="184">
        <f t="shared" si="45"/>
        <v>0</v>
      </c>
      <c r="R84" s="104"/>
      <c r="S84" s="100">
        <f t="shared" si="46"/>
        <v>0</v>
      </c>
      <c r="T84" s="122"/>
      <c r="U84" s="147">
        <f t="shared" si="47"/>
        <v>0</v>
      </c>
      <c r="V84" s="122"/>
      <c r="W84" s="147">
        <f t="shared" si="48"/>
        <v>0</v>
      </c>
      <c r="X84" s="104"/>
      <c r="Y84" s="100">
        <f t="shared" si="49"/>
        <v>0</v>
      </c>
      <c r="Z84" s="171"/>
      <c r="AA84" s="140">
        <f t="shared" si="50"/>
        <v>0</v>
      </c>
      <c r="AB84" s="83">
        <f t="shared" si="51"/>
        <v>0</v>
      </c>
    </row>
    <row r="85" spans="1:28" ht="15" customHeight="1">
      <c r="A85" s="91" t="s">
        <v>292</v>
      </c>
      <c r="B85" s="14" t="s">
        <v>66</v>
      </c>
      <c r="C85" s="18" t="s">
        <v>8</v>
      </c>
      <c r="D85" s="19">
        <f t="shared" si="39"/>
        <v>60</v>
      </c>
      <c r="E85" s="20">
        <f t="shared" si="41"/>
        <v>0</v>
      </c>
      <c r="F85" s="75"/>
      <c r="G85" s="100">
        <f t="shared" si="40"/>
        <v>0</v>
      </c>
      <c r="H85" s="122"/>
      <c r="I85" s="147">
        <f t="shared" si="40"/>
        <v>0</v>
      </c>
      <c r="J85" s="122"/>
      <c r="K85" s="147">
        <f t="shared" si="42"/>
        <v>0</v>
      </c>
      <c r="L85" s="104"/>
      <c r="M85" s="100">
        <f t="shared" si="43"/>
        <v>0</v>
      </c>
      <c r="N85" s="183"/>
      <c r="O85" s="184">
        <f t="shared" si="44"/>
        <v>0</v>
      </c>
      <c r="P85" s="183"/>
      <c r="Q85" s="184">
        <f t="shared" si="45"/>
        <v>0</v>
      </c>
      <c r="R85" s="104"/>
      <c r="S85" s="100">
        <f t="shared" si="46"/>
        <v>0</v>
      </c>
      <c r="T85" s="122"/>
      <c r="U85" s="147">
        <f t="shared" si="47"/>
        <v>0</v>
      </c>
      <c r="V85" s="122"/>
      <c r="W85" s="147">
        <f t="shared" si="48"/>
        <v>0</v>
      </c>
      <c r="X85" s="104"/>
      <c r="Y85" s="100">
        <f t="shared" si="49"/>
        <v>0</v>
      </c>
      <c r="Z85" s="171"/>
      <c r="AA85" s="140">
        <f t="shared" si="50"/>
        <v>0</v>
      </c>
      <c r="AB85" s="83">
        <f t="shared" si="51"/>
        <v>0</v>
      </c>
    </row>
    <row r="86" spans="1:28" ht="15" customHeight="1">
      <c r="A86" s="85" t="s">
        <v>296</v>
      </c>
      <c r="B86" t="s">
        <v>66</v>
      </c>
      <c r="C86" s="18" t="s">
        <v>6</v>
      </c>
      <c r="D86" s="19">
        <f t="shared" si="39"/>
        <v>100</v>
      </c>
      <c r="E86" s="20">
        <f t="shared" si="41"/>
        <v>0</v>
      </c>
      <c r="F86" s="75"/>
      <c r="G86" s="100">
        <f t="shared" si="40"/>
        <v>0</v>
      </c>
      <c r="H86" s="122"/>
      <c r="I86" s="147">
        <f t="shared" si="40"/>
        <v>0</v>
      </c>
      <c r="J86" s="122"/>
      <c r="K86" s="147">
        <f t="shared" si="42"/>
        <v>0</v>
      </c>
      <c r="L86" s="104"/>
      <c r="M86" s="100">
        <f t="shared" si="43"/>
        <v>0</v>
      </c>
      <c r="N86" s="183"/>
      <c r="O86" s="184">
        <f t="shared" si="44"/>
        <v>0</v>
      </c>
      <c r="P86" s="183"/>
      <c r="Q86" s="184">
        <f t="shared" si="45"/>
        <v>0</v>
      </c>
      <c r="R86" s="104"/>
      <c r="S86" s="100">
        <f t="shared" si="46"/>
        <v>0</v>
      </c>
      <c r="T86" s="122"/>
      <c r="U86" s="147">
        <f t="shared" si="47"/>
        <v>0</v>
      </c>
      <c r="V86" s="122"/>
      <c r="W86" s="147">
        <f t="shared" si="48"/>
        <v>0</v>
      </c>
      <c r="X86" s="104"/>
      <c r="Y86" s="100">
        <f t="shared" si="49"/>
        <v>0</v>
      </c>
      <c r="Z86" s="171"/>
      <c r="AA86" s="140">
        <f t="shared" si="50"/>
        <v>0</v>
      </c>
      <c r="AB86" s="83">
        <f t="shared" si="51"/>
        <v>0</v>
      </c>
    </row>
    <row r="87" spans="1:28" ht="15" customHeight="1">
      <c r="A87" s="85" t="s">
        <v>308</v>
      </c>
      <c r="B87" t="s">
        <v>66</v>
      </c>
      <c r="C87" s="18" t="s">
        <v>5</v>
      </c>
      <c r="D87" s="19">
        <v>118</v>
      </c>
      <c r="E87" s="20">
        <f t="shared" si="41"/>
        <v>0</v>
      </c>
      <c r="F87" s="75"/>
      <c r="G87" s="100">
        <f t="shared" si="40"/>
        <v>0</v>
      </c>
      <c r="H87" s="122"/>
      <c r="I87" s="147">
        <f t="shared" si="40"/>
        <v>0</v>
      </c>
      <c r="J87" s="122"/>
      <c r="K87" s="147">
        <f t="shared" si="42"/>
        <v>0</v>
      </c>
      <c r="L87" s="104"/>
      <c r="M87" s="100">
        <f t="shared" si="43"/>
        <v>0</v>
      </c>
      <c r="N87" s="183"/>
      <c r="O87" s="184">
        <f t="shared" si="44"/>
        <v>0</v>
      </c>
      <c r="P87" s="183"/>
      <c r="Q87" s="184">
        <f t="shared" si="45"/>
        <v>0</v>
      </c>
      <c r="R87" s="104"/>
      <c r="S87" s="100">
        <f t="shared" si="46"/>
        <v>0</v>
      </c>
      <c r="T87" s="122"/>
      <c r="U87" s="147">
        <f t="shared" si="47"/>
        <v>0</v>
      </c>
      <c r="V87" s="122"/>
      <c r="W87" s="147">
        <f t="shared" si="48"/>
        <v>0</v>
      </c>
      <c r="X87" s="104"/>
      <c r="Y87" s="100">
        <f t="shared" si="49"/>
        <v>0</v>
      </c>
      <c r="Z87" s="171"/>
      <c r="AA87" s="140">
        <f t="shared" si="50"/>
        <v>0</v>
      </c>
      <c r="AB87" s="83">
        <f t="shared" si="51"/>
        <v>0</v>
      </c>
    </row>
    <row r="88" spans="1:28" ht="15" customHeight="1">
      <c r="A88" s="85" t="s">
        <v>318</v>
      </c>
      <c r="B88" s="14" t="s">
        <v>66</v>
      </c>
      <c r="C88" s="18" t="s">
        <v>9</v>
      </c>
      <c r="D88" s="19">
        <v>35</v>
      </c>
      <c r="E88" s="20">
        <f t="shared" si="41"/>
        <v>0</v>
      </c>
      <c r="F88" s="75"/>
      <c r="G88" s="100">
        <f t="shared" si="40"/>
        <v>0</v>
      </c>
      <c r="H88" s="122"/>
      <c r="I88" s="147">
        <f t="shared" si="40"/>
        <v>0</v>
      </c>
      <c r="J88" s="122"/>
      <c r="K88" s="147">
        <f t="shared" si="42"/>
        <v>0</v>
      </c>
      <c r="L88" s="104"/>
      <c r="M88" s="100">
        <f t="shared" si="43"/>
        <v>0</v>
      </c>
      <c r="N88" s="183"/>
      <c r="O88" s="184">
        <f t="shared" si="44"/>
        <v>0</v>
      </c>
      <c r="P88" s="183"/>
      <c r="Q88" s="184">
        <f t="shared" si="45"/>
        <v>0</v>
      </c>
      <c r="R88" s="104"/>
      <c r="S88" s="100">
        <f t="shared" si="46"/>
        <v>0</v>
      </c>
      <c r="T88" s="122"/>
      <c r="U88" s="147">
        <f t="shared" si="47"/>
        <v>0</v>
      </c>
      <c r="V88" s="122"/>
      <c r="W88" s="147">
        <f t="shared" si="48"/>
        <v>0</v>
      </c>
      <c r="X88" s="104"/>
      <c r="Y88" s="100">
        <f>IF($D88="",0,$D88*X88)</f>
        <v>0</v>
      </c>
      <c r="Z88" s="171"/>
      <c r="AA88" s="140">
        <f t="shared" si="50"/>
        <v>0</v>
      </c>
      <c r="AB88" s="83">
        <f t="shared" si="51"/>
        <v>0</v>
      </c>
    </row>
    <row r="89" spans="1:28" ht="15" customHeight="1">
      <c r="A89" s="85" t="s">
        <v>319</v>
      </c>
      <c r="B89" s="14" t="s">
        <v>66</v>
      </c>
      <c r="C89" s="18" t="s">
        <v>6</v>
      </c>
      <c r="D89" s="19">
        <v>100</v>
      </c>
      <c r="E89" s="20">
        <f t="shared" si="41"/>
        <v>0</v>
      </c>
      <c r="F89" s="75"/>
      <c r="G89" s="100">
        <f t="shared" si="40"/>
        <v>0</v>
      </c>
      <c r="H89" s="122"/>
      <c r="I89" s="147">
        <f t="shared" si="40"/>
        <v>0</v>
      </c>
      <c r="J89" s="122"/>
      <c r="K89" s="147">
        <f t="shared" si="42"/>
        <v>0</v>
      </c>
      <c r="L89" s="104"/>
      <c r="M89" s="100">
        <f t="shared" si="43"/>
        <v>0</v>
      </c>
      <c r="N89" s="183"/>
      <c r="O89" s="184">
        <f t="shared" si="44"/>
        <v>0</v>
      </c>
      <c r="P89" s="183"/>
      <c r="Q89" s="184">
        <f t="shared" si="45"/>
        <v>0</v>
      </c>
      <c r="R89" s="104"/>
      <c r="S89" s="100">
        <f t="shared" si="46"/>
        <v>0</v>
      </c>
      <c r="T89" s="122"/>
      <c r="U89" s="147">
        <f t="shared" si="47"/>
        <v>0</v>
      </c>
      <c r="V89" s="122"/>
      <c r="W89" s="147">
        <f t="shared" si="48"/>
        <v>0</v>
      </c>
      <c r="X89" s="104"/>
      <c r="Y89" s="100">
        <f t="shared" ref="Y89:Y96" si="52">IF($D89="",0,$D89*X89)</f>
        <v>0</v>
      </c>
      <c r="Z89" s="171"/>
      <c r="AA89" s="140">
        <f t="shared" si="50"/>
        <v>0</v>
      </c>
      <c r="AB89" s="83">
        <f t="shared" si="51"/>
        <v>0</v>
      </c>
    </row>
    <row r="90" spans="1:28" ht="15" customHeight="1">
      <c r="A90" s="85" t="s">
        <v>320</v>
      </c>
      <c r="B90" s="14" t="s">
        <v>66</v>
      </c>
      <c r="C90" s="18" t="s">
        <v>6</v>
      </c>
      <c r="D90" s="19">
        <v>100</v>
      </c>
      <c r="E90" s="20">
        <f t="shared" si="41"/>
        <v>0</v>
      </c>
      <c r="F90" s="75"/>
      <c r="G90" s="100">
        <f t="shared" si="40"/>
        <v>0</v>
      </c>
      <c r="H90" s="122"/>
      <c r="I90" s="147">
        <f t="shared" si="40"/>
        <v>0</v>
      </c>
      <c r="J90" s="122"/>
      <c r="K90" s="147">
        <f t="shared" si="42"/>
        <v>0</v>
      </c>
      <c r="L90" s="104"/>
      <c r="M90" s="100">
        <f t="shared" si="43"/>
        <v>0</v>
      </c>
      <c r="N90" s="183"/>
      <c r="O90" s="184">
        <f t="shared" si="44"/>
        <v>0</v>
      </c>
      <c r="P90" s="183"/>
      <c r="Q90" s="184">
        <f t="shared" si="45"/>
        <v>0</v>
      </c>
      <c r="R90" s="104"/>
      <c r="S90" s="100">
        <f t="shared" si="46"/>
        <v>0</v>
      </c>
      <c r="T90" s="122"/>
      <c r="U90" s="147">
        <f t="shared" si="47"/>
        <v>0</v>
      </c>
      <c r="V90" s="122"/>
      <c r="W90" s="147">
        <f t="shared" si="48"/>
        <v>0</v>
      </c>
      <c r="X90" s="104"/>
      <c r="Y90" s="100">
        <f t="shared" si="52"/>
        <v>0</v>
      </c>
      <c r="Z90" s="171"/>
      <c r="AA90" s="140">
        <f t="shared" si="50"/>
        <v>0</v>
      </c>
      <c r="AB90" s="83">
        <f t="shared" si="51"/>
        <v>0</v>
      </c>
    </row>
    <row r="91" spans="1:28" ht="15" customHeight="1">
      <c r="A91" s="85" t="s">
        <v>330</v>
      </c>
      <c r="B91" s="14" t="s">
        <v>66</v>
      </c>
      <c r="C91" s="18" t="s">
        <v>7</v>
      </c>
      <c r="D91" s="19">
        <v>75</v>
      </c>
      <c r="E91" s="20">
        <f t="shared" si="41"/>
        <v>0</v>
      </c>
      <c r="F91" s="75"/>
      <c r="G91" s="100">
        <f t="shared" si="40"/>
        <v>0</v>
      </c>
      <c r="H91" s="122"/>
      <c r="I91" s="147">
        <f t="shared" si="40"/>
        <v>0</v>
      </c>
      <c r="J91" s="122"/>
      <c r="K91" s="147">
        <f t="shared" si="42"/>
        <v>0</v>
      </c>
      <c r="L91" s="104"/>
      <c r="M91" s="100">
        <f t="shared" si="43"/>
        <v>0</v>
      </c>
      <c r="N91" s="183"/>
      <c r="O91" s="184">
        <f t="shared" si="44"/>
        <v>0</v>
      </c>
      <c r="P91" s="183"/>
      <c r="Q91" s="184">
        <f t="shared" si="45"/>
        <v>0</v>
      </c>
      <c r="R91" s="104"/>
      <c r="S91" s="100">
        <f t="shared" si="46"/>
        <v>0</v>
      </c>
      <c r="T91" s="122"/>
      <c r="U91" s="147">
        <f t="shared" si="47"/>
        <v>0</v>
      </c>
      <c r="V91" s="122"/>
      <c r="W91" s="147">
        <f t="shared" si="48"/>
        <v>0</v>
      </c>
      <c r="X91" s="104"/>
      <c r="Y91" s="100">
        <f t="shared" si="52"/>
        <v>0</v>
      </c>
      <c r="Z91" s="171"/>
      <c r="AA91" s="140">
        <f t="shared" si="50"/>
        <v>0</v>
      </c>
      <c r="AB91" s="83">
        <f t="shared" si="51"/>
        <v>0</v>
      </c>
    </row>
    <row r="92" spans="1:28" ht="15" customHeight="1">
      <c r="A92" s="85" t="s">
        <v>336</v>
      </c>
      <c r="B92" s="14" t="s">
        <v>66</v>
      </c>
      <c r="C92" s="18" t="s">
        <v>9</v>
      </c>
      <c r="D92" s="19">
        <v>35</v>
      </c>
      <c r="E92" s="20">
        <f t="shared" si="41"/>
        <v>0</v>
      </c>
      <c r="F92" s="75"/>
      <c r="G92" s="100">
        <f t="shared" si="40"/>
        <v>0</v>
      </c>
      <c r="H92" s="122"/>
      <c r="I92" s="147">
        <f t="shared" si="40"/>
        <v>0</v>
      </c>
      <c r="J92" s="122"/>
      <c r="K92" s="147">
        <f t="shared" si="42"/>
        <v>0</v>
      </c>
      <c r="L92" s="104"/>
      <c r="M92" s="100">
        <f t="shared" si="43"/>
        <v>0</v>
      </c>
      <c r="N92" s="183"/>
      <c r="O92" s="184">
        <f t="shared" si="44"/>
        <v>0</v>
      </c>
      <c r="P92" s="183"/>
      <c r="Q92" s="184">
        <f t="shared" si="45"/>
        <v>0</v>
      </c>
      <c r="R92" s="104"/>
      <c r="S92" s="100">
        <f t="shared" si="46"/>
        <v>0</v>
      </c>
      <c r="T92" s="122"/>
      <c r="U92" s="147">
        <f t="shared" si="47"/>
        <v>0</v>
      </c>
      <c r="V92" s="122"/>
      <c r="W92" s="147">
        <f t="shared" si="48"/>
        <v>0</v>
      </c>
      <c r="X92" s="104"/>
      <c r="Y92" s="100">
        <f t="shared" si="52"/>
        <v>0</v>
      </c>
      <c r="Z92" s="171"/>
      <c r="AA92" s="140">
        <f t="shared" si="50"/>
        <v>0</v>
      </c>
      <c r="AB92" s="83">
        <f t="shared" si="51"/>
        <v>0</v>
      </c>
    </row>
    <row r="93" spans="1:28" ht="15" customHeight="1">
      <c r="A93" s="85" t="s">
        <v>340</v>
      </c>
      <c r="B93" s="14" t="s">
        <v>66</v>
      </c>
      <c r="C93" s="18" t="s">
        <v>9</v>
      </c>
      <c r="D93" s="19">
        <v>35</v>
      </c>
      <c r="E93" s="20">
        <f t="shared" si="41"/>
        <v>0</v>
      </c>
      <c r="F93" s="75"/>
      <c r="G93" s="100">
        <f t="shared" si="40"/>
        <v>0</v>
      </c>
      <c r="H93" s="107"/>
      <c r="I93" s="147">
        <f t="shared" si="40"/>
        <v>0</v>
      </c>
      <c r="J93" s="214"/>
      <c r="K93" s="147">
        <f t="shared" si="42"/>
        <v>0</v>
      </c>
      <c r="L93" s="75"/>
      <c r="M93" s="100">
        <f t="shared" si="43"/>
        <v>0</v>
      </c>
      <c r="N93" s="233"/>
      <c r="O93" s="184">
        <f t="shared" si="44"/>
        <v>0</v>
      </c>
      <c r="P93" s="234"/>
      <c r="Q93" s="184">
        <f t="shared" si="45"/>
        <v>0</v>
      </c>
      <c r="R93" s="75"/>
      <c r="S93" s="100">
        <f t="shared" si="46"/>
        <v>0</v>
      </c>
      <c r="T93" s="107"/>
      <c r="U93" s="147">
        <f t="shared" si="47"/>
        <v>0</v>
      </c>
      <c r="V93" s="107"/>
      <c r="W93" s="147">
        <f t="shared" si="48"/>
        <v>0</v>
      </c>
      <c r="X93" s="75"/>
      <c r="Y93" s="100">
        <f t="shared" si="52"/>
        <v>0</v>
      </c>
      <c r="Z93" s="171"/>
      <c r="AA93" s="140">
        <f t="shared" si="50"/>
        <v>0</v>
      </c>
      <c r="AB93" s="83">
        <f t="shared" si="51"/>
        <v>0</v>
      </c>
    </row>
    <row r="94" spans="1:28" ht="15" customHeight="1">
      <c r="A94" s="85" t="s">
        <v>343</v>
      </c>
      <c r="B94" s="14" t="s">
        <v>66</v>
      </c>
      <c r="C94" s="18" t="s">
        <v>9</v>
      </c>
      <c r="D94" s="19">
        <v>35</v>
      </c>
      <c r="E94" s="20">
        <f t="shared" si="41"/>
        <v>0</v>
      </c>
      <c r="F94" s="75"/>
      <c r="G94" s="100">
        <f t="shared" si="40"/>
        <v>0</v>
      </c>
      <c r="H94" s="107"/>
      <c r="I94" s="147">
        <f t="shared" si="40"/>
        <v>0</v>
      </c>
      <c r="J94" s="214"/>
      <c r="K94" s="147">
        <f t="shared" si="42"/>
        <v>0</v>
      </c>
      <c r="L94" s="75"/>
      <c r="M94" s="100">
        <f t="shared" si="43"/>
        <v>0</v>
      </c>
      <c r="N94" s="233"/>
      <c r="O94" s="184">
        <f t="shared" si="44"/>
        <v>0</v>
      </c>
      <c r="P94" s="234"/>
      <c r="Q94" s="184">
        <f t="shared" si="45"/>
        <v>0</v>
      </c>
      <c r="R94" s="75"/>
      <c r="S94" s="100">
        <f t="shared" si="46"/>
        <v>0</v>
      </c>
      <c r="T94" s="107"/>
      <c r="U94" s="147">
        <f t="shared" si="47"/>
        <v>0</v>
      </c>
      <c r="V94" s="107"/>
      <c r="W94" s="147">
        <f t="shared" si="48"/>
        <v>0</v>
      </c>
      <c r="X94" s="75"/>
      <c r="Y94" s="100">
        <f t="shared" si="52"/>
        <v>0</v>
      </c>
      <c r="Z94" s="171"/>
      <c r="AA94" s="140">
        <f t="shared" si="50"/>
        <v>0</v>
      </c>
      <c r="AB94" s="83">
        <f t="shared" si="51"/>
        <v>0</v>
      </c>
    </row>
    <row r="95" spans="1:28" ht="15" customHeight="1">
      <c r="A95" s="85" t="s">
        <v>348</v>
      </c>
      <c r="B95" s="14" t="s">
        <v>66</v>
      </c>
      <c r="C95" s="18" t="s">
        <v>4</v>
      </c>
      <c r="D95" s="19">
        <v>140</v>
      </c>
      <c r="E95" s="20">
        <f t="shared" si="41"/>
        <v>0</v>
      </c>
      <c r="F95" s="75"/>
      <c r="G95" s="100">
        <f>IF($D95="",0,$D95*F95)</f>
        <v>0</v>
      </c>
      <c r="H95" s="107"/>
      <c r="I95" s="147">
        <f>IF($D95="",0,$D95*H95)</f>
        <v>0</v>
      </c>
      <c r="J95" s="214"/>
      <c r="K95" s="147">
        <f t="shared" si="42"/>
        <v>0</v>
      </c>
      <c r="L95" s="75"/>
      <c r="M95" s="100">
        <f t="shared" si="43"/>
        <v>0</v>
      </c>
      <c r="N95" s="233"/>
      <c r="O95" s="184">
        <f t="shared" si="44"/>
        <v>0</v>
      </c>
      <c r="P95" s="234"/>
      <c r="Q95" s="184">
        <f t="shared" si="45"/>
        <v>0</v>
      </c>
      <c r="R95" s="75"/>
      <c r="S95" s="100">
        <f t="shared" si="46"/>
        <v>0</v>
      </c>
      <c r="T95" s="107"/>
      <c r="U95" s="147">
        <f t="shared" si="47"/>
        <v>0</v>
      </c>
      <c r="V95" s="107"/>
      <c r="W95" s="147">
        <f t="shared" si="48"/>
        <v>0</v>
      </c>
      <c r="X95" s="75"/>
      <c r="Y95" s="100">
        <f t="shared" si="52"/>
        <v>0</v>
      </c>
      <c r="Z95" s="171"/>
      <c r="AA95" s="140">
        <f t="shared" si="50"/>
        <v>0</v>
      </c>
      <c r="AB95" s="83">
        <f t="shared" si="51"/>
        <v>0</v>
      </c>
    </row>
    <row r="96" spans="1:28" ht="15" customHeight="1">
      <c r="A96" s="85" t="s">
        <v>355</v>
      </c>
      <c r="B96" s="14" t="s">
        <v>66</v>
      </c>
      <c r="C96" s="18" t="s">
        <v>8</v>
      </c>
      <c r="D96" s="19">
        <v>60</v>
      </c>
      <c r="E96" s="20">
        <f t="shared" si="41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42"/>
        <v>0</v>
      </c>
      <c r="L96" s="75"/>
      <c r="M96" s="100">
        <f t="shared" si="43"/>
        <v>0</v>
      </c>
      <c r="N96" s="233"/>
      <c r="O96" s="184">
        <f t="shared" si="44"/>
        <v>0</v>
      </c>
      <c r="P96" s="234"/>
      <c r="Q96" s="184">
        <f t="shared" si="45"/>
        <v>0</v>
      </c>
      <c r="R96" s="75"/>
      <c r="S96" s="100">
        <f t="shared" si="46"/>
        <v>0</v>
      </c>
      <c r="T96" s="107"/>
      <c r="U96" s="147">
        <f t="shared" si="47"/>
        <v>0</v>
      </c>
      <c r="V96" s="107"/>
      <c r="W96" s="147">
        <f t="shared" si="48"/>
        <v>0</v>
      </c>
      <c r="X96" s="75"/>
      <c r="Y96" s="100">
        <f t="shared" si="52"/>
        <v>0</v>
      </c>
      <c r="Z96" s="171"/>
      <c r="AA96" s="140">
        <f t="shared" si="50"/>
        <v>0</v>
      </c>
      <c r="AB96" s="83">
        <f t="shared" si="51"/>
        <v>0</v>
      </c>
    </row>
    <row r="97" spans="1:29" ht="15" customHeight="1">
      <c r="A97" s="85"/>
      <c r="B97" s="14"/>
      <c r="C97" s="18"/>
      <c r="D97" s="19"/>
      <c r="E97" s="20"/>
      <c r="F97" s="75"/>
      <c r="G97" s="100"/>
      <c r="H97" s="107"/>
      <c r="I97" s="147"/>
      <c r="J97" s="214"/>
      <c r="K97" s="147"/>
      <c r="L97" s="75"/>
      <c r="M97" s="100"/>
      <c r="N97" s="233"/>
      <c r="O97" s="184"/>
      <c r="P97" s="234"/>
      <c r="Q97" s="184"/>
      <c r="R97" s="75"/>
      <c r="S97" s="100"/>
      <c r="T97" s="107"/>
      <c r="U97" s="147"/>
      <c r="V97" s="107"/>
      <c r="W97" s="147"/>
      <c r="X97" s="75"/>
      <c r="Y97" s="100"/>
      <c r="Z97" s="171"/>
      <c r="AA97" s="140"/>
      <c r="AB97" s="83">
        <f t="shared" si="51"/>
        <v>0</v>
      </c>
    </row>
    <row r="98" spans="1:29" s="62" customFormat="1" ht="15" customHeight="1">
      <c r="A98" s="86"/>
      <c r="C98" s="63" t="s">
        <v>155</v>
      </c>
      <c r="D98" s="57"/>
      <c r="E98" s="20">
        <f t="shared" si="41"/>
        <v>57.25</v>
      </c>
      <c r="F98" s="76">
        <f>SUM(F12:F97)</f>
        <v>0</v>
      </c>
      <c r="G98" s="77"/>
      <c r="H98" s="154">
        <f>SUM(H12:H97)</f>
        <v>0</v>
      </c>
      <c r="I98" s="155"/>
      <c r="J98" s="207">
        <f>SUM(J12:J97)</f>
        <v>9.25</v>
      </c>
      <c r="K98" s="207"/>
      <c r="L98" s="76">
        <f>SUM(L12:L97)</f>
        <v>0</v>
      </c>
      <c r="M98" s="77"/>
      <c r="N98" s="185">
        <f>SUM(N12:N97)</f>
        <v>0</v>
      </c>
      <c r="O98" s="186"/>
      <c r="P98" s="212">
        <f>SUM(P12:P97)</f>
        <v>11.25</v>
      </c>
      <c r="Q98" s="212"/>
      <c r="R98" s="76">
        <f>SUM(R12:R97)</f>
        <v>0</v>
      </c>
      <c r="S98" s="77"/>
      <c r="T98" s="154">
        <f>SUM(T12:T97)</f>
        <v>0</v>
      </c>
      <c r="U98" s="155"/>
      <c r="V98" s="154">
        <f>SUM(V12:V97)</f>
        <v>36.75</v>
      </c>
      <c r="W98" s="155"/>
      <c r="X98" s="76">
        <f>SUM(X12:X97)</f>
        <v>0</v>
      </c>
      <c r="Y98" s="77"/>
      <c r="Z98" s="77">
        <f>SUM(Z12:Z97)</f>
        <v>0</v>
      </c>
      <c r="AA98" s="77"/>
      <c r="AB98" s="77"/>
    </row>
    <row r="99" spans="1:29" ht="4.5" customHeight="1">
      <c r="A99" s="87"/>
      <c r="B99" s="40"/>
      <c r="C99" s="69"/>
      <c r="D99" s="70"/>
      <c r="E99" s="70"/>
      <c r="F99" s="78"/>
      <c r="G99" s="79"/>
      <c r="H99" s="156"/>
      <c r="I99" s="157"/>
      <c r="J99" s="208"/>
      <c r="K99" s="208"/>
      <c r="L99" s="78"/>
      <c r="M99" s="79"/>
      <c r="N99" s="187"/>
      <c r="O99" s="188"/>
      <c r="P99" s="213"/>
      <c r="Q99" s="213"/>
      <c r="R99" s="78"/>
      <c r="S99" s="79"/>
      <c r="T99" s="156"/>
      <c r="U99" s="157"/>
      <c r="V99" s="156"/>
      <c r="W99" s="157"/>
      <c r="X99" s="78"/>
      <c r="Y99" s="79"/>
      <c r="Z99" s="70"/>
      <c r="AA99" s="70"/>
      <c r="AB99" s="70"/>
      <c r="AC99" s="65"/>
    </row>
    <row r="100" spans="1:29" s="14" customFormat="1" ht="15" customHeight="1">
      <c r="A100" s="159"/>
      <c r="B100" s="159"/>
      <c r="C100" s="67" t="s">
        <v>156</v>
      </c>
      <c r="D100" s="160"/>
      <c r="E100" s="161"/>
      <c r="F100" s="80"/>
      <c r="G100" s="81">
        <f ca="1">SUM(G12:G99)</f>
        <v>0</v>
      </c>
      <c r="H100" s="80"/>
      <c r="I100" s="81">
        <f ca="1">SUM(I12:I99)</f>
        <v>0</v>
      </c>
      <c r="J100" s="97"/>
      <c r="K100" s="97">
        <f ca="1">SUM(K12:K99)</f>
        <v>994.75</v>
      </c>
      <c r="L100" s="80"/>
      <c r="M100" s="81">
        <f ca="1">SUM(M12:M99)</f>
        <v>0</v>
      </c>
      <c r="N100" s="80"/>
      <c r="O100" s="81">
        <f ca="1">SUM(O12:O99)</f>
        <v>0</v>
      </c>
      <c r="P100" s="97"/>
      <c r="Q100" s="97">
        <f ca="1">SUM(Q12:Q99)</f>
        <v>951.25</v>
      </c>
      <c r="R100" s="80"/>
      <c r="S100" s="81">
        <f ca="1">SUM(S12:S99)</f>
        <v>0</v>
      </c>
      <c r="T100" s="80"/>
      <c r="U100" s="81">
        <f ca="1">SUM(U12:U99)</f>
        <v>0</v>
      </c>
      <c r="V100" s="80"/>
      <c r="W100" s="81">
        <f ca="1">SUM(W12:W99)</f>
        <v>5005</v>
      </c>
      <c r="X100" s="80"/>
      <c r="Y100" s="81">
        <f ca="1">SUM(Y12:Y99)</f>
        <v>0</v>
      </c>
      <c r="Z100" s="81"/>
      <c r="AA100" s="81">
        <f ca="1">SUM(AA12:AA99)</f>
        <v>0</v>
      </c>
      <c r="AB100" s="81">
        <f ca="1">SUM(AB13:AB99)</f>
        <v>6951</v>
      </c>
    </row>
    <row r="101" spans="1:29">
      <c r="C101" s="41" t="s">
        <v>25</v>
      </c>
      <c r="F101" s="41"/>
      <c r="G101" s="41"/>
      <c r="H101" s="41"/>
      <c r="I101" s="41"/>
      <c r="J101" s="41"/>
      <c r="K101" s="41"/>
      <c r="L101" s="41"/>
      <c r="M101" s="41"/>
      <c r="N101" s="191"/>
      <c r="O101" s="191"/>
      <c r="P101" s="191"/>
      <c r="Q101" s="191"/>
      <c r="R101" s="41"/>
      <c r="S101" s="41"/>
      <c r="T101" s="41"/>
      <c r="U101" s="41"/>
      <c r="V101" s="41"/>
      <c r="W101" s="41"/>
      <c r="X101" s="41"/>
      <c r="Y101" s="41"/>
      <c r="Z101" s="41"/>
      <c r="AA101" s="41"/>
      <c r="AB101" s="42">
        <f ca="1">SUBTOTAL(9,AB13:AB99)</f>
        <v>6951</v>
      </c>
    </row>
    <row r="102" spans="1:29">
      <c r="C102" s="56"/>
      <c r="F102" s="56"/>
      <c r="G102" s="56"/>
      <c r="H102" s="158"/>
      <c r="I102" s="158"/>
      <c r="J102" s="158"/>
      <c r="K102" s="158"/>
      <c r="L102" s="56"/>
      <c r="M102" s="56"/>
      <c r="N102" s="192"/>
      <c r="O102" s="192"/>
      <c r="P102" s="192"/>
      <c r="Q102" s="192"/>
      <c r="R102" s="56"/>
      <c r="S102" s="56"/>
      <c r="T102" s="158"/>
      <c r="U102" s="158"/>
      <c r="V102" s="158"/>
      <c r="W102" s="158"/>
      <c r="X102" s="56"/>
      <c r="Y102" s="56"/>
      <c r="Z102" s="56"/>
      <c r="AA102" s="56"/>
    </row>
    <row r="103" spans="1:29">
      <c r="A103" s="218" t="s">
        <v>309</v>
      </c>
      <c r="B103">
        <v>3.5</v>
      </c>
      <c r="AB103" s="19"/>
    </row>
    <row r="107" spans="1:29">
      <c r="O107" s="193">
        <f>SUM(O103:O106)</f>
        <v>0</v>
      </c>
    </row>
    <row r="112" spans="1:29">
      <c r="AB112" s="21">
        <f>SUM(AB110-AB109)</f>
        <v>0</v>
      </c>
    </row>
  </sheetData>
  <autoFilter ref="A12:AB100" xr:uid="{00000000-0009-0000-0000-000030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0" xr:uid="{00000000-0002-0000-3000-000000000000}">
      <formula1>Name</formula1>
    </dataValidation>
    <dataValidation type="list" allowBlank="1" showInputMessage="1" showErrorMessage="1" sqref="C12" xr:uid="{00000000-0002-0000-3000-000001000000}">
      <formula1>Kategorie</formula1>
    </dataValidation>
    <dataValidation type="list" allowBlank="1" showInputMessage="1" showErrorMessage="1" sqref="D12" xr:uid="{00000000-0002-0000-30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9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FF0000"/>
    <pageSetUpPr fitToPage="1"/>
  </sheetPr>
  <dimension ref="A1:AD114"/>
  <sheetViews>
    <sheetView topLeftCell="A6" zoomScale="120" zoomScaleNormal="120" zoomScaleSheetLayoutView="100" workbookViewId="0">
      <pane ySplit="3450" topLeftCell="A58" activePane="bottomLeft"/>
      <selection activeCell="B9" sqref="B9"/>
      <selection pane="bottomLeft" activeCell="D70" sqref="D7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43862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2.5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2.5</v>
      </c>
      <c r="Q15" s="184">
        <f t="shared" ca="1" si="7"/>
        <v>295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295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22.25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3</v>
      </c>
      <c r="K18" s="147">
        <f t="shared" ca="1" si="4"/>
        <v>420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19.25</v>
      </c>
      <c r="W18" s="147">
        <f t="shared" ca="1" si="10"/>
        <v>2695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3115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39.5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>
        <v>39.5</v>
      </c>
      <c r="W20" s="147">
        <f t="shared" ca="1" si="10"/>
        <v>3950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3950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1.5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1.5</v>
      </c>
      <c r="K25" s="147">
        <f t="shared" ca="1" si="4"/>
        <v>210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210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22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22</v>
      </c>
      <c r="K26" s="147">
        <f t="shared" ca="1" si="4"/>
        <v>2596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2596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ref="E33" si="13">F33+H33+J33+L33+N33+P33+R33+T33+V33+X33+Z33</f>
        <v>1</v>
      </c>
      <c r="F33" s="107"/>
      <c r="G33" s="100">
        <f t="shared" ref="G33" ca="1" si="14">IF($D33="",0,$D33*F33)</f>
        <v>0</v>
      </c>
      <c r="H33" s="122"/>
      <c r="I33" s="147">
        <f t="shared" ref="I33" ca="1" si="15">IF($D33="",0,$D33*H33)</f>
        <v>0</v>
      </c>
      <c r="J33" s="122"/>
      <c r="K33" s="147">
        <f t="shared" ref="K33" ca="1" si="16">IF($D33="",0,$D33*J33)</f>
        <v>0</v>
      </c>
      <c r="L33" s="104"/>
      <c r="M33" s="100">
        <f t="shared" ref="M33" ca="1" si="17">IF($D33="",0,$D33*L33)</f>
        <v>0</v>
      </c>
      <c r="N33" s="183"/>
      <c r="O33" s="184">
        <f t="shared" ref="O33" ca="1" si="18">IF($D33="",0,$D33*N33)</f>
        <v>0</v>
      </c>
      <c r="P33" s="183"/>
      <c r="Q33" s="184">
        <f t="shared" ref="Q33" ca="1" si="19">IF($D33="",0,$D33*P33)</f>
        <v>0</v>
      </c>
      <c r="R33" s="104"/>
      <c r="S33" s="100">
        <f t="shared" ref="S33" ca="1" si="20">IF($D33="",0,$D33*R33)</f>
        <v>0</v>
      </c>
      <c r="T33" s="122"/>
      <c r="U33" s="147">
        <f t="shared" ref="U33" ca="1" si="21">IF($D33="",0,$D33*T33)</f>
        <v>0</v>
      </c>
      <c r="V33" s="122">
        <v>1</v>
      </c>
      <c r="W33" s="147">
        <f t="shared" ref="W33" ca="1" si="22">IF($D33="",0,$D33*V33)</f>
        <v>75</v>
      </c>
      <c r="X33" s="104"/>
      <c r="Y33" s="100">
        <f t="shared" ref="Y33" ca="1" si="23">IF($D33="",0,$D33*X33)</f>
        <v>0</v>
      </c>
      <c r="Z33" s="171"/>
      <c r="AA33" s="140">
        <f t="shared" ref="AA33" ca="1" si="24">IF($D33="",0,$D33*Z33)</f>
        <v>0</v>
      </c>
      <c r="AB33" s="83">
        <f t="shared" ref="AB33" ca="1" si="25">IF(D33="",0,D33*E33)</f>
        <v>75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3.5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>
        <v>3.5</v>
      </c>
      <c r="Q70" s="184">
        <f t="shared" ca="1" si="7"/>
        <v>262.5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262.5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26">IF(OR($C80="",$C80=0),"",VLOOKUP($C80,Ansätze,$D$11,FALSE))</f>
        <v>100</v>
      </c>
      <c r="E80" s="20">
        <f t="shared" si="2"/>
        <v>0</v>
      </c>
      <c r="F80" s="75"/>
      <c r="G80" s="100">
        <f t="shared" ref="G80:I95" si="27">IF($D80="",0,$D80*F80)</f>
        <v>0</v>
      </c>
      <c r="H80" s="122"/>
      <c r="I80" s="147">
        <f t="shared" si="27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26"/>
        <v>35</v>
      </c>
      <c r="E81" s="20">
        <f t="shared" ref="E81:E100" si="28">F81+H81+J81+L81+N81+P81+R81+T81+V81+X81+Z81</f>
        <v>0</v>
      </c>
      <c r="F81" s="75"/>
      <c r="G81" s="100">
        <f t="shared" si="27"/>
        <v>0</v>
      </c>
      <c r="H81" s="122"/>
      <c r="I81" s="147">
        <f t="shared" si="27"/>
        <v>0</v>
      </c>
      <c r="J81" s="122"/>
      <c r="K81" s="147">
        <f t="shared" ref="K81:K97" si="29">IF($D81="",0,$D81*J81)</f>
        <v>0</v>
      </c>
      <c r="L81" s="104"/>
      <c r="M81" s="100">
        <f t="shared" ref="M81:M97" si="30">IF($D81="",0,$D81*L81)</f>
        <v>0</v>
      </c>
      <c r="N81" s="183"/>
      <c r="O81" s="184">
        <f t="shared" ref="O81:O97" si="31">IF($D81="",0,$D81*N81)</f>
        <v>0</v>
      </c>
      <c r="P81" s="183"/>
      <c r="Q81" s="184">
        <f t="shared" ref="Q81:Q97" si="32">IF($D81="",0,$D81*P81)</f>
        <v>0</v>
      </c>
      <c r="R81" s="104"/>
      <c r="S81" s="100">
        <f t="shared" ref="S81:S97" si="33">IF($D81="",0,$D81*R81)</f>
        <v>0</v>
      </c>
      <c r="T81" s="122"/>
      <c r="U81" s="147">
        <f t="shared" ref="U81:U97" si="34">IF($D81="",0,$D81*T81)</f>
        <v>0</v>
      </c>
      <c r="V81" s="122"/>
      <c r="W81" s="147">
        <f t="shared" ref="W81:W97" si="35">IF($D81="",0,$D81*V81)</f>
        <v>0</v>
      </c>
      <c r="X81" s="104"/>
      <c r="Y81" s="100">
        <f t="shared" ref="Y81:Y88" si="36">IF($D81="",0,$D81*X81)</f>
        <v>0</v>
      </c>
      <c r="Z81" s="171"/>
      <c r="AA81" s="140">
        <f t="shared" ref="AA81:AA97" si="37">IF($D81="",0,$D81*Z81)</f>
        <v>0</v>
      </c>
      <c r="AB81" s="83">
        <f t="shared" ref="AB81:AB99" si="38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26"/>
        <v>118</v>
      </c>
      <c r="E82" s="20">
        <f t="shared" si="28"/>
        <v>0</v>
      </c>
      <c r="F82" s="75"/>
      <c r="G82" s="100">
        <f t="shared" si="27"/>
        <v>0</v>
      </c>
      <c r="H82" s="122"/>
      <c r="I82" s="147">
        <f t="shared" si="27"/>
        <v>0</v>
      </c>
      <c r="J82" s="122"/>
      <c r="K82" s="147">
        <f t="shared" si="29"/>
        <v>0</v>
      </c>
      <c r="L82" s="104"/>
      <c r="M82" s="100">
        <f t="shared" si="30"/>
        <v>0</v>
      </c>
      <c r="N82" s="183"/>
      <c r="O82" s="184">
        <f t="shared" si="31"/>
        <v>0</v>
      </c>
      <c r="P82" s="183"/>
      <c r="Q82" s="184">
        <f t="shared" si="32"/>
        <v>0</v>
      </c>
      <c r="R82" s="104"/>
      <c r="S82" s="100">
        <f t="shared" si="33"/>
        <v>0</v>
      </c>
      <c r="T82" s="122"/>
      <c r="U82" s="147">
        <f t="shared" si="34"/>
        <v>0</v>
      </c>
      <c r="V82" s="122"/>
      <c r="W82" s="147">
        <f t="shared" si="35"/>
        <v>0</v>
      </c>
      <c r="X82" s="104"/>
      <c r="Y82" s="100">
        <f t="shared" si="36"/>
        <v>0</v>
      </c>
      <c r="Z82" s="171"/>
      <c r="AA82" s="140">
        <f t="shared" si="37"/>
        <v>0</v>
      </c>
      <c r="AB82" s="83">
        <f t="shared" si="38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26"/>
        <v>100</v>
      </c>
      <c r="E83" s="20">
        <f t="shared" si="28"/>
        <v>0</v>
      </c>
      <c r="F83" s="75"/>
      <c r="G83" s="100">
        <f t="shared" si="27"/>
        <v>0</v>
      </c>
      <c r="H83" s="122"/>
      <c r="I83" s="147">
        <f t="shared" si="27"/>
        <v>0</v>
      </c>
      <c r="J83" s="122"/>
      <c r="K83" s="147">
        <f t="shared" si="29"/>
        <v>0</v>
      </c>
      <c r="L83" s="104"/>
      <c r="M83" s="100">
        <f t="shared" si="30"/>
        <v>0</v>
      </c>
      <c r="N83" s="183"/>
      <c r="O83" s="184">
        <f t="shared" si="31"/>
        <v>0</v>
      </c>
      <c r="P83" s="183"/>
      <c r="Q83" s="184">
        <f t="shared" si="32"/>
        <v>0</v>
      </c>
      <c r="R83" s="104"/>
      <c r="S83" s="100">
        <f t="shared" si="33"/>
        <v>0</v>
      </c>
      <c r="T83" s="122"/>
      <c r="U83" s="147">
        <f t="shared" si="34"/>
        <v>0</v>
      </c>
      <c r="V83" s="122"/>
      <c r="W83" s="147">
        <f t="shared" si="35"/>
        <v>0</v>
      </c>
      <c r="X83" s="104"/>
      <c r="Y83" s="100">
        <f t="shared" si="36"/>
        <v>0</v>
      </c>
      <c r="Z83" s="171"/>
      <c r="AA83" s="140">
        <f t="shared" si="37"/>
        <v>0</v>
      </c>
      <c r="AB83" s="83">
        <f t="shared" si="38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26"/>
        <v>35</v>
      </c>
      <c r="E84" s="20">
        <f t="shared" si="28"/>
        <v>0</v>
      </c>
      <c r="F84" s="75"/>
      <c r="G84" s="100">
        <f t="shared" si="27"/>
        <v>0</v>
      </c>
      <c r="H84" s="122"/>
      <c r="I84" s="147">
        <f t="shared" si="27"/>
        <v>0</v>
      </c>
      <c r="J84" s="122"/>
      <c r="K84" s="147">
        <f t="shared" si="29"/>
        <v>0</v>
      </c>
      <c r="L84" s="104"/>
      <c r="M84" s="100">
        <f t="shared" si="30"/>
        <v>0</v>
      </c>
      <c r="N84" s="183"/>
      <c r="O84" s="184">
        <f t="shared" si="31"/>
        <v>0</v>
      </c>
      <c r="P84" s="183"/>
      <c r="Q84" s="184">
        <f t="shared" si="32"/>
        <v>0</v>
      </c>
      <c r="R84" s="104"/>
      <c r="S84" s="100">
        <f t="shared" si="33"/>
        <v>0</v>
      </c>
      <c r="T84" s="122"/>
      <c r="U84" s="147">
        <f t="shared" si="34"/>
        <v>0</v>
      </c>
      <c r="V84" s="122"/>
      <c r="W84" s="147">
        <f t="shared" si="35"/>
        <v>0</v>
      </c>
      <c r="X84" s="104"/>
      <c r="Y84" s="100">
        <f t="shared" si="36"/>
        <v>0</v>
      </c>
      <c r="Z84" s="171"/>
      <c r="AA84" s="140">
        <f t="shared" si="37"/>
        <v>0</v>
      </c>
      <c r="AB84" s="83">
        <f t="shared" si="38"/>
        <v>0</v>
      </c>
    </row>
    <row r="85" spans="1:28" ht="15" customHeight="1">
      <c r="A85" s="91" t="s">
        <v>286</v>
      </c>
      <c r="B85" s="14" t="s">
        <v>66</v>
      </c>
      <c r="C85" s="18" t="s">
        <v>7</v>
      </c>
      <c r="D85" s="19">
        <f t="shared" si="26"/>
        <v>75</v>
      </c>
      <c r="E85" s="20">
        <f t="shared" si="28"/>
        <v>0</v>
      </c>
      <c r="F85" s="75"/>
      <c r="G85" s="100">
        <f t="shared" si="27"/>
        <v>0</v>
      </c>
      <c r="H85" s="122"/>
      <c r="I85" s="147">
        <f t="shared" si="27"/>
        <v>0</v>
      </c>
      <c r="J85" s="122"/>
      <c r="K85" s="147">
        <f t="shared" si="29"/>
        <v>0</v>
      </c>
      <c r="L85" s="104"/>
      <c r="M85" s="100">
        <f t="shared" si="30"/>
        <v>0</v>
      </c>
      <c r="N85" s="183"/>
      <c r="O85" s="184">
        <f t="shared" si="31"/>
        <v>0</v>
      </c>
      <c r="P85" s="183"/>
      <c r="Q85" s="184">
        <f t="shared" si="32"/>
        <v>0</v>
      </c>
      <c r="R85" s="104"/>
      <c r="S85" s="100">
        <f t="shared" si="33"/>
        <v>0</v>
      </c>
      <c r="T85" s="122"/>
      <c r="U85" s="147">
        <f t="shared" si="34"/>
        <v>0</v>
      </c>
      <c r="V85" s="122"/>
      <c r="W85" s="147">
        <f t="shared" si="35"/>
        <v>0</v>
      </c>
      <c r="X85" s="104"/>
      <c r="Y85" s="100">
        <f t="shared" si="36"/>
        <v>0</v>
      </c>
      <c r="Z85" s="171"/>
      <c r="AA85" s="140">
        <f t="shared" si="37"/>
        <v>0</v>
      </c>
      <c r="AB85" s="83">
        <f t="shared" si="38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26"/>
        <v>60</v>
      </c>
      <c r="E86" s="20">
        <f t="shared" si="28"/>
        <v>0</v>
      </c>
      <c r="F86" s="75"/>
      <c r="G86" s="100">
        <f t="shared" si="27"/>
        <v>0</v>
      </c>
      <c r="H86" s="122"/>
      <c r="I86" s="147">
        <f t="shared" si="27"/>
        <v>0</v>
      </c>
      <c r="J86" s="122"/>
      <c r="K86" s="147">
        <f t="shared" si="29"/>
        <v>0</v>
      </c>
      <c r="L86" s="104"/>
      <c r="M86" s="100">
        <f t="shared" si="30"/>
        <v>0</v>
      </c>
      <c r="N86" s="183"/>
      <c r="O86" s="184">
        <f t="shared" si="31"/>
        <v>0</v>
      </c>
      <c r="P86" s="183"/>
      <c r="Q86" s="184">
        <f t="shared" si="32"/>
        <v>0</v>
      </c>
      <c r="R86" s="104"/>
      <c r="S86" s="100">
        <f t="shared" si="33"/>
        <v>0</v>
      </c>
      <c r="T86" s="122"/>
      <c r="U86" s="147">
        <f t="shared" si="34"/>
        <v>0</v>
      </c>
      <c r="V86" s="122"/>
      <c r="W86" s="147">
        <f t="shared" si="35"/>
        <v>0</v>
      </c>
      <c r="X86" s="104"/>
      <c r="Y86" s="100">
        <f t="shared" si="36"/>
        <v>0</v>
      </c>
      <c r="Z86" s="171"/>
      <c r="AA86" s="140">
        <f t="shared" si="37"/>
        <v>0</v>
      </c>
      <c r="AB86" s="83">
        <f t="shared" si="38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26"/>
        <v>100</v>
      </c>
      <c r="E87" s="20">
        <f t="shared" si="28"/>
        <v>0</v>
      </c>
      <c r="F87" s="75"/>
      <c r="G87" s="100">
        <f t="shared" si="27"/>
        <v>0</v>
      </c>
      <c r="H87" s="122"/>
      <c r="I87" s="147">
        <f t="shared" si="27"/>
        <v>0</v>
      </c>
      <c r="J87" s="122"/>
      <c r="K87" s="147">
        <f t="shared" si="29"/>
        <v>0</v>
      </c>
      <c r="L87" s="104"/>
      <c r="M87" s="100">
        <f t="shared" si="30"/>
        <v>0</v>
      </c>
      <c r="N87" s="183"/>
      <c r="O87" s="184">
        <f t="shared" si="31"/>
        <v>0</v>
      </c>
      <c r="P87" s="183"/>
      <c r="Q87" s="184">
        <f t="shared" si="32"/>
        <v>0</v>
      </c>
      <c r="R87" s="104"/>
      <c r="S87" s="100">
        <f t="shared" si="33"/>
        <v>0</v>
      </c>
      <c r="T87" s="122"/>
      <c r="U87" s="147">
        <f t="shared" si="34"/>
        <v>0</v>
      </c>
      <c r="V87" s="122"/>
      <c r="W87" s="147">
        <f t="shared" si="35"/>
        <v>0</v>
      </c>
      <c r="X87" s="104"/>
      <c r="Y87" s="100">
        <f t="shared" si="36"/>
        <v>0</v>
      </c>
      <c r="Z87" s="171"/>
      <c r="AA87" s="140">
        <f t="shared" si="37"/>
        <v>0</v>
      </c>
      <c r="AB87" s="83">
        <f t="shared" si="38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28"/>
        <v>0</v>
      </c>
      <c r="F88" s="75"/>
      <c r="G88" s="100">
        <f t="shared" si="27"/>
        <v>0</v>
      </c>
      <c r="H88" s="122"/>
      <c r="I88" s="147">
        <f t="shared" si="27"/>
        <v>0</v>
      </c>
      <c r="J88" s="122"/>
      <c r="K88" s="147">
        <f t="shared" si="29"/>
        <v>0</v>
      </c>
      <c r="L88" s="104"/>
      <c r="M88" s="100">
        <f t="shared" si="30"/>
        <v>0</v>
      </c>
      <c r="N88" s="183"/>
      <c r="O88" s="184">
        <f t="shared" si="31"/>
        <v>0</v>
      </c>
      <c r="P88" s="183"/>
      <c r="Q88" s="184">
        <f t="shared" si="32"/>
        <v>0</v>
      </c>
      <c r="R88" s="104"/>
      <c r="S88" s="100">
        <f t="shared" si="33"/>
        <v>0</v>
      </c>
      <c r="T88" s="122"/>
      <c r="U88" s="147">
        <f t="shared" si="34"/>
        <v>0</v>
      </c>
      <c r="V88" s="122"/>
      <c r="W88" s="147">
        <f t="shared" si="35"/>
        <v>0</v>
      </c>
      <c r="X88" s="104"/>
      <c r="Y88" s="100">
        <f t="shared" si="36"/>
        <v>0</v>
      </c>
      <c r="Z88" s="171"/>
      <c r="AA88" s="140">
        <f t="shared" si="37"/>
        <v>0</v>
      </c>
      <c r="AB88" s="83">
        <f t="shared" si="38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28"/>
        <v>0</v>
      </c>
      <c r="F89" s="75"/>
      <c r="G89" s="100">
        <f t="shared" si="27"/>
        <v>0</v>
      </c>
      <c r="H89" s="122"/>
      <c r="I89" s="147">
        <f t="shared" si="27"/>
        <v>0</v>
      </c>
      <c r="J89" s="122"/>
      <c r="K89" s="147">
        <f t="shared" si="29"/>
        <v>0</v>
      </c>
      <c r="L89" s="104"/>
      <c r="M89" s="100">
        <f t="shared" si="30"/>
        <v>0</v>
      </c>
      <c r="N89" s="183"/>
      <c r="O89" s="184">
        <f t="shared" si="31"/>
        <v>0</v>
      </c>
      <c r="P89" s="183"/>
      <c r="Q89" s="184">
        <f t="shared" si="32"/>
        <v>0</v>
      </c>
      <c r="R89" s="104"/>
      <c r="S89" s="100">
        <f t="shared" si="33"/>
        <v>0</v>
      </c>
      <c r="T89" s="122"/>
      <c r="U89" s="147">
        <f t="shared" si="34"/>
        <v>0</v>
      </c>
      <c r="V89" s="122"/>
      <c r="W89" s="147">
        <f t="shared" si="35"/>
        <v>0</v>
      </c>
      <c r="X89" s="104"/>
      <c r="Y89" s="100">
        <f>IF($D89="",0,$D89*X89)</f>
        <v>0</v>
      </c>
      <c r="Z89" s="171"/>
      <c r="AA89" s="140">
        <f t="shared" si="37"/>
        <v>0</v>
      </c>
      <c r="AB89" s="83">
        <f t="shared" si="38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28"/>
        <v>0</v>
      </c>
      <c r="F90" s="75"/>
      <c r="G90" s="100">
        <f t="shared" si="27"/>
        <v>0</v>
      </c>
      <c r="H90" s="122"/>
      <c r="I90" s="147">
        <f t="shared" si="27"/>
        <v>0</v>
      </c>
      <c r="J90" s="122"/>
      <c r="K90" s="147">
        <f t="shared" si="29"/>
        <v>0</v>
      </c>
      <c r="L90" s="104"/>
      <c r="M90" s="100">
        <f t="shared" si="30"/>
        <v>0</v>
      </c>
      <c r="N90" s="183"/>
      <c r="O90" s="184">
        <f t="shared" si="31"/>
        <v>0</v>
      </c>
      <c r="P90" s="183"/>
      <c r="Q90" s="184">
        <f t="shared" si="32"/>
        <v>0</v>
      </c>
      <c r="R90" s="104"/>
      <c r="S90" s="100">
        <f t="shared" si="33"/>
        <v>0</v>
      </c>
      <c r="T90" s="122"/>
      <c r="U90" s="147">
        <f t="shared" si="34"/>
        <v>0</v>
      </c>
      <c r="V90" s="122"/>
      <c r="W90" s="147">
        <f t="shared" si="35"/>
        <v>0</v>
      </c>
      <c r="X90" s="104"/>
      <c r="Y90" s="100">
        <f t="shared" ref="Y90:Y97" si="39">IF($D90="",0,$D90*X90)</f>
        <v>0</v>
      </c>
      <c r="Z90" s="171"/>
      <c r="AA90" s="140">
        <f t="shared" si="37"/>
        <v>0</v>
      </c>
      <c r="AB90" s="83">
        <f t="shared" si="38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28"/>
        <v>0</v>
      </c>
      <c r="F91" s="75"/>
      <c r="G91" s="100">
        <f t="shared" si="27"/>
        <v>0</v>
      </c>
      <c r="H91" s="122"/>
      <c r="I91" s="147">
        <f t="shared" si="27"/>
        <v>0</v>
      </c>
      <c r="J91" s="122"/>
      <c r="K91" s="147">
        <f t="shared" si="29"/>
        <v>0</v>
      </c>
      <c r="L91" s="104"/>
      <c r="M91" s="100">
        <f t="shared" si="30"/>
        <v>0</v>
      </c>
      <c r="N91" s="183"/>
      <c r="O91" s="184">
        <f t="shared" si="31"/>
        <v>0</v>
      </c>
      <c r="P91" s="183"/>
      <c r="Q91" s="184">
        <f t="shared" si="32"/>
        <v>0</v>
      </c>
      <c r="R91" s="104"/>
      <c r="S91" s="100">
        <f t="shared" si="33"/>
        <v>0</v>
      </c>
      <c r="T91" s="122"/>
      <c r="U91" s="147">
        <f t="shared" si="34"/>
        <v>0</v>
      </c>
      <c r="V91" s="122"/>
      <c r="W91" s="147">
        <f t="shared" si="35"/>
        <v>0</v>
      </c>
      <c r="X91" s="104"/>
      <c r="Y91" s="100">
        <f t="shared" si="39"/>
        <v>0</v>
      </c>
      <c r="Z91" s="171"/>
      <c r="AA91" s="140">
        <f t="shared" si="37"/>
        <v>0</v>
      </c>
      <c r="AB91" s="83">
        <f t="shared" si="38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28"/>
        <v>0</v>
      </c>
      <c r="F92" s="75"/>
      <c r="G92" s="100">
        <f t="shared" si="27"/>
        <v>0</v>
      </c>
      <c r="H92" s="122"/>
      <c r="I92" s="147">
        <f t="shared" si="27"/>
        <v>0</v>
      </c>
      <c r="J92" s="122"/>
      <c r="K92" s="147">
        <f t="shared" si="29"/>
        <v>0</v>
      </c>
      <c r="L92" s="104"/>
      <c r="M92" s="100">
        <f t="shared" si="30"/>
        <v>0</v>
      </c>
      <c r="N92" s="183"/>
      <c r="O92" s="184">
        <f t="shared" si="31"/>
        <v>0</v>
      </c>
      <c r="P92" s="183"/>
      <c r="Q92" s="184">
        <f t="shared" si="32"/>
        <v>0</v>
      </c>
      <c r="R92" s="104"/>
      <c r="S92" s="100">
        <f t="shared" si="33"/>
        <v>0</v>
      </c>
      <c r="T92" s="122"/>
      <c r="U92" s="147">
        <f t="shared" si="34"/>
        <v>0</v>
      </c>
      <c r="V92" s="122"/>
      <c r="W92" s="147">
        <f t="shared" si="35"/>
        <v>0</v>
      </c>
      <c r="X92" s="104"/>
      <c r="Y92" s="100">
        <f t="shared" si="39"/>
        <v>0</v>
      </c>
      <c r="Z92" s="171"/>
      <c r="AA92" s="140">
        <f t="shared" si="37"/>
        <v>0</v>
      </c>
      <c r="AB92" s="83">
        <f t="shared" si="38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28"/>
        <v>0</v>
      </c>
      <c r="F93" s="75"/>
      <c r="G93" s="100">
        <f t="shared" si="27"/>
        <v>0</v>
      </c>
      <c r="H93" s="122"/>
      <c r="I93" s="147">
        <f t="shared" si="27"/>
        <v>0</v>
      </c>
      <c r="J93" s="122"/>
      <c r="K93" s="147">
        <f t="shared" si="29"/>
        <v>0</v>
      </c>
      <c r="L93" s="104"/>
      <c r="M93" s="100">
        <f t="shared" si="30"/>
        <v>0</v>
      </c>
      <c r="N93" s="183"/>
      <c r="O93" s="184">
        <f t="shared" si="31"/>
        <v>0</v>
      </c>
      <c r="P93" s="183"/>
      <c r="Q93" s="184">
        <f t="shared" si="32"/>
        <v>0</v>
      </c>
      <c r="R93" s="104"/>
      <c r="S93" s="100">
        <f t="shared" si="33"/>
        <v>0</v>
      </c>
      <c r="T93" s="122"/>
      <c r="U93" s="147">
        <f t="shared" si="34"/>
        <v>0</v>
      </c>
      <c r="V93" s="122"/>
      <c r="W93" s="147">
        <f t="shared" si="35"/>
        <v>0</v>
      </c>
      <c r="X93" s="104"/>
      <c r="Y93" s="100">
        <f t="shared" si="39"/>
        <v>0</v>
      </c>
      <c r="Z93" s="171"/>
      <c r="AA93" s="140">
        <f t="shared" si="37"/>
        <v>0</v>
      </c>
      <c r="AB93" s="83">
        <f t="shared" si="38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28"/>
        <v>0</v>
      </c>
      <c r="F94" s="75"/>
      <c r="G94" s="100">
        <f t="shared" si="27"/>
        <v>0</v>
      </c>
      <c r="H94" s="107"/>
      <c r="I94" s="147">
        <f t="shared" si="27"/>
        <v>0</v>
      </c>
      <c r="J94" s="214"/>
      <c r="K94" s="147">
        <f t="shared" si="29"/>
        <v>0</v>
      </c>
      <c r="L94" s="75"/>
      <c r="M94" s="100">
        <f t="shared" si="30"/>
        <v>0</v>
      </c>
      <c r="N94" s="233"/>
      <c r="O94" s="184">
        <f t="shared" si="31"/>
        <v>0</v>
      </c>
      <c r="P94" s="234"/>
      <c r="Q94" s="184">
        <f t="shared" si="32"/>
        <v>0</v>
      </c>
      <c r="R94" s="75"/>
      <c r="S94" s="100">
        <f t="shared" si="33"/>
        <v>0</v>
      </c>
      <c r="T94" s="107"/>
      <c r="U94" s="147">
        <f t="shared" si="34"/>
        <v>0</v>
      </c>
      <c r="V94" s="107"/>
      <c r="W94" s="147">
        <f t="shared" si="35"/>
        <v>0</v>
      </c>
      <c r="X94" s="75"/>
      <c r="Y94" s="100">
        <f t="shared" si="39"/>
        <v>0</v>
      </c>
      <c r="Z94" s="171"/>
      <c r="AA94" s="140">
        <f t="shared" si="37"/>
        <v>0</v>
      </c>
      <c r="AB94" s="83">
        <f t="shared" si="38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28"/>
        <v>0</v>
      </c>
      <c r="F95" s="75"/>
      <c r="G95" s="100">
        <f t="shared" si="27"/>
        <v>0</v>
      </c>
      <c r="H95" s="107"/>
      <c r="I95" s="147">
        <f t="shared" si="27"/>
        <v>0</v>
      </c>
      <c r="J95" s="214"/>
      <c r="K95" s="147">
        <f t="shared" si="29"/>
        <v>0</v>
      </c>
      <c r="L95" s="75"/>
      <c r="M95" s="100">
        <f t="shared" si="30"/>
        <v>0</v>
      </c>
      <c r="N95" s="233"/>
      <c r="O95" s="184">
        <f t="shared" si="31"/>
        <v>0</v>
      </c>
      <c r="P95" s="234"/>
      <c r="Q95" s="184">
        <f t="shared" si="32"/>
        <v>0</v>
      </c>
      <c r="R95" s="75"/>
      <c r="S95" s="100">
        <f t="shared" si="33"/>
        <v>0</v>
      </c>
      <c r="T95" s="107"/>
      <c r="U95" s="147">
        <f t="shared" si="34"/>
        <v>0</v>
      </c>
      <c r="V95" s="107"/>
      <c r="W95" s="147">
        <f t="shared" si="35"/>
        <v>0</v>
      </c>
      <c r="X95" s="75"/>
      <c r="Y95" s="100">
        <f t="shared" si="39"/>
        <v>0</v>
      </c>
      <c r="Z95" s="171"/>
      <c r="AA95" s="140">
        <f t="shared" si="37"/>
        <v>0</v>
      </c>
      <c r="AB95" s="83">
        <f t="shared" si="38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28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29"/>
        <v>0</v>
      </c>
      <c r="L96" s="75"/>
      <c r="M96" s="100">
        <f t="shared" si="30"/>
        <v>0</v>
      </c>
      <c r="N96" s="233"/>
      <c r="O96" s="184">
        <f t="shared" si="31"/>
        <v>0</v>
      </c>
      <c r="P96" s="234"/>
      <c r="Q96" s="184">
        <f t="shared" si="32"/>
        <v>0</v>
      </c>
      <c r="R96" s="75"/>
      <c r="S96" s="100">
        <f t="shared" si="33"/>
        <v>0</v>
      </c>
      <c r="T96" s="107"/>
      <c r="U96" s="147">
        <f t="shared" si="34"/>
        <v>0</v>
      </c>
      <c r="V96" s="107"/>
      <c r="W96" s="147">
        <f t="shared" si="35"/>
        <v>0</v>
      </c>
      <c r="X96" s="75"/>
      <c r="Y96" s="100">
        <f t="shared" si="39"/>
        <v>0</v>
      </c>
      <c r="Z96" s="171"/>
      <c r="AA96" s="140">
        <f t="shared" si="37"/>
        <v>0</v>
      </c>
      <c r="AB96" s="83">
        <f t="shared" si="38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28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29"/>
        <v>0</v>
      </c>
      <c r="L97" s="75"/>
      <c r="M97" s="100">
        <f t="shared" si="30"/>
        <v>0</v>
      </c>
      <c r="N97" s="233"/>
      <c r="O97" s="184">
        <f t="shared" si="31"/>
        <v>0</v>
      </c>
      <c r="P97" s="234"/>
      <c r="Q97" s="184">
        <f t="shared" si="32"/>
        <v>0</v>
      </c>
      <c r="R97" s="75"/>
      <c r="S97" s="100">
        <f t="shared" si="33"/>
        <v>0</v>
      </c>
      <c r="T97" s="107"/>
      <c r="U97" s="147">
        <f t="shared" si="34"/>
        <v>0</v>
      </c>
      <c r="V97" s="107"/>
      <c r="W97" s="147">
        <f t="shared" si="35"/>
        <v>0</v>
      </c>
      <c r="X97" s="75"/>
      <c r="Y97" s="100">
        <f t="shared" si="39"/>
        <v>0</v>
      </c>
      <c r="Z97" s="171"/>
      <c r="AA97" s="140">
        <f t="shared" si="37"/>
        <v>0</v>
      </c>
      <c r="AB97" s="83">
        <f t="shared" si="38"/>
        <v>0</v>
      </c>
    </row>
    <row r="98" spans="1:29" ht="15" customHeight="1">
      <c r="A98" s="91" t="s">
        <v>370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" ca="1" si="40">IF(OR($C98="",$C98=0),"",VLOOKUP($C98,Ansätze,$D$11,FALSE))</f>
        <v>35</v>
      </c>
      <c r="E98" s="20">
        <f t="shared" ref="E98" si="41">F98+H98+J98+L98+N98+P98+R98+T98+V98+X98+Z98</f>
        <v>2.5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ref="K98" ca="1" si="42">IF($D98="",0,$D98*J98)</f>
        <v>0</v>
      </c>
      <c r="L98" s="75"/>
      <c r="M98" s="100">
        <f t="shared" ref="M98" ca="1" si="43">IF($D98="",0,$D98*L98)</f>
        <v>0</v>
      </c>
      <c r="N98" s="233"/>
      <c r="O98" s="184">
        <f t="shared" ref="O98" ca="1" si="44">IF($D98="",0,$D98*N98)</f>
        <v>0</v>
      </c>
      <c r="P98" s="234">
        <v>2.5</v>
      </c>
      <c r="Q98" s="184">
        <f t="shared" ref="Q98" ca="1" si="45">IF($D98="",0,$D98*P98)</f>
        <v>87.5</v>
      </c>
      <c r="R98" s="75"/>
      <c r="S98" s="100">
        <f t="shared" ref="S98" ca="1" si="46">IF($D98="",0,$D98*R98)</f>
        <v>0</v>
      </c>
      <c r="T98" s="107"/>
      <c r="U98" s="147">
        <f t="shared" ref="U98" ca="1" si="47">IF($D98="",0,$D98*T98)</f>
        <v>0</v>
      </c>
      <c r="V98" s="107"/>
      <c r="W98" s="147">
        <f t="shared" ref="W98" ca="1" si="48">IF($D98="",0,$D98*V98)</f>
        <v>0</v>
      </c>
      <c r="X98" s="75"/>
      <c r="Y98" s="100">
        <f t="shared" ref="Y98" ca="1" si="49">IF($D98="",0,$D98*X98)</f>
        <v>0</v>
      </c>
      <c r="Z98" s="171"/>
      <c r="AA98" s="140">
        <f t="shared" ref="AA98" ca="1" si="50">IF($D98="",0,$D98*Z98)</f>
        <v>0</v>
      </c>
      <c r="AB98" s="83">
        <f t="shared" ref="AB98" ca="1" si="51">IF(D98="",0,D98*E98)</f>
        <v>87.5</v>
      </c>
    </row>
    <row r="99" spans="1:29" ht="15" customHeight="1">
      <c r="A99" s="85"/>
      <c r="B99" s="14"/>
      <c r="C99" s="18"/>
      <c r="D99" s="19"/>
      <c r="E99" s="20"/>
      <c r="F99" s="75"/>
      <c r="G99" s="100"/>
      <c r="H99" s="107"/>
      <c r="I99" s="147"/>
      <c r="J99" s="214"/>
      <c r="K99" s="147"/>
      <c r="L99" s="75"/>
      <c r="M99" s="100"/>
      <c r="N99" s="233"/>
      <c r="O99" s="184"/>
      <c r="P99" s="234"/>
      <c r="Q99" s="184"/>
      <c r="R99" s="75"/>
      <c r="S99" s="100"/>
      <c r="T99" s="107"/>
      <c r="U99" s="147"/>
      <c r="V99" s="107"/>
      <c r="W99" s="147"/>
      <c r="X99" s="75"/>
      <c r="Y99" s="100"/>
      <c r="Z99" s="171"/>
      <c r="AA99" s="140"/>
      <c r="AB99" s="83">
        <f t="shared" si="38"/>
        <v>0</v>
      </c>
    </row>
    <row r="100" spans="1:29" s="62" customFormat="1" ht="15" customHeight="1">
      <c r="A100" s="86"/>
      <c r="C100" s="63" t="s">
        <v>155</v>
      </c>
      <c r="D100" s="57"/>
      <c r="E100" s="20">
        <f t="shared" si="28"/>
        <v>94.75</v>
      </c>
      <c r="F100" s="76">
        <f>SUM(F12:F99)</f>
        <v>0</v>
      </c>
      <c r="G100" s="77"/>
      <c r="H100" s="154">
        <f>SUM(H12:H99)</f>
        <v>0</v>
      </c>
      <c r="I100" s="155"/>
      <c r="J100" s="207">
        <f>SUM(J12:J99)</f>
        <v>26.5</v>
      </c>
      <c r="K100" s="207"/>
      <c r="L100" s="76">
        <f>SUM(L12:L99)</f>
        <v>0</v>
      </c>
      <c r="M100" s="77"/>
      <c r="N100" s="185">
        <f>SUM(N12:N99)</f>
        <v>0</v>
      </c>
      <c r="O100" s="186"/>
      <c r="P100" s="212">
        <f>SUM(P12:P99)</f>
        <v>8.5</v>
      </c>
      <c r="Q100" s="212"/>
      <c r="R100" s="76">
        <f>SUM(R12:R99)</f>
        <v>0</v>
      </c>
      <c r="S100" s="77"/>
      <c r="T100" s="154">
        <f>SUM(T12:T99)</f>
        <v>0</v>
      </c>
      <c r="U100" s="155"/>
      <c r="V100" s="154">
        <f>SUM(V12:V99)</f>
        <v>59.75</v>
      </c>
      <c r="W100" s="155"/>
      <c r="X100" s="76">
        <f>SUM(X12:X99)</f>
        <v>0</v>
      </c>
      <c r="Y100" s="77"/>
      <c r="Z100" s="77">
        <f>SUM(Z12:Z99)</f>
        <v>0</v>
      </c>
      <c r="AA100" s="77"/>
      <c r="AB100" s="77"/>
    </row>
    <row r="101" spans="1:29" ht="4.5" customHeight="1">
      <c r="A101" s="87"/>
      <c r="B101" s="40"/>
      <c r="C101" s="69"/>
      <c r="D101" s="70"/>
      <c r="E101" s="70"/>
      <c r="F101" s="78"/>
      <c r="G101" s="79"/>
      <c r="H101" s="156"/>
      <c r="I101" s="157"/>
      <c r="J101" s="208"/>
      <c r="K101" s="208"/>
      <c r="L101" s="78"/>
      <c r="M101" s="79"/>
      <c r="N101" s="187"/>
      <c r="O101" s="188"/>
      <c r="P101" s="213"/>
      <c r="Q101" s="213"/>
      <c r="R101" s="78"/>
      <c r="S101" s="79"/>
      <c r="T101" s="156"/>
      <c r="U101" s="157"/>
      <c r="V101" s="156"/>
      <c r="W101" s="157"/>
      <c r="X101" s="78"/>
      <c r="Y101" s="79"/>
      <c r="Z101" s="70"/>
      <c r="AA101" s="70"/>
      <c r="AB101" s="70"/>
      <c r="AC101" s="65"/>
    </row>
    <row r="102" spans="1:29" s="14" customFormat="1" ht="15" customHeight="1">
      <c r="A102" s="159"/>
      <c r="B102" s="159"/>
      <c r="C102" s="67" t="s">
        <v>156</v>
      </c>
      <c r="D102" s="160"/>
      <c r="E102" s="161"/>
      <c r="F102" s="80"/>
      <c r="G102" s="81">
        <f ca="1">SUM(G12:G101)</f>
        <v>0</v>
      </c>
      <c r="H102" s="80"/>
      <c r="I102" s="81">
        <f ca="1">SUM(I12:I101)</f>
        <v>0</v>
      </c>
      <c r="J102" s="97"/>
      <c r="K102" s="97">
        <f ca="1">SUM(K12:K101)</f>
        <v>3226</v>
      </c>
      <c r="L102" s="80"/>
      <c r="M102" s="81">
        <f ca="1">SUM(M12:M101)</f>
        <v>0</v>
      </c>
      <c r="N102" s="80"/>
      <c r="O102" s="81">
        <f ca="1">SUM(O12:O101)</f>
        <v>0</v>
      </c>
      <c r="P102" s="97"/>
      <c r="Q102" s="97">
        <f ca="1">SUM(Q12:Q101)</f>
        <v>645</v>
      </c>
      <c r="R102" s="80"/>
      <c r="S102" s="81">
        <f ca="1">SUM(S12:S101)</f>
        <v>0</v>
      </c>
      <c r="T102" s="80"/>
      <c r="U102" s="81">
        <f ca="1">SUM(U12:U101)</f>
        <v>0</v>
      </c>
      <c r="V102" s="80"/>
      <c r="W102" s="81">
        <f ca="1">SUM(W12:W101)</f>
        <v>6720</v>
      </c>
      <c r="X102" s="80"/>
      <c r="Y102" s="81">
        <f ca="1">SUM(Y12:Y101)</f>
        <v>0</v>
      </c>
      <c r="Z102" s="81"/>
      <c r="AA102" s="81">
        <f ca="1">SUM(AA12:AA101)</f>
        <v>0</v>
      </c>
      <c r="AB102" s="81">
        <f ca="1">SUM(AB13:AB101)</f>
        <v>10591</v>
      </c>
    </row>
    <row r="103" spans="1:29">
      <c r="C103" s="41" t="s">
        <v>25</v>
      </c>
      <c r="F103" s="41"/>
      <c r="G103" s="41"/>
      <c r="H103" s="41"/>
      <c r="I103" s="41"/>
      <c r="J103" s="41"/>
      <c r="K103" s="41"/>
      <c r="L103" s="41"/>
      <c r="M103" s="41"/>
      <c r="N103" s="191"/>
      <c r="O103" s="191"/>
      <c r="P103" s="191"/>
      <c r="Q103" s="19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2">
        <f ca="1">SUBTOTAL(9,AB13:AB101)</f>
        <v>10591</v>
      </c>
    </row>
    <row r="104" spans="1:29">
      <c r="C104" s="56"/>
      <c r="F104" s="56"/>
      <c r="G104" s="56"/>
      <c r="H104" s="158"/>
      <c r="I104" s="158"/>
      <c r="J104" s="158"/>
      <c r="K104" s="158"/>
      <c r="L104" s="56"/>
      <c r="M104" s="56"/>
      <c r="N104" s="192"/>
      <c r="O104" s="192"/>
      <c r="P104" s="192"/>
      <c r="Q104" s="192"/>
      <c r="R104" s="56"/>
      <c r="S104" s="56"/>
      <c r="T104" s="158"/>
      <c r="U104" s="158"/>
      <c r="V104" s="158"/>
      <c r="W104" s="158"/>
      <c r="X104" s="56"/>
      <c r="Y104" s="56"/>
      <c r="Z104" s="56"/>
      <c r="AA104" s="56"/>
    </row>
    <row r="105" spans="1:29">
      <c r="A105" s="218" t="s">
        <v>309</v>
      </c>
      <c r="B105">
        <v>3.5</v>
      </c>
      <c r="AB105" s="19"/>
    </row>
    <row r="109" spans="1:29">
      <c r="O109" s="193">
        <f>SUM(O105:O108)</f>
        <v>0</v>
      </c>
    </row>
    <row r="114" spans="28:28">
      <c r="AB114" s="21">
        <f>SUM(AB112-AB111)</f>
        <v>0</v>
      </c>
    </row>
  </sheetData>
  <autoFilter ref="A12:AB102" xr:uid="{00000000-0009-0000-0000-000031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3100-000000000000}">
      <formula1>Jahr</formula1>
    </dataValidation>
    <dataValidation type="list" allowBlank="1" showInputMessage="1" showErrorMessage="1" sqref="C12" xr:uid="{00000000-0002-0000-3100-000001000000}">
      <formula1>Kategorie</formula1>
    </dataValidation>
    <dataValidation type="list" allowBlank="1" showInputMessage="1" showErrorMessage="1" sqref="A13:A102" xr:uid="{00000000-0002-0000-31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FF0000"/>
    <pageSetUpPr fitToPage="1"/>
  </sheetPr>
  <dimension ref="A1:AD114"/>
  <sheetViews>
    <sheetView topLeftCell="I6" zoomScale="120" zoomScaleNormal="120" zoomScaleSheetLayoutView="100" workbookViewId="0">
      <pane ySplit="3450" topLeftCell="A78" activePane="bottomLeft"/>
      <selection activeCell="B9" sqref="B9"/>
      <selection pane="bottomLeft" activeCell="J27" sqref="J2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43891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8.25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8.25</v>
      </c>
      <c r="Q15" s="184">
        <f t="shared" ca="1" si="7"/>
        <v>973.5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973.5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13.25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4.75</v>
      </c>
      <c r="K18" s="147">
        <f t="shared" ca="1" si="4"/>
        <v>665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2.5</v>
      </c>
      <c r="Q18" s="184">
        <f t="shared" ca="1" si="7"/>
        <v>350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f>3.75+2.25</f>
        <v>6</v>
      </c>
      <c r="W18" s="147">
        <f t="shared" ca="1" si="10"/>
        <v>840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1855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4.75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>
        <v>4.75</v>
      </c>
      <c r="W20" s="147">
        <f t="shared" ca="1" si="10"/>
        <v>475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475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16.25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16.25</v>
      </c>
      <c r="K26" s="147">
        <f t="shared" ca="1" si="4"/>
        <v>1917.5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1917.5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1</v>
      </c>
      <c r="F33" s="107"/>
      <c r="G33" s="100">
        <f t="shared" ca="1" si="3"/>
        <v>0</v>
      </c>
      <c r="H33" s="122"/>
      <c r="I33" s="147">
        <f t="shared" ca="1" si="3"/>
        <v>0</v>
      </c>
      <c r="J33" s="122">
        <v>0.5</v>
      </c>
      <c r="K33" s="147">
        <f t="shared" ca="1" si="4"/>
        <v>37.5</v>
      </c>
      <c r="L33" s="104"/>
      <c r="M33" s="100">
        <f t="shared" ca="1" si="5"/>
        <v>0</v>
      </c>
      <c r="N33" s="183"/>
      <c r="O33" s="184">
        <f t="shared" ca="1" si="6"/>
        <v>0</v>
      </c>
      <c r="P33" s="183">
        <v>0.25</v>
      </c>
      <c r="Q33" s="184">
        <f t="shared" ca="1" si="7"/>
        <v>18.75</v>
      </c>
      <c r="R33" s="104"/>
      <c r="S33" s="100">
        <f t="shared" ca="1" si="8"/>
        <v>0</v>
      </c>
      <c r="T33" s="122"/>
      <c r="U33" s="147">
        <f t="shared" ca="1" si="9"/>
        <v>0</v>
      </c>
      <c r="V33" s="122">
        <v>0.25</v>
      </c>
      <c r="W33" s="147">
        <f t="shared" ca="1" si="10"/>
        <v>18.75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75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0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8" si="16">IF($D81="",0,$D81*J81)</f>
        <v>0</v>
      </c>
      <c r="L81" s="104"/>
      <c r="M81" s="100">
        <f t="shared" ref="M81:M98" si="17">IF($D81="",0,$D81*L81)</f>
        <v>0</v>
      </c>
      <c r="N81" s="183"/>
      <c r="O81" s="184">
        <f t="shared" ref="O81:O98" si="18">IF($D81="",0,$D81*N81)</f>
        <v>0</v>
      </c>
      <c r="P81" s="183"/>
      <c r="Q81" s="184">
        <f t="shared" ref="Q81:Q98" si="19">IF($D81="",0,$D81*P81)</f>
        <v>0</v>
      </c>
      <c r="R81" s="104"/>
      <c r="S81" s="100">
        <f t="shared" ref="S81:S98" si="20">IF($D81="",0,$D81*R81)</f>
        <v>0</v>
      </c>
      <c r="T81" s="122"/>
      <c r="U81" s="147">
        <f t="shared" ref="U81:U98" si="21">IF($D81="",0,$D81*T81)</f>
        <v>0</v>
      </c>
      <c r="V81" s="122"/>
      <c r="W81" s="147">
        <f t="shared" ref="W81:W98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8" si="24">IF($D81="",0,$D81*Z81)</f>
        <v>0</v>
      </c>
      <c r="AB81" s="83">
        <f t="shared" ref="AB81:AB99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7</v>
      </c>
      <c r="D85" s="19">
        <f t="shared" si="13"/>
        <v>75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15.75</v>
      </c>
      <c r="F90" s="75"/>
      <c r="G90" s="100">
        <f t="shared" si="14"/>
        <v>0</v>
      </c>
      <c r="H90" s="122"/>
      <c r="I90" s="147">
        <f t="shared" si="14"/>
        <v>0</v>
      </c>
      <c r="J90" s="122">
        <v>15.75</v>
      </c>
      <c r="K90" s="147">
        <f t="shared" si="16"/>
        <v>1575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8" si="26">IF($D90="",0,$D90*X90)</f>
        <v>0</v>
      </c>
      <c r="Z90" s="171"/>
      <c r="AA90" s="140">
        <f t="shared" si="24"/>
        <v>0</v>
      </c>
      <c r="AB90" s="83">
        <f t="shared" si="25"/>
        <v>1575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370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85"/>
      <c r="B99" s="14"/>
      <c r="C99" s="18"/>
      <c r="D99" s="19"/>
      <c r="E99" s="20"/>
      <c r="F99" s="75"/>
      <c r="G99" s="100"/>
      <c r="H99" s="107"/>
      <c r="I99" s="147"/>
      <c r="J99" s="214"/>
      <c r="K99" s="147"/>
      <c r="L99" s="75"/>
      <c r="M99" s="100"/>
      <c r="N99" s="233"/>
      <c r="O99" s="184"/>
      <c r="P99" s="234"/>
      <c r="Q99" s="184"/>
      <c r="R99" s="75"/>
      <c r="S99" s="100"/>
      <c r="T99" s="107"/>
      <c r="U99" s="147"/>
      <c r="V99" s="107"/>
      <c r="W99" s="147"/>
      <c r="X99" s="75"/>
      <c r="Y99" s="100"/>
      <c r="Z99" s="171"/>
      <c r="AA99" s="140"/>
      <c r="AB99" s="83">
        <f t="shared" si="25"/>
        <v>0</v>
      </c>
    </row>
    <row r="100" spans="1:29" s="62" customFormat="1" ht="15" customHeight="1">
      <c r="A100" s="86"/>
      <c r="C100" s="63" t="s">
        <v>155</v>
      </c>
      <c r="D100" s="57"/>
      <c r="E100" s="20">
        <f t="shared" si="15"/>
        <v>59.25</v>
      </c>
      <c r="F100" s="76">
        <f>SUM(F12:F99)</f>
        <v>0</v>
      </c>
      <c r="G100" s="77"/>
      <c r="H100" s="154">
        <f>SUM(H12:H99)</f>
        <v>0</v>
      </c>
      <c r="I100" s="155"/>
      <c r="J100" s="207">
        <f>SUM(J12:J99)</f>
        <v>37.25</v>
      </c>
      <c r="K100" s="207"/>
      <c r="L100" s="76">
        <f>SUM(L12:L99)</f>
        <v>0</v>
      </c>
      <c r="M100" s="77"/>
      <c r="N100" s="185">
        <f>SUM(N12:N99)</f>
        <v>0</v>
      </c>
      <c r="O100" s="186"/>
      <c r="P100" s="212">
        <f>SUM(P12:P99)</f>
        <v>11</v>
      </c>
      <c r="Q100" s="212"/>
      <c r="R100" s="76">
        <f>SUM(R12:R99)</f>
        <v>0</v>
      </c>
      <c r="S100" s="77"/>
      <c r="T100" s="154">
        <f>SUM(T12:T99)</f>
        <v>0</v>
      </c>
      <c r="U100" s="155"/>
      <c r="V100" s="154">
        <f>SUM(V12:V99)</f>
        <v>11</v>
      </c>
      <c r="W100" s="155"/>
      <c r="X100" s="76">
        <f>SUM(X12:X99)</f>
        <v>0</v>
      </c>
      <c r="Y100" s="77"/>
      <c r="Z100" s="77">
        <f>SUM(Z12:Z99)</f>
        <v>0</v>
      </c>
      <c r="AA100" s="77"/>
      <c r="AB100" s="77"/>
    </row>
    <row r="101" spans="1:29" ht="4.5" customHeight="1">
      <c r="A101" s="87"/>
      <c r="B101" s="40"/>
      <c r="C101" s="69"/>
      <c r="D101" s="70"/>
      <c r="E101" s="70"/>
      <c r="F101" s="78"/>
      <c r="G101" s="79"/>
      <c r="H101" s="156"/>
      <c r="I101" s="157"/>
      <c r="J101" s="208"/>
      <c r="K101" s="208"/>
      <c r="L101" s="78"/>
      <c r="M101" s="79"/>
      <c r="N101" s="187"/>
      <c r="O101" s="188"/>
      <c r="P101" s="213"/>
      <c r="Q101" s="213"/>
      <c r="R101" s="78"/>
      <c r="S101" s="79"/>
      <c r="T101" s="156"/>
      <c r="U101" s="157"/>
      <c r="V101" s="156"/>
      <c r="W101" s="157"/>
      <c r="X101" s="78"/>
      <c r="Y101" s="79"/>
      <c r="Z101" s="70"/>
      <c r="AA101" s="70"/>
      <c r="AB101" s="70"/>
      <c r="AC101" s="65"/>
    </row>
    <row r="102" spans="1:29" s="14" customFormat="1" ht="15" customHeight="1">
      <c r="A102" s="159"/>
      <c r="B102" s="159"/>
      <c r="C102" s="67" t="s">
        <v>156</v>
      </c>
      <c r="D102" s="160"/>
      <c r="E102" s="161"/>
      <c r="F102" s="80"/>
      <c r="G102" s="81">
        <f ca="1">SUM(G12:G101)</f>
        <v>0</v>
      </c>
      <c r="H102" s="80"/>
      <c r="I102" s="81">
        <f ca="1">SUM(I12:I101)</f>
        <v>0</v>
      </c>
      <c r="J102" s="97"/>
      <c r="K102" s="97">
        <f ca="1">SUM(K12:K101)</f>
        <v>4195</v>
      </c>
      <c r="L102" s="80"/>
      <c r="M102" s="81">
        <f ca="1">SUM(M12:M101)</f>
        <v>0</v>
      </c>
      <c r="N102" s="80"/>
      <c r="O102" s="81">
        <f ca="1">SUM(O12:O101)</f>
        <v>0</v>
      </c>
      <c r="P102" s="97"/>
      <c r="Q102" s="97">
        <f ca="1">SUM(Q12:Q101)</f>
        <v>1342.25</v>
      </c>
      <c r="R102" s="80"/>
      <c r="S102" s="81">
        <f ca="1">SUM(S12:S101)</f>
        <v>0</v>
      </c>
      <c r="T102" s="80"/>
      <c r="U102" s="81">
        <f ca="1">SUM(U12:U101)</f>
        <v>0</v>
      </c>
      <c r="V102" s="80"/>
      <c r="W102" s="81">
        <f ca="1">SUM(W12:W101)</f>
        <v>1333.75</v>
      </c>
      <c r="X102" s="80"/>
      <c r="Y102" s="81">
        <f ca="1">SUM(Y12:Y101)</f>
        <v>0</v>
      </c>
      <c r="Z102" s="81"/>
      <c r="AA102" s="81">
        <f ca="1">SUM(AA12:AA101)</f>
        <v>0</v>
      </c>
      <c r="AB102" s="81">
        <f ca="1">SUM(AB13:AB101)</f>
        <v>6871</v>
      </c>
    </row>
    <row r="103" spans="1:29">
      <c r="C103" s="41" t="s">
        <v>25</v>
      </c>
      <c r="F103" s="41"/>
      <c r="G103" s="41"/>
      <c r="H103" s="41"/>
      <c r="I103" s="41"/>
      <c r="J103" s="41"/>
      <c r="K103" s="41"/>
      <c r="L103" s="41"/>
      <c r="M103" s="41"/>
      <c r="N103" s="191"/>
      <c r="O103" s="191"/>
      <c r="P103" s="191"/>
      <c r="Q103" s="19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2">
        <f ca="1">SUBTOTAL(9,AB13:AB101)</f>
        <v>6871</v>
      </c>
    </row>
    <row r="104" spans="1:29">
      <c r="C104" s="56"/>
      <c r="F104" s="56"/>
      <c r="G104" s="56"/>
      <c r="H104" s="158"/>
      <c r="I104" s="158"/>
      <c r="J104" s="158"/>
      <c r="K104" s="158"/>
      <c r="L104" s="56"/>
      <c r="M104" s="56"/>
      <c r="N104" s="192"/>
      <c r="O104" s="192"/>
      <c r="P104" s="192"/>
      <c r="Q104" s="192"/>
      <c r="R104" s="56"/>
      <c r="S104" s="56"/>
      <c r="T104" s="158"/>
      <c r="U104" s="158"/>
      <c r="V104" s="158"/>
      <c r="W104" s="158"/>
      <c r="X104" s="56"/>
      <c r="Y104" s="56"/>
      <c r="Z104" s="56"/>
      <c r="AA104" s="56"/>
    </row>
    <row r="105" spans="1:29">
      <c r="A105" s="218" t="s">
        <v>309</v>
      </c>
      <c r="B105">
        <v>3.5</v>
      </c>
      <c r="AB105" s="19"/>
    </row>
    <row r="109" spans="1:29">
      <c r="O109" s="193">
        <f>SUM(O105:O108)</f>
        <v>0</v>
      </c>
    </row>
    <row r="114" spans="28:28">
      <c r="AB114" s="21">
        <f>SUM(AB112-AB111)</f>
        <v>0</v>
      </c>
    </row>
  </sheetData>
  <autoFilter ref="A12:AB102" xr:uid="{00000000-0009-0000-0000-000032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2" xr:uid="{00000000-0002-0000-3200-000000000000}">
      <formula1>Name</formula1>
    </dataValidation>
    <dataValidation type="list" allowBlank="1" showInputMessage="1" showErrorMessage="1" sqref="C12" xr:uid="{00000000-0002-0000-3200-000001000000}">
      <formula1>Kategorie</formula1>
    </dataValidation>
    <dataValidation type="list" allowBlank="1" showInputMessage="1" showErrorMessage="1" sqref="D12" xr:uid="{00000000-0002-0000-32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FF0000"/>
    <pageSetUpPr fitToPage="1"/>
  </sheetPr>
  <dimension ref="A1:AD114"/>
  <sheetViews>
    <sheetView zoomScale="120" zoomScaleNormal="120" zoomScaleSheetLayoutView="100" workbookViewId="0">
      <pane ySplit="3450" topLeftCell="A34"/>
      <selection activeCell="H1" sqref="H1"/>
      <selection pane="bottomLeft" activeCell="E52" sqref="E5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43922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3.75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1.75</v>
      </c>
      <c r="K18" s="147">
        <f t="shared" ca="1" si="4"/>
        <v>245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0.75</v>
      </c>
      <c r="Q18" s="184">
        <f t="shared" ca="1" si="7"/>
        <v>105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1.25</v>
      </c>
      <c r="W18" s="147">
        <f t="shared" ca="1" si="10"/>
        <v>175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525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>F52+H52+J52+L52+N52+P52+R52+T52+V52+X52+Z52</f>
        <v>0.25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>
        <v>0.25</v>
      </c>
      <c r="Q52" s="184">
        <f t="shared" si="7"/>
        <v>25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25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0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8" si="16">IF($D81="",0,$D81*J81)</f>
        <v>0</v>
      </c>
      <c r="L81" s="104"/>
      <c r="M81" s="100">
        <f t="shared" ref="M81:M98" si="17">IF($D81="",0,$D81*L81)</f>
        <v>0</v>
      </c>
      <c r="N81" s="183"/>
      <c r="O81" s="184">
        <f t="shared" ref="O81:O98" si="18">IF($D81="",0,$D81*N81)</f>
        <v>0</v>
      </c>
      <c r="P81" s="183"/>
      <c r="Q81" s="184">
        <f t="shared" ref="Q81:Q98" si="19">IF($D81="",0,$D81*P81)</f>
        <v>0</v>
      </c>
      <c r="R81" s="104"/>
      <c r="S81" s="100">
        <f t="shared" ref="S81:S98" si="20">IF($D81="",0,$D81*R81)</f>
        <v>0</v>
      </c>
      <c r="T81" s="122"/>
      <c r="U81" s="147">
        <f t="shared" ref="U81:U98" si="21">IF($D81="",0,$D81*T81)</f>
        <v>0</v>
      </c>
      <c r="V81" s="122"/>
      <c r="W81" s="147">
        <f t="shared" ref="W81:W98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8" si="24">IF($D81="",0,$D81*Z81)</f>
        <v>0</v>
      </c>
      <c r="AB81" s="83">
        <f t="shared" ref="AB81:AB99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7</v>
      </c>
      <c r="D85" s="19">
        <f t="shared" si="13"/>
        <v>75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8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370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85"/>
      <c r="B99" s="14"/>
      <c r="C99" s="18"/>
      <c r="D99" s="19"/>
      <c r="E99" s="20"/>
      <c r="F99" s="75"/>
      <c r="G99" s="100"/>
      <c r="H99" s="107"/>
      <c r="I99" s="147"/>
      <c r="J99" s="214"/>
      <c r="K99" s="147"/>
      <c r="L99" s="75"/>
      <c r="M99" s="100"/>
      <c r="N99" s="233"/>
      <c r="O99" s="184"/>
      <c r="P99" s="234"/>
      <c r="Q99" s="184"/>
      <c r="R99" s="75"/>
      <c r="S99" s="100"/>
      <c r="T99" s="107"/>
      <c r="U99" s="147"/>
      <c r="V99" s="107"/>
      <c r="W99" s="147"/>
      <c r="X99" s="75"/>
      <c r="Y99" s="100"/>
      <c r="Z99" s="171"/>
      <c r="AA99" s="140"/>
      <c r="AB99" s="83">
        <f t="shared" si="25"/>
        <v>0</v>
      </c>
    </row>
    <row r="100" spans="1:29" s="62" customFormat="1" ht="15" customHeight="1">
      <c r="A100" s="86"/>
      <c r="C100" s="63" t="s">
        <v>155</v>
      </c>
      <c r="D100" s="57"/>
      <c r="E100" s="20">
        <f t="shared" si="15"/>
        <v>4</v>
      </c>
      <c r="F100" s="76">
        <f>SUM(F12:F99)</f>
        <v>0</v>
      </c>
      <c r="G100" s="77"/>
      <c r="H100" s="154">
        <f>SUM(H12:H99)</f>
        <v>0</v>
      </c>
      <c r="I100" s="155"/>
      <c r="J100" s="207">
        <f>SUM(J12:J99)</f>
        <v>1.75</v>
      </c>
      <c r="K100" s="207"/>
      <c r="L100" s="76">
        <f>SUM(L12:L99)</f>
        <v>0</v>
      </c>
      <c r="M100" s="77"/>
      <c r="N100" s="185">
        <f>SUM(N12:N99)</f>
        <v>0</v>
      </c>
      <c r="O100" s="186"/>
      <c r="P100" s="212">
        <f>SUM(P12:P99)</f>
        <v>1</v>
      </c>
      <c r="Q100" s="212"/>
      <c r="R100" s="76">
        <f>SUM(R12:R99)</f>
        <v>0</v>
      </c>
      <c r="S100" s="77"/>
      <c r="T100" s="154">
        <f>SUM(T12:T99)</f>
        <v>0</v>
      </c>
      <c r="U100" s="155"/>
      <c r="V100" s="154">
        <f>SUM(V12:V99)</f>
        <v>1.25</v>
      </c>
      <c r="W100" s="155"/>
      <c r="X100" s="76">
        <f>SUM(X12:X99)</f>
        <v>0</v>
      </c>
      <c r="Y100" s="77"/>
      <c r="Z100" s="77">
        <f>SUM(Z12:Z99)</f>
        <v>0</v>
      </c>
      <c r="AA100" s="77"/>
      <c r="AB100" s="77"/>
    </row>
    <row r="101" spans="1:29" ht="4.5" customHeight="1">
      <c r="A101" s="87"/>
      <c r="B101" s="40"/>
      <c r="C101" s="69"/>
      <c r="D101" s="70"/>
      <c r="E101" s="70"/>
      <c r="F101" s="78"/>
      <c r="G101" s="79"/>
      <c r="H101" s="156"/>
      <c r="I101" s="157"/>
      <c r="J101" s="208"/>
      <c r="K101" s="208"/>
      <c r="L101" s="78"/>
      <c r="M101" s="79"/>
      <c r="N101" s="187"/>
      <c r="O101" s="188"/>
      <c r="P101" s="213"/>
      <c r="Q101" s="213"/>
      <c r="R101" s="78"/>
      <c r="S101" s="79"/>
      <c r="T101" s="156"/>
      <c r="U101" s="157"/>
      <c r="V101" s="156"/>
      <c r="W101" s="157"/>
      <c r="X101" s="78"/>
      <c r="Y101" s="79"/>
      <c r="Z101" s="70"/>
      <c r="AA101" s="70"/>
      <c r="AB101" s="70"/>
      <c r="AC101" s="65"/>
    </row>
    <row r="102" spans="1:29" s="14" customFormat="1" ht="15" customHeight="1">
      <c r="A102" s="159"/>
      <c r="B102" s="159"/>
      <c r="C102" s="67" t="s">
        <v>156</v>
      </c>
      <c r="D102" s="160"/>
      <c r="E102" s="161"/>
      <c r="F102" s="80"/>
      <c r="G102" s="81">
        <f ca="1">SUM(G12:G101)</f>
        <v>0</v>
      </c>
      <c r="H102" s="80"/>
      <c r="I102" s="81">
        <f ca="1">SUM(I12:I101)</f>
        <v>0</v>
      </c>
      <c r="J102" s="97"/>
      <c r="K102" s="97">
        <f ca="1">SUM(K12:K101)</f>
        <v>245</v>
      </c>
      <c r="L102" s="80"/>
      <c r="M102" s="81">
        <f ca="1">SUM(M12:M101)</f>
        <v>0</v>
      </c>
      <c r="N102" s="80"/>
      <c r="O102" s="81">
        <f ca="1">SUM(O12:O101)</f>
        <v>0</v>
      </c>
      <c r="P102" s="97"/>
      <c r="Q102" s="97">
        <f ca="1">SUM(Q12:Q101)</f>
        <v>130</v>
      </c>
      <c r="R102" s="80"/>
      <c r="S102" s="81">
        <f ca="1">SUM(S12:S101)</f>
        <v>0</v>
      </c>
      <c r="T102" s="80"/>
      <c r="U102" s="81">
        <f ca="1">SUM(U12:U101)</f>
        <v>0</v>
      </c>
      <c r="V102" s="80"/>
      <c r="W102" s="81">
        <f ca="1">SUM(W12:W101)</f>
        <v>175</v>
      </c>
      <c r="X102" s="80"/>
      <c r="Y102" s="81">
        <f ca="1">SUM(Y12:Y101)</f>
        <v>0</v>
      </c>
      <c r="Z102" s="81"/>
      <c r="AA102" s="81">
        <f ca="1">SUM(AA12:AA101)</f>
        <v>0</v>
      </c>
      <c r="AB102" s="81">
        <f ca="1">SUM(AB13:AB101)</f>
        <v>550</v>
      </c>
    </row>
    <row r="103" spans="1:29">
      <c r="C103" s="41" t="s">
        <v>25</v>
      </c>
      <c r="F103" s="41"/>
      <c r="G103" s="41"/>
      <c r="H103" s="41"/>
      <c r="I103" s="41"/>
      <c r="J103" s="41"/>
      <c r="K103" s="41"/>
      <c r="L103" s="41"/>
      <c r="M103" s="41"/>
      <c r="N103" s="191"/>
      <c r="O103" s="191"/>
      <c r="P103" s="191"/>
      <c r="Q103" s="19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2">
        <f ca="1">SUBTOTAL(9,AB13:AB101)</f>
        <v>550</v>
      </c>
    </row>
    <row r="104" spans="1:29">
      <c r="C104" s="56"/>
      <c r="F104" s="56"/>
      <c r="G104" s="56"/>
      <c r="H104" s="158"/>
      <c r="I104" s="158"/>
      <c r="J104" s="158"/>
      <c r="K104" s="158"/>
      <c r="L104" s="56"/>
      <c r="M104" s="56"/>
      <c r="N104" s="192"/>
      <c r="O104" s="192"/>
      <c r="P104" s="192"/>
      <c r="Q104" s="192"/>
      <c r="R104" s="56"/>
      <c r="S104" s="56"/>
      <c r="T104" s="158"/>
      <c r="U104" s="158"/>
      <c r="V104" s="158"/>
      <c r="W104" s="158"/>
      <c r="X104" s="56"/>
      <c r="Y104" s="56"/>
      <c r="Z104" s="56"/>
      <c r="AA104" s="56"/>
    </row>
    <row r="105" spans="1:29">
      <c r="A105" s="218" t="s">
        <v>309</v>
      </c>
      <c r="B105">
        <v>3.5</v>
      </c>
      <c r="AB105" s="19"/>
    </row>
    <row r="109" spans="1:29">
      <c r="O109" s="193">
        <f>SUM(O105:O108)</f>
        <v>0</v>
      </c>
    </row>
    <row r="114" spans="28:28">
      <c r="AB114" s="21">
        <f>SUM(AB112-AB111)</f>
        <v>0</v>
      </c>
    </row>
  </sheetData>
  <autoFilter ref="A12:AB102" xr:uid="{00000000-0009-0000-0000-000033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3300-000000000000}">
      <formula1>Jahr</formula1>
    </dataValidation>
    <dataValidation type="list" allowBlank="1" showInputMessage="1" showErrorMessage="1" sqref="C12" xr:uid="{00000000-0002-0000-3300-000001000000}">
      <formula1>Kategorie</formula1>
    </dataValidation>
    <dataValidation type="list" allowBlank="1" showInputMessage="1" showErrorMessage="1" sqref="A13:A102" xr:uid="{00000000-0002-0000-33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FF0000"/>
    <pageSetUpPr fitToPage="1"/>
  </sheetPr>
  <dimension ref="A1:AD114"/>
  <sheetViews>
    <sheetView topLeftCell="H7" zoomScale="120" zoomScaleNormal="120" zoomScaleSheetLayoutView="100" workbookViewId="0">
      <pane ySplit="3450" topLeftCell="A79" activePane="bottomLeft"/>
      <selection activeCell="K21" sqref="K21"/>
      <selection pane="bottomLeft" activeCell="P52" sqref="P5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43952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1.5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>
        <v>1.5</v>
      </c>
      <c r="W13" s="153">
        <f ca="1">IF($D13="",0,$D13*V13)</f>
        <v>210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210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8.25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4.5</v>
      </c>
      <c r="K18" s="147">
        <f t="shared" ca="1" si="4"/>
        <v>630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1.75</v>
      </c>
      <c r="Q18" s="184">
        <f t="shared" ca="1" si="7"/>
        <v>245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2</v>
      </c>
      <c r="W18" s="147">
        <f t="shared" ca="1" si="10"/>
        <v>280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1155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1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>
        <v>1</v>
      </c>
      <c r="W20" s="147">
        <f t="shared" ca="1" si="10"/>
        <v>100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100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0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8" si="16">IF($D81="",0,$D81*J81)</f>
        <v>0</v>
      </c>
      <c r="L81" s="104"/>
      <c r="M81" s="100">
        <f t="shared" ref="M81:M98" si="17">IF($D81="",0,$D81*L81)</f>
        <v>0</v>
      </c>
      <c r="N81" s="183"/>
      <c r="O81" s="184">
        <f t="shared" ref="O81:O98" si="18">IF($D81="",0,$D81*N81)</f>
        <v>0</v>
      </c>
      <c r="P81" s="183"/>
      <c r="Q81" s="184">
        <f t="shared" ref="Q81:Q98" si="19">IF($D81="",0,$D81*P81)</f>
        <v>0</v>
      </c>
      <c r="R81" s="104"/>
      <c r="S81" s="100">
        <f t="shared" ref="S81:S98" si="20">IF($D81="",0,$D81*R81)</f>
        <v>0</v>
      </c>
      <c r="T81" s="122"/>
      <c r="U81" s="147">
        <f t="shared" ref="U81:U98" si="21">IF($D81="",0,$D81*T81)</f>
        <v>0</v>
      </c>
      <c r="V81" s="122"/>
      <c r="W81" s="147">
        <f t="shared" ref="W81:W98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8" si="24">IF($D81="",0,$D81*Z81)</f>
        <v>0</v>
      </c>
      <c r="AB81" s="83">
        <f t="shared" ref="AB81:AB99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7</v>
      </c>
      <c r="D85" s="19">
        <f t="shared" si="13"/>
        <v>75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8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370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85"/>
      <c r="B99" s="14"/>
      <c r="C99" s="18"/>
      <c r="D99" s="19"/>
      <c r="E99" s="20"/>
      <c r="F99" s="75"/>
      <c r="G99" s="100"/>
      <c r="H99" s="107"/>
      <c r="I99" s="147"/>
      <c r="J99" s="214"/>
      <c r="K99" s="147"/>
      <c r="L99" s="75"/>
      <c r="M99" s="100"/>
      <c r="N99" s="233"/>
      <c r="O99" s="184"/>
      <c r="P99" s="234"/>
      <c r="Q99" s="184"/>
      <c r="R99" s="75"/>
      <c r="S99" s="100"/>
      <c r="T99" s="107"/>
      <c r="U99" s="147"/>
      <c r="V99" s="107"/>
      <c r="W99" s="147"/>
      <c r="X99" s="75"/>
      <c r="Y99" s="100"/>
      <c r="Z99" s="171"/>
      <c r="AA99" s="140"/>
      <c r="AB99" s="83">
        <f t="shared" si="25"/>
        <v>0</v>
      </c>
    </row>
    <row r="100" spans="1:29" s="62" customFormat="1" ht="15" customHeight="1">
      <c r="A100" s="86"/>
      <c r="C100" s="63" t="s">
        <v>155</v>
      </c>
      <c r="D100" s="57"/>
      <c r="E100" s="20">
        <f t="shared" si="15"/>
        <v>10.75</v>
      </c>
      <c r="F100" s="76">
        <f>SUM(F12:F99)</f>
        <v>0</v>
      </c>
      <c r="G100" s="77"/>
      <c r="H100" s="154">
        <f>SUM(H12:H99)</f>
        <v>0</v>
      </c>
      <c r="I100" s="155"/>
      <c r="J100" s="207">
        <f>SUM(J12:J99)</f>
        <v>4.5</v>
      </c>
      <c r="K100" s="207"/>
      <c r="L100" s="76">
        <f>SUM(L12:L99)</f>
        <v>0</v>
      </c>
      <c r="M100" s="77"/>
      <c r="N100" s="185">
        <f>SUM(N12:N99)</f>
        <v>0</v>
      </c>
      <c r="O100" s="186"/>
      <c r="P100" s="212">
        <f>SUM(P12:P99)</f>
        <v>1.75</v>
      </c>
      <c r="Q100" s="212"/>
      <c r="R100" s="76">
        <f>SUM(R12:R99)</f>
        <v>0</v>
      </c>
      <c r="S100" s="77"/>
      <c r="T100" s="154">
        <f>SUM(T12:T99)</f>
        <v>0</v>
      </c>
      <c r="U100" s="155"/>
      <c r="V100" s="154">
        <f>SUM(V12:V99)</f>
        <v>4.5</v>
      </c>
      <c r="W100" s="155"/>
      <c r="X100" s="76">
        <f>SUM(X12:X99)</f>
        <v>0</v>
      </c>
      <c r="Y100" s="77"/>
      <c r="Z100" s="77">
        <f>SUM(Z12:Z99)</f>
        <v>0</v>
      </c>
      <c r="AA100" s="77"/>
      <c r="AB100" s="77"/>
    </row>
    <row r="101" spans="1:29" ht="4.5" customHeight="1">
      <c r="A101" s="87"/>
      <c r="B101" s="40"/>
      <c r="C101" s="69"/>
      <c r="D101" s="70"/>
      <c r="E101" s="70"/>
      <c r="F101" s="78"/>
      <c r="G101" s="79"/>
      <c r="H101" s="156"/>
      <c r="I101" s="157"/>
      <c r="J101" s="208"/>
      <c r="K101" s="208"/>
      <c r="L101" s="78"/>
      <c r="M101" s="79"/>
      <c r="N101" s="187"/>
      <c r="O101" s="188"/>
      <c r="P101" s="213"/>
      <c r="Q101" s="213"/>
      <c r="R101" s="78"/>
      <c r="S101" s="79"/>
      <c r="T101" s="156"/>
      <c r="U101" s="157"/>
      <c r="V101" s="156"/>
      <c r="W101" s="157"/>
      <c r="X101" s="78"/>
      <c r="Y101" s="79"/>
      <c r="Z101" s="70"/>
      <c r="AA101" s="70"/>
      <c r="AB101" s="70"/>
      <c r="AC101" s="65"/>
    </row>
    <row r="102" spans="1:29" s="14" customFormat="1" ht="15" customHeight="1">
      <c r="A102" s="159"/>
      <c r="B102" s="159"/>
      <c r="C102" s="67" t="s">
        <v>156</v>
      </c>
      <c r="D102" s="160"/>
      <c r="E102" s="161"/>
      <c r="F102" s="80"/>
      <c r="G102" s="81">
        <f ca="1">SUM(G12:G101)</f>
        <v>0</v>
      </c>
      <c r="H102" s="80"/>
      <c r="I102" s="81">
        <f ca="1">SUM(I12:I101)</f>
        <v>0</v>
      </c>
      <c r="J102" s="97"/>
      <c r="K102" s="97">
        <f ca="1">SUM(K12:K101)</f>
        <v>630</v>
      </c>
      <c r="L102" s="80"/>
      <c r="M102" s="81">
        <f ca="1">SUM(M12:M101)</f>
        <v>0</v>
      </c>
      <c r="N102" s="80"/>
      <c r="O102" s="81">
        <f ca="1">SUM(O12:O101)</f>
        <v>0</v>
      </c>
      <c r="P102" s="97"/>
      <c r="Q102" s="97">
        <f ca="1">SUM(Q12:Q101)</f>
        <v>245</v>
      </c>
      <c r="R102" s="80"/>
      <c r="S102" s="81">
        <f ca="1">SUM(S12:S101)</f>
        <v>0</v>
      </c>
      <c r="T102" s="80"/>
      <c r="U102" s="81">
        <f ca="1">SUM(U12:U101)</f>
        <v>0</v>
      </c>
      <c r="V102" s="80"/>
      <c r="W102" s="81">
        <f ca="1">SUM(W12:W101)</f>
        <v>590</v>
      </c>
      <c r="X102" s="80"/>
      <c r="Y102" s="81">
        <f ca="1">SUM(Y12:Y101)</f>
        <v>0</v>
      </c>
      <c r="Z102" s="81"/>
      <c r="AA102" s="81">
        <f ca="1">SUM(AA12:AA101)</f>
        <v>0</v>
      </c>
      <c r="AB102" s="81">
        <f ca="1">SUM(AB13:AB101)</f>
        <v>1465</v>
      </c>
    </row>
    <row r="103" spans="1:29">
      <c r="C103" s="41" t="s">
        <v>25</v>
      </c>
      <c r="F103" s="41"/>
      <c r="G103" s="41"/>
      <c r="H103" s="41"/>
      <c r="I103" s="41"/>
      <c r="J103" s="41"/>
      <c r="K103" s="41"/>
      <c r="L103" s="41"/>
      <c r="M103" s="41"/>
      <c r="N103" s="191"/>
      <c r="O103" s="191"/>
      <c r="P103" s="191"/>
      <c r="Q103" s="191"/>
      <c r="R103" s="41"/>
      <c r="S103" s="41"/>
      <c r="T103" s="41"/>
      <c r="U103" s="41"/>
      <c r="V103" s="41"/>
      <c r="W103" s="41"/>
      <c r="X103" s="41"/>
      <c r="Y103" s="41"/>
      <c r="Z103" s="41"/>
      <c r="AA103" s="41"/>
      <c r="AB103" s="42">
        <f ca="1">SUBTOTAL(9,AB13:AB101)</f>
        <v>1465</v>
      </c>
    </row>
    <row r="104" spans="1:29">
      <c r="C104" s="56"/>
      <c r="F104" s="56"/>
      <c r="G104" s="56"/>
      <c r="H104" s="158"/>
      <c r="I104" s="158"/>
      <c r="J104" s="158"/>
      <c r="K104" s="158"/>
      <c r="L104" s="56"/>
      <c r="M104" s="56"/>
      <c r="N104" s="192"/>
      <c r="O104" s="192"/>
      <c r="P104" s="192"/>
      <c r="Q104" s="192"/>
      <c r="R104" s="56"/>
      <c r="S104" s="56"/>
      <c r="T104" s="158"/>
      <c r="U104" s="158"/>
      <c r="V104" s="158"/>
      <c r="W104" s="158"/>
      <c r="X104" s="56"/>
      <c r="Y104" s="56"/>
      <c r="Z104" s="56"/>
      <c r="AA104" s="56"/>
    </row>
    <row r="105" spans="1:29">
      <c r="A105" s="218" t="s">
        <v>309</v>
      </c>
      <c r="B105">
        <v>3.5</v>
      </c>
      <c r="AB105" s="19"/>
    </row>
    <row r="109" spans="1:29">
      <c r="O109" s="193">
        <f>SUM(O105:O108)</f>
        <v>0</v>
      </c>
    </row>
    <row r="114" spans="28:28">
      <c r="AB114" s="21">
        <f>SUM(AB112-AB111)</f>
        <v>0</v>
      </c>
    </row>
  </sheetData>
  <autoFilter ref="A12:AB102" xr:uid="{00000000-0009-0000-0000-000034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2" xr:uid="{00000000-0002-0000-3400-000000000000}">
      <formula1>Name</formula1>
    </dataValidation>
    <dataValidation type="list" allowBlank="1" showInputMessage="1" showErrorMessage="1" sqref="C12" xr:uid="{00000000-0002-0000-3400-000001000000}">
      <formula1>Kategorie</formula1>
    </dataValidation>
    <dataValidation type="list" allowBlank="1" showInputMessage="1" showErrorMessage="1" sqref="D12" xr:uid="{00000000-0002-0000-34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>
    <tabColor rgb="FFFF0000"/>
    <pageSetUpPr fitToPage="1"/>
  </sheetPr>
  <dimension ref="A1:AD115"/>
  <sheetViews>
    <sheetView topLeftCell="A7" zoomScale="120" zoomScaleNormal="120" zoomScaleSheetLayoutView="100" workbookViewId="0">
      <pane ySplit="3450" topLeftCell="A94" activePane="bottomLeft"/>
      <selection activeCell="K21" sqref="K21"/>
      <selection pane="bottomLeft" activeCell="V99" sqref="V9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43983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3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>
        <v>3</v>
      </c>
      <c r="Q13" s="182">
        <f ca="1">IF($D13="",0,$D13*P13)</f>
        <v>420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420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16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13.25</v>
      </c>
      <c r="K18" s="147">
        <f t="shared" ca="1" si="4"/>
        <v>1855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2.75</v>
      </c>
      <c r="Q18" s="184">
        <f t="shared" ca="1" si="7"/>
        <v>385</v>
      </c>
      <c r="R18" s="104"/>
      <c r="S18" s="100">
        <f t="shared" ca="1" si="8"/>
        <v>0</v>
      </c>
      <c r="T18" s="122"/>
      <c r="U18" s="147">
        <f t="shared" ca="1" si="9"/>
        <v>0</v>
      </c>
      <c r="V18" s="122"/>
      <c r="W18" s="147">
        <f t="shared" ca="1" si="10"/>
        <v>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2240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1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9" si="16">IF($D81="",0,$D81*J81)</f>
        <v>0</v>
      </c>
      <c r="L81" s="104"/>
      <c r="M81" s="100">
        <f t="shared" ref="M81:M99" si="17">IF($D81="",0,$D81*L81)</f>
        <v>0</v>
      </c>
      <c r="N81" s="183"/>
      <c r="O81" s="184">
        <f t="shared" ref="O81:O99" si="18">IF($D81="",0,$D81*N81)</f>
        <v>0</v>
      </c>
      <c r="P81" s="183"/>
      <c r="Q81" s="184">
        <f t="shared" ref="Q81:Q99" si="19">IF($D81="",0,$D81*P81)</f>
        <v>0</v>
      </c>
      <c r="R81" s="104"/>
      <c r="S81" s="100">
        <f t="shared" ref="S81:S99" si="20">IF($D81="",0,$D81*R81)</f>
        <v>0</v>
      </c>
      <c r="T81" s="122"/>
      <c r="U81" s="147">
        <f t="shared" ref="U81:U99" si="21">IF($D81="",0,$D81*T81)</f>
        <v>0</v>
      </c>
      <c r="V81" s="122"/>
      <c r="W81" s="147">
        <f t="shared" ref="W81:W99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9" si="24">IF($D81="",0,$D81*Z81)</f>
        <v>0</v>
      </c>
      <c r="AB81" s="83">
        <f t="shared" ref="AB81:AB100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7</v>
      </c>
      <c r="D85" s="19">
        <f t="shared" si="13"/>
        <v>75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9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99" ca="1" si="27">IF(OR($C98="",$C98=0),"",VLOOKUP($C98,Ansätze,$D$11,FALSE))</f>
        <v>35</v>
      </c>
      <c r="E98" s="20">
        <f t="shared" ref="E98" si="28">F98+H98+J98+L98+N98+P98+R98+T98+V98+X98+Z98</f>
        <v>35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ref="K98" ca="1" si="29">IF($D98="",0,$D98*J98)</f>
        <v>0</v>
      </c>
      <c r="L98" s="75"/>
      <c r="M98" s="100">
        <f t="shared" ref="M98" ca="1" si="30">IF($D98="",0,$D98*L98)</f>
        <v>0</v>
      </c>
      <c r="N98" s="233"/>
      <c r="O98" s="184">
        <f t="shared" ref="O98" ca="1" si="31">IF($D98="",0,$D98*N98)</f>
        <v>0</v>
      </c>
      <c r="P98" s="234"/>
      <c r="Q98" s="184">
        <f t="shared" ref="Q98" ca="1" si="32">IF($D98="",0,$D98*P98)</f>
        <v>0</v>
      </c>
      <c r="R98" s="75"/>
      <c r="S98" s="100">
        <f t="shared" ref="S98" ca="1" si="33">IF($D98="",0,$D98*R98)</f>
        <v>0</v>
      </c>
      <c r="T98" s="107"/>
      <c r="U98" s="147">
        <f t="shared" ref="U98" ca="1" si="34">IF($D98="",0,$D98*T98)</f>
        <v>0</v>
      </c>
      <c r="V98" s="107">
        <v>35</v>
      </c>
      <c r="W98" s="147">
        <f t="shared" ref="W98" ca="1" si="35">IF($D98="",0,$D98*V98)</f>
        <v>1225</v>
      </c>
      <c r="X98" s="75"/>
      <c r="Y98" s="100">
        <f t="shared" ref="Y98" ca="1" si="36">IF($D98="",0,$D98*X98)</f>
        <v>0</v>
      </c>
      <c r="Z98" s="171"/>
      <c r="AA98" s="140">
        <f t="shared" ref="AA98" ca="1" si="37">IF($D98="",0,$D98*Z98)</f>
        <v>0</v>
      </c>
      <c r="AB98" s="83">
        <f t="shared" ref="AB98" ca="1" si="38">IF(D98="",0,D98*E98)</f>
        <v>1225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8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>
        <v>2.25</v>
      </c>
      <c r="Q99" s="184">
        <f t="shared" ca="1" si="19"/>
        <v>78.75</v>
      </c>
      <c r="R99" s="75"/>
      <c r="S99" s="100">
        <f t="shared" ca="1" si="20"/>
        <v>0</v>
      </c>
      <c r="T99" s="107"/>
      <c r="U99" s="147">
        <f t="shared" ca="1" si="21"/>
        <v>0</v>
      </c>
      <c r="V99" s="107">
        <v>5.75</v>
      </c>
      <c r="W99" s="147">
        <f t="shared" ca="1" si="22"/>
        <v>201.25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280</v>
      </c>
    </row>
    <row r="100" spans="1:29" ht="15" customHeight="1">
      <c r="A100" s="85"/>
      <c r="B100" s="14"/>
      <c r="C100" s="18"/>
      <c r="D100" s="19"/>
      <c r="E100" s="20"/>
      <c r="F100" s="75"/>
      <c r="G100" s="100"/>
      <c r="H100" s="107"/>
      <c r="I100" s="147"/>
      <c r="J100" s="214"/>
      <c r="K100" s="147"/>
      <c r="L100" s="75"/>
      <c r="M100" s="100"/>
      <c r="N100" s="233"/>
      <c r="O100" s="184"/>
      <c r="P100" s="234"/>
      <c r="Q100" s="184"/>
      <c r="R100" s="75"/>
      <c r="S100" s="100"/>
      <c r="T100" s="107"/>
      <c r="U100" s="147"/>
      <c r="V100" s="107"/>
      <c r="W100" s="147"/>
      <c r="X100" s="75"/>
      <c r="Y100" s="100"/>
      <c r="Z100" s="171"/>
      <c r="AA100" s="140"/>
      <c r="AB100" s="83">
        <f t="shared" si="25"/>
        <v>0</v>
      </c>
    </row>
    <row r="101" spans="1:29" s="62" customFormat="1" ht="15" customHeight="1">
      <c r="A101" s="86"/>
      <c r="C101" s="63" t="s">
        <v>155</v>
      </c>
      <c r="D101" s="57"/>
      <c r="E101" s="20">
        <f t="shared" si="15"/>
        <v>62</v>
      </c>
      <c r="F101" s="76">
        <f>SUM(F12:F100)</f>
        <v>0</v>
      </c>
      <c r="G101" s="77"/>
      <c r="H101" s="154">
        <f>SUM(H12:H100)</f>
        <v>0</v>
      </c>
      <c r="I101" s="155"/>
      <c r="J101" s="207">
        <f>SUM(J12:J100)</f>
        <v>13.25</v>
      </c>
      <c r="K101" s="207"/>
      <c r="L101" s="76">
        <f>SUM(L12:L100)</f>
        <v>0</v>
      </c>
      <c r="M101" s="77"/>
      <c r="N101" s="185">
        <f>SUM(N12:N100)</f>
        <v>0</v>
      </c>
      <c r="O101" s="186"/>
      <c r="P101" s="212">
        <f>SUM(P12:P100)</f>
        <v>8</v>
      </c>
      <c r="Q101" s="212"/>
      <c r="R101" s="76">
        <f>SUM(R12:R100)</f>
        <v>0</v>
      </c>
      <c r="S101" s="77"/>
      <c r="T101" s="154">
        <f>SUM(T12:T100)</f>
        <v>0</v>
      </c>
      <c r="U101" s="155"/>
      <c r="V101" s="154">
        <f>SUM(V12:V100)</f>
        <v>40.75</v>
      </c>
      <c r="W101" s="155"/>
      <c r="X101" s="76">
        <f>SUM(X12:X100)</f>
        <v>0</v>
      </c>
      <c r="Y101" s="77"/>
      <c r="Z101" s="77">
        <f>SUM(Z12:Z100)</f>
        <v>0</v>
      </c>
      <c r="AA101" s="77"/>
      <c r="AB101" s="77"/>
    </row>
    <row r="102" spans="1:29" ht="4.5" customHeight="1">
      <c r="A102" s="87"/>
      <c r="B102" s="40"/>
      <c r="C102" s="69"/>
      <c r="D102" s="70"/>
      <c r="E102" s="70"/>
      <c r="F102" s="78"/>
      <c r="G102" s="79"/>
      <c r="H102" s="156"/>
      <c r="I102" s="157"/>
      <c r="J102" s="208"/>
      <c r="K102" s="208"/>
      <c r="L102" s="78"/>
      <c r="M102" s="79"/>
      <c r="N102" s="187"/>
      <c r="O102" s="188"/>
      <c r="P102" s="213"/>
      <c r="Q102" s="213"/>
      <c r="R102" s="78"/>
      <c r="S102" s="79"/>
      <c r="T102" s="156"/>
      <c r="U102" s="157"/>
      <c r="V102" s="156"/>
      <c r="W102" s="157"/>
      <c r="X102" s="78"/>
      <c r="Y102" s="79"/>
      <c r="Z102" s="70"/>
      <c r="AA102" s="70"/>
      <c r="AB102" s="70"/>
      <c r="AC102" s="65"/>
    </row>
    <row r="103" spans="1:29" s="14" customFormat="1" ht="15" customHeight="1">
      <c r="A103" s="159"/>
      <c r="B103" s="159"/>
      <c r="C103" s="67" t="s">
        <v>156</v>
      </c>
      <c r="D103" s="160"/>
      <c r="E103" s="161"/>
      <c r="F103" s="80"/>
      <c r="G103" s="81">
        <f ca="1">SUM(G12:G102)</f>
        <v>0</v>
      </c>
      <c r="H103" s="80"/>
      <c r="I103" s="81">
        <f ca="1">SUM(I12:I102)</f>
        <v>0</v>
      </c>
      <c r="J103" s="97"/>
      <c r="K103" s="97">
        <f ca="1">SUM(K12:K102)</f>
        <v>1855</v>
      </c>
      <c r="L103" s="80"/>
      <c r="M103" s="81">
        <f ca="1">SUM(M12:M102)</f>
        <v>0</v>
      </c>
      <c r="N103" s="80"/>
      <c r="O103" s="81">
        <f ca="1">SUM(O12:O102)</f>
        <v>0</v>
      </c>
      <c r="P103" s="97"/>
      <c r="Q103" s="97">
        <f ca="1">SUM(Q12:Q102)</f>
        <v>883.75</v>
      </c>
      <c r="R103" s="80"/>
      <c r="S103" s="81">
        <f ca="1">SUM(S12:S102)</f>
        <v>0</v>
      </c>
      <c r="T103" s="80"/>
      <c r="U103" s="81">
        <f ca="1">SUM(U12:U102)</f>
        <v>0</v>
      </c>
      <c r="V103" s="80"/>
      <c r="W103" s="81">
        <f ca="1">SUM(W12:W102)</f>
        <v>1426.25</v>
      </c>
      <c r="X103" s="80"/>
      <c r="Y103" s="81">
        <f ca="1">SUM(Y12:Y102)</f>
        <v>0</v>
      </c>
      <c r="Z103" s="81"/>
      <c r="AA103" s="81">
        <f ca="1">SUM(AA12:AA102)</f>
        <v>0</v>
      </c>
      <c r="AB103" s="81">
        <f ca="1">SUM(AB13:AB102)</f>
        <v>4165</v>
      </c>
    </row>
    <row r="104" spans="1:29">
      <c r="C104" s="41" t="s">
        <v>25</v>
      </c>
      <c r="F104" s="41"/>
      <c r="G104" s="41"/>
      <c r="H104" s="41"/>
      <c r="I104" s="41"/>
      <c r="J104" s="41"/>
      <c r="K104" s="41"/>
      <c r="L104" s="41"/>
      <c r="M104" s="41"/>
      <c r="N104" s="191"/>
      <c r="O104" s="191"/>
      <c r="P104" s="191"/>
      <c r="Q104" s="19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2">
        <f ca="1">SUBTOTAL(9,AB13:AB102)</f>
        <v>4165</v>
      </c>
    </row>
    <row r="105" spans="1:29">
      <c r="C105" s="56"/>
      <c r="F105" s="56"/>
      <c r="G105" s="56"/>
      <c r="H105" s="158"/>
      <c r="I105" s="158"/>
      <c r="J105" s="158"/>
      <c r="K105" s="158"/>
      <c r="L105" s="56"/>
      <c r="M105" s="56"/>
      <c r="N105" s="192"/>
      <c r="O105" s="192"/>
      <c r="P105" s="192"/>
      <c r="Q105" s="192"/>
      <c r="R105" s="56"/>
      <c r="S105" s="56"/>
      <c r="T105" s="158"/>
      <c r="U105" s="158"/>
      <c r="V105" s="158"/>
      <c r="W105" s="158"/>
      <c r="X105" s="56"/>
      <c r="Y105" s="56"/>
      <c r="Z105" s="56"/>
      <c r="AA105" s="56"/>
    </row>
    <row r="106" spans="1:29">
      <c r="A106" s="218" t="s">
        <v>309</v>
      </c>
      <c r="B106">
        <v>3.5</v>
      </c>
      <c r="AB106" s="19"/>
    </row>
    <row r="110" spans="1:29">
      <c r="O110" s="193">
        <f>SUM(O106:O109)</f>
        <v>0</v>
      </c>
    </row>
    <row r="115" spans="28:28">
      <c r="AB115" s="21">
        <f>SUM(AB113-AB112)</f>
        <v>0</v>
      </c>
    </row>
  </sheetData>
  <autoFilter ref="A12:AB103" xr:uid="{00000000-0009-0000-0000-000035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disablePrompts="1" count="3">
    <dataValidation type="list" allowBlank="1" showInputMessage="1" showErrorMessage="1" sqref="D12" xr:uid="{00000000-0002-0000-3500-000000000000}">
      <formula1>Jahr</formula1>
    </dataValidation>
    <dataValidation type="list" allowBlank="1" showInputMessage="1" showErrorMessage="1" sqref="C12" xr:uid="{00000000-0002-0000-3500-000001000000}">
      <formula1>Kategorie</formula1>
    </dataValidation>
    <dataValidation type="list" allowBlank="1" showInputMessage="1" showErrorMessage="1" sqref="A13:A103" xr:uid="{00000000-0002-0000-35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>
    <tabColor rgb="FFFF0000"/>
    <pageSetUpPr fitToPage="1"/>
  </sheetPr>
  <dimension ref="A1:AD115"/>
  <sheetViews>
    <sheetView topLeftCell="D7" zoomScale="120" zoomScaleNormal="120" zoomScaleSheetLayoutView="100" workbookViewId="0">
      <pane ySplit="3450" activePane="bottomLeft"/>
      <selection activeCell="K21" sqref="K21"/>
      <selection pane="bottomLeft" activeCell="K103" sqref="K10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4" t="str">
        <f>IF(Vertragsdaten!B6="","",Vertragsdaten!B6)</f>
        <v>EP SIEP</v>
      </c>
      <c r="C4" s="264"/>
      <c r="D4" s="264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44013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>
        <v>0.5</v>
      </c>
      <c r="Q15" s="184">
        <f t="shared" ca="1" si="7"/>
        <v>59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59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80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35.5</v>
      </c>
      <c r="K18" s="147">
        <f t="shared" ca="1" si="4"/>
        <v>4970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17.25</v>
      </c>
      <c r="Q18" s="184">
        <f t="shared" ca="1" si="7"/>
        <v>2415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27.25</v>
      </c>
      <c r="W18" s="147">
        <f t="shared" ca="1" si="10"/>
        <v>3815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11200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4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4</v>
      </c>
      <c r="K25" s="147">
        <f t="shared" ca="1" si="4"/>
        <v>560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560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10.25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10.25</v>
      </c>
      <c r="K26" s="147">
        <f t="shared" ca="1" si="4"/>
        <v>1209.5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1209.5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2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>
        <v>2</v>
      </c>
      <c r="Q42" s="184">
        <f t="shared" ca="1" si="7"/>
        <v>280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280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8.5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>
        <v>8.5</v>
      </c>
      <c r="Q52" s="184">
        <f t="shared" si="7"/>
        <v>850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850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1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9" si="16">IF($D81="",0,$D81*J81)</f>
        <v>0</v>
      </c>
      <c r="L81" s="104"/>
      <c r="M81" s="100">
        <f t="shared" ref="M81:M99" si="17">IF($D81="",0,$D81*L81)</f>
        <v>0</v>
      </c>
      <c r="N81" s="183"/>
      <c r="O81" s="184">
        <f t="shared" ref="O81:O99" si="18">IF($D81="",0,$D81*N81)</f>
        <v>0</v>
      </c>
      <c r="P81" s="183"/>
      <c r="Q81" s="184">
        <f t="shared" ref="Q81:Q99" si="19">IF($D81="",0,$D81*P81)</f>
        <v>0</v>
      </c>
      <c r="R81" s="104"/>
      <c r="S81" s="100">
        <f t="shared" ref="S81:S99" si="20">IF($D81="",0,$D81*R81)</f>
        <v>0</v>
      </c>
      <c r="T81" s="122"/>
      <c r="U81" s="147">
        <f t="shared" ref="U81:U99" si="21">IF($D81="",0,$D81*T81)</f>
        <v>0</v>
      </c>
      <c r="V81" s="122"/>
      <c r="W81" s="147">
        <f t="shared" ref="W81:W99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9" si="24">IF($D81="",0,$D81*Z81)</f>
        <v>0</v>
      </c>
      <c r="AB81" s="83">
        <f t="shared" ref="AB81:AB100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6</v>
      </c>
      <c r="D85" s="19">
        <f t="shared" si="13"/>
        <v>100</v>
      </c>
      <c r="E85" s="20">
        <f t="shared" si="15"/>
        <v>11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>
        <v>11</v>
      </c>
      <c r="Q85" s="184">
        <f t="shared" si="19"/>
        <v>1100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1100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9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99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/>
      <c r="Q99" s="184">
        <f t="shared" ca="1" si="19"/>
        <v>0</v>
      </c>
      <c r="R99" s="75"/>
      <c r="S99" s="100">
        <f t="shared" ca="1" si="20"/>
        <v>0</v>
      </c>
      <c r="T99" s="107"/>
      <c r="U99" s="147">
        <f t="shared" ca="1" si="21"/>
        <v>0</v>
      </c>
      <c r="V99" s="107"/>
      <c r="W99" s="147">
        <f t="shared" ca="1" si="22"/>
        <v>0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0</v>
      </c>
    </row>
    <row r="100" spans="1:29" ht="15" customHeight="1">
      <c r="A100" s="85"/>
      <c r="B100" s="14"/>
      <c r="C100" s="18"/>
      <c r="D100" s="19"/>
      <c r="E100" s="20"/>
      <c r="F100" s="75"/>
      <c r="G100" s="100"/>
      <c r="H100" s="107"/>
      <c r="I100" s="147"/>
      <c r="J100" s="214"/>
      <c r="K100" s="147"/>
      <c r="L100" s="75"/>
      <c r="M100" s="100"/>
      <c r="N100" s="233"/>
      <c r="O100" s="184"/>
      <c r="P100" s="234"/>
      <c r="Q100" s="184"/>
      <c r="R100" s="75"/>
      <c r="S100" s="100"/>
      <c r="T100" s="107"/>
      <c r="U100" s="147"/>
      <c r="V100" s="107"/>
      <c r="W100" s="147"/>
      <c r="X100" s="75"/>
      <c r="Y100" s="100"/>
      <c r="Z100" s="171"/>
      <c r="AA100" s="140"/>
      <c r="AB100" s="83">
        <f t="shared" si="25"/>
        <v>0</v>
      </c>
    </row>
    <row r="101" spans="1:29" s="62" customFormat="1" ht="15" customHeight="1">
      <c r="A101" s="86"/>
      <c r="C101" s="63" t="s">
        <v>155</v>
      </c>
      <c r="D101" s="57"/>
      <c r="E101" s="20">
        <f t="shared" si="15"/>
        <v>116.25</v>
      </c>
      <c r="F101" s="76">
        <f>SUM(F12:F100)</f>
        <v>0</v>
      </c>
      <c r="G101" s="77"/>
      <c r="H101" s="154">
        <f>SUM(H12:H100)</f>
        <v>0</v>
      </c>
      <c r="I101" s="155"/>
      <c r="J101" s="207">
        <f>SUM(J12:J100)</f>
        <v>49.75</v>
      </c>
      <c r="K101" s="207"/>
      <c r="L101" s="76">
        <f>SUM(L12:L100)</f>
        <v>0</v>
      </c>
      <c r="M101" s="77"/>
      <c r="N101" s="185">
        <f>SUM(N12:N100)</f>
        <v>0</v>
      </c>
      <c r="O101" s="186"/>
      <c r="P101" s="212">
        <f>SUM(P12:P100)</f>
        <v>39.25</v>
      </c>
      <c r="Q101" s="212"/>
      <c r="R101" s="76">
        <f>SUM(R12:R100)</f>
        <v>0</v>
      </c>
      <c r="S101" s="77"/>
      <c r="T101" s="154">
        <f>SUM(T12:T100)</f>
        <v>0</v>
      </c>
      <c r="U101" s="155"/>
      <c r="V101" s="154">
        <f>SUM(V12:V100)</f>
        <v>27.25</v>
      </c>
      <c r="W101" s="155"/>
      <c r="X101" s="76">
        <f>SUM(X12:X100)</f>
        <v>0</v>
      </c>
      <c r="Y101" s="77"/>
      <c r="Z101" s="77">
        <f>SUM(Z12:Z100)</f>
        <v>0</v>
      </c>
      <c r="AA101" s="77"/>
      <c r="AB101" s="77"/>
    </row>
    <row r="102" spans="1:29" ht="4.5" customHeight="1">
      <c r="A102" s="87"/>
      <c r="B102" s="40"/>
      <c r="C102" s="69"/>
      <c r="D102" s="70"/>
      <c r="E102" s="70"/>
      <c r="F102" s="78"/>
      <c r="G102" s="79"/>
      <c r="H102" s="156"/>
      <c r="I102" s="157"/>
      <c r="J102" s="208"/>
      <c r="K102" s="208"/>
      <c r="L102" s="78"/>
      <c r="M102" s="79"/>
      <c r="N102" s="187"/>
      <c r="O102" s="188"/>
      <c r="P102" s="213"/>
      <c r="Q102" s="213"/>
      <c r="R102" s="78"/>
      <c r="S102" s="79"/>
      <c r="T102" s="156"/>
      <c r="U102" s="157"/>
      <c r="V102" s="156"/>
      <c r="W102" s="157"/>
      <c r="X102" s="78"/>
      <c r="Y102" s="79"/>
      <c r="Z102" s="70"/>
      <c r="AA102" s="70"/>
      <c r="AB102" s="70"/>
      <c r="AC102" s="65"/>
    </row>
    <row r="103" spans="1:29" s="14" customFormat="1" ht="15" customHeight="1">
      <c r="A103" s="159"/>
      <c r="B103" s="159"/>
      <c r="C103" s="67" t="s">
        <v>156</v>
      </c>
      <c r="D103" s="160"/>
      <c r="E103" s="161"/>
      <c r="F103" s="80"/>
      <c r="G103" s="81">
        <f ca="1">SUM(G12:G102)</f>
        <v>0</v>
      </c>
      <c r="H103" s="80"/>
      <c r="I103" s="81">
        <f ca="1">SUM(I12:I102)</f>
        <v>0</v>
      </c>
      <c r="J103" s="97"/>
      <c r="K103" s="97">
        <f ca="1">SUM(K12:K102)</f>
        <v>6739.5</v>
      </c>
      <c r="L103" s="80"/>
      <c r="M103" s="81">
        <f ca="1">SUM(M12:M102)</f>
        <v>0</v>
      </c>
      <c r="N103" s="80"/>
      <c r="O103" s="81">
        <f ca="1">SUM(O12:O102)</f>
        <v>0</v>
      </c>
      <c r="P103" s="97"/>
      <c r="Q103" s="97">
        <f ca="1">SUM(Q12:Q102)</f>
        <v>4704</v>
      </c>
      <c r="R103" s="80"/>
      <c r="S103" s="81">
        <f ca="1">SUM(S12:S102)</f>
        <v>0</v>
      </c>
      <c r="T103" s="80"/>
      <c r="U103" s="81">
        <f ca="1">SUM(U12:U102)</f>
        <v>0</v>
      </c>
      <c r="V103" s="80"/>
      <c r="W103" s="81">
        <f ca="1">SUM(W12:W102)</f>
        <v>3815</v>
      </c>
      <c r="X103" s="80"/>
      <c r="Y103" s="81">
        <f ca="1">SUM(Y12:Y102)</f>
        <v>0</v>
      </c>
      <c r="Z103" s="81"/>
      <c r="AA103" s="81">
        <f ca="1">SUM(AA12:AA102)</f>
        <v>0</v>
      </c>
      <c r="AB103" s="81">
        <f ca="1">SUM(AB13:AB102)</f>
        <v>15258.5</v>
      </c>
    </row>
    <row r="104" spans="1:29">
      <c r="C104" s="41" t="s">
        <v>25</v>
      </c>
      <c r="F104" s="41"/>
      <c r="G104" s="41"/>
      <c r="H104" s="41"/>
      <c r="I104" s="41"/>
      <c r="J104" s="41"/>
      <c r="K104" s="41"/>
      <c r="L104" s="41"/>
      <c r="M104" s="41"/>
      <c r="N104" s="191"/>
      <c r="O104" s="191"/>
      <c r="P104" s="191"/>
      <c r="Q104" s="191"/>
      <c r="R104" s="41"/>
      <c r="S104" s="41"/>
      <c r="T104" s="41"/>
      <c r="U104" s="41"/>
      <c r="V104" s="41"/>
      <c r="W104" s="41"/>
      <c r="X104" s="41"/>
      <c r="Y104" s="41"/>
      <c r="Z104" s="41"/>
      <c r="AA104" s="41"/>
      <c r="AB104" s="42">
        <f ca="1">SUBTOTAL(9,AB13:AB102)</f>
        <v>15258.5</v>
      </c>
    </row>
    <row r="105" spans="1:29">
      <c r="C105" s="56"/>
      <c r="F105" s="56"/>
      <c r="G105" s="56"/>
      <c r="H105" s="158"/>
      <c r="I105" s="158"/>
      <c r="J105" s="158"/>
      <c r="K105" s="158"/>
      <c r="L105" s="56"/>
      <c r="M105" s="56"/>
      <c r="N105" s="192"/>
      <c r="O105" s="192"/>
      <c r="P105" s="192"/>
      <c r="Q105" s="192"/>
      <c r="R105" s="56"/>
      <c r="S105" s="56"/>
      <c r="T105" s="158"/>
      <c r="U105" s="158"/>
      <c r="V105" s="158"/>
      <c r="W105" s="158"/>
      <c r="X105" s="56"/>
      <c r="Y105" s="56"/>
      <c r="Z105" s="56"/>
      <c r="AA105" s="56"/>
    </row>
    <row r="106" spans="1:29">
      <c r="A106" s="218" t="s">
        <v>309</v>
      </c>
      <c r="B106">
        <v>3.5</v>
      </c>
      <c r="AB106" s="19"/>
    </row>
    <row r="110" spans="1:29">
      <c r="O110" s="193">
        <f>SUM(O106:O109)</f>
        <v>0</v>
      </c>
    </row>
    <row r="115" spans="28:28">
      <c r="AB115" s="21">
        <f>SUM(AB113-AB112)</f>
        <v>0</v>
      </c>
    </row>
  </sheetData>
  <autoFilter ref="A12:AB103" xr:uid="{00000000-0009-0000-0000-000036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3" xr:uid="{00000000-0002-0000-3600-000000000000}">
      <formula1>Name</formula1>
    </dataValidation>
    <dataValidation type="list" allowBlank="1" showInputMessage="1" showErrorMessage="1" sqref="C12" xr:uid="{00000000-0002-0000-3600-000001000000}">
      <formula1>Kategorie</formula1>
    </dataValidation>
    <dataValidation type="list" allowBlank="1" showInputMessage="1" showErrorMessage="1" sqref="D12" xr:uid="{00000000-0002-0000-36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7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>
    <tabColor rgb="FFFF0000"/>
    <pageSetUpPr fitToPage="1"/>
  </sheetPr>
  <dimension ref="A1:AD116"/>
  <sheetViews>
    <sheetView topLeftCell="A7" zoomScale="120" zoomScaleNormal="120" zoomScaleSheetLayoutView="100" workbookViewId="0">
      <pane ySplit="3450" topLeftCell="A13" activePane="bottomLeft"/>
      <selection activeCell="K70" sqref="K70"/>
      <selection pane="bottomLeft" activeCell="V19" sqref="V1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7" t="str">
        <f>IF(Vertragsdaten!B6="","",Vertragsdaten!B6)</f>
        <v>EP SIEP</v>
      </c>
      <c r="C4" s="267"/>
      <c r="D4" s="267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44044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20.25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9</v>
      </c>
      <c r="K18" s="147">
        <f t="shared" ca="1" si="4"/>
        <v>1260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4.25</v>
      </c>
      <c r="Q18" s="184">
        <f t="shared" ca="1" si="7"/>
        <v>595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7</v>
      </c>
      <c r="W18" s="147">
        <f t="shared" ca="1" si="10"/>
        <v>980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2835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4.5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4.5</v>
      </c>
      <c r="K25" s="147">
        <f t="shared" ca="1" si="4"/>
        <v>630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630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0.5</v>
      </c>
      <c r="F35" s="107"/>
      <c r="G35" s="100">
        <f t="shared" ca="1" si="3"/>
        <v>0</v>
      </c>
      <c r="H35" s="122"/>
      <c r="I35" s="147">
        <f t="shared" ca="1" si="3"/>
        <v>0</v>
      </c>
      <c r="J35" s="122">
        <v>0.5</v>
      </c>
      <c r="K35" s="147">
        <f t="shared" ca="1" si="4"/>
        <v>70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70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0.5</v>
      </c>
      <c r="F52" s="107"/>
      <c r="G52" s="100">
        <f t="shared" si="3"/>
        <v>0</v>
      </c>
      <c r="H52" s="122"/>
      <c r="I52" s="147">
        <f t="shared" si="3"/>
        <v>0</v>
      </c>
      <c r="J52" s="122">
        <v>0.5</v>
      </c>
      <c r="K52" s="147">
        <f t="shared" si="4"/>
        <v>50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50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2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9" si="16">IF($D81="",0,$D81*J81)</f>
        <v>0</v>
      </c>
      <c r="L81" s="104"/>
      <c r="M81" s="100">
        <f t="shared" ref="M81:M99" si="17">IF($D81="",0,$D81*L81)</f>
        <v>0</v>
      </c>
      <c r="N81" s="183"/>
      <c r="O81" s="184">
        <f t="shared" ref="O81:O99" si="18">IF($D81="",0,$D81*N81)</f>
        <v>0</v>
      </c>
      <c r="P81" s="183"/>
      <c r="Q81" s="184">
        <f t="shared" ref="Q81:Q99" si="19">IF($D81="",0,$D81*P81)</f>
        <v>0</v>
      </c>
      <c r="R81" s="104"/>
      <c r="S81" s="100">
        <f t="shared" ref="S81:S99" si="20">IF($D81="",0,$D81*R81)</f>
        <v>0</v>
      </c>
      <c r="T81" s="122"/>
      <c r="U81" s="147">
        <f t="shared" ref="U81:U99" si="21">IF($D81="",0,$D81*T81)</f>
        <v>0</v>
      </c>
      <c r="V81" s="122"/>
      <c r="W81" s="147">
        <f t="shared" ref="W81:W99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9" si="24">IF($D81="",0,$D81*Z81)</f>
        <v>0</v>
      </c>
      <c r="AB81" s="83">
        <f t="shared" ref="AB81:AB101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6</v>
      </c>
      <c r="D85" s="19">
        <f t="shared" si="13"/>
        <v>100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9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99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/>
      <c r="Q99" s="184">
        <f t="shared" ca="1" si="19"/>
        <v>0</v>
      </c>
      <c r="R99" s="75"/>
      <c r="S99" s="100">
        <f t="shared" ca="1" si="20"/>
        <v>0</v>
      </c>
      <c r="T99" s="107"/>
      <c r="U99" s="147">
        <f t="shared" ca="1" si="21"/>
        <v>0</v>
      </c>
      <c r="V99" s="107"/>
      <c r="W99" s="147">
        <f t="shared" ca="1" si="22"/>
        <v>0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0</v>
      </c>
    </row>
    <row r="100" spans="1:29" ht="15" customHeight="1">
      <c r="A100" s="91"/>
      <c r="B100" s="14"/>
      <c r="C100" s="18"/>
      <c r="D100" s="19"/>
      <c r="E100" s="20"/>
      <c r="F100" s="75"/>
      <c r="G100" s="100"/>
      <c r="H100" s="107"/>
      <c r="I100" s="147"/>
      <c r="J100" s="214"/>
      <c r="K100" s="147"/>
      <c r="L100" s="75"/>
      <c r="M100" s="100"/>
      <c r="N100" s="233"/>
      <c r="O100" s="184"/>
      <c r="P100" s="234"/>
      <c r="Q100" s="184"/>
      <c r="R100" s="75"/>
      <c r="S100" s="100"/>
      <c r="T100" s="107"/>
      <c r="U100" s="147"/>
      <c r="V100" s="107"/>
      <c r="W100" s="147"/>
      <c r="X100" s="75"/>
      <c r="Y100" s="100"/>
      <c r="Z100" s="171"/>
      <c r="AA100" s="140"/>
      <c r="AB100" s="83"/>
    </row>
    <row r="101" spans="1:29" ht="15" customHeight="1">
      <c r="A101" s="85"/>
      <c r="B101" s="14"/>
      <c r="C101" s="18"/>
      <c r="D101" s="19"/>
      <c r="E101" s="20"/>
      <c r="F101" s="75"/>
      <c r="G101" s="100"/>
      <c r="H101" s="107"/>
      <c r="I101" s="147"/>
      <c r="J101" s="214"/>
      <c r="K101" s="147"/>
      <c r="L101" s="75"/>
      <c r="M101" s="100"/>
      <c r="N101" s="233"/>
      <c r="O101" s="184"/>
      <c r="P101" s="234"/>
      <c r="Q101" s="184"/>
      <c r="R101" s="75"/>
      <c r="S101" s="100"/>
      <c r="T101" s="107"/>
      <c r="U101" s="147"/>
      <c r="V101" s="107"/>
      <c r="W101" s="147"/>
      <c r="X101" s="75"/>
      <c r="Y101" s="100"/>
      <c r="Z101" s="171"/>
      <c r="AA101" s="140"/>
      <c r="AB101" s="83">
        <f t="shared" si="25"/>
        <v>0</v>
      </c>
    </row>
    <row r="102" spans="1:29" s="62" customFormat="1" ht="15" customHeight="1">
      <c r="A102" s="86"/>
      <c r="C102" s="63" t="s">
        <v>155</v>
      </c>
      <c r="D102" s="57"/>
      <c r="E102" s="20">
        <f t="shared" si="15"/>
        <v>25.75</v>
      </c>
      <c r="F102" s="76">
        <f>SUM(F12:F101)</f>
        <v>0</v>
      </c>
      <c r="G102" s="77"/>
      <c r="H102" s="154">
        <f>SUM(H12:H101)</f>
        <v>0</v>
      </c>
      <c r="I102" s="155"/>
      <c r="J102" s="207">
        <f>SUM(J12:J101)</f>
        <v>14.5</v>
      </c>
      <c r="K102" s="207"/>
      <c r="L102" s="76">
        <f>SUM(L12:L101)</f>
        <v>0</v>
      </c>
      <c r="M102" s="77"/>
      <c r="N102" s="185">
        <f>SUM(N12:N101)</f>
        <v>0</v>
      </c>
      <c r="O102" s="186"/>
      <c r="P102" s="212">
        <f>SUM(P12:P101)</f>
        <v>4.25</v>
      </c>
      <c r="Q102" s="212"/>
      <c r="R102" s="76">
        <f>SUM(R12:R101)</f>
        <v>0</v>
      </c>
      <c r="S102" s="77"/>
      <c r="T102" s="154">
        <f>SUM(T12:T101)</f>
        <v>0</v>
      </c>
      <c r="U102" s="155"/>
      <c r="V102" s="154">
        <f>SUM(V12:V101)</f>
        <v>7</v>
      </c>
      <c r="W102" s="155"/>
      <c r="X102" s="76">
        <f>SUM(X12:X101)</f>
        <v>0</v>
      </c>
      <c r="Y102" s="77"/>
      <c r="Z102" s="77">
        <f>SUM(Z12:Z101)</f>
        <v>0</v>
      </c>
      <c r="AA102" s="77"/>
      <c r="AB102" s="77"/>
    </row>
    <row r="103" spans="1:29" ht="4.5" customHeight="1">
      <c r="A103" s="87"/>
      <c r="B103" s="40"/>
      <c r="C103" s="69"/>
      <c r="D103" s="70"/>
      <c r="E103" s="70"/>
      <c r="F103" s="78"/>
      <c r="G103" s="79"/>
      <c r="H103" s="156"/>
      <c r="I103" s="157"/>
      <c r="J103" s="208"/>
      <c r="K103" s="208"/>
      <c r="L103" s="78"/>
      <c r="M103" s="79"/>
      <c r="N103" s="187"/>
      <c r="O103" s="188"/>
      <c r="P103" s="213"/>
      <c r="Q103" s="213"/>
      <c r="R103" s="78"/>
      <c r="S103" s="79"/>
      <c r="T103" s="156"/>
      <c r="U103" s="157"/>
      <c r="V103" s="156"/>
      <c r="W103" s="157"/>
      <c r="X103" s="78"/>
      <c r="Y103" s="79"/>
      <c r="Z103" s="70"/>
      <c r="AA103" s="70"/>
      <c r="AB103" s="70"/>
      <c r="AC103" s="65"/>
    </row>
    <row r="104" spans="1:29" s="14" customFormat="1" ht="15" customHeight="1">
      <c r="A104" s="159"/>
      <c r="B104" s="159"/>
      <c r="C104" s="67" t="s">
        <v>156</v>
      </c>
      <c r="D104" s="160"/>
      <c r="E104" s="161"/>
      <c r="F104" s="80"/>
      <c r="G104" s="81">
        <f ca="1">SUM(G12:G103)</f>
        <v>0</v>
      </c>
      <c r="H104" s="80"/>
      <c r="I104" s="81">
        <f ca="1">SUM(I12:I103)</f>
        <v>0</v>
      </c>
      <c r="J104" s="97"/>
      <c r="K104" s="97">
        <f ca="1">SUM(K12:K103)</f>
        <v>2010</v>
      </c>
      <c r="L104" s="80"/>
      <c r="M104" s="81">
        <f ca="1">SUM(M12:M103)</f>
        <v>0</v>
      </c>
      <c r="N104" s="80"/>
      <c r="O104" s="81">
        <f ca="1">SUM(O12:O103)</f>
        <v>0</v>
      </c>
      <c r="P104" s="97"/>
      <c r="Q104" s="97">
        <f ca="1">SUM(Q12:Q103)</f>
        <v>595</v>
      </c>
      <c r="R104" s="80"/>
      <c r="S104" s="81">
        <f ca="1">SUM(S12:S103)</f>
        <v>0</v>
      </c>
      <c r="T104" s="80"/>
      <c r="U104" s="81">
        <f ca="1">SUM(U12:U103)</f>
        <v>0</v>
      </c>
      <c r="V104" s="80"/>
      <c r="W104" s="81">
        <f ca="1">SUM(W12:W103)</f>
        <v>980</v>
      </c>
      <c r="X104" s="80"/>
      <c r="Y104" s="81">
        <f ca="1">SUM(Y12:Y103)</f>
        <v>0</v>
      </c>
      <c r="Z104" s="81"/>
      <c r="AA104" s="81">
        <f ca="1">SUM(AA12:AA103)</f>
        <v>0</v>
      </c>
      <c r="AB104" s="81">
        <f ca="1">SUM(AB13:AB103)</f>
        <v>3585</v>
      </c>
    </row>
    <row r="105" spans="1:29">
      <c r="C105" s="41" t="s">
        <v>25</v>
      </c>
      <c r="F105" s="41"/>
      <c r="G105" s="41"/>
      <c r="H105" s="41"/>
      <c r="I105" s="41"/>
      <c r="J105" s="41"/>
      <c r="K105" s="41"/>
      <c r="L105" s="41"/>
      <c r="M105" s="41"/>
      <c r="N105" s="191"/>
      <c r="O105" s="191"/>
      <c r="P105" s="191"/>
      <c r="Q105" s="19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2">
        <f ca="1">SUBTOTAL(9,AB13:AB103)</f>
        <v>3585</v>
      </c>
    </row>
    <row r="106" spans="1:29">
      <c r="C106" s="56"/>
      <c r="F106" s="56"/>
      <c r="G106" s="56"/>
      <c r="H106" s="158"/>
      <c r="I106" s="158"/>
      <c r="J106" s="158"/>
      <c r="K106" s="158"/>
      <c r="L106" s="56"/>
      <c r="M106" s="56"/>
      <c r="N106" s="192"/>
      <c r="O106" s="192"/>
      <c r="P106" s="192"/>
      <c r="Q106" s="192"/>
      <c r="R106" s="56"/>
      <c r="S106" s="56"/>
      <c r="T106" s="158"/>
      <c r="U106" s="158"/>
      <c r="V106" s="158"/>
      <c r="W106" s="158"/>
      <c r="X106" s="56"/>
      <c r="Y106" s="56"/>
      <c r="Z106" s="56"/>
      <c r="AA106" s="56"/>
    </row>
    <row r="107" spans="1:29">
      <c r="A107" s="218" t="s">
        <v>309</v>
      </c>
      <c r="B107">
        <v>3.5</v>
      </c>
      <c r="AB107" s="19"/>
    </row>
    <row r="111" spans="1:29">
      <c r="O111" s="193">
        <f>SUM(O107:O110)</f>
        <v>0</v>
      </c>
    </row>
    <row r="116" spans="28:28">
      <c r="AB116" s="21">
        <f>SUM(AB114-AB113)</f>
        <v>0</v>
      </c>
    </row>
  </sheetData>
  <autoFilter ref="A12:AB104" xr:uid="{00000000-0009-0000-0000-000037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3700-000000000000}">
      <formula1>Jahr</formula1>
    </dataValidation>
    <dataValidation type="list" allowBlank="1" showInputMessage="1" showErrorMessage="1" sqref="C12" xr:uid="{00000000-0002-0000-3700-000001000000}">
      <formula1>Kategorie</formula1>
    </dataValidation>
    <dataValidation type="list" allowBlank="1" showInputMessage="1" showErrorMessage="1" sqref="A13:A104" xr:uid="{00000000-0002-0000-37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>
    <tabColor rgb="FFFF0000"/>
    <pageSetUpPr fitToPage="1"/>
  </sheetPr>
  <dimension ref="A1:AD116"/>
  <sheetViews>
    <sheetView topLeftCell="I64" zoomScale="120" zoomScaleNormal="120" zoomScaleSheetLayoutView="100" workbookViewId="0">
      <pane ySplit="3450" topLeftCell="A82" activePane="bottomLeft"/>
      <selection activeCell="J26" sqref="J26"/>
      <selection pane="bottomLeft" activeCell="A18" sqref="A18:XFD1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69" t="str">
        <f>IF(Vertragsdaten!B6="","",Vertragsdaten!B6)</f>
        <v>EP SIEP</v>
      </c>
      <c r="C4" s="269"/>
      <c r="D4" s="269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44044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5.75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2.5</v>
      </c>
      <c r="K18" s="147">
        <f t="shared" ca="1" si="4"/>
        <v>350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1.25</v>
      </c>
      <c r="Q18" s="184">
        <f t="shared" ca="1" si="7"/>
        <v>175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2</v>
      </c>
      <c r="W18" s="147">
        <f t="shared" ca="1" si="10"/>
        <v>280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805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1</v>
      </c>
      <c r="F25" s="107"/>
      <c r="G25" s="100">
        <f t="shared" ca="1" si="3"/>
        <v>0</v>
      </c>
      <c r="H25" s="122"/>
      <c r="I25" s="147">
        <f t="shared" ca="1" si="3"/>
        <v>0</v>
      </c>
      <c r="J25" s="122">
        <v>1</v>
      </c>
      <c r="K25" s="147">
        <f t="shared" ca="1" si="4"/>
        <v>140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140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6.25</v>
      </c>
      <c r="F35" s="107"/>
      <c r="G35" s="100">
        <f t="shared" ca="1" si="3"/>
        <v>0</v>
      </c>
      <c r="H35" s="122"/>
      <c r="I35" s="147">
        <f t="shared" ca="1" si="3"/>
        <v>0</v>
      </c>
      <c r="J35" s="122">
        <v>6.25</v>
      </c>
      <c r="K35" s="147">
        <f t="shared" ca="1" si="4"/>
        <v>875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875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10.25</v>
      </c>
      <c r="F52" s="107"/>
      <c r="G52" s="100">
        <f t="shared" si="3"/>
        <v>0</v>
      </c>
      <c r="H52" s="122"/>
      <c r="I52" s="147">
        <f t="shared" si="3"/>
        <v>0</v>
      </c>
      <c r="J52" s="122">
        <v>10.25</v>
      </c>
      <c r="K52" s="147">
        <f t="shared" si="4"/>
        <v>1025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1025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2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99" si="16">IF($D81="",0,$D81*J81)</f>
        <v>0</v>
      </c>
      <c r="L81" s="104"/>
      <c r="M81" s="100">
        <f t="shared" ref="M81:M99" si="17">IF($D81="",0,$D81*L81)</f>
        <v>0</v>
      </c>
      <c r="N81" s="183"/>
      <c r="O81" s="184">
        <f t="shared" ref="O81:O99" si="18">IF($D81="",0,$D81*N81)</f>
        <v>0</v>
      </c>
      <c r="P81" s="183"/>
      <c r="Q81" s="184">
        <f t="shared" ref="Q81:Q99" si="19">IF($D81="",0,$D81*P81)</f>
        <v>0</v>
      </c>
      <c r="R81" s="104"/>
      <c r="S81" s="100">
        <f t="shared" ref="S81:S99" si="20">IF($D81="",0,$D81*R81)</f>
        <v>0</v>
      </c>
      <c r="T81" s="122"/>
      <c r="U81" s="147">
        <f t="shared" ref="U81:U99" si="21">IF($D81="",0,$D81*T81)</f>
        <v>0</v>
      </c>
      <c r="V81" s="122"/>
      <c r="W81" s="147">
        <f t="shared" ref="W81:W99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99" si="24">IF($D81="",0,$D81*Z81)</f>
        <v>0</v>
      </c>
      <c r="AB81" s="83">
        <f t="shared" ref="AB81:AB101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2.5</v>
      </c>
      <c r="F83" s="75"/>
      <c r="G83" s="100">
        <f t="shared" si="14"/>
        <v>0</v>
      </c>
      <c r="H83" s="122"/>
      <c r="I83" s="147">
        <f t="shared" si="14"/>
        <v>0</v>
      </c>
      <c r="J83" s="122">
        <v>1</v>
      </c>
      <c r="K83" s="147">
        <f t="shared" si="16"/>
        <v>100</v>
      </c>
      <c r="L83" s="104"/>
      <c r="M83" s="100">
        <f t="shared" si="17"/>
        <v>0</v>
      </c>
      <c r="N83" s="183"/>
      <c r="O83" s="184">
        <f t="shared" si="18"/>
        <v>0</v>
      </c>
      <c r="P83" s="183">
        <v>0.75</v>
      </c>
      <c r="Q83" s="184">
        <f t="shared" si="19"/>
        <v>75</v>
      </c>
      <c r="R83" s="104"/>
      <c r="S83" s="100">
        <f t="shared" si="20"/>
        <v>0</v>
      </c>
      <c r="T83" s="122"/>
      <c r="U83" s="147">
        <f t="shared" si="21"/>
        <v>0</v>
      </c>
      <c r="V83" s="122">
        <v>0.75</v>
      </c>
      <c r="W83" s="147">
        <f t="shared" si="22"/>
        <v>75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250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6</v>
      </c>
      <c r="D85" s="19">
        <f t="shared" si="13"/>
        <v>100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99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100" ca="1" si="27">IF(OR($C98="",$C98=0),"",VLOOKUP($C98,Ansätze,$D$11,FALSE))</f>
        <v>35</v>
      </c>
      <c r="E98" s="20">
        <f t="shared" si="15"/>
        <v>15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>
        <v>6.5</v>
      </c>
      <c r="K98" s="147">
        <f t="shared" ca="1" si="16"/>
        <v>227.5</v>
      </c>
      <c r="L98" s="75"/>
      <c r="M98" s="100">
        <f t="shared" ca="1" si="17"/>
        <v>0</v>
      </c>
      <c r="N98" s="233"/>
      <c r="O98" s="184">
        <f t="shared" ca="1" si="18"/>
        <v>0</v>
      </c>
      <c r="P98" s="234">
        <v>3.5</v>
      </c>
      <c r="Q98" s="184">
        <f t="shared" ca="1" si="19"/>
        <v>122.5</v>
      </c>
      <c r="R98" s="75"/>
      <c r="S98" s="100">
        <f t="shared" ca="1" si="20"/>
        <v>0</v>
      </c>
      <c r="T98" s="107"/>
      <c r="U98" s="147">
        <f t="shared" ca="1" si="21"/>
        <v>0</v>
      </c>
      <c r="V98" s="107">
        <v>5</v>
      </c>
      <c r="W98" s="147">
        <f t="shared" ca="1" si="22"/>
        <v>175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525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/>
      <c r="Q99" s="184">
        <f t="shared" ca="1" si="19"/>
        <v>0</v>
      </c>
      <c r="R99" s="75"/>
      <c r="S99" s="100">
        <f t="shared" ca="1" si="20"/>
        <v>0</v>
      </c>
      <c r="T99" s="107"/>
      <c r="U99" s="147">
        <f t="shared" ca="1" si="21"/>
        <v>0</v>
      </c>
      <c r="V99" s="107"/>
      <c r="W99" s="147">
        <f t="shared" ca="1" si="22"/>
        <v>0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0</v>
      </c>
    </row>
    <row r="100" spans="1:29" ht="15" customHeight="1">
      <c r="A100" s="91" t="s">
        <v>381</v>
      </c>
      <c r="B100" s="14" t="s">
        <v>66</v>
      </c>
      <c r="C100" s="18" t="str">
        <f ca="1">IF($A100="","",INDEX(INDIRECT("'MA-Liste'!"&amp;$C$11),MATCH($A100,'MA-Liste'!$M:$M,FALSE)))</f>
        <v>C</v>
      </c>
      <c r="D100" s="19">
        <f t="shared" ca="1" si="27"/>
        <v>118</v>
      </c>
      <c r="E100" s="20">
        <f t="shared" ref="E100" si="28">F100+H100+J100+L100+N100+P100+R100+T100+V100+X100+Z100</f>
        <v>14.5</v>
      </c>
      <c r="F100" s="75"/>
      <c r="G100" s="100">
        <f ca="1">IF($D100="",0,$D100*F100)</f>
        <v>0</v>
      </c>
      <c r="H100" s="107"/>
      <c r="I100" s="147">
        <f ca="1">IF($D100="",0,$D100*H100)</f>
        <v>0</v>
      </c>
      <c r="J100" s="214">
        <v>14.5</v>
      </c>
      <c r="K100" s="147">
        <f t="shared" ref="K100" ca="1" si="29">IF($D100="",0,$D100*J100)</f>
        <v>1711</v>
      </c>
      <c r="L100" s="75"/>
      <c r="M100" s="100">
        <f t="shared" ref="M100" ca="1" si="30">IF($D100="",0,$D100*L100)</f>
        <v>0</v>
      </c>
      <c r="N100" s="233"/>
      <c r="O100" s="184">
        <f t="shared" ref="O100" ca="1" si="31">IF($D100="",0,$D100*N100)</f>
        <v>0</v>
      </c>
      <c r="P100" s="234"/>
      <c r="Q100" s="184">
        <f t="shared" ref="Q100" ca="1" si="32">IF($D100="",0,$D100*P100)</f>
        <v>0</v>
      </c>
      <c r="R100" s="75"/>
      <c r="S100" s="100">
        <f t="shared" ref="S100" ca="1" si="33">IF($D100="",0,$D100*R100)</f>
        <v>0</v>
      </c>
      <c r="T100" s="107"/>
      <c r="U100" s="147">
        <f t="shared" ref="U100" ca="1" si="34">IF($D100="",0,$D100*T100)</f>
        <v>0</v>
      </c>
      <c r="V100" s="107"/>
      <c r="W100" s="147">
        <f t="shared" ref="W100" ca="1" si="35">IF($D100="",0,$D100*V100)</f>
        <v>0</v>
      </c>
      <c r="X100" s="75"/>
      <c r="Y100" s="100">
        <f t="shared" ref="Y100" ca="1" si="36">IF($D100="",0,$D100*X100)</f>
        <v>0</v>
      </c>
      <c r="Z100" s="171"/>
      <c r="AA100" s="140">
        <f t="shared" ref="AA100" ca="1" si="37">IF($D100="",0,$D100*Z100)</f>
        <v>0</v>
      </c>
      <c r="AB100" s="83">
        <f t="shared" ref="AB100" ca="1" si="38">IF(D100="",0,D100*E100)</f>
        <v>1711</v>
      </c>
    </row>
    <row r="101" spans="1:29" ht="15" customHeight="1">
      <c r="A101" s="85"/>
      <c r="B101" s="14"/>
      <c r="C101" s="18"/>
      <c r="D101" s="19"/>
      <c r="E101" s="20"/>
      <c r="F101" s="75"/>
      <c r="G101" s="100"/>
      <c r="H101" s="107"/>
      <c r="I101" s="147"/>
      <c r="J101" s="214"/>
      <c r="K101" s="147"/>
      <c r="L101" s="75"/>
      <c r="M101" s="100"/>
      <c r="N101" s="233"/>
      <c r="O101" s="184"/>
      <c r="P101" s="234"/>
      <c r="Q101" s="184"/>
      <c r="R101" s="75"/>
      <c r="S101" s="100"/>
      <c r="T101" s="107"/>
      <c r="U101" s="147"/>
      <c r="V101" s="107"/>
      <c r="W101" s="147"/>
      <c r="X101" s="75"/>
      <c r="Y101" s="100"/>
      <c r="Z101" s="171"/>
      <c r="AA101" s="140"/>
      <c r="AB101" s="83">
        <f t="shared" si="25"/>
        <v>0</v>
      </c>
    </row>
    <row r="102" spans="1:29" s="62" customFormat="1" ht="15" customHeight="1">
      <c r="A102" s="86"/>
      <c r="C102" s="63" t="s">
        <v>155</v>
      </c>
      <c r="D102" s="57"/>
      <c r="E102" s="20">
        <f t="shared" si="15"/>
        <v>55.25</v>
      </c>
      <c r="F102" s="76">
        <f>SUM(F12:F101)</f>
        <v>0</v>
      </c>
      <c r="G102" s="77"/>
      <c r="H102" s="154">
        <f>SUM(H12:H101)</f>
        <v>0</v>
      </c>
      <c r="I102" s="155"/>
      <c r="J102" s="207">
        <f>SUM(J12:J101)</f>
        <v>42</v>
      </c>
      <c r="K102" s="207"/>
      <c r="L102" s="76">
        <f>SUM(L12:L101)</f>
        <v>0</v>
      </c>
      <c r="M102" s="77"/>
      <c r="N102" s="185">
        <f>SUM(N12:N101)</f>
        <v>0</v>
      </c>
      <c r="O102" s="186"/>
      <c r="P102" s="212">
        <f>SUM(P12:P101)</f>
        <v>5.5</v>
      </c>
      <c r="Q102" s="212"/>
      <c r="R102" s="76">
        <f>SUM(R12:R101)</f>
        <v>0</v>
      </c>
      <c r="S102" s="77"/>
      <c r="T102" s="154">
        <f>SUM(T12:T101)</f>
        <v>0</v>
      </c>
      <c r="U102" s="155"/>
      <c r="V102" s="154">
        <f>SUM(V12:V101)</f>
        <v>7.75</v>
      </c>
      <c r="W102" s="155"/>
      <c r="X102" s="76">
        <f>SUM(X12:X101)</f>
        <v>0</v>
      </c>
      <c r="Y102" s="77"/>
      <c r="Z102" s="77">
        <f>SUM(Z12:Z101)</f>
        <v>0</v>
      </c>
      <c r="AA102" s="77"/>
      <c r="AB102" s="77"/>
    </row>
    <row r="103" spans="1:29" ht="4.5" customHeight="1">
      <c r="A103" s="87"/>
      <c r="B103" s="40"/>
      <c r="C103" s="69"/>
      <c r="D103" s="70"/>
      <c r="E103" s="70"/>
      <c r="F103" s="78"/>
      <c r="G103" s="79"/>
      <c r="H103" s="156"/>
      <c r="I103" s="157"/>
      <c r="J103" s="208"/>
      <c r="K103" s="208"/>
      <c r="L103" s="78"/>
      <c r="M103" s="79"/>
      <c r="N103" s="187"/>
      <c r="O103" s="188"/>
      <c r="P103" s="213"/>
      <c r="Q103" s="213"/>
      <c r="R103" s="78"/>
      <c r="S103" s="79"/>
      <c r="T103" s="156"/>
      <c r="U103" s="157"/>
      <c r="V103" s="156"/>
      <c r="W103" s="157"/>
      <c r="X103" s="78"/>
      <c r="Y103" s="79"/>
      <c r="Z103" s="70"/>
      <c r="AA103" s="70"/>
      <c r="AB103" s="70"/>
      <c r="AC103" s="65"/>
    </row>
    <row r="104" spans="1:29" s="14" customFormat="1" ht="15" customHeight="1">
      <c r="A104" s="159"/>
      <c r="B104" s="159"/>
      <c r="C104" s="67" t="s">
        <v>156</v>
      </c>
      <c r="D104" s="160"/>
      <c r="E104" s="161"/>
      <c r="F104" s="80"/>
      <c r="G104" s="81">
        <f ca="1">SUM(G12:G103)</f>
        <v>0</v>
      </c>
      <c r="H104" s="80"/>
      <c r="I104" s="81">
        <f ca="1">SUM(I12:I103)</f>
        <v>0</v>
      </c>
      <c r="J104" s="97"/>
      <c r="K104" s="97">
        <f ca="1">SUM(K12:K103)</f>
        <v>4428.5</v>
      </c>
      <c r="L104" s="80"/>
      <c r="M104" s="81">
        <f ca="1">SUM(M12:M103)</f>
        <v>0</v>
      </c>
      <c r="N104" s="80"/>
      <c r="O104" s="81">
        <f ca="1">SUM(O12:O103)</f>
        <v>0</v>
      </c>
      <c r="P104" s="97"/>
      <c r="Q104" s="97">
        <f ca="1">SUM(Q12:Q103)</f>
        <v>372.5</v>
      </c>
      <c r="R104" s="80"/>
      <c r="S104" s="81">
        <f ca="1">SUM(S12:S103)</f>
        <v>0</v>
      </c>
      <c r="T104" s="80"/>
      <c r="U104" s="81">
        <f ca="1">SUM(U12:U103)</f>
        <v>0</v>
      </c>
      <c r="V104" s="80"/>
      <c r="W104" s="81">
        <f ca="1">SUM(W12:W103)</f>
        <v>530</v>
      </c>
      <c r="X104" s="80"/>
      <c r="Y104" s="81">
        <f ca="1">SUM(Y12:Y103)</f>
        <v>0</v>
      </c>
      <c r="Z104" s="81"/>
      <c r="AA104" s="81">
        <f ca="1">SUM(AA12:AA103)</f>
        <v>0</v>
      </c>
      <c r="AB104" s="81">
        <f ca="1">SUM(AB13:AB103)</f>
        <v>5331</v>
      </c>
    </row>
    <row r="105" spans="1:29">
      <c r="C105" s="41" t="s">
        <v>25</v>
      </c>
      <c r="F105" s="41"/>
      <c r="G105" s="41"/>
      <c r="H105" s="41"/>
      <c r="I105" s="41"/>
      <c r="J105" s="41"/>
      <c r="K105" s="41"/>
      <c r="L105" s="41"/>
      <c r="M105" s="41"/>
      <c r="N105" s="191"/>
      <c r="O105" s="191"/>
      <c r="P105" s="191"/>
      <c r="Q105" s="19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2">
        <f ca="1">SUBTOTAL(9,AB13:AB103)</f>
        <v>5331</v>
      </c>
    </row>
    <row r="106" spans="1:29">
      <c r="C106" s="56"/>
      <c r="F106" s="56"/>
      <c r="G106" s="56"/>
      <c r="H106" s="158"/>
      <c r="I106" s="158"/>
      <c r="J106" s="158"/>
      <c r="K106" s="158"/>
      <c r="L106" s="56"/>
      <c r="M106" s="56"/>
      <c r="N106" s="192"/>
      <c r="O106" s="192"/>
      <c r="P106" s="192"/>
      <c r="Q106" s="192"/>
      <c r="R106" s="56"/>
      <c r="S106" s="56"/>
      <c r="T106" s="158"/>
      <c r="U106" s="158"/>
      <c r="V106" s="158"/>
      <c r="W106" s="158"/>
      <c r="X106" s="56"/>
      <c r="Y106" s="56"/>
      <c r="Z106" s="56"/>
      <c r="AA106" s="56"/>
    </row>
    <row r="107" spans="1:29">
      <c r="A107" s="218" t="s">
        <v>309</v>
      </c>
      <c r="B107">
        <v>3.5</v>
      </c>
      <c r="AB107" s="19"/>
    </row>
    <row r="111" spans="1:29">
      <c r="O111" s="193">
        <f>SUM(O107:O110)</f>
        <v>0</v>
      </c>
    </row>
    <row r="116" spans="28:28">
      <c r="AB116" s="21">
        <f>SUM(AB114-AB113)</f>
        <v>0</v>
      </c>
    </row>
  </sheetData>
  <autoFilter ref="A12:AB104" xr:uid="{00000000-0009-0000-0000-000038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4" xr:uid="{00000000-0002-0000-3800-000000000000}">
      <formula1>Name</formula1>
    </dataValidation>
    <dataValidation type="list" allowBlank="1" showInputMessage="1" showErrorMessage="1" sqref="C12" xr:uid="{00000000-0002-0000-3800-000001000000}">
      <formula1>Kategorie</formula1>
    </dataValidation>
    <dataValidation type="list" allowBlank="1" showInputMessage="1" showErrorMessage="1" sqref="D12" xr:uid="{00000000-0002-0000-38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>
    <tabColor rgb="FFFF0000"/>
    <pageSetUpPr fitToPage="1"/>
  </sheetPr>
  <dimension ref="A1:AD116"/>
  <sheetViews>
    <sheetView topLeftCell="B7" zoomScale="120" zoomScaleNormal="120" zoomScaleSheetLayoutView="100" workbookViewId="0">
      <pane ySplit="3450" topLeftCell="A7"/>
      <selection activeCell="B9" sqref="B9"/>
      <selection pane="bottomLeft" activeCell="V19" sqref="V1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70" t="str">
        <f>IF(Vertragsdaten!B6="","",Vertragsdaten!B6)</f>
        <v>EP SIEP</v>
      </c>
      <c r="C4" s="270"/>
      <c r="D4" s="270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44105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6.5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3</v>
      </c>
      <c r="K18" s="147">
        <f t="shared" ca="1" si="4"/>
        <v>420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1.25</v>
      </c>
      <c r="Q18" s="184">
        <f t="shared" ca="1" si="7"/>
        <v>175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2.25</v>
      </c>
      <c r="W18" s="147">
        <f t="shared" ca="1" si="10"/>
        <v>315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910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1</v>
      </c>
      <c r="F26" s="107"/>
      <c r="G26" s="100">
        <f t="shared" ca="1" si="3"/>
        <v>0</v>
      </c>
      <c r="H26" s="122"/>
      <c r="I26" s="147">
        <f t="shared" ca="1" si="3"/>
        <v>0</v>
      </c>
      <c r="J26" s="122">
        <v>1</v>
      </c>
      <c r="K26" s="147">
        <f t="shared" ca="1" si="4"/>
        <v>118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118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/>
      <c r="Y35" s="100">
        <f t="shared" ca="1" si="11"/>
        <v>0</v>
      </c>
      <c r="Z35" s="171"/>
      <c r="AA35" s="140">
        <f t="shared" ca="1" si="12"/>
        <v>0</v>
      </c>
      <c r="AB35" s="83">
        <f t="shared" ca="1" si="1"/>
        <v>0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/>
      <c r="Y52" s="100">
        <f t="shared" si="11"/>
        <v>0</v>
      </c>
      <c r="Z52" s="171"/>
      <c r="AA52" s="140">
        <f t="shared" si="12"/>
        <v>0</v>
      </c>
      <c r="AB52" s="83">
        <f t="shared" si="1"/>
        <v>0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2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100" si="16">IF($D81="",0,$D81*J81)</f>
        <v>0</v>
      </c>
      <c r="L81" s="104"/>
      <c r="M81" s="100">
        <f t="shared" ref="M81:M100" si="17">IF($D81="",0,$D81*L81)</f>
        <v>0</v>
      </c>
      <c r="N81" s="183"/>
      <c r="O81" s="184">
        <f t="shared" ref="O81:O100" si="18">IF($D81="",0,$D81*N81)</f>
        <v>0</v>
      </c>
      <c r="P81" s="183"/>
      <c r="Q81" s="184">
        <f t="shared" ref="Q81:Q100" si="19">IF($D81="",0,$D81*P81)</f>
        <v>0</v>
      </c>
      <c r="R81" s="104"/>
      <c r="S81" s="100">
        <f t="shared" ref="S81:S100" si="20">IF($D81="",0,$D81*R81)</f>
        <v>0</v>
      </c>
      <c r="T81" s="122"/>
      <c r="U81" s="147">
        <f t="shared" ref="U81:U100" si="21">IF($D81="",0,$D81*T81)</f>
        <v>0</v>
      </c>
      <c r="V81" s="122"/>
      <c r="W81" s="147">
        <f t="shared" ref="W81:W100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100" si="24">IF($D81="",0,$D81*Z81)</f>
        <v>0</v>
      </c>
      <c r="AB81" s="83">
        <f t="shared" ref="AB81:AB101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6</v>
      </c>
      <c r="D85" s="19">
        <f t="shared" si="13"/>
        <v>100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100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100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/>
      <c r="Q99" s="184">
        <f t="shared" ca="1" si="19"/>
        <v>0</v>
      </c>
      <c r="R99" s="75"/>
      <c r="S99" s="100">
        <f t="shared" ca="1" si="20"/>
        <v>0</v>
      </c>
      <c r="T99" s="107"/>
      <c r="U99" s="147">
        <f t="shared" ca="1" si="21"/>
        <v>0</v>
      </c>
      <c r="V99" s="107"/>
      <c r="W99" s="147">
        <f t="shared" ca="1" si="22"/>
        <v>0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0</v>
      </c>
    </row>
    <row r="100" spans="1:29" ht="15" customHeight="1">
      <c r="A100" s="91" t="s">
        <v>381</v>
      </c>
      <c r="B100" s="14" t="s">
        <v>66</v>
      </c>
      <c r="C100" s="18" t="str">
        <f ca="1">IF($A100="","",INDEX(INDIRECT("'MA-Liste'!"&amp;$C$11),MATCH($A100,'MA-Liste'!$M:$M,FALSE)))</f>
        <v>C</v>
      </c>
      <c r="D100" s="19">
        <f t="shared" ca="1" si="27"/>
        <v>118</v>
      </c>
      <c r="E100" s="20">
        <f t="shared" si="15"/>
        <v>0</v>
      </c>
      <c r="F100" s="75"/>
      <c r="G100" s="100">
        <f ca="1">IF($D100="",0,$D100*F100)</f>
        <v>0</v>
      </c>
      <c r="H100" s="107"/>
      <c r="I100" s="147">
        <f ca="1">IF($D100="",0,$D100*H100)</f>
        <v>0</v>
      </c>
      <c r="J100" s="214"/>
      <c r="K100" s="147">
        <f t="shared" ca="1" si="16"/>
        <v>0</v>
      </c>
      <c r="L100" s="75"/>
      <c r="M100" s="100">
        <f t="shared" ca="1" si="17"/>
        <v>0</v>
      </c>
      <c r="N100" s="233"/>
      <c r="O100" s="184">
        <f t="shared" ca="1" si="18"/>
        <v>0</v>
      </c>
      <c r="P100" s="234"/>
      <c r="Q100" s="184">
        <f t="shared" ca="1" si="19"/>
        <v>0</v>
      </c>
      <c r="R100" s="75"/>
      <c r="S100" s="100">
        <f t="shared" ca="1" si="20"/>
        <v>0</v>
      </c>
      <c r="T100" s="107"/>
      <c r="U100" s="147">
        <f t="shared" ca="1" si="21"/>
        <v>0</v>
      </c>
      <c r="V100" s="107"/>
      <c r="W100" s="147">
        <f t="shared" ca="1" si="22"/>
        <v>0</v>
      </c>
      <c r="X100" s="75"/>
      <c r="Y100" s="100">
        <f t="shared" ca="1" si="26"/>
        <v>0</v>
      </c>
      <c r="Z100" s="171"/>
      <c r="AA100" s="140">
        <f t="shared" ca="1" si="24"/>
        <v>0</v>
      </c>
      <c r="AB100" s="83">
        <f t="shared" ca="1" si="25"/>
        <v>0</v>
      </c>
    </row>
    <row r="101" spans="1:29" ht="15" customHeight="1">
      <c r="A101" s="85"/>
      <c r="B101" s="14"/>
      <c r="C101" s="18"/>
      <c r="D101" s="19"/>
      <c r="E101" s="20"/>
      <c r="F101" s="75"/>
      <c r="G101" s="100"/>
      <c r="H101" s="107"/>
      <c r="I101" s="147"/>
      <c r="J101" s="214"/>
      <c r="K101" s="147"/>
      <c r="L101" s="75"/>
      <c r="M101" s="100"/>
      <c r="N101" s="233"/>
      <c r="O101" s="184"/>
      <c r="P101" s="234"/>
      <c r="Q101" s="184"/>
      <c r="R101" s="75"/>
      <c r="S101" s="100"/>
      <c r="T101" s="107"/>
      <c r="U101" s="147"/>
      <c r="V101" s="107"/>
      <c r="W101" s="147"/>
      <c r="X101" s="75"/>
      <c r="Y101" s="100"/>
      <c r="Z101" s="171"/>
      <c r="AA101" s="140"/>
      <c r="AB101" s="83">
        <f t="shared" si="25"/>
        <v>0</v>
      </c>
    </row>
    <row r="102" spans="1:29" s="62" customFormat="1" ht="15" customHeight="1">
      <c r="A102" s="86"/>
      <c r="C102" s="63" t="s">
        <v>155</v>
      </c>
      <c r="D102" s="57"/>
      <c r="E102" s="20">
        <f t="shared" si="15"/>
        <v>7.5</v>
      </c>
      <c r="F102" s="76">
        <f>SUM(F12:F101)</f>
        <v>0</v>
      </c>
      <c r="G102" s="77"/>
      <c r="H102" s="154">
        <f>SUM(H12:H101)</f>
        <v>0</v>
      </c>
      <c r="I102" s="155"/>
      <c r="J102" s="207">
        <f>SUM(J12:J101)</f>
        <v>4</v>
      </c>
      <c r="K102" s="207"/>
      <c r="L102" s="76">
        <f>SUM(L12:L101)</f>
        <v>0</v>
      </c>
      <c r="M102" s="77"/>
      <c r="N102" s="185">
        <f>SUM(N12:N101)</f>
        <v>0</v>
      </c>
      <c r="O102" s="186"/>
      <c r="P102" s="212">
        <f>SUM(P12:P101)</f>
        <v>1.25</v>
      </c>
      <c r="Q102" s="212"/>
      <c r="R102" s="76">
        <f>SUM(R12:R101)</f>
        <v>0</v>
      </c>
      <c r="S102" s="77"/>
      <c r="T102" s="154">
        <f>SUM(T12:T101)</f>
        <v>0</v>
      </c>
      <c r="U102" s="155"/>
      <c r="V102" s="154">
        <f>SUM(V12:V101)</f>
        <v>2.25</v>
      </c>
      <c r="W102" s="155"/>
      <c r="X102" s="76">
        <f>SUM(X12:X101)</f>
        <v>0</v>
      </c>
      <c r="Y102" s="77"/>
      <c r="Z102" s="77">
        <f>SUM(Z12:Z101)</f>
        <v>0</v>
      </c>
      <c r="AA102" s="77"/>
      <c r="AB102" s="77"/>
    </row>
    <row r="103" spans="1:29" ht="4.5" customHeight="1">
      <c r="A103" s="87"/>
      <c r="B103" s="40"/>
      <c r="C103" s="69"/>
      <c r="D103" s="70"/>
      <c r="E103" s="70"/>
      <c r="F103" s="78"/>
      <c r="G103" s="79"/>
      <c r="H103" s="156"/>
      <c r="I103" s="157"/>
      <c r="J103" s="208"/>
      <c r="K103" s="208"/>
      <c r="L103" s="78"/>
      <c r="M103" s="79"/>
      <c r="N103" s="187"/>
      <c r="O103" s="188"/>
      <c r="P103" s="213"/>
      <c r="Q103" s="213"/>
      <c r="R103" s="78"/>
      <c r="S103" s="79"/>
      <c r="T103" s="156"/>
      <c r="U103" s="157"/>
      <c r="V103" s="156"/>
      <c r="W103" s="157"/>
      <c r="X103" s="78"/>
      <c r="Y103" s="79"/>
      <c r="Z103" s="70"/>
      <c r="AA103" s="70"/>
      <c r="AB103" s="70"/>
      <c r="AC103" s="65"/>
    </row>
    <row r="104" spans="1:29" s="14" customFormat="1" ht="15" customHeight="1">
      <c r="A104" s="159"/>
      <c r="B104" s="159"/>
      <c r="C104" s="67" t="s">
        <v>156</v>
      </c>
      <c r="D104" s="160"/>
      <c r="E104" s="161"/>
      <c r="F104" s="80"/>
      <c r="G104" s="81">
        <f ca="1">SUM(G12:G103)</f>
        <v>0</v>
      </c>
      <c r="H104" s="80"/>
      <c r="I104" s="81">
        <f ca="1">SUM(I12:I103)</f>
        <v>0</v>
      </c>
      <c r="J104" s="97"/>
      <c r="K104" s="97">
        <f ca="1">SUM(K12:K103)</f>
        <v>538</v>
      </c>
      <c r="L104" s="80"/>
      <c r="M104" s="81">
        <f ca="1">SUM(M12:M103)</f>
        <v>0</v>
      </c>
      <c r="N104" s="80"/>
      <c r="O104" s="81">
        <f ca="1">SUM(O12:O103)</f>
        <v>0</v>
      </c>
      <c r="P104" s="97"/>
      <c r="Q104" s="97">
        <f ca="1">SUM(Q12:Q103)</f>
        <v>175</v>
      </c>
      <c r="R104" s="80"/>
      <c r="S104" s="81">
        <f ca="1">SUM(S12:S103)</f>
        <v>0</v>
      </c>
      <c r="T104" s="80"/>
      <c r="U104" s="81">
        <f ca="1">SUM(U12:U103)</f>
        <v>0</v>
      </c>
      <c r="V104" s="80"/>
      <c r="W104" s="81">
        <f ca="1">SUM(W12:W103)</f>
        <v>315</v>
      </c>
      <c r="X104" s="80"/>
      <c r="Y104" s="81">
        <f ca="1">SUM(Y12:Y103)</f>
        <v>0</v>
      </c>
      <c r="Z104" s="81"/>
      <c r="AA104" s="81">
        <f ca="1">SUM(AA12:AA103)</f>
        <v>0</v>
      </c>
      <c r="AB104" s="81">
        <f ca="1">SUM(AB13:AB103)</f>
        <v>1028</v>
      </c>
    </row>
    <row r="105" spans="1:29">
      <c r="C105" s="41" t="s">
        <v>25</v>
      </c>
      <c r="F105" s="41"/>
      <c r="G105" s="41"/>
      <c r="H105" s="41"/>
      <c r="I105" s="41"/>
      <c r="J105" s="41"/>
      <c r="K105" s="41"/>
      <c r="L105" s="41"/>
      <c r="M105" s="41"/>
      <c r="N105" s="191"/>
      <c r="O105" s="191"/>
      <c r="P105" s="191"/>
      <c r="Q105" s="19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2">
        <f ca="1">SUBTOTAL(9,AB13:AB103)</f>
        <v>1028</v>
      </c>
    </row>
    <row r="106" spans="1:29">
      <c r="C106" s="56"/>
      <c r="F106" s="56"/>
      <c r="G106" s="56"/>
      <c r="H106" s="158"/>
      <c r="I106" s="158"/>
      <c r="J106" s="158"/>
      <c r="K106" s="158"/>
      <c r="L106" s="56"/>
      <c r="M106" s="56"/>
      <c r="N106" s="192"/>
      <c r="O106" s="192"/>
      <c r="P106" s="192"/>
      <c r="Q106" s="192"/>
      <c r="R106" s="56"/>
      <c r="S106" s="56"/>
      <c r="T106" s="158"/>
      <c r="U106" s="158"/>
      <c r="V106" s="158"/>
      <c r="W106" s="158"/>
      <c r="X106" s="56"/>
      <c r="Y106" s="56"/>
      <c r="Z106" s="56"/>
      <c r="AA106" s="56"/>
    </row>
    <row r="107" spans="1:29">
      <c r="A107" s="218" t="s">
        <v>309</v>
      </c>
      <c r="B107">
        <v>3.5</v>
      </c>
      <c r="AB107" s="19"/>
    </row>
    <row r="111" spans="1:29">
      <c r="O111" s="193">
        <f>SUM(O107:O110)</f>
        <v>0</v>
      </c>
    </row>
    <row r="116" spans="28:28">
      <c r="AB116" s="21">
        <f>SUM(AB114-AB113)</f>
        <v>0</v>
      </c>
    </row>
  </sheetData>
  <autoFilter ref="A12:AB104" xr:uid="{00000000-0009-0000-0000-000039000000}"/>
  <mergeCells count="13">
    <mergeCell ref="L10:M10"/>
    <mergeCell ref="B6:D6"/>
    <mergeCell ref="B8:D8"/>
    <mergeCell ref="F10:G10"/>
    <mergeCell ref="H10:I10"/>
    <mergeCell ref="J10:K10"/>
    <mergeCell ref="Z10:AA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3900-000000000000}">
      <formula1>Jahr</formula1>
    </dataValidation>
    <dataValidation type="list" allowBlank="1" showInputMessage="1" showErrorMessage="1" sqref="C12" xr:uid="{00000000-0002-0000-3900-000001000000}">
      <formula1>Kategorie</formula1>
    </dataValidation>
    <dataValidation type="list" allowBlank="1" showInputMessage="1" showErrorMessage="1" sqref="A13:A104" xr:uid="{00000000-0002-0000-39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>
    <tabColor rgb="FFFF0000"/>
    <pageSetUpPr fitToPage="1"/>
  </sheetPr>
  <dimension ref="A1:AD116"/>
  <sheetViews>
    <sheetView topLeftCell="D7" zoomScale="120" zoomScaleNormal="120" zoomScaleSheetLayoutView="100" workbookViewId="0">
      <pane ySplit="3450" activePane="bottomLeft"/>
      <selection activeCell="B9" sqref="B9"/>
      <selection pane="bottomLeft" activeCell="J18" sqref="J1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7" width="9.7109375" style="193" customWidth="1"/>
    <col min="18" max="19" width="9.7109375" style="21" customWidth="1"/>
    <col min="20" max="23" width="9.7109375" style="127" customWidth="1"/>
    <col min="24" max="27" width="9.7109375" style="21" customWidth="1"/>
    <col min="28" max="28" width="11.85546875" style="21" customWidth="1"/>
    <col min="29" max="29" width="9.7109375" customWidth="1"/>
  </cols>
  <sheetData>
    <row r="1" spans="1:3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3"/>
      <c r="S1" s="3"/>
      <c r="T1" s="123"/>
      <c r="U1" s="123"/>
      <c r="V1" s="123"/>
      <c r="W1" s="123"/>
      <c r="X1" s="3"/>
      <c r="Y1" s="3"/>
      <c r="Z1" s="3"/>
      <c r="AA1" s="3"/>
      <c r="AB1" s="3"/>
      <c r="AC1" s="3"/>
    </row>
    <row r="2" spans="1:30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T2" s="8"/>
      <c r="U2" s="8"/>
      <c r="V2" s="8"/>
      <c r="W2" s="8"/>
    </row>
    <row r="3" spans="1:30" s="15" customFormat="1" ht="14.25">
      <c r="A3" s="105"/>
      <c r="H3" s="8"/>
      <c r="I3" s="8"/>
      <c r="J3" s="8"/>
      <c r="K3" s="8"/>
      <c r="N3" s="173"/>
      <c r="O3" s="173"/>
      <c r="P3" s="173"/>
      <c r="Q3" s="173"/>
      <c r="T3" s="8"/>
      <c r="U3" s="8"/>
      <c r="V3" s="8"/>
      <c r="W3" s="8"/>
    </row>
    <row r="4" spans="1:30" s="15" customFormat="1" ht="15">
      <c r="A4" s="106" t="s">
        <v>159</v>
      </c>
      <c r="B4" s="271" t="str">
        <f>IF(Vertragsdaten!B6="","",Vertragsdaten!B6)</f>
        <v>EP SIEP</v>
      </c>
      <c r="C4" s="271"/>
      <c r="D4" s="271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59"/>
      <c r="S4" s="59"/>
      <c r="T4" s="150"/>
      <c r="U4" s="150"/>
      <c r="V4" s="150"/>
      <c r="W4" s="150"/>
      <c r="X4" s="59"/>
      <c r="Y4" s="59"/>
      <c r="Z4" s="59"/>
      <c r="AA4" s="59"/>
      <c r="AB4" s="59"/>
      <c r="AC4" s="59"/>
    </row>
    <row r="5" spans="1:30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T5" s="8"/>
      <c r="U5" s="8"/>
      <c r="V5" s="8"/>
      <c r="W5" s="8"/>
    </row>
    <row r="6" spans="1:3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9"/>
      <c r="S6" s="9"/>
      <c r="T6" s="9"/>
      <c r="U6" s="9"/>
      <c r="V6" s="9"/>
      <c r="W6" s="9"/>
      <c r="X6" s="9"/>
      <c r="Y6" s="9"/>
      <c r="Z6" s="9"/>
      <c r="AA6" s="9"/>
      <c r="AB6" s="84"/>
      <c r="AC6" s="84"/>
    </row>
    <row r="7" spans="1:30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T7" s="8"/>
      <c r="U7" s="8"/>
      <c r="V7" s="8"/>
      <c r="W7" s="8"/>
      <c r="AB7" s="64"/>
      <c r="AC7" s="64"/>
    </row>
    <row r="8" spans="1:30" s="8" customFormat="1" ht="15">
      <c r="A8" s="106" t="s">
        <v>161</v>
      </c>
      <c r="B8" s="354">
        <v>44105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9"/>
      <c r="S8" s="9"/>
      <c r="T8" s="9"/>
      <c r="U8" s="9"/>
      <c r="V8" s="9"/>
      <c r="W8" s="9"/>
      <c r="X8" s="9"/>
      <c r="Y8" s="9"/>
      <c r="Z8" s="9"/>
      <c r="AA8" s="9"/>
      <c r="AB8" s="84"/>
      <c r="AC8" s="84"/>
    </row>
    <row r="9" spans="1:30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/>
      <c r="S9"/>
      <c r="T9" s="14"/>
      <c r="U9" s="14"/>
      <c r="V9" s="14"/>
      <c r="W9" s="14"/>
      <c r="X9"/>
      <c r="Y9"/>
      <c r="Z9"/>
      <c r="AA9"/>
      <c r="AB9"/>
    </row>
    <row r="10" spans="1:3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2" t="s">
        <v>267</v>
      </c>
      <c r="S10" s="357"/>
      <c r="T10" s="352" t="s">
        <v>269</v>
      </c>
      <c r="U10" s="357"/>
      <c r="V10" s="352" t="s">
        <v>323</v>
      </c>
      <c r="W10" s="357"/>
      <c r="X10" s="352" t="s">
        <v>196</v>
      </c>
      <c r="Y10" s="353"/>
      <c r="Z10" s="352" t="s">
        <v>297</v>
      </c>
      <c r="AA10" s="353"/>
      <c r="AB10"/>
    </row>
    <row r="11" spans="1:3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72"/>
      <c r="S11" s="73"/>
      <c r="T11" s="151"/>
      <c r="U11" s="152"/>
      <c r="V11" s="151"/>
      <c r="W11" s="152"/>
      <c r="X11" s="72"/>
      <c r="Y11" s="73"/>
      <c r="Z11" s="66"/>
      <c r="AA11" s="66"/>
      <c r="AB11"/>
    </row>
    <row r="12" spans="1:3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74" t="s">
        <v>23</v>
      </c>
      <c r="S12" s="46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82" t="s">
        <v>23</v>
      </c>
      <c r="Y12" s="13" t="s">
        <v>157</v>
      </c>
      <c r="Z12" s="13" t="s">
        <v>23</v>
      </c>
      <c r="AA12" s="13" t="s">
        <v>157</v>
      </c>
      <c r="AB12" s="61" t="s">
        <v>154</v>
      </c>
    </row>
    <row r="13" spans="1:3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F13+H13+J13+L13+N13+P13+R13+T13+V13+X13+Z13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20"/>
      <c r="S13" s="99">
        <f ca="1">IF($D13="",0,$D13*R13)</f>
        <v>0</v>
      </c>
      <c r="T13" s="121"/>
      <c r="U13" s="153">
        <f ca="1">IF($D13="",0,$D13*T13)</f>
        <v>0</v>
      </c>
      <c r="V13" s="121"/>
      <c r="W13" s="153">
        <f ca="1">IF($D13="",0,$D13*V13)</f>
        <v>0</v>
      </c>
      <c r="X13" s="120"/>
      <c r="Y13" s="99">
        <f ca="1">IF($D13="",0,$D13*X13)</f>
        <v>0</v>
      </c>
      <c r="Z13" s="171"/>
      <c r="AA13" s="140">
        <f ca="1">IF($D13="",0,$D13*Z13)</f>
        <v>0</v>
      </c>
      <c r="AB13" s="83">
        <f t="shared" ref="AB13:AB80" ca="1" si="1">IF(D13="",0,D13*E13)</f>
        <v>0</v>
      </c>
      <c r="AD13" s="71"/>
    </row>
    <row r="14" spans="1:3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F14+H14+J14+L14+N14+P14+R14+T14+V14+X14+Z14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04"/>
      <c r="S14" s="100">
        <f t="shared" ref="S14:S80" ca="1" si="8">IF($D14="",0,$D14*R14)</f>
        <v>0</v>
      </c>
      <c r="T14" s="122"/>
      <c r="U14" s="147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04"/>
      <c r="Y14" s="100">
        <f t="shared" ref="Y14:Y80" ca="1" si="11">IF($D14="",0,$D14*X14)</f>
        <v>0</v>
      </c>
      <c r="Z14" s="171"/>
      <c r="AA14" s="140">
        <f t="shared" ref="AA14:AA80" ca="1" si="12">IF($D14="",0,$D14*Z14)</f>
        <v>0</v>
      </c>
      <c r="AB14" s="83">
        <f t="shared" ca="1" si="1"/>
        <v>0</v>
      </c>
    </row>
    <row r="15" spans="1:30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04"/>
      <c r="S15" s="100">
        <f t="shared" ca="1" si="8"/>
        <v>0</v>
      </c>
      <c r="T15" s="122"/>
      <c r="U15" s="147">
        <f t="shared" ca="1" si="9"/>
        <v>0</v>
      </c>
      <c r="V15" s="122"/>
      <c r="W15" s="147">
        <f t="shared" ca="1" si="10"/>
        <v>0</v>
      </c>
      <c r="X15" s="104"/>
      <c r="Y15" s="100">
        <f t="shared" ca="1" si="11"/>
        <v>0</v>
      </c>
      <c r="Z15" s="171"/>
      <c r="AA15" s="140">
        <f t="shared" ca="1" si="12"/>
        <v>0</v>
      </c>
      <c r="AB15" s="83">
        <f t="shared" ca="1" si="1"/>
        <v>0</v>
      </c>
    </row>
    <row r="16" spans="1:30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04"/>
      <c r="S16" s="100">
        <f t="shared" ca="1" si="8"/>
        <v>0</v>
      </c>
      <c r="T16" s="122"/>
      <c r="U16" s="147">
        <f t="shared" ca="1" si="9"/>
        <v>0</v>
      </c>
      <c r="V16" s="122"/>
      <c r="W16" s="147">
        <f t="shared" ca="1" si="10"/>
        <v>0</v>
      </c>
      <c r="X16" s="104"/>
      <c r="Y16" s="100">
        <f t="shared" ca="1" si="11"/>
        <v>0</v>
      </c>
      <c r="Z16" s="171"/>
      <c r="AA16" s="140">
        <f t="shared" ca="1" si="12"/>
        <v>0</v>
      </c>
      <c r="AB16" s="83">
        <f t="shared" ca="1" si="1"/>
        <v>0</v>
      </c>
    </row>
    <row r="17" spans="1:28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04"/>
      <c r="S17" s="100">
        <f t="shared" si="8"/>
        <v>0</v>
      </c>
      <c r="T17" s="122"/>
      <c r="U17" s="147">
        <f t="shared" si="9"/>
        <v>0</v>
      </c>
      <c r="V17" s="122"/>
      <c r="W17" s="147">
        <f t="shared" si="10"/>
        <v>0</v>
      </c>
      <c r="X17" s="104"/>
      <c r="Y17" s="100">
        <f t="shared" si="11"/>
        <v>0</v>
      </c>
      <c r="Z17" s="171"/>
      <c r="AA17" s="140">
        <f t="shared" si="12"/>
        <v>0</v>
      </c>
      <c r="AB17" s="83">
        <f t="shared" si="1"/>
        <v>0</v>
      </c>
    </row>
    <row r="18" spans="1:28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30.75</v>
      </c>
      <c r="F18" s="107"/>
      <c r="G18" s="100">
        <f t="shared" ca="1" si="3"/>
        <v>0</v>
      </c>
      <c r="H18" s="122"/>
      <c r="I18" s="147">
        <f t="shared" ca="1" si="3"/>
        <v>0</v>
      </c>
      <c r="J18" s="122">
        <v>13.5</v>
      </c>
      <c r="K18" s="147">
        <f t="shared" ca="1" si="4"/>
        <v>1890</v>
      </c>
      <c r="L18" s="104"/>
      <c r="M18" s="100">
        <f t="shared" ca="1" si="5"/>
        <v>0</v>
      </c>
      <c r="N18" s="183"/>
      <c r="O18" s="184">
        <f t="shared" ca="1" si="6"/>
        <v>0</v>
      </c>
      <c r="P18" s="183">
        <v>6.75</v>
      </c>
      <c r="Q18" s="184">
        <f t="shared" ca="1" si="7"/>
        <v>945</v>
      </c>
      <c r="R18" s="104"/>
      <c r="S18" s="100">
        <f t="shared" ca="1" si="8"/>
        <v>0</v>
      </c>
      <c r="T18" s="122"/>
      <c r="U18" s="147">
        <f t="shared" ca="1" si="9"/>
        <v>0</v>
      </c>
      <c r="V18" s="122">
        <v>10.5</v>
      </c>
      <c r="W18" s="147">
        <f t="shared" ca="1" si="10"/>
        <v>1470</v>
      </c>
      <c r="X18" s="104"/>
      <c r="Y18" s="100">
        <f t="shared" ca="1" si="11"/>
        <v>0</v>
      </c>
      <c r="Z18" s="171"/>
      <c r="AA18" s="140">
        <f t="shared" ca="1" si="12"/>
        <v>0</v>
      </c>
      <c r="AB18" s="83">
        <f t="shared" ca="1" si="1"/>
        <v>4305</v>
      </c>
    </row>
    <row r="19" spans="1:28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04"/>
      <c r="S19" s="100">
        <f t="shared" ca="1" si="8"/>
        <v>0</v>
      </c>
      <c r="T19" s="122"/>
      <c r="U19" s="147">
        <f t="shared" ca="1" si="9"/>
        <v>0</v>
      </c>
      <c r="V19" s="122"/>
      <c r="W19" s="147">
        <f t="shared" ca="1" si="10"/>
        <v>0</v>
      </c>
      <c r="X19" s="104"/>
      <c r="Y19" s="100">
        <f t="shared" ca="1" si="11"/>
        <v>0</v>
      </c>
      <c r="Z19" s="171"/>
      <c r="AA19" s="140">
        <f t="shared" ca="1" si="12"/>
        <v>0</v>
      </c>
      <c r="AB19" s="83">
        <f t="shared" ca="1" si="1"/>
        <v>0</v>
      </c>
    </row>
    <row r="20" spans="1:28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04"/>
      <c r="S20" s="100">
        <f t="shared" ca="1" si="8"/>
        <v>0</v>
      </c>
      <c r="T20" s="122"/>
      <c r="U20" s="147">
        <f t="shared" ca="1" si="9"/>
        <v>0</v>
      </c>
      <c r="V20" s="122"/>
      <c r="W20" s="147">
        <f t="shared" ca="1" si="10"/>
        <v>0</v>
      </c>
      <c r="X20" s="104"/>
      <c r="Y20" s="100">
        <f t="shared" ca="1" si="11"/>
        <v>0</v>
      </c>
      <c r="Z20" s="171"/>
      <c r="AA20" s="140">
        <f t="shared" ca="1" si="12"/>
        <v>0</v>
      </c>
      <c r="AB20" s="83">
        <f t="shared" ca="1" si="1"/>
        <v>0</v>
      </c>
    </row>
    <row r="21" spans="1:28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04"/>
      <c r="S21" s="100">
        <f t="shared" ca="1" si="8"/>
        <v>0</v>
      </c>
      <c r="T21" s="122"/>
      <c r="U21" s="147">
        <f t="shared" ca="1" si="9"/>
        <v>0</v>
      </c>
      <c r="V21" s="122"/>
      <c r="W21" s="147">
        <f t="shared" ca="1" si="10"/>
        <v>0</v>
      </c>
      <c r="X21" s="104"/>
      <c r="Y21" s="100">
        <f t="shared" ca="1" si="11"/>
        <v>0</v>
      </c>
      <c r="Z21" s="171"/>
      <c r="AA21" s="140">
        <f t="shared" ca="1" si="12"/>
        <v>0</v>
      </c>
      <c r="AB21" s="83">
        <f t="shared" ca="1" si="1"/>
        <v>0</v>
      </c>
    </row>
    <row r="22" spans="1:28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04"/>
      <c r="S22" s="100">
        <f t="shared" ca="1" si="8"/>
        <v>0</v>
      </c>
      <c r="T22" s="122"/>
      <c r="U22" s="147">
        <f t="shared" ca="1" si="9"/>
        <v>0</v>
      </c>
      <c r="V22" s="122"/>
      <c r="W22" s="147">
        <f t="shared" ca="1" si="10"/>
        <v>0</v>
      </c>
      <c r="X22" s="104"/>
      <c r="Y22" s="100">
        <f t="shared" ca="1" si="11"/>
        <v>0</v>
      </c>
      <c r="Z22" s="171"/>
      <c r="AA22" s="140">
        <f t="shared" ca="1" si="12"/>
        <v>0</v>
      </c>
      <c r="AB22" s="83">
        <f t="shared" ca="1" si="1"/>
        <v>0</v>
      </c>
    </row>
    <row r="23" spans="1:28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04"/>
      <c r="S23" s="100">
        <f t="shared" ca="1" si="8"/>
        <v>0</v>
      </c>
      <c r="T23" s="122"/>
      <c r="U23" s="147">
        <f t="shared" ca="1" si="9"/>
        <v>0</v>
      </c>
      <c r="V23" s="122"/>
      <c r="W23" s="147">
        <f t="shared" ca="1" si="10"/>
        <v>0</v>
      </c>
      <c r="X23" s="104"/>
      <c r="Y23" s="100">
        <f t="shared" ca="1" si="11"/>
        <v>0</v>
      </c>
      <c r="Z23" s="171"/>
      <c r="AA23" s="140">
        <f t="shared" ca="1" si="12"/>
        <v>0</v>
      </c>
      <c r="AB23" s="83">
        <f t="shared" ca="1" si="1"/>
        <v>0</v>
      </c>
    </row>
    <row r="24" spans="1:28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04"/>
      <c r="S24" s="100">
        <f t="shared" si="8"/>
        <v>0</v>
      </c>
      <c r="T24" s="122"/>
      <c r="U24" s="147">
        <f t="shared" si="9"/>
        <v>0</v>
      </c>
      <c r="V24" s="122"/>
      <c r="W24" s="147">
        <f t="shared" si="10"/>
        <v>0</v>
      </c>
      <c r="X24" s="104"/>
      <c r="Y24" s="100">
        <f t="shared" si="11"/>
        <v>0</v>
      </c>
      <c r="Z24" s="171"/>
      <c r="AA24" s="140">
        <f t="shared" si="12"/>
        <v>0</v>
      </c>
      <c r="AB24" s="83">
        <f t="shared" si="1"/>
        <v>0</v>
      </c>
    </row>
    <row r="25" spans="1:28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04"/>
      <c r="S25" s="100">
        <f t="shared" ca="1" si="8"/>
        <v>0</v>
      </c>
      <c r="T25" s="122"/>
      <c r="U25" s="147">
        <f t="shared" ca="1" si="9"/>
        <v>0</v>
      </c>
      <c r="V25" s="122"/>
      <c r="W25" s="147">
        <f t="shared" ca="1" si="10"/>
        <v>0</v>
      </c>
      <c r="X25" s="104"/>
      <c r="Y25" s="100">
        <f t="shared" ca="1" si="11"/>
        <v>0</v>
      </c>
      <c r="Z25" s="171"/>
      <c r="AA25" s="140">
        <f t="shared" ca="1" si="12"/>
        <v>0</v>
      </c>
      <c r="AB25" s="83">
        <f t="shared" ca="1" si="1"/>
        <v>0</v>
      </c>
    </row>
    <row r="26" spans="1:28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04"/>
      <c r="S26" s="100">
        <f t="shared" ca="1" si="8"/>
        <v>0</v>
      </c>
      <c r="T26" s="122"/>
      <c r="U26" s="147">
        <f t="shared" ca="1" si="9"/>
        <v>0</v>
      </c>
      <c r="V26" s="122"/>
      <c r="W26" s="147">
        <f t="shared" ca="1" si="10"/>
        <v>0</v>
      </c>
      <c r="X26" s="104"/>
      <c r="Y26" s="100">
        <f t="shared" ca="1" si="11"/>
        <v>0</v>
      </c>
      <c r="Z26" s="171"/>
      <c r="AA26" s="140">
        <f t="shared" ca="1" si="12"/>
        <v>0</v>
      </c>
      <c r="AB26" s="83">
        <f t="shared" ca="1" si="1"/>
        <v>0</v>
      </c>
    </row>
    <row r="27" spans="1:28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04"/>
      <c r="S27" s="100">
        <f t="shared" ca="1" si="8"/>
        <v>0</v>
      </c>
      <c r="T27" s="122"/>
      <c r="U27" s="147">
        <f t="shared" ca="1" si="9"/>
        <v>0</v>
      </c>
      <c r="V27" s="122"/>
      <c r="W27" s="147">
        <f t="shared" ca="1" si="10"/>
        <v>0</v>
      </c>
      <c r="X27" s="104"/>
      <c r="Y27" s="100">
        <f t="shared" ca="1" si="11"/>
        <v>0</v>
      </c>
      <c r="Z27" s="171"/>
      <c r="AA27" s="140">
        <f t="shared" ca="1" si="12"/>
        <v>0</v>
      </c>
      <c r="AB27" s="83">
        <f t="shared" ca="1" si="1"/>
        <v>0</v>
      </c>
    </row>
    <row r="28" spans="1:28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04"/>
      <c r="S28" s="100">
        <f t="shared" ca="1" si="8"/>
        <v>0</v>
      </c>
      <c r="T28" s="122"/>
      <c r="U28" s="147">
        <f t="shared" ca="1" si="9"/>
        <v>0</v>
      </c>
      <c r="V28" s="122"/>
      <c r="W28" s="147">
        <f t="shared" ca="1" si="10"/>
        <v>0</v>
      </c>
      <c r="X28" s="104"/>
      <c r="Y28" s="100">
        <f t="shared" ca="1" si="11"/>
        <v>0</v>
      </c>
      <c r="Z28" s="171"/>
      <c r="AA28" s="140">
        <f t="shared" ca="1" si="12"/>
        <v>0</v>
      </c>
      <c r="AB28" s="83">
        <f t="shared" ca="1" si="1"/>
        <v>0</v>
      </c>
    </row>
    <row r="29" spans="1:28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04"/>
      <c r="S29" s="100">
        <f t="shared" ca="1" si="8"/>
        <v>0</v>
      </c>
      <c r="T29" s="122"/>
      <c r="U29" s="147">
        <f t="shared" ca="1" si="9"/>
        <v>0</v>
      </c>
      <c r="V29" s="122"/>
      <c r="W29" s="147">
        <f t="shared" ca="1" si="10"/>
        <v>0</v>
      </c>
      <c r="X29" s="104"/>
      <c r="Y29" s="100">
        <f t="shared" ca="1" si="11"/>
        <v>0</v>
      </c>
      <c r="Z29" s="171"/>
      <c r="AA29" s="140">
        <f t="shared" ca="1" si="12"/>
        <v>0</v>
      </c>
      <c r="AB29" s="83">
        <f t="shared" ca="1" si="1"/>
        <v>0</v>
      </c>
    </row>
    <row r="30" spans="1:28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04"/>
      <c r="S30" s="100">
        <f t="shared" ca="1" si="8"/>
        <v>0</v>
      </c>
      <c r="T30" s="122"/>
      <c r="U30" s="147">
        <f t="shared" ca="1" si="9"/>
        <v>0</v>
      </c>
      <c r="V30" s="122"/>
      <c r="W30" s="147">
        <f t="shared" ca="1" si="10"/>
        <v>0</v>
      </c>
      <c r="X30" s="104"/>
      <c r="Y30" s="100">
        <f t="shared" ca="1" si="11"/>
        <v>0</v>
      </c>
      <c r="Z30" s="171"/>
      <c r="AA30" s="140">
        <f t="shared" ca="1" si="12"/>
        <v>0</v>
      </c>
      <c r="AB30" s="83">
        <f t="shared" ca="1" si="1"/>
        <v>0</v>
      </c>
    </row>
    <row r="31" spans="1:28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04"/>
      <c r="S31" s="100">
        <f t="shared" ca="1" si="8"/>
        <v>0</v>
      </c>
      <c r="T31" s="122"/>
      <c r="U31" s="147">
        <f t="shared" ca="1" si="9"/>
        <v>0</v>
      </c>
      <c r="V31" s="122"/>
      <c r="W31" s="147">
        <f t="shared" ca="1" si="10"/>
        <v>0</v>
      </c>
      <c r="X31" s="104"/>
      <c r="Y31" s="100">
        <f t="shared" ca="1" si="11"/>
        <v>0</v>
      </c>
      <c r="Z31" s="171"/>
      <c r="AA31" s="140">
        <f t="shared" ca="1" si="12"/>
        <v>0</v>
      </c>
      <c r="AB31" s="83">
        <f t="shared" ca="1" si="1"/>
        <v>0</v>
      </c>
    </row>
    <row r="32" spans="1:28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04"/>
      <c r="S32" s="100">
        <f t="shared" ca="1" si="8"/>
        <v>0</v>
      </c>
      <c r="T32" s="122"/>
      <c r="U32" s="147">
        <f t="shared" ca="1" si="9"/>
        <v>0</v>
      </c>
      <c r="V32" s="122"/>
      <c r="W32" s="147">
        <f t="shared" ca="1" si="10"/>
        <v>0</v>
      </c>
      <c r="X32" s="104"/>
      <c r="Y32" s="100">
        <f t="shared" ca="1" si="11"/>
        <v>0</v>
      </c>
      <c r="Z32" s="171"/>
      <c r="AA32" s="140">
        <f t="shared" ca="1" si="12"/>
        <v>0</v>
      </c>
      <c r="AB32" s="83">
        <f t="shared" ca="1" si="1"/>
        <v>0</v>
      </c>
    </row>
    <row r="33" spans="1:28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04"/>
      <c r="S33" s="100">
        <f t="shared" ca="1" si="8"/>
        <v>0</v>
      </c>
      <c r="T33" s="122"/>
      <c r="U33" s="147">
        <f t="shared" ca="1" si="9"/>
        <v>0</v>
      </c>
      <c r="V33" s="122"/>
      <c r="W33" s="147">
        <f t="shared" ca="1" si="10"/>
        <v>0</v>
      </c>
      <c r="X33" s="104"/>
      <c r="Y33" s="100">
        <f t="shared" ca="1" si="11"/>
        <v>0</v>
      </c>
      <c r="Z33" s="171"/>
      <c r="AA33" s="140">
        <f t="shared" ca="1" si="12"/>
        <v>0</v>
      </c>
      <c r="AB33" s="83">
        <f t="shared" ca="1" si="1"/>
        <v>0</v>
      </c>
    </row>
    <row r="34" spans="1:28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04"/>
      <c r="S34" s="100">
        <f t="shared" ca="1" si="8"/>
        <v>0</v>
      </c>
      <c r="T34" s="122"/>
      <c r="U34" s="147">
        <f t="shared" ca="1" si="9"/>
        <v>0</v>
      </c>
      <c r="V34" s="122"/>
      <c r="W34" s="147">
        <f t="shared" ca="1" si="10"/>
        <v>0</v>
      </c>
      <c r="X34" s="104"/>
      <c r="Y34" s="100">
        <f t="shared" ca="1" si="11"/>
        <v>0</v>
      </c>
      <c r="Z34" s="171"/>
      <c r="AA34" s="140">
        <f t="shared" ca="1" si="12"/>
        <v>0</v>
      </c>
      <c r="AB34" s="83">
        <f t="shared" ca="1" si="1"/>
        <v>0</v>
      </c>
    </row>
    <row r="35" spans="1:28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24.75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04"/>
      <c r="S35" s="100">
        <f t="shared" ca="1" si="8"/>
        <v>0</v>
      </c>
      <c r="T35" s="122"/>
      <c r="U35" s="147">
        <f t="shared" ca="1" si="9"/>
        <v>0</v>
      </c>
      <c r="V35" s="122"/>
      <c r="W35" s="147">
        <f t="shared" ca="1" si="10"/>
        <v>0</v>
      </c>
      <c r="X35" s="104">
        <v>24.75</v>
      </c>
      <c r="Y35" s="100">
        <f t="shared" ca="1" si="11"/>
        <v>3465</v>
      </c>
      <c r="Z35" s="171"/>
      <c r="AA35" s="140">
        <f t="shared" ca="1" si="12"/>
        <v>0</v>
      </c>
      <c r="AB35" s="83">
        <f t="shared" ca="1" si="1"/>
        <v>3465</v>
      </c>
    </row>
    <row r="36" spans="1:28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04"/>
      <c r="S36" s="100">
        <f t="shared" ca="1" si="8"/>
        <v>0</v>
      </c>
      <c r="T36" s="122"/>
      <c r="U36" s="147">
        <f t="shared" ca="1" si="9"/>
        <v>0</v>
      </c>
      <c r="V36" s="122"/>
      <c r="W36" s="147">
        <f t="shared" ca="1" si="10"/>
        <v>0</v>
      </c>
      <c r="X36" s="104"/>
      <c r="Y36" s="100">
        <f t="shared" ca="1" si="11"/>
        <v>0</v>
      </c>
      <c r="Z36" s="171"/>
      <c r="AA36" s="140">
        <f t="shared" ca="1" si="12"/>
        <v>0</v>
      </c>
      <c r="AB36" s="83">
        <f t="shared" ca="1" si="1"/>
        <v>0</v>
      </c>
    </row>
    <row r="37" spans="1:28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04"/>
      <c r="S37" s="100">
        <f t="shared" si="8"/>
        <v>0</v>
      </c>
      <c r="T37" s="122"/>
      <c r="U37" s="147">
        <f t="shared" si="9"/>
        <v>0</v>
      </c>
      <c r="V37" s="122"/>
      <c r="W37" s="147">
        <f t="shared" si="10"/>
        <v>0</v>
      </c>
      <c r="X37" s="104"/>
      <c r="Y37" s="100">
        <f t="shared" si="11"/>
        <v>0</v>
      </c>
      <c r="Z37" s="171"/>
      <c r="AA37" s="140">
        <f t="shared" si="12"/>
        <v>0</v>
      </c>
      <c r="AB37" s="83">
        <f t="shared" si="1"/>
        <v>0</v>
      </c>
    </row>
    <row r="38" spans="1:28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04"/>
      <c r="S38" s="100">
        <f t="shared" ca="1" si="8"/>
        <v>0</v>
      </c>
      <c r="T38" s="122"/>
      <c r="U38" s="147">
        <f t="shared" ca="1" si="9"/>
        <v>0</v>
      </c>
      <c r="V38" s="122"/>
      <c r="W38" s="147">
        <f t="shared" ca="1" si="10"/>
        <v>0</v>
      </c>
      <c r="X38" s="104"/>
      <c r="Y38" s="100">
        <f t="shared" ca="1" si="11"/>
        <v>0</v>
      </c>
      <c r="Z38" s="171"/>
      <c r="AA38" s="140">
        <f t="shared" ca="1" si="12"/>
        <v>0</v>
      </c>
      <c r="AB38" s="83">
        <f t="shared" ca="1" si="1"/>
        <v>0</v>
      </c>
    </row>
    <row r="39" spans="1:28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04"/>
      <c r="S39" s="100">
        <f t="shared" ca="1" si="8"/>
        <v>0</v>
      </c>
      <c r="T39" s="122"/>
      <c r="U39" s="147">
        <f t="shared" ca="1" si="9"/>
        <v>0</v>
      </c>
      <c r="V39" s="122"/>
      <c r="W39" s="147">
        <f t="shared" ca="1" si="10"/>
        <v>0</v>
      </c>
      <c r="X39" s="104"/>
      <c r="Y39" s="100">
        <f t="shared" ca="1" si="11"/>
        <v>0</v>
      </c>
      <c r="Z39" s="171"/>
      <c r="AA39" s="140">
        <f t="shared" ca="1" si="12"/>
        <v>0</v>
      </c>
      <c r="AB39" s="83">
        <f t="shared" ca="1" si="1"/>
        <v>0</v>
      </c>
    </row>
    <row r="40" spans="1:28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04"/>
      <c r="S40" s="100">
        <f t="shared" ca="1" si="8"/>
        <v>0</v>
      </c>
      <c r="T40" s="122"/>
      <c r="U40" s="147">
        <f t="shared" ca="1" si="9"/>
        <v>0</v>
      </c>
      <c r="V40" s="122"/>
      <c r="W40" s="147">
        <f t="shared" ca="1" si="10"/>
        <v>0</v>
      </c>
      <c r="X40" s="104"/>
      <c r="Y40" s="100">
        <f t="shared" ca="1" si="11"/>
        <v>0</v>
      </c>
      <c r="Z40" s="171"/>
      <c r="AA40" s="140">
        <f t="shared" ca="1" si="12"/>
        <v>0</v>
      </c>
      <c r="AB40" s="83">
        <f t="shared" ca="1" si="1"/>
        <v>0</v>
      </c>
    </row>
    <row r="41" spans="1:28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04"/>
      <c r="S41" s="100">
        <f t="shared" ca="1" si="8"/>
        <v>0</v>
      </c>
      <c r="T41" s="122"/>
      <c r="U41" s="147">
        <f t="shared" ca="1" si="9"/>
        <v>0</v>
      </c>
      <c r="V41" s="122"/>
      <c r="W41" s="147">
        <f t="shared" ca="1" si="10"/>
        <v>0</v>
      </c>
      <c r="X41" s="104"/>
      <c r="Y41" s="100">
        <f t="shared" ca="1" si="11"/>
        <v>0</v>
      </c>
      <c r="Z41" s="171"/>
      <c r="AA41" s="140">
        <f t="shared" ca="1" si="12"/>
        <v>0</v>
      </c>
      <c r="AB41" s="83">
        <f t="shared" ca="1" si="1"/>
        <v>0</v>
      </c>
    </row>
    <row r="42" spans="1:28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04"/>
      <c r="S42" s="100">
        <f t="shared" ca="1" si="8"/>
        <v>0</v>
      </c>
      <c r="T42" s="122"/>
      <c r="U42" s="147">
        <f t="shared" ca="1" si="9"/>
        <v>0</v>
      </c>
      <c r="V42" s="122"/>
      <c r="W42" s="147">
        <f t="shared" ca="1" si="10"/>
        <v>0</v>
      </c>
      <c r="X42" s="104"/>
      <c r="Y42" s="100">
        <f t="shared" ca="1" si="11"/>
        <v>0</v>
      </c>
      <c r="Z42" s="171"/>
      <c r="AA42" s="140">
        <f t="shared" ca="1" si="12"/>
        <v>0</v>
      </c>
      <c r="AB42" s="83">
        <f t="shared" ca="1" si="1"/>
        <v>0</v>
      </c>
    </row>
    <row r="43" spans="1:28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04"/>
      <c r="S43" s="100">
        <f t="shared" ca="1" si="8"/>
        <v>0</v>
      </c>
      <c r="T43" s="122"/>
      <c r="U43" s="147">
        <f t="shared" ca="1" si="9"/>
        <v>0</v>
      </c>
      <c r="V43" s="122"/>
      <c r="W43" s="147">
        <f t="shared" ca="1" si="10"/>
        <v>0</v>
      </c>
      <c r="X43" s="104"/>
      <c r="Y43" s="100">
        <f t="shared" ca="1" si="11"/>
        <v>0</v>
      </c>
      <c r="Z43" s="171"/>
      <c r="AA43" s="140">
        <f t="shared" ca="1" si="12"/>
        <v>0</v>
      </c>
      <c r="AB43" s="83">
        <f t="shared" ca="1" si="1"/>
        <v>0</v>
      </c>
    </row>
    <row r="44" spans="1:28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04"/>
      <c r="S44" s="100">
        <f t="shared" si="8"/>
        <v>0</v>
      </c>
      <c r="T44" s="122"/>
      <c r="U44" s="147">
        <f t="shared" si="9"/>
        <v>0</v>
      </c>
      <c r="V44" s="122"/>
      <c r="W44" s="147">
        <f t="shared" si="10"/>
        <v>0</v>
      </c>
      <c r="X44" s="104"/>
      <c r="Y44" s="100">
        <f t="shared" si="11"/>
        <v>0</v>
      </c>
      <c r="Z44" s="171"/>
      <c r="AA44" s="140">
        <f t="shared" si="12"/>
        <v>0</v>
      </c>
      <c r="AB44" s="83">
        <f t="shared" si="1"/>
        <v>0</v>
      </c>
    </row>
    <row r="45" spans="1:28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04"/>
      <c r="S45" s="100">
        <f t="shared" si="8"/>
        <v>0</v>
      </c>
      <c r="T45" s="122"/>
      <c r="U45" s="147">
        <f t="shared" si="9"/>
        <v>0</v>
      </c>
      <c r="V45" s="122"/>
      <c r="W45" s="147">
        <f t="shared" si="10"/>
        <v>0</v>
      </c>
      <c r="X45" s="104"/>
      <c r="Y45" s="100">
        <f t="shared" si="11"/>
        <v>0</v>
      </c>
      <c r="Z45" s="171"/>
      <c r="AA45" s="140">
        <f t="shared" si="12"/>
        <v>0</v>
      </c>
      <c r="AB45" s="83">
        <f t="shared" si="1"/>
        <v>0</v>
      </c>
    </row>
    <row r="46" spans="1:28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04"/>
      <c r="S46" s="100">
        <f t="shared" ca="1" si="8"/>
        <v>0</v>
      </c>
      <c r="T46" s="122"/>
      <c r="U46" s="147">
        <f t="shared" ca="1" si="9"/>
        <v>0</v>
      </c>
      <c r="V46" s="122"/>
      <c r="W46" s="147">
        <f t="shared" ca="1" si="10"/>
        <v>0</v>
      </c>
      <c r="X46" s="104"/>
      <c r="Y46" s="100">
        <f t="shared" ca="1" si="11"/>
        <v>0</v>
      </c>
      <c r="Z46" s="171"/>
      <c r="AA46" s="140">
        <f t="shared" ca="1" si="12"/>
        <v>0</v>
      </c>
      <c r="AB46" s="83">
        <f t="shared" ca="1" si="1"/>
        <v>0</v>
      </c>
    </row>
    <row r="47" spans="1:28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04"/>
      <c r="S47" s="100">
        <f t="shared" si="8"/>
        <v>0</v>
      </c>
      <c r="T47" s="122"/>
      <c r="U47" s="147">
        <f t="shared" si="9"/>
        <v>0</v>
      </c>
      <c r="V47" s="122"/>
      <c r="W47" s="147">
        <f t="shared" si="10"/>
        <v>0</v>
      </c>
      <c r="X47" s="104"/>
      <c r="Y47" s="100">
        <f t="shared" si="11"/>
        <v>0</v>
      </c>
      <c r="Z47" s="171"/>
      <c r="AA47" s="140">
        <f t="shared" si="12"/>
        <v>0</v>
      </c>
      <c r="AB47" s="83">
        <f t="shared" si="1"/>
        <v>0</v>
      </c>
    </row>
    <row r="48" spans="1:28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04"/>
      <c r="S48" s="100">
        <f t="shared" ca="1" si="8"/>
        <v>0</v>
      </c>
      <c r="T48" s="122"/>
      <c r="U48" s="147">
        <f t="shared" ca="1" si="9"/>
        <v>0</v>
      </c>
      <c r="V48" s="122"/>
      <c r="W48" s="147">
        <f t="shared" ca="1" si="10"/>
        <v>0</v>
      </c>
      <c r="X48" s="104"/>
      <c r="Y48" s="100">
        <f t="shared" ca="1" si="11"/>
        <v>0</v>
      </c>
      <c r="Z48" s="171"/>
      <c r="AA48" s="140">
        <f t="shared" ca="1" si="12"/>
        <v>0</v>
      </c>
      <c r="AB48" s="83">
        <f t="shared" ca="1" si="1"/>
        <v>0</v>
      </c>
    </row>
    <row r="49" spans="1:28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04"/>
      <c r="S49" s="100">
        <f t="shared" si="8"/>
        <v>0</v>
      </c>
      <c r="T49" s="122"/>
      <c r="U49" s="147">
        <f t="shared" si="9"/>
        <v>0</v>
      </c>
      <c r="V49" s="122"/>
      <c r="W49" s="147">
        <f t="shared" si="10"/>
        <v>0</v>
      </c>
      <c r="X49" s="104"/>
      <c r="Y49" s="100">
        <f t="shared" si="11"/>
        <v>0</v>
      </c>
      <c r="Z49" s="171"/>
      <c r="AA49" s="140">
        <f t="shared" si="12"/>
        <v>0</v>
      </c>
      <c r="AB49" s="83">
        <f t="shared" si="1"/>
        <v>0</v>
      </c>
    </row>
    <row r="50" spans="1:28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04"/>
      <c r="S50" s="100">
        <f t="shared" si="8"/>
        <v>0</v>
      </c>
      <c r="T50" s="122"/>
      <c r="U50" s="147">
        <f t="shared" si="9"/>
        <v>0</v>
      </c>
      <c r="V50" s="122"/>
      <c r="W50" s="147">
        <f t="shared" si="10"/>
        <v>0</v>
      </c>
      <c r="X50" s="104"/>
      <c r="Y50" s="100">
        <f t="shared" si="11"/>
        <v>0</v>
      </c>
      <c r="Z50" s="171"/>
      <c r="AA50" s="140">
        <f t="shared" si="12"/>
        <v>0</v>
      </c>
      <c r="AB50" s="83">
        <f t="shared" si="1"/>
        <v>0</v>
      </c>
    </row>
    <row r="51" spans="1:28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04"/>
      <c r="S51" s="100">
        <f t="shared" ca="1" si="8"/>
        <v>0</v>
      </c>
      <c r="T51" s="122"/>
      <c r="U51" s="147">
        <f t="shared" ca="1" si="9"/>
        <v>0</v>
      </c>
      <c r="V51" s="122"/>
      <c r="W51" s="147">
        <f t="shared" ca="1" si="10"/>
        <v>0</v>
      </c>
      <c r="X51" s="104"/>
      <c r="Y51" s="100">
        <f t="shared" ca="1" si="11"/>
        <v>0</v>
      </c>
      <c r="Z51" s="171"/>
      <c r="AA51" s="140">
        <f t="shared" ca="1" si="12"/>
        <v>0</v>
      </c>
      <c r="AB51" s="83">
        <f t="shared" ca="1" si="1"/>
        <v>0</v>
      </c>
    </row>
    <row r="52" spans="1:28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36.75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04"/>
      <c r="S52" s="100">
        <f t="shared" si="8"/>
        <v>0</v>
      </c>
      <c r="T52" s="122"/>
      <c r="U52" s="147">
        <f t="shared" si="9"/>
        <v>0</v>
      </c>
      <c r="V52" s="122"/>
      <c r="W52" s="147">
        <f t="shared" si="10"/>
        <v>0</v>
      </c>
      <c r="X52" s="104">
        <v>36.75</v>
      </c>
      <c r="Y52" s="100">
        <f t="shared" si="11"/>
        <v>3675</v>
      </c>
      <c r="Z52" s="171"/>
      <c r="AA52" s="140">
        <f t="shared" si="12"/>
        <v>0</v>
      </c>
      <c r="AB52" s="83">
        <f t="shared" si="1"/>
        <v>3675</v>
      </c>
    </row>
    <row r="53" spans="1:28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04"/>
      <c r="S53" s="100">
        <f t="shared" si="8"/>
        <v>0</v>
      </c>
      <c r="T53" s="122"/>
      <c r="U53" s="147">
        <f t="shared" si="9"/>
        <v>0</v>
      </c>
      <c r="V53" s="122"/>
      <c r="W53" s="147">
        <f t="shared" si="10"/>
        <v>0</v>
      </c>
      <c r="X53" s="104"/>
      <c r="Y53" s="100">
        <f t="shared" si="11"/>
        <v>0</v>
      </c>
      <c r="Z53" s="171"/>
      <c r="AA53" s="140">
        <f t="shared" si="12"/>
        <v>0</v>
      </c>
      <c r="AB53" s="83">
        <f t="shared" si="1"/>
        <v>0</v>
      </c>
    </row>
    <row r="54" spans="1:28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04"/>
      <c r="S54" s="100">
        <f t="shared" si="8"/>
        <v>0</v>
      </c>
      <c r="T54" s="122"/>
      <c r="U54" s="147">
        <f t="shared" si="9"/>
        <v>0</v>
      </c>
      <c r="V54" s="122"/>
      <c r="W54" s="147">
        <f t="shared" si="10"/>
        <v>0</v>
      </c>
      <c r="X54" s="104"/>
      <c r="Y54" s="100">
        <f t="shared" si="11"/>
        <v>0</v>
      </c>
      <c r="Z54" s="171"/>
      <c r="AA54" s="140">
        <f t="shared" si="12"/>
        <v>0</v>
      </c>
      <c r="AB54" s="83">
        <f t="shared" si="1"/>
        <v>0</v>
      </c>
    </row>
    <row r="55" spans="1:28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04"/>
      <c r="S55" s="100">
        <f t="shared" ca="1" si="8"/>
        <v>0</v>
      </c>
      <c r="T55" s="122"/>
      <c r="U55" s="147">
        <f t="shared" ca="1" si="9"/>
        <v>0</v>
      </c>
      <c r="V55" s="122"/>
      <c r="W55" s="147">
        <f t="shared" ca="1" si="10"/>
        <v>0</v>
      </c>
      <c r="X55" s="104"/>
      <c r="Y55" s="100">
        <f t="shared" ca="1" si="11"/>
        <v>0</v>
      </c>
      <c r="Z55" s="171"/>
      <c r="AA55" s="140">
        <f t="shared" ca="1" si="12"/>
        <v>0</v>
      </c>
      <c r="AB55" s="83">
        <f t="shared" ca="1" si="1"/>
        <v>0</v>
      </c>
    </row>
    <row r="56" spans="1:28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04"/>
      <c r="S56" s="100">
        <f t="shared" ca="1" si="8"/>
        <v>0</v>
      </c>
      <c r="T56" s="122"/>
      <c r="U56" s="147">
        <f t="shared" ca="1" si="9"/>
        <v>0</v>
      </c>
      <c r="V56" s="122"/>
      <c r="W56" s="147">
        <f t="shared" ca="1" si="10"/>
        <v>0</v>
      </c>
      <c r="X56" s="104"/>
      <c r="Y56" s="100">
        <f t="shared" ca="1" si="11"/>
        <v>0</v>
      </c>
      <c r="Z56" s="171"/>
      <c r="AA56" s="140">
        <f t="shared" ca="1" si="12"/>
        <v>0</v>
      </c>
      <c r="AB56" s="83">
        <f t="shared" ca="1" si="1"/>
        <v>0</v>
      </c>
    </row>
    <row r="57" spans="1:28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04"/>
      <c r="S57" s="100">
        <f t="shared" ca="1" si="8"/>
        <v>0</v>
      </c>
      <c r="T57" s="122"/>
      <c r="U57" s="147">
        <f t="shared" ca="1" si="9"/>
        <v>0</v>
      </c>
      <c r="V57" s="122"/>
      <c r="W57" s="147">
        <f t="shared" ca="1" si="10"/>
        <v>0</v>
      </c>
      <c r="X57" s="104"/>
      <c r="Y57" s="100">
        <f t="shared" ca="1" si="11"/>
        <v>0</v>
      </c>
      <c r="Z57" s="171"/>
      <c r="AA57" s="140">
        <f t="shared" ca="1" si="12"/>
        <v>0</v>
      </c>
      <c r="AB57" s="83">
        <f t="shared" ca="1" si="1"/>
        <v>0</v>
      </c>
    </row>
    <row r="58" spans="1:28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04"/>
      <c r="S58" s="100">
        <f t="shared" ca="1" si="8"/>
        <v>0</v>
      </c>
      <c r="T58" s="122"/>
      <c r="U58" s="147">
        <f t="shared" ca="1" si="9"/>
        <v>0</v>
      </c>
      <c r="V58" s="122"/>
      <c r="W58" s="147">
        <f t="shared" ca="1" si="10"/>
        <v>0</v>
      </c>
      <c r="X58" s="104"/>
      <c r="Y58" s="100">
        <f t="shared" ca="1" si="11"/>
        <v>0</v>
      </c>
      <c r="Z58" s="171"/>
      <c r="AA58" s="140">
        <f t="shared" ca="1" si="12"/>
        <v>0</v>
      </c>
      <c r="AB58" s="83">
        <f t="shared" ca="1" si="1"/>
        <v>0</v>
      </c>
    </row>
    <row r="59" spans="1:28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04"/>
      <c r="S59" s="100">
        <f t="shared" ca="1" si="8"/>
        <v>0</v>
      </c>
      <c r="T59" s="122"/>
      <c r="U59" s="147">
        <f t="shared" ca="1" si="9"/>
        <v>0</v>
      </c>
      <c r="V59" s="122"/>
      <c r="W59" s="147">
        <f t="shared" ca="1" si="10"/>
        <v>0</v>
      </c>
      <c r="X59" s="104"/>
      <c r="Y59" s="100">
        <f t="shared" ca="1" si="11"/>
        <v>0</v>
      </c>
      <c r="Z59" s="171"/>
      <c r="AA59" s="140">
        <f t="shared" ca="1" si="12"/>
        <v>0</v>
      </c>
      <c r="AB59" s="83">
        <f t="shared" ca="1" si="1"/>
        <v>0</v>
      </c>
    </row>
    <row r="60" spans="1:28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04"/>
      <c r="S60" s="100">
        <f t="shared" ca="1" si="8"/>
        <v>0</v>
      </c>
      <c r="T60" s="122"/>
      <c r="U60" s="147">
        <f t="shared" ca="1" si="9"/>
        <v>0</v>
      </c>
      <c r="V60" s="122"/>
      <c r="W60" s="147">
        <f t="shared" ca="1" si="10"/>
        <v>0</v>
      </c>
      <c r="X60" s="104"/>
      <c r="Y60" s="100">
        <f t="shared" ca="1" si="11"/>
        <v>0</v>
      </c>
      <c r="Z60" s="171"/>
      <c r="AA60" s="140">
        <f t="shared" ca="1" si="12"/>
        <v>0</v>
      </c>
      <c r="AB60" s="83">
        <f t="shared" ca="1" si="1"/>
        <v>0</v>
      </c>
    </row>
    <row r="61" spans="1:28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04"/>
      <c r="S61" s="100">
        <f t="shared" ca="1" si="8"/>
        <v>0</v>
      </c>
      <c r="T61" s="122"/>
      <c r="U61" s="147">
        <f t="shared" ca="1" si="9"/>
        <v>0</v>
      </c>
      <c r="V61" s="122"/>
      <c r="W61" s="147">
        <f t="shared" ca="1" si="10"/>
        <v>0</v>
      </c>
      <c r="X61" s="104"/>
      <c r="Y61" s="100">
        <f t="shared" ca="1" si="11"/>
        <v>0</v>
      </c>
      <c r="Z61" s="171"/>
      <c r="AA61" s="140">
        <f t="shared" ca="1" si="12"/>
        <v>0</v>
      </c>
      <c r="AB61" s="83">
        <f t="shared" ca="1" si="1"/>
        <v>0</v>
      </c>
    </row>
    <row r="62" spans="1:28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04"/>
      <c r="S62" s="100">
        <f t="shared" si="8"/>
        <v>0</v>
      </c>
      <c r="T62" s="122"/>
      <c r="U62" s="147">
        <f t="shared" si="9"/>
        <v>0</v>
      </c>
      <c r="V62" s="122"/>
      <c r="W62" s="147">
        <f t="shared" si="10"/>
        <v>0</v>
      </c>
      <c r="X62" s="104"/>
      <c r="Y62" s="100">
        <f t="shared" si="11"/>
        <v>0</v>
      </c>
      <c r="Z62" s="171"/>
      <c r="AA62" s="140">
        <f t="shared" si="12"/>
        <v>0</v>
      </c>
      <c r="AB62" s="83">
        <f t="shared" si="1"/>
        <v>0</v>
      </c>
    </row>
    <row r="63" spans="1:28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04"/>
      <c r="S63" s="100">
        <f t="shared" si="8"/>
        <v>0</v>
      </c>
      <c r="T63" s="122"/>
      <c r="U63" s="147">
        <f t="shared" si="9"/>
        <v>0</v>
      </c>
      <c r="V63" s="122"/>
      <c r="W63" s="147">
        <f t="shared" si="10"/>
        <v>0</v>
      </c>
      <c r="X63" s="104"/>
      <c r="Y63" s="100">
        <f t="shared" si="11"/>
        <v>0</v>
      </c>
      <c r="Z63" s="171"/>
      <c r="AA63" s="140">
        <f t="shared" si="12"/>
        <v>0</v>
      </c>
      <c r="AB63" s="83">
        <f t="shared" si="1"/>
        <v>0</v>
      </c>
    </row>
    <row r="64" spans="1:28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04"/>
      <c r="S64" s="100">
        <f t="shared" ca="1" si="8"/>
        <v>0</v>
      </c>
      <c r="T64" s="122"/>
      <c r="U64" s="147">
        <f t="shared" ca="1" si="9"/>
        <v>0</v>
      </c>
      <c r="V64" s="122"/>
      <c r="W64" s="147">
        <f t="shared" ca="1" si="10"/>
        <v>0</v>
      </c>
      <c r="X64" s="104"/>
      <c r="Y64" s="100">
        <f t="shared" ca="1" si="11"/>
        <v>0</v>
      </c>
      <c r="Z64" s="171"/>
      <c r="AA64" s="140">
        <f t="shared" ca="1" si="12"/>
        <v>0</v>
      </c>
      <c r="AB64" s="83">
        <f t="shared" ca="1" si="1"/>
        <v>0</v>
      </c>
    </row>
    <row r="65" spans="1:28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04"/>
      <c r="S65" s="100">
        <f t="shared" si="8"/>
        <v>0</v>
      </c>
      <c r="T65" s="122"/>
      <c r="U65" s="147">
        <f t="shared" si="9"/>
        <v>0</v>
      </c>
      <c r="V65" s="122"/>
      <c r="W65" s="147">
        <f t="shared" si="10"/>
        <v>0</v>
      </c>
      <c r="X65" s="104"/>
      <c r="Y65" s="100">
        <f t="shared" si="11"/>
        <v>0</v>
      </c>
      <c r="Z65" s="171"/>
      <c r="AA65" s="140">
        <f t="shared" si="12"/>
        <v>0</v>
      </c>
      <c r="AB65" s="83">
        <f t="shared" si="1"/>
        <v>0</v>
      </c>
    </row>
    <row r="66" spans="1:28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04"/>
      <c r="S66" s="100">
        <f t="shared" si="8"/>
        <v>0</v>
      </c>
      <c r="T66" s="122"/>
      <c r="U66" s="147">
        <f t="shared" si="9"/>
        <v>0</v>
      </c>
      <c r="V66" s="122"/>
      <c r="W66" s="147">
        <f t="shared" si="10"/>
        <v>0</v>
      </c>
      <c r="X66" s="104"/>
      <c r="Y66" s="100">
        <f t="shared" si="11"/>
        <v>0</v>
      </c>
      <c r="Z66" s="171"/>
      <c r="AA66" s="140">
        <f t="shared" si="12"/>
        <v>0</v>
      </c>
      <c r="AB66" s="83">
        <f t="shared" si="1"/>
        <v>0</v>
      </c>
    </row>
    <row r="67" spans="1:28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04"/>
      <c r="S67" s="100">
        <f t="shared" si="8"/>
        <v>0</v>
      </c>
      <c r="T67" s="122"/>
      <c r="U67" s="147">
        <f t="shared" si="9"/>
        <v>0</v>
      </c>
      <c r="V67" s="122"/>
      <c r="W67" s="147">
        <f t="shared" si="10"/>
        <v>0</v>
      </c>
      <c r="X67" s="104"/>
      <c r="Y67" s="100">
        <f t="shared" si="11"/>
        <v>0</v>
      </c>
      <c r="Z67" s="171"/>
      <c r="AA67" s="140">
        <f t="shared" si="12"/>
        <v>0</v>
      </c>
      <c r="AB67" s="83">
        <f t="shared" si="1"/>
        <v>0</v>
      </c>
    </row>
    <row r="68" spans="1:28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04"/>
      <c r="S68" s="100">
        <f t="shared" si="8"/>
        <v>0</v>
      </c>
      <c r="T68" s="122"/>
      <c r="U68" s="147">
        <f t="shared" si="9"/>
        <v>0</v>
      </c>
      <c r="V68" s="122"/>
      <c r="W68" s="147">
        <f t="shared" si="10"/>
        <v>0</v>
      </c>
      <c r="X68" s="104"/>
      <c r="Y68" s="100">
        <f t="shared" si="11"/>
        <v>0</v>
      </c>
      <c r="Z68" s="171"/>
      <c r="AA68" s="140">
        <f t="shared" si="12"/>
        <v>0</v>
      </c>
      <c r="AB68" s="83">
        <f t="shared" si="1"/>
        <v>0</v>
      </c>
    </row>
    <row r="69" spans="1:28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04"/>
      <c r="S69" s="100">
        <f t="shared" ca="1" si="8"/>
        <v>0</v>
      </c>
      <c r="T69" s="122"/>
      <c r="U69" s="147">
        <f t="shared" ca="1" si="9"/>
        <v>0</v>
      </c>
      <c r="V69" s="122"/>
      <c r="W69" s="147">
        <f t="shared" ca="1" si="10"/>
        <v>0</v>
      </c>
      <c r="X69" s="104"/>
      <c r="Y69" s="100">
        <f t="shared" ca="1" si="11"/>
        <v>0</v>
      </c>
      <c r="Z69" s="171"/>
      <c r="AA69" s="140">
        <f t="shared" ca="1" si="12"/>
        <v>0</v>
      </c>
      <c r="AB69" s="83">
        <f t="shared" ca="1" si="1"/>
        <v>0</v>
      </c>
    </row>
    <row r="70" spans="1:28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04"/>
      <c r="S70" s="100">
        <f t="shared" ca="1" si="8"/>
        <v>0</v>
      </c>
      <c r="T70" s="122"/>
      <c r="U70" s="147">
        <f t="shared" ca="1" si="9"/>
        <v>0</v>
      </c>
      <c r="V70" s="122"/>
      <c r="W70" s="147">
        <f t="shared" ca="1" si="10"/>
        <v>0</v>
      </c>
      <c r="X70" s="104"/>
      <c r="Y70" s="100">
        <f t="shared" ca="1" si="11"/>
        <v>0</v>
      </c>
      <c r="Z70" s="171"/>
      <c r="AA70" s="140">
        <f t="shared" ca="1" si="12"/>
        <v>0</v>
      </c>
      <c r="AB70" s="83">
        <f t="shared" ca="1" si="1"/>
        <v>0</v>
      </c>
    </row>
    <row r="71" spans="1:28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04"/>
      <c r="S71" s="100">
        <f t="shared" si="8"/>
        <v>0</v>
      </c>
      <c r="T71" s="122"/>
      <c r="U71" s="147">
        <f t="shared" si="9"/>
        <v>0</v>
      </c>
      <c r="V71" s="122"/>
      <c r="W71" s="147">
        <f t="shared" si="10"/>
        <v>0</v>
      </c>
      <c r="X71" s="104"/>
      <c r="Y71" s="100">
        <f t="shared" si="11"/>
        <v>0</v>
      </c>
      <c r="Z71" s="171"/>
      <c r="AA71" s="140">
        <f t="shared" si="12"/>
        <v>0</v>
      </c>
      <c r="AB71" s="83">
        <f t="shared" si="1"/>
        <v>0</v>
      </c>
    </row>
    <row r="72" spans="1:28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04"/>
      <c r="S72" s="100">
        <f t="shared" si="8"/>
        <v>0</v>
      </c>
      <c r="T72" s="122"/>
      <c r="U72" s="147">
        <f t="shared" si="9"/>
        <v>0</v>
      </c>
      <c r="V72" s="122"/>
      <c r="W72" s="147">
        <f t="shared" si="10"/>
        <v>0</v>
      </c>
      <c r="X72" s="104"/>
      <c r="Y72" s="100">
        <f t="shared" si="11"/>
        <v>0</v>
      </c>
      <c r="Z72" s="171"/>
      <c r="AA72" s="140">
        <f t="shared" si="12"/>
        <v>0</v>
      </c>
      <c r="AB72" s="83">
        <f t="shared" si="1"/>
        <v>0</v>
      </c>
    </row>
    <row r="73" spans="1:28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04"/>
      <c r="S73" s="100">
        <f t="shared" si="8"/>
        <v>0</v>
      </c>
      <c r="T73" s="122"/>
      <c r="U73" s="147">
        <f t="shared" si="9"/>
        <v>0</v>
      </c>
      <c r="V73" s="122"/>
      <c r="W73" s="147">
        <f t="shared" si="10"/>
        <v>0</v>
      </c>
      <c r="X73" s="104"/>
      <c r="Y73" s="100">
        <f t="shared" si="11"/>
        <v>0</v>
      </c>
      <c r="Z73" s="171"/>
      <c r="AA73" s="140">
        <f t="shared" si="12"/>
        <v>0</v>
      </c>
      <c r="AB73" s="83">
        <f t="shared" si="1"/>
        <v>0</v>
      </c>
    </row>
    <row r="74" spans="1:28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04"/>
      <c r="S74" s="100">
        <f t="shared" si="8"/>
        <v>0</v>
      </c>
      <c r="T74" s="122"/>
      <c r="U74" s="147">
        <f t="shared" si="9"/>
        <v>0</v>
      </c>
      <c r="V74" s="122"/>
      <c r="W74" s="147">
        <f t="shared" si="10"/>
        <v>0</v>
      </c>
      <c r="X74" s="104"/>
      <c r="Y74" s="100">
        <f t="shared" si="11"/>
        <v>0</v>
      </c>
      <c r="Z74" s="171"/>
      <c r="AA74" s="140">
        <f t="shared" si="12"/>
        <v>0</v>
      </c>
      <c r="AB74" s="83">
        <f t="shared" si="1"/>
        <v>0</v>
      </c>
    </row>
    <row r="75" spans="1:28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04"/>
      <c r="S75" s="100">
        <f t="shared" si="8"/>
        <v>0</v>
      </c>
      <c r="T75" s="122"/>
      <c r="U75" s="147">
        <f t="shared" si="9"/>
        <v>0</v>
      </c>
      <c r="V75" s="122"/>
      <c r="W75" s="147">
        <f t="shared" si="10"/>
        <v>0</v>
      </c>
      <c r="X75" s="104"/>
      <c r="Y75" s="100">
        <f t="shared" si="11"/>
        <v>0</v>
      </c>
      <c r="Z75" s="171"/>
      <c r="AA75" s="140">
        <f t="shared" si="12"/>
        <v>0</v>
      </c>
      <c r="AB75" s="83">
        <f t="shared" si="1"/>
        <v>0</v>
      </c>
    </row>
    <row r="76" spans="1:28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04"/>
      <c r="S76" s="100">
        <f t="shared" si="8"/>
        <v>0</v>
      </c>
      <c r="T76" s="122"/>
      <c r="U76" s="147">
        <f t="shared" si="9"/>
        <v>0</v>
      </c>
      <c r="V76" s="122"/>
      <c r="W76" s="147">
        <f t="shared" si="10"/>
        <v>0</v>
      </c>
      <c r="X76" s="104"/>
      <c r="Y76" s="100">
        <f t="shared" si="11"/>
        <v>0</v>
      </c>
      <c r="Z76" s="171"/>
      <c r="AA76" s="140">
        <f t="shared" si="12"/>
        <v>0</v>
      </c>
      <c r="AB76" s="83">
        <f t="shared" si="1"/>
        <v>0</v>
      </c>
    </row>
    <row r="77" spans="1:28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04"/>
      <c r="S77" s="100">
        <f t="shared" si="8"/>
        <v>0</v>
      </c>
      <c r="T77" s="122"/>
      <c r="U77" s="147">
        <f t="shared" si="9"/>
        <v>0</v>
      </c>
      <c r="V77" s="122"/>
      <c r="W77" s="147">
        <f t="shared" si="10"/>
        <v>0</v>
      </c>
      <c r="X77" s="104"/>
      <c r="Y77" s="100">
        <f t="shared" si="11"/>
        <v>0</v>
      </c>
      <c r="Z77" s="171"/>
      <c r="AA77" s="140">
        <f t="shared" si="12"/>
        <v>0</v>
      </c>
      <c r="AB77" s="83">
        <f t="shared" si="1"/>
        <v>0</v>
      </c>
    </row>
    <row r="78" spans="1:28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04"/>
      <c r="S78" s="100">
        <f t="shared" ca="1" si="8"/>
        <v>0</v>
      </c>
      <c r="T78" s="122"/>
      <c r="U78" s="147">
        <f t="shared" ca="1" si="9"/>
        <v>0</v>
      </c>
      <c r="V78" s="122"/>
      <c r="W78" s="147">
        <f t="shared" ca="1" si="10"/>
        <v>0</v>
      </c>
      <c r="X78" s="104"/>
      <c r="Y78" s="100">
        <f t="shared" ca="1" si="11"/>
        <v>0</v>
      </c>
      <c r="Z78" s="171"/>
      <c r="AA78" s="140">
        <f t="shared" ca="1" si="12"/>
        <v>0</v>
      </c>
      <c r="AB78" s="83">
        <f t="shared" ca="1" si="1"/>
        <v>0</v>
      </c>
    </row>
    <row r="79" spans="1:28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04"/>
      <c r="S79" s="100">
        <f t="shared" ca="1" si="8"/>
        <v>0</v>
      </c>
      <c r="T79" s="122"/>
      <c r="U79" s="147">
        <f t="shared" ca="1" si="9"/>
        <v>0</v>
      </c>
      <c r="V79" s="122"/>
      <c r="W79" s="147">
        <f t="shared" ca="1" si="10"/>
        <v>0</v>
      </c>
      <c r="X79" s="104"/>
      <c r="Y79" s="100">
        <f t="shared" ca="1" si="11"/>
        <v>0</v>
      </c>
      <c r="Z79" s="171"/>
      <c r="AA79" s="140">
        <f t="shared" ca="1" si="12"/>
        <v>0</v>
      </c>
      <c r="AB79" s="83">
        <f t="shared" ca="1" si="1"/>
        <v>0</v>
      </c>
    </row>
    <row r="80" spans="1:28" ht="15" customHeight="1">
      <c r="A80" s="91" t="s">
        <v>258</v>
      </c>
      <c r="B80" s="14" t="s">
        <v>66</v>
      </c>
      <c r="C80" s="18" t="s">
        <v>6</v>
      </c>
      <c r="D80" s="19">
        <f t="shared" ref="D80:D87" si="13">IF(OR($C80="",$C80=0),"",VLOOKUP($C80,Ansätze,$D$11,FALSE))</f>
        <v>100</v>
      </c>
      <c r="E80" s="20">
        <f t="shared" si="2"/>
        <v>0</v>
      </c>
      <c r="F80" s="75"/>
      <c r="G80" s="100">
        <f t="shared" ref="G80:I95" si="14">IF($D80="",0,$D80*F80)</f>
        <v>0</v>
      </c>
      <c r="H80" s="122"/>
      <c r="I80" s="147">
        <f t="shared" si="14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04"/>
      <c r="S80" s="100">
        <f t="shared" si="8"/>
        <v>0</v>
      </c>
      <c r="T80" s="122"/>
      <c r="U80" s="147">
        <f t="shared" si="9"/>
        <v>0</v>
      </c>
      <c r="V80" s="122"/>
      <c r="W80" s="147">
        <f t="shared" si="10"/>
        <v>0</v>
      </c>
      <c r="X80" s="104"/>
      <c r="Y80" s="100">
        <f t="shared" si="11"/>
        <v>0</v>
      </c>
      <c r="Z80" s="171"/>
      <c r="AA80" s="140">
        <f t="shared" si="12"/>
        <v>0</v>
      </c>
      <c r="AB80" s="83">
        <f t="shared" si="1"/>
        <v>0</v>
      </c>
    </row>
    <row r="81" spans="1:28" ht="15" customHeight="1">
      <c r="A81" s="91" t="s">
        <v>274</v>
      </c>
      <c r="B81" s="14" t="s">
        <v>66</v>
      </c>
      <c r="C81" s="18" t="s">
        <v>9</v>
      </c>
      <c r="D81" s="19">
        <f t="shared" si="13"/>
        <v>35</v>
      </c>
      <c r="E81" s="20">
        <f t="shared" ref="E81:E102" si="15">F81+H81+J81+L81+N81+P81+R81+T81+V81+X81+Z81</f>
        <v>0</v>
      </c>
      <c r="F81" s="75"/>
      <c r="G81" s="100">
        <f t="shared" si="14"/>
        <v>0</v>
      </c>
      <c r="H81" s="122"/>
      <c r="I81" s="147">
        <f t="shared" si="14"/>
        <v>0</v>
      </c>
      <c r="J81" s="122"/>
      <c r="K81" s="147">
        <f t="shared" ref="K81:K100" si="16">IF($D81="",0,$D81*J81)</f>
        <v>0</v>
      </c>
      <c r="L81" s="104"/>
      <c r="M81" s="100">
        <f t="shared" ref="M81:M100" si="17">IF($D81="",0,$D81*L81)</f>
        <v>0</v>
      </c>
      <c r="N81" s="183"/>
      <c r="O81" s="184">
        <f t="shared" ref="O81:O100" si="18">IF($D81="",0,$D81*N81)</f>
        <v>0</v>
      </c>
      <c r="P81" s="183"/>
      <c r="Q81" s="184">
        <f t="shared" ref="Q81:Q100" si="19">IF($D81="",0,$D81*P81)</f>
        <v>0</v>
      </c>
      <c r="R81" s="104"/>
      <c r="S81" s="100">
        <f t="shared" ref="S81:S100" si="20">IF($D81="",0,$D81*R81)</f>
        <v>0</v>
      </c>
      <c r="T81" s="122"/>
      <c r="U81" s="147">
        <f t="shared" ref="U81:U100" si="21">IF($D81="",0,$D81*T81)</f>
        <v>0</v>
      </c>
      <c r="V81" s="122"/>
      <c r="W81" s="147">
        <f t="shared" ref="W81:W100" si="22">IF($D81="",0,$D81*V81)</f>
        <v>0</v>
      </c>
      <c r="X81" s="104"/>
      <c r="Y81" s="100">
        <f t="shared" ref="Y81:Y88" si="23">IF($D81="",0,$D81*X81)</f>
        <v>0</v>
      </c>
      <c r="Z81" s="171"/>
      <c r="AA81" s="140">
        <f t="shared" ref="AA81:AA100" si="24">IF($D81="",0,$D81*Z81)</f>
        <v>0</v>
      </c>
      <c r="AB81" s="83">
        <f t="shared" ref="AB81:AB101" si="25">IF(D81="",0,D81*E81)</f>
        <v>0</v>
      </c>
    </row>
    <row r="82" spans="1:28" ht="15" customHeight="1">
      <c r="A82" s="91" t="s">
        <v>275</v>
      </c>
      <c r="B82" s="14" t="s">
        <v>66</v>
      </c>
      <c r="C82" s="18" t="s">
        <v>5</v>
      </c>
      <c r="D82" s="19">
        <f t="shared" si="13"/>
        <v>118</v>
      </c>
      <c r="E82" s="20">
        <f t="shared" si="15"/>
        <v>0</v>
      </c>
      <c r="F82" s="75"/>
      <c r="G82" s="100">
        <f t="shared" si="14"/>
        <v>0</v>
      </c>
      <c r="H82" s="122"/>
      <c r="I82" s="147">
        <f t="shared" si="14"/>
        <v>0</v>
      </c>
      <c r="J82" s="122"/>
      <c r="K82" s="147">
        <f t="shared" si="16"/>
        <v>0</v>
      </c>
      <c r="L82" s="104"/>
      <c r="M82" s="100">
        <f t="shared" si="17"/>
        <v>0</v>
      </c>
      <c r="N82" s="183"/>
      <c r="O82" s="184">
        <f t="shared" si="18"/>
        <v>0</v>
      </c>
      <c r="P82" s="183"/>
      <c r="Q82" s="184">
        <f t="shared" si="19"/>
        <v>0</v>
      </c>
      <c r="R82" s="104"/>
      <c r="S82" s="100">
        <f t="shared" si="20"/>
        <v>0</v>
      </c>
      <c r="T82" s="122"/>
      <c r="U82" s="147">
        <f t="shared" si="21"/>
        <v>0</v>
      </c>
      <c r="V82" s="122"/>
      <c r="W82" s="147">
        <f t="shared" si="22"/>
        <v>0</v>
      </c>
      <c r="X82" s="104"/>
      <c r="Y82" s="100">
        <f t="shared" si="23"/>
        <v>0</v>
      </c>
      <c r="Z82" s="171"/>
      <c r="AA82" s="140">
        <f t="shared" si="24"/>
        <v>0</v>
      </c>
      <c r="AB82" s="83">
        <f t="shared" si="25"/>
        <v>0</v>
      </c>
    </row>
    <row r="83" spans="1:28" ht="15" customHeight="1">
      <c r="A83" s="91" t="s">
        <v>284</v>
      </c>
      <c r="B83" s="14" t="s">
        <v>66</v>
      </c>
      <c r="C83" s="18" t="s">
        <v>6</v>
      </c>
      <c r="D83" s="19">
        <f t="shared" si="13"/>
        <v>100</v>
      </c>
      <c r="E83" s="20">
        <f t="shared" si="15"/>
        <v>0</v>
      </c>
      <c r="F83" s="75"/>
      <c r="G83" s="100">
        <f t="shared" si="14"/>
        <v>0</v>
      </c>
      <c r="H83" s="122"/>
      <c r="I83" s="147">
        <f t="shared" si="14"/>
        <v>0</v>
      </c>
      <c r="J83" s="122"/>
      <c r="K83" s="147">
        <f t="shared" si="16"/>
        <v>0</v>
      </c>
      <c r="L83" s="104"/>
      <c r="M83" s="100">
        <f t="shared" si="17"/>
        <v>0</v>
      </c>
      <c r="N83" s="183"/>
      <c r="O83" s="184">
        <f t="shared" si="18"/>
        <v>0</v>
      </c>
      <c r="P83" s="183"/>
      <c r="Q83" s="184">
        <f t="shared" si="19"/>
        <v>0</v>
      </c>
      <c r="R83" s="104"/>
      <c r="S83" s="100">
        <f t="shared" si="20"/>
        <v>0</v>
      </c>
      <c r="T83" s="122"/>
      <c r="U83" s="147">
        <f t="shared" si="21"/>
        <v>0</v>
      </c>
      <c r="V83" s="122"/>
      <c r="W83" s="147">
        <f t="shared" si="22"/>
        <v>0</v>
      </c>
      <c r="X83" s="104"/>
      <c r="Y83" s="100">
        <f t="shared" si="23"/>
        <v>0</v>
      </c>
      <c r="Z83" s="171"/>
      <c r="AA83" s="140">
        <f t="shared" si="24"/>
        <v>0</v>
      </c>
      <c r="AB83" s="83">
        <f t="shared" si="25"/>
        <v>0</v>
      </c>
    </row>
    <row r="84" spans="1:28" ht="15" customHeight="1">
      <c r="A84" s="91" t="s">
        <v>285</v>
      </c>
      <c r="B84" s="14" t="s">
        <v>66</v>
      </c>
      <c r="C84" s="18" t="s">
        <v>9</v>
      </c>
      <c r="D84" s="19">
        <f t="shared" si="13"/>
        <v>35</v>
      </c>
      <c r="E84" s="20">
        <f t="shared" si="15"/>
        <v>0</v>
      </c>
      <c r="F84" s="75"/>
      <c r="G84" s="100">
        <f t="shared" si="14"/>
        <v>0</v>
      </c>
      <c r="H84" s="122"/>
      <c r="I84" s="147">
        <f t="shared" si="14"/>
        <v>0</v>
      </c>
      <c r="J84" s="122"/>
      <c r="K84" s="147">
        <f t="shared" si="16"/>
        <v>0</v>
      </c>
      <c r="L84" s="104"/>
      <c r="M84" s="100">
        <f t="shared" si="17"/>
        <v>0</v>
      </c>
      <c r="N84" s="183"/>
      <c r="O84" s="184">
        <f t="shared" si="18"/>
        <v>0</v>
      </c>
      <c r="P84" s="183"/>
      <c r="Q84" s="184">
        <f t="shared" si="19"/>
        <v>0</v>
      </c>
      <c r="R84" s="104"/>
      <c r="S84" s="100">
        <f t="shared" si="20"/>
        <v>0</v>
      </c>
      <c r="T84" s="122"/>
      <c r="U84" s="147">
        <f t="shared" si="21"/>
        <v>0</v>
      </c>
      <c r="V84" s="122"/>
      <c r="W84" s="147">
        <f t="shared" si="22"/>
        <v>0</v>
      </c>
      <c r="X84" s="104"/>
      <c r="Y84" s="100">
        <f t="shared" si="23"/>
        <v>0</v>
      </c>
      <c r="Z84" s="171"/>
      <c r="AA84" s="140">
        <f t="shared" si="24"/>
        <v>0</v>
      </c>
      <c r="AB84" s="83">
        <f t="shared" si="25"/>
        <v>0</v>
      </c>
    </row>
    <row r="85" spans="1:28" ht="15" customHeight="1">
      <c r="A85" s="91" t="s">
        <v>286</v>
      </c>
      <c r="B85" s="14" t="s">
        <v>66</v>
      </c>
      <c r="C85" s="18" t="s">
        <v>6</v>
      </c>
      <c r="D85" s="19">
        <f t="shared" si="13"/>
        <v>100</v>
      </c>
      <c r="E85" s="20">
        <f t="shared" si="15"/>
        <v>0</v>
      </c>
      <c r="F85" s="75"/>
      <c r="G85" s="100">
        <f t="shared" si="14"/>
        <v>0</v>
      </c>
      <c r="H85" s="122"/>
      <c r="I85" s="147">
        <f t="shared" si="14"/>
        <v>0</v>
      </c>
      <c r="J85" s="122"/>
      <c r="K85" s="147">
        <f t="shared" si="16"/>
        <v>0</v>
      </c>
      <c r="L85" s="104"/>
      <c r="M85" s="100">
        <f t="shared" si="17"/>
        <v>0</v>
      </c>
      <c r="N85" s="183"/>
      <c r="O85" s="184">
        <f t="shared" si="18"/>
        <v>0</v>
      </c>
      <c r="P85" s="183"/>
      <c r="Q85" s="184">
        <f t="shared" si="19"/>
        <v>0</v>
      </c>
      <c r="R85" s="104"/>
      <c r="S85" s="100">
        <f t="shared" si="20"/>
        <v>0</v>
      </c>
      <c r="T85" s="122"/>
      <c r="U85" s="147">
        <f t="shared" si="21"/>
        <v>0</v>
      </c>
      <c r="V85" s="122"/>
      <c r="W85" s="147">
        <f t="shared" si="22"/>
        <v>0</v>
      </c>
      <c r="X85" s="104"/>
      <c r="Y85" s="100">
        <f t="shared" si="23"/>
        <v>0</v>
      </c>
      <c r="Z85" s="171"/>
      <c r="AA85" s="140">
        <f t="shared" si="24"/>
        <v>0</v>
      </c>
      <c r="AB85" s="83">
        <f t="shared" si="25"/>
        <v>0</v>
      </c>
    </row>
    <row r="86" spans="1:28" ht="15" customHeight="1">
      <c r="A86" s="91" t="s">
        <v>292</v>
      </c>
      <c r="B86" s="14" t="s">
        <v>66</v>
      </c>
      <c r="C86" s="18" t="s">
        <v>8</v>
      </c>
      <c r="D86" s="19">
        <f t="shared" si="13"/>
        <v>60</v>
      </c>
      <c r="E86" s="20">
        <f t="shared" si="15"/>
        <v>0</v>
      </c>
      <c r="F86" s="75"/>
      <c r="G86" s="100">
        <f t="shared" si="14"/>
        <v>0</v>
      </c>
      <c r="H86" s="122"/>
      <c r="I86" s="147">
        <f t="shared" si="14"/>
        <v>0</v>
      </c>
      <c r="J86" s="122"/>
      <c r="K86" s="147">
        <f t="shared" si="16"/>
        <v>0</v>
      </c>
      <c r="L86" s="104"/>
      <c r="M86" s="100">
        <f t="shared" si="17"/>
        <v>0</v>
      </c>
      <c r="N86" s="183"/>
      <c r="O86" s="184">
        <f t="shared" si="18"/>
        <v>0</v>
      </c>
      <c r="P86" s="183"/>
      <c r="Q86" s="184">
        <f t="shared" si="19"/>
        <v>0</v>
      </c>
      <c r="R86" s="104"/>
      <c r="S86" s="100">
        <f t="shared" si="20"/>
        <v>0</v>
      </c>
      <c r="T86" s="122"/>
      <c r="U86" s="147">
        <f t="shared" si="21"/>
        <v>0</v>
      </c>
      <c r="V86" s="122"/>
      <c r="W86" s="147">
        <f t="shared" si="22"/>
        <v>0</v>
      </c>
      <c r="X86" s="104"/>
      <c r="Y86" s="100">
        <f t="shared" si="23"/>
        <v>0</v>
      </c>
      <c r="Z86" s="171"/>
      <c r="AA86" s="140">
        <f t="shared" si="24"/>
        <v>0</v>
      </c>
      <c r="AB86" s="83">
        <f t="shared" si="25"/>
        <v>0</v>
      </c>
    </row>
    <row r="87" spans="1:28" ht="15" customHeight="1">
      <c r="A87" s="85" t="s">
        <v>296</v>
      </c>
      <c r="B87" t="s">
        <v>66</v>
      </c>
      <c r="C87" s="18" t="s">
        <v>6</v>
      </c>
      <c r="D87" s="19">
        <f t="shared" si="13"/>
        <v>100</v>
      </c>
      <c r="E87" s="20">
        <f t="shared" si="15"/>
        <v>0</v>
      </c>
      <c r="F87" s="75"/>
      <c r="G87" s="100">
        <f t="shared" si="14"/>
        <v>0</v>
      </c>
      <c r="H87" s="122"/>
      <c r="I87" s="147">
        <f t="shared" si="14"/>
        <v>0</v>
      </c>
      <c r="J87" s="122"/>
      <c r="K87" s="147">
        <f t="shared" si="16"/>
        <v>0</v>
      </c>
      <c r="L87" s="104"/>
      <c r="M87" s="100">
        <f t="shared" si="17"/>
        <v>0</v>
      </c>
      <c r="N87" s="183"/>
      <c r="O87" s="184">
        <f t="shared" si="18"/>
        <v>0</v>
      </c>
      <c r="P87" s="183"/>
      <c r="Q87" s="184">
        <f t="shared" si="19"/>
        <v>0</v>
      </c>
      <c r="R87" s="104"/>
      <c r="S87" s="100">
        <f t="shared" si="20"/>
        <v>0</v>
      </c>
      <c r="T87" s="122"/>
      <c r="U87" s="147">
        <f t="shared" si="21"/>
        <v>0</v>
      </c>
      <c r="V87" s="122"/>
      <c r="W87" s="147">
        <f t="shared" si="22"/>
        <v>0</v>
      </c>
      <c r="X87" s="104"/>
      <c r="Y87" s="100">
        <f t="shared" si="23"/>
        <v>0</v>
      </c>
      <c r="Z87" s="171"/>
      <c r="AA87" s="140">
        <f t="shared" si="24"/>
        <v>0</v>
      </c>
      <c r="AB87" s="83">
        <f t="shared" si="25"/>
        <v>0</v>
      </c>
    </row>
    <row r="88" spans="1:28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5"/>
        <v>0</v>
      </c>
      <c r="F88" s="75"/>
      <c r="G88" s="100">
        <f t="shared" si="14"/>
        <v>0</v>
      </c>
      <c r="H88" s="122"/>
      <c r="I88" s="147">
        <f t="shared" si="14"/>
        <v>0</v>
      </c>
      <c r="J88" s="122"/>
      <c r="K88" s="147">
        <f t="shared" si="16"/>
        <v>0</v>
      </c>
      <c r="L88" s="104"/>
      <c r="M88" s="100">
        <f t="shared" si="17"/>
        <v>0</v>
      </c>
      <c r="N88" s="183"/>
      <c r="O88" s="184">
        <f t="shared" si="18"/>
        <v>0</v>
      </c>
      <c r="P88" s="183"/>
      <c r="Q88" s="184">
        <f t="shared" si="19"/>
        <v>0</v>
      </c>
      <c r="R88" s="104"/>
      <c r="S88" s="100">
        <f t="shared" si="20"/>
        <v>0</v>
      </c>
      <c r="T88" s="122"/>
      <c r="U88" s="147">
        <f t="shared" si="21"/>
        <v>0</v>
      </c>
      <c r="V88" s="122"/>
      <c r="W88" s="147">
        <f t="shared" si="22"/>
        <v>0</v>
      </c>
      <c r="X88" s="104"/>
      <c r="Y88" s="100">
        <f t="shared" si="23"/>
        <v>0</v>
      </c>
      <c r="Z88" s="171"/>
      <c r="AA88" s="140">
        <f t="shared" si="24"/>
        <v>0</v>
      </c>
      <c r="AB88" s="83">
        <f t="shared" si="25"/>
        <v>0</v>
      </c>
    </row>
    <row r="89" spans="1:28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5"/>
        <v>0</v>
      </c>
      <c r="F89" s="75"/>
      <c r="G89" s="100">
        <f t="shared" si="14"/>
        <v>0</v>
      </c>
      <c r="H89" s="122"/>
      <c r="I89" s="147">
        <f t="shared" si="14"/>
        <v>0</v>
      </c>
      <c r="J89" s="122"/>
      <c r="K89" s="147">
        <f t="shared" si="16"/>
        <v>0</v>
      </c>
      <c r="L89" s="104"/>
      <c r="M89" s="100">
        <f t="shared" si="17"/>
        <v>0</v>
      </c>
      <c r="N89" s="183"/>
      <c r="O89" s="184">
        <f t="shared" si="18"/>
        <v>0</v>
      </c>
      <c r="P89" s="183"/>
      <c r="Q89" s="184">
        <f t="shared" si="19"/>
        <v>0</v>
      </c>
      <c r="R89" s="104"/>
      <c r="S89" s="100">
        <f t="shared" si="20"/>
        <v>0</v>
      </c>
      <c r="T89" s="122"/>
      <c r="U89" s="147">
        <f t="shared" si="21"/>
        <v>0</v>
      </c>
      <c r="V89" s="122"/>
      <c r="W89" s="147">
        <f t="shared" si="22"/>
        <v>0</v>
      </c>
      <c r="X89" s="104"/>
      <c r="Y89" s="100">
        <f>IF($D89="",0,$D89*X89)</f>
        <v>0</v>
      </c>
      <c r="Z89" s="171"/>
      <c r="AA89" s="140">
        <f t="shared" si="24"/>
        <v>0</v>
      </c>
      <c r="AB89" s="83">
        <f t="shared" si="25"/>
        <v>0</v>
      </c>
    </row>
    <row r="90" spans="1:28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5"/>
        <v>0</v>
      </c>
      <c r="F90" s="75"/>
      <c r="G90" s="100">
        <f t="shared" si="14"/>
        <v>0</v>
      </c>
      <c r="H90" s="122"/>
      <c r="I90" s="147">
        <f t="shared" si="14"/>
        <v>0</v>
      </c>
      <c r="J90" s="122"/>
      <c r="K90" s="147">
        <f t="shared" si="16"/>
        <v>0</v>
      </c>
      <c r="L90" s="104"/>
      <c r="M90" s="100">
        <f t="shared" si="17"/>
        <v>0</v>
      </c>
      <c r="N90" s="183"/>
      <c r="O90" s="184">
        <f t="shared" si="18"/>
        <v>0</v>
      </c>
      <c r="P90" s="183"/>
      <c r="Q90" s="184">
        <f t="shared" si="19"/>
        <v>0</v>
      </c>
      <c r="R90" s="104"/>
      <c r="S90" s="100">
        <f t="shared" si="20"/>
        <v>0</v>
      </c>
      <c r="T90" s="122"/>
      <c r="U90" s="147">
        <f t="shared" si="21"/>
        <v>0</v>
      </c>
      <c r="V90" s="122"/>
      <c r="W90" s="147">
        <f t="shared" si="22"/>
        <v>0</v>
      </c>
      <c r="X90" s="104"/>
      <c r="Y90" s="100">
        <f t="shared" ref="Y90:Y100" si="26">IF($D90="",0,$D90*X90)</f>
        <v>0</v>
      </c>
      <c r="Z90" s="171"/>
      <c r="AA90" s="140">
        <f t="shared" si="24"/>
        <v>0</v>
      </c>
      <c r="AB90" s="83">
        <f t="shared" si="25"/>
        <v>0</v>
      </c>
    </row>
    <row r="91" spans="1:28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5"/>
        <v>0</v>
      </c>
      <c r="F91" s="75"/>
      <c r="G91" s="100">
        <f t="shared" si="14"/>
        <v>0</v>
      </c>
      <c r="H91" s="122"/>
      <c r="I91" s="147">
        <f t="shared" si="14"/>
        <v>0</v>
      </c>
      <c r="J91" s="122"/>
      <c r="K91" s="147">
        <f t="shared" si="16"/>
        <v>0</v>
      </c>
      <c r="L91" s="104"/>
      <c r="M91" s="100">
        <f t="shared" si="17"/>
        <v>0</v>
      </c>
      <c r="N91" s="183"/>
      <c r="O91" s="184">
        <f t="shared" si="18"/>
        <v>0</v>
      </c>
      <c r="P91" s="183"/>
      <c r="Q91" s="184">
        <f t="shared" si="19"/>
        <v>0</v>
      </c>
      <c r="R91" s="104"/>
      <c r="S91" s="100">
        <f t="shared" si="20"/>
        <v>0</v>
      </c>
      <c r="T91" s="122"/>
      <c r="U91" s="147">
        <f t="shared" si="21"/>
        <v>0</v>
      </c>
      <c r="V91" s="122"/>
      <c r="W91" s="147">
        <f t="shared" si="22"/>
        <v>0</v>
      </c>
      <c r="X91" s="104"/>
      <c r="Y91" s="100">
        <f t="shared" si="26"/>
        <v>0</v>
      </c>
      <c r="Z91" s="171"/>
      <c r="AA91" s="140">
        <f t="shared" si="24"/>
        <v>0</v>
      </c>
      <c r="AB91" s="83">
        <f t="shared" si="25"/>
        <v>0</v>
      </c>
    </row>
    <row r="92" spans="1:28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5"/>
        <v>0</v>
      </c>
      <c r="F92" s="75"/>
      <c r="G92" s="100">
        <f t="shared" si="14"/>
        <v>0</v>
      </c>
      <c r="H92" s="122"/>
      <c r="I92" s="147">
        <f t="shared" si="14"/>
        <v>0</v>
      </c>
      <c r="J92" s="122"/>
      <c r="K92" s="147">
        <f t="shared" si="16"/>
        <v>0</v>
      </c>
      <c r="L92" s="104"/>
      <c r="M92" s="100">
        <f t="shared" si="17"/>
        <v>0</v>
      </c>
      <c r="N92" s="183"/>
      <c r="O92" s="184">
        <f t="shared" si="18"/>
        <v>0</v>
      </c>
      <c r="P92" s="183"/>
      <c r="Q92" s="184">
        <f t="shared" si="19"/>
        <v>0</v>
      </c>
      <c r="R92" s="104"/>
      <c r="S92" s="100">
        <f t="shared" si="20"/>
        <v>0</v>
      </c>
      <c r="T92" s="122"/>
      <c r="U92" s="147">
        <f t="shared" si="21"/>
        <v>0</v>
      </c>
      <c r="V92" s="122"/>
      <c r="W92" s="147">
        <f t="shared" si="22"/>
        <v>0</v>
      </c>
      <c r="X92" s="104"/>
      <c r="Y92" s="100">
        <f t="shared" si="26"/>
        <v>0</v>
      </c>
      <c r="Z92" s="171"/>
      <c r="AA92" s="140">
        <f t="shared" si="24"/>
        <v>0</v>
      </c>
      <c r="AB92" s="83">
        <f t="shared" si="25"/>
        <v>0</v>
      </c>
    </row>
    <row r="93" spans="1:28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5"/>
        <v>0</v>
      </c>
      <c r="F93" s="75"/>
      <c r="G93" s="100">
        <f t="shared" si="14"/>
        <v>0</v>
      </c>
      <c r="H93" s="122"/>
      <c r="I93" s="147">
        <f t="shared" si="14"/>
        <v>0</v>
      </c>
      <c r="J93" s="122"/>
      <c r="K93" s="147">
        <f t="shared" si="16"/>
        <v>0</v>
      </c>
      <c r="L93" s="104"/>
      <c r="M93" s="100">
        <f t="shared" si="17"/>
        <v>0</v>
      </c>
      <c r="N93" s="183"/>
      <c r="O93" s="184">
        <f t="shared" si="18"/>
        <v>0</v>
      </c>
      <c r="P93" s="183"/>
      <c r="Q93" s="184">
        <f t="shared" si="19"/>
        <v>0</v>
      </c>
      <c r="R93" s="104"/>
      <c r="S93" s="100">
        <f t="shared" si="20"/>
        <v>0</v>
      </c>
      <c r="T93" s="122"/>
      <c r="U93" s="147">
        <f t="shared" si="21"/>
        <v>0</v>
      </c>
      <c r="V93" s="122"/>
      <c r="W93" s="147">
        <f t="shared" si="22"/>
        <v>0</v>
      </c>
      <c r="X93" s="104"/>
      <c r="Y93" s="100">
        <f t="shared" si="26"/>
        <v>0</v>
      </c>
      <c r="Z93" s="171"/>
      <c r="AA93" s="140">
        <f t="shared" si="24"/>
        <v>0</v>
      </c>
      <c r="AB93" s="83">
        <f t="shared" si="25"/>
        <v>0</v>
      </c>
    </row>
    <row r="94" spans="1:28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5"/>
        <v>0</v>
      </c>
      <c r="F94" s="75"/>
      <c r="G94" s="100">
        <f t="shared" si="14"/>
        <v>0</v>
      </c>
      <c r="H94" s="107"/>
      <c r="I94" s="147">
        <f t="shared" si="14"/>
        <v>0</v>
      </c>
      <c r="J94" s="214"/>
      <c r="K94" s="147">
        <f t="shared" si="16"/>
        <v>0</v>
      </c>
      <c r="L94" s="75"/>
      <c r="M94" s="100">
        <f t="shared" si="17"/>
        <v>0</v>
      </c>
      <c r="N94" s="233"/>
      <c r="O94" s="184">
        <f t="shared" si="18"/>
        <v>0</v>
      </c>
      <c r="P94" s="234"/>
      <c r="Q94" s="184">
        <f t="shared" si="19"/>
        <v>0</v>
      </c>
      <c r="R94" s="75"/>
      <c r="S94" s="100">
        <f t="shared" si="20"/>
        <v>0</v>
      </c>
      <c r="T94" s="107"/>
      <c r="U94" s="147">
        <f t="shared" si="21"/>
        <v>0</v>
      </c>
      <c r="V94" s="107"/>
      <c r="W94" s="147">
        <f t="shared" si="22"/>
        <v>0</v>
      </c>
      <c r="X94" s="75"/>
      <c r="Y94" s="100">
        <f t="shared" si="26"/>
        <v>0</v>
      </c>
      <c r="Z94" s="171"/>
      <c r="AA94" s="140">
        <f t="shared" si="24"/>
        <v>0</v>
      </c>
      <c r="AB94" s="83">
        <f t="shared" si="25"/>
        <v>0</v>
      </c>
    </row>
    <row r="95" spans="1:28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5"/>
        <v>0</v>
      </c>
      <c r="F95" s="75"/>
      <c r="G95" s="100">
        <f t="shared" si="14"/>
        <v>0</v>
      </c>
      <c r="H95" s="107"/>
      <c r="I95" s="147">
        <f t="shared" si="14"/>
        <v>0</v>
      </c>
      <c r="J95" s="214"/>
      <c r="K95" s="147">
        <f t="shared" si="16"/>
        <v>0</v>
      </c>
      <c r="L95" s="75"/>
      <c r="M95" s="100">
        <f t="shared" si="17"/>
        <v>0</v>
      </c>
      <c r="N95" s="233"/>
      <c r="O95" s="184">
        <f t="shared" si="18"/>
        <v>0</v>
      </c>
      <c r="P95" s="234"/>
      <c r="Q95" s="184">
        <f t="shared" si="19"/>
        <v>0</v>
      </c>
      <c r="R95" s="75"/>
      <c r="S95" s="100">
        <f t="shared" si="20"/>
        <v>0</v>
      </c>
      <c r="T95" s="107"/>
      <c r="U95" s="147">
        <f t="shared" si="21"/>
        <v>0</v>
      </c>
      <c r="V95" s="107"/>
      <c r="W95" s="147">
        <f t="shared" si="22"/>
        <v>0</v>
      </c>
      <c r="X95" s="75"/>
      <c r="Y95" s="100">
        <f t="shared" si="26"/>
        <v>0</v>
      </c>
      <c r="Z95" s="171"/>
      <c r="AA95" s="140">
        <f t="shared" si="24"/>
        <v>0</v>
      </c>
      <c r="AB95" s="83">
        <f t="shared" si="25"/>
        <v>0</v>
      </c>
    </row>
    <row r="96" spans="1:28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5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6"/>
        <v>0</v>
      </c>
      <c r="L96" s="75"/>
      <c r="M96" s="100">
        <f t="shared" si="17"/>
        <v>0</v>
      </c>
      <c r="N96" s="233"/>
      <c r="O96" s="184">
        <f t="shared" si="18"/>
        <v>0</v>
      </c>
      <c r="P96" s="234"/>
      <c r="Q96" s="184">
        <f t="shared" si="19"/>
        <v>0</v>
      </c>
      <c r="R96" s="75"/>
      <c r="S96" s="100">
        <f t="shared" si="20"/>
        <v>0</v>
      </c>
      <c r="T96" s="107"/>
      <c r="U96" s="147">
        <f t="shared" si="21"/>
        <v>0</v>
      </c>
      <c r="V96" s="107"/>
      <c r="W96" s="147">
        <f t="shared" si="22"/>
        <v>0</v>
      </c>
      <c r="X96" s="75"/>
      <c r="Y96" s="100">
        <f t="shared" si="26"/>
        <v>0</v>
      </c>
      <c r="Z96" s="171"/>
      <c r="AA96" s="140">
        <f t="shared" si="24"/>
        <v>0</v>
      </c>
      <c r="AB96" s="83">
        <f t="shared" si="25"/>
        <v>0</v>
      </c>
    </row>
    <row r="97" spans="1:29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5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6"/>
        <v>0</v>
      </c>
      <c r="L97" s="75"/>
      <c r="M97" s="100">
        <f t="shared" si="17"/>
        <v>0</v>
      </c>
      <c r="N97" s="233"/>
      <c r="O97" s="184">
        <f t="shared" si="18"/>
        <v>0</v>
      </c>
      <c r="P97" s="234"/>
      <c r="Q97" s="184">
        <f t="shared" si="19"/>
        <v>0</v>
      </c>
      <c r="R97" s="75"/>
      <c r="S97" s="100">
        <f t="shared" si="20"/>
        <v>0</v>
      </c>
      <c r="T97" s="107"/>
      <c r="U97" s="147">
        <f t="shared" si="21"/>
        <v>0</v>
      </c>
      <c r="V97" s="107"/>
      <c r="W97" s="147">
        <f t="shared" si="22"/>
        <v>0</v>
      </c>
      <c r="X97" s="75"/>
      <c r="Y97" s="100">
        <f t="shared" si="26"/>
        <v>0</v>
      </c>
      <c r="Z97" s="171"/>
      <c r="AA97" s="140">
        <f t="shared" si="24"/>
        <v>0</v>
      </c>
      <c r="AB97" s="83">
        <f t="shared" si="25"/>
        <v>0</v>
      </c>
    </row>
    <row r="98" spans="1:29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100" ca="1" si="27">IF(OR($C98="",$C98=0),"",VLOOKUP($C98,Ansätze,$D$11,FALSE))</f>
        <v>35</v>
      </c>
      <c r="E98" s="20">
        <f t="shared" si="15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6"/>
        <v>0</v>
      </c>
      <c r="L98" s="75"/>
      <c r="M98" s="100">
        <f t="shared" ca="1" si="17"/>
        <v>0</v>
      </c>
      <c r="N98" s="233"/>
      <c r="O98" s="184">
        <f t="shared" ca="1" si="18"/>
        <v>0</v>
      </c>
      <c r="P98" s="234"/>
      <c r="Q98" s="184">
        <f t="shared" ca="1" si="19"/>
        <v>0</v>
      </c>
      <c r="R98" s="75"/>
      <c r="S98" s="100">
        <f t="shared" ca="1" si="20"/>
        <v>0</v>
      </c>
      <c r="T98" s="107"/>
      <c r="U98" s="147">
        <f t="shared" ca="1" si="21"/>
        <v>0</v>
      </c>
      <c r="V98" s="107"/>
      <c r="W98" s="147">
        <f t="shared" ca="1" si="22"/>
        <v>0</v>
      </c>
      <c r="X98" s="75"/>
      <c r="Y98" s="100">
        <f t="shared" ca="1" si="26"/>
        <v>0</v>
      </c>
      <c r="Z98" s="171"/>
      <c r="AA98" s="140">
        <f t="shared" ca="1" si="24"/>
        <v>0</v>
      </c>
      <c r="AB98" s="83">
        <f t="shared" ca="1" si="25"/>
        <v>0</v>
      </c>
    </row>
    <row r="99" spans="1:29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27"/>
        <v>35</v>
      </c>
      <c r="E99" s="20">
        <f t="shared" si="15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6"/>
        <v>0</v>
      </c>
      <c r="L99" s="75"/>
      <c r="M99" s="100">
        <f t="shared" ca="1" si="17"/>
        <v>0</v>
      </c>
      <c r="N99" s="233"/>
      <c r="O99" s="184">
        <f t="shared" ca="1" si="18"/>
        <v>0</v>
      </c>
      <c r="P99" s="234"/>
      <c r="Q99" s="184">
        <f t="shared" ca="1" si="19"/>
        <v>0</v>
      </c>
      <c r="R99" s="75"/>
      <c r="S99" s="100">
        <f t="shared" ca="1" si="20"/>
        <v>0</v>
      </c>
      <c r="T99" s="107"/>
      <c r="U99" s="147">
        <f t="shared" ca="1" si="21"/>
        <v>0</v>
      </c>
      <c r="V99" s="107"/>
      <c r="W99" s="147">
        <f t="shared" ca="1" si="22"/>
        <v>0</v>
      </c>
      <c r="X99" s="75"/>
      <c r="Y99" s="100">
        <f t="shared" ca="1" si="26"/>
        <v>0</v>
      </c>
      <c r="Z99" s="171"/>
      <c r="AA99" s="140">
        <f t="shared" ca="1" si="24"/>
        <v>0</v>
      </c>
      <c r="AB99" s="83">
        <f t="shared" ca="1" si="25"/>
        <v>0</v>
      </c>
    </row>
    <row r="100" spans="1:29" ht="15" customHeight="1">
      <c r="A100" s="91" t="s">
        <v>381</v>
      </c>
      <c r="B100" s="14" t="s">
        <v>66</v>
      </c>
      <c r="C100" s="18" t="str">
        <f ca="1">IF($A100="","",INDEX(INDIRECT("'MA-Liste'!"&amp;$C$11),MATCH($A100,'MA-Liste'!$M:$M,FALSE)))</f>
        <v>C</v>
      </c>
      <c r="D100" s="19">
        <f t="shared" ca="1" si="27"/>
        <v>118</v>
      </c>
      <c r="E100" s="20">
        <f t="shared" si="15"/>
        <v>0</v>
      </c>
      <c r="F100" s="75"/>
      <c r="G100" s="100">
        <f ca="1">IF($D100="",0,$D100*F100)</f>
        <v>0</v>
      </c>
      <c r="H100" s="107"/>
      <c r="I100" s="147">
        <f ca="1">IF($D100="",0,$D100*H100)</f>
        <v>0</v>
      </c>
      <c r="J100" s="214"/>
      <c r="K100" s="147">
        <f t="shared" ca="1" si="16"/>
        <v>0</v>
      </c>
      <c r="L100" s="75"/>
      <c r="M100" s="100">
        <f t="shared" ca="1" si="17"/>
        <v>0</v>
      </c>
      <c r="N100" s="233"/>
      <c r="O100" s="184">
        <f t="shared" ca="1" si="18"/>
        <v>0</v>
      </c>
      <c r="P100" s="234"/>
      <c r="Q100" s="184">
        <f t="shared" ca="1" si="19"/>
        <v>0</v>
      </c>
      <c r="R100" s="75"/>
      <c r="S100" s="100">
        <f t="shared" ca="1" si="20"/>
        <v>0</v>
      </c>
      <c r="T100" s="107"/>
      <c r="U100" s="147">
        <f t="shared" ca="1" si="21"/>
        <v>0</v>
      </c>
      <c r="V100" s="107"/>
      <c r="W100" s="147">
        <f t="shared" ca="1" si="22"/>
        <v>0</v>
      </c>
      <c r="X100" s="75"/>
      <c r="Y100" s="100">
        <f t="shared" ca="1" si="26"/>
        <v>0</v>
      </c>
      <c r="Z100" s="171"/>
      <c r="AA100" s="140">
        <f t="shared" ca="1" si="24"/>
        <v>0</v>
      </c>
      <c r="AB100" s="83">
        <f t="shared" ca="1" si="25"/>
        <v>0</v>
      </c>
    </row>
    <row r="101" spans="1:29" ht="15" customHeight="1">
      <c r="A101" s="85"/>
      <c r="B101" s="14"/>
      <c r="C101" s="18"/>
      <c r="D101" s="19"/>
      <c r="E101" s="20"/>
      <c r="F101" s="75"/>
      <c r="G101" s="100"/>
      <c r="H101" s="107"/>
      <c r="I101" s="147"/>
      <c r="J101" s="214"/>
      <c r="K101" s="147"/>
      <c r="L101" s="75"/>
      <c r="M101" s="100"/>
      <c r="N101" s="233"/>
      <c r="O101" s="184"/>
      <c r="P101" s="234"/>
      <c r="Q101" s="184"/>
      <c r="R101" s="75"/>
      <c r="S101" s="100"/>
      <c r="T101" s="107"/>
      <c r="U101" s="147"/>
      <c r="V101" s="107"/>
      <c r="W101" s="147"/>
      <c r="X101" s="75"/>
      <c r="Y101" s="100"/>
      <c r="Z101" s="171"/>
      <c r="AA101" s="140"/>
      <c r="AB101" s="83">
        <f t="shared" si="25"/>
        <v>0</v>
      </c>
    </row>
    <row r="102" spans="1:29" s="62" customFormat="1" ht="15" customHeight="1">
      <c r="A102" s="86"/>
      <c r="C102" s="63" t="s">
        <v>155</v>
      </c>
      <c r="D102" s="57"/>
      <c r="E102" s="20">
        <f t="shared" si="15"/>
        <v>92.25</v>
      </c>
      <c r="F102" s="76">
        <f>SUM(F12:F101)</f>
        <v>0</v>
      </c>
      <c r="G102" s="77"/>
      <c r="H102" s="154">
        <f>SUM(H12:H101)</f>
        <v>0</v>
      </c>
      <c r="I102" s="155"/>
      <c r="J102" s="207">
        <f>SUM(J12:J101)</f>
        <v>13.5</v>
      </c>
      <c r="K102" s="207"/>
      <c r="L102" s="76">
        <f>SUM(L12:L101)</f>
        <v>0</v>
      </c>
      <c r="M102" s="77"/>
      <c r="N102" s="185">
        <f>SUM(N12:N101)</f>
        <v>0</v>
      </c>
      <c r="O102" s="186"/>
      <c r="P102" s="212">
        <f>SUM(P12:P101)</f>
        <v>6.75</v>
      </c>
      <c r="Q102" s="212"/>
      <c r="R102" s="76">
        <f>SUM(R12:R101)</f>
        <v>0</v>
      </c>
      <c r="S102" s="77"/>
      <c r="T102" s="154">
        <f>SUM(T12:T101)</f>
        <v>0</v>
      </c>
      <c r="U102" s="155"/>
      <c r="V102" s="154">
        <f>SUM(V12:V101)</f>
        <v>10.5</v>
      </c>
      <c r="W102" s="155"/>
      <c r="X102" s="76">
        <f>SUM(X12:X101)</f>
        <v>61.5</v>
      </c>
      <c r="Y102" s="77"/>
      <c r="Z102" s="77">
        <f>SUM(Z12:Z101)</f>
        <v>0</v>
      </c>
      <c r="AA102" s="77"/>
      <c r="AB102" s="77"/>
    </row>
    <row r="103" spans="1:29" ht="4.5" customHeight="1">
      <c r="A103" s="87"/>
      <c r="B103" s="40"/>
      <c r="C103" s="69"/>
      <c r="D103" s="70"/>
      <c r="E103" s="70"/>
      <c r="F103" s="78"/>
      <c r="G103" s="79"/>
      <c r="H103" s="156"/>
      <c r="I103" s="157"/>
      <c r="J103" s="208"/>
      <c r="K103" s="208"/>
      <c r="L103" s="78"/>
      <c r="M103" s="79"/>
      <c r="N103" s="187"/>
      <c r="O103" s="188"/>
      <c r="P103" s="213"/>
      <c r="Q103" s="213"/>
      <c r="R103" s="78"/>
      <c r="S103" s="79"/>
      <c r="T103" s="156"/>
      <c r="U103" s="157"/>
      <c r="V103" s="156"/>
      <c r="W103" s="157"/>
      <c r="X103" s="78"/>
      <c r="Y103" s="79"/>
      <c r="Z103" s="70"/>
      <c r="AA103" s="70"/>
      <c r="AB103" s="70"/>
      <c r="AC103" s="65"/>
    </row>
    <row r="104" spans="1:29" s="14" customFormat="1" ht="15" customHeight="1">
      <c r="A104" s="159"/>
      <c r="B104" s="159"/>
      <c r="C104" s="67" t="s">
        <v>156</v>
      </c>
      <c r="D104" s="160"/>
      <c r="E104" s="161"/>
      <c r="F104" s="80"/>
      <c r="G104" s="81">
        <f ca="1">SUM(G12:G103)</f>
        <v>0</v>
      </c>
      <c r="H104" s="80"/>
      <c r="I104" s="81">
        <f ca="1">SUM(I12:I103)</f>
        <v>0</v>
      </c>
      <c r="J104" s="97"/>
      <c r="K104" s="97">
        <f ca="1">SUM(K12:K103)</f>
        <v>1890</v>
      </c>
      <c r="L104" s="80"/>
      <c r="M104" s="81">
        <f ca="1">SUM(M12:M103)</f>
        <v>0</v>
      </c>
      <c r="N104" s="80"/>
      <c r="O104" s="81">
        <f ca="1">SUM(O12:O103)</f>
        <v>0</v>
      </c>
      <c r="P104" s="97"/>
      <c r="Q104" s="97">
        <f ca="1">SUM(Q12:Q103)</f>
        <v>945</v>
      </c>
      <c r="R104" s="80"/>
      <c r="S104" s="81">
        <f ca="1">SUM(S12:S103)</f>
        <v>0</v>
      </c>
      <c r="T104" s="80"/>
      <c r="U104" s="81">
        <f ca="1">SUM(U12:U103)</f>
        <v>0</v>
      </c>
      <c r="V104" s="80"/>
      <c r="W104" s="81">
        <f ca="1">SUM(W12:W103)</f>
        <v>1470</v>
      </c>
      <c r="X104" s="80"/>
      <c r="Y104" s="81">
        <f ca="1">SUM(Y12:Y103)</f>
        <v>7140</v>
      </c>
      <c r="Z104" s="81"/>
      <c r="AA104" s="81">
        <f ca="1">SUM(AA12:AA103)</f>
        <v>0</v>
      </c>
      <c r="AB104" s="81">
        <f ca="1">SUM(AB13:AB103)</f>
        <v>11445</v>
      </c>
    </row>
    <row r="105" spans="1:29">
      <c r="C105" s="41" t="s">
        <v>25</v>
      </c>
      <c r="F105" s="41"/>
      <c r="G105" s="41"/>
      <c r="H105" s="41"/>
      <c r="I105" s="41"/>
      <c r="J105" s="41"/>
      <c r="K105" s="41"/>
      <c r="L105" s="41"/>
      <c r="M105" s="41"/>
      <c r="N105" s="191"/>
      <c r="O105" s="191"/>
      <c r="P105" s="191"/>
      <c r="Q105" s="191"/>
      <c r="R105" s="41"/>
      <c r="S105" s="41"/>
      <c r="T105" s="41"/>
      <c r="U105" s="41"/>
      <c r="V105" s="41"/>
      <c r="W105" s="41"/>
      <c r="X105" s="41"/>
      <c r="Y105" s="41"/>
      <c r="Z105" s="41"/>
      <c r="AA105" s="41"/>
      <c r="AB105" s="42">
        <f ca="1">SUBTOTAL(9,AB13:AB103)</f>
        <v>11445</v>
      </c>
    </row>
    <row r="106" spans="1:29">
      <c r="C106" s="56"/>
      <c r="F106" s="56"/>
      <c r="G106" s="56"/>
      <c r="H106" s="158"/>
      <c r="I106" s="158"/>
      <c r="J106" s="158"/>
      <c r="K106" s="158"/>
      <c r="L106" s="56"/>
      <c r="M106" s="56"/>
      <c r="N106" s="192"/>
      <c r="O106" s="192"/>
      <c r="P106" s="192"/>
      <c r="Q106" s="192"/>
      <c r="R106" s="56"/>
      <c r="S106" s="56"/>
      <c r="T106" s="158"/>
      <c r="U106" s="158"/>
      <c r="V106" s="158"/>
      <c r="W106" s="158"/>
      <c r="X106" s="56"/>
      <c r="Y106" s="56"/>
      <c r="Z106" s="56"/>
      <c r="AA106" s="56"/>
    </row>
    <row r="107" spans="1:29">
      <c r="A107" s="218" t="s">
        <v>309</v>
      </c>
      <c r="B107">
        <v>3.5</v>
      </c>
      <c r="AB107" s="19"/>
    </row>
    <row r="111" spans="1:29">
      <c r="O111" s="193">
        <f>SUM(O107:O110)</f>
        <v>0</v>
      </c>
    </row>
    <row r="116" spans="28:28">
      <c r="AB116" s="21">
        <f>SUM(AB114-AB113)</f>
        <v>0</v>
      </c>
    </row>
  </sheetData>
  <autoFilter ref="A12:AB104" xr:uid="{00000000-0009-0000-0000-00003A000000}"/>
  <mergeCells count="13">
    <mergeCell ref="Z10:AA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4" xr:uid="{00000000-0002-0000-3A00-000000000000}">
      <formula1>Name</formula1>
    </dataValidation>
    <dataValidation type="list" allowBlank="1" showInputMessage="1" showErrorMessage="1" sqref="C12" xr:uid="{00000000-0002-0000-3A00-000001000000}">
      <formula1>Kategorie</formula1>
    </dataValidation>
    <dataValidation type="list" allowBlank="1" showInputMessage="1" showErrorMessage="1" sqref="D12" xr:uid="{00000000-0002-0000-3A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>
    <tabColor rgb="FFFF0000"/>
    <pageSetUpPr fitToPage="1"/>
  </sheetPr>
  <dimension ref="A1:AH116"/>
  <sheetViews>
    <sheetView topLeftCell="G7" zoomScale="120" zoomScaleNormal="120" zoomScaleSheetLayoutView="100" workbookViewId="0">
      <pane ySplit="3450" topLeftCell="A13" activePane="bottomLeft"/>
      <selection activeCell="G8" sqref="G8"/>
      <selection pane="bottomLeft" activeCell="Z19" sqref="Z1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1" width="9.7109375" style="127" customWidth="1"/>
    <col min="12" max="13" width="9.7109375" style="21" customWidth="1"/>
    <col min="14" max="19" width="9.7109375" style="193" customWidth="1"/>
    <col min="20" max="21" width="9.7109375" style="21" customWidth="1"/>
    <col min="22" max="27" width="9.7109375" style="127" customWidth="1"/>
    <col min="28" max="31" width="9.7109375" style="21" customWidth="1"/>
    <col min="32" max="32" width="11.85546875" style="21" customWidth="1"/>
    <col min="33" max="33" width="9.7109375" customWidth="1"/>
  </cols>
  <sheetData>
    <row r="1" spans="1:34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3"/>
      <c r="M1" s="3"/>
      <c r="N1" s="172"/>
      <c r="O1" s="172"/>
      <c r="P1" s="172"/>
      <c r="Q1" s="172"/>
      <c r="R1" s="172"/>
      <c r="S1" s="172"/>
      <c r="T1" s="3"/>
      <c r="U1" s="3"/>
      <c r="V1" s="123"/>
      <c r="W1" s="123"/>
      <c r="X1" s="123"/>
      <c r="Y1" s="123"/>
      <c r="Z1" s="123"/>
      <c r="AA1" s="123"/>
      <c r="AB1" s="3"/>
      <c r="AC1" s="3"/>
      <c r="AD1" s="3"/>
      <c r="AE1" s="3"/>
      <c r="AF1" s="3"/>
      <c r="AG1" s="3"/>
    </row>
    <row r="2" spans="1:34" s="15" customFormat="1" ht="15" customHeight="1">
      <c r="A2" s="106" t="s">
        <v>22</v>
      </c>
      <c r="H2" s="8"/>
      <c r="I2" s="8"/>
      <c r="J2" s="8"/>
      <c r="K2" s="8"/>
      <c r="N2" s="173"/>
      <c r="O2" s="173"/>
      <c r="P2" s="173"/>
      <c r="Q2" s="173"/>
      <c r="R2" s="173"/>
      <c r="S2" s="173"/>
      <c r="V2" s="8"/>
      <c r="W2" s="8"/>
      <c r="X2" s="8"/>
      <c r="Y2" s="8"/>
      <c r="Z2" s="8"/>
      <c r="AA2" s="8"/>
    </row>
    <row r="3" spans="1:34" s="15" customFormat="1" ht="14.25">
      <c r="A3" s="105"/>
      <c r="H3" s="8"/>
      <c r="I3" s="8"/>
      <c r="J3" s="8"/>
      <c r="K3" s="8"/>
      <c r="N3" s="173"/>
      <c r="O3" s="173"/>
      <c r="P3" s="173"/>
      <c r="Q3" s="173"/>
      <c r="R3" s="173"/>
      <c r="S3" s="173"/>
      <c r="V3" s="8"/>
      <c r="W3" s="8"/>
      <c r="X3" s="8"/>
      <c r="Y3" s="8"/>
      <c r="Z3" s="8"/>
      <c r="AA3" s="8"/>
    </row>
    <row r="4" spans="1:34" s="15" customFormat="1" ht="15">
      <c r="A4" s="106" t="s">
        <v>159</v>
      </c>
      <c r="B4" s="272" t="str">
        <f>IF(Vertragsdaten!B6="","",Vertragsdaten!B6)</f>
        <v>EP SIEP</v>
      </c>
      <c r="C4" s="272"/>
      <c r="D4" s="272"/>
      <c r="E4" s="59"/>
      <c r="F4" s="59"/>
      <c r="G4" s="59"/>
      <c r="H4" s="150"/>
      <c r="I4" s="150"/>
      <c r="J4" s="150"/>
      <c r="K4" s="150"/>
      <c r="L4" s="59"/>
      <c r="M4" s="59"/>
      <c r="N4" s="174"/>
      <c r="O4" s="174"/>
      <c r="P4" s="174"/>
      <c r="Q4" s="174"/>
      <c r="R4" s="174"/>
      <c r="S4" s="174"/>
      <c r="T4" s="59"/>
      <c r="U4" s="59"/>
      <c r="V4" s="150"/>
      <c r="W4" s="150"/>
      <c r="X4" s="150"/>
      <c r="Y4" s="150"/>
      <c r="Z4" s="150"/>
      <c r="AA4" s="150"/>
      <c r="AB4" s="59"/>
      <c r="AC4" s="59"/>
      <c r="AD4" s="59"/>
      <c r="AE4" s="59"/>
      <c r="AF4" s="59"/>
      <c r="AG4" s="59"/>
    </row>
    <row r="5" spans="1:34" s="15" customFormat="1" ht="8.25" customHeight="1">
      <c r="A5" s="106"/>
      <c r="B5" s="90"/>
      <c r="C5" s="90"/>
      <c r="D5" s="90"/>
      <c r="H5" s="8"/>
      <c r="I5" s="8"/>
      <c r="J5" s="8"/>
      <c r="K5" s="8"/>
      <c r="N5" s="173"/>
      <c r="O5" s="173"/>
      <c r="P5" s="173"/>
      <c r="Q5" s="173"/>
      <c r="R5" s="173"/>
      <c r="S5" s="173"/>
      <c r="V5" s="8"/>
      <c r="W5" s="8"/>
      <c r="X5" s="8"/>
      <c r="Y5" s="8"/>
      <c r="Z5" s="8"/>
      <c r="AA5" s="8"/>
    </row>
    <row r="6" spans="1:34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175"/>
      <c r="O6" s="175"/>
      <c r="P6" s="175"/>
      <c r="Q6" s="175"/>
      <c r="R6" s="175"/>
      <c r="S6" s="175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84"/>
      <c r="AG6" s="84"/>
    </row>
    <row r="7" spans="1:34" s="15" customFormat="1" ht="15" customHeight="1">
      <c r="A7" s="106"/>
      <c r="H7" s="8"/>
      <c r="I7" s="8"/>
      <c r="J7" s="8"/>
      <c r="K7" s="8"/>
      <c r="N7" s="173"/>
      <c r="O7" s="173"/>
      <c r="P7" s="173"/>
      <c r="Q7" s="173"/>
      <c r="R7" s="173"/>
      <c r="S7" s="173"/>
      <c r="V7" s="8"/>
      <c r="W7" s="8"/>
      <c r="X7" s="8"/>
      <c r="Y7" s="8"/>
      <c r="Z7" s="8"/>
      <c r="AA7" s="8"/>
      <c r="AF7" s="64"/>
      <c r="AG7" s="64"/>
    </row>
    <row r="8" spans="1:34" s="8" customFormat="1" ht="15">
      <c r="A8" s="106" t="s">
        <v>161</v>
      </c>
      <c r="B8" s="354">
        <v>44105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175"/>
      <c r="O8" s="175"/>
      <c r="P8" s="175"/>
      <c r="Q8" s="175"/>
      <c r="R8" s="175"/>
      <c r="S8" s="175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84"/>
      <c r="AG8" s="84"/>
    </row>
    <row r="9" spans="1:34">
      <c r="A9" s="66"/>
      <c r="C9"/>
      <c r="D9"/>
      <c r="E9"/>
      <c r="F9"/>
      <c r="G9"/>
      <c r="H9" s="14"/>
      <c r="I9" s="14"/>
      <c r="J9" s="14"/>
      <c r="K9" s="14"/>
      <c r="L9"/>
      <c r="M9"/>
      <c r="N9" s="176"/>
      <c r="O9" s="176"/>
      <c r="P9" s="176"/>
      <c r="Q9" s="176"/>
      <c r="R9" s="176"/>
      <c r="S9" s="176"/>
      <c r="T9"/>
      <c r="U9"/>
      <c r="V9" s="14"/>
      <c r="W9" s="14"/>
      <c r="X9" s="14"/>
      <c r="Y9" s="14"/>
      <c r="Z9" s="14"/>
      <c r="AA9" s="14"/>
      <c r="AB9"/>
      <c r="AC9"/>
      <c r="AD9"/>
      <c r="AE9"/>
      <c r="AF9"/>
    </row>
    <row r="10" spans="1:34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266</v>
      </c>
      <c r="M10" s="357"/>
      <c r="N10" s="358" t="s">
        <v>271</v>
      </c>
      <c r="O10" s="359"/>
      <c r="P10" s="358" t="s">
        <v>322</v>
      </c>
      <c r="Q10" s="359"/>
      <c r="R10" s="358" t="s">
        <v>384</v>
      </c>
      <c r="S10" s="359"/>
      <c r="T10" s="352" t="s">
        <v>267</v>
      </c>
      <c r="U10" s="357"/>
      <c r="V10" s="352" t="s">
        <v>269</v>
      </c>
      <c r="W10" s="357"/>
      <c r="X10" s="352" t="s">
        <v>323</v>
      </c>
      <c r="Y10" s="357"/>
      <c r="Z10" s="352" t="s">
        <v>383</v>
      </c>
      <c r="AA10" s="357"/>
      <c r="AB10" s="352" t="s">
        <v>196</v>
      </c>
      <c r="AC10" s="353"/>
      <c r="AD10" s="352" t="s">
        <v>297</v>
      </c>
      <c r="AE10" s="353"/>
      <c r="AF10"/>
    </row>
    <row r="11" spans="1:34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72"/>
      <c r="M11" s="73"/>
      <c r="N11" s="177"/>
      <c r="O11" s="178"/>
      <c r="P11" s="210"/>
      <c r="Q11" s="210"/>
      <c r="R11" s="210"/>
      <c r="S11" s="210"/>
      <c r="T11" s="72"/>
      <c r="U11" s="73"/>
      <c r="V11" s="151"/>
      <c r="W11" s="152"/>
      <c r="X11" s="151"/>
      <c r="Y11" s="152"/>
      <c r="Z11" s="151"/>
      <c r="AA11" s="152"/>
      <c r="AB11" s="72"/>
      <c r="AC11" s="73"/>
      <c r="AD11" s="66"/>
      <c r="AE11" s="66"/>
      <c r="AF11"/>
    </row>
    <row r="12" spans="1:34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74" t="s">
        <v>23</v>
      </c>
      <c r="M12" s="46" t="s">
        <v>157</v>
      </c>
      <c r="N12" s="179" t="s">
        <v>23</v>
      </c>
      <c r="O12" s="180" t="s">
        <v>157</v>
      </c>
      <c r="P12" s="211" t="s">
        <v>23</v>
      </c>
      <c r="Q12" s="211" t="s">
        <v>157</v>
      </c>
      <c r="R12" s="211" t="s">
        <v>23</v>
      </c>
      <c r="S12" s="211" t="s">
        <v>157</v>
      </c>
      <c r="T12" s="74" t="s">
        <v>23</v>
      </c>
      <c r="U12" s="46" t="s">
        <v>157</v>
      </c>
      <c r="V12" s="74" t="s">
        <v>23</v>
      </c>
      <c r="W12" s="46" t="s">
        <v>157</v>
      </c>
      <c r="X12" s="74" t="s">
        <v>23</v>
      </c>
      <c r="Y12" s="46" t="s">
        <v>157</v>
      </c>
      <c r="Z12" s="74" t="s">
        <v>23</v>
      </c>
      <c r="AA12" s="46" t="s">
        <v>157</v>
      </c>
      <c r="AB12" s="82" t="s">
        <v>23</v>
      </c>
      <c r="AC12" s="13" t="s">
        <v>157</v>
      </c>
      <c r="AD12" s="13" t="s">
        <v>23</v>
      </c>
      <c r="AE12" s="13" t="s">
        <v>157</v>
      </c>
      <c r="AF12" s="61" t="s">
        <v>154</v>
      </c>
    </row>
    <row r="13" spans="1:34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79" ca="1" si="0">IF(OR($C13="",$C13=0),"",VLOOKUP($C13,Ansätze,$D$11,FALSE))</f>
        <v>140</v>
      </c>
      <c r="E13" s="20">
        <f>F13+H13+J13+L13+N13+P13+T13+V13+X13+AB13+AD13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0"/>
      <c r="M13" s="99">
        <f ca="1">IF($D13="",0,$D13*L13)</f>
        <v>0</v>
      </c>
      <c r="N13" s="181"/>
      <c r="O13" s="182">
        <f ca="1">IF($D13="",0,$D13*N13)</f>
        <v>0</v>
      </c>
      <c r="P13" s="181"/>
      <c r="Q13" s="182">
        <f ca="1">IF($D13="",0,$D13*P13)</f>
        <v>0</v>
      </c>
      <c r="R13" s="181"/>
      <c r="S13" s="182">
        <f ca="1">IF($D13="",0,$D13*R13)</f>
        <v>0</v>
      </c>
      <c r="T13" s="120"/>
      <c r="U13" s="99">
        <f ca="1">IF($D13="",0,$D13*T13)</f>
        <v>0</v>
      </c>
      <c r="V13" s="121"/>
      <c r="W13" s="153">
        <f ca="1">IF($D13="",0,$D13*V13)</f>
        <v>0</v>
      </c>
      <c r="X13" s="121"/>
      <c r="Y13" s="153">
        <f ca="1">IF($D13="",0,$D13*X13)</f>
        <v>0</v>
      </c>
      <c r="Z13" s="121"/>
      <c r="AA13" s="153">
        <f ca="1">IF($D13="",0,$D13*Z13)</f>
        <v>0</v>
      </c>
      <c r="AB13" s="120"/>
      <c r="AC13" s="99">
        <f ca="1">IF($D13="",0,$D13*AB13)</f>
        <v>0</v>
      </c>
      <c r="AD13" s="171"/>
      <c r="AE13" s="140">
        <f ca="1">IF($D13="",0,$D13*AD13)</f>
        <v>0</v>
      </c>
      <c r="AF13" s="83">
        <f t="shared" ref="AF13:AF80" ca="1" si="1">IF(D13="",0,D13*E13)</f>
        <v>0</v>
      </c>
      <c r="AH13" s="71"/>
    </row>
    <row r="14" spans="1:34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80" si="2">F14+H14+J14+L14+N14+P14+T14+V14+X14+AB14+AD14</f>
        <v>0</v>
      </c>
      <c r="F14" s="107"/>
      <c r="G14" s="100">
        <f t="shared" ref="G14:I79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0" ca="1" si="4">IF($D14="",0,$D14*J14)</f>
        <v>0</v>
      </c>
      <c r="L14" s="104"/>
      <c r="M14" s="100">
        <f t="shared" ref="M14:M80" ca="1" si="5">IF($D14="",0,$D14*L14)</f>
        <v>0</v>
      </c>
      <c r="N14" s="183"/>
      <c r="O14" s="184">
        <f t="shared" ref="O14:O80" ca="1" si="6">IF($D14="",0,$D14*N14)</f>
        <v>0</v>
      </c>
      <c r="P14" s="183"/>
      <c r="Q14" s="184">
        <f t="shared" ref="Q14:Q80" ca="1" si="7">IF($D14="",0,$D14*P14)</f>
        <v>0</v>
      </c>
      <c r="R14" s="183"/>
      <c r="S14" s="184">
        <f t="shared" ref="S14:S80" ca="1" si="8">IF($D14="",0,$D14*R14)</f>
        <v>0</v>
      </c>
      <c r="T14" s="104"/>
      <c r="U14" s="100">
        <f t="shared" ref="U14:U80" ca="1" si="9">IF($D14="",0,$D14*T14)</f>
        <v>0</v>
      </c>
      <c r="V14" s="122"/>
      <c r="W14" s="147">
        <f t="shared" ref="W14:W80" ca="1" si="10">IF($D14="",0,$D14*V14)</f>
        <v>0</v>
      </c>
      <c r="X14" s="122"/>
      <c r="Y14" s="147">
        <f t="shared" ref="Y14:Y80" ca="1" si="11">IF($D14="",0,$D14*X14)</f>
        <v>0</v>
      </c>
      <c r="Z14" s="122"/>
      <c r="AA14" s="147">
        <f t="shared" ref="AA14:AA80" ca="1" si="12">IF($D14="",0,$D14*Z14)</f>
        <v>0</v>
      </c>
      <c r="AB14" s="104"/>
      <c r="AC14" s="100">
        <f t="shared" ref="AC14:AC80" ca="1" si="13">IF($D14="",0,$D14*AB14)</f>
        <v>0</v>
      </c>
      <c r="AD14" s="171"/>
      <c r="AE14" s="140">
        <f t="shared" ref="AE14:AE80" ca="1" si="14">IF($D14="",0,$D14*AD14)</f>
        <v>0</v>
      </c>
      <c r="AF14" s="83">
        <f t="shared" ca="1" si="1"/>
        <v>0</v>
      </c>
    </row>
    <row r="15" spans="1:34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04"/>
      <c r="M15" s="100">
        <f t="shared" ca="1" si="5"/>
        <v>0</v>
      </c>
      <c r="N15" s="183"/>
      <c r="O15" s="184">
        <f t="shared" ca="1" si="6"/>
        <v>0</v>
      </c>
      <c r="P15" s="183"/>
      <c r="Q15" s="184">
        <f t="shared" ca="1" si="7"/>
        <v>0</v>
      </c>
      <c r="R15" s="183">
        <v>1.25</v>
      </c>
      <c r="S15" s="184">
        <f t="shared" ca="1" si="8"/>
        <v>147.5</v>
      </c>
      <c r="T15" s="104"/>
      <c r="U15" s="100">
        <f t="shared" ca="1" si="9"/>
        <v>0</v>
      </c>
      <c r="V15" s="122"/>
      <c r="W15" s="147">
        <f t="shared" ca="1" si="10"/>
        <v>0</v>
      </c>
      <c r="X15" s="122"/>
      <c r="Y15" s="147">
        <f t="shared" ca="1" si="11"/>
        <v>0</v>
      </c>
      <c r="Z15" s="122"/>
      <c r="AA15" s="147">
        <f t="shared" ca="1" si="12"/>
        <v>0</v>
      </c>
      <c r="AB15" s="104"/>
      <c r="AC15" s="100">
        <f t="shared" ca="1" si="13"/>
        <v>0</v>
      </c>
      <c r="AD15" s="171"/>
      <c r="AE15" s="140">
        <f t="shared" ca="1" si="14"/>
        <v>0</v>
      </c>
      <c r="AF15" s="83">
        <f t="shared" ca="1" si="1"/>
        <v>0</v>
      </c>
    </row>
    <row r="16" spans="1:34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04"/>
      <c r="M16" s="100">
        <f t="shared" ca="1" si="5"/>
        <v>0</v>
      </c>
      <c r="N16" s="183"/>
      <c r="O16" s="184">
        <f t="shared" ca="1" si="6"/>
        <v>0</v>
      </c>
      <c r="P16" s="183"/>
      <c r="Q16" s="184">
        <f t="shared" ca="1" si="7"/>
        <v>0</v>
      </c>
      <c r="R16" s="183"/>
      <c r="S16" s="184">
        <f t="shared" ca="1" si="8"/>
        <v>0</v>
      </c>
      <c r="T16" s="104"/>
      <c r="U16" s="100">
        <f t="shared" ca="1" si="9"/>
        <v>0</v>
      </c>
      <c r="V16" s="122"/>
      <c r="W16" s="147">
        <f t="shared" ca="1" si="10"/>
        <v>0</v>
      </c>
      <c r="X16" s="122"/>
      <c r="Y16" s="147">
        <f t="shared" ca="1" si="11"/>
        <v>0</v>
      </c>
      <c r="Z16" s="122"/>
      <c r="AA16" s="147">
        <f t="shared" ca="1" si="12"/>
        <v>0</v>
      </c>
      <c r="AB16" s="104"/>
      <c r="AC16" s="100">
        <f t="shared" ca="1" si="13"/>
        <v>0</v>
      </c>
      <c r="AD16" s="171"/>
      <c r="AE16" s="140">
        <f t="shared" ca="1" si="14"/>
        <v>0</v>
      </c>
      <c r="AF16" s="83">
        <f t="shared" ca="1" si="1"/>
        <v>0</v>
      </c>
    </row>
    <row r="17" spans="1:32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04"/>
      <c r="M17" s="100">
        <f t="shared" si="5"/>
        <v>0</v>
      </c>
      <c r="N17" s="183"/>
      <c r="O17" s="184">
        <f t="shared" si="6"/>
        <v>0</v>
      </c>
      <c r="P17" s="183"/>
      <c r="Q17" s="184">
        <f t="shared" si="7"/>
        <v>0</v>
      </c>
      <c r="R17" s="183"/>
      <c r="S17" s="184">
        <f t="shared" si="8"/>
        <v>0</v>
      </c>
      <c r="T17" s="104"/>
      <c r="U17" s="100">
        <f t="shared" si="9"/>
        <v>0</v>
      </c>
      <c r="V17" s="122"/>
      <c r="W17" s="147">
        <f t="shared" si="10"/>
        <v>0</v>
      </c>
      <c r="X17" s="122"/>
      <c r="Y17" s="147">
        <f t="shared" si="11"/>
        <v>0</v>
      </c>
      <c r="Z17" s="122"/>
      <c r="AA17" s="147">
        <f t="shared" si="12"/>
        <v>0</v>
      </c>
      <c r="AB17" s="104"/>
      <c r="AC17" s="100">
        <f t="shared" si="13"/>
        <v>0</v>
      </c>
      <c r="AD17" s="171"/>
      <c r="AE17" s="140">
        <f t="shared" si="14"/>
        <v>0</v>
      </c>
      <c r="AF17" s="83">
        <f t="shared" si="1"/>
        <v>0</v>
      </c>
    </row>
    <row r="18" spans="1:32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0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04"/>
      <c r="M18" s="100">
        <f t="shared" ca="1" si="5"/>
        <v>0</v>
      </c>
      <c r="N18" s="183"/>
      <c r="O18" s="184">
        <f t="shared" ca="1" si="6"/>
        <v>0</v>
      </c>
      <c r="P18" s="183"/>
      <c r="Q18" s="184">
        <f t="shared" ca="1" si="7"/>
        <v>0</v>
      </c>
      <c r="R18" s="183"/>
      <c r="S18" s="184">
        <f t="shared" ca="1" si="8"/>
        <v>0</v>
      </c>
      <c r="T18" s="104"/>
      <c r="U18" s="100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1.25</v>
      </c>
      <c r="AA18" s="147">
        <f t="shared" ca="1" si="12"/>
        <v>175</v>
      </c>
      <c r="AB18" s="104"/>
      <c r="AC18" s="100">
        <f t="shared" ca="1" si="13"/>
        <v>0</v>
      </c>
      <c r="AD18" s="171"/>
      <c r="AE18" s="140">
        <f t="shared" ca="1" si="14"/>
        <v>0</v>
      </c>
      <c r="AF18" s="83">
        <f t="shared" ca="1" si="1"/>
        <v>0</v>
      </c>
    </row>
    <row r="19" spans="1:32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04"/>
      <c r="M19" s="100">
        <f t="shared" ca="1" si="5"/>
        <v>0</v>
      </c>
      <c r="N19" s="183"/>
      <c r="O19" s="184">
        <f t="shared" ca="1" si="6"/>
        <v>0</v>
      </c>
      <c r="P19" s="183"/>
      <c r="Q19" s="184">
        <f t="shared" ca="1" si="7"/>
        <v>0</v>
      </c>
      <c r="R19" s="183"/>
      <c r="S19" s="184">
        <f t="shared" ca="1" si="8"/>
        <v>0</v>
      </c>
      <c r="T19" s="104"/>
      <c r="U19" s="100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71"/>
      <c r="AE19" s="140">
        <f t="shared" ca="1" si="14"/>
        <v>0</v>
      </c>
      <c r="AF19" s="83">
        <f t="shared" ca="1" si="1"/>
        <v>0</v>
      </c>
    </row>
    <row r="20" spans="1:32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04"/>
      <c r="M20" s="100">
        <f t="shared" ca="1" si="5"/>
        <v>0</v>
      </c>
      <c r="N20" s="183"/>
      <c r="O20" s="184">
        <f t="shared" ca="1" si="6"/>
        <v>0</v>
      </c>
      <c r="P20" s="183"/>
      <c r="Q20" s="184">
        <f t="shared" ca="1" si="7"/>
        <v>0</v>
      </c>
      <c r="R20" s="183"/>
      <c r="S20" s="184">
        <f t="shared" ca="1" si="8"/>
        <v>0</v>
      </c>
      <c r="T20" s="104"/>
      <c r="U20" s="100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47">
        <f t="shared" ca="1" si="12"/>
        <v>0</v>
      </c>
      <c r="AB20" s="104"/>
      <c r="AC20" s="100">
        <f t="shared" ca="1" si="13"/>
        <v>0</v>
      </c>
      <c r="AD20" s="171"/>
      <c r="AE20" s="140">
        <f t="shared" ca="1" si="14"/>
        <v>0</v>
      </c>
      <c r="AF20" s="83">
        <f t="shared" ca="1" si="1"/>
        <v>0</v>
      </c>
    </row>
    <row r="21" spans="1:32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04"/>
      <c r="M21" s="100">
        <f t="shared" ca="1" si="5"/>
        <v>0</v>
      </c>
      <c r="N21" s="183"/>
      <c r="O21" s="184">
        <f t="shared" ca="1" si="6"/>
        <v>0</v>
      </c>
      <c r="P21" s="183"/>
      <c r="Q21" s="184">
        <f t="shared" ca="1" si="7"/>
        <v>0</v>
      </c>
      <c r="R21" s="183"/>
      <c r="S21" s="184">
        <f t="shared" ca="1" si="8"/>
        <v>0</v>
      </c>
      <c r="T21" s="104"/>
      <c r="U21" s="100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47">
        <f t="shared" ca="1" si="12"/>
        <v>0</v>
      </c>
      <c r="AB21" s="104"/>
      <c r="AC21" s="100">
        <f t="shared" ca="1" si="13"/>
        <v>0</v>
      </c>
      <c r="AD21" s="171"/>
      <c r="AE21" s="140">
        <f t="shared" ca="1" si="14"/>
        <v>0</v>
      </c>
      <c r="AF21" s="83">
        <f t="shared" ca="1" si="1"/>
        <v>0</v>
      </c>
    </row>
    <row r="22" spans="1:32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04"/>
      <c r="M22" s="100">
        <f t="shared" ca="1" si="5"/>
        <v>0</v>
      </c>
      <c r="N22" s="183"/>
      <c r="O22" s="184">
        <f t="shared" ca="1" si="6"/>
        <v>0</v>
      </c>
      <c r="P22" s="183"/>
      <c r="Q22" s="184">
        <f t="shared" ca="1" si="7"/>
        <v>0</v>
      </c>
      <c r="R22" s="183"/>
      <c r="S22" s="184">
        <f t="shared" ca="1" si="8"/>
        <v>0</v>
      </c>
      <c r="T22" s="104"/>
      <c r="U22" s="100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47">
        <f t="shared" ca="1" si="12"/>
        <v>0</v>
      </c>
      <c r="AB22" s="104"/>
      <c r="AC22" s="100">
        <f t="shared" ca="1" si="13"/>
        <v>0</v>
      </c>
      <c r="AD22" s="171"/>
      <c r="AE22" s="140">
        <f t="shared" ca="1" si="14"/>
        <v>0</v>
      </c>
      <c r="AF22" s="83">
        <f t="shared" ca="1" si="1"/>
        <v>0</v>
      </c>
    </row>
    <row r="23" spans="1:32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04"/>
      <c r="M23" s="100">
        <f t="shared" ca="1" si="5"/>
        <v>0</v>
      </c>
      <c r="N23" s="183"/>
      <c r="O23" s="184">
        <f t="shared" ca="1" si="6"/>
        <v>0</v>
      </c>
      <c r="P23" s="183"/>
      <c r="Q23" s="184">
        <f t="shared" ca="1" si="7"/>
        <v>0</v>
      </c>
      <c r="R23" s="183"/>
      <c r="S23" s="184">
        <f t="shared" ca="1" si="8"/>
        <v>0</v>
      </c>
      <c r="T23" s="104"/>
      <c r="U23" s="100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47">
        <f t="shared" ca="1" si="12"/>
        <v>0</v>
      </c>
      <c r="AB23" s="104"/>
      <c r="AC23" s="100">
        <f t="shared" ca="1" si="13"/>
        <v>0</v>
      </c>
      <c r="AD23" s="171"/>
      <c r="AE23" s="140">
        <f t="shared" ca="1" si="14"/>
        <v>0</v>
      </c>
      <c r="AF23" s="83">
        <f t="shared" ca="1" si="1"/>
        <v>0</v>
      </c>
    </row>
    <row r="24" spans="1:32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04"/>
      <c r="M24" s="100">
        <f t="shared" si="5"/>
        <v>0</v>
      </c>
      <c r="N24" s="183"/>
      <c r="O24" s="184">
        <f t="shared" si="6"/>
        <v>0</v>
      </c>
      <c r="P24" s="183"/>
      <c r="Q24" s="184">
        <f t="shared" si="7"/>
        <v>0</v>
      </c>
      <c r="R24" s="183"/>
      <c r="S24" s="184">
        <f t="shared" si="8"/>
        <v>0</v>
      </c>
      <c r="T24" s="104"/>
      <c r="U24" s="100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47">
        <f t="shared" si="12"/>
        <v>0</v>
      </c>
      <c r="AB24" s="104"/>
      <c r="AC24" s="100">
        <f t="shared" si="13"/>
        <v>0</v>
      </c>
      <c r="AD24" s="171"/>
      <c r="AE24" s="140">
        <f t="shared" si="14"/>
        <v>0</v>
      </c>
      <c r="AF24" s="83">
        <f t="shared" si="1"/>
        <v>0</v>
      </c>
    </row>
    <row r="25" spans="1:32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04"/>
      <c r="M25" s="100">
        <f t="shared" ca="1" si="5"/>
        <v>0</v>
      </c>
      <c r="N25" s="183"/>
      <c r="O25" s="184">
        <f t="shared" ca="1" si="6"/>
        <v>0</v>
      </c>
      <c r="P25" s="183"/>
      <c r="Q25" s="184">
        <f t="shared" ca="1" si="7"/>
        <v>0</v>
      </c>
      <c r="R25" s="183"/>
      <c r="S25" s="184">
        <f t="shared" ca="1" si="8"/>
        <v>0</v>
      </c>
      <c r="T25" s="104"/>
      <c r="U25" s="100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47">
        <f t="shared" ca="1" si="12"/>
        <v>0</v>
      </c>
      <c r="AB25" s="104"/>
      <c r="AC25" s="100">
        <f t="shared" ca="1" si="13"/>
        <v>0</v>
      </c>
      <c r="AD25" s="171"/>
      <c r="AE25" s="140">
        <f t="shared" ca="1" si="14"/>
        <v>0</v>
      </c>
      <c r="AF25" s="83">
        <f t="shared" ca="1" si="1"/>
        <v>0</v>
      </c>
    </row>
    <row r="26" spans="1:32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04"/>
      <c r="M26" s="100">
        <f t="shared" ca="1" si="5"/>
        <v>0</v>
      </c>
      <c r="N26" s="183"/>
      <c r="O26" s="184">
        <f t="shared" ca="1" si="6"/>
        <v>0</v>
      </c>
      <c r="P26" s="183"/>
      <c r="Q26" s="184">
        <f t="shared" ca="1" si="7"/>
        <v>0</v>
      </c>
      <c r="R26" s="183"/>
      <c r="S26" s="184">
        <f t="shared" ca="1" si="8"/>
        <v>0</v>
      </c>
      <c r="T26" s="104"/>
      <c r="U26" s="100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47">
        <f t="shared" ca="1" si="12"/>
        <v>0</v>
      </c>
      <c r="AB26" s="104"/>
      <c r="AC26" s="100">
        <f t="shared" ca="1" si="13"/>
        <v>0</v>
      </c>
      <c r="AD26" s="171"/>
      <c r="AE26" s="140">
        <f t="shared" ca="1" si="14"/>
        <v>0</v>
      </c>
      <c r="AF26" s="83">
        <f t="shared" ca="1" si="1"/>
        <v>0</v>
      </c>
    </row>
    <row r="27" spans="1:32" ht="15" customHeight="1">
      <c r="A27" s="91" t="s">
        <v>197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04"/>
      <c r="M27" s="100">
        <f t="shared" ca="1" si="5"/>
        <v>0</v>
      </c>
      <c r="N27" s="183"/>
      <c r="O27" s="184">
        <f t="shared" ca="1" si="6"/>
        <v>0</v>
      </c>
      <c r="P27" s="183"/>
      <c r="Q27" s="184">
        <f t="shared" ca="1" si="7"/>
        <v>0</v>
      </c>
      <c r="R27" s="183"/>
      <c r="S27" s="184">
        <f t="shared" ca="1" si="8"/>
        <v>0</v>
      </c>
      <c r="T27" s="104"/>
      <c r="U27" s="100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47">
        <f t="shared" ca="1" si="12"/>
        <v>0</v>
      </c>
      <c r="AB27" s="104"/>
      <c r="AC27" s="100">
        <f t="shared" ca="1" si="13"/>
        <v>0</v>
      </c>
      <c r="AD27" s="171"/>
      <c r="AE27" s="140">
        <f t="shared" ca="1" si="14"/>
        <v>0</v>
      </c>
      <c r="AF27" s="83">
        <f t="shared" ca="1" si="1"/>
        <v>0</v>
      </c>
    </row>
    <row r="28" spans="1:32" ht="15" customHeight="1">
      <c r="A28" s="91" t="s">
        <v>167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D</v>
      </c>
      <c r="D28" s="19">
        <f t="shared" ca="1" si="0"/>
        <v>100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04"/>
      <c r="M28" s="100">
        <f t="shared" ca="1" si="5"/>
        <v>0</v>
      </c>
      <c r="N28" s="183"/>
      <c r="O28" s="184">
        <f t="shared" ca="1" si="6"/>
        <v>0</v>
      </c>
      <c r="P28" s="183"/>
      <c r="Q28" s="184">
        <f t="shared" ca="1" si="7"/>
        <v>0</v>
      </c>
      <c r="R28" s="183"/>
      <c r="S28" s="184">
        <f t="shared" ca="1" si="8"/>
        <v>0</v>
      </c>
      <c r="T28" s="104"/>
      <c r="U28" s="100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47">
        <f t="shared" ca="1" si="12"/>
        <v>0</v>
      </c>
      <c r="AB28" s="104"/>
      <c r="AC28" s="100">
        <f t="shared" ca="1" si="13"/>
        <v>0</v>
      </c>
      <c r="AD28" s="171"/>
      <c r="AE28" s="140">
        <f t="shared" ca="1" si="14"/>
        <v>0</v>
      </c>
      <c r="AF28" s="83">
        <f t="shared" ca="1" si="1"/>
        <v>0</v>
      </c>
    </row>
    <row r="29" spans="1:32" ht="15" customHeight="1">
      <c r="A29" s="91" t="s">
        <v>364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E</v>
      </c>
      <c r="D29" s="19">
        <f t="shared" ca="1" si="0"/>
        <v>75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ca="1">IF($D29="",0,$D29*J29)</f>
        <v>0</v>
      </c>
      <c r="L29" s="104"/>
      <c r="M29" s="100">
        <f t="shared" ca="1" si="5"/>
        <v>0</v>
      </c>
      <c r="N29" s="183"/>
      <c r="O29" s="184">
        <f t="shared" ca="1" si="6"/>
        <v>0</v>
      </c>
      <c r="P29" s="183"/>
      <c r="Q29" s="184">
        <f t="shared" ca="1" si="7"/>
        <v>0</v>
      </c>
      <c r="R29" s="183"/>
      <c r="S29" s="184">
        <f t="shared" ca="1" si="8"/>
        <v>0</v>
      </c>
      <c r="T29" s="104"/>
      <c r="U29" s="100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47">
        <f t="shared" ca="1" si="12"/>
        <v>0</v>
      </c>
      <c r="AB29" s="104"/>
      <c r="AC29" s="100">
        <f t="shared" ca="1" si="13"/>
        <v>0</v>
      </c>
      <c r="AD29" s="171"/>
      <c r="AE29" s="140">
        <f t="shared" ca="1" si="14"/>
        <v>0</v>
      </c>
      <c r="AF29" s="83">
        <f t="shared" ca="1" si="1"/>
        <v>0</v>
      </c>
    </row>
    <row r="30" spans="1:32" ht="15" customHeight="1">
      <c r="A30" s="91" t="s">
        <v>168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F</v>
      </c>
      <c r="D30" s="19">
        <f t="shared" ca="1" si="0"/>
        <v>60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04"/>
      <c r="M30" s="100">
        <f t="shared" ca="1" si="5"/>
        <v>0</v>
      </c>
      <c r="N30" s="183"/>
      <c r="O30" s="184">
        <f t="shared" ca="1" si="6"/>
        <v>0</v>
      </c>
      <c r="P30" s="183"/>
      <c r="Q30" s="184">
        <f t="shared" ca="1" si="7"/>
        <v>0</v>
      </c>
      <c r="R30" s="183"/>
      <c r="S30" s="184">
        <f t="shared" ca="1" si="8"/>
        <v>0</v>
      </c>
      <c r="T30" s="104"/>
      <c r="U30" s="100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47">
        <f t="shared" ca="1" si="12"/>
        <v>0</v>
      </c>
      <c r="AB30" s="104"/>
      <c r="AC30" s="100">
        <f t="shared" ca="1" si="13"/>
        <v>0</v>
      </c>
      <c r="AD30" s="171"/>
      <c r="AE30" s="140">
        <f t="shared" ca="1" si="14"/>
        <v>0</v>
      </c>
      <c r="AF30" s="83">
        <f t="shared" ca="1" si="1"/>
        <v>0</v>
      </c>
    </row>
    <row r="31" spans="1:32" ht="15" customHeight="1">
      <c r="A31" s="91" t="s">
        <v>177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G</v>
      </c>
      <c r="D31" s="19">
        <f t="shared" ca="1" si="0"/>
        <v>35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04"/>
      <c r="M31" s="100">
        <f t="shared" ca="1" si="5"/>
        <v>0</v>
      </c>
      <c r="N31" s="183"/>
      <c r="O31" s="184">
        <f t="shared" ca="1" si="6"/>
        <v>0</v>
      </c>
      <c r="P31" s="183"/>
      <c r="Q31" s="184">
        <f t="shared" ca="1" si="7"/>
        <v>0</v>
      </c>
      <c r="R31" s="183"/>
      <c r="S31" s="184">
        <f t="shared" ca="1" si="8"/>
        <v>0</v>
      </c>
      <c r="T31" s="104"/>
      <c r="U31" s="100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47">
        <f t="shared" ca="1" si="12"/>
        <v>0</v>
      </c>
      <c r="AB31" s="104"/>
      <c r="AC31" s="100">
        <f t="shared" ca="1" si="13"/>
        <v>0</v>
      </c>
      <c r="AD31" s="171"/>
      <c r="AE31" s="140">
        <f t="shared" ca="1" si="14"/>
        <v>0</v>
      </c>
      <c r="AF31" s="83">
        <f t="shared" ca="1" si="1"/>
        <v>0</v>
      </c>
    </row>
    <row r="32" spans="1:32" ht="15" customHeight="1">
      <c r="A32" s="85" t="s">
        <v>144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04"/>
      <c r="M32" s="100">
        <f t="shared" ca="1" si="5"/>
        <v>0</v>
      </c>
      <c r="N32" s="183"/>
      <c r="O32" s="184">
        <f t="shared" ca="1" si="6"/>
        <v>0</v>
      </c>
      <c r="P32" s="183"/>
      <c r="Q32" s="184">
        <f t="shared" ca="1" si="7"/>
        <v>0</v>
      </c>
      <c r="R32" s="183"/>
      <c r="S32" s="184">
        <f t="shared" ca="1" si="8"/>
        <v>0</v>
      </c>
      <c r="T32" s="104"/>
      <c r="U32" s="100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47">
        <f t="shared" ca="1" si="12"/>
        <v>0</v>
      </c>
      <c r="AB32" s="104"/>
      <c r="AC32" s="100">
        <f t="shared" ca="1" si="13"/>
        <v>0</v>
      </c>
      <c r="AD32" s="171"/>
      <c r="AE32" s="140">
        <f t="shared" ca="1" si="14"/>
        <v>0</v>
      </c>
      <c r="AF32" s="83">
        <f t="shared" ca="1" si="1"/>
        <v>0</v>
      </c>
    </row>
    <row r="33" spans="1:32" ht="15" customHeight="1">
      <c r="A33" s="91" t="s">
        <v>371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04"/>
      <c r="M33" s="100">
        <f t="shared" ca="1" si="5"/>
        <v>0</v>
      </c>
      <c r="N33" s="183"/>
      <c r="O33" s="184">
        <f t="shared" ca="1" si="6"/>
        <v>0</v>
      </c>
      <c r="P33" s="183"/>
      <c r="Q33" s="184">
        <f t="shared" ca="1" si="7"/>
        <v>0</v>
      </c>
      <c r="R33" s="183"/>
      <c r="S33" s="184">
        <f t="shared" ca="1" si="8"/>
        <v>0</v>
      </c>
      <c r="T33" s="104"/>
      <c r="U33" s="100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47">
        <f t="shared" ca="1" si="12"/>
        <v>0</v>
      </c>
      <c r="AB33" s="104"/>
      <c r="AC33" s="100">
        <f t="shared" ca="1" si="13"/>
        <v>0</v>
      </c>
      <c r="AD33" s="171"/>
      <c r="AE33" s="140">
        <f t="shared" ca="1" si="14"/>
        <v>0</v>
      </c>
      <c r="AF33" s="83">
        <f t="shared" ca="1" si="1"/>
        <v>0</v>
      </c>
    </row>
    <row r="34" spans="1:32" ht="15" customHeight="1">
      <c r="A34" s="85" t="s">
        <v>182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04"/>
      <c r="M34" s="100">
        <f t="shared" ca="1" si="5"/>
        <v>0</v>
      </c>
      <c r="N34" s="183"/>
      <c r="O34" s="184">
        <f t="shared" ca="1" si="6"/>
        <v>0</v>
      </c>
      <c r="P34" s="183"/>
      <c r="Q34" s="184">
        <f t="shared" ca="1" si="7"/>
        <v>0</v>
      </c>
      <c r="R34" s="183"/>
      <c r="S34" s="184">
        <f t="shared" ca="1" si="8"/>
        <v>0</v>
      </c>
      <c r="T34" s="104"/>
      <c r="U34" s="100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47">
        <f t="shared" ca="1" si="12"/>
        <v>0</v>
      </c>
      <c r="AB34" s="104"/>
      <c r="AC34" s="100">
        <f t="shared" ca="1" si="13"/>
        <v>0</v>
      </c>
      <c r="AD34" s="171"/>
      <c r="AE34" s="140">
        <f t="shared" ca="1" si="14"/>
        <v>0</v>
      </c>
      <c r="AF34" s="83">
        <f t="shared" ca="1" si="1"/>
        <v>0</v>
      </c>
    </row>
    <row r="35" spans="1:32" ht="15" customHeight="1">
      <c r="A35" s="85" t="s">
        <v>148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B</v>
      </c>
      <c r="D35" s="19">
        <f t="shared" ca="1" si="0"/>
        <v>140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04"/>
      <c r="M35" s="100">
        <f t="shared" ca="1" si="5"/>
        <v>0</v>
      </c>
      <c r="N35" s="183"/>
      <c r="O35" s="184">
        <f t="shared" ca="1" si="6"/>
        <v>0</v>
      </c>
      <c r="P35" s="183"/>
      <c r="Q35" s="184">
        <f t="shared" ca="1" si="7"/>
        <v>0</v>
      </c>
      <c r="R35" s="183"/>
      <c r="S35" s="184">
        <f t="shared" ca="1" si="8"/>
        <v>0</v>
      </c>
      <c r="T35" s="104"/>
      <c r="U35" s="100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47">
        <f t="shared" ca="1" si="12"/>
        <v>0</v>
      </c>
      <c r="AB35" s="104"/>
      <c r="AC35" s="100">
        <f t="shared" ca="1" si="13"/>
        <v>0</v>
      </c>
      <c r="AD35" s="171"/>
      <c r="AE35" s="140">
        <f t="shared" ca="1" si="14"/>
        <v>0</v>
      </c>
      <c r="AF35" s="83">
        <f t="shared" ca="1" si="1"/>
        <v>0</v>
      </c>
    </row>
    <row r="36" spans="1:32" ht="15" customHeight="1">
      <c r="A36" s="85" t="s">
        <v>200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04"/>
      <c r="M36" s="100">
        <f t="shared" ca="1" si="5"/>
        <v>0</v>
      </c>
      <c r="N36" s="183"/>
      <c r="O36" s="184">
        <f t="shared" ca="1" si="6"/>
        <v>0</v>
      </c>
      <c r="P36" s="183"/>
      <c r="Q36" s="184">
        <f t="shared" ca="1" si="7"/>
        <v>0</v>
      </c>
      <c r="R36" s="183"/>
      <c r="S36" s="184">
        <f t="shared" ca="1" si="8"/>
        <v>0</v>
      </c>
      <c r="T36" s="104"/>
      <c r="U36" s="100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47">
        <f t="shared" ca="1" si="12"/>
        <v>0</v>
      </c>
      <c r="AB36" s="104"/>
      <c r="AC36" s="100">
        <f t="shared" ca="1" si="13"/>
        <v>0</v>
      </c>
      <c r="AD36" s="171"/>
      <c r="AE36" s="140">
        <f t="shared" ca="1" si="14"/>
        <v>0</v>
      </c>
      <c r="AF36" s="83">
        <f t="shared" ca="1" si="1"/>
        <v>0</v>
      </c>
    </row>
    <row r="37" spans="1:32" ht="15" customHeight="1">
      <c r="A37" s="85" t="s">
        <v>352</v>
      </c>
      <c r="B37" t="s">
        <v>66</v>
      </c>
      <c r="C37" s="4" t="s">
        <v>6</v>
      </c>
      <c r="D37" s="19">
        <f t="shared" si="0"/>
        <v>100</v>
      </c>
      <c r="E37" s="20">
        <f t="shared" si="2"/>
        <v>0</v>
      </c>
      <c r="F37" s="107"/>
      <c r="G37" s="100">
        <f t="shared" si="3"/>
        <v>0</v>
      </c>
      <c r="H37" s="122"/>
      <c r="I37" s="147">
        <f t="shared" si="3"/>
        <v>0</v>
      </c>
      <c r="J37" s="122"/>
      <c r="K37" s="147">
        <f t="shared" si="4"/>
        <v>0</v>
      </c>
      <c r="L37" s="104"/>
      <c r="M37" s="100">
        <f t="shared" si="5"/>
        <v>0</v>
      </c>
      <c r="N37" s="183"/>
      <c r="O37" s="184">
        <f t="shared" si="6"/>
        <v>0</v>
      </c>
      <c r="P37" s="183"/>
      <c r="Q37" s="184">
        <f t="shared" si="7"/>
        <v>0</v>
      </c>
      <c r="R37" s="183"/>
      <c r="S37" s="184">
        <f t="shared" si="8"/>
        <v>0</v>
      </c>
      <c r="T37" s="104"/>
      <c r="U37" s="100">
        <f t="shared" si="9"/>
        <v>0</v>
      </c>
      <c r="V37" s="122"/>
      <c r="W37" s="147">
        <f t="shared" si="10"/>
        <v>0</v>
      </c>
      <c r="X37" s="122"/>
      <c r="Y37" s="147">
        <f t="shared" si="11"/>
        <v>0</v>
      </c>
      <c r="Z37" s="122"/>
      <c r="AA37" s="147">
        <f t="shared" si="12"/>
        <v>0</v>
      </c>
      <c r="AB37" s="104"/>
      <c r="AC37" s="100">
        <f t="shared" si="13"/>
        <v>0</v>
      </c>
      <c r="AD37" s="171"/>
      <c r="AE37" s="140">
        <f t="shared" si="14"/>
        <v>0</v>
      </c>
      <c r="AF37" s="83">
        <f t="shared" si="1"/>
        <v>0</v>
      </c>
    </row>
    <row r="38" spans="1:32" ht="15" customHeight="1">
      <c r="A38" s="85" t="s">
        <v>149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04"/>
      <c r="M38" s="100">
        <f t="shared" ca="1" si="5"/>
        <v>0</v>
      </c>
      <c r="N38" s="183"/>
      <c r="O38" s="184">
        <f t="shared" ca="1" si="6"/>
        <v>0</v>
      </c>
      <c r="P38" s="183"/>
      <c r="Q38" s="184">
        <f t="shared" ca="1" si="7"/>
        <v>0</v>
      </c>
      <c r="R38" s="183"/>
      <c r="S38" s="184">
        <f t="shared" ca="1" si="8"/>
        <v>0</v>
      </c>
      <c r="T38" s="104"/>
      <c r="U38" s="100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47">
        <f t="shared" ca="1" si="12"/>
        <v>0</v>
      </c>
      <c r="AB38" s="104"/>
      <c r="AC38" s="100">
        <f t="shared" ca="1" si="13"/>
        <v>0</v>
      </c>
      <c r="AD38" s="171"/>
      <c r="AE38" s="140">
        <f t="shared" ca="1" si="14"/>
        <v>0</v>
      </c>
      <c r="AF38" s="83">
        <f t="shared" ca="1" si="1"/>
        <v>0</v>
      </c>
    </row>
    <row r="39" spans="1:32" ht="15" customHeight="1">
      <c r="A39" s="85" t="s">
        <v>209</v>
      </c>
      <c r="B39" s="14" t="s">
        <v>66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04"/>
      <c r="M39" s="100">
        <f t="shared" ca="1" si="5"/>
        <v>0</v>
      </c>
      <c r="N39" s="183"/>
      <c r="O39" s="184">
        <f t="shared" ca="1" si="6"/>
        <v>0</v>
      </c>
      <c r="P39" s="183"/>
      <c r="Q39" s="184">
        <f t="shared" ca="1" si="7"/>
        <v>0</v>
      </c>
      <c r="R39" s="183"/>
      <c r="S39" s="184">
        <f t="shared" ca="1" si="8"/>
        <v>0</v>
      </c>
      <c r="T39" s="104"/>
      <c r="U39" s="100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47">
        <f t="shared" ca="1" si="12"/>
        <v>0</v>
      </c>
      <c r="AB39" s="104"/>
      <c r="AC39" s="100">
        <f t="shared" ca="1" si="13"/>
        <v>0</v>
      </c>
      <c r="AD39" s="171"/>
      <c r="AE39" s="140">
        <f t="shared" ca="1" si="14"/>
        <v>0</v>
      </c>
      <c r="AF39" s="83">
        <f t="shared" ca="1" si="1"/>
        <v>0</v>
      </c>
    </row>
    <row r="40" spans="1:32" ht="15" customHeight="1">
      <c r="A40" s="85" t="s">
        <v>183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F</v>
      </c>
      <c r="D40" s="19">
        <f t="shared" ca="1" si="0"/>
        <v>60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04"/>
      <c r="M40" s="100">
        <f t="shared" ca="1" si="5"/>
        <v>0</v>
      </c>
      <c r="N40" s="183"/>
      <c r="O40" s="184">
        <f t="shared" ca="1" si="6"/>
        <v>0</v>
      </c>
      <c r="P40" s="183"/>
      <c r="Q40" s="184">
        <f t="shared" ca="1" si="7"/>
        <v>0</v>
      </c>
      <c r="R40" s="183"/>
      <c r="S40" s="184">
        <f t="shared" ca="1" si="8"/>
        <v>0</v>
      </c>
      <c r="T40" s="104"/>
      <c r="U40" s="100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47">
        <f t="shared" ca="1" si="12"/>
        <v>0</v>
      </c>
      <c r="AB40" s="104"/>
      <c r="AC40" s="100">
        <f t="shared" ca="1" si="13"/>
        <v>0</v>
      </c>
      <c r="AD40" s="171"/>
      <c r="AE40" s="140">
        <f t="shared" ca="1" si="14"/>
        <v>0</v>
      </c>
      <c r="AF40" s="83">
        <f t="shared" ca="1" si="1"/>
        <v>0</v>
      </c>
    </row>
    <row r="41" spans="1:32" ht="15" customHeight="1">
      <c r="A41" s="85" t="s">
        <v>184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B</v>
      </c>
      <c r="D41" s="19">
        <f t="shared" ca="1" si="0"/>
        <v>140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04"/>
      <c r="M41" s="100">
        <f t="shared" ca="1" si="5"/>
        <v>0</v>
      </c>
      <c r="N41" s="183"/>
      <c r="O41" s="184">
        <f t="shared" ca="1" si="6"/>
        <v>0</v>
      </c>
      <c r="P41" s="183"/>
      <c r="Q41" s="184">
        <f t="shared" ca="1" si="7"/>
        <v>0</v>
      </c>
      <c r="R41" s="183"/>
      <c r="S41" s="184">
        <f t="shared" ca="1" si="8"/>
        <v>0</v>
      </c>
      <c r="T41" s="104"/>
      <c r="U41" s="100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47">
        <f t="shared" ca="1" si="12"/>
        <v>0</v>
      </c>
      <c r="AB41" s="104"/>
      <c r="AC41" s="100">
        <f t="shared" ca="1" si="13"/>
        <v>0</v>
      </c>
      <c r="AD41" s="171"/>
      <c r="AE41" s="140">
        <f t="shared" ca="1" si="14"/>
        <v>0</v>
      </c>
      <c r="AF41" s="83">
        <f t="shared" ca="1" si="1"/>
        <v>0</v>
      </c>
    </row>
    <row r="42" spans="1:32" ht="15" customHeight="1">
      <c r="A42" s="85" t="s">
        <v>148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04"/>
      <c r="M42" s="100">
        <f t="shared" ca="1" si="5"/>
        <v>0</v>
      </c>
      <c r="N42" s="183"/>
      <c r="O42" s="184">
        <f t="shared" ca="1" si="6"/>
        <v>0</v>
      </c>
      <c r="P42" s="183"/>
      <c r="Q42" s="184">
        <f t="shared" ca="1" si="7"/>
        <v>0</v>
      </c>
      <c r="R42" s="183">
        <v>11</v>
      </c>
      <c r="S42" s="184">
        <f t="shared" ca="1" si="8"/>
        <v>1540</v>
      </c>
      <c r="T42" s="104"/>
      <c r="U42" s="100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47">
        <f t="shared" ca="1" si="12"/>
        <v>0</v>
      </c>
      <c r="AB42" s="104"/>
      <c r="AC42" s="100">
        <f t="shared" ca="1" si="13"/>
        <v>0</v>
      </c>
      <c r="AD42" s="171"/>
      <c r="AE42" s="140">
        <f t="shared" ca="1" si="14"/>
        <v>0</v>
      </c>
      <c r="AF42" s="83">
        <f t="shared" ca="1" si="1"/>
        <v>0</v>
      </c>
    </row>
    <row r="43" spans="1:32" ht="15" customHeight="1">
      <c r="A43" s="85" t="s">
        <v>206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04"/>
      <c r="M43" s="100">
        <f t="shared" ca="1" si="5"/>
        <v>0</v>
      </c>
      <c r="N43" s="183"/>
      <c r="O43" s="184">
        <f t="shared" ca="1" si="6"/>
        <v>0</v>
      </c>
      <c r="P43" s="183"/>
      <c r="Q43" s="184">
        <f t="shared" ca="1" si="7"/>
        <v>0</v>
      </c>
      <c r="R43" s="183"/>
      <c r="S43" s="184">
        <f t="shared" ca="1" si="8"/>
        <v>0</v>
      </c>
      <c r="T43" s="104"/>
      <c r="U43" s="100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47">
        <f t="shared" ca="1" si="12"/>
        <v>0</v>
      </c>
      <c r="AB43" s="104"/>
      <c r="AC43" s="100">
        <f t="shared" ca="1" si="13"/>
        <v>0</v>
      </c>
      <c r="AD43" s="171"/>
      <c r="AE43" s="140">
        <f t="shared" ca="1" si="14"/>
        <v>0</v>
      </c>
      <c r="AF43" s="83">
        <f t="shared" ca="1" si="1"/>
        <v>0</v>
      </c>
    </row>
    <row r="44" spans="1:32" ht="15" customHeight="1">
      <c r="A44" s="85" t="s">
        <v>232</v>
      </c>
      <c r="B44" t="str">
        <f>IF($A44="","",INDEX('MA-Liste'!$D:$D,MATCH($A44,'MA-Liste'!$M:$M,FALSE)))</f>
        <v>AeBo</v>
      </c>
      <c r="C44" s="4" t="s">
        <v>7</v>
      </c>
      <c r="D44" s="19">
        <f t="shared" si="0"/>
        <v>75</v>
      </c>
      <c r="E44" s="20">
        <f t="shared" si="2"/>
        <v>0</v>
      </c>
      <c r="F44" s="107"/>
      <c r="G44" s="100">
        <f t="shared" si="3"/>
        <v>0</v>
      </c>
      <c r="H44" s="122"/>
      <c r="I44" s="147">
        <f t="shared" si="3"/>
        <v>0</v>
      </c>
      <c r="J44" s="122"/>
      <c r="K44" s="147">
        <f t="shared" si="4"/>
        <v>0</v>
      </c>
      <c r="L44" s="104"/>
      <c r="M44" s="100">
        <f t="shared" si="5"/>
        <v>0</v>
      </c>
      <c r="N44" s="183"/>
      <c r="O44" s="184">
        <f t="shared" si="6"/>
        <v>0</v>
      </c>
      <c r="P44" s="183"/>
      <c r="Q44" s="184">
        <f t="shared" si="7"/>
        <v>0</v>
      </c>
      <c r="R44" s="183"/>
      <c r="S44" s="184">
        <f t="shared" si="8"/>
        <v>0</v>
      </c>
      <c r="T44" s="104"/>
      <c r="U44" s="100">
        <f t="shared" si="9"/>
        <v>0</v>
      </c>
      <c r="V44" s="122"/>
      <c r="W44" s="147">
        <f t="shared" si="10"/>
        <v>0</v>
      </c>
      <c r="X44" s="122"/>
      <c r="Y44" s="147">
        <f t="shared" si="11"/>
        <v>0</v>
      </c>
      <c r="Z44" s="122"/>
      <c r="AA44" s="147">
        <f t="shared" si="12"/>
        <v>0</v>
      </c>
      <c r="AB44" s="104"/>
      <c r="AC44" s="100">
        <f t="shared" si="13"/>
        <v>0</v>
      </c>
      <c r="AD44" s="171"/>
      <c r="AE44" s="140">
        <f t="shared" si="14"/>
        <v>0</v>
      </c>
      <c r="AF44" s="83">
        <f t="shared" si="1"/>
        <v>0</v>
      </c>
    </row>
    <row r="45" spans="1:32" ht="15" customHeight="1">
      <c r="A45" s="85" t="s">
        <v>207</v>
      </c>
      <c r="B45" t="str">
        <f>IF($A45="","",INDEX('MA-Liste'!$D:$D,MATCH($A45,'MA-Liste'!$M:$M,FALSE)))</f>
        <v>AeBo</v>
      </c>
      <c r="C45" s="4" t="s">
        <v>5</v>
      </c>
      <c r="D45" s="19">
        <f t="shared" si="0"/>
        <v>118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04"/>
      <c r="M45" s="100">
        <f t="shared" si="5"/>
        <v>0</v>
      </c>
      <c r="N45" s="183"/>
      <c r="O45" s="184">
        <f t="shared" si="6"/>
        <v>0</v>
      </c>
      <c r="P45" s="183"/>
      <c r="Q45" s="184">
        <f t="shared" si="7"/>
        <v>0</v>
      </c>
      <c r="R45" s="183"/>
      <c r="S45" s="184">
        <f t="shared" si="8"/>
        <v>0</v>
      </c>
      <c r="T45" s="104"/>
      <c r="U45" s="100">
        <f t="shared" si="9"/>
        <v>0</v>
      </c>
      <c r="V45" s="122"/>
      <c r="W45" s="147">
        <f t="shared" si="10"/>
        <v>0</v>
      </c>
      <c r="X45" s="122"/>
      <c r="Y45" s="147">
        <f t="shared" si="11"/>
        <v>0</v>
      </c>
      <c r="Z45" s="122"/>
      <c r="AA45" s="147">
        <f t="shared" si="12"/>
        <v>0</v>
      </c>
      <c r="AB45" s="104"/>
      <c r="AC45" s="100">
        <f t="shared" si="13"/>
        <v>0</v>
      </c>
      <c r="AD45" s="171"/>
      <c r="AE45" s="140">
        <f t="shared" si="14"/>
        <v>0</v>
      </c>
      <c r="AF45" s="83">
        <f t="shared" si="1"/>
        <v>0</v>
      </c>
    </row>
    <row r="46" spans="1:32" ht="15.75" customHeight="1">
      <c r="A46" s="91" t="s">
        <v>187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04"/>
      <c r="M46" s="100">
        <f t="shared" ca="1" si="5"/>
        <v>0</v>
      </c>
      <c r="N46" s="183"/>
      <c r="O46" s="184">
        <f t="shared" ca="1" si="6"/>
        <v>0</v>
      </c>
      <c r="P46" s="183"/>
      <c r="Q46" s="184">
        <f t="shared" ca="1" si="7"/>
        <v>0</v>
      </c>
      <c r="R46" s="183"/>
      <c r="S46" s="184">
        <f t="shared" ca="1" si="8"/>
        <v>0</v>
      </c>
      <c r="T46" s="104"/>
      <c r="U46" s="100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47">
        <f t="shared" ca="1" si="12"/>
        <v>0</v>
      </c>
      <c r="AB46" s="104"/>
      <c r="AC46" s="100">
        <f t="shared" ca="1" si="13"/>
        <v>0</v>
      </c>
      <c r="AD46" s="171"/>
      <c r="AE46" s="140">
        <f t="shared" ca="1" si="14"/>
        <v>0</v>
      </c>
      <c r="AF46" s="83">
        <f t="shared" ca="1" si="1"/>
        <v>0</v>
      </c>
    </row>
    <row r="47" spans="1:32" ht="15.75" customHeight="1">
      <c r="A47" s="91" t="s">
        <v>145</v>
      </c>
      <c r="B47" t="s">
        <v>66</v>
      </c>
      <c r="C47" s="4" t="s">
        <v>6</v>
      </c>
      <c r="D47" s="19">
        <f t="shared" si="0"/>
        <v>100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04"/>
      <c r="M47" s="100">
        <f t="shared" si="5"/>
        <v>0</v>
      </c>
      <c r="N47" s="183"/>
      <c r="O47" s="184">
        <f t="shared" si="6"/>
        <v>0</v>
      </c>
      <c r="P47" s="183"/>
      <c r="Q47" s="184">
        <f t="shared" si="7"/>
        <v>0</v>
      </c>
      <c r="R47" s="183"/>
      <c r="S47" s="184">
        <f t="shared" si="8"/>
        <v>0</v>
      </c>
      <c r="T47" s="104"/>
      <c r="U47" s="100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47">
        <f t="shared" si="12"/>
        <v>0</v>
      </c>
      <c r="AB47" s="104"/>
      <c r="AC47" s="100">
        <f t="shared" si="13"/>
        <v>0</v>
      </c>
      <c r="AD47" s="171"/>
      <c r="AE47" s="140">
        <f t="shared" si="14"/>
        <v>0</v>
      </c>
      <c r="AF47" s="83">
        <f t="shared" si="1"/>
        <v>0</v>
      </c>
    </row>
    <row r="48" spans="1:32" ht="15" customHeight="1">
      <c r="A48" s="85" t="s">
        <v>188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C</v>
      </c>
      <c r="D48" s="19">
        <f t="shared" ca="1" si="0"/>
        <v>118</v>
      </c>
      <c r="E48" s="20">
        <f t="shared" si="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04"/>
      <c r="M48" s="100">
        <f t="shared" ca="1" si="5"/>
        <v>0</v>
      </c>
      <c r="N48" s="183"/>
      <c r="O48" s="184">
        <f t="shared" ca="1" si="6"/>
        <v>0</v>
      </c>
      <c r="P48" s="183"/>
      <c r="Q48" s="184">
        <f t="shared" ca="1" si="7"/>
        <v>0</v>
      </c>
      <c r="R48" s="183"/>
      <c r="S48" s="184">
        <f t="shared" ca="1" si="8"/>
        <v>0</v>
      </c>
      <c r="T48" s="104"/>
      <c r="U48" s="100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47">
        <f t="shared" ca="1" si="12"/>
        <v>0</v>
      </c>
      <c r="AB48" s="104"/>
      <c r="AC48" s="100">
        <f t="shared" ca="1" si="13"/>
        <v>0</v>
      </c>
      <c r="AD48" s="171"/>
      <c r="AE48" s="140">
        <f t="shared" ca="1" si="14"/>
        <v>0</v>
      </c>
      <c r="AF48" s="83">
        <f t="shared" ca="1" si="1"/>
        <v>0</v>
      </c>
    </row>
    <row r="49" spans="1:32" ht="15" customHeight="1">
      <c r="A49" s="85" t="s">
        <v>208</v>
      </c>
      <c r="B49" t="s">
        <v>66</v>
      </c>
      <c r="C49" s="4" t="s">
        <v>7</v>
      </c>
      <c r="D49" s="19">
        <f t="shared" si="0"/>
        <v>75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04"/>
      <c r="M49" s="100">
        <f t="shared" si="5"/>
        <v>0</v>
      </c>
      <c r="N49" s="183"/>
      <c r="O49" s="184">
        <f t="shared" si="6"/>
        <v>0</v>
      </c>
      <c r="P49" s="183"/>
      <c r="Q49" s="184">
        <f t="shared" si="7"/>
        <v>0</v>
      </c>
      <c r="R49" s="183"/>
      <c r="S49" s="184">
        <f t="shared" si="8"/>
        <v>0</v>
      </c>
      <c r="T49" s="104"/>
      <c r="U49" s="100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47">
        <f t="shared" si="12"/>
        <v>0</v>
      </c>
      <c r="AB49" s="104"/>
      <c r="AC49" s="100">
        <f t="shared" si="13"/>
        <v>0</v>
      </c>
      <c r="AD49" s="171"/>
      <c r="AE49" s="140">
        <f t="shared" si="14"/>
        <v>0</v>
      </c>
      <c r="AF49" s="83">
        <f t="shared" si="1"/>
        <v>0</v>
      </c>
    </row>
    <row r="50" spans="1:32" ht="15" customHeight="1">
      <c r="A50" s="85" t="s">
        <v>211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04"/>
      <c r="M50" s="100">
        <f t="shared" si="5"/>
        <v>0</v>
      </c>
      <c r="N50" s="183"/>
      <c r="O50" s="184">
        <f t="shared" si="6"/>
        <v>0</v>
      </c>
      <c r="P50" s="183"/>
      <c r="Q50" s="184">
        <f t="shared" si="7"/>
        <v>0</v>
      </c>
      <c r="R50" s="183"/>
      <c r="S50" s="184">
        <f t="shared" si="8"/>
        <v>0</v>
      </c>
      <c r="T50" s="104"/>
      <c r="U50" s="100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47">
        <f t="shared" si="12"/>
        <v>0</v>
      </c>
      <c r="AB50" s="104"/>
      <c r="AC50" s="100">
        <f t="shared" si="13"/>
        <v>0</v>
      </c>
      <c r="AD50" s="171"/>
      <c r="AE50" s="140">
        <f t="shared" si="14"/>
        <v>0</v>
      </c>
      <c r="AF50" s="83">
        <f t="shared" si="1"/>
        <v>0</v>
      </c>
    </row>
    <row r="51" spans="1:32" ht="15" customHeight="1">
      <c r="A51" s="85" t="s">
        <v>191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B</v>
      </c>
      <c r="D51" s="19">
        <f t="shared" ca="1" si="0"/>
        <v>140</v>
      </c>
      <c r="E51" s="20">
        <f t="shared" si="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04"/>
      <c r="M51" s="100">
        <f t="shared" ca="1" si="5"/>
        <v>0</v>
      </c>
      <c r="N51" s="183"/>
      <c r="O51" s="184">
        <f t="shared" ca="1" si="6"/>
        <v>0</v>
      </c>
      <c r="P51" s="183"/>
      <c r="Q51" s="184">
        <f t="shared" ca="1" si="7"/>
        <v>0</v>
      </c>
      <c r="R51" s="183"/>
      <c r="S51" s="184">
        <f t="shared" ca="1" si="8"/>
        <v>0</v>
      </c>
      <c r="T51" s="104"/>
      <c r="U51" s="100">
        <f t="shared" ca="1" si="9"/>
        <v>0</v>
      </c>
      <c r="V51" s="122"/>
      <c r="W51" s="147">
        <f t="shared" ca="1" si="10"/>
        <v>0</v>
      </c>
      <c r="X51" s="122"/>
      <c r="Y51" s="147">
        <f t="shared" ca="1" si="11"/>
        <v>0</v>
      </c>
      <c r="Z51" s="122"/>
      <c r="AA51" s="147">
        <f t="shared" ca="1" si="12"/>
        <v>0</v>
      </c>
      <c r="AB51" s="104"/>
      <c r="AC51" s="100">
        <f t="shared" ca="1" si="13"/>
        <v>0</v>
      </c>
      <c r="AD51" s="171"/>
      <c r="AE51" s="140">
        <f t="shared" ca="1" si="14"/>
        <v>0</v>
      </c>
      <c r="AF51" s="83">
        <f t="shared" ca="1" si="1"/>
        <v>0</v>
      </c>
    </row>
    <row r="52" spans="1:32" ht="15" customHeight="1">
      <c r="A52" s="85" t="s">
        <v>214</v>
      </c>
      <c r="B52" s="14" t="s">
        <v>66</v>
      </c>
      <c r="C52" s="18" t="s">
        <v>6</v>
      </c>
      <c r="D52" s="19">
        <f t="shared" si="0"/>
        <v>100</v>
      </c>
      <c r="E52" s="20">
        <f t="shared" si="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04"/>
      <c r="M52" s="100">
        <f t="shared" si="5"/>
        <v>0</v>
      </c>
      <c r="N52" s="183"/>
      <c r="O52" s="184">
        <f t="shared" si="6"/>
        <v>0</v>
      </c>
      <c r="P52" s="183"/>
      <c r="Q52" s="184">
        <f t="shared" si="7"/>
        <v>0</v>
      </c>
      <c r="R52" s="183">
        <v>5</v>
      </c>
      <c r="S52" s="184">
        <f t="shared" si="8"/>
        <v>500</v>
      </c>
      <c r="T52" s="104"/>
      <c r="U52" s="100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47">
        <f t="shared" si="12"/>
        <v>0</v>
      </c>
      <c r="AB52" s="104"/>
      <c r="AC52" s="100">
        <f t="shared" si="13"/>
        <v>0</v>
      </c>
      <c r="AD52" s="171"/>
      <c r="AE52" s="140">
        <f t="shared" si="14"/>
        <v>0</v>
      </c>
      <c r="AF52" s="83">
        <f t="shared" si="1"/>
        <v>0</v>
      </c>
    </row>
    <row r="53" spans="1:32" ht="15" customHeight="1">
      <c r="A53" s="85" t="s">
        <v>215</v>
      </c>
      <c r="B53" s="14" t="s">
        <v>66</v>
      </c>
      <c r="C53" s="18" t="s">
        <v>8</v>
      </c>
      <c r="D53" s="19">
        <f t="shared" si="0"/>
        <v>60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04"/>
      <c r="M53" s="100">
        <f t="shared" si="5"/>
        <v>0</v>
      </c>
      <c r="N53" s="183"/>
      <c r="O53" s="184">
        <f t="shared" si="6"/>
        <v>0</v>
      </c>
      <c r="P53" s="183"/>
      <c r="Q53" s="184">
        <f t="shared" si="7"/>
        <v>0</v>
      </c>
      <c r="R53" s="183"/>
      <c r="S53" s="184">
        <f t="shared" si="8"/>
        <v>0</v>
      </c>
      <c r="T53" s="104"/>
      <c r="U53" s="100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04"/>
      <c r="AC53" s="100">
        <f t="shared" si="13"/>
        <v>0</v>
      </c>
      <c r="AD53" s="171"/>
      <c r="AE53" s="140">
        <f t="shared" si="14"/>
        <v>0</v>
      </c>
      <c r="AF53" s="83">
        <f t="shared" si="1"/>
        <v>0</v>
      </c>
    </row>
    <row r="54" spans="1:32" ht="15" customHeight="1">
      <c r="A54" s="85" t="s">
        <v>212</v>
      </c>
      <c r="B54" s="14" t="s">
        <v>66</v>
      </c>
      <c r="C54" s="18" t="s">
        <v>9</v>
      </c>
      <c r="D54" s="19">
        <f t="shared" si="0"/>
        <v>35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04"/>
      <c r="M54" s="100">
        <f t="shared" si="5"/>
        <v>0</v>
      </c>
      <c r="N54" s="183"/>
      <c r="O54" s="184">
        <f t="shared" si="6"/>
        <v>0</v>
      </c>
      <c r="P54" s="183"/>
      <c r="Q54" s="184">
        <f t="shared" si="7"/>
        <v>0</v>
      </c>
      <c r="R54" s="183"/>
      <c r="S54" s="184">
        <f t="shared" si="8"/>
        <v>0</v>
      </c>
      <c r="T54" s="104"/>
      <c r="U54" s="100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71"/>
      <c r="AE54" s="140">
        <f t="shared" si="14"/>
        <v>0</v>
      </c>
      <c r="AF54" s="83">
        <f t="shared" si="1"/>
        <v>0</v>
      </c>
    </row>
    <row r="55" spans="1:32" ht="15" customHeight="1">
      <c r="A55" s="85" t="s">
        <v>194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D</v>
      </c>
      <c r="D55" s="19">
        <f t="shared" ca="1" si="0"/>
        <v>100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04"/>
      <c r="M55" s="100">
        <f t="shared" ca="1" si="5"/>
        <v>0</v>
      </c>
      <c r="N55" s="183"/>
      <c r="O55" s="184">
        <f t="shared" ca="1" si="6"/>
        <v>0</v>
      </c>
      <c r="P55" s="183"/>
      <c r="Q55" s="184">
        <f t="shared" ca="1" si="7"/>
        <v>0</v>
      </c>
      <c r="R55" s="183"/>
      <c r="S55" s="184">
        <f t="shared" ca="1" si="8"/>
        <v>0</v>
      </c>
      <c r="T55" s="104"/>
      <c r="U55" s="100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47">
        <f t="shared" ca="1" si="12"/>
        <v>0</v>
      </c>
      <c r="AB55" s="104"/>
      <c r="AC55" s="100">
        <f t="shared" ca="1" si="13"/>
        <v>0</v>
      </c>
      <c r="AD55" s="171"/>
      <c r="AE55" s="140">
        <f t="shared" ca="1" si="14"/>
        <v>0</v>
      </c>
      <c r="AF55" s="83">
        <f t="shared" ca="1" si="1"/>
        <v>0</v>
      </c>
    </row>
    <row r="56" spans="1:32" ht="15" customHeight="1">
      <c r="A56" s="85" t="s">
        <v>210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04"/>
      <c r="M56" s="100">
        <f t="shared" ca="1" si="5"/>
        <v>0</v>
      </c>
      <c r="N56" s="183"/>
      <c r="O56" s="184">
        <f t="shared" ca="1" si="6"/>
        <v>0</v>
      </c>
      <c r="P56" s="183"/>
      <c r="Q56" s="184">
        <f t="shared" ca="1" si="7"/>
        <v>0</v>
      </c>
      <c r="R56" s="183"/>
      <c r="S56" s="184">
        <f t="shared" ca="1" si="8"/>
        <v>0</v>
      </c>
      <c r="T56" s="104"/>
      <c r="U56" s="100">
        <f t="shared" ca="1" si="9"/>
        <v>0</v>
      </c>
      <c r="V56" s="122"/>
      <c r="W56" s="147">
        <f t="shared" ca="1" si="10"/>
        <v>0</v>
      </c>
      <c r="X56" s="122"/>
      <c r="Y56" s="147">
        <f t="shared" ca="1" si="11"/>
        <v>0</v>
      </c>
      <c r="Z56" s="122"/>
      <c r="AA56" s="147">
        <f t="shared" ca="1" si="12"/>
        <v>0</v>
      </c>
      <c r="AB56" s="104"/>
      <c r="AC56" s="100">
        <f t="shared" ca="1" si="13"/>
        <v>0</v>
      </c>
      <c r="AD56" s="171"/>
      <c r="AE56" s="140">
        <f t="shared" ca="1" si="14"/>
        <v>0</v>
      </c>
      <c r="AF56" s="83">
        <f t="shared" ca="1" si="1"/>
        <v>0</v>
      </c>
    </row>
    <row r="57" spans="1:32" ht="15" customHeight="1">
      <c r="A57" s="85" t="s">
        <v>221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B</v>
      </c>
      <c r="D57" s="19">
        <f t="shared" ca="1" si="0"/>
        <v>140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04"/>
      <c r="M57" s="100">
        <f t="shared" ca="1" si="5"/>
        <v>0</v>
      </c>
      <c r="N57" s="183"/>
      <c r="O57" s="184">
        <f t="shared" ca="1" si="6"/>
        <v>0</v>
      </c>
      <c r="P57" s="183"/>
      <c r="Q57" s="184">
        <f t="shared" ca="1" si="7"/>
        <v>0</v>
      </c>
      <c r="R57" s="183"/>
      <c r="S57" s="184">
        <f t="shared" ca="1" si="8"/>
        <v>0</v>
      </c>
      <c r="T57" s="104"/>
      <c r="U57" s="100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47">
        <f t="shared" ca="1" si="12"/>
        <v>0</v>
      </c>
      <c r="AB57" s="104"/>
      <c r="AC57" s="100">
        <f t="shared" ca="1" si="13"/>
        <v>0</v>
      </c>
      <c r="AD57" s="171"/>
      <c r="AE57" s="140">
        <f t="shared" ca="1" si="14"/>
        <v>0</v>
      </c>
      <c r="AF57" s="83">
        <f t="shared" ca="1" si="1"/>
        <v>0</v>
      </c>
    </row>
    <row r="58" spans="1:32" ht="15" customHeight="1">
      <c r="A58" s="85" t="s">
        <v>164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04"/>
      <c r="M58" s="100">
        <f t="shared" ca="1" si="5"/>
        <v>0</v>
      </c>
      <c r="N58" s="183"/>
      <c r="O58" s="184">
        <f t="shared" ca="1" si="6"/>
        <v>0</v>
      </c>
      <c r="P58" s="183"/>
      <c r="Q58" s="184">
        <f t="shared" ca="1" si="7"/>
        <v>0</v>
      </c>
      <c r="R58" s="183"/>
      <c r="S58" s="184">
        <f t="shared" ca="1" si="8"/>
        <v>0</v>
      </c>
      <c r="T58" s="104"/>
      <c r="U58" s="100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47">
        <f t="shared" ca="1" si="12"/>
        <v>0</v>
      </c>
      <c r="AB58" s="104"/>
      <c r="AC58" s="100">
        <f t="shared" ca="1" si="13"/>
        <v>0</v>
      </c>
      <c r="AD58" s="171"/>
      <c r="AE58" s="140">
        <f t="shared" ca="1" si="14"/>
        <v>0</v>
      </c>
      <c r="AF58" s="83">
        <f t="shared" ca="1" si="1"/>
        <v>0</v>
      </c>
    </row>
    <row r="59" spans="1:32" ht="15" customHeight="1">
      <c r="A59" s="85" t="s">
        <v>222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C</v>
      </c>
      <c r="D59" s="19">
        <f t="shared" ca="1" si="0"/>
        <v>118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04"/>
      <c r="M59" s="100">
        <f t="shared" ca="1" si="5"/>
        <v>0</v>
      </c>
      <c r="N59" s="183"/>
      <c r="O59" s="184">
        <f t="shared" ca="1" si="6"/>
        <v>0</v>
      </c>
      <c r="P59" s="183"/>
      <c r="Q59" s="184">
        <f t="shared" ca="1" si="7"/>
        <v>0</v>
      </c>
      <c r="R59" s="183"/>
      <c r="S59" s="184">
        <f t="shared" ca="1" si="8"/>
        <v>0</v>
      </c>
      <c r="T59" s="104"/>
      <c r="U59" s="100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47">
        <f t="shared" ca="1" si="12"/>
        <v>0</v>
      </c>
      <c r="AB59" s="104"/>
      <c r="AC59" s="100">
        <f t="shared" ca="1" si="13"/>
        <v>0</v>
      </c>
      <c r="AD59" s="171"/>
      <c r="AE59" s="140">
        <f t="shared" ca="1" si="14"/>
        <v>0</v>
      </c>
      <c r="AF59" s="83">
        <f t="shared" ca="1" si="1"/>
        <v>0</v>
      </c>
    </row>
    <row r="60" spans="1:32" ht="15" customHeight="1">
      <c r="A60" s="85" t="s">
        <v>233</v>
      </c>
      <c r="B60" t="s">
        <v>66</v>
      </c>
      <c r="C60" s="4" t="str">
        <f ca="1">IF($A60="","",INDEX(INDIRECT("'MA-Liste'!"&amp;$C$11),MATCH($A60,'MA-Liste'!$M:$M,FALSE)))</f>
        <v>G</v>
      </c>
      <c r="D60" s="19">
        <f t="shared" ca="1" si="0"/>
        <v>35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04"/>
      <c r="M60" s="100">
        <f t="shared" ca="1" si="5"/>
        <v>0</v>
      </c>
      <c r="N60" s="183"/>
      <c r="O60" s="184">
        <f t="shared" ca="1" si="6"/>
        <v>0</v>
      </c>
      <c r="P60" s="183"/>
      <c r="Q60" s="184">
        <f t="shared" ca="1" si="7"/>
        <v>0</v>
      </c>
      <c r="R60" s="183"/>
      <c r="S60" s="184">
        <f t="shared" ca="1" si="8"/>
        <v>0</v>
      </c>
      <c r="T60" s="104"/>
      <c r="U60" s="100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47">
        <f t="shared" ca="1" si="12"/>
        <v>0</v>
      </c>
      <c r="AB60" s="104"/>
      <c r="AC60" s="100">
        <f t="shared" ca="1" si="13"/>
        <v>0</v>
      </c>
      <c r="AD60" s="171"/>
      <c r="AE60" s="140">
        <f t="shared" ca="1" si="14"/>
        <v>0</v>
      </c>
      <c r="AF60" s="83">
        <f t="shared" ca="1" si="1"/>
        <v>0</v>
      </c>
    </row>
    <row r="61" spans="1:32" ht="15" customHeight="1">
      <c r="A61" s="85" t="s">
        <v>224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04"/>
      <c r="M61" s="100">
        <f t="shared" ca="1" si="5"/>
        <v>0</v>
      </c>
      <c r="N61" s="183"/>
      <c r="O61" s="184">
        <f t="shared" ca="1" si="6"/>
        <v>0</v>
      </c>
      <c r="P61" s="183"/>
      <c r="Q61" s="184">
        <f t="shared" ca="1" si="7"/>
        <v>0</v>
      </c>
      <c r="R61" s="183"/>
      <c r="S61" s="184">
        <f t="shared" ca="1" si="8"/>
        <v>0</v>
      </c>
      <c r="T61" s="104"/>
      <c r="U61" s="100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47">
        <f t="shared" ca="1" si="12"/>
        <v>0</v>
      </c>
      <c r="AB61" s="104"/>
      <c r="AC61" s="100">
        <f t="shared" ca="1" si="13"/>
        <v>0</v>
      </c>
      <c r="AD61" s="171"/>
      <c r="AE61" s="140">
        <f t="shared" ca="1" si="14"/>
        <v>0</v>
      </c>
      <c r="AF61" s="83">
        <f t="shared" ca="1" si="1"/>
        <v>0</v>
      </c>
    </row>
    <row r="62" spans="1:32" ht="15" customHeight="1">
      <c r="A62" s="85" t="s">
        <v>229</v>
      </c>
      <c r="B62" t="s">
        <v>66</v>
      </c>
      <c r="C62" s="4" t="s">
        <v>7</v>
      </c>
      <c r="D62" s="19">
        <f t="shared" si="0"/>
        <v>75</v>
      </c>
      <c r="E62" s="20">
        <f t="shared" si="2"/>
        <v>0</v>
      </c>
      <c r="F62" s="107"/>
      <c r="G62" s="100">
        <f t="shared" si="3"/>
        <v>0</v>
      </c>
      <c r="H62" s="122"/>
      <c r="I62" s="147">
        <f t="shared" si="3"/>
        <v>0</v>
      </c>
      <c r="J62" s="122"/>
      <c r="K62" s="147">
        <f t="shared" si="4"/>
        <v>0</v>
      </c>
      <c r="L62" s="104"/>
      <c r="M62" s="100">
        <f t="shared" si="5"/>
        <v>0</v>
      </c>
      <c r="N62" s="183"/>
      <c r="O62" s="184">
        <f t="shared" si="6"/>
        <v>0</v>
      </c>
      <c r="P62" s="183"/>
      <c r="Q62" s="184">
        <f t="shared" si="7"/>
        <v>0</v>
      </c>
      <c r="R62" s="183"/>
      <c r="S62" s="184">
        <f t="shared" si="8"/>
        <v>0</v>
      </c>
      <c r="T62" s="104"/>
      <c r="U62" s="100">
        <f t="shared" si="9"/>
        <v>0</v>
      </c>
      <c r="V62" s="122"/>
      <c r="W62" s="147">
        <f t="shared" si="10"/>
        <v>0</v>
      </c>
      <c r="X62" s="122"/>
      <c r="Y62" s="147">
        <f t="shared" si="11"/>
        <v>0</v>
      </c>
      <c r="Z62" s="122"/>
      <c r="AA62" s="147">
        <f t="shared" si="12"/>
        <v>0</v>
      </c>
      <c r="AB62" s="104"/>
      <c r="AC62" s="100">
        <f t="shared" si="13"/>
        <v>0</v>
      </c>
      <c r="AD62" s="171"/>
      <c r="AE62" s="140">
        <f t="shared" si="14"/>
        <v>0</v>
      </c>
      <c r="AF62" s="83">
        <f t="shared" si="1"/>
        <v>0</v>
      </c>
    </row>
    <row r="63" spans="1:32" ht="15" customHeight="1">
      <c r="A63" s="85" t="s">
        <v>230</v>
      </c>
      <c r="B63" t="s">
        <v>66</v>
      </c>
      <c r="C63" s="4" t="s">
        <v>9</v>
      </c>
      <c r="D63" s="19">
        <f t="shared" si="0"/>
        <v>35</v>
      </c>
      <c r="E63" s="20">
        <f t="shared" si="2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04"/>
      <c r="M63" s="100">
        <f t="shared" si="5"/>
        <v>0</v>
      </c>
      <c r="N63" s="183"/>
      <c r="O63" s="184">
        <f t="shared" si="6"/>
        <v>0</v>
      </c>
      <c r="P63" s="183"/>
      <c r="Q63" s="184">
        <f t="shared" si="7"/>
        <v>0</v>
      </c>
      <c r="R63" s="183"/>
      <c r="S63" s="184">
        <f t="shared" si="8"/>
        <v>0</v>
      </c>
      <c r="T63" s="104"/>
      <c r="U63" s="100">
        <f t="shared" si="9"/>
        <v>0</v>
      </c>
      <c r="V63" s="122"/>
      <c r="W63" s="147">
        <f t="shared" si="10"/>
        <v>0</v>
      </c>
      <c r="X63" s="122"/>
      <c r="Y63" s="147">
        <f t="shared" si="11"/>
        <v>0</v>
      </c>
      <c r="Z63" s="122"/>
      <c r="AA63" s="147">
        <f t="shared" si="12"/>
        <v>0</v>
      </c>
      <c r="AB63" s="104"/>
      <c r="AC63" s="100">
        <f t="shared" si="13"/>
        <v>0</v>
      </c>
      <c r="AD63" s="171"/>
      <c r="AE63" s="140">
        <f t="shared" si="14"/>
        <v>0</v>
      </c>
      <c r="AF63" s="83">
        <f t="shared" si="1"/>
        <v>0</v>
      </c>
    </row>
    <row r="64" spans="1:32" ht="15" customHeight="1">
      <c r="A64" s="85" t="s">
        <v>225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04"/>
      <c r="M64" s="100">
        <f t="shared" ca="1" si="5"/>
        <v>0</v>
      </c>
      <c r="N64" s="183"/>
      <c r="O64" s="184">
        <f t="shared" ca="1" si="6"/>
        <v>0</v>
      </c>
      <c r="P64" s="183"/>
      <c r="Q64" s="184">
        <f t="shared" ca="1" si="7"/>
        <v>0</v>
      </c>
      <c r="R64" s="183"/>
      <c r="S64" s="184">
        <f t="shared" ca="1" si="8"/>
        <v>0</v>
      </c>
      <c r="T64" s="104"/>
      <c r="U64" s="100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47">
        <f t="shared" ca="1" si="12"/>
        <v>0</v>
      </c>
      <c r="AB64" s="104"/>
      <c r="AC64" s="100">
        <f t="shared" ca="1" si="13"/>
        <v>0</v>
      </c>
      <c r="AD64" s="171"/>
      <c r="AE64" s="140">
        <f t="shared" ca="1" si="14"/>
        <v>0</v>
      </c>
      <c r="AF64" s="83">
        <f t="shared" ca="1" si="1"/>
        <v>0</v>
      </c>
    </row>
    <row r="65" spans="1:32" ht="15" customHeight="1">
      <c r="A65" s="85" t="s">
        <v>238</v>
      </c>
      <c r="B65" t="s">
        <v>66</v>
      </c>
      <c r="C65" s="4" t="s">
        <v>6</v>
      </c>
      <c r="D65" s="19">
        <f t="shared" si="0"/>
        <v>100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04"/>
      <c r="M65" s="100">
        <f t="shared" si="5"/>
        <v>0</v>
      </c>
      <c r="N65" s="183"/>
      <c r="O65" s="184">
        <f t="shared" si="6"/>
        <v>0</v>
      </c>
      <c r="P65" s="183"/>
      <c r="Q65" s="184">
        <f t="shared" si="7"/>
        <v>0</v>
      </c>
      <c r="R65" s="183"/>
      <c r="S65" s="184">
        <f t="shared" si="8"/>
        <v>0</v>
      </c>
      <c r="T65" s="104"/>
      <c r="U65" s="100">
        <f t="shared" si="9"/>
        <v>0</v>
      </c>
      <c r="V65" s="122"/>
      <c r="W65" s="147">
        <f t="shared" si="10"/>
        <v>0</v>
      </c>
      <c r="X65" s="122"/>
      <c r="Y65" s="147">
        <f t="shared" si="11"/>
        <v>0</v>
      </c>
      <c r="Z65" s="122"/>
      <c r="AA65" s="147">
        <f t="shared" si="12"/>
        <v>0</v>
      </c>
      <c r="AB65" s="104"/>
      <c r="AC65" s="100">
        <f t="shared" si="13"/>
        <v>0</v>
      </c>
      <c r="AD65" s="171"/>
      <c r="AE65" s="140">
        <f t="shared" si="14"/>
        <v>0</v>
      </c>
      <c r="AF65" s="83">
        <f t="shared" si="1"/>
        <v>0</v>
      </c>
    </row>
    <row r="66" spans="1:32" ht="15" customHeight="1">
      <c r="A66" s="85" t="s">
        <v>239</v>
      </c>
      <c r="B66" t="s">
        <v>66</v>
      </c>
      <c r="C66" s="4" t="s">
        <v>6</v>
      </c>
      <c r="D66" s="19">
        <f t="shared" si="0"/>
        <v>100</v>
      </c>
      <c r="E66" s="20">
        <f t="shared" si="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04"/>
      <c r="M66" s="100">
        <f t="shared" si="5"/>
        <v>0</v>
      </c>
      <c r="N66" s="183"/>
      <c r="O66" s="184">
        <f t="shared" si="6"/>
        <v>0</v>
      </c>
      <c r="P66" s="183"/>
      <c r="Q66" s="184">
        <f t="shared" si="7"/>
        <v>0</v>
      </c>
      <c r="R66" s="183"/>
      <c r="S66" s="184">
        <f t="shared" si="8"/>
        <v>0</v>
      </c>
      <c r="T66" s="104"/>
      <c r="U66" s="100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47">
        <f t="shared" si="12"/>
        <v>0</v>
      </c>
      <c r="AB66" s="104"/>
      <c r="AC66" s="100">
        <f t="shared" si="13"/>
        <v>0</v>
      </c>
      <c r="AD66" s="171"/>
      <c r="AE66" s="140">
        <f t="shared" si="14"/>
        <v>0</v>
      </c>
      <c r="AF66" s="83">
        <f t="shared" si="1"/>
        <v>0</v>
      </c>
    </row>
    <row r="67" spans="1:32" ht="15" customHeight="1">
      <c r="A67" s="85" t="s">
        <v>244</v>
      </c>
      <c r="B67" t="s">
        <v>245</v>
      </c>
      <c r="C67" s="4" t="s">
        <v>9</v>
      </c>
      <c r="D67" s="19">
        <f t="shared" si="0"/>
        <v>35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04"/>
      <c r="M67" s="100">
        <f t="shared" si="5"/>
        <v>0</v>
      </c>
      <c r="N67" s="183"/>
      <c r="O67" s="184">
        <f t="shared" si="6"/>
        <v>0</v>
      </c>
      <c r="P67" s="183"/>
      <c r="Q67" s="184">
        <f t="shared" si="7"/>
        <v>0</v>
      </c>
      <c r="R67" s="183"/>
      <c r="S67" s="184">
        <f t="shared" si="8"/>
        <v>0</v>
      </c>
      <c r="T67" s="104"/>
      <c r="U67" s="100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47">
        <f t="shared" si="12"/>
        <v>0</v>
      </c>
      <c r="AB67" s="104"/>
      <c r="AC67" s="100">
        <f t="shared" si="13"/>
        <v>0</v>
      </c>
      <c r="AD67" s="171"/>
      <c r="AE67" s="140">
        <f t="shared" si="14"/>
        <v>0</v>
      </c>
      <c r="AF67" s="83">
        <f t="shared" si="1"/>
        <v>0</v>
      </c>
    </row>
    <row r="68" spans="1:32" ht="15" customHeight="1">
      <c r="A68" s="85" t="s">
        <v>241</v>
      </c>
      <c r="B68" t="s">
        <v>66</v>
      </c>
      <c r="C68" s="4" t="s">
        <v>4</v>
      </c>
      <c r="D68" s="19">
        <f t="shared" si="0"/>
        <v>140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04"/>
      <c r="M68" s="100">
        <f t="shared" si="5"/>
        <v>0</v>
      </c>
      <c r="N68" s="183"/>
      <c r="O68" s="184">
        <f t="shared" si="6"/>
        <v>0</v>
      </c>
      <c r="P68" s="183"/>
      <c r="Q68" s="184">
        <f t="shared" si="7"/>
        <v>0</v>
      </c>
      <c r="R68" s="183"/>
      <c r="S68" s="184">
        <f t="shared" si="8"/>
        <v>0</v>
      </c>
      <c r="T68" s="104"/>
      <c r="U68" s="100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47">
        <f t="shared" si="12"/>
        <v>0</v>
      </c>
      <c r="AB68" s="104"/>
      <c r="AC68" s="100">
        <f t="shared" si="13"/>
        <v>0</v>
      </c>
      <c r="AD68" s="171"/>
      <c r="AE68" s="140">
        <f t="shared" si="14"/>
        <v>0</v>
      </c>
      <c r="AF68" s="83">
        <f t="shared" si="1"/>
        <v>0</v>
      </c>
    </row>
    <row r="69" spans="1:32" ht="15" customHeight="1">
      <c r="A69" s="85" t="s">
        <v>223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D</v>
      </c>
      <c r="D69" s="19">
        <f t="shared" ca="1" si="0"/>
        <v>100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04"/>
      <c r="M69" s="100">
        <f t="shared" ca="1" si="5"/>
        <v>0</v>
      </c>
      <c r="N69" s="183"/>
      <c r="O69" s="184">
        <f t="shared" ca="1" si="6"/>
        <v>0</v>
      </c>
      <c r="P69" s="183"/>
      <c r="Q69" s="184">
        <f t="shared" ca="1" si="7"/>
        <v>0</v>
      </c>
      <c r="R69" s="183"/>
      <c r="S69" s="184">
        <f t="shared" ca="1" si="8"/>
        <v>0</v>
      </c>
      <c r="T69" s="104"/>
      <c r="U69" s="100">
        <f t="shared" ca="1" si="9"/>
        <v>0</v>
      </c>
      <c r="V69" s="122"/>
      <c r="W69" s="147">
        <f t="shared" ca="1" si="10"/>
        <v>0</v>
      </c>
      <c r="X69" s="122"/>
      <c r="Y69" s="147">
        <f t="shared" ca="1" si="11"/>
        <v>0</v>
      </c>
      <c r="Z69" s="122"/>
      <c r="AA69" s="147">
        <f t="shared" ca="1" si="12"/>
        <v>0</v>
      </c>
      <c r="AB69" s="104"/>
      <c r="AC69" s="100">
        <f t="shared" ca="1" si="13"/>
        <v>0</v>
      </c>
      <c r="AD69" s="171"/>
      <c r="AE69" s="140">
        <f t="shared" ca="1" si="14"/>
        <v>0</v>
      </c>
      <c r="AF69" s="83">
        <f t="shared" ca="1" si="1"/>
        <v>0</v>
      </c>
    </row>
    <row r="70" spans="1:32" ht="15" customHeight="1">
      <c r="A70" s="91" t="s">
        <v>367</v>
      </c>
      <c r="B70" s="14" t="s">
        <v>66</v>
      </c>
      <c r="C70" s="4" t="str">
        <f ca="1">IF($A70="","",INDEX(INDIRECT("'MA-Liste'!"&amp;$C$11),MATCH($A70,'MA-Liste'!$M:$M,FALSE)))</f>
        <v>E</v>
      </c>
      <c r="D70" s="19">
        <f t="shared" ca="1" si="0"/>
        <v>75</v>
      </c>
      <c r="E70" s="20">
        <f t="shared" si="2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04"/>
      <c r="M70" s="100">
        <f t="shared" ca="1" si="5"/>
        <v>0</v>
      </c>
      <c r="N70" s="183"/>
      <c r="O70" s="184">
        <f t="shared" ca="1" si="6"/>
        <v>0</v>
      </c>
      <c r="P70" s="183"/>
      <c r="Q70" s="184">
        <f t="shared" ca="1" si="7"/>
        <v>0</v>
      </c>
      <c r="R70" s="183"/>
      <c r="S70" s="184">
        <f t="shared" ca="1" si="8"/>
        <v>0</v>
      </c>
      <c r="T70" s="104"/>
      <c r="U70" s="100">
        <f t="shared" ca="1" si="9"/>
        <v>0</v>
      </c>
      <c r="V70" s="122"/>
      <c r="W70" s="147">
        <f t="shared" ca="1" si="10"/>
        <v>0</v>
      </c>
      <c r="X70" s="122"/>
      <c r="Y70" s="147">
        <f t="shared" ca="1" si="11"/>
        <v>0</v>
      </c>
      <c r="Z70" s="122"/>
      <c r="AA70" s="147">
        <f t="shared" ca="1" si="12"/>
        <v>0</v>
      </c>
      <c r="AB70" s="104"/>
      <c r="AC70" s="100">
        <f t="shared" ca="1" si="13"/>
        <v>0</v>
      </c>
      <c r="AD70" s="171"/>
      <c r="AE70" s="140">
        <f t="shared" ca="1" si="14"/>
        <v>0</v>
      </c>
      <c r="AF70" s="83">
        <f t="shared" ca="1" si="1"/>
        <v>0</v>
      </c>
    </row>
    <row r="71" spans="1:32" ht="15" customHeight="1">
      <c r="A71" s="91" t="s">
        <v>248</v>
      </c>
      <c r="B71" s="14" t="s">
        <v>66</v>
      </c>
      <c r="C71" s="18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04"/>
      <c r="M71" s="100">
        <f t="shared" si="5"/>
        <v>0</v>
      </c>
      <c r="N71" s="183"/>
      <c r="O71" s="184">
        <f t="shared" si="6"/>
        <v>0</v>
      </c>
      <c r="P71" s="183"/>
      <c r="Q71" s="184">
        <f t="shared" si="7"/>
        <v>0</v>
      </c>
      <c r="R71" s="183"/>
      <c r="S71" s="184">
        <f t="shared" si="8"/>
        <v>0</v>
      </c>
      <c r="T71" s="104"/>
      <c r="U71" s="100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47">
        <f t="shared" si="12"/>
        <v>0</v>
      </c>
      <c r="AB71" s="104"/>
      <c r="AC71" s="100">
        <f t="shared" si="13"/>
        <v>0</v>
      </c>
      <c r="AD71" s="171"/>
      <c r="AE71" s="140">
        <f t="shared" si="14"/>
        <v>0</v>
      </c>
      <c r="AF71" s="83">
        <f t="shared" si="1"/>
        <v>0</v>
      </c>
    </row>
    <row r="72" spans="1:32" ht="15" customHeight="1">
      <c r="A72" s="91" t="s">
        <v>249</v>
      </c>
      <c r="B72" s="14" t="s">
        <v>66</v>
      </c>
      <c r="C72" s="18" t="s">
        <v>8</v>
      </c>
      <c r="D72" s="19">
        <f t="shared" si="0"/>
        <v>60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04"/>
      <c r="M72" s="100">
        <f t="shared" si="5"/>
        <v>0</v>
      </c>
      <c r="N72" s="183"/>
      <c r="O72" s="184">
        <f t="shared" si="6"/>
        <v>0</v>
      </c>
      <c r="P72" s="183"/>
      <c r="Q72" s="184">
        <f t="shared" si="7"/>
        <v>0</v>
      </c>
      <c r="R72" s="183"/>
      <c r="S72" s="184">
        <f t="shared" si="8"/>
        <v>0</v>
      </c>
      <c r="T72" s="104"/>
      <c r="U72" s="100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47">
        <f t="shared" si="12"/>
        <v>0</v>
      </c>
      <c r="AB72" s="104"/>
      <c r="AC72" s="100">
        <f t="shared" si="13"/>
        <v>0</v>
      </c>
      <c r="AD72" s="171"/>
      <c r="AE72" s="140">
        <f t="shared" si="14"/>
        <v>0</v>
      </c>
      <c r="AF72" s="83">
        <f t="shared" si="1"/>
        <v>0</v>
      </c>
    </row>
    <row r="73" spans="1:32" ht="15" customHeight="1">
      <c r="A73" s="91" t="s">
        <v>250</v>
      </c>
      <c r="B73" s="14" t="s">
        <v>66</v>
      </c>
      <c r="C73" s="18" t="s">
        <v>5</v>
      </c>
      <c r="D73" s="19">
        <f t="shared" si="0"/>
        <v>118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04"/>
      <c r="M73" s="100">
        <f t="shared" si="5"/>
        <v>0</v>
      </c>
      <c r="N73" s="183"/>
      <c r="O73" s="184">
        <f t="shared" si="6"/>
        <v>0</v>
      </c>
      <c r="P73" s="183"/>
      <c r="Q73" s="184">
        <f t="shared" si="7"/>
        <v>0</v>
      </c>
      <c r="R73" s="183"/>
      <c r="S73" s="184">
        <f t="shared" si="8"/>
        <v>0</v>
      </c>
      <c r="T73" s="104"/>
      <c r="U73" s="100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47">
        <f t="shared" si="12"/>
        <v>0</v>
      </c>
      <c r="AB73" s="104"/>
      <c r="AC73" s="100">
        <f t="shared" si="13"/>
        <v>0</v>
      </c>
      <c r="AD73" s="171"/>
      <c r="AE73" s="140">
        <f t="shared" si="14"/>
        <v>0</v>
      </c>
      <c r="AF73" s="83">
        <f t="shared" si="1"/>
        <v>0</v>
      </c>
    </row>
    <row r="74" spans="1:32" ht="15" customHeight="1">
      <c r="A74" s="91" t="s">
        <v>251</v>
      </c>
      <c r="B74" s="14" t="s">
        <v>66</v>
      </c>
      <c r="C74" s="18" t="s">
        <v>5</v>
      </c>
      <c r="D74" s="19">
        <f t="shared" si="0"/>
        <v>118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04"/>
      <c r="M74" s="100">
        <f t="shared" si="5"/>
        <v>0</v>
      </c>
      <c r="N74" s="183"/>
      <c r="O74" s="184">
        <f t="shared" si="6"/>
        <v>0</v>
      </c>
      <c r="P74" s="183"/>
      <c r="Q74" s="184">
        <f t="shared" si="7"/>
        <v>0</v>
      </c>
      <c r="R74" s="183"/>
      <c r="S74" s="184">
        <f t="shared" si="8"/>
        <v>0</v>
      </c>
      <c r="T74" s="104"/>
      <c r="U74" s="100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47">
        <f t="shared" si="12"/>
        <v>0</v>
      </c>
      <c r="AB74" s="104"/>
      <c r="AC74" s="100">
        <f t="shared" si="13"/>
        <v>0</v>
      </c>
      <c r="AD74" s="171"/>
      <c r="AE74" s="140">
        <f t="shared" si="14"/>
        <v>0</v>
      </c>
      <c r="AF74" s="83">
        <f t="shared" si="1"/>
        <v>0</v>
      </c>
    </row>
    <row r="75" spans="1:32" ht="15" customHeight="1">
      <c r="A75" s="91" t="s">
        <v>252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04"/>
      <c r="M75" s="100">
        <f t="shared" si="5"/>
        <v>0</v>
      </c>
      <c r="N75" s="183"/>
      <c r="O75" s="184">
        <f t="shared" si="6"/>
        <v>0</v>
      </c>
      <c r="P75" s="183"/>
      <c r="Q75" s="184">
        <f t="shared" si="7"/>
        <v>0</v>
      </c>
      <c r="R75" s="183"/>
      <c r="S75" s="184">
        <f t="shared" si="8"/>
        <v>0</v>
      </c>
      <c r="T75" s="104"/>
      <c r="U75" s="100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47">
        <f t="shared" si="12"/>
        <v>0</v>
      </c>
      <c r="AB75" s="104"/>
      <c r="AC75" s="100">
        <f t="shared" si="13"/>
        <v>0</v>
      </c>
      <c r="AD75" s="171"/>
      <c r="AE75" s="140">
        <f t="shared" si="14"/>
        <v>0</v>
      </c>
      <c r="AF75" s="83">
        <f t="shared" si="1"/>
        <v>0</v>
      </c>
    </row>
    <row r="76" spans="1:32" ht="15" customHeight="1">
      <c r="A76" s="91" t="s">
        <v>259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04"/>
      <c r="M76" s="100">
        <f t="shared" si="5"/>
        <v>0</v>
      </c>
      <c r="N76" s="183"/>
      <c r="O76" s="184">
        <f t="shared" si="6"/>
        <v>0</v>
      </c>
      <c r="P76" s="183"/>
      <c r="Q76" s="184">
        <f t="shared" si="7"/>
        <v>0</v>
      </c>
      <c r="R76" s="183"/>
      <c r="S76" s="184">
        <f t="shared" si="8"/>
        <v>0</v>
      </c>
      <c r="T76" s="104"/>
      <c r="U76" s="100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47">
        <f t="shared" si="12"/>
        <v>0</v>
      </c>
      <c r="AB76" s="104"/>
      <c r="AC76" s="100">
        <f t="shared" si="13"/>
        <v>0</v>
      </c>
      <c r="AD76" s="171"/>
      <c r="AE76" s="140">
        <f t="shared" si="14"/>
        <v>0</v>
      </c>
      <c r="AF76" s="83">
        <f t="shared" si="1"/>
        <v>0</v>
      </c>
    </row>
    <row r="77" spans="1:32" ht="15" customHeight="1">
      <c r="A77" s="91" t="s">
        <v>255</v>
      </c>
      <c r="B77" s="14" t="s">
        <v>66</v>
      </c>
      <c r="C77" s="18" t="s">
        <v>6</v>
      </c>
      <c r="D77" s="19">
        <f t="shared" si="0"/>
        <v>100</v>
      </c>
      <c r="E77" s="20">
        <f t="shared" si="2"/>
        <v>0</v>
      </c>
      <c r="F77" s="75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04"/>
      <c r="M77" s="100">
        <f t="shared" si="5"/>
        <v>0</v>
      </c>
      <c r="N77" s="183"/>
      <c r="O77" s="184">
        <f t="shared" si="6"/>
        <v>0</v>
      </c>
      <c r="P77" s="183"/>
      <c r="Q77" s="184">
        <f t="shared" si="7"/>
        <v>0</v>
      </c>
      <c r="R77" s="183"/>
      <c r="S77" s="184">
        <f t="shared" si="8"/>
        <v>0</v>
      </c>
      <c r="T77" s="104"/>
      <c r="U77" s="100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47">
        <f t="shared" si="12"/>
        <v>0</v>
      </c>
      <c r="AB77" s="104"/>
      <c r="AC77" s="100">
        <f t="shared" si="13"/>
        <v>0</v>
      </c>
      <c r="AD77" s="171"/>
      <c r="AE77" s="140">
        <f t="shared" si="14"/>
        <v>0</v>
      </c>
      <c r="AF77" s="83">
        <f t="shared" si="1"/>
        <v>0</v>
      </c>
    </row>
    <row r="78" spans="1:32" ht="15" customHeight="1">
      <c r="A78" s="91" t="s">
        <v>260</v>
      </c>
      <c r="B78" t="str">
        <f>IF($A78="","",INDEX('MA-Liste'!$D:$D,MATCH($A78,'MA-Liste'!$M:$M,FALSE)))</f>
        <v>AeBo</v>
      </c>
      <c r="C78" s="4" t="str">
        <f ca="1">IF($A78="","",INDEX(INDIRECT("'MA-Liste'!"&amp;$C$11),MATCH($A78,'MA-Liste'!$M:$M,FALSE)))</f>
        <v>D</v>
      </c>
      <c r="D78" s="19">
        <f t="shared" ca="1" si="0"/>
        <v>100</v>
      </c>
      <c r="E78" s="20">
        <f t="shared" si="2"/>
        <v>0</v>
      </c>
      <c r="F78" s="75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04"/>
      <c r="M78" s="100">
        <f t="shared" ca="1" si="5"/>
        <v>0</v>
      </c>
      <c r="N78" s="183"/>
      <c r="O78" s="184">
        <f t="shared" ca="1" si="6"/>
        <v>0</v>
      </c>
      <c r="P78" s="183"/>
      <c r="Q78" s="184">
        <f t="shared" ca="1" si="7"/>
        <v>0</v>
      </c>
      <c r="R78" s="183"/>
      <c r="S78" s="184">
        <f t="shared" ca="1" si="8"/>
        <v>0</v>
      </c>
      <c r="T78" s="104"/>
      <c r="U78" s="100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47">
        <f t="shared" ca="1" si="12"/>
        <v>0</v>
      </c>
      <c r="AB78" s="104"/>
      <c r="AC78" s="100">
        <f t="shared" ca="1" si="13"/>
        <v>0</v>
      </c>
      <c r="AD78" s="171"/>
      <c r="AE78" s="140">
        <f t="shared" ca="1" si="14"/>
        <v>0</v>
      </c>
      <c r="AF78" s="83">
        <f t="shared" ca="1" si="1"/>
        <v>0</v>
      </c>
    </row>
    <row r="79" spans="1:32" ht="15" customHeight="1">
      <c r="A79" s="91" t="s">
        <v>263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2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04"/>
      <c r="M79" s="100">
        <f t="shared" ca="1" si="5"/>
        <v>0</v>
      </c>
      <c r="N79" s="183"/>
      <c r="O79" s="184">
        <f t="shared" ca="1" si="6"/>
        <v>0</v>
      </c>
      <c r="P79" s="183"/>
      <c r="Q79" s="184">
        <f t="shared" ca="1" si="7"/>
        <v>0</v>
      </c>
      <c r="R79" s="183"/>
      <c r="S79" s="184">
        <f t="shared" ca="1" si="8"/>
        <v>0</v>
      </c>
      <c r="T79" s="104"/>
      <c r="U79" s="100">
        <f t="shared" ca="1" si="9"/>
        <v>0</v>
      </c>
      <c r="V79" s="122"/>
      <c r="W79" s="147">
        <f t="shared" ca="1" si="10"/>
        <v>0</v>
      </c>
      <c r="X79" s="122"/>
      <c r="Y79" s="147">
        <f t="shared" ca="1" si="11"/>
        <v>0</v>
      </c>
      <c r="Z79" s="122"/>
      <c r="AA79" s="147">
        <f t="shared" ca="1" si="12"/>
        <v>0</v>
      </c>
      <c r="AB79" s="104"/>
      <c r="AC79" s="100">
        <f t="shared" ca="1" si="13"/>
        <v>0</v>
      </c>
      <c r="AD79" s="171"/>
      <c r="AE79" s="140">
        <f t="shared" ca="1" si="14"/>
        <v>0</v>
      </c>
      <c r="AF79" s="83">
        <f t="shared" ca="1" si="1"/>
        <v>0</v>
      </c>
    </row>
    <row r="80" spans="1:32" ht="15" customHeight="1">
      <c r="A80" s="91" t="s">
        <v>258</v>
      </c>
      <c r="B80" s="14" t="s">
        <v>66</v>
      </c>
      <c r="C80" s="18" t="s">
        <v>6</v>
      </c>
      <c r="D80" s="19">
        <f t="shared" ref="D80:D87" si="15">IF(OR($C80="",$C80=0),"",VLOOKUP($C80,Ansätze,$D$11,FALSE))</f>
        <v>100</v>
      </c>
      <c r="E80" s="20">
        <f t="shared" si="2"/>
        <v>0</v>
      </c>
      <c r="F80" s="75"/>
      <c r="G80" s="100">
        <f t="shared" ref="G80:I95" si="16">IF($D80="",0,$D80*F80)</f>
        <v>0</v>
      </c>
      <c r="H80" s="122"/>
      <c r="I80" s="147">
        <f t="shared" si="16"/>
        <v>0</v>
      </c>
      <c r="J80" s="122"/>
      <c r="K80" s="147">
        <f t="shared" si="4"/>
        <v>0</v>
      </c>
      <c r="L80" s="104"/>
      <c r="M80" s="100">
        <f t="shared" si="5"/>
        <v>0</v>
      </c>
      <c r="N80" s="183"/>
      <c r="O80" s="184">
        <f t="shared" si="6"/>
        <v>0</v>
      </c>
      <c r="P80" s="183"/>
      <c r="Q80" s="184">
        <f t="shared" si="7"/>
        <v>0</v>
      </c>
      <c r="R80" s="183"/>
      <c r="S80" s="184">
        <f t="shared" si="8"/>
        <v>0</v>
      </c>
      <c r="T80" s="104"/>
      <c r="U80" s="100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47">
        <f t="shared" si="12"/>
        <v>0</v>
      </c>
      <c r="AB80" s="104"/>
      <c r="AC80" s="100">
        <f t="shared" si="13"/>
        <v>0</v>
      </c>
      <c r="AD80" s="171"/>
      <c r="AE80" s="140">
        <f t="shared" si="14"/>
        <v>0</v>
      </c>
      <c r="AF80" s="83">
        <f t="shared" si="1"/>
        <v>0</v>
      </c>
    </row>
    <row r="81" spans="1:32" ht="15" customHeight="1">
      <c r="A81" s="91" t="s">
        <v>274</v>
      </c>
      <c r="B81" s="14" t="s">
        <v>66</v>
      </c>
      <c r="C81" s="18" t="s">
        <v>9</v>
      </c>
      <c r="D81" s="19">
        <f t="shared" si="15"/>
        <v>35</v>
      </c>
      <c r="E81" s="20">
        <f t="shared" ref="E81:E102" si="17">F81+H81+J81+L81+N81+P81+T81+V81+X81+AB81+AD81</f>
        <v>0</v>
      </c>
      <c r="F81" s="75"/>
      <c r="G81" s="100">
        <f t="shared" si="16"/>
        <v>0</v>
      </c>
      <c r="H81" s="122"/>
      <c r="I81" s="147">
        <f t="shared" si="16"/>
        <v>0</v>
      </c>
      <c r="J81" s="122"/>
      <c r="K81" s="147">
        <f t="shared" ref="K81:K100" si="18">IF($D81="",0,$D81*J81)</f>
        <v>0</v>
      </c>
      <c r="L81" s="104"/>
      <c r="M81" s="100">
        <f t="shared" ref="M81:M100" si="19">IF($D81="",0,$D81*L81)</f>
        <v>0</v>
      </c>
      <c r="N81" s="183"/>
      <c r="O81" s="184">
        <f t="shared" ref="O81:O100" si="20">IF($D81="",0,$D81*N81)</f>
        <v>0</v>
      </c>
      <c r="P81" s="183"/>
      <c r="Q81" s="184">
        <f t="shared" ref="Q81:Q100" si="21">IF($D81="",0,$D81*P81)</f>
        <v>0</v>
      </c>
      <c r="R81" s="183"/>
      <c r="S81" s="184">
        <f t="shared" ref="S81:S100" si="22">IF($D81="",0,$D81*R81)</f>
        <v>0</v>
      </c>
      <c r="T81" s="104"/>
      <c r="U81" s="100">
        <f t="shared" ref="U81:U100" si="23">IF($D81="",0,$D81*T81)</f>
        <v>0</v>
      </c>
      <c r="V81" s="122"/>
      <c r="W81" s="147">
        <f t="shared" ref="W81:W100" si="24">IF($D81="",0,$D81*V81)</f>
        <v>0</v>
      </c>
      <c r="X81" s="122"/>
      <c r="Y81" s="147">
        <f t="shared" ref="Y81:Y100" si="25">IF($D81="",0,$D81*X81)</f>
        <v>0</v>
      </c>
      <c r="Z81" s="122"/>
      <c r="AA81" s="147">
        <f t="shared" ref="AA81:AA100" si="26">IF($D81="",0,$D81*Z81)</f>
        <v>0</v>
      </c>
      <c r="AB81" s="104"/>
      <c r="AC81" s="100">
        <f t="shared" ref="AC81:AC88" si="27">IF($D81="",0,$D81*AB81)</f>
        <v>0</v>
      </c>
      <c r="AD81" s="171"/>
      <c r="AE81" s="140">
        <f t="shared" ref="AE81:AE100" si="28">IF($D81="",0,$D81*AD81)</f>
        <v>0</v>
      </c>
      <c r="AF81" s="83">
        <f t="shared" ref="AF81:AF101" si="29">IF(D81="",0,D81*E81)</f>
        <v>0</v>
      </c>
    </row>
    <row r="82" spans="1:32" ht="15" customHeight="1">
      <c r="A82" s="91" t="s">
        <v>275</v>
      </c>
      <c r="B82" s="14" t="s">
        <v>66</v>
      </c>
      <c r="C82" s="18" t="s">
        <v>5</v>
      </c>
      <c r="D82" s="19">
        <f t="shared" si="15"/>
        <v>118</v>
      </c>
      <c r="E82" s="20">
        <f t="shared" si="17"/>
        <v>0</v>
      </c>
      <c r="F82" s="75"/>
      <c r="G82" s="100">
        <f t="shared" si="16"/>
        <v>0</v>
      </c>
      <c r="H82" s="122"/>
      <c r="I82" s="147">
        <f t="shared" si="16"/>
        <v>0</v>
      </c>
      <c r="J82" s="122"/>
      <c r="K82" s="147">
        <f t="shared" si="18"/>
        <v>0</v>
      </c>
      <c r="L82" s="104"/>
      <c r="M82" s="100">
        <f t="shared" si="19"/>
        <v>0</v>
      </c>
      <c r="N82" s="183"/>
      <c r="O82" s="184">
        <f t="shared" si="20"/>
        <v>0</v>
      </c>
      <c r="P82" s="183"/>
      <c r="Q82" s="184">
        <f t="shared" si="21"/>
        <v>0</v>
      </c>
      <c r="R82" s="183"/>
      <c r="S82" s="184">
        <f t="shared" si="22"/>
        <v>0</v>
      </c>
      <c r="T82" s="104"/>
      <c r="U82" s="100">
        <f t="shared" si="23"/>
        <v>0</v>
      </c>
      <c r="V82" s="122"/>
      <c r="W82" s="147">
        <f t="shared" si="24"/>
        <v>0</v>
      </c>
      <c r="X82" s="122"/>
      <c r="Y82" s="147">
        <f t="shared" si="25"/>
        <v>0</v>
      </c>
      <c r="Z82" s="122"/>
      <c r="AA82" s="147">
        <f t="shared" si="26"/>
        <v>0</v>
      </c>
      <c r="AB82" s="104"/>
      <c r="AC82" s="100">
        <f t="shared" si="27"/>
        <v>0</v>
      </c>
      <c r="AD82" s="171"/>
      <c r="AE82" s="140">
        <f t="shared" si="28"/>
        <v>0</v>
      </c>
      <c r="AF82" s="83">
        <f t="shared" si="29"/>
        <v>0</v>
      </c>
    </row>
    <row r="83" spans="1:32" ht="15" customHeight="1">
      <c r="A83" s="91" t="s">
        <v>284</v>
      </c>
      <c r="B83" s="14" t="s">
        <v>66</v>
      </c>
      <c r="C83" s="18" t="s">
        <v>6</v>
      </c>
      <c r="D83" s="19">
        <f t="shared" si="15"/>
        <v>100</v>
      </c>
      <c r="E83" s="20">
        <f t="shared" si="17"/>
        <v>0</v>
      </c>
      <c r="F83" s="75"/>
      <c r="G83" s="100">
        <f t="shared" si="16"/>
        <v>0</v>
      </c>
      <c r="H83" s="122"/>
      <c r="I83" s="147">
        <f t="shared" si="16"/>
        <v>0</v>
      </c>
      <c r="J83" s="122"/>
      <c r="K83" s="147">
        <f t="shared" si="18"/>
        <v>0</v>
      </c>
      <c r="L83" s="104"/>
      <c r="M83" s="100">
        <f t="shared" si="19"/>
        <v>0</v>
      </c>
      <c r="N83" s="183"/>
      <c r="O83" s="184">
        <f t="shared" si="20"/>
        <v>0</v>
      </c>
      <c r="P83" s="183"/>
      <c r="Q83" s="184">
        <f t="shared" si="21"/>
        <v>0</v>
      </c>
      <c r="R83" s="183"/>
      <c r="S83" s="184">
        <f t="shared" si="22"/>
        <v>0</v>
      </c>
      <c r="T83" s="104"/>
      <c r="U83" s="100">
        <f t="shared" si="23"/>
        <v>0</v>
      </c>
      <c r="V83" s="122"/>
      <c r="W83" s="147">
        <f t="shared" si="24"/>
        <v>0</v>
      </c>
      <c r="X83" s="122"/>
      <c r="Y83" s="147">
        <f t="shared" si="25"/>
        <v>0</v>
      </c>
      <c r="Z83" s="122"/>
      <c r="AA83" s="147">
        <f t="shared" si="26"/>
        <v>0</v>
      </c>
      <c r="AB83" s="104"/>
      <c r="AC83" s="100">
        <f t="shared" si="27"/>
        <v>0</v>
      </c>
      <c r="AD83" s="171"/>
      <c r="AE83" s="140">
        <f t="shared" si="28"/>
        <v>0</v>
      </c>
      <c r="AF83" s="83">
        <f t="shared" si="29"/>
        <v>0</v>
      </c>
    </row>
    <row r="84" spans="1:32" ht="15" customHeight="1">
      <c r="A84" s="91" t="s">
        <v>285</v>
      </c>
      <c r="B84" s="14" t="s">
        <v>66</v>
      </c>
      <c r="C84" s="18" t="s">
        <v>9</v>
      </c>
      <c r="D84" s="19">
        <f t="shared" si="15"/>
        <v>35</v>
      </c>
      <c r="E84" s="20">
        <f t="shared" si="17"/>
        <v>0</v>
      </c>
      <c r="F84" s="75"/>
      <c r="G84" s="100">
        <f t="shared" si="16"/>
        <v>0</v>
      </c>
      <c r="H84" s="122"/>
      <c r="I84" s="147">
        <f t="shared" si="16"/>
        <v>0</v>
      </c>
      <c r="J84" s="122"/>
      <c r="K84" s="147">
        <f t="shared" si="18"/>
        <v>0</v>
      </c>
      <c r="L84" s="104"/>
      <c r="M84" s="100">
        <f t="shared" si="19"/>
        <v>0</v>
      </c>
      <c r="N84" s="183"/>
      <c r="O84" s="184">
        <f t="shared" si="20"/>
        <v>0</v>
      </c>
      <c r="P84" s="183"/>
      <c r="Q84" s="184">
        <f t="shared" si="21"/>
        <v>0</v>
      </c>
      <c r="R84" s="183"/>
      <c r="S84" s="184">
        <f t="shared" si="22"/>
        <v>0</v>
      </c>
      <c r="T84" s="104"/>
      <c r="U84" s="100">
        <f t="shared" si="23"/>
        <v>0</v>
      </c>
      <c r="V84" s="122"/>
      <c r="W84" s="147">
        <f t="shared" si="24"/>
        <v>0</v>
      </c>
      <c r="X84" s="122"/>
      <c r="Y84" s="147">
        <f t="shared" si="25"/>
        <v>0</v>
      </c>
      <c r="Z84" s="122"/>
      <c r="AA84" s="147">
        <f t="shared" si="26"/>
        <v>0</v>
      </c>
      <c r="AB84" s="104"/>
      <c r="AC84" s="100">
        <f t="shared" si="27"/>
        <v>0</v>
      </c>
      <c r="AD84" s="171"/>
      <c r="AE84" s="140">
        <f t="shared" si="28"/>
        <v>0</v>
      </c>
      <c r="AF84" s="83">
        <f t="shared" si="29"/>
        <v>0</v>
      </c>
    </row>
    <row r="85" spans="1:32" ht="15" customHeight="1">
      <c r="A85" s="91" t="s">
        <v>286</v>
      </c>
      <c r="B85" s="14" t="s">
        <v>66</v>
      </c>
      <c r="C85" s="18" t="s">
        <v>6</v>
      </c>
      <c r="D85" s="19">
        <f t="shared" si="15"/>
        <v>100</v>
      </c>
      <c r="E85" s="20">
        <f t="shared" si="17"/>
        <v>0</v>
      </c>
      <c r="F85" s="75"/>
      <c r="G85" s="100">
        <f t="shared" si="16"/>
        <v>0</v>
      </c>
      <c r="H85" s="122"/>
      <c r="I85" s="147">
        <f t="shared" si="16"/>
        <v>0</v>
      </c>
      <c r="J85" s="122"/>
      <c r="K85" s="147">
        <f t="shared" si="18"/>
        <v>0</v>
      </c>
      <c r="L85" s="104"/>
      <c r="M85" s="100">
        <f t="shared" si="19"/>
        <v>0</v>
      </c>
      <c r="N85" s="183"/>
      <c r="O85" s="184">
        <f t="shared" si="20"/>
        <v>0</v>
      </c>
      <c r="P85" s="183"/>
      <c r="Q85" s="184">
        <f t="shared" si="21"/>
        <v>0</v>
      </c>
      <c r="R85" s="183"/>
      <c r="S85" s="184">
        <f t="shared" si="22"/>
        <v>0</v>
      </c>
      <c r="T85" s="104"/>
      <c r="U85" s="100">
        <f t="shared" si="23"/>
        <v>0</v>
      </c>
      <c r="V85" s="122"/>
      <c r="W85" s="147">
        <f t="shared" si="24"/>
        <v>0</v>
      </c>
      <c r="X85" s="122"/>
      <c r="Y85" s="147">
        <f t="shared" si="25"/>
        <v>0</v>
      </c>
      <c r="Z85" s="122"/>
      <c r="AA85" s="147">
        <f t="shared" si="26"/>
        <v>0</v>
      </c>
      <c r="AB85" s="104"/>
      <c r="AC85" s="100">
        <f t="shared" si="27"/>
        <v>0</v>
      </c>
      <c r="AD85" s="171"/>
      <c r="AE85" s="140">
        <f t="shared" si="28"/>
        <v>0</v>
      </c>
      <c r="AF85" s="83">
        <f t="shared" si="29"/>
        <v>0</v>
      </c>
    </row>
    <row r="86" spans="1:32" ht="15" customHeight="1">
      <c r="A86" s="91" t="s">
        <v>292</v>
      </c>
      <c r="B86" s="14" t="s">
        <v>66</v>
      </c>
      <c r="C86" s="18" t="s">
        <v>8</v>
      </c>
      <c r="D86" s="19">
        <f t="shared" si="15"/>
        <v>60</v>
      </c>
      <c r="E86" s="20">
        <f t="shared" si="17"/>
        <v>0</v>
      </c>
      <c r="F86" s="75"/>
      <c r="G86" s="100">
        <f t="shared" si="16"/>
        <v>0</v>
      </c>
      <c r="H86" s="122"/>
      <c r="I86" s="147">
        <f t="shared" si="16"/>
        <v>0</v>
      </c>
      <c r="J86" s="122"/>
      <c r="K86" s="147">
        <f t="shared" si="18"/>
        <v>0</v>
      </c>
      <c r="L86" s="104"/>
      <c r="M86" s="100">
        <f t="shared" si="19"/>
        <v>0</v>
      </c>
      <c r="N86" s="183"/>
      <c r="O86" s="184">
        <f t="shared" si="20"/>
        <v>0</v>
      </c>
      <c r="P86" s="183"/>
      <c r="Q86" s="184">
        <f t="shared" si="21"/>
        <v>0</v>
      </c>
      <c r="R86" s="183"/>
      <c r="S86" s="184">
        <f t="shared" si="22"/>
        <v>0</v>
      </c>
      <c r="T86" s="104"/>
      <c r="U86" s="100">
        <f t="shared" si="23"/>
        <v>0</v>
      </c>
      <c r="V86" s="122"/>
      <c r="W86" s="147">
        <f t="shared" si="24"/>
        <v>0</v>
      </c>
      <c r="X86" s="122"/>
      <c r="Y86" s="147">
        <f t="shared" si="25"/>
        <v>0</v>
      </c>
      <c r="Z86" s="122"/>
      <c r="AA86" s="147">
        <f t="shared" si="26"/>
        <v>0</v>
      </c>
      <c r="AB86" s="104"/>
      <c r="AC86" s="100">
        <f t="shared" si="27"/>
        <v>0</v>
      </c>
      <c r="AD86" s="171"/>
      <c r="AE86" s="140">
        <f t="shared" si="28"/>
        <v>0</v>
      </c>
      <c r="AF86" s="83">
        <f t="shared" si="29"/>
        <v>0</v>
      </c>
    </row>
    <row r="87" spans="1:32" ht="15" customHeight="1">
      <c r="A87" s="85" t="s">
        <v>296</v>
      </c>
      <c r="B87" t="s">
        <v>66</v>
      </c>
      <c r="C87" s="18" t="s">
        <v>6</v>
      </c>
      <c r="D87" s="19">
        <f t="shared" si="15"/>
        <v>100</v>
      </c>
      <c r="E87" s="20">
        <f t="shared" si="17"/>
        <v>0</v>
      </c>
      <c r="F87" s="75"/>
      <c r="G87" s="100">
        <f t="shared" si="16"/>
        <v>0</v>
      </c>
      <c r="H87" s="122"/>
      <c r="I87" s="147">
        <f t="shared" si="16"/>
        <v>0</v>
      </c>
      <c r="J87" s="122"/>
      <c r="K87" s="147">
        <f t="shared" si="18"/>
        <v>0</v>
      </c>
      <c r="L87" s="104"/>
      <c r="M87" s="100">
        <f t="shared" si="19"/>
        <v>0</v>
      </c>
      <c r="N87" s="183"/>
      <c r="O87" s="184">
        <f t="shared" si="20"/>
        <v>0</v>
      </c>
      <c r="P87" s="183"/>
      <c r="Q87" s="184">
        <f t="shared" si="21"/>
        <v>0</v>
      </c>
      <c r="R87" s="183"/>
      <c r="S87" s="184">
        <f t="shared" si="22"/>
        <v>0</v>
      </c>
      <c r="T87" s="104"/>
      <c r="U87" s="100">
        <f t="shared" si="23"/>
        <v>0</v>
      </c>
      <c r="V87" s="122"/>
      <c r="W87" s="147">
        <f t="shared" si="24"/>
        <v>0</v>
      </c>
      <c r="X87" s="122"/>
      <c r="Y87" s="147">
        <f t="shared" si="25"/>
        <v>0</v>
      </c>
      <c r="Z87" s="122"/>
      <c r="AA87" s="147">
        <f t="shared" si="26"/>
        <v>0</v>
      </c>
      <c r="AB87" s="104"/>
      <c r="AC87" s="100">
        <f t="shared" si="27"/>
        <v>0</v>
      </c>
      <c r="AD87" s="171"/>
      <c r="AE87" s="140">
        <f t="shared" si="28"/>
        <v>0</v>
      </c>
      <c r="AF87" s="83">
        <f t="shared" si="29"/>
        <v>0</v>
      </c>
    </row>
    <row r="88" spans="1:32" ht="15" customHeight="1">
      <c r="A88" s="85" t="s">
        <v>308</v>
      </c>
      <c r="B88" t="s">
        <v>66</v>
      </c>
      <c r="C88" s="18" t="s">
        <v>5</v>
      </c>
      <c r="D88" s="19">
        <v>118</v>
      </c>
      <c r="E88" s="20">
        <f t="shared" si="17"/>
        <v>0</v>
      </c>
      <c r="F88" s="75"/>
      <c r="G88" s="100">
        <f t="shared" si="16"/>
        <v>0</v>
      </c>
      <c r="H88" s="122"/>
      <c r="I88" s="147">
        <f t="shared" si="16"/>
        <v>0</v>
      </c>
      <c r="J88" s="122"/>
      <c r="K88" s="147">
        <f t="shared" si="18"/>
        <v>0</v>
      </c>
      <c r="L88" s="104"/>
      <c r="M88" s="100">
        <f t="shared" si="19"/>
        <v>0</v>
      </c>
      <c r="N88" s="183"/>
      <c r="O88" s="184">
        <f t="shared" si="20"/>
        <v>0</v>
      </c>
      <c r="P88" s="183"/>
      <c r="Q88" s="184">
        <f t="shared" si="21"/>
        <v>0</v>
      </c>
      <c r="R88" s="183"/>
      <c r="S88" s="184">
        <f t="shared" si="22"/>
        <v>0</v>
      </c>
      <c r="T88" s="104"/>
      <c r="U88" s="100">
        <f t="shared" si="23"/>
        <v>0</v>
      </c>
      <c r="V88" s="122"/>
      <c r="W88" s="147">
        <f t="shared" si="24"/>
        <v>0</v>
      </c>
      <c r="X88" s="122"/>
      <c r="Y88" s="147">
        <f t="shared" si="25"/>
        <v>0</v>
      </c>
      <c r="Z88" s="122"/>
      <c r="AA88" s="147">
        <f t="shared" si="26"/>
        <v>0</v>
      </c>
      <c r="AB88" s="104"/>
      <c r="AC88" s="100">
        <f t="shared" si="27"/>
        <v>0</v>
      </c>
      <c r="AD88" s="171"/>
      <c r="AE88" s="140">
        <f t="shared" si="28"/>
        <v>0</v>
      </c>
      <c r="AF88" s="83">
        <f t="shared" si="29"/>
        <v>0</v>
      </c>
    </row>
    <row r="89" spans="1:32" ht="15" customHeight="1">
      <c r="A89" s="85" t="s">
        <v>318</v>
      </c>
      <c r="B89" s="14" t="s">
        <v>66</v>
      </c>
      <c r="C89" s="18" t="s">
        <v>9</v>
      </c>
      <c r="D89" s="19">
        <v>35</v>
      </c>
      <c r="E89" s="20">
        <f t="shared" si="17"/>
        <v>0</v>
      </c>
      <c r="F89" s="75"/>
      <c r="G89" s="100">
        <f t="shared" si="16"/>
        <v>0</v>
      </c>
      <c r="H89" s="122"/>
      <c r="I89" s="147">
        <f t="shared" si="16"/>
        <v>0</v>
      </c>
      <c r="J89" s="122"/>
      <c r="K89" s="147">
        <f t="shared" si="18"/>
        <v>0</v>
      </c>
      <c r="L89" s="104"/>
      <c r="M89" s="100">
        <f t="shared" si="19"/>
        <v>0</v>
      </c>
      <c r="N89" s="183"/>
      <c r="O89" s="184">
        <f t="shared" si="20"/>
        <v>0</v>
      </c>
      <c r="P89" s="183"/>
      <c r="Q89" s="184">
        <f t="shared" si="21"/>
        <v>0</v>
      </c>
      <c r="R89" s="183"/>
      <c r="S89" s="184">
        <f t="shared" si="22"/>
        <v>0</v>
      </c>
      <c r="T89" s="104"/>
      <c r="U89" s="100">
        <f t="shared" si="23"/>
        <v>0</v>
      </c>
      <c r="V89" s="122"/>
      <c r="W89" s="147">
        <f t="shared" si="24"/>
        <v>0</v>
      </c>
      <c r="X89" s="122"/>
      <c r="Y89" s="147">
        <f t="shared" si="25"/>
        <v>0</v>
      </c>
      <c r="Z89" s="122"/>
      <c r="AA89" s="147">
        <f t="shared" si="26"/>
        <v>0</v>
      </c>
      <c r="AB89" s="104"/>
      <c r="AC89" s="100">
        <f>IF($D89="",0,$D89*AB89)</f>
        <v>0</v>
      </c>
      <c r="AD89" s="171"/>
      <c r="AE89" s="140">
        <f t="shared" si="28"/>
        <v>0</v>
      </c>
      <c r="AF89" s="83">
        <f t="shared" si="29"/>
        <v>0</v>
      </c>
    </row>
    <row r="90" spans="1:32" ht="15" customHeight="1">
      <c r="A90" s="85" t="s">
        <v>319</v>
      </c>
      <c r="B90" s="14" t="s">
        <v>66</v>
      </c>
      <c r="C90" s="18" t="s">
        <v>6</v>
      </c>
      <c r="D90" s="19">
        <v>100</v>
      </c>
      <c r="E90" s="20">
        <f t="shared" si="17"/>
        <v>0</v>
      </c>
      <c r="F90" s="75"/>
      <c r="G90" s="100">
        <f t="shared" si="16"/>
        <v>0</v>
      </c>
      <c r="H90" s="122"/>
      <c r="I90" s="147">
        <f t="shared" si="16"/>
        <v>0</v>
      </c>
      <c r="J90" s="122"/>
      <c r="K90" s="147">
        <f t="shared" si="18"/>
        <v>0</v>
      </c>
      <c r="L90" s="104"/>
      <c r="M90" s="100">
        <f t="shared" si="19"/>
        <v>0</v>
      </c>
      <c r="N90" s="183"/>
      <c r="O90" s="184">
        <f t="shared" si="20"/>
        <v>0</v>
      </c>
      <c r="P90" s="183"/>
      <c r="Q90" s="184">
        <f t="shared" si="21"/>
        <v>0</v>
      </c>
      <c r="R90" s="183"/>
      <c r="S90" s="184">
        <f t="shared" si="22"/>
        <v>0</v>
      </c>
      <c r="T90" s="104"/>
      <c r="U90" s="100">
        <f t="shared" si="23"/>
        <v>0</v>
      </c>
      <c r="V90" s="122"/>
      <c r="W90" s="147">
        <f t="shared" si="24"/>
        <v>0</v>
      </c>
      <c r="X90" s="122"/>
      <c r="Y90" s="147">
        <f t="shared" si="25"/>
        <v>0</v>
      </c>
      <c r="Z90" s="122"/>
      <c r="AA90" s="147">
        <f t="shared" si="26"/>
        <v>0</v>
      </c>
      <c r="AB90" s="104"/>
      <c r="AC90" s="100">
        <f t="shared" ref="AC90:AC100" si="30">IF($D90="",0,$D90*AB90)</f>
        <v>0</v>
      </c>
      <c r="AD90" s="171"/>
      <c r="AE90" s="140">
        <f t="shared" si="28"/>
        <v>0</v>
      </c>
      <c r="AF90" s="83">
        <f t="shared" si="29"/>
        <v>0</v>
      </c>
    </row>
    <row r="91" spans="1:32" ht="15" customHeight="1">
      <c r="A91" s="85" t="s">
        <v>320</v>
      </c>
      <c r="B91" s="14" t="s">
        <v>66</v>
      </c>
      <c r="C91" s="18" t="s">
        <v>6</v>
      </c>
      <c r="D91" s="19">
        <v>100</v>
      </c>
      <c r="E91" s="20">
        <f t="shared" si="17"/>
        <v>0</v>
      </c>
      <c r="F91" s="75"/>
      <c r="G91" s="100">
        <f t="shared" si="16"/>
        <v>0</v>
      </c>
      <c r="H91" s="122"/>
      <c r="I91" s="147">
        <f t="shared" si="16"/>
        <v>0</v>
      </c>
      <c r="J91" s="122"/>
      <c r="K91" s="147">
        <f t="shared" si="18"/>
        <v>0</v>
      </c>
      <c r="L91" s="104"/>
      <c r="M91" s="100">
        <f t="shared" si="19"/>
        <v>0</v>
      </c>
      <c r="N91" s="183"/>
      <c r="O91" s="184">
        <f t="shared" si="20"/>
        <v>0</v>
      </c>
      <c r="P91" s="183"/>
      <c r="Q91" s="184">
        <f t="shared" si="21"/>
        <v>0</v>
      </c>
      <c r="R91" s="183"/>
      <c r="S91" s="184">
        <f t="shared" si="22"/>
        <v>0</v>
      </c>
      <c r="T91" s="104"/>
      <c r="U91" s="100">
        <f t="shared" si="23"/>
        <v>0</v>
      </c>
      <c r="V91" s="122"/>
      <c r="W91" s="147">
        <f t="shared" si="24"/>
        <v>0</v>
      </c>
      <c r="X91" s="122"/>
      <c r="Y91" s="147">
        <f t="shared" si="25"/>
        <v>0</v>
      </c>
      <c r="Z91" s="122"/>
      <c r="AA91" s="147">
        <f t="shared" si="26"/>
        <v>0</v>
      </c>
      <c r="AB91" s="104"/>
      <c r="AC91" s="100">
        <f t="shared" si="30"/>
        <v>0</v>
      </c>
      <c r="AD91" s="171"/>
      <c r="AE91" s="140">
        <f t="shared" si="28"/>
        <v>0</v>
      </c>
      <c r="AF91" s="83">
        <f t="shared" si="29"/>
        <v>0</v>
      </c>
    </row>
    <row r="92" spans="1:32" ht="15" customHeight="1">
      <c r="A92" s="85" t="s">
        <v>330</v>
      </c>
      <c r="B92" s="14" t="s">
        <v>66</v>
      </c>
      <c r="C92" s="18" t="s">
        <v>7</v>
      </c>
      <c r="D92" s="19">
        <v>75</v>
      </c>
      <c r="E92" s="20">
        <f t="shared" si="17"/>
        <v>0</v>
      </c>
      <c r="F92" s="75"/>
      <c r="G92" s="100">
        <f t="shared" si="16"/>
        <v>0</v>
      </c>
      <c r="H92" s="122"/>
      <c r="I92" s="147">
        <f t="shared" si="16"/>
        <v>0</v>
      </c>
      <c r="J92" s="122"/>
      <c r="K92" s="147">
        <f t="shared" si="18"/>
        <v>0</v>
      </c>
      <c r="L92" s="104"/>
      <c r="M92" s="100">
        <f t="shared" si="19"/>
        <v>0</v>
      </c>
      <c r="N92" s="183"/>
      <c r="O92" s="184">
        <f t="shared" si="20"/>
        <v>0</v>
      </c>
      <c r="P92" s="183"/>
      <c r="Q92" s="184">
        <f t="shared" si="21"/>
        <v>0</v>
      </c>
      <c r="R92" s="183"/>
      <c r="S92" s="184">
        <f t="shared" si="22"/>
        <v>0</v>
      </c>
      <c r="T92" s="104"/>
      <c r="U92" s="100">
        <f t="shared" si="23"/>
        <v>0</v>
      </c>
      <c r="V92" s="122"/>
      <c r="W92" s="147">
        <f t="shared" si="24"/>
        <v>0</v>
      </c>
      <c r="X92" s="122"/>
      <c r="Y92" s="147">
        <f t="shared" si="25"/>
        <v>0</v>
      </c>
      <c r="Z92" s="122"/>
      <c r="AA92" s="147">
        <f t="shared" si="26"/>
        <v>0</v>
      </c>
      <c r="AB92" s="104"/>
      <c r="AC92" s="100">
        <f t="shared" si="30"/>
        <v>0</v>
      </c>
      <c r="AD92" s="171"/>
      <c r="AE92" s="140">
        <f t="shared" si="28"/>
        <v>0</v>
      </c>
      <c r="AF92" s="83">
        <f t="shared" si="29"/>
        <v>0</v>
      </c>
    </row>
    <row r="93" spans="1:32" ht="15" customHeight="1">
      <c r="A93" s="85" t="s">
        <v>336</v>
      </c>
      <c r="B93" s="14" t="s">
        <v>66</v>
      </c>
      <c r="C93" s="18" t="s">
        <v>9</v>
      </c>
      <c r="D93" s="19">
        <v>35</v>
      </c>
      <c r="E93" s="20">
        <f t="shared" si="17"/>
        <v>0</v>
      </c>
      <c r="F93" s="75"/>
      <c r="G93" s="100">
        <f t="shared" si="16"/>
        <v>0</v>
      </c>
      <c r="H93" s="122"/>
      <c r="I93" s="147">
        <f t="shared" si="16"/>
        <v>0</v>
      </c>
      <c r="J93" s="122"/>
      <c r="K93" s="147">
        <f t="shared" si="18"/>
        <v>0</v>
      </c>
      <c r="L93" s="104"/>
      <c r="M93" s="100">
        <f t="shared" si="19"/>
        <v>0</v>
      </c>
      <c r="N93" s="183"/>
      <c r="O93" s="184">
        <f t="shared" si="20"/>
        <v>0</v>
      </c>
      <c r="P93" s="183"/>
      <c r="Q93" s="184">
        <f t="shared" si="21"/>
        <v>0</v>
      </c>
      <c r="R93" s="183"/>
      <c r="S93" s="184">
        <f t="shared" si="22"/>
        <v>0</v>
      </c>
      <c r="T93" s="104"/>
      <c r="U93" s="100">
        <f t="shared" si="23"/>
        <v>0</v>
      </c>
      <c r="V93" s="122"/>
      <c r="W93" s="147">
        <f t="shared" si="24"/>
        <v>0</v>
      </c>
      <c r="X93" s="122"/>
      <c r="Y93" s="147">
        <f t="shared" si="25"/>
        <v>0</v>
      </c>
      <c r="Z93" s="122"/>
      <c r="AA93" s="147">
        <f t="shared" si="26"/>
        <v>0</v>
      </c>
      <c r="AB93" s="104"/>
      <c r="AC93" s="100">
        <f t="shared" si="30"/>
        <v>0</v>
      </c>
      <c r="AD93" s="171"/>
      <c r="AE93" s="140">
        <f t="shared" si="28"/>
        <v>0</v>
      </c>
      <c r="AF93" s="83">
        <f t="shared" si="29"/>
        <v>0</v>
      </c>
    </row>
    <row r="94" spans="1:32" ht="15" customHeight="1">
      <c r="A94" s="85" t="s">
        <v>340</v>
      </c>
      <c r="B94" s="14" t="s">
        <v>66</v>
      </c>
      <c r="C94" s="18" t="s">
        <v>9</v>
      </c>
      <c r="D94" s="19">
        <v>35</v>
      </c>
      <c r="E94" s="20">
        <f t="shared" si="17"/>
        <v>0</v>
      </c>
      <c r="F94" s="75"/>
      <c r="G94" s="100">
        <f t="shared" si="16"/>
        <v>0</v>
      </c>
      <c r="H94" s="107"/>
      <c r="I94" s="147">
        <f t="shared" si="16"/>
        <v>0</v>
      </c>
      <c r="J94" s="214"/>
      <c r="K94" s="147">
        <f t="shared" si="18"/>
        <v>0</v>
      </c>
      <c r="L94" s="75"/>
      <c r="M94" s="100">
        <f t="shared" si="19"/>
        <v>0</v>
      </c>
      <c r="N94" s="233"/>
      <c r="O94" s="184">
        <f t="shared" si="20"/>
        <v>0</v>
      </c>
      <c r="P94" s="234"/>
      <c r="Q94" s="184">
        <f t="shared" si="21"/>
        <v>0</v>
      </c>
      <c r="R94" s="234"/>
      <c r="S94" s="184">
        <f t="shared" si="22"/>
        <v>0</v>
      </c>
      <c r="T94" s="75"/>
      <c r="U94" s="100">
        <f t="shared" si="23"/>
        <v>0</v>
      </c>
      <c r="V94" s="107"/>
      <c r="W94" s="147">
        <f t="shared" si="24"/>
        <v>0</v>
      </c>
      <c r="X94" s="107"/>
      <c r="Y94" s="147">
        <f t="shared" si="25"/>
        <v>0</v>
      </c>
      <c r="Z94" s="107"/>
      <c r="AA94" s="147">
        <f t="shared" si="26"/>
        <v>0</v>
      </c>
      <c r="AB94" s="75"/>
      <c r="AC94" s="100">
        <f t="shared" si="30"/>
        <v>0</v>
      </c>
      <c r="AD94" s="171"/>
      <c r="AE94" s="140">
        <f t="shared" si="28"/>
        <v>0</v>
      </c>
      <c r="AF94" s="83">
        <f t="shared" si="29"/>
        <v>0</v>
      </c>
    </row>
    <row r="95" spans="1:32" ht="15" customHeight="1">
      <c r="A95" s="85" t="s">
        <v>343</v>
      </c>
      <c r="B95" s="14" t="s">
        <v>66</v>
      </c>
      <c r="C95" s="18" t="s">
        <v>9</v>
      </c>
      <c r="D95" s="19">
        <v>35</v>
      </c>
      <c r="E95" s="20">
        <f t="shared" si="17"/>
        <v>0</v>
      </c>
      <c r="F95" s="75"/>
      <c r="G95" s="100">
        <f t="shared" si="16"/>
        <v>0</v>
      </c>
      <c r="H95" s="107"/>
      <c r="I95" s="147">
        <f t="shared" si="16"/>
        <v>0</v>
      </c>
      <c r="J95" s="214"/>
      <c r="K95" s="147">
        <f t="shared" si="18"/>
        <v>0</v>
      </c>
      <c r="L95" s="75"/>
      <c r="M95" s="100">
        <f t="shared" si="19"/>
        <v>0</v>
      </c>
      <c r="N95" s="233"/>
      <c r="O95" s="184">
        <f t="shared" si="20"/>
        <v>0</v>
      </c>
      <c r="P95" s="234"/>
      <c r="Q95" s="184">
        <f t="shared" si="21"/>
        <v>0</v>
      </c>
      <c r="R95" s="234"/>
      <c r="S95" s="184">
        <f t="shared" si="22"/>
        <v>0</v>
      </c>
      <c r="T95" s="75"/>
      <c r="U95" s="100">
        <f t="shared" si="23"/>
        <v>0</v>
      </c>
      <c r="V95" s="107"/>
      <c r="W95" s="147">
        <f t="shared" si="24"/>
        <v>0</v>
      </c>
      <c r="X95" s="107"/>
      <c r="Y95" s="147">
        <f t="shared" si="25"/>
        <v>0</v>
      </c>
      <c r="Z95" s="107"/>
      <c r="AA95" s="147">
        <f t="shared" si="26"/>
        <v>0</v>
      </c>
      <c r="AB95" s="75"/>
      <c r="AC95" s="100">
        <f t="shared" si="30"/>
        <v>0</v>
      </c>
      <c r="AD95" s="171"/>
      <c r="AE95" s="140">
        <f t="shared" si="28"/>
        <v>0</v>
      </c>
      <c r="AF95" s="83">
        <f t="shared" si="29"/>
        <v>0</v>
      </c>
    </row>
    <row r="96" spans="1:32" ht="15" customHeight="1">
      <c r="A96" s="85" t="s">
        <v>348</v>
      </c>
      <c r="B96" s="14" t="s">
        <v>66</v>
      </c>
      <c r="C96" s="18" t="s">
        <v>4</v>
      </c>
      <c r="D96" s="19">
        <v>140</v>
      </c>
      <c r="E96" s="20">
        <f t="shared" si="17"/>
        <v>0</v>
      </c>
      <c r="F96" s="75"/>
      <c r="G96" s="100">
        <f>IF($D96="",0,$D96*F96)</f>
        <v>0</v>
      </c>
      <c r="H96" s="107"/>
      <c r="I96" s="147">
        <f>IF($D96="",0,$D96*H96)</f>
        <v>0</v>
      </c>
      <c r="J96" s="214"/>
      <c r="K96" s="147">
        <f t="shared" si="18"/>
        <v>0</v>
      </c>
      <c r="L96" s="75"/>
      <c r="M96" s="100">
        <f t="shared" si="19"/>
        <v>0</v>
      </c>
      <c r="N96" s="233"/>
      <c r="O96" s="184">
        <f t="shared" si="20"/>
        <v>0</v>
      </c>
      <c r="P96" s="234"/>
      <c r="Q96" s="184">
        <f t="shared" si="21"/>
        <v>0</v>
      </c>
      <c r="R96" s="234">
        <v>0.5</v>
      </c>
      <c r="S96" s="184">
        <f t="shared" si="22"/>
        <v>70</v>
      </c>
      <c r="T96" s="75"/>
      <c r="U96" s="100">
        <f t="shared" si="23"/>
        <v>0</v>
      </c>
      <c r="V96" s="107"/>
      <c r="W96" s="147">
        <f t="shared" si="24"/>
        <v>0</v>
      </c>
      <c r="X96" s="107"/>
      <c r="Y96" s="147">
        <f t="shared" si="25"/>
        <v>0</v>
      </c>
      <c r="Z96" s="107"/>
      <c r="AA96" s="147">
        <f t="shared" si="26"/>
        <v>0</v>
      </c>
      <c r="AB96" s="75"/>
      <c r="AC96" s="100">
        <f t="shared" si="30"/>
        <v>0</v>
      </c>
      <c r="AD96" s="171"/>
      <c r="AE96" s="140">
        <f t="shared" si="28"/>
        <v>0</v>
      </c>
      <c r="AF96" s="83">
        <f t="shared" si="29"/>
        <v>0</v>
      </c>
    </row>
    <row r="97" spans="1:33" ht="15" customHeight="1">
      <c r="A97" s="85" t="s">
        <v>355</v>
      </c>
      <c r="B97" s="14" t="s">
        <v>66</v>
      </c>
      <c r="C97" s="18" t="s">
        <v>8</v>
      </c>
      <c r="D97" s="19">
        <v>60</v>
      </c>
      <c r="E97" s="20">
        <f t="shared" si="17"/>
        <v>0</v>
      </c>
      <c r="F97" s="75"/>
      <c r="G97" s="100">
        <f>IF($D97="",0,$D97*F97)</f>
        <v>0</v>
      </c>
      <c r="H97" s="107"/>
      <c r="I97" s="147">
        <f>IF($D97="",0,$D97*H97)</f>
        <v>0</v>
      </c>
      <c r="J97" s="214"/>
      <c r="K97" s="147">
        <f t="shared" si="18"/>
        <v>0</v>
      </c>
      <c r="L97" s="75"/>
      <c r="M97" s="100">
        <f t="shared" si="19"/>
        <v>0</v>
      </c>
      <c r="N97" s="233"/>
      <c r="O97" s="184">
        <f t="shared" si="20"/>
        <v>0</v>
      </c>
      <c r="P97" s="234"/>
      <c r="Q97" s="184">
        <f t="shared" si="21"/>
        <v>0</v>
      </c>
      <c r="R97" s="234"/>
      <c r="S97" s="184">
        <f t="shared" si="22"/>
        <v>0</v>
      </c>
      <c r="T97" s="75"/>
      <c r="U97" s="100">
        <f t="shared" si="23"/>
        <v>0</v>
      </c>
      <c r="V97" s="107"/>
      <c r="W97" s="147">
        <f t="shared" si="24"/>
        <v>0</v>
      </c>
      <c r="X97" s="107"/>
      <c r="Y97" s="147">
        <f t="shared" si="25"/>
        <v>0</v>
      </c>
      <c r="Z97" s="107"/>
      <c r="AA97" s="147">
        <f t="shared" si="26"/>
        <v>0</v>
      </c>
      <c r="AB97" s="75"/>
      <c r="AC97" s="100">
        <f t="shared" si="30"/>
        <v>0</v>
      </c>
      <c r="AD97" s="171"/>
      <c r="AE97" s="140">
        <f t="shared" si="28"/>
        <v>0</v>
      </c>
      <c r="AF97" s="83">
        <f t="shared" si="29"/>
        <v>0</v>
      </c>
    </row>
    <row r="98" spans="1:33" ht="15" customHeight="1">
      <c r="A98" s="91" t="s">
        <v>372</v>
      </c>
      <c r="B98" s="14" t="s">
        <v>66</v>
      </c>
      <c r="C98" s="18" t="str">
        <f ca="1">IF($A98="","",INDEX(INDIRECT("'MA-Liste'!"&amp;$C$11),MATCH($A98,'MA-Liste'!$M:$M,FALSE)))</f>
        <v>G</v>
      </c>
      <c r="D98" s="19">
        <f t="shared" ref="D98:D100" ca="1" si="31">IF(OR($C98="",$C98=0),"",VLOOKUP($C98,Ansätze,$D$11,FALSE))</f>
        <v>35</v>
      </c>
      <c r="E98" s="20">
        <f t="shared" si="17"/>
        <v>0</v>
      </c>
      <c r="F98" s="75"/>
      <c r="G98" s="100">
        <f ca="1">IF($D98="",0,$D98*F98)</f>
        <v>0</v>
      </c>
      <c r="H98" s="107"/>
      <c r="I98" s="147">
        <f ca="1">IF($D98="",0,$D98*H98)</f>
        <v>0</v>
      </c>
      <c r="J98" s="214"/>
      <c r="K98" s="147">
        <f t="shared" ca="1" si="18"/>
        <v>0</v>
      </c>
      <c r="L98" s="75"/>
      <c r="M98" s="100">
        <f t="shared" ca="1" si="19"/>
        <v>0</v>
      </c>
      <c r="N98" s="233"/>
      <c r="O98" s="184">
        <f t="shared" ca="1" si="20"/>
        <v>0</v>
      </c>
      <c r="P98" s="234"/>
      <c r="Q98" s="184">
        <f t="shared" ca="1" si="21"/>
        <v>0</v>
      </c>
      <c r="R98" s="234"/>
      <c r="S98" s="184">
        <f t="shared" ca="1" si="22"/>
        <v>0</v>
      </c>
      <c r="T98" s="75"/>
      <c r="U98" s="100">
        <f t="shared" ca="1" si="23"/>
        <v>0</v>
      </c>
      <c r="V98" s="107"/>
      <c r="W98" s="147">
        <f t="shared" ca="1" si="24"/>
        <v>0</v>
      </c>
      <c r="X98" s="107"/>
      <c r="Y98" s="147">
        <f t="shared" ca="1" si="25"/>
        <v>0</v>
      </c>
      <c r="Z98" s="107"/>
      <c r="AA98" s="147">
        <f t="shared" ca="1" si="26"/>
        <v>0</v>
      </c>
      <c r="AB98" s="75"/>
      <c r="AC98" s="100">
        <f t="shared" ca="1" si="30"/>
        <v>0</v>
      </c>
      <c r="AD98" s="171"/>
      <c r="AE98" s="140">
        <f t="shared" ca="1" si="28"/>
        <v>0</v>
      </c>
      <c r="AF98" s="83">
        <f t="shared" ca="1" si="29"/>
        <v>0</v>
      </c>
    </row>
    <row r="99" spans="1:33" ht="15" customHeight="1">
      <c r="A99" s="91" t="s">
        <v>370</v>
      </c>
      <c r="B99" s="14" t="s">
        <v>66</v>
      </c>
      <c r="C99" s="18" t="str">
        <f ca="1">IF($A99="","",INDEX(INDIRECT("'MA-Liste'!"&amp;$C$11),MATCH($A99,'MA-Liste'!$M:$M,FALSE)))</f>
        <v>G</v>
      </c>
      <c r="D99" s="19">
        <f t="shared" ca="1" si="31"/>
        <v>35</v>
      </c>
      <c r="E99" s="20">
        <f t="shared" si="17"/>
        <v>0</v>
      </c>
      <c r="F99" s="75"/>
      <c r="G99" s="100">
        <f ca="1">IF($D99="",0,$D99*F99)</f>
        <v>0</v>
      </c>
      <c r="H99" s="107"/>
      <c r="I99" s="147">
        <f ca="1">IF($D99="",0,$D99*H99)</f>
        <v>0</v>
      </c>
      <c r="J99" s="214"/>
      <c r="K99" s="147">
        <f t="shared" ca="1" si="18"/>
        <v>0</v>
      </c>
      <c r="L99" s="75"/>
      <c r="M99" s="100">
        <f t="shared" ca="1" si="19"/>
        <v>0</v>
      </c>
      <c r="N99" s="233"/>
      <c r="O99" s="184">
        <f t="shared" ca="1" si="20"/>
        <v>0</v>
      </c>
      <c r="P99" s="234"/>
      <c r="Q99" s="184">
        <f t="shared" ca="1" si="21"/>
        <v>0</v>
      </c>
      <c r="R99" s="234"/>
      <c r="S99" s="184">
        <f t="shared" ca="1" si="22"/>
        <v>0</v>
      </c>
      <c r="T99" s="75"/>
      <c r="U99" s="100">
        <f t="shared" ca="1" si="23"/>
        <v>0</v>
      </c>
      <c r="V99" s="107"/>
      <c r="W99" s="147">
        <f t="shared" ca="1" si="24"/>
        <v>0</v>
      </c>
      <c r="X99" s="107"/>
      <c r="Y99" s="147">
        <f t="shared" ca="1" si="25"/>
        <v>0</v>
      </c>
      <c r="Z99" s="107"/>
      <c r="AA99" s="147">
        <f t="shared" ca="1" si="26"/>
        <v>0</v>
      </c>
      <c r="AB99" s="75"/>
      <c r="AC99" s="100">
        <f t="shared" ca="1" si="30"/>
        <v>0</v>
      </c>
      <c r="AD99" s="171"/>
      <c r="AE99" s="140">
        <f t="shared" ca="1" si="28"/>
        <v>0</v>
      </c>
      <c r="AF99" s="83">
        <f t="shared" ca="1" si="29"/>
        <v>0</v>
      </c>
    </row>
    <row r="100" spans="1:33" ht="15" customHeight="1">
      <c r="A100" s="91" t="s">
        <v>381</v>
      </c>
      <c r="B100" s="14" t="s">
        <v>66</v>
      </c>
      <c r="C100" s="18" t="str">
        <f ca="1">IF($A100="","",INDEX(INDIRECT("'MA-Liste'!"&amp;$C$11),MATCH($A100,'MA-Liste'!$M:$M,FALSE)))</f>
        <v>C</v>
      </c>
      <c r="D100" s="19">
        <f t="shared" ca="1" si="31"/>
        <v>118</v>
      </c>
      <c r="E100" s="20">
        <f t="shared" si="17"/>
        <v>0</v>
      </c>
      <c r="F100" s="75"/>
      <c r="G100" s="100">
        <f ca="1">IF($D100="",0,$D100*F100)</f>
        <v>0</v>
      </c>
      <c r="H100" s="107"/>
      <c r="I100" s="147">
        <f ca="1">IF($D100="",0,$D100*H100)</f>
        <v>0</v>
      </c>
      <c r="J100" s="214"/>
      <c r="K100" s="147">
        <f t="shared" ca="1" si="18"/>
        <v>0</v>
      </c>
      <c r="L100" s="75"/>
      <c r="M100" s="100">
        <f t="shared" ca="1" si="19"/>
        <v>0</v>
      </c>
      <c r="N100" s="233"/>
      <c r="O100" s="184">
        <f t="shared" ca="1" si="20"/>
        <v>0</v>
      </c>
      <c r="P100" s="234"/>
      <c r="Q100" s="184">
        <f t="shared" ca="1" si="21"/>
        <v>0</v>
      </c>
      <c r="R100" s="234"/>
      <c r="S100" s="184">
        <f t="shared" ca="1" si="22"/>
        <v>0</v>
      </c>
      <c r="T100" s="75"/>
      <c r="U100" s="100">
        <f t="shared" ca="1" si="23"/>
        <v>0</v>
      </c>
      <c r="V100" s="107"/>
      <c r="W100" s="147">
        <f t="shared" ca="1" si="24"/>
        <v>0</v>
      </c>
      <c r="X100" s="107"/>
      <c r="Y100" s="147">
        <f t="shared" ca="1" si="25"/>
        <v>0</v>
      </c>
      <c r="Z100" s="107"/>
      <c r="AA100" s="147">
        <f t="shared" ca="1" si="26"/>
        <v>0</v>
      </c>
      <c r="AB100" s="75"/>
      <c r="AC100" s="100">
        <f t="shared" ca="1" si="30"/>
        <v>0</v>
      </c>
      <c r="AD100" s="171"/>
      <c r="AE100" s="140">
        <f t="shared" ca="1" si="28"/>
        <v>0</v>
      </c>
      <c r="AF100" s="83">
        <f t="shared" ca="1" si="29"/>
        <v>0</v>
      </c>
    </row>
    <row r="101" spans="1:33" ht="15" customHeight="1">
      <c r="A101" s="85"/>
      <c r="B101" s="14"/>
      <c r="C101" s="18"/>
      <c r="D101" s="19"/>
      <c r="E101" s="20"/>
      <c r="F101" s="75"/>
      <c r="G101" s="100"/>
      <c r="H101" s="107"/>
      <c r="I101" s="147"/>
      <c r="J101" s="214"/>
      <c r="K101" s="147"/>
      <c r="L101" s="75"/>
      <c r="M101" s="100"/>
      <c r="N101" s="233"/>
      <c r="O101" s="184"/>
      <c r="P101" s="234"/>
      <c r="Q101" s="184"/>
      <c r="R101" s="234"/>
      <c r="S101" s="184"/>
      <c r="T101" s="75"/>
      <c r="U101" s="100"/>
      <c r="V101" s="107"/>
      <c r="W101" s="147"/>
      <c r="X101" s="107"/>
      <c r="Y101" s="147"/>
      <c r="Z101" s="107"/>
      <c r="AA101" s="147"/>
      <c r="AB101" s="75"/>
      <c r="AC101" s="100"/>
      <c r="AD101" s="171"/>
      <c r="AE101" s="140"/>
      <c r="AF101" s="83">
        <f t="shared" si="29"/>
        <v>0</v>
      </c>
    </row>
    <row r="102" spans="1:33" s="62" customFormat="1" ht="15" customHeight="1">
      <c r="A102" s="86"/>
      <c r="C102" s="63" t="s">
        <v>155</v>
      </c>
      <c r="D102" s="57"/>
      <c r="E102" s="20">
        <f t="shared" si="17"/>
        <v>0</v>
      </c>
      <c r="F102" s="76">
        <f>SUM(F12:F101)</f>
        <v>0</v>
      </c>
      <c r="G102" s="77"/>
      <c r="H102" s="154">
        <f>SUM(H12:H101)</f>
        <v>0</v>
      </c>
      <c r="I102" s="155"/>
      <c r="J102" s="207">
        <f>SUM(J12:J101)</f>
        <v>0</v>
      </c>
      <c r="K102" s="207"/>
      <c r="L102" s="76">
        <f>SUM(L12:L101)</f>
        <v>0</v>
      </c>
      <c r="M102" s="77"/>
      <c r="N102" s="185">
        <f>SUM(N12:N101)</f>
        <v>0</v>
      </c>
      <c r="O102" s="186"/>
      <c r="P102" s="212">
        <f>SUM(P12:P101)</f>
        <v>0</v>
      </c>
      <c r="Q102" s="212"/>
      <c r="R102" s="212">
        <f>SUM(R12:R101)</f>
        <v>17.75</v>
      </c>
      <c r="S102" s="212"/>
      <c r="T102" s="76">
        <f>SUM(T12:T101)</f>
        <v>0</v>
      </c>
      <c r="U102" s="77"/>
      <c r="V102" s="154">
        <f>SUM(V12:V101)</f>
        <v>0</v>
      </c>
      <c r="W102" s="155"/>
      <c r="X102" s="154">
        <f>SUM(X12:X101)</f>
        <v>0</v>
      </c>
      <c r="Y102" s="155"/>
      <c r="Z102" s="154">
        <f>SUM(Z12:Z101)</f>
        <v>1.25</v>
      </c>
      <c r="AA102" s="155"/>
      <c r="AB102" s="76">
        <f>SUM(AB12:AB101)</f>
        <v>0</v>
      </c>
      <c r="AC102" s="77"/>
      <c r="AD102" s="77">
        <f>SUM(AD12:AD101)</f>
        <v>0</v>
      </c>
      <c r="AE102" s="77"/>
      <c r="AF102" s="77"/>
    </row>
    <row r="103" spans="1:33" ht="9.75" customHeight="1">
      <c r="A103" s="87"/>
      <c r="B103" s="40"/>
      <c r="C103" s="69"/>
      <c r="D103" s="70"/>
      <c r="E103" s="70"/>
      <c r="F103" s="78"/>
      <c r="G103" s="79"/>
      <c r="H103" s="156"/>
      <c r="I103" s="157"/>
      <c r="J103" s="208"/>
      <c r="K103" s="208"/>
      <c r="L103" s="78"/>
      <c r="M103" s="79"/>
      <c r="N103" s="187"/>
      <c r="O103" s="188"/>
      <c r="P103" s="213"/>
      <c r="Q103" s="213"/>
      <c r="R103" s="213"/>
      <c r="S103" s="213"/>
      <c r="T103" s="78"/>
      <c r="U103" s="79"/>
      <c r="V103" s="156"/>
      <c r="W103" s="157"/>
      <c r="X103" s="156"/>
      <c r="Y103" s="157"/>
      <c r="Z103" s="156"/>
      <c r="AA103" s="157"/>
      <c r="AB103" s="78"/>
      <c r="AC103" s="79"/>
      <c r="AD103" s="70"/>
      <c r="AE103" s="70"/>
      <c r="AF103" s="70"/>
      <c r="AG103" s="65"/>
    </row>
    <row r="104" spans="1:33" s="14" customFormat="1" ht="15" customHeight="1">
      <c r="A104" s="159"/>
      <c r="B104" s="159"/>
      <c r="C104" s="67" t="s">
        <v>156</v>
      </c>
      <c r="D104" s="160"/>
      <c r="E104" s="161"/>
      <c r="F104" s="80"/>
      <c r="G104" s="81">
        <f ca="1">SUM(G12:G103)</f>
        <v>0</v>
      </c>
      <c r="H104" s="80"/>
      <c r="I104" s="81">
        <f ca="1">SUM(I12:I103)</f>
        <v>0</v>
      </c>
      <c r="J104" s="97"/>
      <c r="K104" s="97">
        <f ca="1">SUM(K12:K103)</f>
        <v>0</v>
      </c>
      <c r="L104" s="80"/>
      <c r="M104" s="81">
        <f ca="1">SUM(M12:M103)</f>
        <v>0</v>
      </c>
      <c r="N104" s="80"/>
      <c r="O104" s="81">
        <f ca="1">SUM(O12:O103)</f>
        <v>0</v>
      </c>
      <c r="P104" s="97"/>
      <c r="Q104" s="97">
        <f ca="1">SUM(Q12:Q103)</f>
        <v>0</v>
      </c>
      <c r="R104" s="97"/>
      <c r="S104" s="97">
        <f ca="1">SUM(S12:S103)</f>
        <v>2257.5</v>
      </c>
      <c r="T104" s="80"/>
      <c r="U104" s="81">
        <f ca="1">SUM(U12:U103)</f>
        <v>0</v>
      </c>
      <c r="V104" s="80"/>
      <c r="W104" s="81">
        <f ca="1">SUM(W12:W103)</f>
        <v>0</v>
      </c>
      <c r="X104" s="80"/>
      <c r="Y104" s="81">
        <f ca="1">SUM(Y12:Y103)</f>
        <v>0</v>
      </c>
      <c r="Z104" s="80"/>
      <c r="AA104" s="81">
        <f ca="1">SUM(AA12:AA103)</f>
        <v>175</v>
      </c>
      <c r="AB104" s="80"/>
      <c r="AC104" s="81">
        <f ca="1">SUM(AC12:AC103)</f>
        <v>0</v>
      </c>
      <c r="AD104" s="81"/>
      <c r="AE104" s="81">
        <f ca="1">SUM(AE12:AE103)</f>
        <v>0</v>
      </c>
      <c r="AF104" s="81">
        <f ca="1">SUM(AF13:AF103)</f>
        <v>0</v>
      </c>
    </row>
    <row r="105" spans="1:33">
      <c r="C105" s="41" t="s">
        <v>25</v>
      </c>
      <c r="F105" s="41"/>
      <c r="G105" s="41"/>
      <c r="H105" s="41"/>
      <c r="I105" s="41"/>
      <c r="J105" s="41"/>
      <c r="K105" s="41"/>
      <c r="L105" s="41"/>
      <c r="M105" s="41"/>
      <c r="N105" s="191"/>
      <c r="O105" s="191"/>
      <c r="P105" s="191"/>
      <c r="Q105" s="191"/>
      <c r="R105" s="191"/>
      <c r="S105" s="191"/>
      <c r="T105" s="41"/>
      <c r="U105" s="41"/>
      <c r="V105" s="41"/>
      <c r="W105" s="41"/>
      <c r="X105" s="41"/>
      <c r="Y105" s="41"/>
      <c r="Z105" s="41"/>
      <c r="AA105" s="41"/>
      <c r="AB105" s="41"/>
      <c r="AC105" s="41"/>
      <c r="AD105" s="41"/>
      <c r="AE105" s="41"/>
      <c r="AF105" s="42">
        <f ca="1">SUBTOTAL(9,AF13:AF103)</f>
        <v>0</v>
      </c>
    </row>
    <row r="106" spans="1:33">
      <c r="C106" s="56"/>
      <c r="F106" s="56"/>
      <c r="G106" s="56"/>
      <c r="H106" s="158"/>
      <c r="I106" s="158"/>
      <c r="J106" s="158"/>
      <c r="K106" s="158"/>
      <c r="L106" s="56"/>
      <c r="M106" s="56"/>
      <c r="N106" s="192"/>
      <c r="O106" s="192"/>
      <c r="P106" s="192"/>
      <c r="Q106" s="192"/>
      <c r="R106" s="192"/>
      <c r="S106" s="192"/>
      <c r="T106" s="56"/>
      <c r="U106" s="56"/>
      <c r="V106" s="158"/>
      <c r="W106" s="158"/>
      <c r="X106" s="158"/>
      <c r="Y106" s="158"/>
      <c r="Z106" s="158"/>
      <c r="AA106" s="158"/>
      <c r="AB106" s="56"/>
      <c r="AC106" s="56"/>
      <c r="AD106" s="56"/>
      <c r="AE106" s="56"/>
    </row>
    <row r="107" spans="1:33">
      <c r="A107" s="218" t="s">
        <v>309</v>
      </c>
      <c r="B107">
        <v>3.5</v>
      </c>
      <c r="AF107" s="19"/>
    </row>
    <row r="111" spans="1:33">
      <c r="O111" s="193">
        <f>SUM(O107:O110)</f>
        <v>0</v>
      </c>
    </row>
    <row r="116" spans="32:32">
      <c r="AF116" s="21">
        <f>SUM(AF114-AF113)</f>
        <v>0</v>
      </c>
    </row>
  </sheetData>
  <autoFilter ref="A12:AF104" xr:uid="{00000000-0009-0000-0000-00003B000000}"/>
  <mergeCells count="15">
    <mergeCell ref="L10:M10"/>
    <mergeCell ref="B6:D6"/>
    <mergeCell ref="B8:D8"/>
    <mergeCell ref="F10:G10"/>
    <mergeCell ref="H10:I10"/>
    <mergeCell ref="J10:K10"/>
    <mergeCell ref="AD10:AE10"/>
    <mergeCell ref="R10:S10"/>
    <mergeCell ref="Z10:AA10"/>
    <mergeCell ref="N10:O10"/>
    <mergeCell ref="P10:Q10"/>
    <mergeCell ref="T10:U10"/>
    <mergeCell ref="V10:W10"/>
    <mergeCell ref="X10:Y10"/>
    <mergeCell ref="AB10:AC10"/>
  </mergeCells>
  <dataValidations count="3">
    <dataValidation type="list" allowBlank="1" showInputMessage="1" showErrorMessage="1" sqref="D12" xr:uid="{00000000-0002-0000-3B00-000000000000}">
      <formula1>Jahr</formula1>
    </dataValidation>
    <dataValidation type="list" allowBlank="1" showInputMessage="1" showErrorMessage="1" sqref="C12" xr:uid="{00000000-0002-0000-3B00-000001000000}">
      <formula1>Kategorie</formula1>
    </dataValidation>
    <dataValidation type="list" allowBlank="1" showInputMessage="1" showErrorMessage="1" sqref="A13:A104" xr:uid="{00000000-0002-0000-3B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>
    <tabColor rgb="FFFF0000"/>
    <pageSetUpPr fitToPage="1"/>
  </sheetPr>
  <dimension ref="A1:AJ121"/>
  <sheetViews>
    <sheetView topLeftCell="M7" zoomScale="120" zoomScaleNormal="120" zoomScaleSheetLayoutView="100" workbookViewId="0">
      <pane ySplit="3450" topLeftCell="A90" activePane="bottomLeft"/>
      <selection activeCell="L7" sqref="L1:M1048576"/>
      <selection pane="bottomLeft" activeCell="AB107" sqref="AB10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3" width="9.7109375" style="127" customWidth="1"/>
    <col min="14" max="15" width="9.7109375" style="21" customWidth="1"/>
    <col min="16" max="21" width="9.7109375" style="193" customWidth="1"/>
    <col min="22" max="23" width="9.7109375" style="21" customWidth="1"/>
    <col min="24" max="29" width="9.7109375" style="127" customWidth="1"/>
    <col min="30" max="33" width="9.7109375" style="21" customWidth="1"/>
    <col min="34" max="34" width="11.85546875" style="21" customWidth="1"/>
    <col min="35" max="35" width="9.7109375" customWidth="1"/>
  </cols>
  <sheetData>
    <row r="1" spans="1:36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3"/>
      <c r="O1" s="3"/>
      <c r="P1" s="172"/>
      <c r="Q1" s="172"/>
      <c r="R1" s="172"/>
      <c r="S1" s="172"/>
      <c r="T1" s="172"/>
      <c r="U1" s="172"/>
      <c r="V1" s="3"/>
      <c r="W1" s="3"/>
      <c r="X1" s="123"/>
      <c r="Y1" s="123"/>
      <c r="Z1" s="123"/>
      <c r="AA1" s="123"/>
      <c r="AB1" s="123"/>
      <c r="AC1" s="123"/>
      <c r="AD1" s="3"/>
      <c r="AE1" s="3"/>
      <c r="AF1" s="3"/>
      <c r="AG1" s="3"/>
      <c r="AH1" s="3"/>
      <c r="AI1" s="3"/>
    </row>
    <row r="2" spans="1:36" s="15" customFormat="1" ht="15" customHeight="1">
      <c r="A2" s="106" t="s">
        <v>22</v>
      </c>
      <c r="H2" s="8"/>
      <c r="I2" s="8"/>
      <c r="J2" s="8"/>
      <c r="K2" s="8"/>
      <c r="L2" s="8"/>
      <c r="M2" s="8"/>
      <c r="P2" s="173"/>
      <c r="Q2" s="173"/>
      <c r="R2" s="173"/>
      <c r="S2" s="173"/>
      <c r="T2" s="173"/>
      <c r="U2" s="173"/>
      <c r="X2" s="8"/>
      <c r="Y2" s="8"/>
      <c r="Z2" s="8"/>
      <c r="AA2" s="8"/>
      <c r="AB2" s="8"/>
      <c r="AC2" s="8"/>
    </row>
    <row r="3" spans="1:36" s="15" customFormat="1" ht="14.25">
      <c r="A3" s="105"/>
      <c r="H3" s="8"/>
      <c r="I3" s="8"/>
      <c r="J3" s="8"/>
      <c r="K3" s="8"/>
      <c r="L3" s="8"/>
      <c r="M3" s="8"/>
      <c r="P3" s="173"/>
      <c r="Q3" s="173"/>
      <c r="R3" s="173"/>
      <c r="S3" s="173"/>
      <c r="T3" s="173"/>
      <c r="U3" s="173"/>
      <c r="X3" s="8"/>
      <c r="Y3" s="8"/>
      <c r="Z3" s="8"/>
      <c r="AA3" s="8"/>
      <c r="AB3" s="8"/>
      <c r="AC3" s="8"/>
    </row>
    <row r="4" spans="1:36" s="15" customFormat="1" ht="15">
      <c r="A4" s="106" t="s">
        <v>159</v>
      </c>
      <c r="B4" s="273" t="str">
        <f>IF(Vertragsdaten!B6="","",Vertragsdaten!B6)</f>
        <v>EP SIEP</v>
      </c>
      <c r="C4" s="273"/>
      <c r="D4" s="273"/>
      <c r="E4" s="59"/>
      <c r="F4" s="59"/>
      <c r="G4" s="59"/>
      <c r="H4" s="150"/>
      <c r="I4" s="150"/>
      <c r="J4" s="150"/>
      <c r="K4" s="150"/>
      <c r="L4" s="150"/>
      <c r="M4" s="150"/>
      <c r="N4" s="59"/>
      <c r="O4" s="59"/>
      <c r="P4" s="174"/>
      <c r="Q4" s="174"/>
      <c r="R4" s="174"/>
      <c r="S4" s="174"/>
      <c r="T4" s="174"/>
      <c r="U4" s="174"/>
      <c r="V4" s="59"/>
      <c r="W4" s="59"/>
      <c r="X4" s="150"/>
      <c r="Y4" s="150"/>
      <c r="Z4" s="150"/>
      <c r="AA4" s="150"/>
      <c r="AB4" s="150"/>
      <c r="AC4" s="150"/>
      <c r="AD4" s="59"/>
      <c r="AE4" s="59"/>
      <c r="AF4" s="59"/>
      <c r="AG4" s="59"/>
      <c r="AH4" s="59"/>
      <c r="AI4" s="59"/>
    </row>
    <row r="5" spans="1:36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P5" s="173"/>
      <c r="Q5" s="173"/>
      <c r="R5" s="173"/>
      <c r="S5" s="173"/>
      <c r="T5" s="173"/>
      <c r="U5" s="173"/>
      <c r="X5" s="8"/>
      <c r="Y5" s="8"/>
      <c r="Z5" s="8"/>
      <c r="AA5" s="8"/>
      <c r="AB5" s="8"/>
      <c r="AC5" s="8"/>
    </row>
    <row r="6" spans="1:36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75"/>
      <c r="Q6" s="175"/>
      <c r="R6" s="175"/>
      <c r="S6" s="175"/>
      <c r="T6" s="175"/>
      <c r="U6" s="175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4"/>
      <c r="AI6" s="84"/>
    </row>
    <row r="7" spans="1:36" s="15" customFormat="1" ht="15" customHeight="1">
      <c r="A7" s="106"/>
      <c r="H7" s="8"/>
      <c r="I7" s="8"/>
      <c r="J7" s="8"/>
      <c r="K7" s="8"/>
      <c r="L7" s="8"/>
      <c r="M7" s="8"/>
      <c r="P7" s="173"/>
      <c r="Q7" s="173"/>
      <c r="R7" s="173"/>
      <c r="S7" s="173"/>
      <c r="T7" s="173"/>
      <c r="U7" s="173"/>
      <c r="X7" s="8"/>
      <c r="Y7" s="8"/>
      <c r="Z7" s="8"/>
      <c r="AA7" s="8"/>
      <c r="AB7" s="8"/>
      <c r="AC7" s="8"/>
      <c r="AH7" s="64"/>
      <c r="AI7" s="64"/>
    </row>
    <row r="8" spans="1:36" s="8" customFormat="1" ht="15">
      <c r="A8" s="106" t="s">
        <v>161</v>
      </c>
      <c r="B8" s="354">
        <v>44197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75"/>
      <c r="Q8" s="175"/>
      <c r="R8" s="175"/>
      <c r="S8" s="175"/>
      <c r="T8" s="175"/>
      <c r="U8" s="175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4"/>
      <c r="AI8" s="84"/>
    </row>
    <row r="9" spans="1:36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/>
      <c r="O9"/>
      <c r="P9" s="176"/>
      <c r="Q9" s="176"/>
      <c r="R9" s="176"/>
      <c r="S9" s="176"/>
      <c r="T9" s="176"/>
      <c r="U9" s="176"/>
      <c r="V9"/>
      <c r="W9"/>
      <c r="X9" s="14"/>
      <c r="Y9" s="14"/>
      <c r="Z9" s="14"/>
      <c r="AA9" s="14"/>
      <c r="AB9" s="14"/>
      <c r="AC9" s="14"/>
      <c r="AD9"/>
      <c r="AE9"/>
      <c r="AF9"/>
      <c r="AG9"/>
      <c r="AH9"/>
    </row>
    <row r="10" spans="1:36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266</v>
      </c>
      <c r="O10" s="357"/>
      <c r="P10" s="358" t="s">
        <v>271</v>
      </c>
      <c r="Q10" s="359"/>
      <c r="R10" s="358" t="s">
        <v>322</v>
      </c>
      <c r="S10" s="359"/>
      <c r="T10" s="358" t="s">
        <v>384</v>
      </c>
      <c r="U10" s="359"/>
      <c r="V10" s="352" t="s">
        <v>267</v>
      </c>
      <c r="W10" s="357"/>
      <c r="X10" s="352" t="s">
        <v>269</v>
      </c>
      <c r="Y10" s="357"/>
      <c r="Z10" s="352" t="s">
        <v>323</v>
      </c>
      <c r="AA10" s="357"/>
      <c r="AB10" s="352" t="s">
        <v>383</v>
      </c>
      <c r="AC10" s="357"/>
      <c r="AD10" s="352" t="s">
        <v>196</v>
      </c>
      <c r="AE10" s="353"/>
      <c r="AF10" s="352" t="s">
        <v>297</v>
      </c>
      <c r="AG10" s="353"/>
      <c r="AH10"/>
    </row>
    <row r="11" spans="1:36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72"/>
      <c r="O11" s="73"/>
      <c r="P11" s="177"/>
      <c r="Q11" s="178"/>
      <c r="R11" s="210"/>
      <c r="S11" s="210"/>
      <c r="T11" s="210"/>
      <c r="U11" s="210"/>
      <c r="V11" s="72"/>
      <c r="W11" s="73"/>
      <c r="X11" s="151"/>
      <c r="Y11" s="152"/>
      <c r="Z11" s="151"/>
      <c r="AA11" s="152"/>
      <c r="AB11" s="151"/>
      <c r="AC11" s="152"/>
      <c r="AD11" s="72"/>
      <c r="AE11" s="73"/>
      <c r="AF11" s="66"/>
      <c r="AG11" s="66"/>
      <c r="AH11"/>
    </row>
    <row r="12" spans="1:36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74" t="s">
        <v>23</v>
      </c>
      <c r="O12" s="46" t="s">
        <v>157</v>
      </c>
      <c r="P12" s="179" t="s">
        <v>23</v>
      </c>
      <c r="Q12" s="180" t="s">
        <v>157</v>
      </c>
      <c r="R12" s="211" t="s">
        <v>23</v>
      </c>
      <c r="S12" s="211" t="s">
        <v>157</v>
      </c>
      <c r="T12" s="211" t="s">
        <v>23</v>
      </c>
      <c r="U12" s="211" t="s">
        <v>157</v>
      </c>
      <c r="V12" s="74" t="s">
        <v>23</v>
      </c>
      <c r="W12" s="46" t="s">
        <v>157</v>
      </c>
      <c r="X12" s="74" t="s">
        <v>23</v>
      </c>
      <c r="Y12" s="46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82" t="s">
        <v>23</v>
      </c>
      <c r="AE12" s="13" t="s">
        <v>157</v>
      </c>
      <c r="AF12" s="13" t="s">
        <v>23</v>
      </c>
      <c r="AG12" s="13" t="s">
        <v>157</v>
      </c>
      <c r="AH12" s="61" t="s">
        <v>154</v>
      </c>
    </row>
    <row r="13" spans="1:36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0" ca="1" si="0">IF(OR($C13="",$C13=0),"",VLOOKUP($C13,Ansätze,$D$11,FALSE))</f>
        <v>140</v>
      </c>
      <c r="E13" s="20">
        <f>F13+H13+J13+N13+P13+R13+V13+X13+Z13+AD13+AF13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0"/>
      <c r="O13" s="99">
        <f ca="1">IF($D13="",0,$D13*N13)</f>
        <v>0</v>
      </c>
      <c r="P13" s="181"/>
      <c r="Q13" s="182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20"/>
      <c r="W13" s="99">
        <f ca="1">IF($D13="",0,$D13*V13)</f>
        <v>0</v>
      </c>
      <c r="X13" s="121"/>
      <c r="Y13" s="153">
        <f ca="1">IF($D13="",0,$D13*X13)</f>
        <v>0</v>
      </c>
      <c r="Z13" s="121"/>
      <c r="AA13" s="153">
        <f ca="1">IF($D13="",0,$D13*Z13)</f>
        <v>0</v>
      </c>
      <c r="AB13" s="121"/>
      <c r="AC13" s="153">
        <f ca="1">IF($D13="",0,$D13*AB13)</f>
        <v>0</v>
      </c>
      <c r="AD13" s="120"/>
      <c r="AE13" s="99">
        <f ca="1">IF($D13="",0,$D13*AD13)</f>
        <v>0</v>
      </c>
      <c r="AF13" s="171"/>
      <c r="AG13" s="140">
        <f ca="1">IF($D13="",0,$D13*AF13)</f>
        <v>0</v>
      </c>
      <c r="AH13" s="83">
        <f t="shared" ref="AH13:AH17" ca="1" si="1">IF(D13="",0,D13*E13)</f>
        <v>0</v>
      </c>
      <c r="AJ13" s="71"/>
    </row>
    <row r="14" spans="1:36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17" si="2">F14+H14+J14+N14+P14+R14+V14+X14+Z14+AD14+AF14</f>
        <v>0</v>
      </c>
      <c r="F14" s="107"/>
      <c r="G14" s="100">
        <f t="shared" ref="G14:I80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1" ca="1" si="4">IF($D14="",0,$D14*J14)</f>
        <v>0</v>
      </c>
      <c r="L14" s="122"/>
      <c r="M14" s="147">
        <f t="shared" ref="M14:M29" ca="1" si="5">IF($D14="",0,$D14*L14)</f>
        <v>0</v>
      </c>
      <c r="N14" s="104"/>
      <c r="O14" s="100">
        <f t="shared" ref="O14:O81" ca="1" si="6">IF($D14="",0,$D14*N14)</f>
        <v>0</v>
      </c>
      <c r="P14" s="183"/>
      <c r="Q14" s="184">
        <f t="shared" ref="Q14:Q81" ca="1" si="7">IF($D14="",0,$D14*P14)</f>
        <v>0</v>
      </c>
      <c r="R14" s="183"/>
      <c r="S14" s="184">
        <f t="shared" ref="S14:S81" ca="1" si="8">IF($D14="",0,$D14*R14)</f>
        <v>0</v>
      </c>
      <c r="T14" s="183"/>
      <c r="U14" s="184">
        <f t="shared" ref="U14:U81" ca="1" si="9">IF($D14="",0,$D14*T14)</f>
        <v>0</v>
      </c>
      <c r="V14" s="104"/>
      <c r="W14" s="100">
        <f t="shared" ref="W14:W81" ca="1" si="10">IF($D14="",0,$D14*V14)</f>
        <v>0</v>
      </c>
      <c r="X14" s="122"/>
      <c r="Y14" s="147">
        <f t="shared" ref="Y14:Y81" ca="1" si="11">IF($D14="",0,$D14*X14)</f>
        <v>0</v>
      </c>
      <c r="Z14" s="122"/>
      <c r="AA14" s="147">
        <f t="shared" ref="AA14:AA81" ca="1" si="12">IF($D14="",0,$D14*Z14)</f>
        <v>0</v>
      </c>
      <c r="AB14" s="122"/>
      <c r="AC14" s="147">
        <f t="shared" ref="AC14:AC81" ca="1" si="13">IF($D14="",0,$D14*AB14)</f>
        <v>0</v>
      </c>
      <c r="AD14" s="104"/>
      <c r="AE14" s="100">
        <f t="shared" ref="AE14:AE81" ca="1" si="14">IF($D14="",0,$D14*AD14)</f>
        <v>0</v>
      </c>
      <c r="AF14" s="171"/>
      <c r="AG14" s="140">
        <f t="shared" ref="AG14:AG81" ca="1" si="15">IF($D14="",0,$D14*AF14)</f>
        <v>0</v>
      </c>
      <c r="AH14" s="83">
        <f t="shared" ca="1" si="1"/>
        <v>0</v>
      </c>
    </row>
    <row r="15" spans="1:36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04"/>
      <c r="O15" s="100">
        <f t="shared" ca="1" si="6"/>
        <v>0</v>
      </c>
      <c r="P15" s="183"/>
      <c r="Q15" s="184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04"/>
      <c r="W15" s="100">
        <f t="shared" ca="1" si="10"/>
        <v>0</v>
      </c>
      <c r="X15" s="122"/>
      <c r="Y15" s="147">
        <f t="shared" ca="1" si="11"/>
        <v>0</v>
      </c>
      <c r="Z15" s="122"/>
      <c r="AA15" s="147">
        <f t="shared" ca="1" si="12"/>
        <v>0</v>
      </c>
      <c r="AB15" s="122"/>
      <c r="AC15" s="147">
        <f t="shared" ca="1" si="13"/>
        <v>0</v>
      </c>
      <c r="AD15" s="104"/>
      <c r="AE15" s="100">
        <f t="shared" ca="1" si="14"/>
        <v>0</v>
      </c>
      <c r="AF15" s="171"/>
      <c r="AG15" s="140">
        <f t="shared" ca="1" si="15"/>
        <v>0</v>
      </c>
      <c r="AH15" s="83">
        <f t="shared" ca="1" si="1"/>
        <v>0</v>
      </c>
    </row>
    <row r="16" spans="1:36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83"/>
      <c r="Q16" s="184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04"/>
      <c r="W16" s="100">
        <f t="shared" ca="1" si="10"/>
        <v>0</v>
      </c>
      <c r="X16" s="122"/>
      <c r="Y16" s="147">
        <f t="shared" ca="1" si="11"/>
        <v>0</v>
      </c>
      <c r="Z16" s="122"/>
      <c r="AA16" s="147">
        <f t="shared" ca="1" si="12"/>
        <v>0</v>
      </c>
      <c r="AB16" s="122"/>
      <c r="AC16" s="147">
        <f t="shared" ca="1" si="13"/>
        <v>0</v>
      </c>
      <c r="AD16" s="104"/>
      <c r="AE16" s="100">
        <f t="shared" ca="1" si="14"/>
        <v>0</v>
      </c>
      <c r="AF16" s="171"/>
      <c r="AG16" s="140">
        <f t="shared" ca="1" si="15"/>
        <v>0</v>
      </c>
      <c r="AH16" s="83">
        <f t="shared" ca="1" si="1"/>
        <v>0</v>
      </c>
    </row>
    <row r="17" spans="1:3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83"/>
      <c r="Q17" s="184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04"/>
      <c r="W17" s="100">
        <f t="shared" si="10"/>
        <v>0</v>
      </c>
      <c r="X17" s="122"/>
      <c r="Y17" s="147">
        <f t="shared" si="11"/>
        <v>0</v>
      </c>
      <c r="Z17" s="122"/>
      <c r="AA17" s="147">
        <f t="shared" si="12"/>
        <v>0</v>
      </c>
      <c r="AB17" s="122"/>
      <c r="AC17" s="147">
        <f t="shared" si="13"/>
        <v>0</v>
      </c>
      <c r="AD17" s="104"/>
      <c r="AE17" s="100">
        <f t="shared" si="14"/>
        <v>0</v>
      </c>
      <c r="AF17" s="171"/>
      <c r="AG17" s="140">
        <f t="shared" si="15"/>
        <v>0</v>
      </c>
      <c r="AH17" s="83">
        <f t="shared" si="1"/>
        <v>0</v>
      </c>
    </row>
    <row r="18" spans="1:3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F18+H18+J18+N18+P18+R18+V18+X18+Z18+AD18+AF18+L18+T18+AB18</f>
        <v>26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1.5</v>
      </c>
      <c r="M18" s="147">
        <f t="shared" ca="1" si="5"/>
        <v>210</v>
      </c>
      <c r="N18" s="104"/>
      <c r="O18" s="100">
        <f t="shared" ca="1" si="6"/>
        <v>0</v>
      </c>
      <c r="P18" s="183"/>
      <c r="Q18" s="184">
        <f t="shared" ca="1" si="7"/>
        <v>0</v>
      </c>
      <c r="R18" s="183"/>
      <c r="S18" s="184">
        <f t="shared" ca="1" si="8"/>
        <v>0</v>
      </c>
      <c r="T18" s="183">
        <v>0.5</v>
      </c>
      <c r="U18" s="184">
        <f t="shared" ca="1" si="9"/>
        <v>70</v>
      </c>
      <c r="V18" s="104"/>
      <c r="W18" s="100">
        <f t="shared" ca="1" si="10"/>
        <v>0</v>
      </c>
      <c r="X18" s="122"/>
      <c r="Y18" s="147">
        <f t="shared" ca="1" si="11"/>
        <v>0</v>
      </c>
      <c r="Z18" s="122"/>
      <c r="AA18" s="147">
        <f t="shared" ca="1" si="12"/>
        <v>0</v>
      </c>
      <c r="AB18" s="122">
        <f>1+23</f>
        <v>24</v>
      </c>
      <c r="AC18" s="147">
        <f t="shared" ca="1" si="13"/>
        <v>3360</v>
      </c>
      <c r="AD18" s="104"/>
      <c r="AE18" s="100">
        <f t="shared" ca="1" si="14"/>
        <v>0</v>
      </c>
      <c r="AF18" s="171"/>
      <c r="AG18" s="140">
        <f ca="1">IF($D18="",0,$D18*AF18)</f>
        <v>0</v>
      </c>
      <c r="AH18" s="83">
        <f ca="1">IF(D18="",0,D18*E18)</f>
        <v>3640</v>
      </c>
    </row>
    <row r="19" spans="1:3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16">F19+H19+J19+N19+P19+R19+V19+X19+Z19+AD19+AF19+L19+T19+AB19</f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83"/>
      <c r="Q19" s="184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04"/>
      <c r="W19" s="100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22"/>
      <c r="AC19" s="147">
        <f t="shared" ca="1" si="13"/>
        <v>0</v>
      </c>
      <c r="AD19" s="104"/>
      <c r="AE19" s="100">
        <f t="shared" ca="1" si="14"/>
        <v>0</v>
      </c>
      <c r="AF19" s="171"/>
      <c r="AG19" s="140">
        <f t="shared" ca="1" si="15"/>
        <v>0</v>
      </c>
      <c r="AH19" s="83">
        <f t="shared" ref="AH19:AH83" ca="1" si="17">IF(D19="",0,D19*E19)</f>
        <v>0</v>
      </c>
    </row>
    <row r="20" spans="1:34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6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83"/>
      <c r="Q20" s="184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04"/>
      <c r="W20" s="100">
        <f t="shared" ca="1" si="10"/>
        <v>0</v>
      </c>
      <c r="X20" s="122"/>
      <c r="Y20" s="147">
        <f t="shared" ca="1" si="11"/>
        <v>0</v>
      </c>
      <c r="Z20" s="122"/>
      <c r="AA20" s="147">
        <f t="shared" ca="1" si="12"/>
        <v>0</v>
      </c>
      <c r="AB20" s="122"/>
      <c r="AC20" s="147">
        <f t="shared" ca="1" si="13"/>
        <v>0</v>
      </c>
      <c r="AD20" s="104"/>
      <c r="AE20" s="100">
        <f t="shared" ca="1" si="14"/>
        <v>0</v>
      </c>
      <c r="AF20" s="171"/>
      <c r="AG20" s="140">
        <f t="shared" ca="1" si="15"/>
        <v>0</v>
      </c>
      <c r="AH20" s="83">
        <f t="shared" ca="1" si="17"/>
        <v>0</v>
      </c>
    </row>
    <row r="21" spans="1:34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6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83"/>
      <c r="Q21" s="184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04"/>
      <c r="W21" s="100">
        <f t="shared" ca="1" si="10"/>
        <v>0</v>
      </c>
      <c r="X21" s="122"/>
      <c r="Y21" s="147">
        <f t="shared" ca="1" si="11"/>
        <v>0</v>
      </c>
      <c r="Z21" s="122"/>
      <c r="AA21" s="147">
        <f t="shared" ca="1" si="12"/>
        <v>0</v>
      </c>
      <c r="AB21" s="122"/>
      <c r="AC21" s="147">
        <f t="shared" ca="1" si="13"/>
        <v>0</v>
      </c>
      <c r="AD21" s="104"/>
      <c r="AE21" s="100">
        <f t="shared" ca="1" si="14"/>
        <v>0</v>
      </c>
      <c r="AF21" s="171"/>
      <c r="AG21" s="140">
        <f t="shared" ca="1" si="15"/>
        <v>0</v>
      </c>
      <c r="AH21" s="83">
        <f t="shared" ca="1" si="17"/>
        <v>0</v>
      </c>
    </row>
    <row r="22" spans="1:34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6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83"/>
      <c r="Q22" s="184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04"/>
      <c r="W22" s="100">
        <f t="shared" ca="1" si="10"/>
        <v>0</v>
      </c>
      <c r="X22" s="122"/>
      <c r="Y22" s="147">
        <f t="shared" ca="1" si="11"/>
        <v>0</v>
      </c>
      <c r="Z22" s="122"/>
      <c r="AA22" s="147">
        <f t="shared" ca="1" si="12"/>
        <v>0</v>
      </c>
      <c r="AB22" s="122"/>
      <c r="AC22" s="147">
        <f t="shared" ca="1" si="13"/>
        <v>0</v>
      </c>
      <c r="AD22" s="104"/>
      <c r="AE22" s="100">
        <f t="shared" ca="1" si="14"/>
        <v>0</v>
      </c>
      <c r="AF22" s="171"/>
      <c r="AG22" s="140">
        <f t="shared" ca="1" si="15"/>
        <v>0</v>
      </c>
      <c r="AH22" s="83">
        <f t="shared" ca="1" si="17"/>
        <v>0</v>
      </c>
    </row>
    <row r="23" spans="1:34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6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04"/>
      <c r="O23" s="100">
        <f t="shared" ca="1" si="6"/>
        <v>0</v>
      </c>
      <c r="P23" s="183"/>
      <c r="Q23" s="184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04"/>
      <c r="W23" s="100">
        <f t="shared" ca="1" si="10"/>
        <v>0</v>
      </c>
      <c r="X23" s="122"/>
      <c r="Y23" s="147">
        <f t="shared" ca="1" si="11"/>
        <v>0</v>
      </c>
      <c r="Z23" s="122"/>
      <c r="AA23" s="147">
        <f t="shared" ca="1" si="12"/>
        <v>0</v>
      </c>
      <c r="AB23" s="122"/>
      <c r="AC23" s="147">
        <f t="shared" ca="1" si="13"/>
        <v>0</v>
      </c>
      <c r="AD23" s="104"/>
      <c r="AE23" s="100">
        <f t="shared" ca="1" si="14"/>
        <v>0</v>
      </c>
      <c r="AF23" s="171"/>
      <c r="AG23" s="140">
        <f t="shared" ca="1" si="15"/>
        <v>0</v>
      </c>
      <c r="AH23" s="83">
        <f t="shared" ca="1" si="17"/>
        <v>0</v>
      </c>
    </row>
    <row r="24" spans="1:34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16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04"/>
      <c r="O24" s="100">
        <f t="shared" si="6"/>
        <v>0</v>
      </c>
      <c r="P24" s="183"/>
      <c r="Q24" s="184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04"/>
      <c r="W24" s="100">
        <f t="shared" si="10"/>
        <v>0</v>
      </c>
      <c r="X24" s="122"/>
      <c r="Y24" s="147">
        <f t="shared" si="11"/>
        <v>0</v>
      </c>
      <c r="Z24" s="122"/>
      <c r="AA24" s="147">
        <f t="shared" si="12"/>
        <v>0</v>
      </c>
      <c r="AB24" s="122"/>
      <c r="AC24" s="147">
        <f t="shared" si="13"/>
        <v>0</v>
      </c>
      <c r="AD24" s="104"/>
      <c r="AE24" s="100">
        <f t="shared" si="14"/>
        <v>0</v>
      </c>
      <c r="AF24" s="171"/>
      <c r="AG24" s="140">
        <f t="shared" si="15"/>
        <v>0</v>
      </c>
      <c r="AH24" s="83">
        <f t="shared" si="17"/>
        <v>0</v>
      </c>
    </row>
    <row r="25" spans="1:34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6"/>
        <v>1.5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>
        <v>1.5</v>
      </c>
      <c r="M25" s="147">
        <f t="shared" ca="1" si="5"/>
        <v>210</v>
      </c>
      <c r="N25" s="104"/>
      <c r="O25" s="100">
        <f t="shared" ca="1" si="6"/>
        <v>0</v>
      </c>
      <c r="P25" s="183"/>
      <c r="Q25" s="184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04"/>
      <c r="W25" s="100">
        <f t="shared" ca="1" si="10"/>
        <v>0</v>
      </c>
      <c r="X25" s="122"/>
      <c r="Y25" s="147">
        <f t="shared" ca="1" si="11"/>
        <v>0</v>
      </c>
      <c r="Z25" s="122"/>
      <c r="AA25" s="147">
        <f t="shared" ca="1" si="12"/>
        <v>0</v>
      </c>
      <c r="AB25" s="122"/>
      <c r="AC25" s="147">
        <f t="shared" ca="1" si="13"/>
        <v>0</v>
      </c>
      <c r="AD25" s="104"/>
      <c r="AE25" s="100">
        <f t="shared" ca="1" si="14"/>
        <v>0</v>
      </c>
      <c r="AF25" s="171"/>
      <c r="AG25" s="140">
        <f t="shared" ca="1" si="15"/>
        <v>0</v>
      </c>
      <c r="AH25" s="83">
        <f t="shared" ca="1" si="17"/>
        <v>210</v>
      </c>
    </row>
    <row r="26" spans="1:3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6"/>
        <v>1.5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1.5</v>
      </c>
      <c r="M26" s="147">
        <f t="shared" ca="1" si="5"/>
        <v>177</v>
      </c>
      <c r="N26" s="104"/>
      <c r="O26" s="100">
        <f t="shared" ca="1" si="6"/>
        <v>0</v>
      </c>
      <c r="P26" s="183"/>
      <c r="Q26" s="184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04"/>
      <c r="W26" s="100">
        <f t="shared" ca="1" si="10"/>
        <v>0</v>
      </c>
      <c r="X26" s="122"/>
      <c r="Y26" s="147">
        <f t="shared" ca="1" si="11"/>
        <v>0</v>
      </c>
      <c r="Z26" s="122"/>
      <c r="AA26" s="147">
        <f t="shared" ca="1" si="12"/>
        <v>0</v>
      </c>
      <c r="AB26" s="122"/>
      <c r="AC26" s="147">
        <f t="shared" ca="1" si="13"/>
        <v>0</v>
      </c>
      <c r="AD26" s="104"/>
      <c r="AE26" s="100">
        <f t="shared" ca="1" si="14"/>
        <v>0</v>
      </c>
      <c r="AF26" s="171"/>
      <c r="AG26" s="140">
        <f t="shared" ca="1" si="15"/>
        <v>0</v>
      </c>
      <c r="AH26" s="83">
        <f t="shared" ca="1" si="17"/>
        <v>177</v>
      </c>
    </row>
    <row r="27" spans="1:34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16"/>
        <v>5.25</v>
      </c>
      <c r="F27" s="107"/>
      <c r="G27" s="100">
        <f t="shared" ref="G27" si="18">IF($D27="",0,$D27*F27)</f>
        <v>0</v>
      </c>
      <c r="H27" s="122"/>
      <c r="I27" s="147">
        <f t="shared" ref="I27" si="19">IF($D27="",0,$D27*H27)</f>
        <v>0</v>
      </c>
      <c r="J27" s="122"/>
      <c r="K27" s="147">
        <f t="shared" ref="K27" si="20">IF($D27="",0,$D27*J27)</f>
        <v>0</v>
      </c>
      <c r="L27" s="122">
        <v>5.25</v>
      </c>
      <c r="M27" s="147">
        <f t="shared" ref="M27" si="21">IF($D27="",0,$D27*L27)</f>
        <v>619.5</v>
      </c>
      <c r="N27" s="104"/>
      <c r="O27" s="100">
        <f t="shared" ref="O27" si="22">IF($D27="",0,$D27*N27)</f>
        <v>0</v>
      </c>
      <c r="P27" s="183"/>
      <c r="Q27" s="184">
        <f t="shared" ref="Q27" si="23">IF($D27="",0,$D27*P27)</f>
        <v>0</v>
      </c>
      <c r="R27" s="183"/>
      <c r="S27" s="184">
        <f t="shared" ref="S27" si="24">IF($D27="",0,$D27*R27)</f>
        <v>0</v>
      </c>
      <c r="T27" s="183"/>
      <c r="U27" s="184">
        <f t="shared" ref="U27" si="25">IF($D27="",0,$D27*T27)</f>
        <v>0</v>
      </c>
      <c r="V27" s="104"/>
      <c r="W27" s="100">
        <f t="shared" ref="W27" si="26">IF($D27="",0,$D27*V27)</f>
        <v>0</v>
      </c>
      <c r="X27" s="122"/>
      <c r="Y27" s="147">
        <f t="shared" ref="Y27" si="27">IF($D27="",0,$D27*X27)</f>
        <v>0</v>
      </c>
      <c r="Z27" s="122"/>
      <c r="AA27" s="147">
        <f t="shared" ref="AA27" si="28">IF($D27="",0,$D27*Z27)</f>
        <v>0</v>
      </c>
      <c r="AB27" s="122"/>
      <c r="AC27" s="147">
        <f t="shared" ref="AC27" si="29">IF($D27="",0,$D27*AB27)</f>
        <v>0</v>
      </c>
      <c r="AD27" s="104"/>
      <c r="AE27" s="100">
        <f t="shared" ref="AE27" si="30">IF($D27="",0,$D27*AD27)</f>
        <v>0</v>
      </c>
      <c r="AF27" s="171"/>
      <c r="AG27" s="140">
        <f t="shared" ref="AG27" si="31">IF($D27="",0,$D27*AF27)</f>
        <v>0</v>
      </c>
      <c r="AH27" s="83">
        <f t="shared" ref="AH27" si="32">IF(D27="",0,D27*E27)</f>
        <v>619.5</v>
      </c>
    </row>
    <row r="28" spans="1:34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16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83"/>
      <c r="Q28" s="184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04"/>
      <c r="W28" s="100">
        <f t="shared" ca="1" si="10"/>
        <v>0</v>
      </c>
      <c r="X28" s="122"/>
      <c r="Y28" s="147">
        <f t="shared" ca="1" si="11"/>
        <v>0</v>
      </c>
      <c r="Z28" s="122"/>
      <c r="AA28" s="147">
        <f t="shared" ca="1" si="12"/>
        <v>0</v>
      </c>
      <c r="AB28" s="122"/>
      <c r="AC28" s="147">
        <f t="shared" ca="1" si="13"/>
        <v>0</v>
      </c>
      <c r="AD28" s="104"/>
      <c r="AE28" s="100">
        <f t="shared" ca="1" si="14"/>
        <v>0</v>
      </c>
      <c r="AF28" s="171"/>
      <c r="AG28" s="140">
        <f t="shared" ca="1" si="15"/>
        <v>0</v>
      </c>
      <c r="AH28" s="83">
        <f t="shared" ca="1" si="17"/>
        <v>0</v>
      </c>
    </row>
    <row r="29" spans="1:34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16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83"/>
      <c r="Q29" s="184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04"/>
      <c r="W29" s="100">
        <f t="shared" ca="1" si="10"/>
        <v>0</v>
      </c>
      <c r="X29" s="122"/>
      <c r="Y29" s="147">
        <f t="shared" ca="1" si="11"/>
        <v>0</v>
      </c>
      <c r="Z29" s="122"/>
      <c r="AA29" s="147">
        <f t="shared" ca="1" si="12"/>
        <v>0</v>
      </c>
      <c r="AB29" s="122"/>
      <c r="AC29" s="147">
        <f t="shared" ca="1" si="13"/>
        <v>0</v>
      </c>
      <c r="AD29" s="104"/>
      <c r="AE29" s="100">
        <f t="shared" ca="1" si="14"/>
        <v>0</v>
      </c>
      <c r="AF29" s="171"/>
      <c r="AG29" s="140">
        <f t="shared" ca="1" si="15"/>
        <v>0</v>
      </c>
      <c r="AH29" s="83">
        <f t="shared" ca="1" si="17"/>
        <v>0</v>
      </c>
    </row>
    <row r="30" spans="1:34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16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04"/>
      <c r="O30" s="100">
        <f t="shared" ca="1" si="6"/>
        <v>0</v>
      </c>
      <c r="P30" s="183"/>
      <c r="Q30" s="184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04"/>
      <c r="W30" s="100">
        <f t="shared" ca="1" si="10"/>
        <v>0</v>
      </c>
      <c r="X30" s="122"/>
      <c r="Y30" s="147">
        <f t="shared" ca="1" si="11"/>
        <v>0</v>
      </c>
      <c r="Z30" s="122"/>
      <c r="AA30" s="147">
        <f t="shared" ca="1" si="12"/>
        <v>0</v>
      </c>
      <c r="AB30" s="122"/>
      <c r="AC30" s="147">
        <f t="shared" ca="1" si="13"/>
        <v>0</v>
      </c>
      <c r="AD30" s="104"/>
      <c r="AE30" s="100">
        <f t="shared" ca="1" si="14"/>
        <v>0</v>
      </c>
      <c r="AF30" s="171"/>
      <c r="AG30" s="140">
        <f t="shared" ca="1" si="15"/>
        <v>0</v>
      </c>
      <c r="AH30" s="83">
        <f t="shared" ca="1" si="17"/>
        <v>0</v>
      </c>
    </row>
    <row r="31" spans="1:34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16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1" ca="1" si="33">IF($D31="",0,$D31*L31)</f>
        <v>0</v>
      </c>
      <c r="N31" s="104"/>
      <c r="O31" s="100">
        <f t="shared" ca="1" si="6"/>
        <v>0</v>
      </c>
      <c r="P31" s="183"/>
      <c r="Q31" s="184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04"/>
      <c r="W31" s="100">
        <f t="shared" ca="1" si="10"/>
        <v>0</v>
      </c>
      <c r="X31" s="122"/>
      <c r="Y31" s="147">
        <f t="shared" ca="1" si="11"/>
        <v>0</v>
      </c>
      <c r="Z31" s="122"/>
      <c r="AA31" s="147">
        <f t="shared" ca="1" si="12"/>
        <v>0</v>
      </c>
      <c r="AB31" s="122"/>
      <c r="AC31" s="147">
        <f t="shared" ca="1" si="13"/>
        <v>0</v>
      </c>
      <c r="AD31" s="104"/>
      <c r="AE31" s="100">
        <f t="shared" ca="1" si="14"/>
        <v>0</v>
      </c>
      <c r="AF31" s="171"/>
      <c r="AG31" s="140">
        <f t="shared" ca="1" si="15"/>
        <v>0</v>
      </c>
      <c r="AH31" s="83">
        <f t="shared" ca="1" si="17"/>
        <v>0</v>
      </c>
    </row>
    <row r="32" spans="1:34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16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33"/>
        <v>0</v>
      </c>
      <c r="N32" s="104"/>
      <c r="O32" s="100">
        <f t="shared" ca="1" si="6"/>
        <v>0</v>
      </c>
      <c r="P32" s="183"/>
      <c r="Q32" s="184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04"/>
      <c r="W32" s="100">
        <f t="shared" ca="1" si="10"/>
        <v>0</v>
      </c>
      <c r="X32" s="122"/>
      <c r="Y32" s="147">
        <f t="shared" ca="1" si="11"/>
        <v>0</v>
      </c>
      <c r="Z32" s="122"/>
      <c r="AA32" s="147">
        <f t="shared" ca="1" si="12"/>
        <v>0</v>
      </c>
      <c r="AB32" s="122"/>
      <c r="AC32" s="147">
        <f t="shared" ca="1" si="13"/>
        <v>0</v>
      </c>
      <c r="AD32" s="104"/>
      <c r="AE32" s="100">
        <f t="shared" ca="1" si="14"/>
        <v>0</v>
      </c>
      <c r="AF32" s="171"/>
      <c r="AG32" s="140">
        <f t="shared" ca="1" si="15"/>
        <v>0</v>
      </c>
      <c r="AH32" s="83">
        <f t="shared" ca="1" si="17"/>
        <v>0</v>
      </c>
    </row>
    <row r="33" spans="1:34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6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33"/>
        <v>0</v>
      </c>
      <c r="N33" s="104"/>
      <c r="O33" s="100">
        <f t="shared" ca="1" si="6"/>
        <v>0</v>
      </c>
      <c r="P33" s="183"/>
      <c r="Q33" s="184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04"/>
      <c r="W33" s="100">
        <f t="shared" ca="1" si="10"/>
        <v>0</v>
      </c>
      <c r="X33" s="122"/>
      <c r="Y33" s="147">
        <f t="shared" ca="1" si="11"/>
        <v>0</v>
      </c>
      <c r="Z33" s="122"/>
      <c r="AA33" s="147">
        <f t="shared" ca="1" si="12"/>
        <v>0</v>
      </c>
      <c r="AB33" s="122"/>
      <c r="AC33" s="147">
        <f t="shared" ca="1" si="13"/>
        <v>0</v>
      </c>
      <c r="AD33" s="104"/>
      <c r="AE33" s="100">
        <f t="shared" ca="1" si="14"/>
        <v>0</v>
      </c>
      <c r="AF33" s="171"/>
      <c r="AG33" s="140">
        <f t="shared" ca="1" si="15"/>
        <v>0</v>
      </c>
      <c r="AH33" s="83">
        <f t="shared" ca="1" si="17"/>
        <v>0</v>
      </c>
    </row>
    <row r="34" spans="1:34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16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33"/>
        <v>0</v>
      </c>
      <c r="N34" s="104"/>
      <c r="O34" s="100">
        <f t="shared" ca="1" si="6"/>
        <v>0</v>
      </c>
      <c r="P34" s="183"/>
      <c r="Q34" s="184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04"/>
      <c r="W34" s="100">
        <f t="shared" ca="1" si="10"/>
        <v>0</v>
      </c>
      <c r="X34" s="122"/>
      <c r="Y34" s="147">
        <f t="shared" ca="1" si="11"/>
        <v>0</v>
      </c>
      <c r="Z34" s="122"/>
      <c r="AA34" s="147">
        <f t="shared" ca="1" si="12"/>
        <v>0</v>
      </c>
      <c r="AB34" s="122"/>
      <c r="AC34" s="147">
        <f t="shared" ca="1" si="13"/>
        <v>0</v>
      </c>
      <c r="AD34" s="104"/>
      <c r="AE34" s="100">
        <f t="shared" ca="1" si="14"/>
        <v>0</v>
      </c>
      <c r="AF34" s="171"/>
      <c r="AG34" s="140">
        <f t="shared" ca="1" si="15"/>
        <v>0</v>
      </c>
      <c r="AH34" s="83">
        <f t="shared" ca="1" si="17"/>
        <v>0</v>
      </c>
    </row>
    <row r="35" spans="1:34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16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33"/>
        <v>0</v>
      </c>
      <c r="N35" s="104"/>
      <c r="O35" s="100">
        <f t="shared" ca="1" si="6"/>
        <v>0</v>
      </c>
      <c r="P35" s="183"/>
      <c r="Q35" s="184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04"/>
      <c r="W35" s="100">
        <f t="shared" ca="1" si="10"/>
        <v>0</v>
      </c>
      <c r="X35" s="122"/>
      <c r="Y35" s="147">
        <f t="shared" ca="1" si="11"/>
        <v>0</v>
      </c>
      <c r="Z35" s="122"/>
      <c r="AA35" s="147">
        <f t="shared" ca="1" si="12"/>
        <v>0</v>
      </c>
      <c r="AB35" s="122"/>
      <c r="AC35" s="147">
        <f t="shared" ca="1" si="13"/>
        <v>0</v>
      </c>
      <c r="AD35" s="104"/>
      <c r="AE35" s="100">
        <f t="shared" ca="1" si="14"/>
        <v>0</v>
      </c>
      <c r="AF35" s="171"/>
      <c r="AG35" s="140">
        <f t="shared" ca="1" si="15"/>
        <v>0</v>
      </c>
      <c r="AH35" s="83">
        <f t="shared" ca="1" si="17"/>
        <v>0</v>
      </c>
    </row>
    <row r="36" spans="1:34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16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33"/>
        <v>0</v>
      </c>
      <c r="N36" s="104"/>
      <c r="O36" s="100">
        <f t="shared" ca="1" si="6"/>
        <v>0</v>
      </c>
      <c r="P36" s="183"/>
      <c r="Q36" s="184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04"/>
      <c r="W36" s="100">
        <f t="shared" ca="1" si="10"/>
        <v>0</v>
      </c>
      <c r="X36" s="122"/>
      <c r="Y36" s="147">
        <f t="shared" ca="1" si="11"/>
        <v>0</v>
      </c>
      <c r="Z36" s="122"/>
      <c r="AA36" s="147">
        <f t="shared" ca="1" si="12"/>
        <v>0</v>
      </c>
      <c r="AB36" s="122"/>
      <c r="AC36" s="147">
        <f t="shared" ca="1" si="13"/>
        <v>0</v>
      </c>
      <c r="AD36" s="104"/>
      <c r="AE36" s="100">
        <f t="shared" ca="1" si="14"/>
        <v>0</v>
      </c>
      <c r="AF36" s="171"/>
      <c r="AG36" s="140">
        <f t="shared" ca="1" si="15"/>
        <v>0</v>
      </c>
      <c r="AH36" s="83">
        <f t="shared" ca="1" si="17"/>
        <v>0</v>
      </c>
    </row>
    <row r="37" spans="1:34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16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33"/>
        <v>0</v>
      </c>
      <c r="N37" s="104"/>
      <c r="O37" s="100">
        <f t="shared" ca="1" si="6"/>
        <v>0</v>
      </c>
      <c r="P37" s="183"/>
      <c r="Q37" s="184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04"/>
      <c r="W37" s="100">
        <f t="shared" ca="1" si="10"/>
        <v>0</v>
      </c>
      <c r="X37" s="122"/>
      <c r="Y37" s="147">
        <f t="shared" ca="1" si="11"/>
        <v>0</v>
      </c>
      <c r="Z37" s="122"/>
      <c r="AA37" s="147">
        <f t="shared" ca="1" si="12"/>
        <v>0</v>
      </c>
      <c r="AB37" s="122"/>
      <c r="AC37" s="147">
        <f t="shared" ca="1" si="13"/>
        <v>0</v>
      </c>
      <c r="AD37" s="104"/>
      <c r="AE37" s="100">
        <f t="shared" ca="1" si="14"/>
        <v>0</v>
      </c>
      <c r="AF37" s="171"/>
      <c r="AG37" s="140">
        <f t="shared" ca="1" si="15"/>
        <v>0</v>
      </c>
      <c r="AH37" s="83">
        <f t="shared" ca="1" si="17"/>
        <v>0</v>
      </c>
    </row>
    <row r="38" spans="1:34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16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33"/>
        <v>0</v>
      </c>
      <c r="N38" s="104"/>
      <c r="O38" s="100">
        <f t="shared" si="6"/>
        <v>0</v>
      </c>
      <c r="P38" s="183"/>
      <c r="Q38" s="184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04"/>
      <c r="W38" s="100">
        <f t="shared" si="10"/>
        <v>0</v>
      </c>
      <c r="X38" s="122"/>
      <c r="Y38" s="147">
        <f t="shared" si="11"/>
        <v>0</v>
      </c>
      <c r="Z38" s="122"/>
      <c r="AA38" s="147">
        <f t="shared" si="12"/>
        <v>0</v>
      </c>
      <c r="AB38" s="122"/>
      <c r="AC38" s="147">
        <f t="shared" si="13"/>
        <v>0</v>
      </c>
      <c r="AD38" s="104"/>
      <c r="AE38" s="100">
        <f t="shared" si="14"/>
        <v>0</v>
      </c>
      <c r="AF38" s="171"/>
      <c r="AG38" s="140">
        <f t="shared" si="15"/>
        <v>0</v>
      </c>
      <c r="AH38" s="83">
        <f t="shared" si="17"/>
        <v>0</v>
      </c>
    </row>
    <row r="39" spans="1:34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6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33"/>
        <v>0</v>
      </c>
      <c r="N39" s="104"/>
      <c r="O39" s="100">
        <f t="shared" ca="1" si="6"/>
        <v>0</v>
      </c>
      <c r="P39" s="183"/>
      <c r="Q39" s="184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04"/>
      <c r="W39" s="100">
        <f t="shared" ca="1" si="10"/>
        <v>0</v>
      </c>
      <c r="X39" s="122"/>
      <c r="Y39" s="147">
        <f t="shared" ca="1" si="11"/>
        <v>0</v>
      </c>
      <c r="Z39" s="122"/>
      <c r="AA39" s="147">
        <f t="shared" ca="1" si="12"/>
        <v>0</v>
      </c>
      <c r="AB39" s="122"/>
      <c r="AC39" s="147">
        <f t="shared" ca="1" si="13"/>
        <v>0</v>
      </c>
      <c r="AD39" s="104"/>
      <c r="AE39" s="100">
        <f t="shared" ca="1" si="14"/>
        <v>0</v>
      </c>
      <c r="AF39" s="171"/>
      <c r="AG39" s="140">
        <f t="shared" ca="1" si="15"/>
        <v>0</v>
      </c>
      <c r="AH39" s="83">
        <f t="shared" ca="1" si="17"/>
        <v>0</v>
      </c>
    </row>
    <row r="40" spans="1:34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6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33"/>
        <v>0</v>
      </c>
      <c r="N40" s="104"/>
      <c r="O40" s="100">
        <f t="shared" ca="1" si="6"/>
        <v>0</v>
      </c>
      <c r="P40" s="183"/>
      <c r="Q40" s="184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04"/>
      <c r="W40" s="100">
        <f t="shared" ca="1" si="10"/>
        <v>0</v>
      </c>
      <c r="X40" s="122"/>
      <c r="Y40" s="147">
        <f t="shared" ca="1" si="11"/>
        <v>0</v>
      </c>
      <c r="Z40" s="122"/>
      <c r="AA40" s="147">
        <f t="shared" ca="1" si="12"/>
        <v>0</v>
      </c>
      <c r="AB40" s="122"/>
      <c r="AC40" s="147">
        <f t="shared" ca="1" si="13"/>
        <v>0</v>
      </c>
      <c r="AD40" s="104"/>
      <c r="AE40" s="100">
        <f t="shared" ca="1" si="14"/>
        <v>0</v>
      </c>
      <c r="AF40" s="171"/>
      <c r="AG40" s="140">
        <f t="shared" ca="1" si="15"/>
        <v>0</v>
      </c>
      <c r="AH40" s="83">
        <f t="shared" ca="1" si="17"/>
        <v>0</v>
      </c>
    </row>
    <row r="41" spans="1:34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16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33"/>
        <v>0</v>
      </c>
      <c r="N41" s="104"/>
      <c r="O41" s="100">
        <f t="shared" ca="1" si="6"/>
        <v>0</v>
      </c>
      <c r="P41" s="183"/>
      <c r="Q41" s="184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04"/>
      <c r="W41" s="100">
        <f t="shared" ca="1" si="10"/>
        <v>0</v>
      </c>
      <c r="X41" s="122"/>
      <c r="Y41" s="147">
        <f t="shared" ca="1" si="11"/>
        <v>0</v>
      </c>
      <c r="Z41" s="122"/>
      <c r="AA41" s="147">
        <f t="shared" ca="1" si="12"/>
        <v>0</v>
      </c>
      <c r="AB41" s="122"/>
      <c r="AC41" s="147">
        <f t="shared" ca="1" si="13"/>
        <v>0</v>
      </c>
      <c r="AD41" s="104"/>
      <c r="AE41" s="100">
        <f t="shared" ca="1" si="14"/>
        <v>0</v>
      </c>
      <c r="AF41" s="171"/>
      <c r="AG41" s="140">
        <f t="shared" ca="1" si="15"/>
        <v>0</v>
      </c>
      <c r="AH41" s="83">
        <f t="shared" ca="1" si="17"/>
        <v>0</v>
      </c>
    </row>
    <row r="42" spans="1:34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16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33"/>
        <v>0</v>
      </c>
      <c r="N42" s="104"/>
      <c r="O42" s="100">
        <f t="shared" ca="1" si="6"/>
        <v>0</v>
      </c>
      <c r="P42" s="183"/>
      <c r="Q42" s="184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04"/>
      <c r="W42" s="100">
        <f t="shared" ca="1" si="10"/>
        <v>0</v>
      </c>
      <c r="X42" s="122"/>
      <c r="Y42" s="147">
        <f t="shared" ca="1" si="11"/>
        <v>0</v>
      </c>
      <c r="Z42" s="122"/>
      <c r="AA42" s="147">
        <f t="shared" ca="1" si="12"/>
        <v>0</v>
      </c>
      <c r="AB42" s="122"/>
      <c r="AC42" s="147">
        <f t="shared" ca="1" si="13"/>
        <v>0</v>
      </c>
      <c r="AD42" s="104"/>
      <c r="AE42" s="100">
        <f t="shared" ca="1" si="14"/>
        <v>0</v>
      </c>
      <c r="AF42" s="171"/>
      <c r="AG42" s="140">
        <f t="shared" ca="1" si="15"/>
        <v>0</v>
      </c>
      <c r="AH42" s="83">
        <f t="shared" ca="1" si="17"/>
        <v>0</v>
      </c>
    </row>
    <row r="43" spans="1:34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16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33"/>
        <v>0</v>
      </c>
      <c r="N43" s="104"/>
      <c r="O43" s="100">
        <f t="shared" ca="1" si="6"/>
        <v>0</v>
      </c>
      <c r="P43" s="183"/>
      <c r="Q43" s="184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04"/>
      <c r="W43" s="100">
        <f t="shared" ca="1" si="10"/>
        <v>0</v>
      </c>
      <c r="X43" s="122"/>
      <c r="Y43" s="147">
        <f t="shared" ca="1" si="11"/>
        <v>0</v>
      </c>
      <c r="Z43" s="122"/>
      <c r="AA43" s="147">
        <f t="shared" ca="1" si="12"/>
        <v>0</v>
      </c>
      <c r="AB43" s="122"/>
      <c r="AC43" s="147">
        <f t="shared" ca="1" si="13"/>
        <v>0</v>
      </c>
      <c r="AD43" s="104"/>
      <c r="AE43" s="100">
        <f t="shared" ca="1" si="14"/>
        <v>0</v>
      </c>
      <c r="AF43" s="171"/>
      <c r="AG43" s="140">
        <f t="shared" ca="1" si="15"/>
        <v>0</v>
      </c>
      <c r="AH43" s="83">
        <f t="shared" ca="1" si="17"/>
        <v>0</v>
      </c>
    </row>
    <row r="44" spans="1:34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16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33"/>
        <v>0</v>
      </c>
      <c r="N44" s="104"/>
      <c r="O44" s="100">
        <f t="shared" ca="1" si="6"/>
        <v>0</v>
      </c>
      <c r="P44" s="183"/>
      <c r="Q44" s="184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04"/>
      <c r="W44" s="100">
        <f t="shared" ca="1" si="10"/>
        <v>0</v>
      </c>
      <c r="X44" s="122"/>
      <c r="Y44" s="147">
        <f t="shared" ca="1" si="11"/>
        <v>0</v>
      </c>
      <c r="Z44" s="122"/>
      <c r="AA44" s="147">
        <f t="shared" ca="1" si="12"/>
        <v>0</v>
      </c>
      <c r="AB44" s="122"/>
      <c r="AC44" s="147">
        <f t="shared" ca="1" si="13"/>
        <v>0</v>
      </c>
      <c r="AD44" s="104"/>
      <c r="AE44" s="100">
        <f t="shared" ca="1" si="14"/>
        <v>0</v>
      </c>
      <c r="AF44" s="171"/>
      <c r="AG44" s="140">
        <f t="shared" ca="1" si="15"/>
        <v>0</v>
      </c>
      <c r="AH44" s="83">
        <f t="shared" ca="1" si="17"/>
        <v>0</v>
      </c>
    </row>
    <row r="45" spans="1:34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16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33"/>
        <v>0</v>
      </c>
      <c r="N45" s="104"/>
      <c r="O45" s="100">
        <f t="shared" si="6"/>
        <v>0</v>
      </c>
      <c r="P45" s="183"/>
      <c r="Q45" s="184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04"/>
      <c r="W45" s="100">
        <f t="shared" si="10"/>
        <v>0</v>
      </c>
      <c r="X45" s="122"/>
      <c r="Y45" s="147">
        <f t="shared" si="11"/>
        <v>0</v>
      </c>
      <c r="Z45" s="122"/>
      <c r="AA45" s="147">
        <f t="shared" si="12"/>
        <v>0</v>
      </c>
      <c r="AB45" s="122"/>
      <c r="AC45" s="147">
        <f t="shared" si="13"/>
        <v>0</v>
      </c>
      <c r="AD45" s="104"/>
      <c r="AE45" s="100">
        <f t="shared" si="14"/>
        <v>0</v>
      </c>
      <c r="AF45" s="171"/>
      <c r="AG45" s="140">
        <f t="shared" si="15"/>
        <v>0</v>
      </c>
      <c r="AH45" s="83">
        <f t="shared" si="17"/>
        <v>0</v>
      </c>
    </row>
    <row r="46" spans="1:34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16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33"/>
        <v>0</v>
      </c>
      <c r="N46" s="104"/>
      <c r="O46" s="100">
        <f t="shared" si="6"/>
        <v>0</v>
      </c>
      <c r="P46" s="183"/>
      <c r="Q46" s="184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04"/>
      <c r="W46" s="100">
        <f t="shared" si="10"/>
        <v>0</v>
      </c>
      <c r="X46" s="122"/>
      <c r="Y46" s="147">
        <f t="shared" si="11"/>
        <v>0</v>
      </c>
      <c r="Z46" s="122"/>
      <c r="AA46" s="147">
        <f t="shared" si="12"/>
        <v>0</v>
      </c>
      <c r="AB46" s="122"/>
      <c r="AC46" s="147">
        <f t="shared" si="13"/>
        <v>0</v>
      </c>
      <c r="AD46" s="104"/>
      <c r="AE46" s="100">
        <f t="shared" si="14"/>
        <v>0</v>
      </c>
      <c r="AF46" s="171"/>
      <c r="AG46" s="140">
        <f t="shared" si="15"/>
        <v>0</v>
      </c>
      <c r="AH46" s="83">
        <f t="shared" si="17"/>
        <v>0</v>
      </c>
    </row>
    <row r="47" spans="1:34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16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33"/>
        <v>0</v>
      </c>
      <c r="N47" s="104"/>
      <c r="O47" s="100">
        <f t="shared" ca="1" si="6"/>
        <v>0</v>
      </c>
      <c r="P47" s="183"/>
      <c r="Q47" s="184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04"/>
      <c r="W47" s="100">
        <f t="shared" ca="1" si="10"/>
        <v>0</v>
      </c>
      <c r="X47" s="122"/>
      <c r="Y47" s="147">
        <f t="shared" ca="1" si="11"/>
        <v>0</v>
      </c>
      <c r="Z47" s="122"/>
      <c r="AA47" s="147">
        <f t="shared" ca="1" si="12"/>
        <v>0</v>
      </c>
      <c r="AB47" s="122"/>
      <c r="AC47" s="147">
        <f t="shared" ca="1" si="13"/>
        <v>0</v>
      </c>
      <c r="AD47" s="104"/>
      <c r="AE47" s="100">
        <f t="shared" ca="1" si="14"/>
        <v>0</v>
      </c>
      <c r="AF47" s="171"/>
      <c r="AG47" s="140">
        <f t="shared" ca="1" si="15"/>
        <v>0</v>
      </c>
      <c r="AH47" s="83">
        <f t="shared" ca="1" si="17"/>
        <v>0</v>
      </c>
    </row>
    <row r="48" spans="1:34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16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33"/>
        <v>0</v>
      </c>
      <c r="N48" s="104"/>
      <c r="O48" s="100">
        <f t="shared" si="6"/>
        <v>0</v>
      </c>
      <c r="P48" s="183"/>
      <c r="Q48" s="184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04"/>
      <c r="W48" s="100">
        <f t="shared" si="10"/>
        <v>0</v>
      </c>
      <c r="X48" s="122"/>
      <c r="Y48" s="147">
        <f t="shared" si="11"/>
        <v>0</v>
      </c>
      <c r="Z48" s="122"/>
      <c r="AA48" s="147">
        <f t="shared" si="12"/>
        <v>0</v>
      </c>
      <c r="AB48" s="122"/>
      <c r="AC48" s="147">
        <f t="shared" si="13"/>
        <v>0</v>
      </c>
      <c r="AD48" s="104"/>
      <c r="AE48" s="100">
        <f t="shared" si="14"/>
        <v>0</v>
      </c>
      <c r="AF48" s="171"/>
      <c r="AG48" s="140">
        <f t="shared" si="15"/>
        <v>0</v>
      </c>
      <c r="AH48" s="83">
        <f t="shared" si="17"/>
        <v>0</v>
      </c>
    </row>
    <row r="49" spans="1:34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16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33"/>
        <v>0</v>
      </c>
      <c r="N49" s="104"/>
      <c r="O49" s="100">
        <f t="shared" ca="1" si="6"/>
        <v>0</v>
      </c>
      <c r="P49" s="183"/>
      <c r="Q49" s="184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04"/>
      <c r="W49" s="100">
        <f t="shared" ca="1" si="10"/>
        <v>0</v>
      </c>
      <c r="X49" s="122"/>
      <c r="Y49" s="147">
        <f t="shared" ca="1" si="11"/>
        <v>0</v>
      </c>
      <c r="Z49" s="122"/>
      <c r="AA49" s="147">
        <f t="shared" ca="1" si="12"/>
        <v>0</v>
      </c>
      <c r="AB49" s="122"/>
      <c r="AC49" s="147">
        <f t="shared" ca="1" si="13"/>
        <v>0</v>
      </c>
      <c r="AD49" s="104"/>
      <c r="AE49" s="100">
        <f t="shared" ca="1" si="14"/>
        <v>0</v>
      </c>
      <c r="AF49" s="171"/>
      <c r="AG49" s="140">
        <f t="shared" ca="1" si="15"/>
        <v>0</v>
      </c>
      <c r="AH49" s="83">
        <f t="shared" ca="1" si="17"/>
        <v>0</v>
      </c>
    </row>
    <row r="50" spans="1:34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16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33"/>
        <v>0</v>
      </c>
      <c r="N50" s="104"/>
      <c r="O50" s="100">
        <f t="shared" si="6"/>
        <v>0</v>
      </c>
      <c r="P50" s="183"/>
      <c r="Q50" s="184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04"/>
      <c r="W50" s="100">
        <f t="shared" si="10"/>
        <v>0</v>
      </c>
      <c r="X50" s="122"/>
      <c r="Y50" s="147">
        <f t="shared" si="11"/>
        <v>0</v>
      </c>
      <c r="Z50" s="122"/>
      <c r="AA50" s="147">
        <f t="shared" si="12"/>
        <v>0</v>
      </c>
      <c r="AB50" s="122"/>
      <c r="AC50" s="147">
        <f t="shared" si="13"/>
        <v>0</v>
      </c>
      <c r="AD50" s="104"/>
      <c r="AE50" s="100">
        <f t="shared" si="14"/>
        <v>0</v>
      </c>
      <c r="AF50" s="171"/>
      <c r="AG50" s="140">
        <f t="shared" si="15"/>
        <v>0</v>
      </c>
      <c r="AH50" s="83">
        <f t="shared" si="17"/>
        <v>0</v>
      </c>
    </row>
    <row r="51" spans="1:34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16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33"/>
        <v>0</v>
      </c>
      <c r="N51" s="104"/>
      <c r="O51" s="100">
        <f t="shared" si="6"/>
        <v>0</v>
      </c>
      <c r="P51" s="183"/>
      <c r="Q51" s="184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04"/>
      <c r="W51" s="100">
        <f t="shared" si="10"/>
        <v>0</v>
      </c>
      <c r="X51" s="122"/>
      <c r="Y51" s="147">
        <f t="shared" si="11"/>
        <v>0</v>
      </c>
      <c r="Z51" s="122"/>
      <c r="AA51" s="147">
        <f t="shared" si="12"/>
        <v>0</v>
      </c>
      <c r="AB51" s="122"/>
      <c r="AC51" s="147">
        <f t="shared" si="13"/>
        <v>0</v>
      </c>
      <c r="AD51" s="104"/>
      <c r="AE51" s="100">
        <f t="shared" si="14"/>
        <v>0</v>
      </c>
      <c r="AF51" s="171"/>
      <c r="AG51" s="140">
        <f t="shared" si="15"/>
        <v>0</v>
      </c>
      <c r="AH51" s="83">
        <f t="shared" si="17"/>
        <v>0</v>
      </c>
    </row>
    <row r="52" spans="1:34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16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33"/>
        <v>0</v>
      </c>
      <c r="N52" s="104"/>
      <c r="O52" s="100">
        <f t="shared" ca="1" si="6"/>
        <v>0</v>
      </c>
      <c r="P52" s="183"/>
      <c r="Q52" s="184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04"/>
      <c r="W52" s="100">
        <f t="shared" ca="1" si="10"/>
        <v>0</v>
      </c>
      <c r="X52" s="122"/>
      <c r="Y52" s="147">
        <f t="shared" ca="1" si="11"/>
        <v>0</v>
      </c>
      <c r="Z52" s="122"/>
      <c r="AA52" s="147">
        <f t="shared" ca="1" si="12"/>
        <v>0</v>
      </c>
      <c r="AB52" s="122"/>
      <c r="AC52" s="147">
        <f t="shared" ca="1" si="13"/>
        <v>0</v>
      </c>
      <c r="AD52" s="104"/>
      <c r="AE52" s="100">
        <f t="shared" ca="1" si="14"/>
        <v>0</v>
      </c>
      <c r="AF52" s="171"/>
      <c r="AG52" s="140">
        <f t="shared" ca="1" si="15"/>
        <v>0</v>
      </c>
      <c r="AH52" s="83">
        <f t="shared" ca="1" si="17"/>
        <v>0</v>
      </c>
    </row>
    <row r="53" spans="1:34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16"/>
        <v>3.5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33"/>
        <v>0</v>
      </c>
      <c r="N53" s="104"/>
      <c r="O53" s="100">
        <f t="shared" si="6"/>
        <v>0</v>
      </c>
      <c r="P53" s="183"/>
      <c r="Q53" s="184">
        <f t="shared" si="7"/>
        <v>0</v>
      </c>
      <c r="R53" s="183"/>
      <c r="S53" s="184">
        <f t="shared" si="8"/>
        <v>0</v>
      </c>
      <c r="T53" s="183">
        <v>3.5</v>
      </c>
      <c r="U53" s="184">
        <f t="shared" si="9"/>
        <v>350</v>
      </c>
      <c r="V53" s="104"/>
      <c r="W53" s="100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22"/>
      <c r="AC53" s="147">
        <f t="shared" si="13"/>
        <v>0</v>
      </c>
      <c r="AD53" s="104"/>
      <c r="AE53" s="100">
        <f t="shared" si="14"/>
        <v>0</v>
      </c>
      <c r="AF53" s="171"/>
      <c r="AG53" s="140">
        <f t="shared" si="15"/>
        <v>0</v>
      </c>
      <c r="AH53" s="83">
        <f t="shared" si="17"/>
        <v>350</v>
      </c>
    </row>
    <row r="54" spans="1:34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16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33"/>
        <v>0</v>
      </c>
      <c r="N54" s="104"/>
      <c r="O54" s="100">
        <f t="shared" si="6"/>
        <v>0</v>
      </c>
      <c r="P54" s="183"/>
      <c r="Q54" s="184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04"/>
      <c r="W54" s="100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22"/>
      <c r="AC54" s="147">
        <f t="shared" si="13"/>
        <v>0</v>
      </c>
      <c r="AD54" s="104"/>
      <c r="AE54" s="100">
        <f t="shared" si="14"/>
        <v>0</v>
      </c>
      <c r="AF54" s="171"/>
      <c r="AG54" s="140">
        <f t="shared" si="15"/>
        <v>0</v>
      </c>
      <c r="AH54" s="83">
        <f t="shared" si="17"/>
        <v>0</v>
      </c>
    </row>
    <row r="55" spans="1:34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16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33"/>
        <v>0</v>
      </c>
      <c r="N55" s="104"/>
      <c r="O55" s="100">
        <f t="shared" si="6"/>
        <v>0</v>
      </c>
      <c r="P55" s="183"/>
      <c r="Q55" s="184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04"/>
      <c r="W55" s="100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22"/>
      <c r="AC55" s="147">
        <f t="shared" si="13"/>
        <v>0</v>
      </c>
      <c r="AD55" s="104"/>
      <c r="AE55" s="100">
        <f t="shared" si="14"/>
        <v>0</v>
      </c>
      <c r="AF55" s="171"/>
      <c r="AG55" s="140">
        <f t="shared" si="15"/>
        <v>0</v>
      </c>
      <c r="AH55" s="83">
        <f t="shared" si="17"/>
        <v>0</v>
      </c>
    </row>
    <row r="56" spans="1:34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16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33"/>
        <v>0</v>
      </c>
      <c r="N56" s="104"/>
      <c r="O56" s="100">
        <f t="shared" ca="1" si="6"/>
        <v>0</v>
      </c>
      <c r="P56" s="183"/>
      <c r="Q56" s="184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04"/>
      <c r="W56" s="100">
        <f t="shared" ca="1" si="10"/>
        <v>0</v>
      </c>
      <c r="X56" s="122"/>
      <c r="Y56" s="147">
        <f t="shared" ca="1" si="11"/>
        <v>0</v>
      </c>
      <c r="Z56" s="122"/>
      <c r="AA56" s="147">
        <f t="shared" ca="1" si="12"/>
        <v>0</v>
      </c>
      <c r="AB56" s="122"/>
      <c r="AC56" s="147">
        <f t="shared" ca="1" si="13"/>
        <v>0</v>
      </c>
      <c r="AD56" s="104"/>
      <c r="AE56" s="100">
        <f t="shared" ca="1" si="14"/>
        <v>0</v>
      </c>
      <c r="AF56" s="171"/>
      <c r="AG56" s="140">
        <f t="shared" ca="1" si="15"/>
        <v>0</v>
      </c>
      <c r="AH56" s="83">
        <f t="shared" ca="1" si="17"/>
        <v>0</v>
      </c>
    </row>
    <row r="57" spans="1:34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16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33"/>
        <v>0</v>
      </c>
      <c r="N57" s="104"/>
      <c r="O57" s="100">
        <f t="shared" ca="1" si="6"/>
        <v>0</v>
      </c>
      <c r="P57" s="183"/>
      <c r="Q57" s="184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04"/>
      <c r="W57" s="100">
        <f t="shared" ca="1" si="10"/>
        <v>0</v>
      </c>
      <c r="X57" s="122"/>
      <c r="Y57" s="147">
        <f t="shared" ca="1" si="11"/>
        <v>0</v>
      </c>
      <c r="Z57" s="122"/>
      <c r="AA57" s="147">
        <f t="shared" ca="1" si="12"/>
        <v>0</v>
      </c>
      <c r="AB57" s="122"/>
      <c r="AC57" s="147">
        <f t="shared" ca="1" si="13"/>
        <v>0</v>
      </c>
      <c r="AD57" s="104"/>
      <c r="AE57" s="100">
        <f t="shared" ca="1" si="14"/>
        <v>0</v>
      </c>
      <c r="AF57" s="171"/>
      <c r="AG57" s="140">
        <f t="shared" ca="1" si="15"/>
        <v>0</v>
      </c>
      <c r="AH57" s="83">
        <f t="shared" ca="1" si="17"/>
        <v>0</v>
      </c>
    </row>
    <row r="58" spans="1:34" ht="15" customHeight="1">
      <c r="A58" s="85" t="s">
        <v>221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16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33"/>
        <v>0</v>
      </c>
      <c r="N58" s="104"/>
      <c r="O58" s="100">
        <f t="shared" ca="1" si="6"/>
        <v>0</v>
      </c>
      <c r="P58" s="183"/>
      <c r="Q58" s="184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04"/>
      <c r="W58" s="100">
        <f t="shared" ca="1" si="10"/>
        <v>0</v>
      </c>
      <c r="X58" s="122"/>
      <c r="Y58" s="147">
        <f t="shared" ca="1" si="11"/>
        <v>0</v>
      </c>
      <c r="Z58" s="122"/>
      <c r="AA58" s="147">
        <f t="shared" ca="1" si="12"/>
        <v>0</v>
      </c>
      <c r="AB58" s="122"/>
      <c r="AC58" s="147">
        <f t="shared" ca="1" si="13"/>
        <v>0</v>
      </c>
      <c r="AD58" s="104"/>
      <c r="AE58" s="100">
        <f t="shared" ca="1" si="14"/>
        <v>0</v>
      </c>
      <c r="AF58" s="171"/>
      <c r="AG58" s="140">
        <f t="shared" ca="1" si="15"/>
        <v>0</v>
      </c>
      <c r="AH58" s="83">
        <f t="shared" ca="1" si="17"/>
        <v>0</v>
      </c>
    </row>
    <row r="59" spans="1:34" ht="15" customHeight="1">
      <c r="A59" s="85" t="s">
        <v>164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16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33"/>
        <v>0</v>
      </c>
      <c r="N59" s="104"/>
      <c r="O59" s="100">
        <f t="shared" ca="1" si="6"/>
        <v>0</v>
      </c>
      <c r="P59" s="183"/>
      <c r="Q59" s="184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04"/>
      <c r="W59" s="100">
        <f t="shared" ca="1" si="10"/>
        <v>0</v>
      </c>
      <c r="X59" s="122"/>
      <c r="Y59" s="147">
        <f t="shared" ca="1" si="11"/>
        <v>0</v>
      </c>
      <c r="Z59" s="122"/>
      <c r="AA59" s="147">
        <f t="shared" ca="1" si="12"/>
        <v>0</v>
      </c>
      <c r="AB59" s="122"/>
      <c r="AC59" s="147">
        <f t="shared" ca="1" si="13"/>
        <v>0</v>
      </c>
      <c r="AD59" s="104"/>
      <c r="AE59" s="100">
        <f t="shared" ca="1" si="14"/>
        <v>0</v>
      </c>
      <c r="AF59" s="171"/>
      <c r="AG59" s="140">
        <f t="shared" ca="1" si="15"/>
        <v>0</v>
      </c>
      <c r="AH59" s="83">
        <f t="shared" ca="1" si="17"/>
        <v>0</v>
      </c>
    </row>
    <row r="60" spans="1:34" ht="15" customHeight="1">
      <c r="A60" s="85" t="s">
        <v>222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16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33"/>
        <v>0</v>
      </c>
      <c r="N60" s="104"/>
      <c r="O60" s="100">
        <f t="shared" ca="1" si="6"/>
        <v>0</v>
      </c>
      <c r="P60" s="183"/>
      <c r="Q60" s="184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04"/>
      <c r="W60" s="100">
        <f t="shared" ca="1" si="10"/>
        <v>0</v>
      </c>
      <c r="X60" s="122"/>
      <c r="Y60" s="147">
        <f t="shared" ca="1" si="11"/>
        <v>0</v>
      </c>
      <c r="Z60" s="122"/>
      <c r="AA60" s="147">
        <f t="shared" ca="1" si="12"/>
        <v>0</v>
      </c>
      <c r="AB60" s="122"/>
      <c r="AC60" s="147">
        <f t="shared" ca="1" si="13"/>
        <v>0</v>
      </c>
      <c r="AD60" s="104"/>
      <c r="AE60" s="100">
        <f t="shared" ca="1" si="14"/>
        <v>0</v>
      </c>
      <c r="AF60" s="171"/>
      <c r="AG60" s="140">
        <f t="shared" ca="1" si="15"/>
        <v>0</v>
      </c>
      <c r="AH60" s="83">
        <f t="shared" ca="1" si="17"/>
        <v>0</v>
      </c>
    </row>
    <row r="61" spans="1:34" ht="15" customHeight="1">
      <c r="A61" s="85" t="s">
        <v>233</v>
      </c>
      <c r="B61" t="s">
        <v>66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6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33"/>
        <v>0</v>
      </c>
      <c r="N61" s="104"/>
      <c r="O61" s="100">
        <f t="shared" ca="1" si="6"/>
        <v>0</v>
      </c>
      <c r="P61" s="183"/>
      <c r="Q61" s="184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04"/>
      <c r="W61" s="100">
        <f t="shared" ca="1" si="10"/>
        <v>0</v>
      </c>
      <c r="X61" s="122"/>
      <c r="Y61" s="147">
        <f t="shared" ca="1" si="11"/>
        <v>0</v>
      </c>
      <c r="Z61" s="122"/>
      <c r="AA61" s="147">
        <f t="shared" ca="1" si="12"/>
        <v>0</v>
      </c>
      <c r="AB61" s="122"/>
      <c r="AC61" s="147">
        <f t="shared" ca="1" si="13"/>
        <v>0</v>
      </c>
      <c r="AD61" s="104"/>
      <c r="AE61" s="100">
        <f t="shared" ca="1" si="14"/>
        <v>0</v>
      </c>
      <c r="AF61" s="171"/>
      <c r="AG61" s="140">
        <f t="shared" ca="1" si="15"/>
        <v>0</v>
      </c>
      <c r="AH61" s="83">
        <f t="shared" ca="1" si="17"/>
        <v>0</v>
      </c>
    </row>
    <row r="62" spans="1:34" ht="15" customHeight="1">
      <c r="A62" s="85" t="s">
        <v>224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16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33"/>
        <v>0</v>
      </c>
      <c r="N62" s="104"/>
      <c r="O62" s="100">
        <f t="shared" ca="1" si="6"/>
        <v>0</v>
      </c>
      <c r="P62" s="183"/>
      <c r="Q62" s="184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04"/>
      <c r="W62" s="100">
        <f t="shared" ca="1" si="10"/>
        <v>0</v>
      </c>
      <c r="X62" s="122"/>
      <c r="Y62" s="147">
        <f t="shared" ca="1" si="11"/>
        <v>0</v>
      </c>
      <c r="Z62" s="122"/>
      <c r="AA62" s="147">
        <f t="shared" ca="1" si="12"/>
        <v>0</v>
      </c>
      <c r="AB62" s="122"/>
      <c r="AC62" s="147">
        <f t="shared" ca="1" si="13"/>
        <v>0</v>
      </c>
      <c r="AD62" s="104"/>
      <c r="AE62" s="100">
        <f t="shared" ca="1" si="14"/>
        <v>0</v>
      </c>
      <c r="AF62" s="171"/>
      <c r="AG62" s="140">
        <f t="shared" ca="1" si="15"/>
        <v>0</v>
      </c>
      <c r="AH62" s="83">
        <f t="shared" ca="1" si="17"/>
        <v>0</v>
      </c>
    </row>
    <row r="63" spans="1:34" ht="15" customHeight="1">
      <c r="A63" s="85" t="s">
        <v>229</v>
      </c>
      <c r="B63" t="s">
        <v>66</v>
      </c>
      <c r="C63" s="4" t="s">
        <v>7</v>
      </c>
      <c r="D63" s="19">
        <f t="shared" si="0"/>
        <v>75</v>
      </c>
      <c r="E63" s="20">
        <f t="shared" si="16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22"/>
      <c r="M63" s="147">
        <f t="shared" si="33"/>
        <v>0</v>
      </c>
      <c r="N63" s="104"/>
      <c r="O63" s="100">
        <f t="shared" si="6"/>
        <v>0</v>
      </c>
      <c r="P63" s="183"/>
      <c r="Q63" s="184">
        <f t="shared" si="7"/>
        <v>0</v>
      </c>
      <c r="R63" s="183"/>
      <c r="S63" s="184">
        <f t="shared" si="8"/>
        <v>0</v>
      </c>
      <c r="T63" s="183"/>
      <c r="U63" s="184">
        <f t="shared" si="9"/>
        <v>0</v>
      </c>
      <c r="V63" s="104"/>
      <c r="W63" s="100">
        <f t="shared" si="10"/>
        <v>0</v>
      </c>
      <c r="X63" s="122"/>
      <c r="Y63" s="147">
        <f t="shared" si="11"/>
        <v>0</v>
      </c>
      <c r="Z63" s="122"/>
      <c r="AA63" s="147">
        <f t="shared" si="12"/>
        <v>0</v>
      </c>
      <c r="AB63" s="122"/>
      <c r="AC63" s="147">
        <f t="shared" si="13"/>
        <v>0</v>
      </c>
      <c r="AD63" s="104"/>
      <c r="AE63" s="100">
        <f t="shared" si="14"/>
        <v>0</v>
      </c>
      <c r="AF63" s="171"/>
      <c r="AG63" s="140">
        <f t="shared" si="15"/>
        <v>0</v>
      </c>
      <c r="AH63" s="83">
        <f t="shared" si="17"/>
        <v>0</v>
      </c>
    </row>
    <row r="64" spans="1:34" ht="15" customHeight="1">
      <c r="A64" s="85" t="s">
        <v>230</v>
      </c>
      <c r="B64" t="s">
        <v>66</v>
      </c>
      <c r="C64" s="4" t="s">
        <v>9</v>
      </c>
      <c r="D64" s="19">
        <f t="shared" si="0"/>
        <v>35</v>
      </c>
      <c r="E64" s="20">
        <f t="shared" si="16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33"/>
        <v>0</v>
      </c>
      <c r="N64" s="104"/>
      <c r="O64" s="100">
        <f t="shared" si="6"/>
        <v>0</v>
      </c>
      <c r="P64" s="183"/>
      <c r="Q64" s="184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04"/>
      <c r="W64" s="100">
        <f t="shared" si="10"/>
        <v>0</v>
      </c>
      <c r="X64" s="122"/>
      <c r="Y64" s="147">
        <f t="shared" si="11"/>
        <v>0</v>
      </c>
      <c r="Z64" s="122"/>
      <c r="AA64" s="147">
        <f t="shared" si="12"/>
        <v>0</v>
      </c>
      <c r="AB64" s="122"/>
      <c r="AC64" s="147">
        <f t="shared" si="13"/>
        <v>0</v>
      </c>
      <c r="AD64" s="104"/>
      <c r="AE64" s="100">
        <f t="shared" si="14"/>
        <v>0</v>
      </c>
      <c r="AF64" s="171"/>
      <c r="AG64" s="140">
        <f t="shared" si="15"/>
        <v>0</v>
      </c>
      <c r="AH64" s="83">
        <f t="shared" si="17"/>
        <v>0</v>
      </c>
    </row>
    <row r="65" spans="1:34" ht="15" customHeight="1">
      <c r="A65" s="85" t="s">
        <v>225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16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33"/>
        <v>0</v>
      </c>
      <c r="N65" s="104"/>
      <c r="O65" s="100">
        <f t="shared" ca="1" si="6"/>
        <v>0</v>
      </c>
      <c r="P65" s="183"/>
      <c r="Q65" s="184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04"/>
      <c r="W65" s="100">
        <f t="shared" ca="1" si="10"/>
        <v>0</v>
      </c>
      <c r="X65" s="122"/>
      <c r="Y65" s="147">
        <f t="shared" ca="1" si="11"/>
        <v>0</v>
      </c>
      <c r="Z65" s="122"/>
      <c r="AA65" s="147">
        <f t="shared" ca="1" si="12"/>
        <v>0</v>
      </c>
      <c r="AB65" s="122"/>
      <c r="AC65" s="147">
        <f t="shared" ca="1" si="13"/>
        <v>0</v>
      </c>
      <c r="AD65" s="104"/>
      <c r="AE65" s="100">
        <f t="shared" ca="1" si="14"/>
        <v>0</v>
      </c>
      <c r="AF65" s="171"/>
      <c r="AG65" s="140">
        <f t="shared" ca="1" si="15"/>
        <v>0</v>
      </c>
      <c r="AH65" s="83">
        <f t="shared" ca="1" si="17"/>
        <v>0</v>
      </c>
    </row>
    <row r="66" spans="1:34" ht="15" customHeight="1">
      <c r="A66" s="85" t="s">
        <v>238</v>
      </c>
      <c r="B66" t="s">
        <v>66</v>
      </c>
      <c r="C66" s="4" t="s">
        <v>6</v>
      </c>
      <c r="D66" s="19">
        <f t="shared" si="0"/>
        <v>100</v>
      </c>
      <c r="E66" s="20">
        <f t="shared" si="16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33"/>
        <v>0</v>
      </c>
      <c r="N66" s="104"/>
      <c r="O66" s="100">
        <f t="shared" si="6"/>
        <v>0</v>
      </c>
      <c r="P66" s="183"/>
      <c r="Q66" s="184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04"/>
      <c r="W66" s="100">
        <f t="shared" si="10"/>
        <v>0</v>
      </c>
      <c r="X66" s="122"/>
      <c r="Y66" s="147">
        <f t="shared" si="11"/>
        <v>0</v>
      </c>
      <c r="Z66" s="122"/>
      <c r="AA66" s="147">
        <f t="shared" si="12"/>
        <v>0</v>
      </c>
      <c r="AB66" s="122"/>
      <c r="AC66" s="147">
        <f t="shared" si="13"/>
        <v>0</v>
      </c>
      <c r="AD66" s="104"/>
      <c r="AE66" s="100">
        <f t="shared" si="14"/>
        <v>0</v>
      </c>
      <c r="AF66" s="171"/>
      <c r="AG66" s="140">
        <f t="shared" si="15"/>
        <v>0</v>
      </c>
      <c r="AH66" s="83">
        <f t="shared" si="17"/>
        <v>0</v>
      </c>
    </row>
    <row r="67" spans="1:34" ht="15" customHeight="1">
      <c r="A67" s="85" t="s">
        <v>239</v>
      </c>
      <c r="B67" t="s">
        <v>66</v>
      </c>
      <c r="C67" s="4" t="s">
        <v>6</v>
      </c>
      <c r="D67" s="19">
        <f t="shared" si="0"/>
        <v>100</v>
      </c>
      <c r="E67" s="20">
        <f t="shared" si="16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33"/>
        <v>0</v>
      </c>
      <c r="N67" s="104"/>
      <c r="O67" s="100">
        <f t="shared" si="6"/>
        <v>0</v>
      </c>
      <c r="P67" s="183"/>
      <c r="Q67" s="184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04"/>
      <c r="W67" s="100">
        <f t="shared" si="10"/>
        <v>0</v>
      </c>
      <c r="X67" s="122"/>
      <c r="Y67" s="147">
        <f t="shared" si="11"/>
        <v>0</v>
      </c>
      <c r="Z67" s="122"/>
      <c r="AA67" s="147">
        <f t="shared" si="12"/>
        <v>0</v>
      </c>
      <c r="AB67" s="122"/>
      <c r="AC67" s="147">
        <f t="shared" si="13"/>
        <v>0</v>
      </c>
      <c r="AD67" s="104"/>
      <c r="AE67" s="100">
        <f t="shared" si="14"/>
        <v>0</v>
      </c>
      <c r="AF67" s="171"/>
      <c r="AG67" s="140">
        <f t="shared" si="15"/>
        <v>0</v>
      </c>
      <c r="AH67" s="83">
        <f t="shared" si="17"/>
        <v>0</v>
      </c>
    </row>
    <row r="68" spans="1:34" ht="15" customHeight="1">
      <c r="A68" s="85" t="s">
        <v>244</v>
      </c>
      <c r="B68" t="s">
        <v>245</v>
      </c>
      <c r="C68" s="4" t="s">
        <v>9</v>
      </c>
      <c r="D68" s="19">
        <f t="shared" si="0"/>
        <v>35</v>
      </c>
      <c r="E68" s="20">
        <f t="shared" si="16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33"/>
        <v>0</v>
      </c>
      <c r="N68" s="104"/>
      <c r="O68" s="100">
        <f t="shared" si="6"/>
        <v>0</v>
      </c>
      <c r="P68" s="183"/>
      <c r="Q68" s="184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04"/>
      <c r="W68" s="100">
        <f t="shared" si="10"/>
        <v>0</v>
      </c>
      <c r="X68" s="122"/>
      <c r="Y68" s="147">
        <f t="shared" si="11"/>
        <v>0</v>
      </c>
      <c r="Z68" s="122"/>
      <c r="AA68" s="147">
        <f t="shared" si="12"/>
        <v>0</v>
      </c>
      <c r="AB68" s="122"/>
      <c r="AC68" s="147">
        <f t="shared" si="13"/>
        <v>0</v>
      </c>
      <c r="AD68" s="104"/>
      <c r="AE68" s="100">
        <f t="shared" si="14"/>
        <v>0</v>
      </c>
      <c r="AF68" s="171"/>
      <c r="AG68" s="140">
        <f t="shared" si="15"/>
        <v>0</v>
      </c>
      <c r="AH68" s="83">
        <f t="shared" si="17"/>
        <v>0</v>
      </c>
    </row>
    <row r="69" spans="1:34" ht="15" customHeight="1">
      <c r="A69" s="85" t="s">
        <v>241</v>
      </c>
      <c r="B69" t="s">
        <v>66</v>
      </c>
      <c r="C69" s="4" t="s">
        <v>4</v>
      </c>
      <c r="D69" s="19">
        <f t="shared" si="0"/>
        <v>140</v>
      </c>
      <c r="E69" s="20">
        <f t="shared" si="16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33"/>
        <v>0</v>
      </c>
      <c r="N69" s="104"/>
      <c r="O69" s="100">
        <f t="shared" si="6"/>
        <v>0</v>
      </c>
      <c r="P69" s="183"/>
      <c r="Q69" s="184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04"/>
      <c r="W69" s="100">
        <f t="shared" si="10"/>
        <v>0</v>
      </c>
      <c r="X69" s="122"/>
      <c r="Y69" s="147">
        <f t="shared" si="11"/>
        <v>0</v>
      </c>
      <c r="Z69" s="122"/>
      <c r="AA69" s="147">
        <f t="shared" si="12"/>
        <v>0</v>
      </c>
      <c r="AB69" s="122"/>
      <c r="AC69" s="147">
        <f t="shared" si="13"/>
        <v>0</v>
      </c>
      <c r="AD69" s="104"/>
      <c r="AE69" s="100">
        <f t="shared" si="14"/>
        <v>0</v>
      </c>
      <c r="AF69" s="171"/>
      <c r="AG69" s="140">
        <f t="shared" si="15"/>
        <v>0</v>
      </c>
      <c r="AH69" s="83">
        <f t="shared" si="17"/>
        <v>0</v>
      </c>
    </row>
    <row r="70" spans="1:34" ht="15" customHeight="1">
      <c r="A70" s="85" t="s">
        <v>223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16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22"/>
      <c r="M70" s="147">
        <f t="shared" ca="1" si="33"/>
        <v>0</v>
      </c>
      <c r="N70" s="104"/>
      <c r="O70" s="100">
        <f t="shared" ca="1" si="6"/>
        <v>0</v>
      </c>
      <c r="P70" s="183"/>
      <c r="Q70" s="184">
        <f t="shared" ca="1" si="7"/>
        <v>0</v>
      </c>
      <c r="R70" s="183"/>
      <c r="S70" s="184">
        <f t="shared" ca="1" si="8"/>
        <v>0</v>
      </c>
      <c r="T70" s="183"/>
      <c r="U70" s="184">
        <f t="shared" ca="1" si="9"/>
        <v>0</v>
      </c>
      <c r="V70" s="104"/>
      <c r="W70" s="100">
        <f t="shared" ca="1" si="10"/>
        <v>0</v>
      </c>
      <c r="X70" s="122"/>
      <c r="Y70" s="147">
        <f t="shared" ca="1" si="11"/>
        <v>0</v>
      </c>
      <c r="Z70" s="122"/>
      <c r="AA70" s="147">
        <f t="shared" ca="1" si="12"/>
        <v>0</v>
      </c>
      <c r="AB70" s="122"/>
      <c r="AC70" s="147">
        <f t="shared" ca="1" si="13"/>
        <v>0</v>
      </c>
      <c r="AD70" s="104"/>
      <c r="AE70" s="100">
        <f t="shared" ca="1" si="14"/>
        <v>0</v>
      </c>
      <c r="AF70" s="171"/>
      <c r="AG70" s="140">
        <f t="shared" ca="1" si="15"/>
        <v>0</v>
      </c>
      <c r="AH70" s="83">
        <f t="shared" ca="1" si="17"/>
        <v>0</v>
      </c>
    </row>
    <row r="71" spans="1:34" ht="15" customHeight="1">
      <c r="A71" s="91" t="s">
        <v>367</v>
      </c>
      <c r="B71" s="14" t="s">
        <v>66</v>
      </c>
      <c r="C71" s="4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16"/>
        <v>15.5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33"/>
        <v>0</v>
      </c>
      <c r="N71" s="104"/>
      <c r="O71" s="100">
        <f t="shared" ca="1" si="6"/>
        <v>0</v>
      </c>
      <c r="P71" s="183"/>
      <c r="Q71" s="184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04"/>
      <c r="W71" s="100">
        <f t="shared" ca="1" si="10"/>
        <v>0</v>
      </c>
      <c r="X71" s="122"/>
      <c r="Y71" s="147">
        <f t="shared" ca="1" si="11"/>
        <v>0</v>
      </c>
      <c r="Z71" s="122"/>
      <c r="AA71" s="147">
        <f t="shared" ca="1" si="12"/>
        <v>0</v>
      </c>
      <c r="AB71" s="122">
        <v>15.5</v>
      </c>
      <c r="AC71" s="147">
        <f t="shared" ca="1" si="13"/>
        <v>1162.5</v>
      </c>
      <c r="AD71" s="104"/>
      <c r="AE71" s="100">
        <f t="shared" ca="1" si="14"/>
        <v>0</v>
      </c>
      <c r="AF71" s="171"/>
      <c r="AG71" s="140">
        <f t="shared" ca="1" si="15"/>
        <v>0</v>
      </c>
      <c r="AH71" s="83">
        <f t="shared" ca="1" si="17"/>
        <v>1162.5</v>
      </c>
    </row>
    <row r="72" spans="1:34" ht="15" customHeight="1">
      <c r="A72" s="91" t="s">
        <v>248</v>
      </c>
      <c r="B72" s="14" t="s">
        <v>66</v>
      </c>
      <c r="C72" s="18" t="s">
        <v>6</v>
      </c>
      <c r="D72" s="19">
        <f t="shared" si="0"/>
        <v>100</v>
      </c>
      <c r="E72" s="20">
        <f t="shared" si="16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33"/>
        <v>0</v>
      </c>
      <c r="N72" s="104"/>
      <c r="O72" s="100">
        <f t="shared" si="6"/>
        <v>0</v>
      </c>
      <c r="P72" s="183"/>
      <c r="Q72" s="184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04"/>
      <c r="W72" s="100">
        <f t="shared" si="10"/>
        <v>0</v>
      </c>
      <c r="X72" s="122"/>
      <c r="Y72" s="147">
        <f t="shared" si="11"/>
        <v>0</v>
      </c>
      <c r="Z72" s="122"/>
      <c r="AA72" s="147">
        <f t="shared" si="12"/>
        <v>0</v>
      </c>
      <c r="AB72" s="122"/>
      <c r="AC72" s="147">
        <f t="shared" si="13"/>
        <v>0</v>
      </c>
      <c r="AD72" s="104"/>
      <c r="AE72" s="100">
        <f t="shared" si="14"/>
        <v>0</v>
      </c>
      <c r="AF72" s="171"/>
      <c r="AG72" s="140">
        <f t="shared" si="15"/>
        <v>0</v>
      </c>
      <c r="AH72" s="83">
        <f t="shared" si="17"/>
        <v>0</v>
      </c>
    </row>
    <row r="73" spans="1:34" ht="15" customHeight="1">
      <c r="A73" s="91" t="s">
        <v>249</v>
      </c>
      <c r="B73" s="14" t="s">
        <v>66</v>
      </c>
      <c r="C73" s="18" t="s">
        <v>8</v>
      </c>
      <c r="D73" s="19">
        <f t="shared" si="0"/>
        <v>60</v>
      </c>
      <c r="E73" s="20">
        <f t="shared" si="16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33"/>
        <v>0</v>
      </c>
      <c r="N73" s="104"/>
      <c r="O73" s="100">
        <f t="shared" si="6"/>
        <v>0</v>
      </c>
      <c r="P73" s="183"/>
      <c r="Q73" s="184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04"/>
      <c r="W73" s="100">
        <f t="shared" si="10"/>
        <v>0</v>
      </c>
      <c r="X73" s="122"/>
      <c r="Y73" s="147">
        <f t="shared" si="11"/>
        <v>0</v>
      </c>
      <c r="Z73" s="122"/>
      <c r="AA73" s="147">
        <f t="shared" si="12"/>
        <v>0</v>
      </c>
      <c r="AB73" s="122"/>
      <c r="AC73" s="147">
        <f t="shared" si="13"/>
        <v>0</v>
      </c>
      <c r="AD73" s="104"/>
      <c r="AE73" s="100">
        <f t="shared" si="14"/>
        <v>0</v>
      </c>
      <c r="AF73" s="171"/>
      <c r="AG73" s="140">
        <f t="shared" si="15"/>
        <v>0</v>
      </c>
      <c r="AH73" s="83">
        <f t="shared" si="17"/>
        <v>0</v>
      </c>
    </row>
    <row r="74" spans="1:34" ht="15" customHeight="1">
      <c r="A74" s="91" t="s">
        <v>250</v>
      </c>
      <c r="B74" s="14" t="s">
        <v>66</v>
      </c>
      <c r="C74" s="18" t="s">
        <v>5</v>
      </c>
      <c r="D74" s="19">
        <f t="shared" si="0"/>
        <v>118</v>
      </c>
      <c r="E74" s="20">
        <f t="shared" si="16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33"/>
        <v>0</v>
      </c>
      <c r="N74" s="104"/>
      <c r="O74" s="100">
        <f t="shared" si="6"/>
        <v>0</v>
      </c>
      <c r="P74" s="183"/>
      <c r="Q74" s="184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04"/>
      <c r="W74" s="100">
        <f t="shared" si="10"/>
        <v>0</v>
      </c>
      <c r="X74" s="122"/>
      <c r="Y74" s="147">
        <f t="shared" si="11"/>
        <v>0</v>
      </c>
      <c r="Z74" s="122"/>
      <c r="AA74" s="147">
        <f t="shared" si="12"/>
        <v>0</v>
      </c>
      <c r="AB74" s="122"/>
      <c r="AC74" s="147">
        <f t="shared" si="13"/>
        <v>0</v>
      </c>
      <c r="AD74" s="104"/>
      <c r="AE74" s="100">
        <f t="shared" si="14"/>
        <v>0</v>
      </c>
      <c r="AF74" s="171"/>
      <c r="AG74" s="140">
        <f t="shared" si="15"/>
        <v>0</v>
      </c>
      <c r="AH74" s="83">
        <f t="shared" si="17"/>
        <v>0</v>
      </c>
    </row>
    <row r="75" spans="1:34" ht="15" customHeight="1">
      <c r="A75" s="91" t="s">
        <v>251</v>
      </c>
      <c r="B75" s="14" t="s">
        <v>66</v>
      </c>
      <c r="C75" s="18" t="s">
        <v>5</v>
      </c>
      <c r="D75" s="19">
        <f t="shared" si="0"/>
        <v>118</v>
      </c>
      <c r="E75" s="20">
        <f t="shared" si="16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33"/>
        <v>0</v>
      </c>
      <c r="N75" s="104"/>
      <c r="O75" s="100">
        <f t="shared" si="6"/>
        <v>0</v>
      </c>
      <c r="P75" s="183"/>
      <c r="Q75" s="184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04"/>
      <c r="W75" s="100">
        <f t="shared" si="10"/>
        <v>0</v>
      </c>
      <c r="X75" s="122"/>
      <c r="Y75" s="147">
        <f t="shared" si="11"/>
        <v>0</v>
      </c>
      <c r="Z75" s="122"/>
      <c r="AA75" s="147">
        <f t="shared" si="12"/>
        <v>0</v>
      </c>
      <c r="AB75" s="122"/>
      <c r="AC75" s="147">
        <f t="shared" si="13"/>
        <v>0</v>
      </c>
      <c r="AD75" s="104"/>
      <c r="AE75" s="100">
        <f t="shared" si="14"/>
        <v>0</v>
      </c>
      <c r="AF75" s="171"/>
      <c r="AG75" s="140">
        <f t="shared" si="15"/>
        <v>0</v>
      </c>
      <c r="AH75" s="83">
        <f t="shared" si="17"/>
        <v>0</v>
      </c>
    </row>
    <row r="76" spans="1:34" ht="15" customHeight="1">
      <c r="A76" s="91" t="s">
        <v>252</v>
      </c>
      <c r="B76" s="14" t="s">
        <v>66</v>
      </c>
      <c r="C76" s="18" t="s">
        <v>5</v>
      </c>
      <c r="D76" s="19">
        <f t="shared" si="0"/>
        <v>118</v>
      </c>
      <c r="E76" s="20">
        <f t="shared" si="16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33"/>
        <v>0</v>
      </c>
      <c r="N76" s="104"/>
      <c r="O76" s="100">
        <f t="shared" si="6"/>
        <v>0</v>
      </c>
      <c r="P76" s="183"/>
      <c r="Q76" s="184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04"/>
      <c r="W76" s="100">
        <f t="shared" si="10"/>
        <v>0</v>
      </c>
      <c r="X76" s="122"/>
      <c r="Y76" s="147">
        <f t="shared" si="11"/>
        <v>0</v>
      </c>
      <c r="Z76" s="122"/>
      <c r="AA76" s="147">
        <f t="shared" si="12"/>
        <v>0</v>
      </c>
      <c r="AB76" s="122"/>
      <c r="AC76" s="147">
        <f t="shared" si="13"/>
        <v>0</v>
      </c>
      <c r="AD76" s="104"/>
      <c r="AE76" s="100">
        <f t="shared" si="14"/>
        <v>0</v>
      </c>
      <c r="AF76" s="171"/>
      <c r="AG76" s="140">
        <f t="shared" si="15"/>
        <v>0</v>
      </c>
      <c r="AH76" s="83">
        <f t="shared" si="17"/>
        <v>0</v>
      </c>
    </row>
    <row r="77" spans="1:34" ht="15" customHeight="1">
      <c r="A77" s="91" t="s">
        <v>259</v>
      </c>
      <c r="B77" s="14" t="s">
        <v>66</v>
      </c>
      <c r="C77" s="18" t="s">
        <v>6</v>
      </c>
      <c r="D77" s="19">
        <f t="shared" si="0"/>
        <v>100</v>
      </c>
      <c r="E77" s="20">
        <f t="shared" si="16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33"/>
        <v>0</v>
      </c>
      <c r="N77" s="104"/>
      <c r="O77" s="100">
        <f t="shared" si="6"/>
        <v>0</v>
      </c>
      <c r="P77" s="183"/>
      <c r="Q77" s="184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04"/>
      <c r="W77" s="100">
        <f t="shared" si="10"/>
        <v>0</v>
      </c>
      <c r="X77" s="122"/>
      <c r="Y77" s="147">
        <f t="shared" si="11"/>
        <v>0</v>
      </c>
      <c r="Z77" s="122"/>
      <c r="AA77" s="147">
        <f t="shared" si="12"/>
        <v>0</v>
      </c>
      <c r="AB77" s="122"/>
      <c r="AC77" s="147">
        <f t="shared" si="13"/>
        <v>0</v>
      </c>
      <c r="AD77" s="104"/>
      <c r="AE77" s="100">
        <f t="shared" si="14"/>
        <v>0</v>
      </c>
      <c r="AF77" s="171"/>
      <c r="AG77" s="140">
        <f t="shared" si="15"/>
        <v>0</v>
      </c>
      <c r="AH77" s="83">
        <f t="shared" si="17"/>
        <v>0</v>
      </c>
    </row>
    <row r="78" spans="1:34" ht="15" customHeight="1">
      <c r="A78" s="91" t="s">
        <v>255</v>
      </c>
      <c r="B78" s="14" t="s">
        <v>66</v>
      </c>
      <c r="C78" s="18" t="s">
        <v>6</v>
      </c>
      <c r="D78" s="19">
        <f t="shared" si="0"/>
        <v>100</v>
      </c>
      <c r="E78" s="20">
        <f t="shared" si="16"/>
        <v>0</v>
      </c>
      <c r="F78" s="75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33"/>
        <v>0</v>
      </c>
      <c r="N78" s="104"/>
      <c r="O78" s="100">
        <f t="shared" si="6"/>
        <v>0</v>
      </c>
      <c r="P78" s="183"/>
      <c r="Q78" s="184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04"/>
      <c r="W78" s="100">
        <f t="shared" si="10"/>
        <v>0</v>
      </c>
      <c r="X78" s="122"/>
      <c r="Y78" s="147">
        <f t="shared" si="11"/>
        <v>0</v>
      </c>
      <c r="Z78" s="122"/>
      <c r="AA78" s="147">
        <f t="shared" si="12"/>
        <v>0</v>
      </c>
      <c r="AB78" s="122"/>
      <c r="AC78" s="147">
        <f t="shared" si="13"/>
        <v>0</v>
      </c>
      <c r="AD78" s="104"/>
      <c r="AE78" s="100">
        <f t="shared" si="14"/>
        <v>0</v>
      </c>
      <c r="AF78" s="171"/>
      <c r="AG78" s="140">
        <f t="shared" si="15"/>
        <v>0</v>
      </c>
      <c r="AH78" s="83">
        <f t="shared" si="17"/>
        <v>0</v>
      </c>
    </row>
    <row r="79" spans="1:34" ht="15" customHeight="1">
      <c r="A79" s="91" t="s">
        <v>260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16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22"/>
      <c r="M79" s="147">
        <f t="shared" ca="1" si="33"/>
        <v>0</v>
      </c>
      <c r="N79" s="104"/>
      <c r="O79" s="100">
        <f t="shared" ca="1" si="6"/>
        <v>0</v>
      </c>
      <c r="P79" s="183"/>
      <c r="Q79" s="184">
        <f t="shared" ca="1" si="7"/>
        <v>0</v>
      </c>
      <c r="R79" s="183"/>
      <c r="S79" s="184">
        <f t="shared" ca="1" si="8"/>
        <v>0</v>
      </c>
      <c r="T79" s="183"/>
      <c r="U79" s="184">
        <f t="shared" ca="1" si="9"/>
        <v>0</v>
      </c>
      <c r="V79" s="104"/>
      <c r="W79" s="100">
        <f t="shared" ca="1" si="10"/>
        <v>0</v>
      </c>
      <c r="X79" s="122"/>
      <c r="Y79" s="147">
        <f t="shared" ca="1" si="11"/>
        <v>0</v>
      </c>
      <c r="Z79" s="122"/>
      <c r="AA79" s="147">
        <f t="shared" ca="1" si="12"/>
        <v>0</v>
      </c>
      <c r="AB79" s="122"/>
      <c r="AC79" s="147">
        <f t="shared" ca="1" si="13"/>
        <v>0</v>
      </c>
      <c r="AD79" s="104"/>
      <c r="AE79" s="100">
        <f t="shared" ca="1" si="14"/>
        <v>0</v>
      </c>
      <c r="AF79" s="171"/>
      <c r="AG79" s="140">
        <f t="shared" ca="1" si="15"/>
        <v>0</v>
      </c>
      <c r="AH79" s="83">
        <f t="shared" ca="1" si="17"/>
        <v>0</v>
      </c>
    </row>
    <row r="80" spans="1:34" ht="15" customHeight="1">
      <c r="A80" s="91" t="s">
        <v>263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16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33"/>
        <v>0</v>
      </c>
      <c r="N80" s="104"/>
      <c r="O80" s="100">
        <f t="shared" ca="1" si="6"/>
        <v>0</v>
      </c>
      <c r="P80" s="183"/>
      <c r="Q80" s="184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04"/>
      <c r="W80" s="100">
        <f t="shared" ca="1" si="10"/>
        <v>0</v>
      </c>
      <c r="X80" s="122"/>
      <c r="Y80" s="147">
        <f t="shared" ca="1" si="11"/>
        <v>0</v>
      </c>
      <c r="Z80" s="122"/>
      <c r="AA80" s="147">
        <f t="shared" ca="1" si="12"/>
        <v>0</v>
      </c>
      <c r="AB80" s="122"/>
      <c r="AC80" s="147">
        <f t="shared" ca="1" si="13"/>
        <v>0</v>
      </c>
      <c r="AD80" s="104"/>
      <c r="AE80" s="100">
        <f t="shared" ca="1" si="14"/>
        <v>0</v>
      </c>
      <c r="AF80" s="171"/>
      <c r="AG80" s="140">
        <f t="shared" ca="1" si="15"/>
        <v>0</v>
      </c>
      <c r="AH80" s="83">
        <f t="shared" ca="1" si="17"/>
        <v>0</v>
      </c>
    </row>
    <row r="81" spans="1:34" ht="15" customHeight="1">
      <c r="A81" s="91" t="s">
        <v>258</v>
      </c>
      <c r="B81" s="14" t="s">
        <v>66</v>
      </c>
      <c r="C81" s="18" t="s">
        <v>6</v>
      </c>
      <c r="D81" s="19">
        <f t="shared" ref="D81:D88" si="34">IF(OR($C81="",$C81=0),"",VLOOKUP($C81,Ansätze,$D$11,FALSE))</f>
        <v>100</v>
      </c>
      <c r="E81" s="20">
        <f t="shared" si="16"/>
        <v>0</v>
      </c>
      <c r="F81" s="75"/>
      <c r="G81" s="100">
        <f t="shared" ref="G81:I100" si="35">IF($D81="",0,$D81*F81)</f>
        <v>0</v>
      </c>
      <c r="H81" s="122"/>
      <c r="I81" s="147">
        <f t="shared" si="35"/>
        <v>0</v>
      </c>
      <c r="J81" s="122"/>
      <c r="K81" s="147">
        <f t="shared" si="4"/>
        <v>0</v>
      </c>
      <c r="L81" s="122"/>
      <c r="M81" s="147">
        <f t="shared" si="33"/>
        <v>0</v>
      </c>
      <c r="N81" s="104"/>
      <c r="O81" s="100">
        <f t="shared" si="6"/>
        <v>0</v>
      </c>
      <c r="P81" s="183"/>
      <c r="Q81" s="184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04"/>
      <c r="W81" s="100">
        <f t="shared" si="10"/>
        <v>0</v>
      </c>
      <c r="X81" s="122"/>
      <c r="Y81" s="147">
        <f t="shared" si="11"/>
        <v>0</v>
      </c>
      <c r="Z81" s="122"/>
      <c r="AA81" s="147">
        <f t="shared" si="12"/>
        <v>0</v>
      </c>
      <c r="AB81" s="122"/>
      <c r="AC81" s="147">
        <f t="shared" si="13"/>
        <v>0</v>
      </c>
      <c r="AD81" s="104"/>
      <c r="AE81" s="100">
        <f t="shared" si="14"/>
        <v>0</v>
      </c>
      <c r="AF81" s="171"/>
      <c r="AG81" s="140">
        <f t="shared" si="15"/>
        <v>0</v>
      </c>
      <c r="AH81" s="83">
        <f t="shared" si="17"/>
        <v>0</v>
      </c>
    </row>
    <row r="82" spans="1:34" ht="15" customHeight="1">
      <c r="A82" s="91" t="s">
        <v>274</v>
      </c>
      <c r="B82" s="14" t="s">
        <v>66</v>
      </c>
      <c r="C82" s="18" t="s">
        <v>9</v>
      </c>
      <c r="D82" s="19">
        <f t="shared" si="34"/>
        <v>35</v>
      </c>
      <c r="E82" s="20">
        <f t="shared" si="16"/>
        <v>0</v>
      </c>
      <c r="F82" s="75"/>
      <c r="G82" s="100">
        <f t="shared" si="35"/>
        <v>0</v>
      </c>
      <c r="H82" s="122"/>
      <c r="I82" s="147">
        <f t="shared" si="35"/>
        <v>0</v>
      </c>
      <c r="J82" s="122"/>
      <c r="K82" s="147">
        <f t="shared" ref="K82:K105" si="36">IF($D82="",0,$D82*J82)</f>
        <v>0</v>
      </c>
      <c r="L82" s="122"/>
      <c r="M82" s="147">
        <f t="shared" si="33"/>
        <v>0</v>
      </c>
      <c r="N82" s="104"/>
      <c r="O82" s="100">
        <f t="shared" ref="O82:O105" si="37">IF($D82="",0,$D82*N82)</f>
        <v>0</v>
      </c>
      <c r="P82" s="183"/>
      <c r="Q82" s="184">
        <f t="shared" ref="Q82:Q105" si="38">IF($D82="",0,$D82*P82)</f>
        <v>0</v>
      </c>
      <c r="R82" s="183"/>
      <c r="S82" s="184">
        <f t="shared" ref="S82:S105" si="39">IF($D82="",0,$D82*R82)</f>
        <v>0</v>
      </c>
      <c r="T82" s="183"/>
      <c r="U82" s="184">
        <f t="shared" ref="U82:U105" si="40">IF($D82="",0,$D82*T82)</f>
        <v>0</v>
      </c>
      <c r="V82" s="104"/>
      <c r="W82" s="100">
        <f t="shared" ref="W82:W105" si="41">IF($D82="",0,$D82*V82)</f>
        <v>0</v>
      </c>
      <c r="X82" s="122"/>
      <c r="Y82" s="147">
        <f t="shared" ref="Y82:Y105" si="42">IF($D82="",0,$D82*X82)</f>
        <v>0</v>
      </c>
      <c r="Z82" s="122"/>
      <c r="AA82" s="147">
        <f t="shared" ref="AA82:AA105" si="43">IF($D82="",0,$D82*Z82)</f>
        <v>0</v>
      </c>
      <c r="AB82" s="122"/>
      <c r="AC82" s="147">
        <f t="shared" ref="AC82:AC105" si="44">IF($D82="",0,$D82*AB82)</f>
        <v>0</v>
      </c>
      <c r="AD82" s="104"/>
      <c r="AE82" s="100">
        <f t="shared" ref="AE82:AE89" si="45">IF($D82="",0,$D82*AD82)</f>
        <v>0</v>
      </c>
      <c r="AF82" s="171"/>
      <c r="AG82" s="140">
        <f t="shared" ref="AG82:AG105" si="46">IF($D82="",0,$D82*AF82)</f>
        <v>0</v>
      </c>
      <c r="AH82" s="83">
        <f t="shared" si="17"/>
        <v>0</v>
      </c>
    </row>
    <row r="83" spans="1:34" ht="15" customHeight="1">
      <c r="A83" s="91" t="s">
        <v>275</v>
      </c>
      <c r="B83" s="14" t="s">
        <v>66</v>
      </c>
      <c r="C83" s="18" t="s">
        <v>5</v>
      </c>
      <c r="D83" s="19">
        <f t="shared" si="34"/>
        <v>118</v>
      </c>
      <c r="E83" s="20">
        <f t="shared" ref="E83:E105" si="47">F83+H83+J83+N83+P83+R83+V83+X83+Z83+AD83+AF83+L83+T83+AB83</f>
        <v>5.5</v>
      </c>
      <c r="F83" s="75"/>
      <c r="G83" s="100">
        <f t="shared" si="35"/>
        <v>0</v>
      </c>
      <c r="H83" s="122"/>
      <c r="I83" s="147">
        <f t="shared" si="35"/>
        <v>0</v>
      </c>
      <c r="J83" s="122"/>
      <c r="K83" s="147">
        <f t="shared" si="36"/>
        <v>0</v>
      </c>
      <c r="L83" s="122"/>
      <c r="M83" s="147">
        <f t="shared" si="33"/>
        <v>0</v>
      </c>
      <c r="N83" s="104"/>
      <c r="O83" s="100">
        <f t="shared" si="37"/>
        <v>0</v>
      </c>
      <c r="P83" s="183"/>
      <c r="Q83" s="184">
        <f t="shared" si="38"/>
        <v>0</v>
      </c>
      <c r="R83" s="183"/>
      <c r="S83" s="184">
        <f t="shared" si="39"/>
        <v>0</v>
      </c>
      <c r="T83" s="183">
        <v>5.5</v>
      </c>
      <c r="U83" s="184">
        <f t="shared" si="40"/>
        <v>649</v>
      </c>
      <c r="V83" s="104"/>
      <c r="W83" s="100">
        <f t="shared" si="41"/>
        <v>0</v>
      </c>
      <c r="X83" s="122"/>
      <c r="Y83" s="147">
        <f t="shared" si="42"/>
        <v>0</v>
      </c>
      <c r="Z83" s="122"/>
      <c r="AA83" s="147">
        <f t="shared" si="43"/>
        <v>0</v>
      </c>
      <c r="AB83" s="122"/>
      <c r="AC83" s="147">
        <f t="shared" si="44"/>
        <v>0</v>
      </c>
      <c r="AD83" s="104"/>
      <c r="AE83" s="100">
        <f t="shared" si="45"/>
        <v>0</v>
      </c>
      <c r="AF83" s="171"/>
      <c r="AG83" s="140">
        <f t="shared" si="46"/>
        <v>0</v>
      </c>
      <c r="AH83" s="83">
        <f t="shared" si="17"/>
        <v>649</v>
      </c>
    </row>
    <row r="84" spans="1:34" ht="15" customHeight="1">
      <c r="A84" s="91" t="s">
        <v>284</v>
      </c>
      <c r="B84" s="14" t="s">
        <v>66</v>
      </c>
      <c r="C84" s="18" t="s">
        <v>6</v>
      </c>
      <c r="D84" s="19">
        <f t="shared" si="34"/>
        <v>100</v>
      </c>
      <c r="E84" s="20">
        <f t="shared" si="47"/>
        <v>0</v>
      </c>
      <c r="F84" s="75"/>
      <c r="G84" s="100">
        <f t="shared" si="35"/>
        <v>0</v>
      </c>
      <c r="H84" s="122"/>
      <c r="I84" s="147">
        <f t="shared" si="35"/>
        <v>0</v>
      </c>
      <c r="J84" s="122"/>
      <c r="K84" s="147">
        <f t="shared" si="36"/>
        <v>0</v>
      </c>
      <c r="L84" s="122"/>
      <c r="M84" s="147">
        <f t="shared" si="33"/>
        <v>0</v>
      </c>
      <c r="N84" s="104"/>
      <c r="O84" s="100">
        <f t="shared" si="37"/>
        <v>0</v>
      </c>
      <c r="P84" s="183"/>
      <c r="Q84" s="184">
        <f t="shared" si="38"/>
        <v>0</v>
      </c>
      <c r="R84" s="183"/>
      <c r="S84" s="184">
        <f t="shared" si="39"/>
        <v>0</v>
      </c>
      <c r="T84" s="183"/>
      <c r="U84" s="184">
        <f t="shared" si="40"/>
        <v>0</v>
      </c>
      <c r="V84" s="104"/>
      <c r="W84" s="100">
        <f t="shared" si="41"/>
        <v>0</v>
      </c>
      <c r="X84" s="122"/>
      <c r="Y84" s="147">
        <f t="shared" si="42"/>
        <v>0</v>
      </c>
      <c r="Z84" s="122"/>
      <c r="AA84" s="147">
        <f t="shared" si="43"/>
        <v>0</v>
      </c>
      <c r="AB84" s="122"/>
      <c r="AC84" s="147">
        <f t="shared" si="44"/>
        <v>0</v>
      </c>
      <c r="AD84" s="104"/>
      <c r="AE84" s="100">
        <f t="shared" si="45"/>
        <v>0</v>
      </c>
      <c r="AF84" s="171"/>
      <c r="AG84" s="140">
        <f t="shared" si="46"/>
        <v>0</v>
      </c>
      <c r="AH84" s="83">
        <f t="shared" ref="AH84:AH106" si="48">IF(D84="",0,D84*E84)</f>
        <v>0</v>
      </c>
    </row>
    <row r="85" spans="1:34" ht="15" customHeight="1">
      <c r="A85" s="91" t="s">
        <v>285</v>
      </c>
      <c r="B85" s="14" t="s">
        <v>66</v>
      </c>
      <c r="C85" s="18" t="s">
        <v>9</v>
      </c>
      <c r="D85" s="19">
        <f t="shared" si="34"/>
        <v>35</v>
      </c>
      <c r="E85" s="20">
        <f t="shared" si="47"/>
        <v>0</v>
      </c>
      <c r="F85" s="75"/>
      <c r="G85" s="100">
        <f t="shared" si="35"/>
        <v>0</v>
      </c>
      <c r="H85" s="122"/>
      <c r="I85" s="147">
        <f t="shared" si="35"/>
        <v>0</v>
      </c>
      <c r="J85" s="122"/>
      <c r="K85" s="147">
        <f t="shared" si="36"/>
        <v>0</v>
      </c>
      <c r="L85" s="122"/>
      <c r="M85" s="147">
        <f t="shared" si="33"/>
        <v>0</v>
      </c>
      <c r="N85" s="104"/>
      <c r="O85" s="100">
        <f t="shared" si="37"/>
        <v>0</v>
      </c>
      <c r="P85" s="183"/>
      <c r="Q85" s="184">
        <f t="shared" si="38"/>
        <v>0</v>
      </c>
      <c r="R85" s="183"/>
      <c r="S85" s="184">
        <f t="shared" si="39"/>
        <v>0</v>
      </c>
      <c r="T85" s="183"/>
      <c r="U85" s="184">
        <f t="shared" si="40"/>
        <v>0</v>
      </c>
      <c r="V85" s="104"/>
      <c r="W85" s="100">
        <f t="shared" si="41"/>
        <v>0</v>
      </c>
      <c r="X85" s="122"/>
      <c r="Y85" s="147">
        <f t="shared" si="42"/>
        <v>0</v>
      </c>
      <c r="Z85" s="122"/>
      <c r="AA85" s="147">
        <f t="shared" si="43"/>
        <v>0</v>
      </c>
      <c r="AB85" s="122"/>
      <c r="AC85" s="147">
        <f t="shared" si="44"/>
        <v>0</v>
      </c>
      <c r="AD85" s="104"/>
      <c r="AE85" s="100">
        <f t="shared" si="45"/>
        <v>0</v>
      </c>
      <c r="AF85" s="171"/>
      <c r="AG85" s="140">
        <f t="shared" si="46"/>
        <v>0</v>
      </c>
      <c r="AH85" s="83">
        <f t="shared" si="48"/>
        <v>0</v>
      </c>
    </row>
    <row r="86" spans="1:34" ht="15" customHeight="1">
      <c r="A86" s="91" t="s">
        <v>286</v>
      </c>
      <c r="B86" s="14" t="s">
        <v>66</v>
      </c>
      <c r="C86" s="18" t="s">
        <v>6</v>
      </c>
      <c r="D86" s="19">
        <f t="shared" si="34"/>
        <v>100</v>
      </c>
      <c r="E86" s="20">
        <f t="shared" si="47"/>
        <v>0</v>
      </c>
      <c r="F86" s="75"/>
      <c r="G86" s="100">
        <f t="shared" si="35"/>
        <v>0</v>
      </c>
      <c r="H86" s="122"/>
      <c r="I86" s="147">
        <f t="shared" si="35"/>
        <v>0</v>
      </c>
      <c r="J86" s="122"/>
      <c r="K86" s="147">
        <f t="shared" si="36"/>
        <v>0</v>
      </c>
      <c r="L86" s="122"/>
      <c r="M86" s="147">
        <f t="shared" si="33"/>
        <v>0</v>
      </c>
      <c r="N86" s="104"/>
      <c r="O86" s="100">
        <f t="shared" si="37"/>
        <v>0</v>
      </c>
      <c r="P86" s="183"/>
      <c r="Q86" s="184">
        <f t="shared" si="38"/>
        <v>0</v>
      </c>
      <c r="R86" s="183"/>
      <c r="S86" s="184">
        <f t="shared" si="39"/>
        <v>0</v>
      </c>
      <c r="T86" s="183"/>
      <c r="U86" s="184">
        <f t="shared" si="40"/>
        <v>0</v>
      </c>
      <c r="V86" s="104"/>
      <c r="W86" s="100">
        <f t="shared" si="41"/>
        <v>0</v>
      </c>
      <c r="X86" s="122"/>
      <c r="Y86" s="147">
        <f t="shared" si="42"/>
        <v>0</v>
      </c>
      <c r="Z86" s="122"/>
      <c r="AA86" s="147">
        <f t="shared" si="43"/>
        <v>0</v>
      </c>
      <c r="AB86" s="122"/>
      <c r="AC86" s="147">
        <f t="shared" si="44"/>
        <v>0</v>
      </c>
      <c r="AD86" s="104"/>
      <c r="AE86" s="100">
        <f t="shared" si="45"/>
        <v>0</v>
      </c>
      <c r="AF86" s="171"/>
      <c r="AG86" s="140">
        <f t="shared" si="46"/>
        <v>0</v>
      </c>
      <c r="AH86" s="83">
        <f t="shared" si="48"/>
        <v>0</v>
      </c>
    </row>
    <row r="87" spans="1:34" ht="15" customHeight="1">
      <c r="A87" s="91" t="s">
        <v>292</v>
      </c>
      <c r="B87" s="14" t="s">
        <v>66</v>
      </c>
      <c r="C87" s="18" t="s">
        <v>8</v>
      </c>
      <c r="D87" s="19">
        <f t="shared" si="34"/>
        <v>60</v>
      </c>
      <c r="E87" s="20">
        <f t="shared" si="47"/>
        <v>0</v>
      </c>
      <c r="F87" s="75"/>
      <c r="G87" s="100">
        <f t="shared" si="35"/>
        <v>0</v>
      </c>
      <c r="H87" s="122"/>
      <c r="I87" s="147">
        <f t="shared" si="35"/>
        <v>0</v>
      </c>
      <c r="J87" s="122"/>
      <c r="K87" s="147">
        <f t="shared" si="36"/>
        <v>0</v>
      </c>
      <c r="L87" s="122"/>
      <c r="M87" s="147">
        <f t="shared" si="33"/>
        <v>0</v>
      </c>
      <c r="N87" s="104"/>
      <c r="O87" s="100">
        <f t="shared" si="37"/>
        <v>0</v>
      </c>
      <c r="P87" s="183"/>
      <c r="Q87" s="184">
        <f t="shared" si="38"/>
        <v>0</v>
      </c>
      <c r="R87" s="183"/>
      <c r="S87" s="184">
        <f t="shared" si="39"/>
        <v>0</v>
      </c>
      <c r="T87" s="183"/>
      <c r="U87" s="184">
        <f t="shared" si="40"/>
        <v>0</v>
      </c>
      <c r="V87" s="104"/>
      <c r="W87" s="100">
        <f t="shared" si="41"/>
        <v>0</v>
      </c>
      <c r="X87" s="122"/>
      <c r="Y87" s="147">
        <f t="shared" si="42"/>
        <v>0</v>
      </c>
      <c r="Z87" s="122"/>
      <c r="AA87" s="147">
        <f t="shared" si="43"/>
        <v>0</v>
      </c>
      <c r="AB87" s="122"/>
      <c r="AC87" s="147">
        <f t="shared" si="44"/>
        <v>0</v>
      </c>
      <c r="AD87" s="104"/>
      <c r="AE87" s="100">
        <f t="shared" si="45"/>
        <v>0</v>
      </c>
      <c r="AF87" s="171"/>
      <c r="AG87" s="140">
        <f t="shared" si="46"/>
        <v>0</v>
      </c>
      <c r="AH87" s="83">
        <f t="shared" si="48"/>
        <v>0</v>
      </c>
    </row>
    <row r="88" spans="1:34" ht="15" customHeight="1">
      <c r="A88" s="85" t="s">
        <v>296</v>
      </c>
      <c r="B88" t="s">
        <v>66</v>
      </c>
      <c r="C88" s="18" t="s">
        <v>6</v>
      </c>
      <c r="D88" s="19">
        <f t="shared" si="34"/>
        <v>100</v>
      </c>
      <c r="E88" s="20">
        <f t="shared" si="47"/>
        <v>0</v>
      </c>
      <c r="F88" s="75"/>
      <c r="G88" s="100">
        <f t="shared" si="35"/>
        <v>0</v>
      </c>
      <c r="H88" s="122"/>
      <c r="I88" s="147">
        <f t="shared" si="35"/>
        <v>0</v>
      </c>
      <c r="J88" s="122"/>
      <c r="K88" s="147">
        <f t="shared" si="36"/>
        <v>0</v>
      </c>
      <c r="L88" s="122"/>
      <c r="M88" s="147">
        <f t="shared" si="33"/>
        <v>0</v>
      </c>
      <c r="N88" s="104"/>
      <c r="O88" s="100">
        <f t="shared" si="37"/>
        <v>0</v>
      </c>
      <c r="P88" s="183"/>
      <c r="Q88" s="184">
        <f t="shared" si="38"/>
        <v>0</v>
      </c>
      <c r="R88" s="183"/>
      <c r="S88" s="184">
        <f t="shared" si="39"/>
        <v>0</v>
      </c>
      <c r="T88" s="183"/>
      <c r="U88" s="184">
        <f t="shared" si="40"/>
        <v>0</v>
      </c>
      <c r="V88" s="104"/>
      <c r="W88" s="100">
        <f t="shared" si="41"/>
        <v>0</v>
      </c>
      <c r="X88" s="122"/>
      <c r="Y88" s="147">
        <f t="shared" si="42"/>
        <v>0</v>
      </c>
      <c r="Z88" s="122"/>
      <c r="AA88" s="147">
        <f t="shared" si="43"/>
        <v>0</v>
      </c>
      <c r="AB88" s="122"/>
      <c r="AC88" s="147">
        <f t="shared" si="44"/>
        <v>0</v>
      </c>
      <c r="AD88" s="104"/>
      <c r="AE88" s="100">
        <f t="shared" si="45"/>
        <v>0</v>
      </c>
      <c r="AF88" s="171"/>
      <c r="AG88" s="140">
        <f t="shared" si="46"/>
        <v>0</v>
      </c>
      <c r="AH88" s="83">
        <f t="shared" si="48"/>
        <v>0</v>
      </c>
    </row>
    <row r="89" spans="1:34" ht="15" customHeight="1">
      <c r="A89" s="85" t="s">
        <v>308</v>
      </c>
      <c r="B89" t="s">
        <v>66</v>
      </c>
      <c r="C89" s="18" t="s">
        <v>5</v>
      </c>
      <c r="D89" s="19">
        <v>118</v>
      </c>
      <c r="E89" s="20">
        <f t="shared" si="47"/>
        <v>0</v>
      </c>
      <c r="F89" s="75"/>
      <c r="G89" s="100">
        <f t="shared" si="35"/>
        <v>0</v>
      </c>
      <c r="H89" s="122"/>
      <c r="I89" s="147">
        <f t="shared" si="35"/>
        <v>0</v>
      </c>
      <c r="J89" s="122"/>
      <c r="K89" s="147">
        <f t="shared" si="36"/>
        <v>0</v>
      </c>
      <c r="L89" s="122"/>
      <c r="M89" s="147">
        <f t="shared" si="33"/>
        <v>0</v>
      </c>
      <c r="N89" s="104"/>
      <c r="O89" s="100">
        <f t="shared" si="37"/>
        <v>0</v>
      </c>
      <c r="P89" s="183"/>
      <c r="Q89" s="184">
        <f t="shared" si="38"/>
        <v>0</v>
      </c>
      <c r="R89" s="183"/>
      <c r="S89" s="184">
        <f t="shared" si="39"/>
        <v>0</v>
      </c>
      <c r="T89" s="183"/>
      <c r="U89" s="184">
        <f t="shared" si="40"/>
        <v>0</v>
      </c>
      <c r="V89" s="104"/>
      <c r="W89" s="100">
        <f t="shared" si="41"/>
        <v>0</v>
      </c>
      <c r="X89" s="122"/>
      <c r="Y89" s="147">
        <f t="shared" si="42"/>
        <v>0</v>
      </c>
      <c r="Z89" s="122"/>
      <c r="AA89" s="147">
        <f t="shared" si="43"/>
        <v>0</v>
      </c>
      <c r="AB89" s="122"/>
      <c r="AC89" s="147">
        <f t="shared" si="44"/>
        <v>0</v>
      </c>
      <c r="AD89" s="104"/>
      <c r="AE89" s="100">
        <f t="shared" si="45"/>
        <v>0</v>
      </c>
      <c r="AF89" s="171"/>
      <c r="AG89" s="140">
        <f t="shared" si="46"/>
        <v>0</v>
      </c>
      <c r="AH89" s="83">
        <f t="shared" si="48"/>
        <v>0</v>
      </c>
    </row>
    <row r="90" spans="1:34" ht="15" customHeight="1">
      <c r="A90" s="85" t="s">
        <v>318</v>
      </c>
      <c r="B90" s="14" t="s">
        <v>66</v>
      </c>
      <c r="C90" s="18" t="s">
        <v>9</v>
      </c>
      <c r="D90" s="19">
        <v>35</v>
      </c>
      <c r="E90" s="20">
        <f t="shared" si="47"/>
        <v>0</v>
      </c>
      <c r="F90" s="75"/>
      <c r="G90" s="100">
        <f t="shared" si="35"/>
        <v>0</v>
      </c>
      <c r="H90" s="122"/>
      <c r="I90" s="147">
        <f t="shared" si="35"/>
        <v>0</v>
      </c>
      <c r="J90" s="122"/>
      <c r="K90" s="147">
        <f t="shared" si="36"/>
        <v>0</v>
      </c>
      <c r="L90" s="122"/>
      <c r="M90" s="147">
        <f t="shared" si="33"/>
        <v>0</v>
      </c>
      <c r="N90" s="104"/>
      <c r="O90" s="100">
        <f t="shared" si="37"/>
        <v>0</v>
      </c>
      <c r="P90" s="183"/>
      <c r="Q90" s="184">
        <f t="shared" si="38"/>
        <v>0</v>
      </c>
      <c r="R90" s="183"/>
      <c r="S90" s="184">
        <f t="shared" si="39"/>
        <v>0</v>
      </c>
      <c r="T90" s="183"/>
      <c r="U90" s="184">
        <f t="shared" si="40"/>
        <v>0</v>
      </c>
      <c r="V90" s="104"/>
      <c r="W90" s="100">
        <f t="shared" si="41"/>
        <v>0</v>
      </c>
      <c r="X90" s="122"/>
      <c r="Y90" s="147">
        <f t="shared" si="42"/>
        <v>0</v>
      </c>
      <c r="Z90" s="122"/>
      <c r="AA90" s="147">
        <f t="shared" si="43"/>
        <v>0</v>
      </c>
      <c r="AB90" s="122"/>
      <c r="AC90" s="147">
        <f t="shared" si="44"/>
        <v>0</v>
      </c>
      <c r="AD90" s="104"/>
      <c r="AE90" s="100">
        <f>IF($D90="",0,$D90*AD90)</f>
        <v>0</v>
      </c>
      <c r="AF90" s="171"/>
      <c r="AG90" s="140">
        <f t="shared" si="46"/>
        <v>0</v>
      </c>
      <c r="AH90" s="83">
        <f t="shared" si="48"/>
        <v>0</v>
      </c>
    </row>
    <row r="91" spans="1:34" ht="15" customHeight="1">
      <c r="A91" s="85" t="s">
        <v>319</v>
      </c>
      <c r="B91" s="14" t="s">
        <v>66</v>
      </c>
      <c r="C91" s="18" t="s">
        <v>6</v>
      </c>
      <c r="D91" s="19">
        <v>100</v>
      </c>
      <c r="E91" s="20">
        <f t="shared" si="47"/>
        <v>0</v>
      </c>
      <c r="F91" s="75"/>
      <c r="G91" s="100">
        <f t="shared" si="35"/>
        <v>0</v>
      </c>
      <c r="H91" s="122"/>
      <c r="I91" s="147">
        <f t="shared" si="35"/>
        <v>0</v>
      </c>
      <c r="J91" s="122"/>
      <c r="K91" s="147">
        <f t="shared" si="36"/>
        <v>0</v>
      </c>
      <c r="L91" s="122"/>
      <c r="M91" s="147">
        <f t="shared" si="33"/>
        <v>0</v>
      </c>
      <c r="N91" s="104"/>
      <c r="O91" s="100">
        <f t="shared" si="37"/>
        <v>0</v>
      </c>
      <c r="P91" s="183"/>
      <c r="Q91" s="184">
        <f t="shared" si="38"/>
        <v>0</v>
      </c>
      <c r="R91" s="183"/>
      <c r="S91" s="184">
        <f t="shared" si="39"/>
        <v>0</v>
      </c>
      <c r="T91" s="183"/>
      <c r="U91" s="184">
        <f t="shared" si="40"/>
        <v>0</v>
      </c>
      <c r="V91" s="104"/>
      <c r="W91" s="100">
        <f t="shared" si="41"/>
        <v>0</v>
      </c>
      <c r="X91" s="122"/>
      <c r="Y91" s="147">
        <f t="shared" si="42"/>
        <v>0</v>
      </c>
      <c r="Z91" s="122"/>
      <c r="AA91" s="147">
        <f t="shared" si="43"/>
        <v>0</v>
      </c>
      <c r="AB91" s="122"/>
      <c r="AC91" s="147">
        <f t="shared" si="44"/>
        <v>0</v>
      </c>
      <c r="AD91" s="104"/>
      <c r="AE91" s="100">
        <f t="shared" ref="AE91:AE105" si="49">IF($D91="",0,$D91*AD91)</f>
        <v>0</v>
      </c>
      <c r="AF91" s="171"/>
      <c r="AG91" s="140">
        <f t="shared" si="46"/>
        <v>0</v>
      </c>
      <c r="AH91" s="83">
        <f t="shared" si="48"/>
        <v>0</v>
      </c>
    </row>
    <row r="92" spans="1:34" ht="15" customHeight="1">
      <c r="A92" s="85" t="s">
        <v>320</v>
      </c>
      <c r="B92" s="14" t="s">
        <v>66</v>
      </c>
      <c r="C92" s="18" t="s">
        <v>6</v>
      </c>
      <c r="D92" s="19">
        <v>100</v>
      </c>
      <c r="E92" s="20">
        <f t="shared" si="47"/>
        <v>0</v>
      </c>
      <c r="F92" s="75"/>
      <c r="G92" s="100">
        <f t="shared" si="35"/>
        <v>0</v>
      </c>
      <c r="H92" s="122"/>
      <c r="I92" s="147">
        <f t="shared" si="35"/>
        <v>0</v>
      </c>
      <c r="J92" s="122"/>
      <c r="K92" s="147">
        <f t="shared" si="36"/>
        <v>0</v>
      </c>
      <c r="L92" s="122"/>
      <c r="M92" s="147">
        <f t="shared" si="33"/>
        <v>0</v>
      </c>
      <c r="N92" s="104"/>
      <c r="O92" s="100">
        <f t="shared" si="37"/>
        <v>0</v>
      </c>
      <c r="P92" s="183"/>
      <c r="Q92" s="184">
        <f t="shared" si="38"/>
        <v>0</v>
      </c>
      <c r="R92" s="183"/>
      <c r="S92" s="184">
        <f t="shared" si="39"/>
        <v>0</v>
      </c>
      <c r="T92" s="183"/>
      <c r="U92" s="184">
        <f t="shared" si="40"/>
        <v>0</v>
      </c>
      <c r="V92" s="104"/>
      <c r="W92" s="100">
        <f t="shared" si="41"/>
        <v>0</v>
      </c>
      <c r="X92" s="122"/>
      <c r="Y92" s="147">
        <f t="shared" si="42"/>
        <v>0</v>
      </c>
      <c r="Z92" s="122"/>
      <c r="AA92" s="147">
        <f t="shared" si="43"/>
        <v>0</v>
      </c>
      <c r="AB92" s="122"/>
      <c r="AC92" s="147">
        <f t="shared" si="44"/>
        <v>0</v>
      </c>
      <c r="AD92" s="104"/>
      <c r="AE92" s="100">
        <f t="shared" si="49"/>
        <v>0</v>
      </c>
      <c r="AF92" s="171"/>
      <c r="AG92" s="140">
        <f t="shared" si="46"/>
        <v>0</v>
      </c>
      <c r="AH92" s="83">
        <f t="shared" si="48"/>
        <v>0</v>
      </c>
    </row>
    <row r="93" spans="1:34" ht="15" customHeight="1">
      <c r="A93" s="85" t="s">
        <v>330</v>
      </c>
      <c r="B93" s="14" t="s">
        <v>66</v>
      </c>
      <c r="C93" s="18" t="s">
        <v>7</v>
      </c>
      <c r="D93" s="19">
        <v>75</v>
      </c>
      <c r="E93" s="20">
        <f t="shared" si="47"/>
        <v>0</v>
      </c>
      <c r="F93" s="75"/>
      <c r="G93" s="100">
        <f t="shared" si="35"/>
        <v>0</v>
      </c>
      <c r="H93" s="122"/>
      <c r="I93" s="147">
        <f t="shared" si="35"/>
        <v>0</v>
      </c>
      <c r="J93" s="122"/>
      <c r="K93" s="147">
        <f t="shared" si="36"/>
        <v>0</v>
      </c>
      <c r="L93" s="122"/>
      <c r="M93" s="147">
        <f t="shared" si="33"/>
        <v>0</v>
      </c>
      <c r="N93" s="104"/>
      <c r="O93" s="100">
        <f t="shared" si="37"/>
        <v>0</v>
      </c>
      <c r="P93" s="183"/>
      <c r="Q93" s="184">
        <f t="shared" si="38"/>
        <v>0</v>
      </c>
      <c r="R93" s="183"/>
      <c r="S93" s="184">
        <f t="shared" si="39"/>
        <v>0</v>
      </c>
      <c r="T93" s="183"/>
      <c r="U93" s="184">
        <f t="shared" si="40"/>
        <v>0</v>
      </c>
      <c r="V93" s="104"/>
      <c r="W93" s="100">
        <f t="shared" si="41"/>
        <v>0</v>
      </c>
      <c r="X93" s="122"/>
      <c r="Y93" s="147">
        <f t="shared" si="42"/>
        <v>0</v>
      </c>
      <c r="Z93" s="122"/>
      <c r="AA93" s="147">
        <f t="shared" si="43"/>
        <v>0</v>
      </c>
      <c r="AB93" s="122"/>
      <c r="AC93" s="147">
        <f t="shared" si="44"/>
        <v>0</v>
      </c>
      <c r="AD93" s="104"/>
      <c r="AE93" s="100">
        <f t="shared" si="49"/>
        <v>0</v>
      </c>
      <c r="AF93" s="171"/>
      <c r="AG93" s="140">
        <f t="shared" si="46"/>
        <v>0</v>
      </c>
      <c r="AH93" s="83">
        <f t="shared" si="48"/>
        <v>0</v>
      </c>
    </row>
    <row r="94" spans="1:34" ht="15" customHeight="1">
      <c r="A94" s="91" t="s">
        <v>386</v>
      </c>
      <c r="B94" s="14" t="s">
        <v>66</v>
      </c>
      <c r="C94" s="18" t="s">
        <v>9</v>
      </c>
      <c r="D94" s="19">
        <v>35</v>
      </c>
      <c r="E94" s="20">
        <f t="shared" si="47"/>
        <v>60</v>
      </c>
      <c r="F94" s="75"/>
      <c r="G94" s="100">
        <f t="shared" ref="G94" si="50">IF($D94="",0,$D94*F94)</f>
        <v>0</v>
      </c>
      <c r="H94" s="122"/>
      <c r="I94" s="147">
        <f t="shared" ref="I94" si="51">IF($D94="",0,$D94*H94)</f>
        <v>0</v>
      </c>
      <c r="J94" s="122"/>
      <c r="K94" s="147">
        <f t="shared" ref="K94" si="52">IF($D94="",0,$D94*J94)</f>
        <v>0</v>
      </c>
      <c r="L94" s="122"/>
      <c r="M94" s="147">
        <f t="shared" ref="M94" si="53">IF($D94="",0,$D94*L94)</f>
        <v>0</v>
      </c>
      <c r="N94" s="104"/>
      <c r="O94" s="100">
        <f t="shared" ref="O94" si="54">IF($D94="",0,$D94*N94)</f>
        <v>0</v>
      </c>
      <c r="P94" s="183"/>
      <c r="Q94" s="184">
        <f t="shared" ref="Q94" si="55">IF($D94="",0,$D94*P94)</f>
        <v>0</v>
      </c>
      <c r="R94" s="183"/>
      <c r="S94" s="184">
        <f t="shared" ref="S94" si="56">IF($D94="",0,$D94*R94)</f>
        <v>0</v>
      </c>
      <c r="T94" s="183"/>
      <c r="U94" s="184">
        <f t="shared" ref="U94" si="57">IF($D94="",0,$D94*T94)</f>
        <v>0</v>
      </c>
      <c r="V94" s="104"/>
      <c r="W94" s="100">
        <f t="shared" ref="W94" si="58">IF($D94="",0,$D94*V94)</f>
        <v>0</v>
      </c>
      <c r="X94" s="122"/>
      <c r="Y94" s="147">
        <f t="shared" ref="Y94" si="59">IF($D94="",0,$D94*X94)</f>
        <v>0</v>
      </c>
      <c r="Z94" s="122"/>
      <c r="AA94" s="147">
        <f t="shared" ref="AA94" si="60">IF($D94="",0,$D94*Z94)</f>
        <v>0</v>
      </c>
      <c r="AB94" s="122">
        <v>60</v>
      </c>
      <c r="AC94" s="147">
        <f t="shared" ref="AC94" si="61">IF($D94="",0,$D94*AB94)</f>
        <v>2100</v>
      </c>
      <c r="AD94" s="104"/>
      <c r="AE94" s="100">
        <f t="shared" ref="AE94" si="62">IF($D94="",0,$D94*AD94)</f>
        <v>0</v>
      </c>
      <c r="AF94" s="171"/>
      <c r="AG94" s="140">
        <f t="shared" ref="AG94" si="63">IF($D94="",0,$D94*AF94)</f>
        <v>0</v>
      </c>
      <c r="AH94" s="83">
        <f>IF(D94="",0,D94*E94)</f>
        <v>2100</v>
      </c>
    </row>
    <row r="95" spans="1:34" ht="15" customHeight="1">
      <c r="A95" s="91" t="s">
        <v>387</v>
      </c>
      <c r="B95" s="14" t="s">
        <v>66</v>
      </c>
      <c r="C95" s="18" t="s">
        <v>9</v>
      </c>
      <c r="D95" s="19">
        <v>35</v>
      </c>
      <c r="E95" s="20">
        <f t="shared" si="47"/>
        <v>9</v>
      </c>
      <c r="F95" s="75"/>
      <c r="G95" s="100">
        <f t="shared" si="35"/>
        <v>0</v>
      </c>
      <c r="H95" s="122"/>
      <c r="I95" s="147">
        <f t="shared" si="35"/>
        <v>0</v>
      </c>
      <c r="J95" s="122"/>
      <c r="K95" s="147">
        <f t="shared" si="36"/>
        <v>0</v>
      </c>
      <c r="L95" s="122"/>
      <c r="M95" s="147">
        <f t="shared" si="33"/>
        <v>0</v>
      </c>
      <c r="N95" s="104"/>
      <c r="O95" s="100">
        <f t="shared" si="37"/>
        <v>0</v>
      </c>
      <c r="P95" s="183"/>
      <c r="Q95" s="184">
        <f t="shared" si="38"/>
        <v>0</v>
      </c>
      <c r="R95" s="183"/>
      <c r="S95" s="184">
        <f t="shared" si="39"/>
        <v>0</v>
      </c>
      <c r="T95" s="183"/>
      <c r="U95" s="184">
        <f t="shared" si="40"/>
        <v>0</v>
      </c>
      <c r="V95" s="104"/>
      <c r="W95" s="100">
        <f t="shared" si="41"/>
        <v>0</v>
      </c>
      <c r="X95" s="122"/>
      <c r="Y95" s="147">
        <f t="shared" si="42"/>
        <v>0</v>
      </c>
      <c r="Z95" s="122"/>
      <c r="AA95" s="147">
        <f t="shared" si="43"/>
        <v>0</v>
      </c>
      <c r="AB95" s="122">
        <v>9</v>
      </c>
      <c r="AC95" s="147">
        <f t="shared" si="44"/>
        <v>315</v>
      </c>
      <c r="AD95" s="104"/>
      <c r="AE95" s="100">
        <f t="shared" si="49"/>
        <v>0</v>
      </c>
      <c r="AF95" s="171"/>
      <c r="AG95" s="140">
        <f t="shared" si="46"/>
        <v>0</v>
      </c>
      <c r="AH95" s="83">
        <f t="shared" si="48"/>
        <v>315</v>
      </c>
    </row>
    <row r="96" spans="1:34" ht="15" customHeight="1">
      <c r="A96" s="91" t="s">
        <v>388</v>
      </c>
      <c r="B96" s="14" t="s">
        <v>66</v>
      </c>
      <c r="C96" s="18" t="s">
        <v>9</v>
      </c>
      <c r="D96" s="19">
        <v>35</v>
      </c>
      <c r="E96" s="20">
        <f t="shared" si="47"/>
        <v>77</v>
      </c>
      <c r="F96" s="75"/>
      <c r="G96" s="100">
        <f t="shared" ref="G96:G97" si="64">IF($D96="",0,$D96*F96)</f>
        <v>0</v>
      </c>
      <c r="H96" s="122"/>
      <c r="I96" s="147">
        <f t="shared" ref="I96:I97" si="65">IF($D96="",0,$D96*H96)</f>
        <v>0</v>
      </c>
      <c r="J96" s="122"/>
      <c r="K96" s="147">
        <f t="shared" ref="K96:K97" si="66">IF($D96="",0,$D96*J96)</f>
        <v>0</v>
      </c>
      <c r="L96" s="122"/>
      <c r="M96" s="147">
        <f t="shared" ref="M96:M97" si="67">IF($D96="",0,$D96*L96)</f>
        <v>0</v>
      </c>
      <c r="N96" s="104"/>
      <c r="O96" s="100">
        <f t="shared" ref="O96:O97" si="68">IF($D96="",0,$D96*N96)</f>
        <v>0</v>
      </c>
      <c r="P96" s="183"/>
      <c r="Q96" s="184">
        <f t="shared" ref="Q96:Q97" si="69">IF($D96="",0,$D96*P96)</f>
        <v>0</v>
      </c>
      <c r="R96" s="183"/>
      <c r="S96" s="184">
        <f t="shared" ref="S96:S97" si="70">IF($D96="",0,$D96*R96)</f>
        <v>0</v>
      </c>
      <c r="T96" s="183"/>
      <c r="U96" s="184">
        <f t="shared" ref="U96:U97" si="71">IF($D96="",0,$D96*T96)</f>
        <v>0</v>
      </c>
      <c r="V96" s="104"/>
      <c r="W96" s="100">
        <f t="shared" ref="W96:W97" si="72">IF($D96="",0,$D96*V96)</f>
        <v>0</v>
      </c>
      <c r="X96" s="122"/>
      <c r="Y96" s="147">
        <f t="shared" ref="Y96:Y97" si="73">IF($D96="",0,$D96*X96)</f>
        <v>0</v>
      </c>
      <c r="Z96" s="122"/>
      <c r="AA96" s="147">
        <f t="shared" ref="AA96:AA97" si="74">IF($D96="",0,$D96*Z96)</f>
        <v>0</v>
      </c>
      <c r="AB96" s="122">
        <v>77</v>
      </c>
      <c r="AC96" s="147">
        <f t="shared" ref="AC96:AC97" si="75">IF($D96="",0,$D96*AB96)</f>
        <v>2695</v>
      </c>
      <c r="AD96" s="104"/>
      <c r="AE96" s="100">
        <f t="shared" ref="AE96:AE97" si="76">IF($D96="",0,$D96*AD96)</f>
        <v>0</v>
      </c>
      <c r="AF96" s="171"/>
      <c r="AG96" s="140">
        <f t="shared" ref="AG96:AG97" si="77">IF($D96="",0,$D96*AF96)</f>
        <v>0</v>
      </c>
      <c r="AH96" s="83">
        <f t="shared" ref="AH96:AH97" si="78">IF(D96="",0,D96*E96)</f>
        <v>2695</v>
      </c>
    </row>
    <row r="97" spans="1:35" ht="15" customHeight="1">
      <c r="A97" s="91" t="s">
        <v>389</v>
      </c>
      <c r="B97" s="14" t="s">
        <v>66</v>
      </c>
      <c r="C97" s="18" t="s">
        <v>9</v>
      </c>
      <c r="D97" s="19">
        <v>35</v>
      </c>
      <c r="E97" s="20">
        <f t="shared" si="47"/>
        <v>64</v>
      </c>
      <c r="F97" s="75"/>
      <c r="G97" s="100">
        <f t="shared" si="64"/>
        <v>0</v>
      </c>
      <c r="H97" s="122"/>
      <c r="I97" s="147">
        <f t="shared" si="65"/>
        <v>0</v>
      </c>
      <c r="J97" s="122"/>
      <c r="K97" s="147">
        <f t="shared" si="66"/>
        <v>0</v>
      </c>
      <c r="L97" s="122"/>
      <c r="M97" s="147">
        <f t="shared" si="67"/>
        <v>0</v>
      </c>
      <c r="N97" s="104"/>
      <c r="O97" s="100">
        <f t="shared" si="68"/>
        <v>0</v>
      </c>
      <c r="P97" s="183"/>
      <c r="Q97" s="184">
        <f t="shared" si="69"/>
        <v>0</v>
      </c>
      <c r="R97" s="183"/>
      <c r="S97" s="184">
        <f t="shared" si="70"/>
        <v>0</v>
      </c>
      <c r="T97" s="183"/>
      <c r="U97" s="184">
        <f t="shared" si="71"/>
        <v>0</v>
      </c>
      <c r="V97" s="104"/>
      <c r="W97" s="100">
        <f t="shared" si="72"/>
        <v>0</v>
      </c>
      <c r="X97" s="122"/>
      <c r="Y97" s="147">
        <f t="shared" si="73"/>
        <v>0</v>
      </c>
      <c r="Z97" s="122"/>
      <c r="AA97" s="147">
        <f t="shared" si="74"/>
        <v>0</v>
      </c>
      <c r="AB97" s="122">
        <v>64</v>
      </c>
      <c r="AC97" s="147">
        <f t="shared" si="75"/>
        <v>2240</v>
      </c>
      <c r="AD97" s="104"/>
      <c r="AE97" s="100">
        <f t="shared" si="76"/>
        <v>0</v>
      </c>
      <c r="AF97" s="171"/>
      <c r="AG97" s="140">
        <f t="shared" si="77"/>
        <v>0</v>
      </c>
      <c r="AH97" s="83">
        <f t="shared" si="78"/>
        <v>2240</v>
      </c>
    </row>
    <row r="98" spans="1:35" ht="15" customHeight="1">
      <c r="A98" s="85" t="s">
        <v>336</v>
      </c>
      <c r="B98" s="14" t="s">
        <v>66</v>
      </c>
      <c r="C98" s="18" t="s">
        <v>9</v>
      </c>
      <c r="D98" s="19">
        <v>35</v>
      </c>
      <c r="E98" s="20">
        <f t="shared" si="47"/>
        <v>0</v>
      </c>
      <c r="F98" s="75"/>
      <c r="G98" s="100">
        <f t="shared" si="35"/>
        <v>0</v>
      </c>
      <c r="H98" s="122"/>
      <c r="I98" s="147">
        <f t="shared" si="35"/>
        <v>0</v>
      </c>
      <c r="J98" s="122"/>
      <c r="K98" s="147">
        <f t="shared" si="36"/>
        <v>0</v>
      </c>
      <c r="L98" s="122"/>
      <c r="M98" s="147">
        <f t="shared" si="33"/>
        <v>0</v>
      </c>
      <c r="N98" s="104"/>
      <c r="O98" s="100">
        <f t="shared" si="37"/>
        <v>0</v>
      </c>
      <c r="P98" s="183"/>
      <c r="Q98" s="184">
        <f t="shared" si="38"/>
        <v>0</v>
      </c>
      <c r="R98" s="183"/>
      <c r="S98" s="184">
        <f t="shared" si="39"/>
        <v>0</v>
      </c>
      <c r="T98" s="183"/>
      <c r="U98" s="184">
        <f t="shared" si="40"/>
        <v>0</v>
      </c>
      <c r="V98" s="104"/>
      <c r="W98" s="100">
        <f t="shared" si="41"/>
        <v>0</v>
      </c>
      <c r="X98" s="122"/>
      <c r="Y98" s="147">
        <f t="shared" si="42"/>
        <v>0</v>
      </c>
      <c r="Z98" s="122"/>
      <c r="AA98" s="147">
        <f t="shared" si="43"/>
        <v>0</v>
      </c>
      <c r="AB98" s="122"/>
      <c r="AC98" s="147">
        <f t="shared" si="44"/>
        <v>0</v>
      </c>
      <c r="AD98" s="104"/>
      <c r="AE98" s="100">
        <f t="shared" si="49"/>
        <v>0</v>
      </c>
      <c r="AF98" s="171"/>
      <c r="AG98" s="140">
        <f t="shared" si="46"/>
        <v>0</v>
      </c>
      <c r="AH98" s="83">
        <f t="shared" si="48"/>
        <v>0</v>
      </c>
    </row>
    <row r="99" spans="1:35" ht="15" customHeight="1">
      <c r="A99" s="85" t="s">
        <v>340</v>
      </c>
      <c r="B99" s="14" t="s">
        <v>66</v>
      </c>
      <c r="C99" s="18" t="s">
        <v>9</v>
      </c>
      <c r="D99" s="19">
        <v>35</v>
      </c>
      <c r="E99" s="20">
        <f t="shared" si="47"/>
        <v>0</v>
      </c>
      <c r="F99" s="75"/>
      <c r="G99" s="100">
        <f t="shared" si="35"/>
        <v>0</v>
      </c>
      <c r="H99" s="107"/>
      <c r="I99" s="147">
        <f t="shared" si="35"/>
        <v>0</v>
      </c>
      <c r="J99" s="214"/>
      <c r="K99" s="147">
        <f t="shared" si="36"/>
        <v>0</v>
      </c>
      <c r="L99" s="214"/>
      <c r="M99" s="147">
        <f t="shared" si="33"/>
        <v>0</v>
      </c>
      <c r="N99" s="75"/>
      <c r="O99" s="100">
        <f t="shared" si="37"/>
        <v>0</v>
      </c>
      <c r="P99" s="233"/>
      <c r="Q99" s="184">
        <f t="shared" si="38"/>
        <v>0</v>
      </c>
      <c r="R99" s="234"/>
      <c r="S99" s="184">
        <f t="shared" si="39"/>
        <v>0</v>
      </c>
      <c r="T99" s="234"/>
      <c r="U99" s="184">
        <f t="shared" si="40"/>
        <v>0</v>
      </c>
      <c r="V99" s="75"/>
      <c r="W99" s="100">
        <f t="shared" si="41"/>
        <v>0</v>
      </c>
      <c r="X99" s="107"/>
      <c r="Y99" s="147">
        <f t="shared" si="42"/>
        <v>0</v>
      </c>
      <c r="Z99" s="107"/>
      <c r="AA99" s="147">
        <f t="shared" si="43"/>
        <v>0</v>
      </c>
      <c r="AB99" s="107"/>
      <c r="AC99" s="147">
        <f t="shared" si="44"/>
        <v>0</v>
      </c>
      <c r="AD99" s="75"/>
      <c r="AE99" s="100">
        <f t="shared" si="49"/>
        <v>0</v>
      </c>
      <c r="AF99" s="171"/>
      <c r="AG99" s="140">
        <f t="shared" si="46"/>
        <v>0</v>
      </c>
      <c r="AH99" s="83">
        <f t="shared" si="48"/>
        <v>0</v>
      </c>
    </row>
    <row r="100" spans="1:35" ht="15" customHeight="1">
      <c r="A100" s="85" t="s">
        <v>343</v>
      </c>
      <c r="B100" s="14" t="s">
        <v>66</v>
      </c>
      <c r="C100" s="18" t="s">
        <v>9</v>
      </c>
      <c r="D100" s="19">
        <v>35</v>
      </c>
      <c r="E100" s="20">
        <f t="shared" si="47"/>
        <v>0</v>
      </c>
      <c r="F100" s="75"/>
      <c r="G100" s="100">
        <f t="shared" si="35"/>
        <v>0</v>
      </c>
      <c r="H100" s="107"/>
      <c r="I100" s="147">
        <f t="shared" si="35"/>
        <v>0</v>
      </c>
      <c r="J100" s="214"/>
      <c r="K100" s="147">
        <f t="shared" si="36"/>
        <v>0</v>
      </c>
      <c r="L100" s="214"/>
      <c r="M100" s="147">
        <f t="shared" si="33"/>
        <v>0</v>
      </c>
      <c r="N100" s="75"/>
      <c r="O100" s="100">
        <f t="shared" si="37"/>
        <v>0</v>
      </c>
      <c r="P100" s="233"/>
      <c r="Q100" s="184">
        <f t="shared" si="38"/>
        <v>0</v>
      </c>
      <c r="R100" s="234"/>
      <c r="S100" s="184">
        <f t="shared" si="39"/>
        <v>0</v>
      </c>
      <c r="T100" s="234"/>
      <c r="U100" s="184">
        <f t="shared" si="40"/>
        <v>0</v>
      </c>
      <c r="V100" s="75"/>
      <c r="W100" s="100">
        <f t="shared" si="41"/>
        <v>0</v>
      </c>
      <c r="X100" s="107"/>
      <c r="Y100" s="147">
        <f t="shared" si="42"/>
        <v>0</v>
      </c>
      <c r="Z100" s="107"/>
      <c r="AA100" s="147">
        <f t="shared" si="43"/>
        <v>0</v>
      </c>
      <c r="AB100" s="107"/>
      <c r="AC100" s="147">
        <f t="shared" si="44"/>
        <v>0</v>
      </c>
      <c r="AD100" s="75"/>
      <c r="AE100" s="100">
        <f t="shared" si="49"/>
        <v>0</v>
      </c>
      <c r="AF100" s="171"/>
      <c r="AG100" s="140">
        <f t="shared" si="46"/>
        <v>0</v>
      </c>
      <c r="AH100" s="83">
        <f t="shared" si="48"/>
        <v>0</v>
      </c>
    </row>
    <row r="101" spans="1:35" ht="15" customHeight="1">
      <c r="A101" s="85" t="s">
        <v>348</v>
      </c>
      <c r="B101" s="14" t="s">
        <v>66</v>
      </c>
      <c r="C101" s="18" t="s">
        <v>4</v>
      </c>
      <c r="D101" s="19">
        <v>140</v>
      </c>
      <c r="E101" s="20">
        <f t="shared" si="47"/>
        <v>0</v>
      </c>
      <c r="F101" s="75"/>
      <c r="G101" s="100">
        <f>IF($D101="",0,$D101*F101)</f>
        <v>0</v>
      </c>
      <c r="H101" s="107"/>
      <c r="I101" s="147">
        <f>IF($D101="",0,$D101*H101)</f>
        <v>0</v>
      </c>
      <c r="J101" s="214"/>
      <c r="K101" s="147">
        <f t="shared" si="36"/>
        <v>0</v>
      </c>
      <c r="L101" s="214"/>
      <c r="M101" s="147">
        <f t="shared" si="33"/>
        <v>0</v>
      </c>
      <c r="N101" s="75"/>
      <c r="O101" s="100">
        <f t="shared" si="37"/>
        <v>0</v>
      </c>
      <c r="P101" s="233"/>
      <c r="Q101" s="184">
        <f t="shared" si="38"/>
        <v>0</v>
      </c>
      <c r="R101" s="234"/>
      <c r="S101" s="184">
        <f t="shared" si="39"/>
        <v>0</v>
      </c>
      <c r="T101" s="234"/>
      <c r="U101" s="184">
        <f t="shared" si="40"/>
        <v>0</v>
      </c>
      <c r="V101" s="75"/>
      <c r="W101" s="100">
        <f t="shared" si="41"/>
        <v>0</v>
      </c>
      <c r="X101" s="107"/>
      <c r="Y101" s="147">
        <f t="shared" si="42"/>
        <v>0</v>
      </c>
      <c r="Z101" s="107"/>
      <c r="AA101" s="147">
        <f t="shared" si="43"/>
        <v>0</v>
      </c>
      <c r="AB101" s="107"/>
      <c r="AC101" s="147">
        <f t="shared" si="44"/>
        <v>0</v>
      </c>
      <c r="AD101" s="75"/>
      <c r="AE101" s="100">
        <f t="shared" si="49"/>
        <v>0</v>
      </c>
      <c r="AF101" s="171"/>
      <c r="AG101" s="140">
        <f t="shared" si="46"/>
        <v>0</v>
      </c>
      <c r="AH101" s="83">
        <f t="shared" si="48"/>
        <v>0</v>
      </c>
    </row>
    <row r="102" spans="1:35" ht="15" customHeight="1">
      <c r="A102" s="85" t="s">
        <v>355</v>
      </c>
      <c r="B102" s="14" t="s">
        <v>66</v>
      </c>
      <c r="C102" s="18" t="s">
        <v>8</v>
      </c>
      <c r="D102" s="19">
        <v>60</v>
      </c>
      <c r="E102" s="20">
        <f t="shared" si="47"/>
        <v>0</v>
      </c>
      <c r="F102" s="75"/>
      <c r="G102" s="100">
        <f>IF($D102="",0,$D102*F102)</f>
        <v>0</v>
      </c>
      <c r="H102" s="107"/>
      <c r="I102" s="147">
        <f>IF($D102="",0,$D102*H102)</f>
        <v>0</v>
      </c>
      <c r="J102" s="214"/>
      <c r="K102" s="147">
        <f t="shared" si="36"/>
        <v>0</v>
      </c>
      <c r="L102" s="214"/>
      <c r="M102" s="147">
        <f t="shared" ref="M102:M105" si="79">IF($D102="",0,$D102*L102)</f>
        <v>0</v>
      </c>
      <c r="N102" s="75"/>
      <c r="O102" s="100">
        <f t="shared" si="37"/>
        <v>0</v>
      </c>
      <c r="P102" s="233"/>
      <c r="Q102" s="184">
        <f t="shared" si="38"/>
        <v>0</v>
      </c>
      <c r="R102" s="234"/>
      <c r="S102" s="184">
        <f t="shared" si="39"/>
        <v>0</v>
      </c>
      <c r="T102" s="234"/>
      <c r="U102" s="184">
        <f t="shared" si="40"/>
        <v>0</v>
      </c>
      <c r="V102" s="75"/>
      <c r="W102" s="100">
        <f t="shared" si="41"/>
        <v>0</v>
      </c>
      <c r="X102" s="107"/>
      <c r="Y102" s="147">
        <f t="shared" si="42"/>
        <v>0</v>
      </c>
      <c r="Z102" s="107"/>
      <c r="AA102" s="147">
        <f t="shared" si="43"/>
        <v>0</v>
      </c>
      <c r="AB102" s="107"/>
      <c r="AC102" s="147">
        <f t="shared" si="44"/>
        <v>0</v>
      </c>
      <c r="AD102" s="75"/>
      <c r="AE102" s="100">
        <f t="shared" si="49"/>
        <v>0</v>
      </c>
      <c r="AF102" s="171"/>
      <c r="AG102" s="140">
        <f t="shared" si="46"/>
        <v>0</v>
      </c>
      <c r="AH102" s="83">
        <f t="shared" si="48"/>
        <v>0</v>
      </c>
    </row>
    <row r="103" spans="1:35" ht="15" customHeight="1">
      <c r="A103" s="91" t="s">
        <v>372</v>
      </c>
      <c r="B103" s="14" t="s">
        <v>66</v>
      </c>
      <c r="C103" s="18" t="str">
        <f ca="1">IF($A103="","",INDEX(INDIRECT("'MA-Liste'!"&amp;$C$11),MATCH($A103,'MA-Liste'!$M:$M,FALSE)))</f>
        <v>G</v>
      </c>
      <c r="D103" s="19">
        <f t="shared" ref="D103:D105" ca="1" si="80">IF(OR($C103="",$C103=0),"",VLOOKUP($C103,Ansätze,$D$11,FALSE))</f>
        <v>35</v>
      </c>
      <c r="E103" s="20">
        <f t="shared" si="47"/>
        <v>0</v>
      </c>
      <c r="F103" s="75"/>
      <c r="G103" s="100">
        <f ca="1">IF($D103="",0,$D103*F103)</f>
        <v>0</v>
      </c>
      <c r="H103" s="107"/>
      <c r="I103" s="147">
        <f ca="1">IF($D103="",0,$D103*H103)</f>
        <v>0</v>
      </c>
      <c r="J103" s="214"/>
      <c r="K103" s="147">
        <f t="shared" ca="1" si="36"/>
        <v>0</v>
      </c>
      <c r="L103" s="214"/>
      <c r="M103" s="147">
        <f t="shared" ca="1" si="79"/>
        <v>0</v>
      </c>
      <c r="N103" s="75"/>
      <c r="O103" s="100">
        <f t="shared" ca="1" si="37"/>
        <v>0</v>
      </c>
      <c r="P103" s="233"/>
      <c r="Q103" s="184">
        <f t="shared" ca="1" si="38"/>
        <v>0</v>
      </c>
      <c r="R103" s="234"/>
      <c r="S103" s="184">
        <f t="shared" ca="1" si="39"/>
        <v>0</v>
      </c>
      <c r="T103" s="234"/>
      <c r="U103" s="184">
        <f t="shared" ca="1" si="40"/>
        <v>0</v>
      </c>
      <c r="V103" s="75"/>
      <c r="W103" s="100">
        <f t="shared" ca="1" si="41"/>
        <v>0</v>
      </c>
      <c r="X103" s="107"/>
      <c r="Y103" s="147">
        <f t="shared" ca="1" si="42"/>
        <v>0</v>
      </c>
      <c r="Z103" s="107"/>
      <c r="AA103" s="147">
        <f t="shared" ca="1" si="43"/>
        <v>0</v>
      </c>
      <c r="AB103" s="107"/>
      <c r="AC103" s="147">
        <f t="shared" ca="1" si="44"/>
        <v>0</v>
      </c>
      <c r="AD103" s="75"/>
      <c r="AE103" s="100">
        <f t="shared" ca="1" si="49"/>
        <v>0</v>
      </c>
      <c r="AF103" s="171"/>
      <c r="AG103" s="140">
        <f t="shared" ca="1" si="46"/>
        <v>0</v>
      </c>
      <c r="AH103" s="83">
        <f t="shared" ca="1" si="48"/>
        <v>0</v>
      </c>
    </row>
    <row r="104" spans="1:35" ht="15" customHeight="1">
      <c r="A104" s="91" t="s">
        <v>370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ca="1" si="80"/>
        <v>35</v>
      </c>
      <c r="E104" s="20">
        <f t="shared" si="47"/>
        <v>0</v>
      </c>
      <c r="F104" s="75"/>
      <c r="G104" s="100">
        <f ca="1">IF($D104="",0,$D104*F104)</f>
        <v>0</v>
      </c>
      <c r="H104" s="107"/>
      <c r="I104" s="147">
        <f ca="1">IF($D104="",0,$D104*H104)</f>
        <v>0</v>
      </c>
      <c r="J104" s="214"/>
      <c r="K104" s="147">
        <f t="shared" ca="1" si="36"/>
        <v>0</v>
      </c>
      <c r="L104" s="214"/>
      <c r="M104" s="147">
        <f t="shared" ca="1" si="79"/>
        <v>0</v>
      </c>
      <c r="N104" s="75"/>
      <c r="O104" s="100">
        <f t="shared" ca="1" si="37"/>
        <v>0</v>
      </c>
      <c r="P104" s="233"/>
      <c r="Q104" s="184">
        <f t="shared" ca="1" si="38"/>
        <v>0</v>
      </c>
      <c r="R104" s="234"/>
      <c r="S104" s="184">
        <f t="shared" ca="1" si="39"/>
        <v>0</v>
      </c>
      <c r="T104" s="234"/>
      <c r="U104" s="184">
        <f t="shared" ca="1" si="40"/>
        <v>0</v>
      </c>
      <c r="V104" s="75"/>
      <c r="W104" s="100">
        <f t="shared" ca="1" si="41"/>
        <v>0</v>
      </c>
      <c r="X104" s="107"/>
      <c r="Y104" s="147">
        <f t="shared" ca="1" si="42"/>
        <v>0</v>
      </c>
      <c r="Z104" s="107"/>
      <c r="AA104" s="147">
        <f t="shared" ca="1" si="43"/>
        <v>0</v>
      </c>
      <c r="AB104" s="107"/>
      <c r="AC104" s="147">
        <f t="shared" ca="1" si="44"/>
        <v>0</v>
      </c>
      <c r="AD104" s="75"/>
      <c r="AE104" s="100">
        <f t="shared" ca="1" si="49"/>
        <v>0</v>
      </c>
      <c r="AF104" s="171"/>
      <c r="AG104" s="140">
        <f t="shared" ca="1" si="46"/>
        <v>0</v>
      </c>
      <c r="AH104" s="83">
        <f t="shared" ca="1" si="48"/>
        <v>0</v>
      </c>
    </row>
    <row r="105" spans="1:35" ht="15" customHeight="1">
      <c r="A105" s="91" t="s">
        <v>381</v>
      </c>
      <c r="B105" s="14" t="s">
        <v>66</v>
      </c>
      <c r="C105" s="18" t="str">
        <f ca="1">IF($A105="","",INDEX(INDIRECT("'MA-Liste'!"&amp;$C$11),MATCH($A105,'MA-Liste'!$M:$M,FALSE)))</f>
        <v>C</v>
      </c>
      <c r="D105" s="19">
        <f t="shared" ca="1" si="80"/>
        <v>118</v>
      </c>
      <c r="E105" s="20">
        <f t="shared" si="47"/>
        <v>0</v>
      </c>
      <c r="F105" s="75"/>
      <c r="G105" s="100">
        <f ca="1">IF($D105="",0,$D105*F105)</f>
        <v>0</v>
      </c>
      <c r="H105" s="107"/>
      <c r="I105" s="147">
        <f ca="1">IF($D105="",0,$D105*H105)</f>
        <v>0</v>
      </c>
      <c r="J105" s="214"/>
      <c r="K105" s="147">
        <f t="shared" ca="1" si="36"/>
        <v>0</v>
      </c>
      <c r="L105" s="214"/>
      <c r="M105" s="147">
        <f t="shared" ca="1" si="79"/>
        <v>0</v>
      </c>
      <c r="N105" s="75"/>
      <c r="O105" s="100">
        <f t="shared" ca="1" si="37"/>
        <v>0</v>
      </c>
      <c r="P105" s="233"/>
      <c r="Q105" s="184">
        <f t="shared" ca="1" si="38"/>
        <v>0</v>
      </c>
      <c r="R105" s="234"/>
      <c r="S105" s="184">
        <f t="shared" ca="1" si="39"/>
        <v>0</v>
      </c>
      <c r="T105" s="234"/>
      <c r="U105" s="184">
        <f t="shared" ca="1" si="40"/>
        <v>0</v>
      </c>
      <c r="V105" s="75"/>
      <c r="W105" s="100">
        <f t="shared" ca="1" si="41"/>
        <v>0</v>
      </c>
      <c r="X105" s="107"/>
      <c r="Y105" s="147">
        <f t="shared" ca="1" si="42"/>
        <v>0</v>
      </c>
      <c r="Z105" s="107"/>
      <c r="AA105" s="147">
        <f t="shared" ca="1" si="43"/>
        <v>0</v>
      </c>
      <c r="AB105" s="107"/>
      <c r="AC105" s="147">
        <f t="shared" ca="1" si="44"/>
        <v>0</v>
      </c>
      <c r="AD105" s="75"/>
      <c r="AE105" s="100">
        <f t="shared" ca="1" si="49"/>
        <v>0</v>
      </c>
      <c r="AF105" s="171"/>
      <c r="AG105" s="140">
        <f t="shared" ca="1" si="46"/>
        <v>0</v>
      </c>
      <c r="AH105" s="83">
        <f t="shared" ca="1" si="48"/>
        <v>0</v>
      </c>
    </row>
    <row r="106" spans="1:35" ht="15" customHeight="1">
      <c r="A106" s="85"/>
      <c r="B106" s="14"/>
      <c r="C106" s="18"/>
      <c r="D106" s="19"/>
      <c r="E106" s="20"/>
      <c r="F106" s="75"/>
      <c r="G106" s="100"/>
      <c r="H106" s="107"/>
      <c r="I106" s="147"/>
      <c r="J106" s="214"/>
      <c r="K106" s="147"/>
      <c r="L106" s="214"/>
      <c r="M106" s="147"/>
      <c r="N106" s="75"/>
      <c r="O106" s="100"/>
      <c r="P106" s="233"/>
      <c r="Q106" s="184"/>
      <c r="R106" s="234"/>
      <c r="S106" s="184"/>
      <c r="T106" s="234"/>
      <c r="U106" s="184"/>
      <c r="V106" s="75"/>
      <c r="W106" s="100"/>
      <c r="X106" s="107"/>
      <c r="Y106" s="147"/>
      <c r="Z106" s="107"/>
      <c r="AA106" s="147"/>
      <c r="AB106" s="107"/>
      <c r="AC106" s="147"/>
      <c r="AD106" s="75"/>
      <c r="AE106" s="100"/>
      <c r="AF106" s="171"/>
      <c r="AG106" s="140"/>
      <c r="AH106" s="83">
        <f t="shared" si="48"/>
        <v>0</v>
      </c>
    </row>
    <row r="107" spans="1:35" s="62" customFormat="1" ht="15" customHeight="1">
      <c r="A107" s="86"/>
      <c r="C107" s="63" t="s">
        <v>155</v>
      </c>
      <c r="D107" s="57"/>
      <c r="E107" s="20">
        <f t="shared" ref="E107" si="81">F107+H107+J107+N107+P107+R107+V107+X107+Z107+AD107+AF107</f>
        <v>0</v>
      </c>
      <c r="F107" s="76">
        <f>SUM(F12:F106)</f>
        <v>0</v>
      </c>
      <c r="G107" s="77"/>
      <c r="H107" s="154">
        <f>SUM(H12:H106)</f>
        <v>0</v>
      </c>
      <c r="I107" s="155"/>
      <c r="J107" s="207">
        <f>SUM(J12:J106)</f>
        <v>0</v>
      </c>
      <c r="K107" s="207"/>
      <c r="L107" s="207">
        <f>SUM(L12:L106)</f>
        <v>9.75</v>
      </c>
      <c r="M107" s="207"/>
      <c r="N107" s="76">
        <f>SUM(N12:N106)</f>
        <v>0</v>
      </c>
      <c r="O107" s="77"/>
      <c r="P107" s="185">
        <f>SUM(P12:P106)</f>
        <v>0</v>
      </c>
      <c r="Q107" s="186"/>
      <c r="R107" s="212">
        <f>SUM(R12:R106)</f>
        <v>0</v>
      </c>
      <c r="S107" s="212"/>
      <c r="T107" s="212">
        <f>SUM(T12:T106)</f>
        <v>9.5</v>
      </c>
      <c r="U107" s="212"/>
      <c r="V107" s="76">
        <f>SUM(V12:V106)</f>
        <v>0</v>
      </c>
      <c r="W107" s="77"/>
      <c r="X107" s="154">
        <f>SUM(X12:X106)</f>
        <v>0</v>
      </c>
      <c r="Y107" s="155"/>
      <c r="Z107" s="154">
        <f>SUM(Z12:Z106)</f>
        <v>0</v>
      </c>
      <c r="AA107" s="155"/>
      <c r="AB107" s="154">
        <f>SUM(AB12:AB106)</f>
        <v>249.5</v>
      </c>
      <c r="AC107" s="155"/>
      <c r="AD107" s="76">
        <f>SUM(AD12:AD106)</f>
        <v>0</v>
      </c>
      <c r="AE107" s="77"/>
      <c r="AF107" s="77">
        <f>SUM(AF12:AF106)</f>
        <v>0</v>
      </c>
      <c r="AG107" s="77"/>
      <c r="AH107" s="77"/>
    </row>
    <row r="108" spans="1:35" ht="9.75" customHeight="1">
      <c r="A108" s="87"/>
      <c r="B108" s="40"/>
      <c r="C108" s="69"/>
      <c r="D108" s="70"/>
      <c r="E108" s="70"/>
      <c r="F108" s="78"/>
      <c r="G108" s="79"/>
      <c r="H108" s="156"/>
      <c r="I108" s="157"/>
      <c r="J108" s="208"/>
      <c r="K108" s="208"/>
      <c r="L108" s="208"/>
      <c r="M108" s="208"/>
      <c r="N108" s="78"/>
      <c r="O108" s="79"/>
      <c r="P108" s="187"/>
      <c r="Q108" s="188"/>
      <c r="R108" s="213"/>
      <c r="S108" s="213"/>
      <c r="T108" s="213"/>
      <c r="U108" s="213"/>
      <c r="V108" s="78"/>
      <c r="W108" s="79"/>
      <c r="X108" s="156"/>
      <c r="Y108" s="157"/>
      <c r="Z108" s="156"/>
      <c r="AA108" s="157"/>
      <c r="AB108" s="156"/>
      <c r="AC108" s="157"/>
      <c r="AD108" s="78"/>
      <c r="AE108" s="79"/>
      <c r="AF108" s="70"/>
      <c r="AG108" s="70"/>
      <c r="AH108" s="70"/>
      <c r="AI108" s="65"/>
    </row>
    <row r="109" spans="1:35" s="14" customFormat="1" ht="15" customHeight="1">
      <c r="A109" s="159"/>
      <c r="B109" s="159"/>
      <c r="C109" s="67" t="s">
        <v>156</v>
      </c>
      <c r="D109" s="160"/>
      <c r="E109" s="161"/>
      <c r="F109" s="80"/>
      <c r="G109" s="81">
        <f ca="1">SUM(G12:G108)</f>
        <v>0</v>
      </c>
      <c r="H109" s="80"/>
      <c r="I109" s="81">
        <f ca="1">SUM(I12:I108)</f>
        <v>0</v>
      </c>
      <c r="J109" s="97"/>
      <c r="K109" s="97">
        <f ca="1">SUM(K12:K108)</f>
        <v>0</v>
      </c>
      <c r="L109" s="97"/>
      <c r="M109" s="97">
        <f ca="1">SUM(M12:M108)</f>
        <v>1216.5</v>
      </c>
      <c r="N109" s="80"/>
      <c r="O109" s="81">
        <f ca="1">SUM(O12:O108)</f>
        <v>0</v>
      </c>
      <c r="P109" s="80"/>
      <c r="Q109" s="81">
        <f ca="1">SUM(Q12:Q108)</f>
        <v>0</v>
      </c>
      <c r="R109" s="97"/>
      <c r="S109" s="97">
        <f ca="1">SUM(S12:S108)</f>
        <v>0</v>
      </c>
      <c r="T109" s="97"/>
      <c r="U109" s="97">
        <f ca="1">SUM(U12:U108)</f>
        <v>1069</v>
      </c>
      <c r="V109" s="80"/>
      <c r="W109" s="81">
        <f ca="1">SUM(W12:W108)</f>
        <v>0</v>
      </c>
      <c r="X109" s="80"/>
      <c r="Y109" s="81">
        <f ca="1">SUM(Y12:Y108)</f>
        <v>0</v>
      </c>
      <c r="Z109" s="80"/>
      <c r="AA109" s="81">
        <f ca="1">SUM(AA12:AA108)</f>
        <v>0</v>
      </c>
      <c r="AB109" s="80"/>
      <c r="AC109" s="81">
        <f ca="1">SUM(AC12:AC108)</f>
        <v>11872.5</v>
      </c>
      <c r="AD109" s="80"/>
      <c r="AE109" s="81">
        <f ca="1">SUM(AE12:AE108)</f>
        <v>0</v>
      </c>
      <c r="AF109" s="81"/>
      <c r="AG109" s="81">
        <f ca="1">SUM(AG12:AG108)</f>
        <v>0</v>
      </c>
      <c r="AH109" s="81">
        <f ca="1">SUM(AH13:AH108)</f>
        <v>14158</v>
      </c>
    </row>
    <row r="110" spans="1:35">
      <c r="C110" s="41" t="s">
        <v>25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191"/>
      <c r="Q110" s="191"/>
      <c r="R110" s="191"/>
      <c r="S110" s="191"/>
      <c r="T110" s="191"/>
      <c r="U110" s="19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2">
        <f ca="1">SUBTOTAL(9,AH13:AH108)</f>
        <v>14158</v>
      </c>
    </row>
    <row r="111" spans="1:35">
      <c r="C111" s="56"/>
      <c r="F111" s="56"/>
      <c r="G111" s="56"/>
      <c r="H111" s="158"/>
      <c r="I111" s="158"/>
      <c r="J111" s="158"/>
      <c r="K111" s="158"/>
      <c r="L111" s="158"/>
      <c r="M111" s="158"/>
      <c r="N111" s="56"/>
      <c r="O111" s="56"/>
      <c r="P111" s="192"/>
      <c r="Q111" s="192"/>
      <c r="R111" s="192"/>
      <c r="S111" s="192"/>
      <c r="T111" s="192"/>
      <c r="U111" s="192"/>
      <c r="V111" s="56"/>
      <c r="W111" s="56"/>
      <c r="X111" s="158"/>
      <c r="Y111" s="158"/>
      <c r="Z111" s="158"/>
      <c r="AA111" s="158"/>
      <c r="AB111" s="158"/>
      <c r="AC111" s="158"/>
      <c r="AD111" s="56"/>
      <c r="AE111" s="56"/>
      <c r="AF111" s="56"/>
      <c r="AG111" s="56"/>
    </row>
    <row r="112" spans="1:35">
      <c r="A112" s="218" t="s">
        <v>309</v>
      </c>
      <c r="B112">
        <v>3.5</v>
      </c>
      <c r="AH112" s="19"/>
    </row>
    <row r="116" spans="17:34">
      <c r="Q116" s="193">
        <f>SUM(Q112:Q115)</f>
        <v>0</v>
      </c>
    </row>
    <row r="121" spans="17:34">
      <c r="AH121" s="21">
        <f>SUM(AH119-AH118)</f>
        <v>0</v>
      </c>
    </row>
  </sheetData>
  <autoFilter ref="A12:AH109" xr:uid="{00000000-0009-0000-0000-00003C000000}"/>
  <mergeCells count="16">
    <mergeCell ref="AB10:AC10"/>
    <mergeCell ref="AD10:AE10"/>
    <mergeCell ref="AF10:AG10"/>
    <mergeCell ref="P10:Q10"/>
    <mergeCell ref="R10:S10"/>
    <mergeCell ref="T10:U10"/>
    <mergeCell ref="V10:W10"/>
    <mergeCell ref="X10:Y10"/>
    <mergeCell ref="Z10:AA10"/>
    <mergeCell ref="N10:O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09" xr:uid="{00000000-0002-0000-3C00-000000000000}">
      <formula1>Name</formula1>
    </dataValidation>
    <dataValidation type="list" allowBlank="1" showInputMessage="1" showErrorMessage="1" sqref="C12" xr:uid="{00000000-0002-0000-3C00-000001000000}">
      <formula1>Kategorie</formula1>
    </dataValidation>
    <dataValidation type="list" allowBlank="1" showInputMessage="1" showErrorMessage="1" sqref="D12" xr:uid="{00000000-0002-0000-3C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>
    <tabColor rgb="FFFF0000"/>
    <pageSetUpPr fitToPage="1"/>
  </sheetPr>
  <dimension ref="A1:AJ121"/>
  <sheetViews>
    <sheetView topLeftCell="D10" zoomScale="120" zoomScaleNormal="120" zoomScaleSheetLayoutView="100" workbookViewId="0">
      <pane xSplit="6720" topLeftCell="S1" activePane="topRight"/>
      <selection activeCell="E10" sqref="E1:G1048576"/>
      <selection pane="topRight" activeCell="V21" sqref="V21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3" width="9.7109375" style="127" customWidth="1"/>
    <col min="14" max="15" width="9.7109375" style="21" customWidth="1"/>
    <col min="16" max="21" width="9.7109375" style="193" customWidth="1"/>
    <col min="22" max="23" width="9.7109375" style="21" customWidth="1"/>
    <col min="24" max="29" width="9.7109375" style="127" customWidth="1"/>
    <col min="30" max="33" width="9.7109375" style="21" customWidth="1"/>
    <col min="34" max="34" width="11.85546875" style="21" customWidth="1"/>
    <col min="35" max="35" width="9.7109375" customWidth="1"/>
  </cols>
  <sheetData>
    <row r="1" spans="1:36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3"/>
      <c r="O1" s="3"/>
      <c r="P1" s="172"/>
      <c r="Q1" s="172"/>
      <c r="R1" s="172"/>
      <c r="S1" s="172"/>
      <c r="T1" s="172"/>
      <c r="U1" s="172"/>
      <c r="V1" s="3"/>
      <c r="W1" s="3"/>
      <c r="X1" s="123"/>
      <c r="Y1" s="123"/>
      <c r="Z1" s="123"/>
      <c r="AA1" s="123"/>
      <c r="AB1" s="123"/>
      <c r="AC1" s="123"/>
      <c r="AD1" s="3"/>
      <c r="AE1" s="3"/>
      <c r="AF1" s="3"/>
      <c r="AG1" s="3"/>
      <c r="AH1" s="3"/>
      <c r="AI1" s="3"/>
    </row>
    <row r="2" spans="1:36" s="15" customFormat="1" ht="15" customHeight="1">
      <c r="A2" s="106" t="s">
        <v>22</v>
      </c>
      <c r="H2" s="8"/>
      <c r="I2" s="8"/>
      <c r="J2" s="8"/>
      <c r="K2" s="8"/>
      <c r="L2" s="8"/>
      <c r="M2" s="8"/>
      <c r="P2" s="173"/>
      <c r="Q2" s="173"/>
      <c r="R2" s="173"/>
      <c r="S2" s="173"/>
      <c r="T2" s="173"/>
      <c r="U2" s="173"/>
      <c r="X2" s="8"/>
      <c r="Y2" s="8"/>
      <c r="Z2" s="8"/>
      <c r="AA2" s="8"/>
      <c r="AB2" s="8"/>
      <c r="AC2" s="8"/>
    </row>
    <row r="3" spans="1:36" s="15" customFormat="1" ht="14.25">
      <c r="A3" s="105"/>
      <c r="H3" s="8"/>
      <c r="I3" s="8"/>
      <c r="J3" s="8"/>
      <c r="K3" s="8"/>
      <c r="L3" s="8"/>
      <c r="M3" s="8"/>
      <c r="P3" s="173"/>
      <c r="Q3" s="173"/>
      <c r="R3" s="173"/>
      <c r="S3" s="173"/>
      <c r="T3" s="173"/>
      <c r="U3" s="173"/>
      <c r="X3" s="8"/>
      <c r="Y3" s="8"/>
      <c r="Z3" s="8"/>
      <c r="AA3" s="8"/>
      <c r="AB3" s="8"/>
      <c r="AC3" s="8"/>
    </row>
    <row r="4" spans="1:36" s="15" customFormat="1" ht="15">
      <c r="A4" s="106" t="s">
        <v>159</v>
      </c>
      <c r="B4" s="275" t="str">
        <f>IF(Vertragsdaten!B6="","",Vertragsdaten!B6)</f>
        <v>EP SIEP</v>
      </c>
      <c r="C4" s="275"/>
      <c r="D4" s="275"/>
      <c r="E4" s="59"/>
      <c r="F4" s="59"/>
      <c r="G4" s="59"/>
      <c r="H4" s="150"/>
      <c r="I4" s="150"/>
      <c r="J4" s="150"/>
      <c r="K4" s="150"/>
      <c r="L4" s="150"/>
      <c r="M4" s="150"/>
      <c r="N4" s="59"/>
      <c r="O4" s="59"/>
      <c r="P4" s="174"/>
      <c r="Q4" s="174"/>
      <c r="R4" s="174"/>
      <c r="S4" s="174"/>
      <c r="T4" s="174"/>
      <c r="U4" s="174"/>
      <c r="V4" s="59"/>
      <c r="W4" s="59"/>
      <c r="X4" s="150"/>
      <c r="Y4" s="150"/>
      <c r="Z4" s="150"/>
      <c r="AA4" s="150"/>
      <c r="AB4" s="150"/>
      <c r="AC4" s="150"/>
      <c r="AD4" s="59"/>
      <c r="AE4" s="59"/>
      <c r="AF4" s="59"/>
      <c r="AG4" s="59"/>
      <c r="AH4" s="59"/>
      <c r="AI4" s="59"/>
    </row>
    <row r="5" spans="1:36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P5" s="173"/>
      <c r="Q5" s="173"/>
      <c r="R5" s="173"/>
      <c r="S5" s="173"/>
      <c r="T5" s="173"/>
      <c r="U5" s="173"/>
      <c r="X5" s="8"/>
      <c r="Y5" s="8"/>
      <c r="Z5" s="8"/>
      <c r="AA5" s="8"/>
      <c r="AB5" s="8"/>
      <c r="AC5" s="8"/>
    </row>
    <row r="6" spans="1:36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75"/>
      <c r="Q6" s="175"/>
      <c r="R6" s="175"/>
      <c r="S6" s="175"/>
      <c r="T6" s="175"/>
      <c r="U6" s="175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4"/>
      <c r="AI6" s="84"/>
    </row>
    <row r="7" spans="1:36" s="15" customFormat="1" ht="15" customHeight="1">
      <c r="A7" s="106"/>
      <c r="H7" s="8"/>
      <c r="I7" s="8"/>
      <c r="J7" s="8"/>
      <c r="K7" s="8"/>
      <c r="L7" s="8"/>
      <c r="M7" s="8"/>
      <c r="P7" s="173"/>
      <c r="Q7" s="173"/>
      <c r="R7" s="173"/>
      <c r="S7" s="173"/>
      <c r="T7" s="173"/>
      <c r="U7" s="173"/>
      <c r="X7" s="8"/>
      <c r="Y7" s="8"/>
      <c r="Z7" s="8"/>
      <c r="AA7" s="8"/>
      <c r="AB7" s="8"/>
      <c r="AC7" s="8"/>
      <c r="AH7" s="64"/>
      <c r="AI7" s="64"/>
    </row>
    <row r="8" spans="1:36" s="8" customFormat="1" ht="15">
      <c r="A8" s="106" t="s">
        <v>161</v>
      </c>
      <c r="B8" s="354">
        <v>44228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75"/>
      <c r="Q8" s="175"/>
      <c r="R8" s="175"/>
      <c r="S8" s="175"/>
      <c r="T8" s="175"/>
      <c r="U8" s="175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4"/>
      <c r="AI8" s="84"/>
    </row>
    <row r="9" spans="1:36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/>
      <c r="O9"/>
      <c r="P9" s="176"/>
      <c r="Q9" s="176"/>
      <c r="R9" s="176"/>
      <c r="S9" s="176"/>
      <c r="T9" s="176"/>
      <c r="U9" s="176"/>
      <c r="V9"/>
      <c r="W9"/>
      <c r="X9" s="14"/>
      <c r="Y9" s="14"/>
      <c r="Z9" s="14"/>
      <c r="AA9" s="14"/>
      <c r="AB9" s="14"/>
      <c r="AC9" s="14"/>
      <c r="AD9"/>
      <c r="AE9"/>
      <c r="AF9"/>
      <c r="AG9"/>
      <c r="AH9"/>
    </row>
    <row r="10" spans="1:36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266</v>
      </c>
      <c r="O10" s="357"/>
      <c r="P10" s="358" t="s">
        <v>271</v>
      </c>
      <c r="Q10" s="359"/>
      <c r="R10" s="358" t="s">
        <v>322</v>
      </c>
      <c r="S10" s="359"/>
      <c r="T10" s="358" t="s">
        <v>384</v>
      </c>
      <c r="U10" s="359"/>
      <c r="V10" s="352" t="s">
        <v>267</v>
      </c>
      <c r="W10" s="357"/>
      <c r="X10" s="352" t="s">
        <v>269</v>
      </c>
      <c r="Y10" s="357"/>
      <c r="Z10" s="352" t="s">
        <v>323</v>
      </c>
      <c r="AA10" s="357"/>
      <c r="AB10" s="352" t="s">
        <v>383</v>
      </c>
      <c r="AC10" s="357"/>
      <c r="AD10" s="352" t="s">
        <v>196</v>
      </c>
      <c r="AE10" s="353"/>
      <c r="AF10" s="352" t="s">
        <v>297</v>
      </c>
      <c r="AG10" s="353"/>
      <c r="AH10"/>
    </row>
    <row r="11" spans="1:36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72"/>
      <c r="O11" s="73"/>
      <c r="P11" s="177"/>
      <c r="Q11" s="178"/>
      <c r="R11" s="210"/>
      <c r="S11" s="210"/>
      <c r="T11" s="210"/>
      <c r="U11" s="210"/>
      <c r="V11" s="72"/>
      <c r="W11" s="73"/>
      <c r="X11" s="151"/>
      <c r="Y11" s="152"/>
      <c r="Z11" s="151"/>
      <c r="AA11" s="152"/>
      <c r="AB11" s="151"/>
      <c r="AC11" s="152"/>
      <c r="AD11" s="72"/>
      <c r="AE11" s="73"/>
      <c r="AF11" s="66"/>
      <c r="AG11" s="66"/>
      <c r="AH11"/>
    </row>
    <row r="12" spans="1:36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74" t="s">
        <v>23</v>
      </c>
      <c r="O12" s="46" t="s">
        <v>157</v>
      </c>
      <c r="P12" s="179" t="s">
        <v>23</v>
      </c>
      <c r="Q12" s="180" t="s">
        <v>157</v>
      </c>
      <c r="R12" s="211" t="s">
        <v>23</v>
      </c>
      <c r="S12" s="211" t="s">
        <v>157</v>
      </c>
      <c r="T12" s="211" t="s">
        <v>23</v>
      </c>
      <c r="U12" s="211" t="s">
        <v>157</v>
      </c>
      <c r="V12" s="74" t="s">
        <v>23</v>
      </c>
      <c r="W12" s="46" t="s">
        <v>157</v>
      </c>
      <c r="X12" s="74" t="s">
        <v>23</v>
      </c>
      <c r="Y12" s="46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82" t="s">
        <v>23</v>
      </c>
      <c r="AE12" s="13" t="s">
        <v>157</v>
      </c>
      <c r="AF12" s="13" t="s">
        <v>23</v>
      </c>
      <c r="AG12" s="13" t="s">
        <v>157</v>
      </c>
      <c r="AH12" s="61" t="s">
        <v>154</v>
      </c>
    </row>
    <row r="13" spans="1:36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0" ca="1" si="0">IF(OR($C13="",$C13=0),"",VLOOKUP($C13,Ansätze,$D$11,FALSE))</f>
        <v>140</v>
      </c>
      <c r="E13" s="20">
        <f>F13+H13+J13+N13+P13+R13+V13+X13+Z13+AD13+AF13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0"/>
      <c r="O13" s="99">
        <f ca="1">IF($D13="",0,$D13*N13)</f>
        <v>0</v>
      </c>
      <c r="P13" s="181"/>
      <c r="Q13" s="182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20"/>
      <c r="W13" s="99">
        <f ca="1">IF($D13="",0,$D13*V13)</f>
        <v>0</v>
      </c>
      <c r="X13" s="121"/>
      <c r="Y13" s="153">
        <f ca="1">IF($D13="",0,$D13*X13)</f>
        <v>0</v>
      </c>
      <c r="Z13" s="121"/>
      <c r="AA13" s="153">
        <f ca="1">IF($D13="",0,$D13*Z13)</f>
        <v>0</v>
      </c>
      <c r="AB13" s="121"/>
      <c r="AC13" s="153">
        <f ca="1">IF($D13="",0,$D13*AB13)</f>
        <v>0</v>
      </c>
      <c r="AD13" s="120"/>
      <c r="AE13" s="99">
        <f ca="1">IF($D13="",0,$D13*AD13)</f>
        <v>0</v>
      </c>
      <c r="AF13" s="171"/>
      <c r="AG13" s="140">
        <f ca="1">IF($D13="",0,$D13*AF13)</f>
        <v>0</v>
      </c>
      <c r="AH13" s="83">
        <f t="shared" ref="AH13:AH17" ca="1" si="1">IF(D13="",0,D13*E13)</f>
        <v>0</v>
      </c>
      <c r="AJ13" s="71"/>
    </row>
    <row r="14" spans="1:36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17" si="2">F14+H14+J14+N14+P14+R14+V14+X14+Z14+AD14+AF14</f>
        <v>0</v>
      </c>
      <c r="F14" s="107"/>
      <c r="G14" s="100">
        <f t="shared" ref="G14:I80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1" ca="1" si="4">IF($D14="",0,$D14*J14)</f>
        <v>0</v>
      </c>
      <c r="L14" s="122"/>
      <c r="M14" s="147">
        <f t="shared" ref="M14:M29" ca="1" si="5">IF($D14="",0,$D14*L14)</f>
        <v>0</v>
      </c>
      <c r="N14" s="104"/>
      <c r="O14" s="100">
        <f t="shared" ref="O14:O81" ca="1" si="6">IF($D14="",0,$D14*N14)</f>
        <v>0</v>
      </c>
      <c r="P14" s="183"/>
      <c r="Q14" s="184">
        <f t="shared" ref="Q14:Q81" ca="1" si="7">IF($D14="",0,$D14*P14)</f>
        <v>0</v>
      </c>
      <c r="R14" s="183"/>
      <c r="S14" s="184">
        <f t="shared" ref="S14:S81" ca="1" si="8">IF($D14="",0,$D14*R14)</f>
        <v>0</v>
      </c>
      <c r="T14" s="183"/>
      <c r="U14" s="184">
        <f t="shared" ref="U14:U81" ca="1" si="9">IF($D14="",0,$D14*T14)</f>
        <v>0</v>
      </c>
      <c r="V14" s="104"/>
      <c r="W14" s="100">
        <f t="shared" ref="W14:W81" ca="1" si="10">IF($D14="",0,$D14*V14)</f>
        <v>0</v>
      </c>
      <c r="X14" s="122"/>
      <c r="Y14" s="147">
        <f t="shared" ref="Y14:Y81" ca="1" si="11">IF($D14="",0,$D14*X14)</f>
        <v>0</v>
      </c>
      <c r="Z14" s="122"/>
      <c r="AA14" s="147">
        <f t="shared" ref="AA14:AA81" ca="1" si="12">IF($D14="",0,$D14*Z14)</f>
        <v>0</v>
      </c>
      <c r="AB14" s="122"/>
      <c r="AC14" s="147">
        <f t="shared" ref="AC14:AC81" ca="1" si="13">IF($D14="",0,$D14*AB14)</f>
        <v>0</v>
      </c>
      <c r="AD14" s="104"/>
      <c r="AE14" s="100">
        <f t="shared" ref="AE14:AE81" ca="1" si="14">IF($D14="",0,$D14*AD14)</f>
        <v>0</v>
      </c>
      <c r="AF14" s="171"/>
      <c r="AG14" s="140">
        <f t="shared" ref="AG14:AG81" ca="1" si="15">IF($D14="",0,$D14*AF14)</f>
        <v>0</v>
      </c>
      <c r="AH14" s="83">
        <f t="shared" ca="1" si="1"/>
        <v>0</v>
      </c>
    </row>
    <row r="15" spans="1:36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>F15+H15+J15+N15+P15+R15+V15+X15+Z15+AD15+AF15+T15</f>
        <v>1.5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04"/>
      <c r="O15" s="100">
        <f t="shared" ca="1" si="6"/>
        <v>0</v>
      </c>
      <c r="P15" s="183"/>
      <c r="Q15" s="184">
        <f t="shared" ca="1" si="7"/>
        <v>0</v>
      </c>
      <c r="R15" s="183"/>
      <c r="S15" s="184">
        <f t="shared" ca="1" si="8"/>
        <v>0</v>
      </c>
      <c r="T15" s="183">
        <v>1.5</v>
      </c>
      <c r="U15" s="184">
        <f t="shared" ca="1" si="9"/>
        <v>177</v>
      </c>
      <c r="V15" s="104"/>
      <c r="W15" s="100">
        <f t="shared" ca="1" si="10"/>
        <v>0</v>
      </c>
      <c r="X15" s="122"/>
      <c r="Y15" s="147">
        <f t="shared" ca="1" si="11"/>
        <v>0</v>
      </c>
      <c r="Z15" s="122"/>
      <c r="AA15" s="147">
        <f t="shared" ca="1" si="12"/>
        <v>0</v>
      </c>
      <c r="AB15" s="122"/>
      <c r="AC15" s="147">
        <f t="shared" ca="1" si="13"/>
        <v>0</v>
      </c>
      <c r="AD15" s="104"/>
      <c r="AE15" s="100">
        <f t="shared" ca="1" si="14"/>
        <v>0</v>
      </c>
      <c r="AF15" s="171"/>
      <c r="AG15" s="140">
        <f t="shared" ca="1" si="15"/>
        <v>0</v>
      </c>
      <c r="AH15" s="83">
        <f ca="1">IF(D15="",0,D15*E15)</f>
        <v>177</v>
      </c>
    </row>
    <row r="16" spans="1:36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83"/>
      <c r="Q16" s="184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04"/>
      <c r="W16" s="100">
        <f t="shared" ca="1" si="10"/>
        <v>0</v>
      </c>
      <c r="X16" s="122"/>
      <c r="Y16" s="147">
        <f t="shared" ca="1" si="11"/>
        <v>0</v>
      </c>
      <c r="Z16" s="122"/>
      <c r="AA16" s="147">
        <f t="shared" ca="1" si="12"/>
        <v>0</v>
      </c>
      <c r="AB16" s="122"/>
      <c r="AC16" s="147">
        <f t="shared" ca="1" si="13"/>
        <v>0</v>
      </c>
      <c r="AD16" s="104"/>
      <c r="AE16" s="100">
        <f t="shared" ca="1" si="14"/>
        <v>0</v>
      </c>
      <c r="AF16" s="171"/>
      <c r="AG16" s="140">
        <f t="shared" ca="1" si="15"/>
        <v>0</v>
      </c>
      <c r="AH16" s="83">
        <f t="shared" ca="1" si="1"/>
        <v>0</v>
      </c>
    </row>
    <row r="17" spans="1:3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83"/>
      <c r="Q17" s="184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04"/>
      <c r="W17" s="100">
        <f t="shared" si="10"/>
        <v>0</v>
      </c>
      <c r="X17" s="122"/>
      <c r="Y17" s="147">
        <f t="shared" si="11"/>
        <v>0</v>
      </c>
      <c r="Z17" s="122"/>
      <c r="AA17" s="147">
        <f t="shared" si="12"/>
        <v>0</v>
      </c>
      <c r="AB17" s="122"/>
      <c r="AC17" s="147">
        <f t="shared" si="13"/>
        <v>0</v>
      </c>
      <c r="AD17" s="104"/>
      <c r="AE17" s="100">
        <f t="shared" si="14"/>
        <v>0</v>
      </c>
      <c r="AF17" s="171"/>
      <c r="AG17" s="140">
        <f t="shared" si="15"/>
        <v>0</v>
      </c>
      <c r="AH17" s="83">
        <f t="shared" si="1"/>
        <v>0</v>
      </c>
    </row>
    <row r="18" spans="1:3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F18+H18+J18+N18+P18+R18+V18+X18+Z18+AD18+AF18+L18+T18+AB18</f>
        <v>38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5.75</v>
      </c>
      <c r="M18" s="147">
        <f t="shared" ca="1" si="5"/>
        <v>805</v>
      </c>
      <c r="N18" s="104"/>
      <c r="O18" s="100">
        <f t="shared" ca="1" si="6"/>
        <v>0</v>
      </c>
      <c r="P18" s="183"/>
      <c r="Q18" s="184">
        <f t="shared" ca="1" si="7"/>
        <v>0</v>
      </c>
      <c r="R18" s="183"/>
      <c r="S18" s="184">
        <f t="shared" ca="1" si="8"/>
        <v>0</v>
      </c>
      <c r="T18" s="183">
        <v>2.75</v>
      </c>
      <c r="U18" s="184">
        <f t="shared" ca="1" si="9"/>
        <v>385</v>
      </c>
      <c r="V18" s="104"/>
      <c r="W18" s="100">
        <f t="shared" ca="1" si="10"/>
        <v>0</v>
      </c>
      <c r="X18" s="122"/>
      <c r="Y18" s="147">
        <f t="shared" ca="1" si="11"/>
        <v>0</v>
      </c>
      <c r="Z18" s="122"/>
      <c r="AA18" s="147">
        <f t="shared" ca="1" si="12"/>
        <v>0</v>
      </c>
      <c r="AB18" s="122">
        <f>4.5+25</f>
        <v>29.5</v>
      </c>
      <c r="AC18" s="147">
        <f t="shared" ca="1" si="13"/>
        <v>4130</v>
      </c>
      <c r="AD18" s="104"/>
      <c r="AE18" s="100">
        <f t="shared" ca="1" si="14"/>
        <v>0</v>
      </c>
      <c r="AF18" s="171"/>
      <c r="AG18" s="140">
        <f ca="1">IF($D18="",0,$D18*AF18)</f>
        <v>0</v>
      </c>
      <c r="AH18" s="83">
        <f ca="1">IF(D18="",0,D18*E18)</f>
        <v>5320</v>
      </c>
    </row>
    <row r="19" spans="1:3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16">F19+H19+J19+N19+P19+R19+V19+X19+Z19+AD19+AF19+L19+T19+AB19</f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83"/>
      <c r="Q19" s="184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04"/>
      <c r="W19" s="100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22"/>
      <c r="AC19" s="147">
        <f t="shared" ca="1" si="13"/>
        <v>0</v>
      </c>
      <c r="AD19" s="104"/>
      <c r="AE19" s="100">
        <f t="shared" ca="1" si="14"/>
        <v>0</v>
      </c>
      <c r="AF19" s="171"/>
      <c r="AG19" s="140">
        <f t="shared" ca="1" si="15"/>
        <v>0</v>
      </c>
      <c r="AH19" s="83">
        <f t="shared" ref="AH19:AH83" ca="1" si="17">IF(D19="",0,D19*E19)</f>
        <v>0</v>
      </c>
    </row>
    <row r="20" spans="1:34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6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83"/>
      <c r="Q20" s="184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04"/>
      <c r="W20" s="100">
        <f t="shared" ca="1" si="10"/>
        <v>0</v>
      </c>
      <c r="X20" s="122"/>
      <c r="Y20" s="147">
        <f t="shared" ca="1" si="11"/>
        <v>0</v>
      </c>
      <c r="Z20" s="122"/>
      <c r="AA20" s="147">
        <f t="shared" ca="1" si="12"/>
        <v>0</v>
      </c>
      <c r="AB20" s="122"/>
      <c r="AC20" s="147">
        <f t="shared" ca="1" si="13"/>
        <v>0</v>
      </c>
      <c r="AD20" s="104"/>
      <c r="AE20" s="100">
        <f t="shared" ca="1" si="14"/>
        <v>0</v>
      </c>
      <c r="AF20" s="171"/>
      <c r="AG20" s="140">
        <f t="shared" ca="1" si="15"/>
        <v>0</v>
      </c>
      <c r="AH20" s="83">
        <f t="shared" ca="1" si="17"/>
        <v>0</v>
      </c>
    </row>
    <row r="21" spans="1:34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6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83"/>
      <c r="Q21" s="184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04"/>
      <c r="W21" s="100">
        <f t="shared" ca="1" si="10"/>
        <v>0</v>
      </c>
      <c r="X21" s="122"/>
      <c r="Y21" s="147">
        <f t="shared" ca="1" si="11"/>
        <v>0</v>
      </c>
      <c r="Z21" s="122"/>
      <c r="AA21" s="147">
        <f t="shared" ca="1" si="12"/>
        <v>0</v>
      </c>
      <c r="AB21" s="122"/>
      <c r="AC21" s="147">
        <f t="shared" ca="1" si="13"/>
        <v>0</v>
      </c>
      <c r="AD21" s="104"/>
      <c r="AE21" s="100">
        <f t="shared" ca="1" si="14"/>
        <v>0</v>
      </c>
      <c r="AF21" s="171"/>
      <c r="AG21" s="140">
        <f t="shared" ca="1" si="15"/>
        <v>0</v>
      </c>
      <c r="AH21" s="83">
        <f t="shared" ca="1" si="17"/>
        <v>0</v>
      </c>
    </row>
    <row r="22" spans="1:34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6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83"/>
      <c r="Q22" s="184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04"/>
      <c r="W22" s="100">
        <f t="shared" ca="1" si="10"/>
        <v>0</v>
      </c>
      <c r="X22" s="122"/>
      <c r="Y22" s="147">
        <f t="shared" ca="1" si="11"/>
        <v>0</v>
      </c>
      <c r="Z22" s="122"/>
      <c r="AA22" s="147">
        <f t="shared" ca="1" si="12"/>
        <v>0</v>
      </c>
      <c r="AB22" s="122"/>
      <c r="AC22" s="147">
        <f t="shared" ca="1" si="13"/>
        <v>0</v>
      </c>
      <c r="AD22" s="104"/>
      <c r="AE22" s="100">
        <f t="shared" ca="1" si="14"/>
        <v>0</v>
      </c>
      <c r="AF22" s="171"/>
      <c r="AG22" s="140">
        <f t="shared" ca="1" si="15"/>
        <v>0</v>
      </c>
      <c r="AH22" s="83">
        <f t="shared" ca="1" si="17"/>
        <v>0</v>
      </c>
    </row>
    <row r="23" spans="1:34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6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04"/>
      <c r="O23" s="100">
        <f t="shared" ca="1" si="6"/>
        <v>0</v>
      </c>
      <c r="P23" s="183"/>
      <c r="Q23" s="184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04"/>
      <c r="W23" s="100">
        <f t="shared" ca="1" si="10"/>
        <v>0</v>
      </c>
      <c r="X23" s="122"/>
      <c r="Y23" s="147">
        <f t="shared" ca="1" si="11"/>
        <v>0</v>
      </c>
      <c r="Z23" s="122"/>
      <c r="AA23" s="147">
        <f t="shared" ca="1" si="12"/>
        <v>0</v>
      </c>
      <c r="AB23" s="122"/>
      <c r="AC23" s="147">
        <f t="shared" ca="1" si="13"/>
        <v>0</v>
      </c>
      <c r="AD23" s="104"/>
      <c r="AE23" s="100">
        <f t="shared" ca="1" si="14"/>
        <v>0</v>
      </c>
      <c r="AF23" s="171"/>
      <c r="AG23" s="140">
        <f t="shared" ca="1" si="15"/>
        <v>0</v>
      </c>
      <c r="AH23" s="83">
        <f t="shared" ca="1" si="17"/>
        <v>0</v>
      </c>
    </row>
    <row r="24" spans="1:34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16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04"/>
      <c r="O24" s="100">
        <f t="shared" si="6"/>
        <v>0</v>
      </c>
      <c r="P24" s="183"/>
      <c r="Q24" s="184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04"/>
      <c r="W24" s="100">
        <f t="shared" si="10"/>
        <v>0</v>
      </c>
      <c r="X24" s="122"/>
      <c r="Y24" s="147">
        <f t="shared" si="11"/>
        <v>0</v>
      </c>
      <c r="Z24" s="122"/>
      <c r="AA24" s="147">
        <f t="shared" si="12"/>
        <v>0</v>
      </c>
      <c r="AB24" s="122"/>
      <c r="AC24" s="147">
        <f t="shared" si="13"/>
        <v>0</v>
      </c>
      <c r="AD24" s="104"/>
      <c r="AE24" s="100">
        <f t="shared" si="14"/>
        <v>0</v>
      </c>
      <c r="AF24" s="171"/>
      <c r="AG24" s="140">
        <f t="shared" si="15"/>
        <v>0</v>
      </c>
      <c r="AH24" s="83">
        <f t="shared" si="17"/>
        <v>0</v>
      </c>
    </row>
    <row r="25" spans="1:34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6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04"/>
      <c r="O25" s="100">
        <f t="shared" ca="1" si="6"/>
        <v>0</v>
      </c>
      <c r="P25" s="183"/>
      <c r="Q25" s="184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04"/>
      <c r="W25" s="100">
        <f t="shared" ca="1" si="10"/>
        <v>0</v>
      </c>
      <c r="X25" s="122"/>
      <c r="Y25" s="147">
        <f t="shared" ca="1" si="11"/>
        <v>0</v>
      </c>
      <c r="Z25" s="122"/>
      <c r="AA25" s="147">
        <f t="shared" ca="1" si="12"/>
        <v>0</v>
      </c>
      <c r="AB25" s="122"/>
      <c r="AC25" s="147">
        <f t="shared" ca="1" si="13"/>
        <v>0</v>
      </c>
      <c r="AD25" s="104"/>
      <c r="AE25" s="100">
        <f t="shared" ca="1" si="14"/>
        <v>0</v>
      </c>
      <c r="AF25" s="171"/>
      <c r="AG25" s="140">
        <f t="shared" ca="1" si="15"/>
        <v>0</v>
      </c>
      <c r="AH25" s="83">
        <f t="shared" ca="1" si="17"/>
        <v>0</v>
      </c>
    </row>
    <row r="26" spans="1:3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6"/>
        <v>7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7</v>
      </c>
      <c r="M26" s="147">
        <f t="shared" ca="1" si="5"/>
        <v>826</v>
      </c>
      <c r="N26" s="104"/>
      <c r="O26" s="100">
        <f t="shared" ca="1" si="6"/>
        <v>0</v>
      </c>
      <c r="P26" s="183"/>
      <c r="Q26" s="184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04"/>
      <c r="W26" s="100">
        <f t="shared" ca="1" si="10"/>
        <v>0</v>
      </c>
      <c r="X26" s="122"/>
      <c r="Y26" s="147">
        <f t="shared" ca="1" si="11"/>
        <v>0</v>
      </c>
      <c r="Z26" s="122"/>
      <c r="AA26" s="147">
        <f t="shared" ca="1" si="12"/>
        <v>0</v>
      </c>
      <c r="AB26" s="122"/>
      <c r="AC26" s="147">
        <f t="shared" ca="1" si="13"/>
        <v>0</v>
      </c>
      <c r="AD26" s="104"/>
      <c r="AE26" s="100">
        <f t="shared" ca="1" si="14"/>
        <v>0</v>
      </c>
      <c r="AF26" s="171"/>
      <c r="AG26" s="140">
        <f t="shared" ca="1" si="15"/>
        <v>0</v>
      </c>
      <c r="AH26" s="83">
        <f t="shared" ca="1" si="17"/>
        <v>826</v>
      </c>
    </row>
    <row r="27" spans="1:34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16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04"/>
      <c r="O27" s="100">
        <f t="shared" si="6"/>
        <v>0</v>
      </c>
      <c r="P27" s="183"/>
      <c r="Q27" s="184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04"/>
      <c r="W27" s="100">
        <f t="shared" si="10"/>
        <v>0</v>
      </c>
      <c r="X27" s="122"/>
      <c r="Y27" s="147">
        <f t="shared" si="11"/>
        <v>0</v>
      </c>
      <c r="Z27" s="122"/>
      <c r="AA27" s="147">
        <f t="shared" si="12"/>
        <v>0</v>
      </c>
      <c r="AB27" s="122"/>
      <c r="AC27" s="147">
        <f t="shared" si="13"/>
        <v>0</v>
      </c>
      <c r="AD27" s="104"/>
      <c r="AE27" s="100">
        <f t="shared" si="14"/>
        <v>0</v>
      </c>
      <c r="AF27" s="171"/>
      <c r="AG27" s="140">
        <f t="shared" si="15"/>
        <v>0</v>
      </c>
      <c r="AH27" s="83">
        <f t="shared" si="17"/>
        <v>0</v>
      </c>
    </row>
    <row r="28" spans="1:34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16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83"/>
      <c r="Q28" s="184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04"/>
      <c r="W28" s="100">
        <f t="shared" ca="1" si="10"/>
        <v>0</v>
      </c>
      <c r="X28" s="122"/>
      <c r="Y28" s="147">
        <f t="shared" ca="1" si="11"/>
        <v>0</v>
      </c>
      <c r="Z28" s="122"/>
      <c r="AA28" s="147">
        <f t="shared" ca="1" si="12"/>
        <v>0</v>
      </c>
      <c r="AB28" s="122"/>
      <c r="AC28" s="147">
        <f t="shared" ca="1" si="13"/>
        <v>0</v>
      </c>
      <c r="AD28" s="104"/>
      <c r="AE28" s="100">
        <f t="shared" ca="1" si="14"/>
        <v>0</v>
      </c>
      <c r="AF28" s="171"/>
      <c r="AG28" s="140">
        <f t="shared" ca="1" si="15"/>
        <v>0</v>
      </c>
      <c r="AH28" s="83">
        <f t="shared" ca="1" si="17"/>
        <v>0</v>
      </c>
    </row>
    <row r="29" spans="1:34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16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83"/>
      <c r="Q29" s="184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04"/>
      <c r="W29" s="100">
        <f t="shared" ca="1" si="10"/>
        <v>0</v>
      </c>
      <c r="X29" s="122"/>
      <c r="Y29" s="147">
        <f t="shared" ca="1" si="11"/>
        <v>0</v>
      </c>
      <c r="Z29" s="122"/>
      <c r="AA29" s="147">
        <f t="shared" ca="1" si="12"/>
        <v>0</v>
      </c>
      <c r="AB29" s="122"/>
      <c r="AC29" s="147">
        <f t="shared" ca="1" si="13"/>
        <v>0</v>
      </c>
      <c r="AD29" s="104"/>
      <c r="AE29" s="100">
        <f t="shared" ca="1" si="14"/>
        <v>0</v>
      </c>
      <c r="AF29" s="171"/>
      <c r="AG29" s="140">
        <f t="shared" ca="1" si="15"/>
        <v>0</v>
      </c>
      <c r="AH29" s="83">
        <f t="shared" ca="1" si="17"/>
        <v>0</v>
      </c>
    </row>
    <row r="30" spans="1:34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16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04"/>
      <c r="O30" s="100">
        <f t="shared" ca="1" si="6"/>
        <v>0</v>
      </c>
      <c r="P30" s="183"/>
      <c r="Q30" s="184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04"/>
      <c r="W30" s="100">
        <f t="shared" ca="1" si="10"/>
        <v>0</v>
      </c>
      <c r="X30" s="122"/>
      <c r="Y30" s="147">
        <f t="shared" ca="1" si="11"/>
        <v>0</v>
      </c>
      <c r="Z30" s="122"/>
      <c r="AA30" s="147">
        <f t="shared" ca="1" si="12"/>
        <v>0</v>
      </c>
      <c r="AB30" s="122"/>
      <c r="AC30" s="147">
        <f t="shared" ca="1" si="13"/>
        <v>0</v>
      </c>
      <c r="AD30" s="104"/>
      <c r="AE30" s="100">
        <f t="shared" ca="1" si="14"/>
        <v>0</v>
      </c>
      <c r="AF30" s="171"/>
      <c r="AG30" s="140">
        <f t="shared" ca="1" si="15"/>
        <v>0</v>
      </c>
      <c r="AH30" s="83">
        <f t="shared" ca="1" si="17"/>
        <v>0</v>
      </c>
    </row>
    <row r="31" spans="1:34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16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1" ca="1" si="18">IF($D31="",0,$D31*L31)</f>
        <v>0</v>
      </c>
      <c r="N31" s="104"/>
      <c r="O31" s="100">
        <f t="shared" ca="1" si="6"/>
        <v>0</v>
      </c>
      <c r="P31" s="183"/>
      <c r="Q31" s="184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04"/>
      <c r="W31" s="100">
        <f t="shared" ca="1" si="10"/>
        <v>0</v>
      </c>
      <c r="X31" s="122"/>
      <c r="Y31" s="147">
        <f t="shared" ca="1" si="11"/>
        <v>0</v>
      </c>
      <c r="Z31" s="122"/>
      <c r="AA31" s="147">
        <f t="shared" ca="1" si="12"/>
        <v>0</v>
      </c>
      <c r="AB31" s="122"/>
      <c r="AC31" s="147">
        <f t="shared" ca="1" si="13"/>
        <v>0</v>
      </c>
      <c r="AD31" s="104"/>
      <c r="AE31" s="100">
        <f t="shared" ca="1" si="14"/>
        <v>0</v>
      </c>
      <c r="AF31" s="171"/>
      <c r="AG31" s="140">
        <f t="shared" ca="1" si="15"/>
        <v>0</v>
      </c>
      <c r="AH31" s="83">
        <f t="shared" ca="1" si="17"/>
        <v>0</v>
      </c>
    </row>
    <row r="32" spans="1:34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16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8"/>
        <v>0</v>
      </c>
      <c r="N32" s="104"/>
      <c r="O32" s="100">
        <f t="shared" ca="1" si="6"/>
        <v>0</v>
      </c>
      <c r="P32" s="183"/>
      <c r="Q32" s="184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04"/>
      <c r="W32" s="100">
        <f t="shared" ca="1" si="10"/>
        <v>0</v>
      </c>
      <c r="X32" s="122"/>
      <c r="Y32" s="147">
        <f t="shared" ca="1" si="11"/>
        <v>0</v>
      </c>
      <c r="Z32" s="122"/>
      <c r="AA32" s="147">
        <f t="shared" ca="1" si="12"/>
        <v>0</v>
      </c>
      <c r="AB32" s="122"/>
      <c r="AC32" s="147">
        <f t="shared" ca="1" si="13"/>
        <v>0</v>
      </c>
      <c r="AD32" s="104"/>
      <c r="AE32" s="100">
        <f t="shared" ca="1" si="14"/>
        <v>0</v>
      </c>
      <c r="AF32" s="171"/>
      <c r="AG32" s="140">
        <f t="shared" ca="1" si="15"/>
        <v>0</v>
      </c>
      <c r="AH32" s="83">
        <f t="shared" ca="1" si="17"/>
        <v>0</v>
      </c>
    </row>
    <row r="33" spans="1:34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6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8"/>
        <v>0</v>
      </c>
      <c r="N33" s="104"/>
      <c r="O33" s="100">
        <f t="shared" ca="1" si="6"/>
        <v>0</v>
      </c>
      <c r="P33" s="183"/>
      <c r="Q33" s="184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04"/>
      <c r="W33" s="100">
        <f t="shared" ca="1" si="10"/>
        <v>0</v>
      </c>
      <c r="X33" s="122"/>
      <c r="Y33" s="147">
        <f t="shared" ca="1" si="11"/>
        <v>0</v>
      </c>
      <c r="Z33" s="122"/>
      <c r="AA33" s="147">
        <f t="shared" ca="1" si="12"/>
        <v>0</v>
      </c>
      <c r="AB33" s="122"/>
      <c r="AC33" s="147">
        <f t="shared" ca="1" si="13"/>
        <v>0</v>
      </c>
      <c r="AD33" s="104"/>
      <c r="AE33" s="100">
        <f t="shared" ca="1" si="14"/>
        <v>0</v>
      </c>
      <c r="AF33" s="171"/>
      <c r="AG33" s="140">
        <f t="shared" ca="1" si="15"/>
        <v>0</v>
      </c>
      <c r="AH33" s="83">
        <f t="shared" ca="1" si="17"/>
        <v>0</v>
      </c>
    </row>
    <row r="34" spans="1:34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16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8"/>
        <v>0</v>
      </c>
      <c r="N34" s="104"/>
      <c r="O34" s="100">
        <f t="shared" ca="1" si="6"/>
        <v>0</v>
      </c>
      <c r="P34" s="183"/>
      <c r="Q34" s="184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04"/>
      <c r="W34" s="100">
        <f t="shared" ca="1" si="10"/>
        <v>0</v>
      </c>
      <c r="X34" s="122"/>
      <c r="Y34" s="147">
        <f t="shared" ca="1" si="11"/>
        <v>0</v>
      </c>
      <c r="Z34" s="122"/>
      <c r="AA34" s="147">
        <f t="shared" ca="1" si="12"/>
        <v>0</v>
      </c>
      <c r="AB34" s="122"/>
      <c r="AC34" s="147">
        <f t="shared" ca="1" si="13"/>
        <v>0</v>
      </c>
      <c r="AD34" s="104"/>
      <c r="AE34" s="100">
        <f t="shared" ca="1" si="14"/>
        <v>0</v>
      </c>
      <c r="AF34" s="171"/>
      <c r="AG34" s="140">
        <f t="shared" ca="1" si="15"/>
        <v>0</v>
      </c>
      <c r="AH34" s="83">
        <f t="shared" ca="1" si="17"/>
        <v>0</v>
      </c>
    </row>
    <row r="35" spans="1:34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16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8"/>
        <v>0</v>
      </c>
      <c r="N35" s="104"/>
      <c r="O35" s="100">
        <f t="shared" ca="1" si="6"/>
        <v>0</v>
      </c>
      <c r="P35" s="183"/>
      <c r="Q35" s="184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04"/>
      <c r="W35" s="100">
        <f t="shared" ca="1" si="10"/>
        <v>0</v>
      </c>
      <c r="X35" s="122"/>
      <c r="Y35" s="147">
        <f t="shared" ca="1" si="11"/>
        <v>0</v>
      </c>
      <c r="Z35" s="122"/>
      <c r="AA35" s="147">
        <f t="shared" ca="1" si="12"/>
        <v>0</v>
      </c>
      <c r="AB35" s="122"/>
      <c r="AC35" s="147">
        <f t="shared" ca="1" si="13"/>
        <v>0</v>
      </c>
      <c r="AD35" s="104"/>
      <c r="AE35" s="100">
        <f t="shared" ca="1" si="14"/>
        <v>0</v>
      </c>
      <c r="AF35" s="171"/>
      <c r="AG35" s="140">
        <f t="shared" ca="1" si="15"/>
        <v>0</v>
      </c>
      <c r="AH35" s="83">
        <f t="shared" ca="1" si="17"/>
        <v>0</v>
      </c>
    </row>
    <row r="36" spans="1:34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16"/>
        <v>0.5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8"/>
        <v>0</v>
      </c>
      <c r="N36" s="104"/>
      <c r="O36" s="100">
        <f t="shared" ca="1" si="6"/>
        <v>0</v>
      </c>
      <c r="P36" s="183"/>
      <c r="Q36" s="184">
        <f t="shared" ca="1" si="7"/>
        <v>0</v>
      </c>
      <c r="R36" s="183"/>
      <c r="S36" s="184">
        <f t="shared" ca="1" si="8"/>
        <v>0</v>
      </c>
      <c r="T36" s="183">
        <v>0.5</v>
      </c>
      <c r="U36" s="184">
        <f t="shared" ca="1" si="9"/>
        <v>70</v>
      </c>
      <c r="V36" s="104"/>
      <c r="W36" s="100">
        <f t="shared" ca="1" si="10"/>
        <v>0</v>
      </c>
      <c r="X36" s="122"/>
      <c r="Y36" s="147">
        <f t="shared" ca="1" si="11"/>
        <v>0</v>
      </c>
      <c r="Z36" s="122"/>
      <c r="AA36" s="147">
        <f t="shared" ca="1" si="12"/>
        <v>0</v>
      </c>
      <c r="AB36" s="122"/>
      <c r="AC36" s="147">
        <f t="shared" ca="1" si="13"/>
        <v>0</v>
      </c>
      <c r="AD36" s="104"/>
      <c r="AE36" s="100">
        <f t="shared" ca="1" si="14"/>
        <v>0</v>
      </c>
      <c r="AF36" s="171"/>
      <c r="AG36" s="140">
        <f t="shared" ca="1" si="15"/>
        <v>0</v>
      </c>
      <c r="AH36" s="83">
        <f t="shared" ca="1" si="17"/>
        <v>70</v>
      </c>
    </row>
    <row r="37" spans="1:34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16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8"/>
        <v>0</v>
      </c>
      <c r="N37" s="104"/>
      <c r="O37" s="100">
        <f t="shared" ca="1" si="6"/>
        <v>0</v>
      </c>
      <c r="P37" s="183"/>
      <c r="Q37" s="184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04"/>
      <c r="W37" s="100">
        <f t="shared" ca="1" si="10"/>
        <v>0</v>
      </c>
      <c r="X37" s="122"/>
      <c r="Y37" s="147">
        <f t="shared" ca="1" si="11"/>
        <v>0</v>
      </c>
      <c r="Z37" s="122"/>
      <c r="AA37" s="147">
        <f t="shared" ca="1" si="12"/>
        <v>0</v>
      </c>
      <c r="AB37" s="122"/>
      <c r="AC37" s="147">
        <f t="shared" ca="1" si="13"/>
        <v>0</v>
      </c>
      <c r="AD37" s="104"/>
      <c r="AE37" s="100">
        <f t="shared" ca="1" si="14"/>
        <v>0</v>
      </c>
      <c r="AF37" s="171"/>
      <c r="AG37" s="140">
        <f t="shared" ca="1" si="15"/>
        <v>0</v>
      </c>
      <c r="AH37" s="83">
        <f t="shared" ca="1" si="17"/>
        <v>0</v>
      </c>
    </row>
    <row r="38" spans="1:34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16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8"/>
        <v>0</v>
      </c>
      <c r="N38" s="104"/>
      <c r="O38" s="100">
        <f t="shared" si="6"/>
        <v>0</v>
      </c>
      <c r="P38" s="183"/>
      <c r="Q38" s="184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04"/>
      <c r="W38" s="100">
        <f t="shared" si="10"/>
        <v>0</v>
      </c>
      <c r="X38" s="122"/>
      <c r="Y38" s="147">
        <f t="shared" si="11"/>
        <v>0</v>
      </c>
      <c r="Z38" s="122"/>
      <c r="AA38" s="147">
        <f t="shared" si="12"/>
        <v>0</v>
      </c>
      <c r="AB38" s="122"/>
      <c r="AC38" s="147">
        <f t="shared" si="13"/>
        <v>0</v>
      </c>
      <c r="AD38" s="104"/>
      <c r="AE38" s="100">
        <f t="shared" si="14"/>
        <v>0</v>
      </c>
      <c r="AF38" s="171"/>
      <c r="AG38" s="140">
        <f t="shared" si="15"/>
        <v>0</v>
      </c>
      <c r="AH38" s="83">
        <f t="shared" si="17"/>
        <v>0</v>
      </c>
    </row>
    <row r="39" spans="1:34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6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8"/>
        <v>0</v>
      </c>
      <c r="N39" s="104"/>
      <c r="O39" s="100">
        <f t="shared" ca="1" si="6"/>
        <v>0</v>
      </c>
      <c r="P39" s="183"/>
      <c r="Q39" s="184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04"/>
      <c r="W39" s="100">
        <f t="shared" ca="1" si="10"/>
        <v>0</v>
      </c>
      <c r="X39" s="122"/>
      <c r="Y39" s="147">
        <f t="shared" ca="1" si="11"/>
        <v>0</v>
      </c>
      <c r="Z39" s="122"/>
      <c r="AA39" s="147">
        <f t="shared" ca="1" si="12"/>
        <v>0</v>
      </c>
      <c r="AB39" s="122"/>
      <c r="AC39" s="147">
        <f t="shared" ca="1" si="13"/>
        <v>0</v>
      </c>
      <c r="AD39" s="104"/>
      <c r="AE39" s="100">
        <f t="shared" ca="1" si="14"/>
        <v>0</v>
      </c>
      <c r="AF39" s="171"/>
      <c r="AG39" s="140">
        <f t="shared" ca="1" si="15"/>
        <v>0</v>
      </c>
      <c r="AH39" s="83">
        <f t="shared" ca="1" si="17"/>
        <v>0</v>
      </c>
    </row>
    <row r="40" spans="1:34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6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8"/>
        <v>0</v>
      </c>
      <c r="N40" s="104"/>
      <c r="O40" s="100">
        <f t="shared" ca="1" si="6"/>
        <v>0</v>
      </c>
      <c r="P40" s="183"/>
      <c r="Q40" s="184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04"/>
      <c r="W40" s="100">
        <f t="shared" ca="1" si="10"/>
        <v>0</v>
      </c>
      <c r="X40" s="122"/>
      <c r="Y40" s="147">
        <f t="shared" ca="1" si="11"/>
        <v>0</v>
      </c>
      <c r="Z40" s="122"/>
      <c r="AA40" s="147">
        <f t="shared" ca="1" si="12"/>
        <v>0</v>
      </c>
      <c r="AB40" s="122"/>
      <c r="AC40" s="147">
        <f t="shared" ca="1" si="13"/>
        <v>0</v>
      </c>
      <c r="AD40" s="104"/>
      <c r="AE40" s="100">
        <f t="shared" ca="1" si="14"/>
        <v>0</v>
      </c>
      <c r="AF40" s="171"/>
      <c r="AG40" s="140">
        <f t="shared" ca="1" si="15"/>
        <v>0</v>
      </c>
      <c r="AH40" s="83">
        <f t="shared" ca="1" si="17"/>
        <v>0</v>
      </c>
    </row>
    <row r="41" spans="1:34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16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8"/>
        <v>0</v>
      </c>
      <c r="N41" s="104"/>
      <c r="O41" s="100">
        <f t="shared" ca="1" si="6"/>
        <v>0</v>
      </c>
      <c r="P41" s="183"/>
      <c r="Q41" s="184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04"/>
      <c r="W41" s="100">
        <f t="shared" ca="1" si="10"/>
        <v>0</v>
      </c>
      <c r="X41" s="122"/>
      <c r="Y41" s="147">
        <f t="shared" ca="1" si="11"/>
        <v>0</v>
      </c>
      <c r="Z41" s="122"/>
      <c r="AA41" s="147">
        <f t="shared" ca="1" si="12"/>
        <v>0</v>
      </c>
      <c r="AB41" s="122"/>
      <c r="AC41" s="147">
        <f t="shared" ca="1" si="13"/>
        <v>0</v>
      </c>
      <c r="AD41" s="104"/>
      <c r="AE41" s="100">
        <f t="shared" ca="1" si="14"/>
        <v>0</v>
      </c>
      <c r="AF41" s="171"/>
      <c r="AG41" s="140">
        <f t="shared" ca="1" si="15"/>
        <v>0</v>
      </c>
      <c r="AH41" s="83">
        <f t="shared" ca="1" si="17"/>
        <v>0</v>
      </c>
    </row>
    <row r="42" spans="1:34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16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8"/>
        <v>0</v>
      </c>
      <c r="N42" s="104"/>
      <c r="O42" s="100">
        <f t="shared" ca="1" si="6"/>
        <v>0</v>
      </c>
      <c r="P42" s="183"/>
      <c r="Q42" s="184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04"/>
      <c r="W42" s="100">
        <f t="shared" ca="1" si="10"/>
        <v>0</v>
      </c>
      <c r="X42" s="122"/>
      <c r="Y42" s="147">
        <f t="shared" ca="1" si="11"/>
        <v>0</v>
      </c>
      <c r="Z42" s="122"/>
      <c r="AA42" s="147">
        <f t="shared" ca="1" si="12"/>
        <v>0</v>
      </c>
      <c r="AB42" s="122"/>
      <c r="AC42" s="147">
        <f t="shared" ca="1" si="13"/>
        <v>0</v>
      </c>
      <c r="AD42" s="104"/>
      <c r="AE42" s="100">
        <f t="shared" ca="1" si="14"/>
        <v>0</v>
      </c>
      <c r="AF42" s="171"/>
      <c r="AG42" s="140">
        <f t="shared" ca="1" si="15"/>
        <v>0</v>
      </c>
      <c r="AH42" s="83">
        <f t="shared" ca="1" si="17"/>
        <v>0</v>
      </c>
    </row>
    <row r="43" spans="1:34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16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8"/>
        <v>0</v>
      </c>
      <c r="N43" s="104"/>
      <c r="O43" s="100">
        <f t="shared" ca="1" si="6"/>
        <v>0</v>
      </c>
      <c r="P43" s="183"/>
      <c r="Q43" s="184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04"/>
      <c r="W43" s="100">
        <f t="shared" ca="1" si="10"/>
        <v>0</v>
      </c>
      <c r="X43" s="122"/>
      <c r="Y43" s="147">
        <f t="shared" ca="1" si="11"/>
        <v>0</v>
      </c>
      <c r="Z43" s="122"/>
      <c r="AA43" s="147">
        <f t="shared" ca="1" si="12"/>
        <v>0</v>
      </c>
      <c r="AB43" s="122"/>
      <c r="AC43" s="147">
        <f t="shared" ca="1" si="13"/>
        <v>0</v>
      </c>
      <c r="AD43" s="104"/>
      <c r="AE43" s="100">
        <f t="shared" ca="1" si="14"/>
        <v>0</v>
      </c>
      <c r="AF43" s="171"/>
      <c r="AG43" s="140">
        <f t="shared" ca="1" si="15"/>
        <v>0</v>
      </c>
      <c r="AH43" s="83">
        <f t="shared" ca="1" si="17"/>
        <v>0</v>
      </c>
    </row>
    <row r="44" spans="1:34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16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8"/>
        <v>0</v>
      </c>
      <c r="N44" s="104"/>
      <c r="O44" s="100">
        <f t="shared" ca="1" si="6"/>
        <v>0</v>
      </c>
      <c r="P44" s="183"/>
      <c r="Q44" s="184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04"/>
      <c r="W44" s="100">
        <f t="shared" ca="1" si="10"/>
        <v>0</v>
      </c>
      <c r="X44" s="122"/>
      <c r="Y44" s="147">
        <f t="shared" ca="1" si="11"/>
        <v>0</v>
      </c>
      <c r="Z44" s="122"/>
      <c r="AA44" s="147">
        <f t="shared" ca="1" si="12"/>
        <v>0</v>
      </c>
      <c r="AB44" s="122"/>
      <c r="AC44" s="147">
        <f t="shared" ca="1" si="13"/>
        <v>0</v>
      </c>
      <c r="AD44" s="104"/>
      <c r="AE44" s="100">
        <f t="shared" ca="1" si="14"/>
        <v>0</v>
      </c>
      <c r="AF44" s="171"/>
      <c r="AG44" s="140">
        <f t="shared" ca="1" si="15"/>
        <v>0</v>
      </c>
      <c r="AH44" s="83">
        <f t="shared" ca="1" si="17"/>
        <v>0</v>
      </c>
    </row>
    <row r="45" spans="1:34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16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8"/>
        <v>0</v>
      </c>
      <c r="N45" s="104"/>
      <c r="O45" s="100">
        <f t="shared" si="6"/>
        <v>0</v>
      </c>
      <c r="P45" s="183"/>
      <c r="Q45" s="184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04"/>
      <c r="W45" s="100">
        <f t="shared" si="10"/>
        <v>0</v>
      </c>
      <c r="X45" s="122"/>
      <c r="Y45" s="147">
        <f t="shared" si="11"/>
        <v>0</v>
      </c>
      <c r="Z45" s="122"/>
      <c r="AA45" s="147">
        <f t="shared" si="12"/>
        <v>0</v>
      </c>
      <c r="AB45" s="122"/>
      <c r="AC45" s="147">
        <f t="shared" si="13"/>
        <v>0</v>
      </c>
      <c r="AD45" s="104"/>
      <c r="AE45" s="100">
        <f t="shared" si="14"/>
        <v>0</v>
      </c>
      <c r="AF45" s="171"/>
      <c r="AG45" s="140">
        <f t="shared" si="15"/>
        <v>0</v>
      </c>
      <c r="AH45" s="83">
        <f t="shared" si="17"/>
        <v>0</v>
      </c>
    </row>
    <row r="46" spans="1:34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16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8"/>
        <v>0</v>
      </c>
      <c r="N46" s="104"/>
      <c r="O46" s="100">
        <f t="shared" si="6"/>
        <v>0</v>
      </c>
      <c r="P46" s="183"/>
      <c r="Q46" s="184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04"/>
      <c r="W46" s="100">
        <f t="shared" si="10"/>
        <v>0</v>
      </c>
      <c r="X46" s="122"/>
      <c r="Y46" s="147">
        <f t="shared" si="11"/>
        <v>0</v>
      </c>
      <c r="Z46" s="122"/>
      <c r="AA46" s="147">
        <f t="shared" si="12"/>
        <v>0</v>
      </c>
      <c r="AB46" s="122"/>
      <c r="AC46" s="147">
        <f t="shared" si="13"/>
        <v>0</v>
      </c>
      <c r="AD46" s="104"/>
      <c r="AE46" s="100">
        <f t="shared" si="14"/>
        <v>0</v>
      </c>
      <c r="AF46" s="171"/>
      <c r="AG46" s="140">
        <f t="shared" si="15"/>
        <v>0</v>
      </c>
      <c r="AH46" s="83">
        <f t="shared" si="17"/>
        <v>0</v>
      </c>
    </row>
    <row r="47" spans="1:34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16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8"/>
        <v>0</v>
      </c>
      <c r="N47" s="104"/>
      <c r="O47" s="100">
        <f t="shared" ca="1" si="6"/>
        <v>0</v>
      </c>
      <c r="P47" s="183"/>
      <c r="Q47" s="184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04"/>
      <c r="W47" s="100">
        <f t="shared" ca="1" si="10"/>
        <v>0</v>
      </c>
      <c r="X47" s="122"/>
      <c r="Y47" s="147">
        <f t="shared" ca="1" si="11"/>
        <v>0</v>
      </c>
      <c r="Z47" s="122"/>
      <c r="AA47" s="147">
        <f t="shared" ca="1" si="12"/>
        <v>0</v>
      </c>
      <c r="AB47" s="122"/>
      <c r="AC47" s="147">
        <f t="shared" ca="1" si="13"/>
        <v>0</v>
      </c>
      <c r="AD47" s="104"/>
      <c r="AE47" s="100">
        <f t="shared" ca="1" si="14"/>
        <v>0</v>
      </c>
      <c r="AF47" s="171"/>
      <c r="AG47" s="140">
        <f t="shared" ca="1" si="15"/>
        <v>0</v>
      </c>
      <c r="AH47" s="83">
        <f t="shared" ca="1" si="17"/>
        <v>0</v>
      </c>
    </row>
    <row r="48" spans="1:34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16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8"/>
        <v>0</v>
      </c>
      <c r="N48" s="104"/>
      <c r="O48" s="100">
        <f t="shared" si="6"/>
        <v>0</v>
      </c>
      <c r="P48" s="183"/>
      <c r="Q48" s="184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04"/>
      <c r="W48" s="100">
        <f t="shared" si="10"/>
        <v>0</v>
      </c>
      <c r="X48" s="122"/>
      <c r="Y48" s="147">
        <f t="shared" si="11"/>
        <v>0</v>
      </c>
      <c r="Z48" s="122"/>
      <c r="AA48" s="147">
        <f t="shared" si="12"/>
        <v>0</v>
      </c>
      <c r="AB48" s="122"/>
      <c r="AC48" s="147">
        <f t="shared" si="13"/>
        <v>0</v>
      </c>
      <c r="AD48" s="104"/>
      <c r="AE48" s="100">
        <f t="shared" si="14"/>
        <v>0</v>
      </c>
      <c r="AF48" s="171"/>
      <c r="AG48" s="140">
        <f t="shared" si="15"/>
        <v>0</v>
      </c>
      <c r="AH48" s="83">
        <f t="shared" si="17"/>
        <v>0</v>
      </c>
    </row>
    <row r="49" spans="1:34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16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8"/>
        <v>0</v>
      </c>
      <c r="N49" s="104"/>
      <c r="O49" s="100">
        <f t="shared" ca="1" si="6"/>
        <v>0</v>
      </c>
      <c r="P49" s="183"/>
      <c r="Q49" s="184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04"/>
      <c r="W49" s="100">
        <f t="shared" ca="1" si="10"/>
        <v>0</v>
      </c>
      <c r="X49" s="122"/>
      <c r="Y49" s="147">
        <f t="shared" ca="1" si="11"/>
        <v>0</v>
      </c>
      <c r="Z49" s="122"/>
      <c r="AA49" s="147">
        <f t="shared" ca="1" si="12"/>
        <v>0</v>
      </c>
      <c r="AB49" s="122"/>
      <c r="AC49" s="147">
        <f t="shared" ca="1" si="13"/>
        <v>0</v>
      </c>
      <c r="AD49" s="104"/>
      <c r="AE49" s="100">
        <f t="shared" ca="1" si="14"/>
        <v>0</v>
      </c>
      <c r="AF49" s="171"/>
      <c r="AG49" s="140">
        <f t="shared" ca="1" si="15"/>
        <v>0</v>
      </c>
      <c r="AH49" s="83">
        <f t="shared" ca="1" si="17"/>
        <v>0</v>
      </c>
    </row>
    <row r="50" spans="1:34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16"/>
        <v>4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8"/>
        <v>0</v>
      </c>
      <c r="N50" s="104"/>
      <c r="O50" s="100">
        <f t="shared" si="6"/>
        <v>0</v>
      </c>
      <c r="P50" s="183"/>
      <c r="Q50" s="184">
        <f t="shared" si="7"/>
        <v>0</v>
      </c>
      <c r="R50" s="183"/>
      <c r="S50" s="184">
        <f t="shared" si="8"/>
        <v>0</v>
      </c>
      <c r="T50" s="183">
        <v>4</v>
      </c>
      <c r="U50" s="184">
        <f t="shared" si="9"/>
        <v>300</v>
      </c>
      <c r="V50" s="104"/>
      <c r="W50" s="100">
        <f t="shared" si="10"/>
        <v>0</v>
      </c>
      <c r="X50" s="122"/>
      <c r="Y50" s="147">
        <f t="shared" si="11"/>
        <v>0</v>
      </c>
      <c r="Z50" s="122"/>
      <c r="AA50" s="147">
        <f t="shared" si="12"/>
        <v>0</v>
      </c>
      <c r="AB50" s="122"/>
      <c r="AC50" s="147">
        <f t="shared" si="13"/>
        <v>0</v>
      </c>
      <c r="AD50" s="104"/>
      <c r="AE50" s="100">
        <f t="shared" si="14"/>
        <v>0</v>
      </c>
      <c r="AF50" s="171"/>
      <c r="AG50" s="140">
        <f t="shared" si="15"/>
        <v>0</v>
      </c>
      <c r="AH50" s="83">
        <f t="shared" si="17"/>
        <v>300</v>
      </c>
    </row>
    <row r="51" spans="1:34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16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8"/>
        <v>0</v>
      </c>
      <c r="N51" s="104"/>
      <c r="O51" s="100">
        <f t="shared" si="6"/>
        <v>0</v>
      </c>
      <c r="P51" s="183"/>
      <c r="Q51" s="184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04"/>
      <c r="W51" s="100">
        <f t="shared" si="10"/>
        <v>0</v>
      </c>
      <c r="X51" s="122"/>
      <c r="Y51" s="147">
        <f t="shared" si="11"/>
        <v>0</v>
      </c>
      <c r="Z51" s="122"/>
      <c r="AA51" s="147">
        <f t="shared" si="12"/>
        <v>0</v>
      </c>
      <c r="AB51" s="122"/>
      <c r="AC51" s="147">
        <f t="shared" si="13"/>
        <v>0</v>
      </c>
      <c r="AD51" s="104"/>
      <c r="AE51" s="100">
        <f t="shared" si="14"/>
        <v>0</v>
      </c>
      <c r="AF51" s="171"/>
      <c r="AG51" s="140">
        <f t="shared" si="15"/>
        <v>0</v>
      </c>
      <c r="AH51" s="83">
        <f t="shared" si="17"/>
        <v>0</v>
      </c>
    </row>
    <row r="52" spans="1:34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16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8"/>
        <v>0</v>
      </c>
      <c r="N52" s="104"/>
      <c r="O52" s="100">
        <f t="shared" ca="1" si="6"/>
        <v>0</v>
      </c>
      <c r="P52" s="183"/>
      <c r="Q52" s="184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04"/>
      <c r="W52" s="100">
        <f t="shared" ca="1" si="10"/>
        <v>0</v>
      </c>
      <c r="X52" s="122"/>
      <c r="Y52" s="147">
        <f t="shared" ca="1" si="11"/>
        <v>0</v>
      </c>
      <c r="Z52" s="122"/>
      <c r="AA52" s="147">
        <f t="shared" ca="1" si="12"/>
        <v>0</v>
      </c>
      <c r="AB52" s="122"/>
      <c r="AC52" s="147">
        <f t="shared" ca="1" si="13"/>
        <v>0</v>
      </c>
      <c r="AD52" s="104"/>
      <c r="AE52" s="100">
        <f t="shared" ca="1" si="14"/>
        <v>0</v>
      </c>
      <c r="AF52" s="171"/>
      <c r="AG52" s="140">
        <f t="shared" ca="1" si="15"/>
        <v>0</v>
      </c>
      <c r="AH52" s="83">
        <f t="shared" ca="1" si="17"/>
        <v>0</v>
      </c>
    </row>
    <row r="53" spans="1:34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16"/>
        <v>1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8"/>
        <v>0</v>
      </c>
      <c r="N53" s="104"/>
      <c r="O53" s="100">
        <f t="shared" si="6"/>
        <v>0</v>
      </c>
      <c r="P53" s="183"/>
      <c r="Q53" s="184">
        <f t="shared" si="7"/>
        <v>0</v>
      </c>
      <c r="R53" s="183"/>
      <c r="S53" s="184">
        <f t="shared" si="8"/>
        <v>0</v>
      </c>
      <c r="T53" s="183">
        <v>1</v>
      </c>
      <c r="U53" s="184">
        <f t="shared" si="9"/>
        <v>100</v>
      </c>
      <c r="V53" s="104"/>
      <c r="W53" s="100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22"/>
      <c r="AC53" s="147">
        <f t="shared" si="13"/>
        <v>0</v>
      </c>
      <c r="AD53" s="104"/>
      <c r="AE53" s="100">
        <f t="shared" si="14"/>
        <v>0</v>
      </c>
      <c r="AF53" s="171"/>
      <c r="AG53" s="140">
        <f t="shared" si="15"/>
        <v>0</v>
      </c>
      <c r="AH53" s="83">
        <f t="shared" si="17"/>
        <v>100</v>
      </c>
    </row>
    <row r="54" spans="1:34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16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8"/>
        <v>0</v>
      </c>
      <c r="N54" s="104"/>
      <c r="O54" s="100">
        <f t="shared" si="6"/>
        <v>0</v>
      </c>
      <c r="P54" s="183"/>
      <c r="Q54" s="184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04"/>
      <c r="W54" s="100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22"/>
      <c r="AC54" s="147">
        <f t="shared" si="13"/>
        <v>0</v>
      </c>
      <c r="AD54" s="104"/>
      <c r="AE54" s="100">
        <f t="shared" si="14"/>
        <v>0</v>
      </c>
      <c r="AF54" s="171"/>
      <c r="AG54" s="140">
        <f t="shared" si="15"/>
        <v>0</v>
      </c>
      <c r="AH54" s="83">
        <f t="shared" si="17"/>
        <v>0</v>
      </c>
    </row>
    <row r="55" spans="1:34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16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8"/>
        <v>0</v>
      </c>
      <c r="N55" s="104"/>
      <c r="O55" s="100">
        <f t="shared" si="6"/>
        <v>0</v>
      </c>
      <c r="P55" s="183"/>
      <c r="Q55" s="184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04"/>
      <c r="W55" s="100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22"/>
      <c r="AC55" s="147">
        <f t="shared" si="13"/>
        <v>0</v>
      </c>
      <c r="AD55" s="104"/>
      <c r="AE55" s="100">
        <f t="shared" si="14"/>
        <v>0</v>
      </c>
      <c r="AF55" s="171"/>
      <c r="AG55" s="140">
        <f t="shared" si="15"/>
        <v>0</v>
      </c>
      <c r="AH55" s="83">
        <f t="shared" si="17"/>
        <v>0</v>
      </c>
    </row>
    <row r="56" spans="1:34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16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8"/>
        <v>0</v>
      </c>
      <c r="N56" s="104"/>
      <c r="O56" s="100">
        <f t="shared" ca="1" si="6"/>
        <v>0</v>
      </c>
      <c r="P56" s="183"/>
      <c r="Q56" s="184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04"/>
      <c r="W56" s="100">
        <f t="shared" ca="1" si="10"/>
        <v>0</v>
      </c>
      <c r="X56" s="122"/>
      <c r="Y56" s="147">
        <f t="shared" ca="1" si="11"/>
        <v>0</v>
      </c>
      <c r="Z56" s="122"/>
      <c r="AA56" s="147">
        <f t="shared" ca="1" si="12"/>
        <v>0</v>
      </c>
      <c r="AB56" s="122"/>
      <c r="AC56" s="147">
        <f t="shared" ca="1" si="13"/>
        <v>0</v>
      </c>
      <c r="AD56" s="104"/>
      <c r="AE56" s="100">
        <f t="shared" ca="1" si="14"/>
        <v>0</v>
      </c>
      <c r="AF56" s="171"/>
      <c r="AG56" s="140">
        <f t="shared" ca="1" si="15"/>
        <v>0</v>
      </c>
      <c r="AH56" s="83">
        <f t="shared" ca="1" si="17"/>
        <v>0</v>
      </c>
    </row>
    <row r="57" spans="1:34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16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8"/>
        <v>0</v>
      </c>
      <c r="N57" s="104"/>
      <c r="O57" s="100">
        <f t="shared" ca="1" si="6"/>
        <v>0</v>
      </c>
      <c r="P57" s="183"/>
      <c r="Q57" s="184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04"/>
      <c r="W57" s="100">
        <f t="shared" ca="1" si="10"/>
        <v>0</v>
      </c>
      <c r="X57" s="122"/>
      <c r="Y57" s="147">
        <f t="shared" ca="1" si="11"/>
        <v>0</v>
      </c>
      <c r="Z57" s="122"/>
      <c r="AA57" s="147">
        <f t="shared" ca="1" si="12"/>
        <v>0</v>
      </c>
      <c r="AB57" s="122"/>
      <c r="AC57" s="147">
        <f t="shared" ca="1" si="13"/>
        <v>0</v>
      </c>
      <c r="AD57" s="104"/>
      <c r="AE57" s="100">
        <f t="shared" ca="1" si="14"/>
        <v>0</v>
      </c>
      <c r="AF57" s="171"/>
      <c r="AG57" s="140">
        <f t="shared" ca="1" si="15"/>
        <v>0</v>
      </c>
      <c r="AH57" s="83">
        <f t="shared" ca="1" si="17"/>
        <v>0</v>
      </c>
    </row>
    <row r="58" spans="1:34" ht="15" customHeight="1">
      <c r="A58" s="85" t="s">
        <v>221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16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8"/>
        <v>0</v>
      </c>
      <c r="N58" s="104"/>
      <c r="O58" s="100">
        <f t="shared" ca="1" si="6"/>
        <v>0</v>
      </c>
      <c r="P58" s="183"/>
      <c r="Q58" s="184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04"/>
      <c r="W58" s="100">
        <f t="shared" ca="1" si="10"/>
        <v>0</v>
      </c>
      <c r="X58" s="122"/>
      <c r="Y58" s="147">
        <f t="shared" ca="1" si="11"/>
        <v>0</v>
      </c>
      <c r="Z58" s="122"/>
      <c r="AA58" s="147">
        <f t="shared" ca="1" si="12"/>
        <v>0</v>
      </c>
      <c r="AB58" s="122"/>
      <c r="AC58" s="147">
        <f t="shared" ca="1" si="13"/>
        <v>0</v>
      </c>
      <c r="AD58" s="104"/>
      <c r="AE58" s="100">
        <f t="shared" ca="1" si="14"/>
        <v>0</v>
      </c>
      <c r="AF58" s="171"/>
      <c r="AG58" s="140">
        <f t="shared" ca="1" si="15"/>
        <v>0</v>
      </c>
      <c r="AH58" s="83">
        <f t="shared" ca="1" si="17"/>
        <v>0</v>
      </c>
    </row>
    <row r="59" spans="1:34" ht="15" customHeight="1">
      <c r="A59" s="85" t="s">
        <v>164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16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8"/>
        <v>0</v>
      </c>
      <c r="N59" s="104"/>
      <c r="O59" s="100">
        <f t="shared" ca="1" si="6"/>
        <v>0</v>
      </c>
      <c r="P59" s="183"/>
      <c r="Q59" s="184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04"/>
      <c r="W59" s="100">
        <f t="shared" ca="1" si="10"/>
        <v>0</v>
      </c>
      <c r="X59" s="122"/>
      <c r="Y59" s="147">
        <f t="shared" ca="1" si="11"/>
        <v>0</v>
      </c>
      <c r="Z59" s="122"/>
      <c r="AA59" s="147">
        <f t="shared" ca="1" si="12"/>
        <v>0</v>
      </c>
      <c r="AB59" s="122"/>
      <c r="AC59" s="147">
        <f t="shared" ca="1" si="13"/>
        <v>0</v>
      </c>
      <c r="AD59" s="104"/>
      <c r="AE59" s="100">
        <f t="shared" ca="1" si="14"/>
        <v>0</v>
      </c>
      <c r="AF59" s="171"/>
      <c r="AG59" s="140">
        <f t="shared" ca="1" si="15"/>
        <v>0</v>
      </c>
      <c r="AH59" s="83">
        <f t="shared" ca="1" si="17"/>
        <v>0</v>
      </c>
    </row>
    <row r="60" spans="1:34" ht="15" customHeight="1">
      <c r="A60" s="85" t="s">
        <v>222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16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8"/>
        <v>0</v>
      </c>
      <c r="N60" s="104"/>
      <c r="O60" s="100">
        <f t="shared" ca="1" si="6"/>
        <v>0</v>
      </c>
      <c r="P60" s="183"/>
      <c r="Q60" s="184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04"/>
      <c r="W60" s="100">
        <f t="shared" ca="1" si="10"/>
        <v>0</v>
      </c>
      <c r="X60" s="122"/>
      <c r="Y60" s="147">
        <f t="shared" ca="1" si="11"/>
        <v>0</v>
      </c>
      <c r="Z60" s="122"/>
      <c r="AA60" s="147">
        <f t="shared" ca="1" si="12"/>
        <v>0</v>
      </c>
      <c r="AB60" s="122"/>
      <c r="AC60" s="147">
        <f t="shared" ca="1" si="13"/>
        <v>0</v>
      </c>
      <c r="AD60" s="104"/>
      <c r="AE60" s="100">
        <f t="shared" ca="1" si="14"/>
        <v>0</v>
      </c>
      <c r="AF60" s="171"/>
      <c r="AG60" s="140">
        <f t="shared" ca="1" si="15"/>
        <v>0</v>
      </c>
      <c r="AH60" s="83">
        <f t="shared" ca="1" si="17"/>
        <v>0</v>
      </c>
    </row>
    <row r="61" spans="1:34" ht="15" customHeight="1">
      <c r="A61" s="85" t="s">
        <v>233</v>
      </c>
      <c r="B61" t="s">
        <v>66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6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8"/>
        <v>0</v>
      </c>
      <c r="N61" s="104"/>
      <c r="O61" s="100">
        <f t="shared" ca="1" si="6"/>
        <v>0</v>
      </c>
      <c r="P61" s="183"/>
      <c r="Q61" s="184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04"/>
      <c r="W61" s="100">
        <f t="shared" ca="1" si="10"/>
        <v>0</v>
      </c>
      <c r="X61" s="122"/>
      <c r="Y61" s="147">
        <f t="shared" ca="1" si="11"/>
        <v>0</v>
      </c>
      <c r="Z61" s="122"/>
      <c r="AA61" s="147">
        <f t="shared" ca="1" si="12"/>
        <v>0</v>
      </c>
      <c r="AB61" s="122"/>
      <c r="AC61" s="147">
        <f t="shared" ca="1" si="13"/>
        <v>0</v>
      </c>
      <c r="AD61" s="104"/>
      <c r="AE61" s="100">
        <f t="shared" ca="1" si="14"/>
        <v>0</v>
      </c>
      <c r="AF61" s="171"/>
      <c r="AG61" s="140">
        <f t="shared" ca="1" si="15"/>
        <v>0</v>
      </c>
      <c r="AH61" s="83">
        <f t="shared" ca="1" si="17"/>
        <v>0</v>
      </c>
    </row>
    <row r="62" spans="1:34" ht="15" customHeight="1">
      <c r="A62" s="85" t="s">
        <v>224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16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8"/>
        <v>0</v>
      </c>
      <c r="N62" s="104"/>
      <c r="O62" s="100">
        <f t="shared" ca="1" si="6"/>
        <v>0</v>
      </c>
      <c r="P62" s="183"/>
      <c r="Q62" s="184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04"/>
      <c r="W62" s="100">
        <f t="shared" ca="1" si="10"/>
        <v>0</v>
      </c>
      <c r="X62" s="122"/>
      <c r="Y62" s="147">
        <f t="shared" ca="1" si="11"/>
        <v>0</v>
      </c>
      <c r="Z62" s="122"/>
      <c r="AA62" s="147">
        <f t="shared" ca="1" si="12"/>
        <v>0</v>
      </c>
      <c r="AB62" s="122"/>
      <c r="AC62" s="147">
        <f t="shared" ca="1" si="13"/>
        <v>0</v>
      </c>
      <c r="AD62" s="104"/>
      <c r="AE62" s="100">
        <f t="shared" ca="1" si="14"/>
        <v>0</v>
      </c>
      <c r="AF62" s="171"/>
      <c r="AG62" s="140">
        <f t="shared" ca="1" si="15"/>
        <v>0</v>
      </c>
      <c r="AH62" s="83">
        <f t="shared" ca="1" si="17"/>
        <v>0</v>
      </c>
    </row>
    <row r="63" spans="1:34" ht="15" customHeight="1">
      <c r="A63" s="85" t="s">
        <v>229</v>
      </c>
      <c r="B63" t="s">
        <v>66</v>
      </c>
      <c r="C63" s="4" t="s">
        <v>7</v>
      </c>
      <c r="D63" s="19">
        <f t="shared" si="0"/>
        <v>75</v>
      </c>
      <c r="E63" s="20">
        <f t="shared" si="16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22"/>
      <c r="M63" s="147">
        <f t="shared" si="18"/>
        <v>0</v>
      </c>
      <c r="N63" s="104"/>
      <c r="O63" s="100">
        <f t="shared" si="6"/>
        <v>0</v>
      </c>
      <c r="P63" s="183"/>
      <c r="Q63" s="184">
        <f t="shared" si="7"/>
        <v>0</v>
      </c>
      <c r="R63" s="183"/>
      <c r="S63" s="184">
        <f t="shared" si="8"/>
        <v>0</v>
      </c>
      <c r="T63" s="183"/>
      <c r="U63" s="184">
        <f t="shared" si="9"/>
        <v>0</v>
      </c>
      <c r="V63" s="104"/>
      <c r="W63" s="100">
        <f t="shared" si="10"/>
        <v>0</v>
      </c>
      <c r="X63" s="122"/>
      <c r="Y63" s="147">
        <f t="shared" si="11"/>
        <v>0</v>
      </c>
      <c r="Z63" s="122"/>
      <c r="AA63" s="147">
        <f t="shared" si="12"/>
        <v>0</v>
      </c>
      <c r="AB63" s="122"/>
      <c r="AC63" s="147">
        <f t="shared" si="13"/>
        <v>0</v>
      </c>
      <c r="AD63" s="104"/>
      <c r="AE63" s="100">
        <f t="shared" si="14"/>
        <v>0</v>
      </c>
      <c r="AF63" s="171"/>
      <c r="AG63" s="140">
        <f t="shared" si="15"/>
        <v>0</v>
      </c>
      <c r="AH63" s="83">
        <f t="shared" si="17"/>
        <v>0</v>
      </c>
    </row>
    <row r="64" spans="1:34" ht="15" customHeight="1">
      <c r="A64" s="85" t="s">
        <v>230</v>
      </c>
      <c r="B64" t="s">
        <v>66</v>
      </c>
      <c r="C64" s="4" t="s">
        <v>9</v>
      </c>
      <c r="D64" s="19">
        <f t="shared" si="0"/>
        <v>35</v>
      </c>
      <c r="E64" s="20">
        <f t="shared" si="16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8"/>
        <v>0</v>
      </c>
      <c r="N64" s="104"/>
      <c r="O64" s="100">
        <f t="shared" si="6"/>
        <v>0</v>
      </c>
      <c r="P64" s="183"/>
      <c r="Q64" s="184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04"/>
      <c r="W64" s="100">
        <f t="shared" si="10"/>
        <v>0</v>
      </c>
      <c r="X64" s="122"/>
      <c r="Y64" s="147">
        <f t="shared" si="11"/>
        <v>0</v>
      </c>
      <c r="Z64" s="122"/>
      <c r="AA64" s="147">
        <f t="shared" si="12"/>
        <v>0</v>
      </c>
      <c r="AB64" s="122"/>
      <c r="AC64" s="147">
        <f t="shared" si="13"/>
        <v>0</v>
      </c>
      <c r="AD64" s="104"/>
      <c r="AE64" s="100">
        <f t="shared" si="14"/>
        <v>0</v>
      </c>
      <c r="AF64" s="171"/>
      <c r="AG64" s="140">
        <f t="shared" si="15"/>
        <v>0</v>
      </c>
      <c r="AH64" s="83">
        <f t="shared" si="17"/>
        <v>0</v>
      </c>
    </row>
    <row r="65" spans="1:34" ht="15" customHeight="1">
      <c r="A65" s="85" t="s">
        <v>225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16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18"/>
        <v>0</v>
      </c>
      <c r="N65" s="104"/>
      <c r="O65" s="100">
        <f t="shared" ca="1" si="6"/>
        <v>0</v>
      </c>
      <c r="P65" s="183"/>
      <c r="Q65" s="184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04"/>
      <c r="W65" s="100">
        <f t="shared" ca="1" si="10"/>
        <v>0</v>
      </c>
      <c r="X65" s="122"/>
      <c r="Y65" s="147">
        <f t="shared" ca="1" si="11"/>
        <v>0</v>
      </c>
      <c r="Z65" s="122"/>
      <c r="AA65" s="147">
        <f t="shared" ca="1" si="12"/>
        <v>0</v>
      </c>
      <c r="AB65" s="122"/>
      <c r="AC65" s="147">
        <f t="shared" ca="1" si="13"/>
        <v>0</v>
      </c>
      <c r="AD65" s="104"/>
      <c r="AE65" s="100">
        <f t="shared" ca="1" si="14"/>
        <v>0</v>
      </c>
      <c r="AF65" s="171"/>
      <c r="AG65" s="140">
        <f t="shared" ca="1" si="15"/>
        <v>0</v>
      </c>
      <c r="AH65" s="83">
        <f t="shared" ca="1" si="17"/>
        <v>0</v>
      </c>
    </row>
    <row r="66" spans="1:34" ht="15" customHeight="1">
      <c r="A66" s="85" t="s">
        <v>238</v>
      </c>
      <c r="B66" t="s">
        <v>66</v>
      </c>
      <c r="C66" s="4" t="s">
        <v>6</v>
      </c>
      <c r="D66" s="19">
        <f t="shared" si="0"/>
        <v>100</v>
      </c>
      <c r="E66" s="20">
        <f t="shared" si="16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18"/>
        <v>0</v>
      </c>
      <c r="N66" s="104"/>
      <c r="O66" s="100">
        <f t="shared" si="6"/>
        <v>0</v>
      </c>
      <c r="P66" s="183"/>
      <c r="Q66" s="184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04"/>
      <c r="W66" s="100">
        <f t="shared" si="10"/>
        <v>0</v>
      </c>
      <c r="X66" s="122"/>
      <c r="Y66" s="147">
        <f t="shared" si="11"/>
        <v>0</v>
      </c>
      <c r="Z66" s="122"/>
      <c r="AA66" s="147">
        <f t="shared" si="12"/>
        <v>0</v>
      </c>
      <c r="AB66" s="122"/>
      <c r="AC66" s="147">
        <f t="shared" si="13"/>
        <v>0</v>
      </c>
      <c r="AD66" s="104"/>
      <c r="AE66" s="100">
        <f t="shared" si="14"/>
        <v>0</v>
      </c>
      <c r="AF66" s="171"/>
      <c r="AG66" s="140">
        <f t="shared" si="15"/>
        <v>0</v>
      </c>
      <c r="AH66" s="83">
        <f t="shared" si="17"/>
        <v>0</v>
      </c>
    </row>
    <row r="67" spans="1:34" ht="15" customHeight="1">
      <c r="A67" s="85" t="s">
        <v>239</v>
      </c>
      <c r="B67" t="s">
        <v>66</v>
      </c>
      <c r="C67" s="4" t="s">
        <v>6</v>
      </c>
      <c r="D67" s="19">
        <f t="shared" si="0"/>
        <v>100</v>
      </c>
      <c r="E67" s="20">
        <f t="shared" si="16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8"/>
        <v>0</v>
      </c>
      <c r="N67" s="104"/>
      <c r="O67" s="100">
        <f t="shared" si="6"/>
        <v>0</v>
      </c>
      <c r="P67" s="183"/>
      <c r="Q67" s="184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04"/>
      <c r="W67" s="100">
        <f t="shared" si="10"/>
        <v>0</v>
      </c>
      <c r="X67" s="122"/>
      <c r="Y67" s="147">
        <f t="shared" si="11"/>
        <v>0</v>
      </c>
      <c r="Z67" s="122"/>
      <c r="AA67" s="147">
        <f t="shared" si="12"/>
        <v>0</v>
      </c>
      <c r="AB67" s="122"/>
      <c r="AC67" s="147">
        <f t="shared" si="13"/>
        <v>0</v>
      </c>
      <c r="AD67" s="104"/>
      <c r="AE67" s="100">
        <f t="shared" si="14"/>
        <v>0</v>
      </c>
      <c r="AF67" s="171"/>
      <c r="AG67" s="140">
        <f t="shared" si="15"/>
        <v>0</v>
      </c>
      <c r="AH67" s="83">
        <f t="shared" si="17"/>
        <v>0</v>
      </c>
    </row>
    <row r="68" spans="1:34" ht="15" customHeight="1">
      <c r="A68" s="85" t="s">
        <v>244</v>
      </c>
      <c r="B68" t="s">
        <v>245</v>
      </c>
      <c r="C68" s="4" t="s">
        <v>9</v>
      </c>
      <c r="D68" s="19">
        <f t="shared" si="0"/>
        <v>35</v>
      </c>
      <c r="E68" s="20">
        <f t="shared" si="16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8"/>
        <v>0</v>
      </c>
      <c r="N68" s="104"/>
      <c r="O68" s="100">
        <f t="shared" si="6"/>
        <v>0</v>
      </c>
      <c r="P68" s="183"/>
      <c r="Q68" s="184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04"/>
      <c r="W68" s="100">
        <f t="shared" si="10"/>
        <v>0</v>
      </c>
      <c r="X68" s="122"/>
      <c r="Y68" s="147">
        <f t="shared" si="11"/>
        <v>0</v>
      </c>
      <c r="Z68" s="122"/>
      <c r="AA68" s="147">
        <f t="shared" si="12"/>
        <v>0</v>
      </c>
      <c r="AB68" s="122"/>
      <c r="AC68" s="147">
        <f t="shared" si="13"/>
        <v>0</v>
      </c>
      <c r="AD68" s="104"/>
      <c r="AE68" s="100">
        <f t="shared" si="14"/>
        <v>0</v>
      </c>
      <c r="AF68" s="171"/>
      <c r="AG68" s="140">
        <f t="shared" si="15"/>
        <v>0</v>
      </c>
      <c r="AH68" s="83">
        <f t="shared" si="17"/>
        <v>0</v>
      </c>
    </row>
    <row r="69" spans="1:34" ht="15" customHeight="1">
      <c r="A69" s="85" t="s">
        <v>241</v>
      </c>
      <c r="B69" t="s">
        <v>66</v>
      </c>
      <c r="C69" s="4" t="s">
        <v>4</v>
      </c>
      <c r="D69" s="19">
        <f t="shared" si="0"/>
        <v>140</v>
      </c>
      <c r="E69" s="20">
        <f t="shared" si="16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8"/>
        <v>0</v>
      </c>
      <c r="N69" s="104"/>
      <c r="O69" s="100">
        <f t="shared" si="6"/>
        <v>0</v>
      </c>
      <c r="P69" s="183"/>
      <c r="Q69" s="184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04"/>
      <c r="W69" s="100">
        <f t="shared" si="10"/>
        <v>0</v>
      </c>
      <c r="X69" s="122"/>
      <c r="Y69" s="147">
        <f t="shared" si="11"/>
        <v>0</v>
      </c>
      <c r="Z69" s="122"/>
      <c r="AA69" s="147">
        <f t="shared" si="12"/>
        <v>0</v>
      </c>
      <c r="AB69" s="122"/>
      <c r="AC69" s="147">
        <f t="shared" si="13"/>
        <v>0</v>
      </c>
      <c r="AD69" s="104"/>
      <c r="AE69" s="100">
        <f t="shared" si="14"/>
        <v>0</v>
      </c>
      <c r="AF69" s="171"/>
      <c r="AG69" s="140">
        <f t="shared" si="15"/>
        <v>0</v>
      </c>
      <c r="AH69" s="83">
        <f t="shared" si="17"/>
        <v>0</v>
      </c>
    </row>
    <row r="70" spans="1:34" ht="15" customHeight="1">
      <c r="A70" s="85" t="s">
        <v>223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16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22"/>
      <c r="M70" s="147">
        <f t="shared" ca="1" si="18"/>
        <v>0</v>
      </c>
      <c r="N70" s="104"/>
      <c r="O70" s="100">
        <f t="shared" ca="1" si="6"/>
        <v>0</v>
      </c>
      <c r="P70" s="183"/>
      <c r="Q70" s="184">
        <f t="shared" ca="1" si="7"/>
        <v>0</v>
      </c>
      <c r="R70" s="183"/>
      <c r="S70" s="184">
        <f t="shared" ca="1" si="8"/>
        <v>0</v>
      </c>
      <c r="T70" s="183"/>
      <c r="U70" s="184">
        <f t="shared" ca="1" si="9"/>
        <v>0</v>
      </c>
      <c r="V70" s="104"/>
      <c r="W70" s="100">
        <f t="shared" ca="1" si="10"/>
        <v>0</v>
      </c>
      <c r="X70" s="122"/>
      <c r="Y70" s="147">
        <f t="shared" ca="1" si="11"/>
        <v>0</v>
      </c>
      <c r="Z70" s="122"/>
      <c r="AA70" s="147">
        <f t="shared" ca="1" si="12"/>
        <v>0</v>
      </c>
      <c r="AB70" s="122"/>
      <c r="AC70" s="147">
        <f t="shared" ca="1" si="13"/>
        <v>0</v>
      </c>
      <c r="AD70" s="104"/>
      <c r="AE70" s="100">
        <f t="shared" ca="1" si="14"/>
        <v>0</v>
      </c>
      <c r="AF70" s="171"/>
      <c r="AG70" s="140">
        <f t="shared" ca="1" si="15"/>
        <v>0</v>
      </c>
      <c r="AH70" s="83">
        <f t="shared" ca="1" si="17"/>
        <v>0</v>
      </c>
    </row>
    <row r="71" spans="1:34" ht="15" customHeight="1">
      <c r="A71" s="91" t="s">
        <v>367</v>
      </c>
      <c r="B71" s="14" t="s">
        <v>66</v>
      </c>
      <c r="C71" s="4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16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8"/>
        <v>0</v>
      </c>
      <c r="N71" s="104"/>
      <c r="O71" s="100">
        <f t="shared" ca="1" si="6"/>
        <v>0</v>
      </c>
      <c r="P71" s="183"/>
      <c r="Q71" s="184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04"/>
      <c r="W71" s="100">
        <f t="shared" ca="1" si="10"/>
        <v>0</v>
      </c>
      <c r="X71" s="122"/>
      <c r="Y71" s="147">
        <f t="shared" ca="1" si="11"/>
        <v>0</v>
      </c>
      <c r="Z71" s="122"/>
      <c r="AA71" s="147">
        <f t="shared" ca="1" si="12"/>
        <v>0</v>
      </c>
      <c r="AB71" s="122"/>
      <c r="AC71" s="147">
        <f t="shared" ca="1" si="13"/>
        <v>0</v>
      </c>
      <c r="AD71" s="104"/>
      <c r="AE71" s="100">
        <f t="shared" ca="1" si="14"/>
        <v>0</v>
      </c>
      <c r="AF71" s="171"/>
      <c r="AG71" s="140">
        <f t="shared" ca="1" si="15"/>
        <v>0</v>
      </c>
      <c r="AH71" s="83">
        <f t="shared" ca="1" si="17"/>
        <v>0</v>
      </c>
    </row>
    <row r="72" spans="1:34" ht="15" customHeight="1">
      <c r="A72" s="91" t="s">
        <v>248</v>
      </c>
      <c r="B72" s="14" t="s">
        <v>66</v>
      </c>
      <c r="C72" s="18" t="s">
        <v>6</v>
      </c>
      <c r="D72" s="19">
        <f t="shared" si="0"/>
        <v>100</v>
      </c>
      <c r="E72" s="20">
        <f t="shared" si="16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18"/>
        <v>0</v>
      </c>
      <c r="N72" s="104"/>
      <c r="O72" s="100">
        <f t="shared" si="6"/>
        <v>0</v>
      </c>
      <c r="P72" s="183"/>
      <c r="Q72" s="184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04"/>
      <c r="W72" s="100">
        <f t="shared" si="10"/>
        <v>0</v>
      </c>
      <c r="X72" s="122"/>
      <c r="Y72" s="147">
        <f t="shared" si="11"/>
        <v>0</v>
      </c>
      <c r="Z72" s="122"/>
      <c r="AA72" s="147">
        <f t="shared" si="12"/>
        <v>0</v>
      </c>
      <c r="AB72" s="122"/>
      <c r="AC72" s="147">
        <f t="shared" si="13"/>
        <v>0</v>
      </c>
      <c r="AD72" s="104"/>
      <c r="AE72" s="100">
        <f t="shared" si="14"/>
        <v>0</v>
      </c>
      <c r="AF72" s="171"/>
      <c r="AG72" s="140">
        <f t="shared" si="15"/>
        <v>0</v>
      </c>
      <c r="AH72" s="83">
        <f t="shared" si="17"/>
        <v>0</v>
      </c>
    </row>
    <row r="73" spans="1:34" ht="15" customHeight="1">
      <c r="A73" s="91" t="s">
        <v>249</v>
      </c>
      <c r="B73" s="14" t="s">
        <v>66</v>
      </c>
      <c r="C73" s="18" t="s">
        <v>8</v>
      </c>
      <c r="D73" s="19">
        <f t="shared" si="0"/>
        <v>60</v>
      </c>
      <c r="E73" s="20">
        <f t="shared" si="16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8"/>
        <v>0</v>
      </c>
      <c r="N73" s="104"/>
      <c r="O73" s="100">
        <f t="shared" si="6"/>
        <v>0</v>
      </c>
      <c r="P73" s="183"/>
      <c r="Q73" s="184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04"/>
      <c r="W73" s="100">
        <f t="shared" si="10"/>
        <v>0</v>
      </c>
      <c r="X73" s="122"/>
      <c r="Y73" s="147">
        <f t="shared" si="11"/>
        <v>0</v>
      </c>
      <c r="Z73" s="122"/>
      <c r="AA73" s="147">
        <f t="shared" si="12"/>
        <v>0</v>
      </c>
      <c r="AB73" s="122"/>
      <c r="AC73" s="147">
        <f t="shared" si="13"/>
        <v>0</v>
      </c>
      <c r="AD73" s="104"/>
      <c r="AE73" s="100">
        <f t="shared" si="14"/>
        <v>0</v>
      </c>
      <c r="AF73" s="171"/>
      <c r="AG73" s="140">
        <f t="shared" si="15"/>
        <v>0</v>
      </c>
      <c r="AH73" s="83">
        <f t="shared" si="17"/>
        <v>0</v>
      </c>
    </row>
    <row r="74" spans="1:34" ht="15" customHeight="1">
      <c r="A74" s="91" t="s">
        <v>250</v>
      </c>
      <c r="B74" s="14" t="s">
        <v>66</v>
      </c>
      <c r="C74" s="18" t="s">
        <v>5</v>
      </c>
      <c r="D74" s="19">
        <f t="shared" si="0"/>
        <v>118</v>
      </c>
      <c r="E74" s="20">
        <f t="shared" si="16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8"/>
        <v>0</v>
      </c>
      <c r="N74" s="104"/>
      <c r="O74" s="100">
        <f t="shared" si="6"/>
        <v>0</v>
      </c>
      <c r="P74" s="183"/>
      <c r="Q74" s="184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04"/>
      <c r="W74" s="100">
        <f t="shared" si="10"/>
        <v>0</v>
      </c>
      <c r="X74" s="122"/>
      <c r="Y74" s="147">
        <f t="shared" si="11"/>
        <v>0</v>
      </c>
      <c r="Z74" s="122"/>
      <c r="AA74" s="147">
        <f t="shared" si="12"/>
        <v>0</v>
      </c>
      <c r="AB74" s="122"/>
      <c r="AC74" s="147">
        <f t="shared" si="13"/>
        <v>0</v>
      </c>
      <c r="AD74" s="104"/>
      <c r="AE74" s="100">
        <f t="shared" si="14"/>
        <v>0</v>
      </c>
      <c r="AF74" s="171"/>
      <c r="AG74" s="140">
        <f t="shared" si="15"/>
        <v>0</v>
      </c>
      <c r="AH74" s="83">
        <f t="shared" si="17"/>
        <v>0</v>
      </c>
    </row>
    <row r="75" spans="1:34" ht="15" customHeight="1">
      <c r="A75" s="91" t="s">
        <v>251</v>
      </c>
      <c r="B75" s="14" t="s">
        <v>66</v>
      </c>
      <c r="C75" s="18" t="s">
        <v>5</v>
      </c>
      <c r="D75" s="19">
        <f t="shared" si="0"/>
        <v>118</v>
      </c>
      <c r="E75" s="20">
        <f t="shared" si="16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8"/>
        <v>0</v>
      </c>
      <c r="N75" s="104"/>
      <c r="O75" s="100">
        <f t="shared" si="6"/>
        <v>0</v>
      </c>
      <c r="P75" s="183"/>
      <c r="Q75" s="184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04"/>
      <c r="W75" s="100">
        <f t="shared" si="10"/>
        <v>0</v>
      </c>
      <c r="X75" s="122"/>
      <c r="Y75" s="147">
        <f t="shared" si="11"/>
        <v>0</v>
      </c>
      <c r="Z75" s="122"/>
      <c r="AA75" s="147">
        <f t="shared" si="12"/>
        <v>0</v>
      </c>
      <c r="AB75" s="122"/>
      <c r="AC75" s="147">
        <f t="shared" si="13"/>
        <v>0</v>
      </c>
      <c r="AD75" s="104"/>
      <c r="AE75" s="100">
        <f t="shared" si="14"/>
        <v>0</v>
      </c>
      <c r="AF75" s="171"/>
      <c r="AG75" s="140">
        <f t="shared" si="15"/>
        <v>0</v>
      </c>
      <c r="AH75" s="83">
        <f t="shared" si="17"/>
        <v>0</v>
      </c>
    </row>
    <row r="76" spans="1:34" ht="15" customHeight="1">
      <c r="A76" s="91" t="s">
        <v>252</v>
      </c>
      <c r="B76" s="14" t="s">
        <v>66</v>
      </c>
      <c r="C76" s="18" t="s">
        <v>5</v>
      </c>
      <c r="D76" s="19">
        <f t="shared" si="0"/>
        <v>118</v>
      </c>
      <c r="E76" s="20">
        <f t="shared" si="16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18"/>
        <v>0</v>
      </c>
      <c r="N76" s="104"/>
      <c r="O76" s="100">
        <f t="shared" si="6"/>
        <v>0</v>
      </c>
      <c r="P76" s="183"/>
      <c r="Q76" s="184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04"/>
      <c r="W76" s="100">
        <f t="shared" si="10"/>
        <v>0</v>
      </c>
      <c r="X76" s="122"/>
      <c r="Y76" s="147">
        <f t="shared" si="11"/>
        <v>0</v>
      </c>
      <c r="Z76" s="122"/>
      <c r="AA76" s="147">
        <f t="shared" si="12"/>
        <v>0</v>
      </c>
      <c r="AB76" s="122"/>
      <c r="AC76" s="147">
        <f t="shared" si="13"/>
        <v>0</v>
      </c>
      <c r="AD76" s="104"/>
      <c r="AE76" s="100">
        <f t="shared" si="14"/>
        <v>0</v>
      </c>
      <c r="AF76" s="171"/>
      <c r="AG76" s="140">
        <f t="shared" si="15"/>
        <v>0</v>
      </c>
      <c r="AH76" s="83">
        <f t="shared" si="17"/>
        <v>0</v>
      </c>
    </row>
    <row r="77" spans="1:34" ht="15" customHeight="1">
      <c r="A77" s="91" t="s">
        <v>259</v>
      </c>
      <c r="B77" s="14" t="s">
        <v>66</v>
      </c>
      <c r="C77" s="18" t="s">
        <v>6</v>
      </c>
      <c r="D77" s="19">
        <f t="shared" si="0"/>
        <v>100</v>
      </c>
      <c r="E77" s="20">
        <f t="shared" si="16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8"/>
        <v>0</v>
      </c>
      <c r="N77" s="104"/>
      <c r="O77" s="100">
        <f t="shared" si="6"/>
        <v>0</v>
      </c>
      <c r="P77" s="183"/>
      <c r="Q77" s="184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04"/>
      <c r="W77" s="100">
        <f t="shared" si="10"/>
        <v>0</v>
      </c>
      <c r="X77" s="122"/>
      <c r="Y77" s="147">
        <f t="shared" si="11"/>
        <v>0</v>
      </c>
      <c r="Z77" s="122"/>
      <c r="AA77" s="147">
        <f t="shared" si="12"/>
        <v>0</v>
      </c>
      <c r="AB77" s="122"/>
      <c r="AC77" s="147">
        <f t="shared" si="13"/>
        <v>0</v>
      </c>
      <c r="AD77" s="104"/>
      <c r="AE77" s="100">
        <f t="shared" si="14"/>
        <v>0</v>
      </c>
      <c r="AF77" s="171"/>
      <c r="AG77" s="140">
        <f t="shared" si="15"/>
        <v>0</v>
      </c>
      <c r="AH77" s="83">
        <f t="shared" si="17"/>
        <v>0</v>
      </c>
    </row>
    <row r="78" spans="1:34" ht="15" customHeight="1">
      <c r="A78" s="91" t="s">
        <v>255</v>
      </c>
      <c r="B78" s="14" t="s">
        <v>66</v>
      </c>
      <c r="C78" s="18" t="s">
        <v>6</v>
      </c>
      <c r="D78" s="19">
        <f t="shared" si="0"/>
        <v>100</v>
      </c>
      <c r="E78" s="20">
        <f t="shared" si="16"/>
        <v>0</v>
      </c>
      <c r="F78" s="75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8"/>
        <v>0</v>
      </c>
      <c r="N78" s="104"/>
      <c r="O78" s="100">
        <f t="shared" si="6"/>
        <v>0</v>
      </c>
      <c r="P78" s="183"/>
      <c r="Q78" s="184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04"/>
      <c r="W78" s="100">
        <f t="shared" si="10"/>
        <v>0</v>
      </c>
      <c r="X78" s="122"/>
      <c r="Y78" s="147">
        <f t="shared" si="11"/>
        <v>0</v>
      </c>
      <c r="Z78" s="122"/>
      <c r="AA78" s="147">
        <f t="shared" si="12"/>
        <v>0</v>
      </c>
      <c r="AB78" s="122"/>
      <c r="AC78" s="147">
        <f t="shared" si="13"/>
        <v>0</v>
      </c>
      <c r="AD78" s="104"/>
      <c r="AE78" s="100">
        <f t="shared" si="14"/>
        <v>0</v>
      </c>
      <c r="AF78" s="171"/>
      <c r="AG78" s="140">
        <f t="shared" si="15"/>
        <v>0</v>
      </c>
      <c r="AH78" s="83">
        <f t="shared" si="17"/>
        <v>0</v>
      </c>
    </row>
    <row r="79" spans="1:34" ht="15" customHeight="1">
      <c r="A79" s="91" t="s">
        <v>260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16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22"/>
      <c r="M79" s="147">
        <f t="shared" ca="1" si="18"/>
        <v>0</v>
      </c>
      <c r="N79" s="104"/>
      <c r="O79" s="100">
        <f t="shared" ca="1" si="6"/>
        <v>0</v>
      </c>
      <c r="P79" s="183"/>
      <c r="Q79" s="184">
        <f t="shared" ca="1" si="7"/>
        <v>0</v>
      </c>
      <c r="R79" s="183"/>
      <c r="S79" s="184">
        <f t="shared" ca="1" si="8"/>
        <v>0</v>
      </c>
      <c r="T79" s="183"/>
      <c r="U79" s="184">
        <f t="shared" ca="1" si="9"/>
        <v>0</v>
      </c>
      <c r="V79" s="104"/>
      <c r="W79" s="100">
        <f t="shared" ca="1" si="10"/>
        <v>0</v>
      </c>
      <c r="X79" s="122"/>
      <c r="Y79" s="147">
        <f t="shared" ca="1" si="11"/>
        <v>0</v>
      </c>
      <c r="Z79" s="122"/>
      <c r="AA79" s="147">
        <f t="shared" ca="1" si="12"/>
        <v>0</v>
      </c>
      <c r="AB79" s="122"/>
      <c r="AC79" s="147">
        <f t="shared" ca="1" si="13"/>
        <v>0</v>
      </c>
      <c r="AD79" s="104"/>
      <c r="AE79" s="100">
        <f t="shared" ca="1" si="14"/>
        <v>0</v>
      </c>
      <c r="AF79" s="171"/>
      <c r="AG79" s="140">
        <f t="shared" ca="1" si="15"/>
        <v>0</v>
      </c>
      <c r="AH79" s="83">
        <f t="shared" ca="1" si="17"/>
        <v>0</v>
      </c>
    </row>
    <row r="80" spans="1:34" ht="15" customHeight="1">
      <c r="A80" s="91" t="s">
        <v>263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16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8"/>
        <v>0</v>
      </c>
      <c r="N80" s="104"/>
      <c r="O80" s="100">
        <f t="shared" ca="1" si="6"/>
        <v>0</v>
      </c>
      <c r="P80" s="183"/>
      <c r="Q80" s="184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04"/>
      <c r="W80" s="100">
        <f t="shared" ca="1" si="10"/>
        <v>0</v>
      </c>
      <c r="X80" s="122"/>
      <c r="Y80" s="147">
        <f t="shared" ca="1" si="11"/>
        <v>0</v>
      </c>
      <c r="Z80" s="122"/>
      <c r="AA80" s="147">
        <f t="shared" ca="1" si="12"/>
        <v>0</v>
      </c>
      <c r="AB80" s="122"/>
      <c r="AC80" s="147">
        <f t="shared" ca="1" si="13"/>
        <v>0</v>
      </c>
      <c r="AD80" s="104"/>
      <c r="AE80" s="100">
        <f t="shared" ca="1" si="14"/>
        <v>0</v>
      </c>
      <c r="AF80" s="171"/>
      <c r="AG80" s="140">
        <f t="shared" ca="1" si="15"/>
        <v>0</v>
      </c>
      <c r="AH80" s="83">
        <f t="shared" ca="1" si="17"/>
        <v>0</v>
      </c>
    </row>
    <row r="81" spans="1:34" ht="15" customHeight="1">
      <c r="A81" s="91" t="s">
        <v>258</v>
      </c>
      <c r="B81" s="14" t="s">
        <v>66</v>
      </c>
      <c r="C81" s="18" t="s">
        <v>6</v>
      </c>
      <c r="D81" s="19">
        <f t="shared" ref="D81:D88" si="19">IF(OR($C81="",$C81=0),"",VLOOKUP($C81,Ansätze,$D$11,FALSE))</f>
        <v>100</v>
      </c>
      <c r="E81" s="20">
        <f t="shared" si="16"/>
        <v>0</v>
      </c>
      <c r="F81" s="75"/>
      <c r="G81" s="100">
        <f t="shared" ref="G81:I100" si="20">IF($D81="",0,$D81*F81)</f>
        <v>0</v>
      </c>
      <c r="H81" s="122"/>
      <c r="I81" s="147">
        <f t="shared" si="20"/>
        <v>0</v>
      </c>
      <c r="J81" s="122"/>
      <c r="K81" s="147">
        <f t="shared" si="4"/>
        <v>0</v>
      </c>
      <c r="L81" s="122"/>
      <c r="M81" s="147">
        <f t="shared" si="18"/>
        <v>0</v>
      </c>
      <c r="N81" s="104"/>
      <c r="O81" s="100">
        <f t="shared" si="6"/>
        <v>0</v>
      </c>
      <c r="P81" s="183"/>
      <c r="Q81" s="184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04"/>
      <c r="W81" s="100">
        <f t="shared" si="10"/>
        <v>0</v>
      </c>
      <c r="X81" s="122"/>
      <c r="Y81" s="147">
        <f t="shared" si="11"/>
        <v>0</v>
      </c>
      <c r="Z81" s="122"/>
      <c r="AA81" s="147">
        <f t="shared" si="12"/>
        <v>0</v>
      </c>
      <c r="AB81" s="122"/>
      <c r="AC81" s="147">
        <f t="shared" si="13"/>
        <v>0</v>
      </c>
      <c r="AD81" s="104"/>
      <c r="AE81" s="100">
        <f t="shared" si="14"/>
        <v>0</v>
      </c>
      <c r="AF81" s="171"/>
      <c r="AG81" s="140">
        <f t="shared" si="15"/>
        <v>0</v>
      </c>
      <c r="AH81" s="83">
        <f t="shared" si="17"/>
        <v>0</v>
      </c>
    </row>
    <row r="82" spans="1:34" ht="15" customHeight="1">
      <c r="A82" s="91" t="s">
        <v>274</v>
      </c>
      <c r="B82" s="14" t="s">
        <v>66</v>
      </c>
      <c r="C82" s="18" t="s">
        <v>9</v>
      </c>
      <c r="D82" s="19">
        <f t="shared" si="19"/>
        <v>35</v>
      </c>
      <c r="E82" s="20">
        <f t="shared" si="16"/>
        <v>0</v>
      </c>
      <c r="F82" s="75"/>
      <c r="G82" s="100">
        <f t="shared" si="20"/>
        <v>0</v>
      </c>
      <c r="H82" s="122"/>
      <c r="I82" s="147">
        <f t="shared" si="20"/>
        <v>0</v>
      </c>
      <c r="J82" s="122"/>
      <c r="K82" s="147">
        <f t="shared" ref="K82:K105" si="21">IF($D82="",0,$D82*J82)</f>
        <v>0</v>
      </c>
      <c r="L82" s="122"/>
      <c r="M82" s="147">
        <f t="shared" si="18"/>
        <v>0</v>
      </c>
      <c r="N82" s="104"/>
      <c r="O82" s="100">
        <f t="shared" ref="O82:O105" si="22">IF($D82="",0,$D82*N82)</f>
        <v>0</v>
      </c>
      <c r="P82" s="183"/>
      <c r="Q82" s="184">
        <f t="shared" ref="Q82:Q105" si="23">IF($D82="",0,$D82*P82)</f>
        <v>0</v>
      </c>
      <c r="R82" s="183"/>
      <c r="S82" s="184">
        <f t="shared" ref="S82:S105" si="24">IF($D82="",0,$D82*R82)</f>
        <v>0</v>
      </c>
      <c r="T82" s="183"/>
      <c r="U82" s="184">
        <f t="shared" ref="U82:U105" si="25">IF($D82="",0,$D82*T82)</f>
        <v>0</v>
      </c>
      <c r="V82" s="104"/>
      <c r="W82" s="100">
        <f t="shared" ref="W82:W105" si="26">IF($D82="",0,$D82*V82)</f>
        <v>0</v>
      </c>
      <c r="X82" s="122"/>
      <c r="Y82" s="147">
        <f t="shared" ref="Y82:Y105" si="27">IF($D82="",0,$D82*X82)</f>
        <v>0</v>
      </c>
      <c r="Z82" s="122"/>
      <c r="AA82" s="147">
        <f t="shared" ref="AA82:AA105" si="28">IF($D82="",0,$D82*Z82)</f>
        <v>0</v>
      </c>
      <c r="AB82" s="122"/>
      <c r="AC82" s="147">
        <f t="shared" ref="AC82:AC105" si="29">IF($D82="",0,$D82*AB82)</f>
        <v>0</v>
      </c>
      <c r="AD82" s="104"/>
      <c r="AE82" s="100">
        <f t="shared" ref="AE82:AE89" si="30">IF($D82="",0,$D82*AD82)</f>
        <v>0</v>
      </c>
      <c r="AF82" s="171"/>
      <c r="AG82" s="140">
        <f t="shared" ref="AG82:AG105" si="31">IF($D82="",0,$D82*AF82)</f>
        <v>0</v>
      </c>
      <c r="AH82" s="83">
        <f t="shared" si="17"/>
        <v>0</v>
      </c>
    </row>
    <row r="83" spans="1:34" ht="15" customHeight="1">
      <c r="A83" s="91" t="s">
        <v>275</v>
      </c>
      <c r="B83" s="14" t="s">
        <v>66</v>
      </c>
      <c r="C83" s="18" t="s">
        <v>5</v>
      </c>
      <c r="D83" s="19">
        <f t="shared" si="19"/>
        <v>118</v>
      </c>
      <c r="E83" s="20">
        <f t="shared" ref="E83:E105" si="32">F83+H83+J83+N83+P83+R83+V83+X83+Z83+AD83+AF83+L83+T83+AB83</f>
        <v>37</v>
      </c>
      <c r="F83" s="75"/>
      <c r="G83" s="100">
        <f t="shared" si="20"/>
        <v>0</v>
      </c>
      <c r="H83" s="122"/>
      <c r="I83" s="147">
        <f t="shared" si="20"/>
        <v>0</v>
      </c>
      <c r="J83" s="122"/>
      <c r="K83" s="147">
        <f t="shared" si="21"/>
        <v>0</v>
      </c>
      <c r="L83" s="122"/>
      <c r="M83" s="147">
        <f t="shared" si="18"/>
        <v>0</v>
      </c>
      <c r="N83" s="104"/>
      <c r="O83" s="100">
        <f t="shared" si="22"/>
        <v>0</v>
      </c>
      <c r="P83" s="183"/>
      <c r="Q83" s="184">
        <f t="shared" si="23"/>
        <v>0</v>
      </c>
      <c r="R83" s="183"/>
      <c r="S83" s="184">
        <f t="shared" si="24"/>
        <v>0</v>
      </c>
      <c r="T83" s="183">
        <v>37</v>
      </c>
      <c r="U83" s="184">
        <f t="shared" si="25"/>
        <v>4366</v>
      </c>
      <c r="V83" s="104"/>
      <c r="W83" s="100">
        <f t="shared" si="26"/>
        <v>0</v>
      </c>
      <c r="X83" s="122"/>
      <c r="Y83" s="147">
        <f t="shared" si="27"/>
        <v>0</v>
      </c>
      <c r="Z83" s="122"/>
      <c r="AA83" s="147">
        <f t="shared" si="28"/>
        <v>0</v>
      </c>
      <c r="AB83" s="122"/>
      <c r="AC83" s="147">
        <f t="shared" si="29"/>
        <v>0</v>
      </c>
      <c r="AD83" s="104"/>
      <c r="AE83" s="100">
        <f t="shared" si="30"/>
        <v>0</v>
      </c>
      <c r="AF83" s="171"/>
      <c r="AG83" s="140">
        <f t="shared" si="31"/>
        <v>0</v>
      </c>
      <c r="AH83" s="83">
        <f t="shared" si="17"/>
        <v>4366</v>
      </c>
    </row>
    <row r="84" spans="1:34" ht="15" customHeight="1">
      <c r="A84" s="91" t="s">
        <v>284</v>
      </c>
      <c r="B84" s="14" t="s">
        <v>66</v>
      </c>
      <c r="C84" s="18" t="s">
        <v>6</v>
      </c>
      <c r="D84" s="19">
        <f t="shared" si="19"/>
        <v>100</v>
      </c>
      <c r="E84" s="20">
        <f t="shared" si="32"/>
        <v>0</v>
      </c>
      <c r="F84" s="75"/>
      <c r="G84" s="100">
        <f t="shared" si="20"/>
        <v>0</v>
      </c>
      <c r="H84" s="122"/>
      <c r="I84" s="147">
        <f t="shared" si="20"/>
        <v>0</v>
      </c>
      <c r="J84" s="122"/>
      <c r="K84" s="147">
        <f t="shared" si="21"/>
        <v>0</v>
      </c>
      <c r="L84" s="122"/>
      <c r="M84" s="147">
        <f t="shared" si="18"/>
        <v>0</v>
      </c>
      <c r="N84" s="104"/>
      <c r="O84" s="100">
        <f t="shared" si="22"/>
        <v>0</v>
      </c>
      <c r="P84" s="183"/>
      <c r="Q84" s="184">
        <f t="shared" si="23"/>
        <v>0</v>
      </c>
      <c r="R84" s="183"/>
      <c r="S84" s="184">
        <f t="shared" si="24"/>
        <v>0</v>
      </c>
      <c r="T84" s="183"/>
      <c r="U84" s="184">
        <f t="shared" si="25"/>
        <v>0</v>
      </c>
      <c r="V84" s="104"/>
      <c r="W84" s="100">
        <f t="shared" si="26"/>
        <v>0</v>
      </c>
      <c r="X84" s="122"/>
      <c r="Y84" s="147">
        <f t="shared" si="27"/>
        <v>0</v>
      </c>
      <c r="Z84" s="122"/>
      <c r="AA84" s="147">
        <f t="shared" si="28"/>
        <v>0</v>
      </c>
      <c r="AB84" s="122"/>
      <c r="AC84" s="147">
        <f t="shared" si="29"/>
        <v>0</v>
      </c>
      <c r="AD84" s="104"/>
      <c r="AE84" s="100">
        <f t="shared" si="30"/>
        <v>0</v>
      </c>
      <c r="AF84" s="171"/>
      <c r="AG84" s="140">
        <f t="shared" si="31"/>
        <v>0</v>
      </c>
      <c r="AH84" s="83">
        <f t="shared" ref="AH84:AH106" si="33">IF(D84="",0,D84*E84)</f>
        <v>0</v>
      </c>
    </row>
    <row r="85" spans="1:34" ht="15" customHeight="1">
      <c r="A85" s="91" t="s">
        <v>285</v>
      </c>
      <c r="B85" s="14" t="s">
        <v>66</v>
      </c>
      <c r="C85" s="18" t="s">
        <v>9</v>
      </c>
      <c r="D85" s="19">
        <f t="shared" si="19"/>
        <v>35</v>
      </c>
      <c r="E85" s="20">
        <f t="shared" si="32"/>
        <v>0</v>
      </c>
      <c r="F85" s="75"/>
      <c r="G85" s="100">
        <f t="shared" si="20"/>
        <v>0</v>
      </c>
      <c r="H85" s="122"/>
      <c r="I85" s="147">
        <f t="shared" si="20"/>
        <v>0</v>
      </c>
      <c r="J85" s="122"/>
      <c r="K85" s="147">
        <f t="shared" si="21"/>
        <v>0</v>
      </c>
      <c r="L85" s="122"/>
      <c r="M85" s="147">
        <f t="shared" si="18"/>
        <v>0</v>
      </c>
      <c r="N85" s="104"/>
      <c r="O85" s="100">
        <f t="shared" si="22"/>
        <v>0</v>
      </c>
      <c r="P85" s="183"/>
      <c r="Q85" s="184">
        <f t="shared" si="23"/>
        <v>0</v>
      </c>
      <c r="R85" s="183"/>
      <c r="S85" s="184">
        <f t="shared" si="24"/>
        <v>0</v>
      </c>
      <c r="T85" s="183"/>
      <c r="U85" s="184">
        <f t="shared" si="25"/>
        <v>0</v>
      </c>
      <c r="V85" s="104"/>
      <c r="W85" s="100">
        <f t="shared" si="26"/>
        <v>0</v>
      </c>
      <c r="X85" s="122"/>
      <c r="Y85" s="147">
        <f t="shared" si="27"/>
        <v>0</v>
      </c>
      <c r="Z85" s="122"/>
      <c r="AA85" s="147">
        <f t="shared" si="28"/>
        <v>0</v>
      </c>
      <c r="AB85" s="122"/>
      <c r="AC85" s="147">
        <f t="shared" si="29"/>
        <v>0</v>
      </c>
      <c r="AD85" s="104"/>
      <c r="AE85" s="100">
        <f t="shared" si="30"/>
        <v>0</v>
      </c>
      <c r="AF85" s="171"/>
      <c r="AG85" s="140">
        <f t="shared" si="31"/>
        <v>0</v>
      </c>
      <c r="AH85" s="83">
        <f t="shared" si="33"/>
        <v>0</v>
      </c>
    </row>
    <row r="86" spans="1:34" ht="15" customHeight="1">
      <c r="A86" s="91" t="s">
        <v>286</v>
      </c>
      <c r="B86" s="14" t="s">
        <v>66</v>
      </c>
      <c r="C86" s="18" t="s">
        <v>6</v>
      </c>
      <c r="D86" s="19">
        <f t="shared" si="19"/>
        <v>100</v>
      </c>
      <c r="E86" s="20">
        <f t="shared" si="32"/>
        <v>0</v>
      </c>
      <c r="F86" s="75"/>
      <c r="G86" s="100">
        <f t="shared" si="20"/>
        <v>0</v>
      </c>
      <c r="H86" s="122"/>
      <c r="I86" s="147">
        <f t="shared" si="20"/>
        <v>0</v>
      </c>
      <c r="J86" s="122"/>
      <c r="K86" s="147">
        <f t="shared" si="21"/>
        <v>0</v>
      </c>
      <c r="L86" s="122"/>
      <c r="M86" s="147">
        <f t="shared" si="18"/>
        <v>0</v>
      </c>
      <c r="N86" s="104"/>
      <c r="O86" s="100">
        <f t="shared" si="22"/>
        <v>0</v>
      </c>
      <c r="P86" s="183"/>
      <c r="Q86" s="184">
        <f t="shared" si="23"/>
        <v>0</v>
      </c>
      <c r="R86" s="183"/>
      <c r="S86" s="184">
        <f t="shared" si="24"/>
        <v>0</v>
      </c>
      <c r="T86" s="183"/>
      <c r="U86" s="184">
        <f t="shared" si="25"/>
        <v>0</v>
      </c>
      <c r="V86" s="104"/>
      <c r="W86" s="100">
        <f t="shared" si="26"/>
        <v>0</v>
      </c>
      <c r="X86" s="122"/>
      <c r="Y86" s="147">
        <f t="shared" si="27"/>
        <v>0</v>
      </c>
      <c r="Z86" s="122"/>
      <c r="AA86" s="147">
        <f t="shared" si="28"/>
        <v>0</v>
      </c>
      <c r="AB86" s="122"/>
      <c r="AC86" s="147">
        <f t="shared" si="29"/>
        <v>0</v>
      </c>
      <c r="AD86" s="104"/>
      <c r="AE86" s="100">
        <f t="shared" si="30"/>
        <v>0</v>
      </c>
      <c r="AF86" s="171"/>
      <c r="AG86" s="140">
        <f t="shared" si="31"/>
        <v>0</v>
      </c>
      <c r="AH86" s="83">
        <f t="shared" si="33"/>
        <v>0</v>
      </c>
    </row>
    <row r="87" spans="1:34" ht="15" customHeight="1">
      <c r="A87" s="91" t="s">
        <v>292</v>
      </c>
      <c r="B87" s="14" t="s">
        <v>66</v>
      </c>
      <c r="C87" s="18" t="s">
        <v>8</v>
      </c>
      <c r="D87" s="19">
        <f t="shared" si="19"/>
        <v>60</v>
      </c>
      <c r="E87" s="20">
        <f t="shared" si="32"/>
        <v>0</v>
      </c>
      <c r="F87" s="75"/>
      <c r="G87" s="100">
        <f t="shared" si="20"/>
        <v>0</v>
      </c>
      <c r="H87" s="122"/>
      <c r="I87" s="147">
        <f t="shared" si="20"/>
        <v>0</v>
      </c>
      <c r="J87" s="122"/>
      <c r="K87" s="147">
        <f t="shared" si="21"/>
        <v>0</v>
      </c>
      <c r="L87" s="122"/>
      <c r="M87" s="147">
        <f t="shared" si="18"/>
        <v>0</v>
      </c>
      <c r="N87" s="104"/>
      <c r="O87" s="100">
        <f t="shared" si="22"/>
        <v>0</v>
      </c>
      <c r="P87" s="183"/>
      <c r="Q87" s="184">
        <f t="shared" si="23"/>
        <v>0</v>
      </c>
      <c r="R87" s="183"/>
      <c r="S87" s="184">
        <f t="shared" si="24"/>
        <v>0</v>
      </c>
      <c r="T87" s="183"/>
      <c r="U87" s="184">
        <f t="shared" si="25"/>
        <v>0</v>
      </c>
      <c r="V87" s="104"/>
      <c r="W87" s="100">
        <f t="shared" si="26"/>
        <v>0</v>
      </c>
      <c r="X87" s="122"/>
      <c r="Y87" s="147">
        <f t="shared" si="27"/>
        <v>0</v>
      </c>
      <c r="Z87" s="122"/>
      <c r="AA87" s="147">
        <f t="shared" si="28"/>
        <v>0</v>
      </c>
      <c r="AB87" s="122"/>
      <c r="AC87" s="147">
        <f t="shared" si="29"/>
        <v>0</v>
      </c>
      <c r="AD87" s="104"/>
      <c r="AE87" s="100">
        <f t="shared" si="30"/>
        <v>0</v>
      </c>
      <c r="AF87" s="171"/>
      <c r="AG87" s="140">
        <f t="shared" si="31"/>
        <v>0</v>
      </c>
      <c r="AH87" s="83">
        <f t="shared" si="33"/>
        <v>0</v>
      </c>
    </row>
    <row r="88" spans="1:34" ht="15" customHeight="1">
      <c r="A88" s="85" t="s">
        <v>296</v>
      </c>
      <c r="B88" t="s">
        <v>66</v>
      </c>
      <c r="C88" s="18" t="s">
        <v>6</v>
      </c>
      <c r="D88" s="19">
        <f t="shared" si="19"/>
        <v>100</v>
      </c>
      <c r="E88" s="20">
        <f t="shared" si="32"/>
        <v>0</v>
      </c>
      <c r="F88" s="75"/>
      <c r="G88" s="100">
        <f t="shared" si="20"/>
        <v>0</v>
      </c>
      <c r="H88" s="122"/>
      <c r="I88" s="147">
        <f t="shared" si="20"/>
        <v>0</v>
      </c>
      <c r="J88" s="122"/>
      <c r="K88" s="147">
        <f t="shared" si="21"/>
        <v>0</v>
      </c>
      <c r="L88" s="122"/>
      <c r="M88" s="147">
        <f t="shared" si="18"/>
        <v>0</v>
      </c>
      <c r="N88" s="104"/>
      <c r="O88" s="100">
        <f t="shared" si="22"/>
        <v>0</v>
      </c>
      <c r="P88" s="183"/>
      <c r="Q88" s="184">
        <f t="shared" si="23"/>
        <v>0</v>
      </c>
      <c r="R88" s="183"/>
      <c r="S88" s="184">
        <f t="shared" si="24"/>
        <v>0</v>
      </c>
      <c r="T88" s="183"/>
      <c r="U88" s="184">
        <f t="shared" si="25"/>
        <v>0</v>
      </c>
      <c r="V88" s="104"/>
      <c r="W88" s="100">
        <f t="shared" si="26"/>
        <v>0</v>
      </c>
      <c r="X88" s="122"/>
      <c r="Y88" s="147">
        <f t="shared" si="27"/>
        <v>0</v>
      </c>
      <c r="Z88" s="122"/>
      <c r="AA88" s="147">
        <f t="shared" si="28"/>
        <v>0</v>
      </c>
      <c r="AB88" s="122"/>
      <c r="AC88" s="147">
        <f t="shared" si="29"/>
        <v>0</v>
      </c>
      <c r="AD88" s="104"/>
      <c r="AE88" s="100">
        <f t="shared" si="30"/>
        <v>0</v>
      </c>
      <c r="AF88" s="171"/>
      <c r="AG88" s="140">
        <f t="shared" si="31"/>
        <v>0</v>
      </c>
      <c r="AH88" s="83">
        <f t="shared" si="33"/>
        <v>0</v>
      </c>
    </row>
    <row r="89" spans="1:34" ht="15" customHeight="1">
      <c r="A89" s="85" t="s">
        <v>308</v>
      </c>
      <c r="B89" t="s">
        <v>66</v>
      </c>
      <c r="C89" s="18" t="s">
        <v>5</v>
      </c>
      <c r="D89" s="19">
        <v>118</v>
      </c>
      <c r="E89" s="20">
        <f t="shared" si="32"/>
        <v>0</v>
      </c>
      <c r="F89" s="75"/>
      <c r="G89" s="100">
        <f t="shared" si="20"/>
        <v>0</v>
      </c>
      <c r="H89" s="122"/>
      <c r="I89" s="147">
        <f t="shared" si="20"/>
        <v>0</v>
      </c>
      <c r="J89" s="122"/>
      <c r="K89" s="147">
        <f t="shared" si="21"/>
        <v>0</v>
      </c>
      <c r="L89" s="122"/>
      <c r="M89" s="147">
        <f t="shared" si="18"/>
        <v>0</v>
      </c>
      <c r="N89" s="104"/>
      <c r="O89" s="100">
        <f t="shared" si="22"/>
        <v>0</v>
      </c>
      <c r="P89" s="183"/>
      <c r="Q89" s="184">
        <f t="shared" si="23"/>
        <v>0</v>
      </c>
      <c r="R89" s="183"/>
      <c r="S89" s="184">
        <f t="shared" si="24"/>
        <v>0</v>
      </c>
      <c r="T89" s="183"/>
      <c r="U89" s="184">
        <f t="shared" si="25"/>
        <v>0</v>
      </c>
      <c r="V89" s="104"/>
      <c r="W89" s="100">
        <f t="shared" si="26"/>
        <v>0</v>
      </c>
      <c r="X89" s="122"/>
      <c r="Y89" s="147">
        <f t="shared" si="27"/>
        <v>0</v>
      </c>
      <c r="Z89" s="122"/>
      <c r="AA89" s="147">
        <f t="shared" si="28"/>
        <v>0</v>
      </c>
      <c r="AB89" s="122"/>
      <c r="AC89" s="147">
        <f t="shared" si="29"/>
        <v>0</v>
      </c>
      <c r="AD89" s="104"/>
      <c r="AE89" s="100">
        <f t="shared" si="30"/>
        <v>0</v>
      </c>
      <c r="AF89" s="171"/>
      <c r="AG89" s="140">
        <f t="shared" si="31"/>
        <v>0</v>
      </c>
      <c r="AH89" s="83">
        <f t="shared" si="33"/>
        <v>0</v>
      </c>
    </row>
    <row r="90" spans="1:34" ht="15" customHeight="1">
      <c r="A90" s="85" t="s">
        <v>318</v>
      </c>
      <c r="B90" s="14" t="s">
        <v>66</v>
      </c>
      <c r="C90" s="18" t="s">
        <v>9</v>
      </c>
      <c r="D90" s="19">
        <v>35</v>
      </c>
      <c r="E90" s="20">
        <f t="shared" si="32"/>
        <v>0</v>
      </c>
      <c r="F90" s="75"/>
      <c r="G90" s="100">
        <f t="shared" si="20"/>
        <v>0</v>
      </c>
      <c r="H90" s="122"/>
      <c r="I90" s="147">
        <f t="shared" si="20"/>
        <v>0</v>
      </c>
      <c r="J90" s="122"/>
      <c r="K90" s="147">
        <f t="shared" si="21"/>
        <v>0</v>
      </c>
      <c r="L90" s="122"/>
      <c r="M90" s="147">
        <f t="shared" si="18"/>
        <v>0</v>
      </c>
      <c r="N90" s="104"/>
      <c r="O90" s="100">
        <f t="shared" si="22"/>
        <v>0</v>
      </c>
      <c r="P90" s="183"/>
      <c r="Q90" s="184">
        <f t="shared" si="23"/>
        <v>0</v>
      </c>
      <c r="R90" s="183"/>
      <c r="S90" s="184">
        <f t="shared" si="24"/>
        <v>0</v>
      </c>
      <c r="T90" s="183"/>
      <c r="U90" s="184">
        <f t="shared" si="25"/>
        <v>0</v>
      </c>
      <c r="V90" s="104"/>
      <c r="W90" s="100">
        <f t="shared" si="26"/>
        <v>0</v>
      </c>
      <c r="X90" s="122"/>
      <c r="Y90" s="147">
        <f t="shared" si="27"/>
        <v>0</v>
      </c>
      <c r="Z90" s="122"/>
      <c r="AA90" s="147">
        <f t="shared" si="28"/>
        <v>0</v>
      </c>
      <c r="AB90" s="122"/>
      <c r="AC90" s="147">
        <f t="shared" si="29"/>
        <v>0</v>
      </c>
      <c r="AD90" s="104"/>
      <c r="AE90" s="100">
        <f>IF($D90="",0,$D90*AD90)</f>
        <v>0</v>
      </c>
      <c r="AF90" s="171"/>
      <c r="AG90" s="140">
        <f t="shared" si="31"/>
        <v>0</v>
      </c>
      <c r="AH90" s="83">
        <f t="shared" si="33"/>
        <v>0</v>
      </c>
    </row>
    <row r="91" spans="1:34" ht="15" customHeight="1">
      <c r="A91" s="85" t="s">
        <v>319</v>
      </c>
      <c r="B91" s="14" t="s">
        <v>66</v>
      </c>
      <c r="C91" s="18" t="s">
        <v>6</v>
      </c>
      <c r="D91" s="19">
        <v>100</v>
      </c>
      <c r="E91" s="20">
        <f t="shared" si="32"/>
        <v>0</v>
      </c>
      <c r="F91" s="75"/>
      <c r="G91" s="100">
        <f t="shared" si="20"/>
        <v>0</v>
      </c>
      <c r="H91" s="122"/>
      <c r="I91" s="147">
        <f t="shared" si="20"/>
        <v>0</v>
      </c>
      <c r="J91" s="122"/>
      <c r="K91" s="147">
        <f t="shared" si="21"/>
        <v>0</v>
      </c>
      <c r="L91" s="122"/>
      <c r="M91" s="147">
        <f t="shared" si="18"/>
        <v>0</v>
      </c>
      <c r="N91" s="104"/>
      <c r="O91" s="100">
        <f t="shared" si="22"/>
        <v>0</v>
      </c>
      <c r="P91" s="183"/>
      <c r="Q91" s="184">
        <f t="shared" si="23"/>
        <v>0</v>
      </c>
      <c r="R91" s="183"/>
      <c r="S91" s="184">
        <f t="shared" si="24"/>
        <v>0</v>
      </c>
      <c r="T91" s="183"/>
      <c r="U91" s="184">
        <f t="shared" si="25"/>
        <v>0</v>
      </c>
      <c r="V91" s="104"/>
      <c r="W91" s="100">
        <f t="shared" si="26"/>
        <v>0</v>
      </c>
      <c r="X91" s="122"/>
      <c r="Y91" s="147">
        <f t="shared" si="27"/>
        <v>0</v>
      </c>
      <c r="Z91" s="122"/>
      <c r="AA91" s="147">
        <f t="shared" si="28"/>
        <v>0</v>
      </c>
      <c r="AB91" s="122"/>
      <c r="AC91" s="147">
        <f t="shared" si="29"/>
        <v>0</v>
      </c>
      <c r="AD91" s="104"/>
      <c r="AE91" s="100">
        <f t="shared" ref="AE91:AE105" si="34">IF($D91="",0,$D91*AD91)</f>
        <v>0</v>
      </c>
      <c r="AF91" s="171"/>
      <c r="AG91" s="140">
        <f t="shared" si="31"/>
        <v>0</v>
      </c>
      <c r="AH91" s="83">
        <f t="shared" si="33"/>
        <v>0</v>
      </c>
    </row>
    <row r="92" spans="1:34" ht="15" customHeight="1">
      <c r="A92" s="85" t="s">
        <v>320</v>
      </c>
      <c r="B92" s="14" t="s">
        <v>66</v>
      </c>
      <c r="C92" s="18" t="s">
        <v>6</v>
      </c>
      <c r="D92" s="19">
        <v>100</v>
      </c>
      <c r="E92" s="20">
        <f t="shared" si="32"/>
        <v>0</v>
      </c>
      <c r="F92" s="75"/>
      <c r="G92" s="100">
        <f t="shared" si="20"/>
        <v>0</v>
      </c>
      <c r="H92" s="122"/>
      <c r="I92" s="147">
        <f t="shared" si="20"/>
        <v>0</v>
      </c>
      <c r="J92" s="122"/>
      <c r="K92" s="147">
        <f t="shared" si="21"/>
        <v>0</v>
      </c>
      <c r="L92" s="122"/>
      <c r="M92" s="147">
        <f t="shared" si="18"/>
        <v>0</v>
      </c>
      <c r="N92" s="104"/>
      <c r="O92" s="100">
        <f t="shared" si="22"/>
        <v>0</v>
      </c>
      <c r="P92" s="183"/>
      <c r="Q92" s="184">
        <f t="shared" si="23"/>
        <v>0</v>
      </c>
      <c r="R92" s="183"/>
      <c r="S92" s="184">
        <f t="shared" si="24"/>
        <v>0</v>
      </c>
      <c r="T92" s="183"/>
      <c r="U92" s="184">
        <f t="shared" si="25"/>
        <v>0</v>
      </c>
      <c r="V92" s="104"/>
      <c r="W92" s="100">
        <f t="shared" si="26"/>
        <v>0</v>
      </c>
      <c r="X92" s="122"/>
      <c r="Y92" s="147">
        <f t="shared" si="27"/>
        <v>0</v>
      </c>
      <c r="Z92" s="122"/>
      <c r="AA92" s="147">
        <f t="shared" si="28"/>
        <v>0</v>
      </c>
      <c r="AB92" s="122"/>
      <c r="AC92" s="147">
        <f t="shared" si="29"/>
        <v>0</v>
      </c>
      <c r="AD92" s="104"/>
      <c r="AE92" s="100">
        <f t="shared" si="34"/>
        <v>0</v>
      </c>
      <c r="AF92" s="171"/>
      <c r="AG92" s="140">
        <f t="shared" si="31"/>
        <v>0</v>
      </c>
      <c r="AH92" s="83">
        <f t="shared" si="33"/>
        <v>0</v>
      </c>
    </row>
    <row r="93" spans="1:34" ht="15" customHeight="1">
      <c r="A93" s="85" t="s">
        <v>330</v>
      </c>
      <c r="B93" s="14" t="s">
        <v>66</v>
      </c>
      <c r="C93" s="18" t="s">
        <v>7</v>
      </c>
      <c r="D93" s="19">
        <v>75</v>
      </c>
      <c r="E93" s="20">
        <f t="shared" si="32"/>
        <v>0</v>
      </c>
      <c r="F93" s="75"/>
      <c r="G93" s="100">
        <f t="shared" si="20"/>
        <v>0</v>
      </c>
      <c r="H93" s="122"/>
      <c r="I93" s="147">
        <f t="shared" si="20"/>
        <v>0</v>
      </c>
      <c r="J93" s="122"/>
      <c r="K93" s="147">
        <f t="shared" si="21"/>
        <v>0</v>
      </c>
      <c r="L93" s="122"/>
      <c r="M93" s="147">
        <f t="shared" si="18"/>
        <v>0</v>
      </c>
      <c r="N93" s="104"/>
      <c r="O93" s="100">
        <f t="shared" si="22"/>
        <v>0</v>
      </c>
      <c r="P93" s="183"/>
      <c r="Q93" s="184">
        <f t="shared" si="23"/>
        <v>0</v>
      </c>
      <c r="R93" s="183"/>
      <c r="S93" s="184">
        <f t="shared" si="24"/>
        <v>0</v>
      </c>
      <c r="T93" s="183"/>
      <c r="U93" s="184">
        <f t="shared" si="25"/>
        <v>0</v>
      </c>
      <c r="V93" s="104"/>
      <c r="W93" s="100">
        <f t="shared" si="26"/>
        <v>0</v>
      </c>
      <c r="X93" s="122"/>
      <c r="Y93" s="147">
        <f t="shared" si="27"/>
        <v>0</v>
      </c>
      <c r="Z93" s="122"/>
      <c r="AA93" s="147">
        <f t="shared" si="28"/>
        <v>0</v>
      </c>
      <c r="AB93" s="122"/>
      <c r="AC93" s="147">
        <f t="shared" si="29"/>
        <v>0</v>
      </c>
      <c r="AD93" s="104"/>
      <c r="AE93" s="100">
        <f t="shared" si="34"/>
        <v>0</v>
      </c>
      <c r="AF93" s="171"/>
      <c r="AG93" s="140">
        <f t="shared" si="31"/>
        <v>0</v>
      </c>
      <c r="AH93" s="83">
        <f t="shared" si="33"/>
        <v>0</v>
      </c>
    </row>
    <row r="94" spans="1:34" ht="15" customHeight="1">
      <c r="A94" s="91" t="s">
        <v>386</v>
      </c>
      <c r="B94" s="14" t="s">
        <v>66</v>
      </c>
      <c r="C94" s="18" t="s">
        <v>9</v>
      </c>
      <c r="D94" s="19">
        <v>35</v>
      </c>
      <c r="E94" s="20">
        <f t="shared" si="32"/>
        <v>24.5</v>
      </c>
      <c r="F94" s="75"/>
      <c r="G94" s="100">
        <f t="shared" si="20"/>
        <v>0</v>
      </c>
      <c r="H94" s="122"/>
      <c r="I94" s="147">
        <f t="shared" si="20"/>
        <v>0</v>
      </c>
      <c r="J94" s="122"/>
      <c r="K94" s="147">
        <f t="shared" si="21"/>
        <v>0</v>
      </c>
      <c r="L94" s="122"/>
      <c r="M94" s="147">
        <f t="shared" si="18"/>
        <v>0</v>
      </c>
      <c r="N94" s="104"/>
      <c r="O94" s="100">
        <f t="shared" si="22"/>
        <v>0</v>
      </c>
      <c r="P94" s="183"/>
      <c r="Q94" s="184">
        <f t="shared" si="23"/>
        <v>0</v>
      </c>
      <c r="R94" s="183"/>
      <c r="S94" s="184">
        <f t="shared" si="24"/>
        <v>0</v>
      </c>
      <c r="T94" s="183"/>
      <c r="U94" s="184">
        <f t="shared" si="25"/>
        <v>0</v>
      </c>
      <c r="V94" s="104"/>
      <c r="W94" s="100">
        <f t="shared" si="26"/>
        <v>0</v>
      </c>
      <c r="X94" s="122"/>
      <c r="Y94" s="147">
        <f t="shared" si="27"/>
        <v>0</v>
      </c>
      <c r="Z94" s="122"/>
      <c r="AA94" s="147">
        <f t="shared" si="28"/>
        <v>0</v>
      </c>
      <c r="AB94" s="122">
        <v>24.5</v>
      </c>
      <c r="AC94" s="147">
        <f t="shared" si="29"/>
        <v>857.5</v>
      </c>
      <c r="AD94" s="104"/>
      <c r="AE94" s="100">
        <f t="shared" si="34"/>
        <v>0</v>
      </c>
      <c r="AF94" s="171"/>
      <c r="AG94" s="140">
        <f t="shared" si="31"/>
        <v>0</v>
      </c>
      <c r="AH94" s="83">
        <f>IF(D94="",0,D94*E94)</f>
        <v>857.5</v>
      </c>
    </row>
    <row r="95" spans="1:34" ht="15" customHeight="1">
      <c r="A95" s="91" t="s">
        <v>387</v>
      </c>
      <c r="B95" s="14" t="s">
        <v>66</v>
      </c>
      <c r="C95" s="18" t="s">
        <v>9</v>
      </c>
      <c r="D95" s="19">
        <v>35</v>
      </c>
      <c r="E95" s="20">
        <f t="shared" si="32"/>
        <v>9.25</v>
      </c>
      <c r="F95" s="75"/>
      <c r="G95" s="100">
        <f t="shared" si="20"/>
        <v>0</v>
      </c>
      <c r="H95" s="122"/>
      <c r="I95" s="147">
        <f t="shared" si="20"/>
        <v>0</v>
      </c>
      <c r="J95" s="122"/>
      <c r="K95" s="147">
        <f t="shared" si="21"/>
        <v>0</v>
      </c>
      <c r="L95" s="122"/>
      <c r="M95" s="147">
        <f t="shared" si="18"/>
        <v>0</v>
      </c>
      <c r="N95" s="104"/>
      <c r="O95" s="100">
        <f t="shared" si="22"/>
        <v>0</v>
      </c>
      <c r="P95" s="183"/>
      <c r="Q95" s="184">
        <f t="shared" si="23"/>
        <v>0</v>
      </c>
      <c r="R95" s="183"/>
      <c r="S95" s="184">
        <f t="shared" si="24"/>
        <v>0</v>
      </c>
      <c r="T95" s="183"/>
      <c r="U95" s="184">
        <f t="shared" si="25"/>
        <v>0</v>
      </c>
      <c r="V95" s="104"/>
      <c r="W95" s="100">
        <f t="shared" si="26"/>
        <v>0</v>
      </c>
      <c r="X95" s="122"/>
      <c r="Y95" s="147">
        <f t="shared" si="27"/>
        <v>0</v>
      </c>
      <c r="Z95" s="122"/>
      <c r="AA95" s="147">
        <f t="shared" si="28"/>
        <v>0</v>
      </c>
      <c r="AB95" s="122">
        <v>9.25</v>
      </c>
      <c r="AC95" s="147">
        <f t="shared" si="29"/>
        <v>323.75</v>
      </c>
      <c r="AD95" s="104"/>
      <c r="AE95" s="100">
        <f t="shared" si="34"/>
        <v>0</v>
      </c>
      <c r="AF95" s="171"/>
      <c r="AG95" s="140">
        <f t="shared" si="31"/>
        <v>0</v>
      </c>
      <c r="AH95" s="83">
        <f t="shared" si="33"/>
        <v>323.75</v>
      </c>
    </row>
    <row r="96" spans="1:34" ht="15" customHeight="1">
      <c r="A96" s="91" t="s">
        <v>388</v>
      </c>
      <c r="B96" s="14" t="s">
        <v>66</v>
      </c>
      <c r="C96" s="18" t="s">
        <v>9</v>
      </c>
      <c r="D96" s="19">
        <v>35</v>
      </c>
      <c r="E96" s="20">
        <f t="shared" si="32"/>
        <v>17.25</v>
      </c>
      <c r="F96" s="75"/>
      <c r="G96" s="100">
        <f t="shared" si="20"/>
        <v>0</v>
      </c>
      <c r="H96" s="122"/>
      <c r="I96" s="147">
        <f t="shared" si="20"/>
        <v>0</v>
      </c>
      <c r="J96" s="122"/>
      <c r="K96" s="147">
        <f t="shared" si="21"/>
        <v>0</v>
      </c>
      <c r="L96" s="122"/>
      <c r="M96" s="147">
        <f t="shared" si="18"/>
        <v>0</v>
      </c>
      <c r="N96" s="104"/>
      <c r="O96" s="100">
        <f t="shared" si="22"/>
        <v>0</v>
      </c>
      <c r="P96" s="183"/>
      <c r="Q96" s="184">
        <f t="shared" si="23"/>
        <v>0</v>
      </c>
      <c r="R96" s="183"/>
      <c r="S96" s="184">
        <f t="shared" si="24"/>
        <v>0</v>
      </c>
      <c r="T96" s="183"/>
      <c r="U96" s="184">
        <f t="shared" si="25"/>
        <v>0</v>
      </c>
      <c r="V96" s="104"/>
      <c r="W96" s="100">
        <f t="shared" si="26"/>
        <v>0</v>
      </c>
      <c r="X96" s="122"/>
      <c r="Y96" s="147">
        <f t="shared" si="27"/>
        <v>0</v>
      </c>
      <c r="Z96" s="122"/>
      <c r="AA96" s="147">
        <f t="shared" si="28"/>
        <v>0</v>
      </c>
      <c r="AB96" s="122">
        <v>17.25</v>
      </c>
      <c r="AC96" s="147">
        <f t="shared" si="29"/>
        <v>603.75</v>
      </c>
      <c r="AD96" s="104"/>
      <c r="AE96" s="100">
        <f t="shared" si="34"/>
        <v>0</v>
      </c>
      <c r="AF96" s="171"/>
      <c r="AG96" s="140">
        <f t="shared" si="31"/>
        <v>0</v>
      </c>
      <c r="AH96" s="83">
        <f t="shared" si="33"/>
        <v>603.75</v>
      </c>
    </row>
    <row r="97" spans="1:35" ht="15" customHeight="1">
      <c r="A97" s="91" t="s">
        <v>389</v>
      </c>
      <c r="B97" s="14" t="s">
        <v>66</v>
      </c>
      <c r="C97" s="18" t="s">
        <v>9</v>
      </c>
      <c r="D97" s="19">
        <v>35</v>
      </c>
      <c r="E97" s="20">
        <f t="shared" si="32"/>
        <v>34</v>
      </c>
      <c r="F97" s="75"/>
      <c r="G97" s="100">
        <f t="shared" si="20"/>
        <v>0</v>
      </c>
      <c r="H97" s="122"/>
      <c r="I97" s="147">
        <f t="shared" si="20"/>
        <v>0</v>
      </c>
      <c r="J97" s="122"/>
      <c r="K97" s="147">
        <f t="shared" si="21"/>
        <v>0</v>
      </c>
      <c r="L97" s="122"/>
      <c r="M97" s="147">
        <f t="shared" si="18"/>
        <v>0</v>
      </c>
      <c r="N97" s="104"/>
      <c r="O97" s="100">
        <f t="shared" si="22"/>
        <v>0</v>
      </c>
      <c r="P97" s="183"/>
      <c r="Q97" s="184">
        <f t="shared" si="23"/>
        <v>0</v>
      </c>
      <c r="R97" s="183"/>
      <c r="S97" s="184">
        <f t="shared" si="24"/>
        <v>0</v>
      </c>
      <c r="T97" s="183"/>
      <c r="U97" s="184">
        <f t="shared" si="25"/>
        <v>0</v>
      </c>
      <c r="V97" s="104"/>
      <c r="W97" s="100">
        <f t="shared" si="26"/>
        <v>0</v>
      </c>
      <c r="X97" s="122"/>
      <c r="Y97" s="147">
        <f t="shared" si="27"/>
        <v>0</v>
      </c>
      <c r="Z97" s="122"/>
      <c r="AA97" s="147">
        <f t="shared" si="28"/>
        <v>0</v>
      </c>
      <c r="AB97" s="122">
        <v>34</v>
      </c>
      <c r="AC97" s="147">
        <f t="shared" si="29"/>
        <v>1190</v>
      </c>
      <c r="AD97" s="104"/>
      <c r="AE97" s="100">
        <f t="shared" si="34"/>
        <v>0</v>
      </c>
      <c r="AF97" s="171"/>
      <c r="AG97" s="140">
        <f t="shared" si="31"/>
        <v>0</v>
      </c>
      <c r="AH97" s="83">
        <f t="shared" si="33"/>
        <v>1190</v>
      </c>
    </row>
    <row r="98" spans="1:35" ht="15" customHeight="1">
      <c r="A98" s="85" t="s">
        <v>336</v>
      </c>
      <c r="B98" s="14" t="s">
        <v>66</v>
      </c>
      <c r="C98" s="18" t="s">
        <v>9</v>
      </c>
      <c r="D98" s="19">
        <v>35</v>
      </c>
      <c r="E98" s="20">
        <f t="shared" si="32"/>
        <v>0</v>
      </c>
      <c r="F98" s="75"/>
      <c r="G98" s="100">
        <f t="shared" si="20"/>
        <v>0</v>
      </c>
      <c r="H98" s="122"/>
      <c r="I98" s="147">
        <f t="shared" si="20"/>
        <v>0</v>
      </c>
      <c r="J98" s="122"/>
      <c r="K98" s="147">
        <f t="shared" si="21"/>
        <v>0</v>
      </c>
      <c r="L98" s="122"/>
      <c r="M98" s="147">
        <f t="shared" si="18"/>
        <v>0</v>
      </c>
      <c r="N98" s="104"/>
      <c r="O98" s="100">
        <f t="shared" si="22"/>
        <v>0</v>
      </c>
      <c r="P98" s="183"/>
      <c r="Q98" s="184">
        <f t="shared" si="23"/>
        <v>0</v>
      </c>
      <c r="R98" s="183"/>
      <c r="S98" s="184">
        <f t="shared" si="24"/>
        <v>0</v>
      </c>
      <c r="T98" s="183"/>
      <c r="U98" s="184">
        <f t="shared" si="25"/>
        <v>0</v>
      </c>
      <c r="V98" s="104"/>
      <c r="W98" s="100">
        <f t="shared" si="26"/>
        <v>0</v>
      </c>
      <c r="X98" s="122"/>
      <c r="Y98" s="147">
        <f t="shared" si="27"/>
        <v>0</v>
      </c>
      <c r="Z98" s="122"/>
      <c r="AA98" s="147">
        <f t="shared" si="28"/>
        <v>0</v>
      </c>
      <c r="AB98" s="122"/>
      <c r="AC98" s="147">
        <f t="shared" si="29"/>
        <v>0</v>
      </c>
      <c r="AD98" s="104"/>
      <c r="AE98" s="100">
        <f t="shared" si="34"/>
        <v>0</v>
      </c>
      <c r="AF98" s="171"/>
      <c r="AG98" s="140">
        <f t="shared" si="31"/>
        <v>0</v>
      </c>
      <c r="AH98" s="83">
        <f t="shared" si="33"/>
        <v>0</v>
      </c>
    </row>
    <row r="99" spans="1:35" ht="15" customHeight="1">
      <c r="A99" s="85" t="s">
        <v>340</v>
      </c>
      <c r="B99" s="14" t="s">
        <v>66</v>
      </c>
      <c r="C99" s="18" t="s">
        <v>9</v>
      </c>
      <c r="D99" s="19">
        <v>35</v>
      </c>
      <c r="E99" s="20">
        <f t="shared" si="32"/>
        <v>0</v>
      </c>
      <c r="F99" s="75"/>
      <c r="G99" s="100">
        <f t="shared" si="20"/>
        <v>0</v>
      </c>
      <c r="H99" s="107"/>
      <c r="I99" s="147">
        <f t="shared" si="20"/>
        <v>0</v>
      </c>
      <c r="J99" s="214"/>
      <c r="K99" s="147">
        <f t="shared" si="21"/>
        <v>0</v>
      </c>
      <c r="L99" s="214"/>
      <c r="M99" s="147">
        <f t="shared" si="18"/>
        <v>0</v>
      </c>
      <c r="N99" s="75"/>
      <c r="O99" s="100">
        <f t="shared" si="22"/>
        <v>0</v>
      </c>
      <c r="P99" s="233"/>
      <c r="Q99" s="184">
        <f t="shared" si="23"/>
        <v>0</v>
      </c>
      <c r="R99" s="234"/>
      <c r="S99" s="184">
        <f t="shared" si="24"/>
        <v>0</v>
      </c>
      <c r="T99" s="234"/>
      <c r="U99" s="184">
        <f t="shared" si="25"/>
        <v>0</v>
      </c>
      <c r="V99" s="75"/>
      <c r="W99" s="100">
        <f t="shared" si="26"/>
        <v>0</v>
      </c>
      <c r="X99" s="107"/>
      <c r="Y99" s="147">
        <f t="shared" si="27"/>
        <v>0</v>
      </c>
      <c r="Z99" s="107"/>
      <c r="AA99" s="147">
        <f t="shared" si="28"/>
        <v>0</v>
      </c>
      <c r="AB99" s="107"/>
      <c r="AC99" s="147">
        <f t="shared" si="29"/>
        <v>0</v>
      </c>
      <c r="AD99" s="75"/>
      <c r="AE99" s="100">
        <f t="shared" si="34"/>
        <v>0</v>
      </c>
      <c r="AF99" s="171"/>
      <c r="AG99" s="140">
        <f t="shared" si="31"/>
        <v>0</v>
      </c>
      <c r="AH99" s="83">
        <f t="shared" si="33"/>
        <v>0</v>
      </c>
    </row>
    <row r="100" spans="1:35" ht="15" customHeight="1">
      <c r="A100" s="85" t="s">
        <v>343</v>
      </c>
      <c r="B100" s="14" t="s">
        <v>66</v>
      </c>
      <c r="C100" s="18" t="s">
        <v>9</v>
      </c>
      <c r="D100" s="19">
        <v>35</v>
      </c>
      <c r="E100" s="20">
        <f t="shared" si="32"/>
        <v>0</v>
      </c>
      <c r="F100" s="75"/>
      <c r="G100" s="100">
        <f t="shared" si="20"/>
        <v>0</v>
      </c>
      <c r="H100" s="107"/>
      <c r="I100" s="147">
        <f t="shared" si="20"/>
        <v>0</v>
      </c>
      <c r="J100" s="214"/>
      <c r="K100" s="147">
        <f t="shared" si="21"/>
        <v>0</v>
      </c>
      <c r="L100" s="214"/>
      <c r="M100" s="147">
        <f t="shared" si="18"/>
        <v>0</v>
      </c>
      <c r="N100" s="75"/>
      <c r="O100" s="100">
        <f t="shared" si="22"/>
        <v>0</v>
      </c>
      <c r="P100" s="233"/>
      <c r="Q100" s="184">
        <f t="shared" si="23"/>
        <v>0</v>
      </c>
      <c r="R100" s="234"/>
      <c r="S100" s="184">
        <f t="shared" si="24"/>
        <v>0</v>
      </c>
      <c r="T100" s="234"/>
      <c r="U100" s="184">
        <f t="shared" si="25"/>
        <v>0</v>
      </c>
      <c r="V100" s="75"/>
      <c r="W100" s="100">
        <f t="shared" si="26"/>
        <v>0</v>
      </c>
      <c r="X100" s="107"/>
      <c r="Y100" s="147">
        <f t="shared" si="27"/>
        <v>0</v>
      </c>
      <c r="Z100" s="107"/>
      <c r="AA100" s="147">
        <f t="shared" si="28"/>
        <v>0</v>
      </c>
      <c r="AB100" s="107"/>
      <c r="AC100" s="147">
        <f t="shared" si="29"/>
        <v>0</v>
      </c>
      <c r="AD100" s="75"/>
      <c r="AE100" s="100">
        <f t="shared" si="34"/>
        <v>0</v>
      </c>
      <c r="AF100" s="171"/>
      <c r="AG100" s="140">
        <f t="shared" si="31"/>
        <v>0</v>
      </c>
      <c r="AH100" s="83">
        <f t="shared" si="33"/>
        <v>0</v>
      </c>
    </row>
    <row r="101" spans="1:35" ht="15" customHeight="1">
      <c r="A101" s="85" t="s">
        <v>348</v>
      </c>
      <c r="B101" s="14" t="s">
        <v>66</v>
      </c>
      <c r="C101" s="18" t="s">
        <v>4</v>
      </c>
      <c r="D101" s="19">
        <v>140</v>
      </c>
      <c r="E101" s="20">
        <f t="shared" si="32"/>
        <v>0</v>
      </c>
      <c r="F101" s="75"/>
      <c r="G101" s="100">
        <f>IF($D101="",0,$D101*F101)</f>
        <v>0</v>
      </c>
      <c r="H101" s="107"/>
      <c r="I101" s="147">
        <f>IF($D101="",0,$D101*H101)</f>
        <v>0</v>
      </c>
      <c r="J101" s="214"/>
      <c r="K101" s="147">
        <f t="shared" si="21"/>
        <v>0</v>
      </c>
      <c r="L101" s="214"/>
      <c r="M101" s="147">
        <f t="shared" si="18"/>
        <v>0</v>
      </c>
      <c r="N101" s="75"/>
      <c r="O101" s="100">
        <f t="shared" si="22"/>
        <v>0</v>
      </c>
      <c r="P101" s="233"/>
      <c r="Q101" s="184">
        <f t="shared" si="23"/>
        <v>0</v>
      </c>
      <c r="R101" s="234"/>
      <c r="S101" s="184">
        <f t="shared" si="24"/>
        <v>0</v>
      </c>
      <c r="T101" s="234"/>
      <c r="U101" s="184">
        <f t="shared" si="25"/>
        <v>0</v>
      </c>
      <c r="V101" s="75"/>
      <c r="W101" s="100">
        <f t="shared" si="26"/>
        <v>0</v>
      </c>
      <c r="X101" s="107"/>
      <c r="Y101" s="147">
        <f t="shared" si="27"/>
        <v>0</v>
      </c>
      <c r="Z101" s="107"/>
      <c r="AA101" s="147">
        <f t="shared" si="28"/>
        <v>0</v>
      </c>
      <c r="AB101" s="107"/>
      <c r="AC101" s="147">
        <f t="shared" si="29"/>
        <v>0</v>
      </c>
      <c r="AD101" s="75"/>
      <c r="AE101" s="100">
        <f t="shared" si="34"/>
        <v>0</v>
      </c>
      <c r="AF101" s="171"/>
      <c r="AG101" s="140">
        <f t="shared" si="31"/>
        <v>0</v>
      </c>
      <c r="AH101" s="83">
        <f t="shared" si="33"/>
        <v>0</v>
      </c>
    </row>
    <row r="102" spans="1:35" ht="15" customHeight="1">
      <c r="A102" s="85" t="s">
        <v>355</v>
      </c>
      <c r="B102" s="14" t="s">
        <v>66</v>
      </c>
      <c r="C102" s="18" t="s">
        <v>8</v>
      </c>
      <c r="D102" s="19">
        <v>60</v>
      </c>
      <c r="E102" s="20">
        <f t="shared" si="32"/>
        <v>0</v>
      </c>
      <c r="F102" s="75"/>
      <c r="G102" s="100">
        <f>IF($D102="",0,$D102*F102)</f>
        <v>0</v>
      </c>
      <c r="H102" s="107"/>
      <c r="I102" s="147">
        <f>IF($D102="",0,$D102*H102)</f>
        <v>0</v>
      </c>
      <c r="J102" s="214"/>
      <c r="K102" s="147">
        <f t="shared" si="21"/>
        <v>0</v>
      </c>
      <c r="L102" s="214"/>
      <c r="M102" s="147">
        <f t="shared" ref="M102:M105" si="35">IF($D102="",0,$D102*L102)</f>
        <v>0</v>
      </c>
      <c r="N102" s="75"/>
      <c r="O102" s="100">
        <f t="shared" si="22"/>
        <v>0</v>
      </c>
      <c r="P102" s="233"/>
      <c r="Q102" s="184">
        <f t="shared" si="23"/>
        <v>0</v>
      </c>
      <c r="R102" s="234"/>
      <c r="S102" s="184">
        <f t="shared" si="24"/>
        <v>0</v>
      </c>
      <c r="T102" s="234"/>
      <c r="U102" s="184">
        <f t="shared" si="25"/>
        <v>0</v>
      </c>
      <c r="V102" s="75"/>
      <c r="W102" s="100">
        <f t="shared" si="26"/>
        <v>0</v>
      </c>
      <c r="X102" s="107"/>
      <c r="Y102" s="147">
        <f t="shared" si="27"/>
        <v>0</v>
      </c>
      <c r="Z102" s="107"/>
      <c r="AA102" s="147">
        <f t="shared" si="28"/>
        <v>0</v>
      </c>
      <c r="AB102" s="107"/>
      <c r="AC102" s="147">
        <f t="shared" si="29"/>
        <v>0</v>
      </c>
      <c r="AD102" s="75"/>
      <c r="AE102" s="100">
        <f t="shared" si="34"/>
        <v>0</v>
      </c>
      <c r="AF102" s="171"/>
      <c r="AG102" s="140">
        <f t="shared" si="31"/>
        <v>0</v>
      </c>
      <c r="AH102" s="83">
        <f t="shared" si="33"/>
        <v>0</v>
      </c>
    </row>
    <row r="103" spans="1:35" ht="15" customHeight="1">
      <c r="A103" s="91" t="s">
        <v>372</v>
      </c>
      <c r="B103" s="14" t="s">
        <v>66</v>
      </c>
      <c r="C103" s="18" t="str">
        <f ca="1">IF($A103="","",INDEX(INDIRECT("'MA-Liste'!"&amp;$C$11),MATCH($A103,'MA-Liste'!$M:$M,FALSE)))</f>
        <v>G</v>
      </c>
      <c r="D103" s="19">
        <f t="shared" ref="D103:D105" ca="1" si="36">IF(OR($C103="",$C103=0),"",VLOOKUP($C103,Ansätze,$D$11,FALSE))</f>
        <v>35</v>
      </c>
      <c r="E103" s="20">
        <f t="shared" si="32"/>
        <v>0</v>
      </c>
      <c r="F103" s="75"/>
      <c r="G103" s="100">
        <f ca="1">IF($D103="",0,$D103*F103)</f>
        <v>0</v>
      </c>
      <c r="H103" s="107"/>
      <c r="I103" s="147">
        <f ca="1">IF($D103="",0,$D103*H103)</f>
        <v>0</v>
      </c>
      <c r="J103" s="214"/>
      <c r="K103" s="147">
        <f t="shared" ca="1" si="21"/>
        <v>0</v>
      </c>
      <c r="L103" s="214"/>
      <c r="M103" s="147">
        <f t="shared" ca="1" si="35"/>
        <v>0</v>
      </c>
      <c r="N103" s="75"/>
      <c r="O103" s="100">
        <f t="shared" ca="1" si="22"/>
        <v>0</v>
      </c>
      <c r="P103" s="233"/>
      <c r="Q103" s="184">
        <f t="shared" ca="1" si="23"/>
        <v>0</v>
      </c>
      <c r="R103" s="234"/>
      <c r="S103" s="184">
        <f t="shared" ca="1" si="24"/>
        <v>0</v>
      </c>
      <c r="T103" s="234"/>
      <c r="U103" s="184">
        <f t="shared" ca="1" si="25"/>
        <v>0</v>
      </c>
      <c r="V103" s="75"/>
      <c r="W103" s="100">
        <f t="shared" ca="1" si="26"/>
        <v>0</v>
      </c>
      <c r="X103" s="107"/>
      <c r="Y103" s="147">
        <f t="shared" ca="1" si="27"/>
        <v>0</v>
      </c>
      <c r="Z103" s="107"/>
      <c r="AA103" s="147">
        <f t="shared" ca="1" si="28"/>
        <v>0</v>
      </c>
      <c r="AB103" s="107"/>
      <c r="AC103" s="147">
        <f t="shared" ca="1" si="29"/>
        <v>0</v>
      </c>
      <c r="AD103" s="75"/>
      <c r="AE103" s="100">
        <f t="shared" ca="1" si="34"/>
        <v>0</v>
      </c>
      <c r="AF103" s="171"/>
      <c r="AG103" s="140">
        <f t="shared" ca="1" si="31"/>
        <v>0</v>
      </c>
      <c r="AH103" s="83">
        <f t="shared" ca="1" si="33"/>
        <v>0</v>
      </c>
    </row>
    <row r="104" spans="1:35" ht="15" customHeight="1">
      <c r="A104" s="91" t="s">
        <v>370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ca="1" si="36"/>
        <v>35</v>
      </c>
      <c r="E104" s="20">
        <f t="shared" si="32"/>
        <v>0</v>
      </c>
      <c r="F104" s="75"/>
      <c r="G104" s="100">
        <f ca="1">IF($D104="",0,$D104*F104)</f>
        <v>0</v>
      </c>
      <c r="H104" s="107"/>
      <c r="I104" s="147">
        <f ca="1">IF($D104="",0,$D104*H104)</f>
        <v>0</v>
      </c>
      <c r="J104" s="214"/>
      <c r="K104" s="147">
        <f t="shared" ca="1" si="21"/>
        <v>0</v>
      </c>
      <c r="L104" s="214"/>
      <c r="M104" s="147">
        <f t="shared" ca="1" si="35"/>
        <v>0</v>
      </c>
      <c r="N104" s="75"/>
      <c r="O104" s="100">
        <f t="shared" ca="1" si="22"/>
        <v>0</v>
      </c>
      <c r="P104" s="233"/>
      <c r="Q104" s="184">
        <f t="shared" ca="1" si="23"/>
        <v>0</v>
      </c>
      <c r="R104" s="234"/>
      <c r="S104" s="184">
        <f t="shared" ca="1" si="24"/>
        <v>0</v>
      </c>
      <c r="T104" s="234"/>
      <c r="U104" s="184">
        <f t="shared" ca="1" si="25"/>
        <v>0</v>
      </c>
      <c r="V104" s="75"/>
      <c r="W104" s="100">
        <f t="shared" ca="1" si="26"/>
        <v>0</v>
      </c>
      <c r="X104" s="107"/>
      <c r="Y104" s="147">
        <f t="shared" ca="1" si="27"/>
        <v>0</v>
      </c>
      <c r="Z104" s="107"/>
      <c r="AA104" s="147">
        <f t="shared" ca="1" si="28"/>
        <v>0</v>
      </c>
      <c r="AB104" s="107"/>
      <c r="AC104" s="147">
        <f t="shared" ca="1" si="29"/>
        <v>0</v>
      </c>
      <c r="AD104" s="75"/>
      <c r="AE104" s="100">
        <f t="shared" ca="1" si="34"/>
        <v>0</v>
      </c>
      <c r="AF104" s="171"/>
      <c r="AG104" s="140">
        <f t="shared" ca="1" si="31"/>
        <v>0</v>
      </c>
      <c r="AH104" s="83">
        <f t="shared" ca="1" si="33"/>
        <v>0</v>
      </c>
    </row>
    <row r="105" spans="1:35" ht="15" customHeight="1">
      <c r="A105" s="91" t="s">
        <v>381</v>
      </c>
      <c r="B105" s="14" t="s">
        <v>66</v>
      </c>
      <c r="C105" s="18" t="str">
        <f ca="1">IF($A105="","",INDEX(INDIRECT("'MA-Liste'!"&amp;$C$11),MATCH($A105,'MA-Liste'!$M:$M,FALSE)))</f>
        <v>C</v>
      </c>
      <c r="D105" s="19">
        <f t="shared" ca="1" si="36"/>
        <v>118</v>
      </c>
      <c r="E105" s="20">
        <f t="shared" si="32"/>
        <v>0</v>
      </c>
      <c r="F105" s="75"/>
      <c r="G105" s="100">
        <f ca="1">IF($D105="",0,$D105*F105)</f>
        <v>0</v>
      </c>
      <c r="H105" s="107"/>
      <c r="I105" s="147">
        <f ca="1">IF($D105="",0,$D105*H105)</f>
        <v>0</v>
      </c>
      <c r="J105" s="214"/>
      <c r="K105" s="147">
        <f t="shared" ca="1" si="21"/>
        <v>0</v>
      </c>
      <c r="L105" s="214"/>
      <c r="M105" s="147">
        <f t="shared" ca="1" si="35"/>
        <v>0</v>
      </c>
      <c r="N105" s="75"/>
      <c r="O105" s="100">
        <f t="shared" ca="1" si="22"/>
        <v>0</v>
      </c>
      <c r="P105" s="233"/>
      <c r="Q105" s="184">
        <f t="shared" ca="1" si="23"/>
        <v>0</v>
      </c>
      <c r="R105" s="234"/>
      <c r="S105" s="184">
        <f t="shared" ca="1" si="24"/>
        <v>0</v>
      </c>
      <c r="T105" s="234"/>
      <c r="U105" s="184">
        <f t="shared" ca="1" si="25"/>
        <v>0</v>
      </c>
      <c r="V105" s="75"/>
      <c r="W105" s="100">
        <f t="shared" ca="1" si="26"/>
        <v>0</v>
      </c>
      <c r="X105" s="107"/>
      <c r="Y105" s="147">
        <f t="shared" ca="1" si="27"/>
        <v>0</v>
      </c>
      <c r="Z105" s="107"/>
      <c r="AA105" s="147">
        <f t="shared" ca="1" si="28"/>
        <v>0</v>
      </c>
      <c r="AB105" s="107"/>
      <c r="AC105" s="147">
        <f t="shared" ca="1" si="29"/>
        <v>0</v>
      </c>
      <c r="AD105" s="75"/>
      <c r="AE105" s="100">
        <f t="shared" ca="1" si="34"/>
        <v>0</v>
      </c>
      <c r="AF105" s="171"/>
      <c r="AG105" s="140">
        <f t="shared" ca="1" si="31"/>
        <v>0</v>
      </c>
      <c r="AH105" s="83">
        <f t="shared" ca="1" si="33"/>
        <v>0</v>
      </c>
    </row>
    <row r="106" spans="1:35" ht="15" customHeight="1">
      <c r="A106" s="85"/>
      <c r="B106" s="14"/>
      <c r="C106" s="18"/>
      <c r="D106" s="19"/>
      <c r="E106" s="20"/>
      <c r="F106" s="75"/>
      <c r="G106" s="100"/>
      <c r="H106" s="107"/>
      <c r="I106" s="147"/>
      <c r="J106" s="214"/>
      <c r="K106" s="147"/>
      <c r="L106" s="214"/>
      <c r="M106" s="147"/>
      <c r="N106" s="75"/>
      <c r="O106" s="100"/>
      <c r="P106" s="233"/>
      <c r="Q106" s="184"/>
      <c r="R106" s="234"/>
      <c r="S106" s="184"/>
      <c r="T106" s="234"/>
      <c r="U106" s="184"/>
      <c r="V106" s="75"/>
      <c r="W106" s="100"/>
      <c r="X106" s="107"/>
      <c r="Y106" s="147"/>
      <c r="Z106" s="107"/>
      <c r="AA106" s="147"/>
      <c r="AB106" s="107"/>
      <c r="AC106" s="147"/>
      <c r="AD106" s="75"/>
      <c r="AE106" s="100"/>
      <c r="AF106" s="171"/>
      <c r="AG106" s="140"/>
      <c r="AH106" s="83">
        <f t="shared" si="33"/>
        <v>0</v>
      </c>
    </row>
    <row r="107" spans="1:35" s="62" customFormat="1" ht="15" customHeight="1">
      <c r="A107" s="86"/>
      <c r="C107" s="63" t="s">
        <v>155</v>
      </c>
      <c r="D107" s="57"/>
      <c r="E107" s="20">
        <f t="shared" ref="E107" si="37">F107+H107+J107+N107+P107+R107+V107+X107+Z107+AD107+AF107</f>
        <v>0</v>
      </c>
      <c r="F107" s="76">
        <f>SUM(F12:F106)</f>
        <v>0</v>
      </c>
      <c r="G107" s="77"/>
      <c r="H107" s="154">
        <f>SUM(H12:H106)</f>
        <v>0</v>
      </c>
      <c r="I107" s="155"/>
      <c r="J107" s="207">
        <f>SUM(J12:J106)</f>
        <v>0</v>
      </c>
      <c r="K107" s="207"/>
      <c r="L107" s="207">
        <f>SUM(L12:L106)</f>
        <v>12.75</v>
      </c>
      <c r="M107" s="207"/>
      <c r="N107" s="76">
        <f>SUM(N12:N106)</f>
        <v>0</v>
      </c>
      <c r="O107" s="77"/>
      <c r="P107" s="185">
        <f>SUM(P12:P106)</f>
        <v>0</v>
      </c>
      <c r="Q107" s="186"/>
      <c r="R107" s="212">
        <f>SUM(R12:R106)</f>
        <v>0</v>
      </c>
      <c r="S107" s="212"/>
      <c r="T107" s="212">
        <f>SUM(T12:T106)</f>
        <v>46.75</v>
      </c>
      <c r="U107" s="212"/>
      <c r="V107" s="76">
        <f>SUM(V12:V106)</f>
        <v>0</v>
      </c>
      <c r="W107" s="77"/>
      <c r="X107" s="154">
        <f>SUM(X12:X106)</f>
        <v>0</v>
      </c>
      <c r="Y107" s="155"/>
      <c r="Z107" s="154">
        <f>SUM(Z12:Z106)</f>
        <v>0</v>
      </c>
      <c r="AA107" s="155"/>
      <c r="AB107" s="154">
        <f>SUM(AB12:AB106)</f>
        <v>114.5</v>
      </c>
      <c r="AC107" s="155"/>
      <c r="AD107" s="76">
        <f>SUM(AD12:AD106)</f>
        <v>0</v>
      </c>
      <c r="AE107" s="77"/>
      <c r="AF107" s="77">
        <f>SUM(AF12:AF106)</f>
        <v>0</v>
      </c>
      <c r="AG107" s="77"/>
      <c r="AH107" s="77"/>
    </row>
    <row r="108" spans="1:35" ht="9.75" customHeight="1">
      <c r="A108" s="87"/>
      <c r="B108" s="40"/>
      <c r="C108" s="69"/>
      <c r="D108" s="70"/>
      <c r="E108" s="70"/>
      <c r="F108" s="78"/>
      <c r="G108" s="79"/>
      <c r="H108" s="156"/>
      <c r="I108" s="157"/>
      <c r="J108" s="208"/>
      <c r="K108" s="208"/>
      <c r="L108" s="208"/>
      <c r="M108" s="208"/>
      <c r="N108" s="78"/>
      <c r="O108" s="79"/>
      <c r="P108" s="187"/>
      <c r="Q108" s="188"/>
      <c r="R108" s="213"/>
      <c r="S108" s="213"/>
      <c r="T108" s="213"/>
      <c r="U108" s="213"/>
      <c r="V108" s="78"/>
      <c r="W108" s="79"/>
      <c r="X108" s="156"/>
      <c r="Y108" s="157"/>
      <c r="Z108" s="156"/>
      <c r="AA108" s="157"/>
      <c r="AB108" s="156"/>
      <c r="AC108" s="157"/>
      <c r="AD108" s="78"/>
      <c r="AE108" s="79"/>
      <c r="AF108" s="70"/>
      <c r="AG108" s="70"/>
      <c r="AH108" s="70"/>
      <c r="AI108" s="65"/>
    </row>
    <row r="109" spans="1:35" s="14" customFormat="1" ht="15" customHeight="1">
      <c r="A109" s="159"/>
      <c r="B109" s="159"/>
      <c r="C109" s="67" t="s">
        <v>156</v>
      </c>
      <c r="D109" s="160"/>
      <c r="E109" s="161"/>
      <c r="F109" s="80"/>
      <c r="G109" s="81">
        <f ca="1">SUM(G12:G108)</f>
        <v>0</v>
      </c>
      <c r="H109" s="80"/>
      <c r="I109" s="81">
        <f ca="1">SUM(I12:I108)</f>
        <v>0</v>
      </c>
      <c r="J109" s="97"/>
      <c r="K109" s="97">
        <f ca="1">SUM(K12:K108)</f>
        <v>0</v>
      </c>
      <c r="L109" s="97"/>
      <c r="M109" s="97">
        <f ca="1">SUM(M12:M108)</f>
        <v>1631</v>
      </c>
      <c r="N109" s="80"/>
      <c r="O109" s="81">
        <f ca="1">SUM(O12:O108)</f>
        <v>0</v>
      </c>
      <c r="P109" s="80"/>
      <c r="Q109" s="81">
        <f ca="1">SUM(Q12:Q108)</f>
        <v>0</v>
      </c>
      <c r="R109" s="97"/>
      <c r="S109" s="97">
        <f ca="1">SUM(S12:S108)</f>
        <v>0</v>
      </c>
      <c r="T109" s="97"/>
      <c r="U109" s="97">
        <f ca="1">SUM(U12:U108)</f>
        <v>5398</v>
      </c>
      <c r="V109" s="80"/>
      <c r="W109" s="81">
        <f ca="1">SUM(W12:W108)</f>
        <v>0</v>
      </c>
      <c r="X109" s="80"/>
      <c r="Y109" s="81">
        <f ca="1">SUM(Y12:Y108)</f>
        <v>0</v>
      </c>
      <c r="Z109" s="80"/>
      <c r="AA109" s="81">
        <f ca="1">SUM(AA12:AA108)</f>
        <v>0</v>
      </c>
      <c r="AB109" s="80"/>
      <c r="AC109" s="81">
        <f ca="1">SUM(AC12:AC108)</f>
        <v>7105</v>
      </c>
      <c r="AD109" s="80"/>
      <c r="AE109" s="81">
        <f ca="1">SUM(AE12:AE108)</f>
        <v>0</v>
      </c>
      <c r="AF109" s="81"/>
      <c r="AG109" s="81">
        <f ca="1">SUM(AG12:AG108)</f>
        <v>0</v>
      </c>
      <c r="AH109" s="81">
        <f ca="1">SUM(AH13:AH108)</f>
        <v>14134</v>
      </c>
    </row>
    <row r="110" spans="1:35">
      <c r="C110" s="41" t="s">
        <v>25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191"/>
      <c r="Q110" s="191"/>
      <c r="R110" s="191"/>
      <c r="S110" s="191"/>
      <c r="T110" s="191"/>
      <c r="U110" s="19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2">
        <f ca="1">SUBTOTAL(9,AH13:AH108)</f>
        <v>14134</v>
      </c>
    </row>
    <row r="111" spans="1:35">
      <c r="C111" s="56"/>
      <c r="F111" s="56"/>
      <c r="G111" s="56"/>
      <c r="H111" s="158"/>
      <c r="I111" s="158"/>
      <c r="J111" s="158"/>
      <c r="K111" s="158"/>
      <c r="L111" s="158"/>
      <c r="M111" s="158"/>
      <c r="N111" s="56"/>
      <c r="O111" s="56"/>
      <c r="P111" s="192"/>
      <c r="Q111" s="192"/>
      <c r="R111" s="192"/>
      <c r="S111" s="192"/>
      <c r="T111" s="192"/>
      <c r="U111" s="192"/>
      <c r="V111" s="56"/>
      <c r="W111" s="56"/>
      <c r="X111" s="158"/>
      <c r="Y111" s="158"/>
      <c r="Z111" s="158"/>
      <c r="AA111" s="158"/>
      <c r="AB111" s="158"/>
      <c r="AC111" s="158"/>
      <c r="AD111" s="56"/>
      <c r="AE111" s="56"/>
      <c r="AF111" s="56"/>
      <c r="AG111" s="56"/>
    </row>
    <row r="112" spans="1:35">
      <c r="A112" s="218" t="s">
        <v>309</v>
      </c>
      <c r="B112">
        <v>3.5</v>
      </c>
      <c r="AH112" s="19"/>
    </row>
    <row r="116" spans="17:34">
      <c r="Q116" s="193">
        <f>SUM(Q112:Q115)</f>
        <v>0</v>
      </c>
    </row>
    <row r="121" spans="17:34">
      <c r="AH121" s="21">
        <f>SUM(AH119-AH118)</f>
        <v>0</v>
      </c>
    </row>
  </sheetData>
  <autoFilter ref="A12:AH109" xr:uid="{00000000-0009-0000-0000-00003D000000}"/>
  <mergeCells count="16"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3D00-000000000000}">
      <formula1>Jahr</formula1>
    </dataValidation>
    <dataValidation type="list" allowBlank="1" showInputMessage="1" showErrorMessage="1" sqref="C12" xr:uid="{00000000-0002-0000-3D00-000001000000}">
      <formula1>Kategorie</formula1>
    </dataValidation>
    <dataValidation type="list" allowBlank="1" showInputMessage="1" showErrorMessage="1" sqref="A13:A109" xr:uid="{00000000-0002-0000-3D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>
    <tabColor rgb="FFFF0000"/>
    <pageSetUpPr fitToPage="1"/>
  </sheetPr>
  <dimension ref="A1:AJ121"/>
  <sheetViews>
    <sheetView topLeftCell="A74" zoomScale="120" zoomScaleNormal="120" zoomScaleSheetLayoutView="100" workbookViewId="0">
      <pane xSplit="6720" topLeftCell="R1" activePane="topRight"/>
      <selection activeCell="B9" sqref="B9"/>
      <selection pane="topRight" activeCell="AB110" sqref="AB11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3" width="9.7109375" style="127" customWidth="1"/>
    <col min="14" max="15" width="9.7109375" style="21" customWidth="1"/>
    <col min="16" max="21" width="9.7109375" style="193" customWidth="1"/>
    <col min="22" max="23" width="9.7109375" style="21" customWidth="1"/>
    <col min="24" max="29" width="9.7109375" style="127" customWidth="1"/>
    <col min="30" max="33" width="9.7109375" style="21" customWidth="1"/>
    <col min="34" max="34" width="11.85546875" style="21" customWidth="1"/>
    <col min="35" max="35" width="9.7109375" customWidth="1"/>
  </cols>
  <sheetData>
    <row r="1" spans="1:36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3"/>
      <c r="O1" s="3"/>
      <c r="P1" s="172"/>
      <c r="Q1" s="172"/>
      <c r="R1" s="172"/>
      <c r="S1" s="172"/>
      <c r="T1" s="172"/>
      <c r="U1" s="172"/>
      <c r="V1" s="3"/>
      <c r="W1" s="3"/>
      <c r="X1" s="123"/>
      <c r="Y1" s="123"/>
      <c r="Z1" s="123"/>
      <c r="AA1" s="123"/>
      <c r="AB1" s="123"/>
      <c r="AC1" s="123"/>
      <c r="AD1" s="3"/>
      <c r="AE1" s="3"/>
      <c r="AF1" s="3"/>
      <c r="AG1" s="3"/>
      <c r="AH1" s="3"/>
      <c r="AI1" s="3"/>
    </row>
    <row r="2" spans="1:36" s="15" customFormat="1" ht="15" customHeight="1">
      <c r="A2" s="106" t="s">
        <v>22</v>
      </c>
      <c r="H2" s="8"/>
      <c r="I2" s="8"/>
      <c r="J2" s="8"/>
      <c r="K2" s="8"/>
      <c r="L2" s="8"/>
      <c r="M2" s="8"/>
      <c r="P2" s="173"/>
      <c r="Q2" s="173"/>
      <c r="R2" s="173"/>
      <c r="S2" s="173"/>
      <c r="T2" s="173"/>
      <c r="U2" s="173"/>
      <c r="X2" s="8"/>
      <c r="Y2" s="8"/>
      <c r="Z2" s="8"/>
      <c r="AA2" s="8"/>
      <c r="AB2" s="8"/>
      <c r="AC2" s="8"/>
    </row>
    <row r="3" spans="1:36" s="15" customFormat="1" ht="14.25">
      <c r="A3" s="105"/>
      <c r="H3" s="8"/>
      <c r="I3" s="8"/>
      <c r="J3" s="8"/>
      <c r="K3" s="8"/>
      <c r="L3" s="8"/>
      <c r="M3" s="8"/>
      <c r="P3" s="173"/>
      <c r="Q3" s="173"/>
      <c r="R3" s="173"/>
      <c r="S3" s="173"/>
      <c r="T3" s="173"/>
      <c r="U3" s="173"/>
      <c r="X3" s="8"/>
      <c r="Y3" s="8"/>
      <c r="Z3" s="8"/>
      <c r="AA3" s="8"/>
      <c r="AB3" s="8"/>
      <c r="AC3" s="8"/>
    </row>
    <row r="4" spans="1:36" s="15" customFormat="1" ht="15">
      <c r="A4" s="106" t="s">
        <v>159</v>
      </c>
      <c r="B4" s="276" t="str">
        <f>IF(Vertragsdaten!B6="","",Vertragsdaten!B6)</f>
        <v>EP SIEP</v>
      </c>
      <c r="C4" s="276"/>
      <c r="D4" s="276"/>
      <c r="E4" s="59"/>
      <c r="F4" s="59"/>
      <c r="G4" s="59"/>
      <c r="H4" s="150"/>
      <c r="I4" s="150"/>
      <c r="J4" s="150"/>
      <c r="K4" s="150"/>
      <c r="L4" s="150"/>
      <c r="M4" s="150"/>
      <c r="N4" s="59"/>
      <c r="O4" s="59"/>
      <c r="P4" s="174"/>
      <c r="Q4" s="174"/>
      <c r="R4" s="174"/>
      <c r="S4" s="174"/>
      <c r="T4" s="174"/>
      <c r="U4" s="174"/>
      <c r="V4" s="59"/>
      <c r="W4" s="59"/>
      <c r="X4" s="150"/>
      <c r="Y4" s="150"/>
      <c r="Z4" s="150"/>
      <c r="AA4" s="150"/>
      <c r="AB4" s="150"/>
      <c r="AC4" s="150"/>
      <c r="AD4" s="59"/>
      <c r="AE4" s="59"/>
      <c r="AF4" s="59"/>
      <c r="AG4" s="59"/>
      <c r="AH4" s="59"/>
      <c r="AI4" s="59"/>
    </row>
    <row r="5" spans="1:36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P5" s="173"/>
      <c r="Q5" s="173"/>
      <c r="R5" s="173"/>
      <c r="S5" s="173"/>
      <c r="T5" s="173"/>
      <c r="U5" s="173"/>
      <c r="X5" s="8"/>
      <c r="Y5" s="8"/>
      <c r="Z5" s="8"/>
      <c r="AA5" s="8"/>
      <c r="AB5" s="8"/>
      <c r="AC5" s="8"/>
    </row>
    <row r="6" spans="1:36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75"/>
      <c r="Q6" s="175"/>
      <c r="R6" s="175"/>
      <c r="S6" s="175"/>
      <c r="T6" s="175"/>
      <c r="U6" s="175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4"/>
      <c r="AI6" s="84"/>
    </row>
    <row r="7" spans="1:36" s="15" customFormat="1" ht="15" customHeight="1">
      <c r="A7" s="106"/>
      <c r="H7" s="8"/>
      <c r="I7" s="8"/>
      <c r="J7" s="8"/>
      <c r="K7" s="8"/>
      <c r="L7" s="8"/>
      <c r="M7" s="8"/>
      <c r="P7" s="173"/>
      <c r="Q7" s="173"/>
      <c r="R7" s="173"/>
      <c r="S7" s="173"/>
      <c r="T7" s="173"/>
      <c r="U7" s="173"/>
      <c r="X7" s="8"/>
      <c r="Y7" s="8"/>
      <c r="Z7" s="8"/>
      <c r="AA7" s="8"/>
      <c r="AB7" s="8"/>
      <c r="AC7" s="8"/>
      <c r="AH7" s="64"/>
      <c r="AI7" s="64"/>
    </row>
    <row r="8" spans="1:36" s="8" customFormat="1" ht="15">
      <c r="A8" s="106" t="s">
        <v>161</v>
      </c>
      <c r="B8" s="354">
        <v>44256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75"/>
      <c r="Q8" s="175"/>
      <c r="R8" s="175"/>
      <c r="S8" s="175"/>
      <c r="T8" s="175"/>
      <c r="U8" s="175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4"/>
      <c r="AI8" s="84"/>
    </row>
    <row r="9" spans="1:36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/>
      <c r="O9"/>
      <c r="P9" s="176"/>
      <c r="Q9" s="176"/>
      <c r="R9" s="176"/>
      <c r="S9" s="176"/>
      <c r="T9" s="176"/>
      <c r="U9" s="176"/>
      <c r="V9"/>
      <c r="W9"/>
      <c r="X9" s="14"/>
      <c r="Y9" s="14"/>
      <c r="Z9" s="14"/>
      <c r="AA9" s="14"/>
      <c r="AB9" s="14"/>
      <c r="AC9" s="14"/>
      <c r="AD9"/>
      <c r="AE9"/>
      <c r="AF9"/>
      <c r="AG9"/>
      <c r="AH9"/>
    </row>
    <row r="10" spans="1:36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266</v>
      </c>
      <c r="O10" s="357"/>
      <c r="P10" s="358" t="s">
        <v>271</v>
      </c>
      <c r="Q10" s="359"/>
      <c r="R10" s="358" t="s">
        <v>322</v>
      </c>
      <c r="S10" s="359"/>
      <c r="T10" s="358" t="s">
        <v>384</v>
      </c>
      <c r="U10" s="359"/>
      <c r="V10" s="352" t="s">
        <v>267</v>
      </c>
      <c r="W10" s="357"/>
      <c r="X10" s="352" t="s">
        <v>269</v>
      </c>
      <c r="Y10" s="357"/>
      <c r="Z10" s="352" t="s">
        <v>323</v>
      </c>
      <c r="AA10" s="357"/>
      <c r="AB10" s="352" t="s">
        <v>383</v>
      </c>
      <c r="AC10" s="357"/>
      <c r="AD10" s="352" t="s">
        <v>196</v>
      </c>
      <c r="AE10" s="353"/>
      <c r="AF10" s="352" t="s">
        <v>297</v>
      </c>
      <c r="AG10" s="353"/>
      <c r="AH10"/>
    </row>
    <row r="11" spans="1:36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72"/>
      <c r="O11" s="73"/>
      <c r="P11" s="177"/>
      <c r="Q11" s="178"/>
      <c r="R11" s="210"/>
      <c r="S11" s="210"/>
      <c r="T11" s="210"/>
      <c r="U11" s="210"/>
      <c r="V11" s="72"/>
      <c r="W11" s="73"/>
      <c r="X11" s="151"/>
      <c r="Y11" s="152"/>
      <c r="Z11" s="151"/>
      <c r="AA11" s="152"/>
      <c r="AB11" s="151"/>
      <c r="AC11" s="152"/>
      <c r="AD11" s="72"/>
      <c r="AE11" s="73"/>
      <c r="AF11" s="66"/>
      <c r="AG11" s="66"/>
      <c r="AH11"/>
    </row>
    <row r="12" spans="1:36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74" t="s">
        <v>23</v>
      </c>
      <c r="O12" s="46" t="s">
        <v>157</v>
      </c>
      <c r="P12" s="179" t="s">
        <v>23</v>
      </c>
      <c r="Q12" s="180" t="s">
        <v>157</v>
      </c>
      <c r="R12" s="211" t="s">
        <v>23</v>
      </c>
      <c r="S12" s="211" t="s">
        <v>157</v>
      </c>
      <c r="T12" s="211" t="s">
        <v>23</v>
      </c>
      <c r="U12" s="211" t="s">
        <v>157</v>
      </c>
      <c r="V12" s="74" t="s">
        <v>23</v>
      </c>
      <c r="W12" s="46" t="s">
        <v>157</v>
      </c>
      <c r="X12" s="74" t="s">
        <v>23</v>
      </c>
      <c r="Y12" s="46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82" t="s">
        <v>23</v>
      </c>
      <c r="AE12" s="13" t="s">
        <v>157</v>
      </c>
      <c r="AF12" s="13" t="s">
        <v>23</v>
      </c>
      <c r="AG12" s="13" t="s">
        <v>157</v>
      </c>
      <c r="AH12" s="61" t="s">
        <v>154</v>
      </c>
    </row>
    <row r="13" spans="1:36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0" ca="1" si="0">IF(OR($C13="",$C13=0),"",VLOOKUP($C13,Ansätze,$D$11,FALSE))</f>
        <v>140</v>
      </c>
      <c r="E13" s="20">
        <f>F13+H13+J13+N13+P13+R13+V13+X13+Z13+AD13+AF13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0"/>
      <c r="O13" s="99">
        <f ca="1">IF($D13="",0,$D13*N13)</f>
        <v>0</v>
      </c>
      <c r="P13" s="181"/>
      <c r="Q13" s="182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20"/>
      <c r="W13" s="99">
        <f ca="1">IF($D13="",0,$D13*V13)</f>
        <v>0</v>
      </c>
      <c r="X13" s="121"/>
      <c r="Y13" s="153">
        <f ca="1">IF($D13="",0,$D13*X13)</f>
        <v>0</v>
      </c>
      <c r="Z13" s="121"/>
      <c r="AA13" s="153">
        <f ca="1">IF($D13="",0,$D13*Z13)</f>
        <v>0</v>
      </c>
      <c r="AB13" s="121"/>
      <c r="AC13" s="153">
        <f ca="1">IF($D13="",0,$D13*AB13)</f>
        <v>0</v>
      </c>
      <c r="AD13" s="120"/>
      <c r="AE13" s="99">
        <f ca="1">IF($D13="",0,$D13*AD13)</f>
        <v>0</v>
      </c>
      <c r="AF13" s="171"/>
      <c r="AG13" s="140">
        <f ca="1">IF($D13="",0,$D13*AF13)</f>
        <v>0</v>
      </c>
      <c r="AH13" s="83">
        <f t="shared" ref="AH13:AH17" ca="1" si="1">IF(D13="",0,D13*E13)</f>
        <v>0</v>
      </c>
      <c r="AJ13" s="71"/>
    </row>
    <row r="14" spans="1:36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17" si="2">F14+H14+J14+N14+P14+R14+V14+X14+Z14+AD14+AF14</f>
        <v>0</v>
      </c>
      <c r="F14" s="107"/>
      <c r="G14" s="100">
        <f t="shared" ref="G14:I80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1" ca="1" si="4">IF($D14="",0,$D14*J14)</f>
        <v>0</v>
      </c>
      <c r="L14" s="122"/>
      <c r="M14" s="147">
        <f t="shared" ref="M14:M29" ca="1" si="5">IF($D14="",0,$D14*L14)</f>
        <v>0</v>
      </c>
      <c r="N14" s="104"/>
      <c r="O14" s="100">
        <f t="shared" ref="O14:O81" ca="1" si="6">IF($D14="",0,$D14*N14)</f>
        <v>0</v>
      </c>
      <c r="P14" s="183"/>
      <c r="Q14" s="184">
        <f t="shared" ref="Q14:Q81" ca="1" si="7">IF($D14="",0,$D14*P14)</f>
        <v>0</v>
      </c>
      <c r="R14" s="183"/>
      <c r="S14" s="184">
        <f t="shared" ref="S14:S81" ca="1" si="8">IF($D14="",0,$D14*R14)</f>
        <v>0</v>
      </c>
      <c r="T14" s="183"/>
      <c r="U14" s="184">
        <f t="shared" ref="U14:U81" ca="1" si="9">IF($D14="",0,$D14*T14)</f>
        <v>0</v>
      </c>
      <c r="V14" s="104"/>
      <c r="W14" s="100">
        <f t="shared" ref="W14:W81" ca="1" si="10">IF($D14="",0,$D14*V14)</f>
        <v>0</v>
      </c>
      <c r="X14" s="122"/>
      <c r="Y14" s="147">
        <f t="shared" ref="Y14:Y81" ca="1" si="11">IF($D14="",0,$D14*X14)</f>
        <v>0</v>
      </c>
      <c r="Z14" s="122"/>
      <c r="AA14" s="147">
        <f t="shared" ref="AA14:AA81" ca="1" si="12">IF($D14="",0,$D14*Z14)</f>
        <v>0</v>
      </c>
      <c r="AB14" s="122"/>
      <c r="AC14" s="147">
        <f t="shared" ref="AC14:AC81" ca="1" si="13">IF($D14="",0,$D14*AB14)</f>
        <v>0</v>
      </c>
      <c r="AD14" s="104"/>
      <c r="AE14" s="100">
        <f t="shared" ref="AE14:AE81" ca="1" si="14">IF($D14="",0,$D14*AD14)</f>
        <v>0</v>
      </c>
      <c r="AF14" s="171"/>
      <c r="AG14" s="140">
        <f t="shared" ref="AG14:AG81" ca="1" si="15">IF($D14="",0,$D14*AF14)</f>
        <v>0</v>
      </c>
      <c r="AH14" s="83">
        <f t="shared" ca="1" si="1"/>
        <v>0</v>
      </c>
    </row>
    <row r="15" spans="1:36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>F15+H15+J15+N15+P15+R15+V15+X15+Z15+AD15+AF15+T15</f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04"/>
      <c r="O15" s="100">
        <f t="shared" ca="1" si="6"/>
        <v>0</v>
      </c>
      <c r="P15" s="183"/>
      <c r="Q15" s="184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04"/>
      <c r="W15" s="100">
        <f t="shared" ca="1" si="10"/>
        <v>0</v>
      </c>
      <c r="X15" s="122"/>
      <c r="Y15" s="147">
        <f t="shared" ca="1" si="11"/>
        <v>0</v>
      </c>
      <c r="Z15" s="122"/>
      <c r="AA15" s="147">
        <f t="shared" ca="1" si="12"/>
        <v>0</v>
      </c>
      <c r="AB15" s="122"/>
      <c r="AC15" s="147">
        <f t="shared" ca="1" si="13"/>
        <v>0</v>
      </c>
      <c r="AD15" s="104"/>
      <c r="AE15" s="100">
        <f t="shared" ca="1" si="14"/>
        <v>0</v>
      </c>
      <c r="AF15" s="171"/>
      <c r="AG15" s="140">
        <f t="shared" ca="1" si="15"/>
        <v>0</v>
      </c>
      <c r="AH15" s="83">
        <f ca="1">IF(D15="",0,D15*E15)</f>
        <v>0</v>
      </c>
    </row>
    <row r="16" spans="1:36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83"/>
      <c r="Q16" s="184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04"/>
      <c r="W16" s="100">
        <f t="shared" ca="1" si="10"/>
        <v>0</v>
      </c>
      <c r="X16" s="122"/>
      <c r="Y16" s="147">
        <f t="shared" ca="1" si="11"/>
        <v>0</v>
      </c>
      <c r="Z16" s="122"/>
      <c r="AA16" s="147">
        <f t="shared" ca="1" si="12"/>
        <v>0</v>
      </c>
      <c r="AB16" s="122"/>
      <c r="AC16" s="147">
        <f t="shared" ca="1" si="13"/>
        <v>0</v>
      </c>
      <c r="AD16" s="104"/>
      <c r="AE16" s="100">
        <f t="shared" ca="1" si="14"/>
        <v>0</v>
      </c>
      <c r="AF16" s="171"/>
      <c r="AG16" s="140">
        <f t="shared" ca="1" si="15"/>
        <v>0</v>
      </c>
      <c r="AH16" s="83">
        <f t="shared" ca="1" si="1"/>
        <v>0</v>
      </c>
    </row>
    <row r="17" spans="1:3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83"/>
      <c r="Q17" s="184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04"/>
      <c r="W17" s="100">
        <f t="shared" si="10"/>
        <v>0</v>
      </c>
      <c r="X17" s="122"/>
      <c r="Y17" s="147">
        <f t="shared" si="11"/>
        <v>0</v>
      </c>
      <c r="Z17" s="122"/>
      <c r="AA17" s="147">
        <f t="shared" si="12"/>
        <v>0</v>
      </c>
      <c r="AB17" s="122"/>
      <c r="AC17" s="147">
        <f t="shared" si="13"/>
        <v>0</v>
      </c>
      <c r="AD17" s="104"/>
      <c r="AE17" s="100">
        <f t="shared" si="14"/>
        <v>0</v>
      </c>
      <c r="AF17" s="171"/>
      <c r="AG17" s="140">
        <f t="shared" si="15"/>
        <v>0</v>
      </c>
      <c r="AH17" s="83">
        <f t="shared" si="1"/>
        <v>0</v>
      </c>
    </row>
    <row r="18" spans="1:3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F18+H18+J18+N18+P18+R18+V18+X18+Z18+AD18+AF18+L18+T18+AB18</f>
        <v>41.25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16.5</v>
      </c>
      <c r="M18" s="147">
        <f t="shared" ca="1" si="5"/>
        <v>2310</v>
      </c>
      <c r="N18" s="104"/>
      <c r="O18" s="100">
        <f t="shared" ca="1" si="6"/>
        <v>0</v>
      </c>
      <c r="P18" s="183"/>
      <c r="Q18" s="184">
        <f t="shared" ca="1" si="7"/>
        <v>0</v>
      </c>
      <c r="R18" s="183"/>
      <c r="S18" s="184">
        <f t="shared" ca="1" si="8"/>
        <v>0</v>
      </c>
      <c r="T18" s="183">
        <v>8</v>
      </c>
      <c r="U18" s="184">
        <f t="shared" ca="1" si="9"/>
        <v>1120</v>
      </c>
      <c r="V18" s="104"/>
      <c r="W18" s="100">
        <f t="shared" ca="1" si="10"/>
        <v>0</v>
      </c>
      <c r="X18" s="122"/>
      <c r="Y18" s="147">
        <f t="shared" ca="1" si="11"/>
        <v>0</v>
      </c>
      <c r="Z18" s="122"/>
      <c r="AA18" s="147">
        <f t="shared" ca="1" si="12"/>
        <v>0</v>
      </c>
      <c r="AB18" s="122">
        <f>12.75+4</f>
        <v>16.75</v>
      </c>
      <c r="AC18" s="147">
        <f t="shared" ca="1" si="13"/>
        <v>2345</v>
      </c>
      <c r="AD18" s="104"/>
      <c r="AE18" s="100">
        <f t="shared" ca="1" si="14"/>
        <v>0</v>
      </c>
      <c r="AF18" s="171"/>
      <c r="AG18" s="140">
        <f ca="1">IF($D18="",0,$D18*AF18)</f>
        <v>0</v>
      </c>
      <c r="AH18" s="83">
        <f ca="1">IF(D18="",0,D18*E18)</f>
        <v>5775</v>
      </c>
    </row>
    <row r="19" spans="1:3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16">F19+H19+J19+N19+P19+R19+V19+X19+Z19+AD19+AF19+L19+T19+AB19</f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83"/>
      <c r="Q19" s="184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04"/>
      <c r="W19" s="100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22"/>
      <c r="AC19" s="147">
        <f t="shared" ca="1" si="13"/>
        <v>0</v>
      </c>
      <c r="AD19" s="104"/>
      <c r="AE19" s="100">
        <f t="shared" ca="1" si="14"/>
        <v>0</v>
      </c>
      <c r="AF19" s="171"/>
      <c r="AG19" s="140">
        <f t="shared" ca="1" si="15"/>
        <v>0</v>
      </c>
      <c r="AH19" s="83">
        <f t="shared" ref="AH19:AH83" ca="1" si="17">IF(D19="",0,D19*E19)</f>
        <v>0</v>
      </c>
    </row>
    <row r="20" spans="1:34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6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83"/>
      <c r="Q20" s="184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04"/>
      <c r="W20" s="100">
        <f t="shared" ca="1" si="10"/>
        <v>0</v>
      </c>
      <c r="X20" s="122"/>
      <c r="Y20" s="147">
        <f t="shared" ca="1" si="11"/>
        <v>0</v>
      </c>
      <c r="Z20" s="122"/>
      <c r="AA20" s="147">
        <f t="shared" ca="1" si="12"/>
        <v>0</v>
      </c>
      <c r="AB20" s="122"/>
      <c r="AC20" s="147">
        <f t="shared" ca="1" si="13"/>
        <v>0</v>
      </c>
      <c r="AD20" s="104"/>
      <c r="AE20" s="100">
        <f t="shared" ca="1" si="14"/>
        <v>0</v>
      </c>
      <c r="AF20" s="171"/>
      <c r="AG20" s="140">
        <f t="shared" ca="1" si="15"/>
        <v>0</v>
      </c>
      <c r="AH20" s="83">
        <f t="shared" ca="1" si="17"/>
        <v>0</v>
      </c>
    </row>
    <row r="21" spans="1:34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6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83"/>
      <c r="Q21" s="184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04"/>
      <c r="W21" s="100">
        <f t="shared" ca="1" si="10"/>
        <v>0</v>
      </c>
      <c r="X21" s="122"/>
      <c r="Y21" s="147">
        <f t="shared" ca="1" si="11"/>
        <v>0</v>
      </c>
      <c r="Z21" s="122"/>
      <c r="AA21" s="147">
        <f t="shared" ca="1" si="12"/>
        <v>0</v>
      </c>
      <c r="AB21" s="122"/>
      <c r="AC21" s="147">
        <f t="shared" ca="1" si="13"/>
        <v>0</v>
      </c>
      <c r="AD21" s="104"/>
      <c r="AE21" s="100">
        <f t="shared" ca="1" si="14"/>
        <v>0</v>
      </c>
      <c r="AF21" s="171"/>
      <c r="AG21" s="140">
        <f t="shared" ca="1" si="15"/>
        <v>0</v>
      </c>
      <c r="AH21" s="83">
        <f t="shared" ca="1" si="17"/>
        <v>0</v>
      </c>
    </row>
    <row r="22" spans="1:34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6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83"/>
      <c r="Q22" s="184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04"/>
      <c r="W22" s="100">
        <f t="shared" ca="1" si="10"/>
        <v>0</v>
      </c>
      <c r="X22" s="122"/>
      <c r="Y22" s="147">
        <f t="shared" ca="1" si="11"/>
        <v>0</v>
      </c>
      <c r="Z22" s="122"/>
      <c r="AA22" s="147">
        <f t="shared" ca="1" si="12"/>
        <v>0</v>
      </c>
      <c r="AB22" s="122"/>
      <c r="AC22" s="147">
        <f t="shared" ca="1" si="13"/>
        <v>0</v>
      </c>
      <c r="AD22" s="104"/>
      <c r="AE22" s="100">
        <f t="shared" ca="1" si="14"/>
        <v>0</v>
      </c>
      <c r="AF22" s="171"/>
      <c r="AG22" s="140">
        <f t="shared" ca="1" si="15"/>
        <v>0</v>
      </c>
      <c r="AH22" s="83">
        <f t="shared" ca="1" si="17"/>
        <v>0</v>
      </c>
    </row>
    <row r="23" spans="1:34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6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04"/>
      <c r="O23" s="100">
        <f t="shared" ca="1" si="6"/>
        <v>0</v>
      </c>
      <c r="P23" s="183"/>
      <c r="Q23" s="184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04"/>
      <c r="W23" s="100">
        <f t="shared" ca="1" si="10"/>
        <v>0</v>
      </c>
      <c r="X23" s="122"/>
      <c r="Y23" s="147">
        <f t="shared" ca="1" si="11"/>
        <v>0</v>
      </c>
      <c r="Z23" s="122"/>
      <c r="AA23" s="147">
        <f t="shared" ca="1" si="12"/>
        <v>0</v>
      </c>
      <c r="AB23" s="122"/>
      <c r="AC23" s="147">
        <f t="shared" ca="1" si="13"/>
        <v>0</v>
      </c>
      <c r="AD23" s="104"/>
      <c r="AE23" s="100">
        <f t="shared" ca="1" si="14"/>
        <v>0</v>
      </c>
      <c r="AF23" s="171"/>
      <c r="AG23" s="140">
        <f t="shared" ca="1" si="15"/>
        <v>0</v>
      </c>
      <c r="AH23" s="83">
        <f t="shared" ca="1" si="17"/>
        <v>0</v>
      </c>
    </row>
    <row r="24" spans="1:34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16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04"/>
      <c r="O24" s="100">
        <f t="shared" si="6"/>
        <v>0</v>
      </c>
      <c r="P24" s="183"/>
      <c r="Q24" s="184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04"/>
      <c r="W24" s="100">
        <f t="shared" si="10"/>
        <v>0</v>
      </c>
      <c r="X24" s="122"/>
      <c r="Y24" s="147">
        <f t="shared" si="11"/>
        <v>0</v>
      </c>
      <c r="Z24" s="122"/>
      <c r="AA24" s="147">
        <f t="shared" si="12"/>
        <v>0</v>
      </c>
      <c r="AB24" s="122"/>
      <c r="AC24" s="147">
        <f t="shared" si="13"/>
        <v>0</v>
      </c>
      <c r="AD24" s="104"/>
      <c r="AE24" s="100">
        <f t="shared" si="14"/>
        <v>0</v>
      </c>
      <c r="AF24" s="171"/>
      <c r="AG24" s="140">
        <f t="shared" si="15"/>
        <v>0</v>
      </c>
      <c r="AH24" s="83">
        <f t="shared" si="17"/>
        <v>0</v>
      </c>
    </row>
    <row r="25" spans="1:34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6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04"/>
      <c r="O25" s="100">
        <f t="shared" ca="1" si="6"/>
        <v>0</v>
      </c>
      <c r="P25" s="183"/>
      <c r="Q25" s="184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04"/>
      <c r="W25" s="100">
        <f t="shared" ca="1" si="10"/>
        <v>0</v>
      </c>
      <c r="X25" s="122"/>
      <c r="Y25" s="147">
        <f t="shared" ca="1" si="11"/>
        <v>0</v>
      </c>
      <c r="Z25" s="122"/>
      <c r="AA25" s="147">
        <f t="shared" ca="1" si="12"/>
        <v>0</v>
      </c>
      <c r="AB25" s="122"/>
      <c r="AC25" s="147">
        <f t="shared" ca="1" si="13"/>
        <v>0</v>
      </c>
      <c r="AD25" s="104"/>
      <c r="AE25" s="100">
        <f t="shared" ca="1" si="14"/>
        <v>0</v>
      </c>
      <c r="AF25" s="171"/>
      <c r="AG25" s="140">
        <f t="shared" ca="1" si="15"/>
        <v>0</v>
      </c>
      <c r="AH25" s="83">
        <f t="shared" ca="1" si="17"/>
        <v>0</v>
      </c>
    </row>
    <row r="26" spans="1:3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6"/>
        <v>6.75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6.75</v>
      </c>
      <c r="M26" s="147">
        <f t="shared" ca="1" si="5"/>
        <v>796.5</v>
      </c>
      <c r="N26" s="104"/>
      <c r="O26" s="100">
        <f t="shared" ca="1" si="6"/>
        <v>0</v>
      </c>
      <c r="P26" s="183"/>
      <c r="Q26" s="184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04"/>
      <c r="W26" s="100">
        <f t="shared" ca="1" si="10"/>
        <v>0</v>
      </c>
      <c r="X26" s="122"/>
      <c r="Y26" s="147">
        <f t="shared" ca="1" si="11"/>
        <v>0</v>
      </c>
      <c r="Z26" s="122"/>
      <c r="AA26" s="147">
        <f t="shared" ca="1" si="12"/>
        <v>0</v>
      </c>
      <c r="AB26" s="122"/>
      <c r="AC26" s="147">
        <f t="shared" ca="1" si="13"/>
        <v>0</v>
      </c>
      <c r="AD26" s="104"/>
      <c r="AE26" s="100">
        <f t="shared" ca="1" si="14"/>
        <v>0</v>
      </c>
      <c r="AF26" s="171"/>
      <c r="AG26" s="140">
        <f t="shared" ca="1" si="15"/>
        <v>0</v>
      </c>
      <c r="AH26" s="83">
        <f t="shared" ca="1" si="17"/>
        <v>796.5</v>
      </c>
    </row>
    <row r="27" spans="1:34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16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04"/>
      <c r="O27" s="100">
        <f t="shared" si="6"/>
        <v>0</v>
      </c>
      <c r="P27" s="183"/>
      <c r="Q27" s="184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04"/>
      <c r="W27" s="100">
        <f t="shared" si="10"/>
        <v>0</v>
      </c>
      <c r="X27" s="122"/>
      <c r="Y27" s="147">
        <f t="shared" si="11"/>
        <v>0</v>
      </c>
      <c r="Z27" s="122"/>
      <c r="AA27" s="147">
        <f t="shared" si="12"/>
        <v>0</v>
      </c>
      <c r="AB27" s="122"/>
      <c r="AC27" s="147">
        <f t="shared" si="13"/>
        <v>0</v>
      </c>
      <c r="AD27" s="104"/>
      <c r="AE27" s="100">
        <f t="shared" si="14"/>
        <v>0</v>
      </c>
      <c r="AF27" s="171"/>
      <c r="AG27" s="140">
        <f t="shared" si="15"/>
        <v>0</v>
      </c>
      <c r="AH27" s="83">
        <f t="shared" si="17"/>
        <v>0</v>
      </c>
    </row>
    <row r="28" spans="1:34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16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83"/>
      <c r="Q28" s="184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04"/>
      <c r="W28" s="100">
        <f t="shared" ca="1" si="10"/>
        <v>0</v>
      </c>
      <c r="X28" s="122"/>
      <c r="Y28" s="147">
        <f t="shared" ca="1" si="11"/>
        <v>0</v>
      </c>
      <c r="Z28" s="122"/>
      <c r="AA28" s="147">
        <f t="shared" ca="1" si="12"/>
        <v>0</v>
      </c>
      <c r="AB28" s="122"/>
      <c r="AC28" s="147">
        <f t="shared" ca="1" si="13"/>
        <v>0</v>
      </c>
      <c r="AD28" s="104"/>
      <c r="AE28" s="100">
        <f t="shared" ca="1" si="14"/>
        <v>0</v>
      </c>
      <c r="AF28" s="171"/>
      <c r="AG28" s="140">
        <f t="shared" ca="1" si="15"/>
        <v>0</v>
      </c>
      <c r="AH28" s="83">
        <f t="shared" ca="1" si="17"/>
        <v>0</v>
      </c>
    </row>
    <row r="29" spans="1:34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16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83"/>
      <c r="Q29" s="184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04"/>
      <c r="W29" s="100">
        <f t="shared" ca="1" si="10"/>
        <v>0</v>
      </c>
      <c r="X29" s="122"/>
      <c r="Y29" s="147">
        <f t="shared" ca="1" si="11"/>
        <v>0</v>
      </c>
      <c r="Z29" s="122"/>
      <c r="AA29" s="147">
        <f t="shared" ca="1" si="12"/>
        <v>0</v>
      </c>
      <c r="AB29" s="122"/>
      <c r="AC29" s="147">
        <f t="shared" ca="1" si="13"/>
        <v>0</v>
      </c>
      <c r="AD29" s="104"/>
      <c r="AE29" s="100">
        <f t="shared" ca="1" si="14"/>
        <v>0</v>
      </c>
      <c r="AF29" s="171"/>
      <c r="AG29" s="140">
        <f t="shared" ca="1" si="15"/>
        <v>0</v>
      </c>
      <c r="AH29" s="83">
        <f t="shared" ca="1" si="17"/>
        <v>0</v>
      </c>
    </row>
    <row r="30" spans="1:34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16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04"/>
      <c r="O30" s="100">
        <f t="shared" ca="1" si="6"/>
        <v>0</v>
      </c>
      <c r="P30" s="183"/>
      <c r="Q30" s="184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04"/>
      <c r="W30" s="100">
        <f t="shared" ca="1" si="10"/>
        <v>0</v>
      </c>
      <c r="X30" s="122"/>
      <c r="Y30" s="147">
        <f t="shared" ca="1" si="11"/>
        <v>0</v>
      </c>
      <c r="Z30" s="122"/>
      <c r="AA30" s="147">
        <f t="shared" ca="1" si="12"/>
        <v>0</v>
      </c>
      <c r="AB30" s="122"/>
      <c r="AC30" s="147">
        <f t="shared" ca="1" si="13"/>
        <v>0</v>
      </c>
      <c r="AD30" s="104"/>
      <c r="AE30" s="100">
        <f t="shared" ca="1" si="14"/>
        <v>0</v>
      </c>
      <c r="AF30" s="171"/>
      <c r="AG30" s="140">
        <f t="shared" ca="1" si="15"/>
        <v>0</v>
      </c>
      <c r="AH30" s="83">
        <f t="shared" ca="1" si="17"/>
        <v>0</v>
      </c>
    </row>
    <row r="31" spans="1:34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16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1" ca="1" si="18">IF($D31="",0,$D31*L31)</f>
        <v>0</v>
      </c>
      <c r="N31" s="104"/>
      <c r="O31" s="100">
        <f t="shared" ca="1" si="6"/>
        <v>0</v>
      </c>
      <c r="P31" s="183"/>
      <c r="Q31" s="184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04"/>
      <c r="W31" s="100">
        <f t="shared" ca="1" si="10"/>
        <v>0</v>
      </c>
      <c r="X31" s="122"/>
      <c r="Y31" s="147">
        <f t="shared" ca="1" si="11"/>
        <v>0</v>
      </c>
      <c r="Z31" s="122"/>
      <c r="AA31" s="147">
        <f t="shared" ca="1" si="12"/>
        <v>0</v>
      </c>
      <c r="AB31" s="122"/>
      <c r="AC31" s="147">
        <f t="shared" ca="1" si="13"/>
        <v>0</v>
      </c>
      <c r="AD31" s="104"/>
      <c r="AE31" s="100">
        <f t="shared" ca="1" si="14"/>
        <v>0</v>
      </c>
      <c r="AF31" s="171"/>
      <c r="AG31" s="140">
        <f t="shared" ca="1" si="15"/>
        <v>0</v>
      </c>
      <c r="AH31" s="83">
        <f t="shared" ca="1" si="17"/>
        <v>0</v>
      </c>
    </row>
    <row r="32" spans="1:34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16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8"/>
        <v>0</v>
      </c>
      <c r="N32" s="104"/>
      <c r="O32" s="100">
        <f t="shared" ca="1" si="6"/>
        <v>0</v>
      </c>
      <c r="P32" s="183"/>
      <c r="Q32" s="184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04"/>
      <c r="W32" s="100">
        <f t="shared" ca="1" si="10"/>
        <v>0</v>
      </c>
      <c r="X32" s="122"/>
      <c r="Y32" s="147">
        <f t="shared" ca="1" si="11"/>
        <v>0</v>
      </c>
      <c r="Z32" s="122"/>
      <c r="AA32" s="147">
        <f t="shared" ca="1" si="12"/>
        <v>0</v>
      </c>
      <c r="AB32" s="122"/>
      <c r="AC32" s="147">
        <f t="shared" ca="1" si="13"/>
        <v>0</v>
      </c>
      <c r="AD32" s="104"/>
      <c r="AE32" s="100">
        <f t="shared" ca="1" si="14"/>
        <v>0</v>
      </c>
      <c r="AF32" s="171"/>
      <c r="AG32" s="140">
        <f t="shared" ca="1" si="15"/>
        <v>0</v>
      </c>
      <c r="AH32" s="83">
        <f t="shared" ca="1" si="17"/>
        <v>0</v>
      </c>
    </row>
    <row r="33" spans="1:34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6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8"/>
        <v>0</v>
      </c>
      <c r="N33" s="104"/>
      <c r="O33" s="100">
        <f t="shared" ca="1" si="6"/>
        <v>0</v>
      </c>
      <c r="P33" s="183"/>
      <c r="Q33" s="184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04"/>
      <c r="W33" s="100">
        <f t="shared" ca="1" si="10"/>
        <v>0</v>
      </c>
      <c r="X33" s="122"/>
      <c r="Y33" s="147">
        <f t="shared" ca="1" si="11"/>
        <v>0</v>
      </c>
      <c r="Z33" s="122"/>
      <c r="AA33" s="147">
        <f t="shared" ca="1" si="12"/>
        <v>0</v>
      </c>
      <c r="AB33" s="122"/>
      <c r="AC33" s="147">
        <f t="shared" ca="1" si="13"/>
        <v>0</v>
      </c>
      <c r="AD33" s="104"/>
      <c r="AE33" s="100">
        <f t="shared" ca="1" si="14"/>
        <v>0</v>
      </c>
      <c r="AF33" s="171"/>
      <c r="AG33" s="140">
        <f t="shared" ca="1" si="15"/>
        <v>0</v>
      </c>
      <c r="AH33" s="83">
        <f t="shared" ca="1" si="17"/>
        <v>0</v>
      </c>
    </row>
    <row r="34" spans="1:34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16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8"/>
        <v>0</v>
      </c>
      <c r="N34" s="104"/>
      <c r="O34" s="100">
        <f t="shared" ca="1" si="6"/>
        <v>0</v>
      </c>
      <c r="P34" s="183"/>
      <c r="Q34" s="184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04"/>
      <c r="W34" s="100">
        <f t="shared" ca="1" si="10"/>
        <v>0</v>
      </c>
      <c r="X34" s="122"/>
      <c r="Y34" s="147">
        <f t="shared" ca="1" si="11"/>
        <v>0</v>
      </c>
      <c r="Z34" s="122"/>
      <c r="AA34" s="147">
        <f t="shared" ca="1" si="12"/>
        <v>0</v>
      </c>
      <c r="AB34" s="122"/>
      <c r="AC34" s="147">
        <f t="shared" ca="1" si="13"/>
        <v>0</v>
      </c>
      <c r="AD34" s="104"/>
      <c r="AE34" s="100">
        <f t="shared" ca="1" si="14"/>
        <v>0</v>
      </c>
      <c r="AF34" s="171"/>
      <c r="AG34" s="140">
        <f t="shared" ca="1" si="15"/>
        <v>0</v>
      </c>
      <c r="AH34" s="83">
        <f t="shared" ca="1" si="17"/>
        <v>0</v>
      </c>
    </row>
    <row r="35" spans="1:34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16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8"/>
        <v>0</v>
      </c>
      <c r="N35" s="104"/>
      <c r="O35" s="100">
        <f t="shared" ca="1" si="6"/>
        <v>0</v>
      </c>
      <c r="P35" s="183"/>
      <c r="Q35" s="184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04"/>
      <c r="W35" s="100">
        <f t="shared" ca="1" si="10"/>
        <v>0</v>
      </c>
      <c r="X35" s="122"/>
      <c r="Y35" s="147">
        <f t="shared" ca="1" si="11"/>
        <v>0</v>
      </c>
      <c r="Z35" s="122"/>
      <c r="AA35" s="147">
        <f t="shared" ca="1" si="12"/>
        <v>0</v>
      </c>
      <c r="AB35" s="122"/>
      <c r="AC35" s="147">
        <f t="shared" ca="1" si="13"/>
        <v>0</v>
      </c>
      <c r="AD35" s="104"/>
      <c r="AE35" s="100">
        <f t="shared" ca="1" si="14"/>
        <v>0</v>
      </c>
      <c r="AF35" s="171"/>
      <c r="AG35" s="140">
        <f t="shared" ca="1" si="15"/>
        <v>0</v>
      </c>
      <c r="AH35" s="83">
        <f t="shared" ca="1" si="17"/>
        <v>0</v>
      </c>
    </row>
    <row r="36" spans="1:34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16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8"/>
        <v>0</v>
      </c>
      <c r="N36" s="104"/>
      <c r="O36" s="100">
        <f t="shared" ca="1" si="6"/>
        <v>0</v>
      </c>
      <c r="P36" s="183"/>
      <c r="Q36" s="184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04"/>
      <c r="W36" s="100">
        <f t="shared" ca="1" si="10"/>
        <v>0</v>
      </c>
      <c r="X36" s="122"/>
      <c r="Y36" s="147">
        <f t="shared" ca="1" si="11"/>
        <v>0</v>
      </c>
      <c r="Z36" s="122"/>
      <c r="AA36" s="147">
        <f t="shared" ca="1" si="12"/>
        <v>0</v>
      </c>
      <c r="AB36" s="122"/>
      <c r="AC36" s="147">
        <f t="shared" ca="1" si="13"/>
        <v>0</v>
      </c>
      <c r="AD36" s="104"/>
      <c r="AE36" s="100">
        <f t="shared" ca="1" si="14"/>
        <v>0</v>
      </c>
      <c r="AF36" s="171"/>
      <c r="AG36" s="140">
        <f t="shared" ca="1" si="15"/>
        <v>0</v>
      </c>
      <c r="AH36" s="83">
        <f t="shared" ca="1" si="17"/>
        <v>0</v>
      </c>
    </row>
    <row r="37" spans="1:34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16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8"/>
        <v>0</v>
      </c>
      <c r="N37" s="104"/>
      <c r="O37" s="100">
        <f t="shared" ca="1" si="6"/>
        <v>0</v>
      </c>
      <c r="P37" s="183"/>
      <c r="Q37" s="184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04"/>
      <c r="W37" s="100">
        <f t="shared" ca="1" si="10"/>
        <v>0</v>
      </c>
      <c r="X37" s="122"/>
      <c r="Y37" s="147">
        <f t="shared" ca="1" si="11"/>
        <v>0</v>
      </c>
      <c r="Z37" s="122"/>
      <c r="AA37" s="147">
        <f t="shared" ca="1" si="12"/>
        <v>0</v>
      </c>
      <c r="AB37" s="122"/>
      <c r="AC37" s="147">
        <f t="shared" ca="1" si="13"/>
        <v>0</v>
      </c>
      <c r="AD37" s="104"/>
      <c r="AE37" s="100">
        <f t="shared" ca="1" si="14"/>
        <v>0</v>
      </c>
      <c r="AF37" s="171"/>
      <c r="AG37" s="140">
        <f t="shared" ca="1" si="15"/>
        <v>0</v>
      </c>
      <c r="AH37" s="83">
        <f t="shared" ca="1" si="17"/>
        <v>0</v>
      </c>
    </row>
    <row r="38" spans="1:34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16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8"/>
        <v>0</v>
      </c>
      <c r="N38" s="104"/>
      <c r="O38" s="100">
        <f t="shared" si="6"/>
        <v>0</v>
      </c>
      <c r="P38" s="183"/>
      <c r="Q38" s="184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04"/>
      <c r="W38" s="100">
        <f t="shared" si="10"/>
        <v>0</v>
      </c>
      <c r="X38" s="122"/>
      <c r="Y38" s="147">
        <f t="shared" si="11"/>
        <v>0</v>
      </c>
      <c r="Z38" s="122"/>
      <c r="AA38" s="147">
        <f t="shared" si="12"/>
        <v>0</v>
      </c>
      <c r="AB38" s="122"/>
      <c r="AC38" s="147">
        <f t="shared" si="13"/>
        <v>0</v>
      </c>
      <c r="AD38" s="104"/>
      <c r="AE38" s="100">
        <f t="shared" si="14"/>
        <v>0</v>
      </c>
      <c r="AF38" s="171"/>
      <c r="AG38" s="140">
        <f t="shared" si="15"/>
        <v>0</v>
      </c>
      <c r="AH38" s="83">
        <f t="shared" si="17"/>
        <v>0</v>
      </c>
    </row>
    <row r="39" spans="1:34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6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8"/>
        <v>0</v>
      </c>
      <c r="N39" s="104"/>
      <c r="O39" s="100">
        <f t="shared" ca="1" si="6"/>
        <v>0</v>
      </c>
      <c r="P39" s="183"/>
      <c r="Q39" s="184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04"/>
      <c r="W39" s="100">
        <f t="shared" ca="1" si="10"/>
        <v>0</v>
      </c>
      <c r="X39" s="122"/>
      <c r="Y39" s="147">
        <f t="shared" ca="1" si="11"/>
        <v>0</v>
      </c>
      <c r="Z39" s="122"/>
      <c r="AA39" s="147">
        <f t="shared" ca="1" si="12"/>
        <v>0</v>
      </c>
      <c r="AB39" s="122"/>
      <c r="AC39" s="147">
        <f t="shared" ca="1" si="13"/>
        <v>0</v>
      </c>
      <c r="AD39" s="104"/>
      <c r="AE39" s="100">
        <f t="shared" ca="1" si="14"/>
        <v>0</v>
      </c>
      <c r="AF39" s="171"/>
      <c r="AG39" s="140">
        <f t="shared" ca="1" si="15"/>
        <v>0</v>
      </c>
      <c r="AH39" s="83">
        <f t="shared" ca="1" si="17"/>
        <v>0</v>
      </c>
    </row>
    <row r="40" spans="1:34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6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8"/>
        <v>0</v>
      </c>
      <c r="N40" s="104"/>
      <c r="O40" s="100">
        <f t="shared" ca="1" si="6"/>
        <v>0</v>
      </c>
      <c r="P40" s="183"/>
      <c r="Q40" s="184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04"/>
      <c r="W40" s="100">
        <f t="shared" ca="1" si="10"/>
        <v>0</v>
      </c>
      <c r="X40" s="122"/>
      <c r="Y40" s="147">
        <f t="shared" ca="1" si="11"/>
        <v>0</v>
      </c>
      <c r="Z40" s="122"/>
      <c r="AA40" s="147">
        <f t="shared" ca="1" si="12"/>
        <v>0</v>
      </c>
      <c r="AB40" s="122"/>
      <c r="AC40" s="147">
        <f t="shared" ca="1" si="13"/>
        <v>0</v>
      </c>
      <c r="AD40" s="104"/>
      <c r="AE40" s="100">
        <f t="shared" ca="1" si="14"/>
        <v>0</v>
      </c>
      <c r="AF40" s="171"/>
      <c r="AG40" s="140">
        <f t="shared" ca="1" si="15"/>
        <v>0</v>
      </c>
      <c r="AH40" s="83">
        <f t="shared" ca="1" si="17"/>
        <v>0</v>
      </c>
    </row>
    <row r="41" spans="1:34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16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8"/>
        <v>0</v>
      </c>
      <c r="N41" s="104"/>
      <c r="O41" s="100">
        <f t="shared" ca="1" si="6"/>
        <v>0</v>
      </c>
      <c r="P41" s="183"/>
      <c r="Q41" s="184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04"/>
      <c r="W41" s="100">
        <f t="shared" ca="1" si="10"/>
        <v>0</v>
      </c>
      <c r="X41" s="122"/>
      <c r="Y41" s="147">
        <f t="shared" ca="1" si="11"/>
        <v>0</v>
      </c>
      <c r="Z41" s="122"/>
      <c r="AA41" s="147">
        <f t="shared" ca="1" si="12"/>
        <v>0</v>
      </c>
      <c r="AB41" s="122"/>
      <c r="AC41" s="147">
        <f t="shared" ca="1" si="13"/>
        <v>0</v>
      </c>
      <c r="AD41" s="104"/>
      <c r="AE41" s="100">
        <f t="shared" ca="1" si="14"/>
        <v>0</v>
      </c>
      <c r="AF41" s="171"/>
      <c r="AG41" s="140">
        <f t="shared" ca="1" si="15"/>
        <v>0</v>
      </c>
      <c r="AH41" s="83">
        <f t="shared" ca="1" si="17"/>
        <v>0</v>
      </c>
    </row>
    <row r="42" spans="1:34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16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8"/>
        <v>0</v>
      </c>
      <c r="N42" s="104"/>
      <c r="O42" s="100">
        <f t="shared" ca="1" si="6"/>
        <v>0</v>
      </c>
      <c r="P42" s="183"/>
      <c r="Q42" s="184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04"/>
      <c r="W42" s="100">
        <f t="shared" ca="1" si="10"/>
        <v>0</v>
      </c>
      <c r="X42" s="122"/>
      <c r="Y42" s="147">
        <f t="shared" ca="1" si="11"/>
        <v>0</v>
      </c>
      <c r="Z42" s="122"/>
      <c r="AA42" s="147">
        <f t="shared" ca="1" si="12"/>
        <v>0</v>
      </c>
      <c r="AB42" s="122"/>
      <c r="AC42" s="147">
        <f t="shared" ca="1" si="13"/>
        <v>0</v>
      </c>
      <c r="AD42" s="104"/>
      <c r="AE42" s="100">
        <f t="shared" ca="1" si="14"/>
        <v>0</v>
      </c>
      <c r="AF42" s="171"/>
      <c r="AG42" s="140">
        <f t="shared" ca="1" si="15"/>
        <v>0</v>
      </c>
      <c r="AH42" s="83">
        <f t="shared" ca="1" si="17"/>
        <v>0</v>
      </c>
    </row>
    <row r="43" spans="1:34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16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8"/>
        <v>0</v>
      </c>
      <c r="N43" s="104"/>
      <c r="O43" s="100">
        <f t="shared" ca="1" si="6"/>
        <v>0</v>
      </c>
      <c r="P43" s="183"/>
      <c r="Q43" s="184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04"/>
      <c r="W43" s="100">
        <f t="shared" ca="1" si="10"/>
        <v>0</v>
      </c>
      <c r="X43" s="122"/>
      <c r="Y43" s="147">
        <f t="shared" ca="1" si="11"/>
        <v>0</v>
      </c>
      <c r="Z43" s="122"/>
      <c r="AA43" s="147">
        <f t="shared" ca="1" si="12"/>
        <v>0</v>
      </c>
      <c r="AB43" s="122"/>
      <c r="AC43" s="147">
        <f t="shared" ca="1" si="13"/>
        <v>0</v>
      </c>
      <c r="AD43" s="104"/>
      <c r="AE43" s="100">
        <f t="shared" ca="1" si="14"/>
        <v>0</v>
      </c>
      <c r="AF43" s="171"/>
      <c r="AG43" s="140">
        <f t="shared" ca="1" si="15"/>
        <v>0</v>
      </c>
      <c r="AH43" s="83">
        <f t="shared" ca="1" si="17"/>
        <v>0</v>
      </c>
    </row>
    <row r="44" spans="1:34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16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8"/>
        <v>0</v>
      </c>
      <c r="N44" s="104"/>
      <c r="O44" s="100">
        <f t="shared" ca="1" si="6"/>
        <v>0</v>
      </c>
      <c r="P44" s="183"/>
      <c r="Q44" s="184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04"/>
      <c r="W44" s="100">
        <f t="shared" ca="1" si="10"/>
        <v>0</v>
      </c>
      <c r="X44" s="122"/>
      <c r="Y44" s="147">
        <f t="shared" ca="1" si="11"/>
        <v>0</v>
      </c>
      <c r="Z44" s="122"/>
      <c r="AA44" s="147">
        <f t="shared" ca="1" si="12"/>
        <v>0</v>
      </c>
      <c r="AB44" s="122"/>
      <c r="AC44" s="147">
        <f t="shared" ca="1" si="13"/>
        <v>0</v>
      </c>
      <c r="AD44" s="104"/>
      <c r="AE44" s="100">
        <f t="shared" ca="1" si="14"/>
        <v>0</v>
      </c>
      <c r="AF44" s="171"/>
      <c r="AG44" s="140">
        <f t="shared" ca="1" si="15"/>
        <v>0</v>
      </c>
      <c r="AH44" s="83">
        <f t="shared" ca="1" si="17"/>
        <v>0</v>
      </c>
    </row>
    <row r="45" spans="1:34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16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8"/>
        <v>0</v>
      </c>
      <c r="N45" s="104"/>
      <c r="O45" s="100">
        <f t="shared" si="6"/>
        <v>0</v>
      </c>
      <c r="P45" s="183"/>
      <c r="Q45" s="184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04"/>
      <c r="W45" s="100">
        <f t="shared" si="10"/>
        <v>0</v>
      </c>
      <c r="X45" s="122"/>
      <c r="Y45" s="147">
        <f t="shared" si="11"/>
        <v>0</v>
      </c>
      <c r="Z45" s="122"/>
      <c r="AA45" s="147">
        <f t="shared" si="12"/>
        <v>0</v>
      </c>
      <c r="AB45" s="122"/>
      <c r="AC45" s="147">
        <f t="shared" si="13"/>
        <v>0</v>
      </c>
      <c r="AD45" s="104"/>
      <c r="AE45" s="100">
        <f t="shared" si="14"/>
        <v>0</v>
      </c>
      <c r="AF45" s="171"/>
      <c r="AG45" s="140">
        <f t="shared" si="15"/>
        <v>0</v>
      </c>
      <c r="AH45" s="83">
        <f t="shared" si="17"/>
        <v>0</v>
      </c>
    </row>
    <row r="46" spans="1:34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16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8"/>
        <v>0</v>
      </c>
      <c r="N46" s="104"/>
      <c r="O46" s="100">
        <f t="shared" si="6"/>
        <v>0</v>
      </c>
      <c r="P46" s="183"/>
      <c r="Q46" s="184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04"/>
      <c r="W46" s="100">
        <f t="shared" si="10"/>
        <v>0</v>
      </c>
      <c r="X46" s="122"/>
      <c r="Y46" s="147">
        <f t="shared" si="11"/>
        <v>0</v>
      </c>
      <c r="Z46" s="122"/>
      <c r="AA46" s="147">
        <f t="shared" si="12"/>
        <v>0</v>
      </c>
      <c r="AB46" s="122"/>
      <c r="AC46" s="147">
        <f t="shared" si="13"/>
        <v>0</v>
      </c>
      <c r="AD46" s="104"/>
      <c r="AE46" s="100">
        <f t="shared" si="14"/>
        <v>0</v>
      </c>
      <c r="AF46" s="171"/>
      <c r="AG46" s="140">
        <f t="shared" si="15"/>
        <v>0</v>
      </c>
      <c r="AH46" s="83">
        <f t="shared" si="17"/>
        <v>0</v>
      </c>
    </row>
    <row r="47" spans="1:34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16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8"/>
        <v>0</v>
      </c>
      <c r="N47" s="104"/>
      <c r="O47" s="100">
        <f t="shared" ca="1" si="6"/>
        <v>0</v>
      </c>
      <c r="P47" s="183"/>
      <c r="Q47" s="184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04"/>
      <c r="W47" s="100">
        <f t="shared" ca="1" si="10"/>
        <v>0</v>
      </c>
      <c r="X47" s="122"/>
      <c r="Y47" s="147">
        <f t="shared" ca="1" si="11"/>
        <v>0</v>
      </c>
      <c r="Z47" s="122"/>
      <c r="AA47" s="147">
        <f t="shared" ca="1" si="12"/>
        <v>0</v>
      </c>
      <c r="AB47" s="122"/>
      <c r="AC47" s="147">
        <f t="shared" ca="1" si="13"/>
        <v>0</v>
      </c>
      <c r="AD47" s="104"/>
      <c r="AE47" s="100">
        <f t="shared" ca="1" si="14"/>
        <v>0</v>
      </c>
      <c r="AF47" s="171"/>
      <c r="AG47" s="140">
        <f t="shared" ca="1" si="15"/>
        <v>0</v>
      </c>
      <c r="AH47" s="83">
        <f t="shared" ca="1" si="17"/>
        <v>0</v>
      </c>
    </row>
    <row r="48" spans="1:34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16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8"/>
        <v>0</v>
      </c>
      <c r="N48" s="104"/>
      <c r="O48" s="100">
        <f t="shared" si="6"/>
        <v>0</v>
      </c>
      <c r="P48" s="183"/>
      <c r="Q48" s="184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04"/>
      <c r="W48" s="100">
        <f t="shared" si="10"/>
        <v>0</v>
      </c>
      <c r="X48" s="122"/>
      <c r="Y48" s="147">
        <f t="shared" si="11"/>
        <v>0</v>
      </c>
      <c r="Z48" s="122"/>
      <c r="AA48" s="147">
        <f t="shared" si="12"/>
        <v>0</v>
      </c>
      <c r="AB48" s="122"/>
      <c r="AC48" s="147">
        <f t="shared" si="13"/>
        <v>0</v>
      </c>
      <c r="AD48" s="104"/>
      <c r="AE48" s="100">
        <f t="shared" si="14"/>
        <v>0</v>
      </c>
      <c r="AF48" s="171"/>
      <c r="AG48" s="140">
        <f t="shared" si="15"/>
        <v>0</v>
      </c>
      <c r="AH48" s="83">
        <f t="shared" si="17"/>
        <v>0</v>
      </c>
    </row>
    <row r="49" spans="1:34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16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8"/>
        <v>0</v>
      </c>
      <c r="N49" s="104"/>
      <c r="O49" s="100">
        <f t="shared" ca="1" si="6"/>
        <v>0</v>
      </c>
      <c r="P49" s="183"/>
      <c r="Q49" s="184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04"/>
      <c r="W49" s="100">
        <f t="shared" ca="1" si="10"/>
        <v>0</v>
      </c>
      <c r="X49" s="122"/>
      <c r="Y49" s="147">
        <f t="shared" ca="1" si="11"/>
        <v>0</v>
      </c>
      <c r="Z49" s="122"/>
      <c r="AA49" s="147">
        <f t="shared" ca="1" si="12"/>
        <v>0</v>
      </c>
      <c r="AB49" s="122"/>
      <c r="AC49" s="147">
        <f t="shared" ca="1" si="13"/>
        <v>0</v>
      </c>
      <c r="AD49" s="104"/>
      <c r="AE49" s="100">
        <f t="shared" ca="1" si="14"/>
        <v>0</v>
      </c>
      <c r="AF49" s="171"/>
      <c r="AG49" s="140">
        <f t="shared" ca="1" si="15"/>
        <v>0</v>
      </c>
      <c r="AH49" s="83">
        <f t="shared" ca="1" si="17"/>
        <v>0</v>
      </c>
    </row>
    <row r="50" spans="1:34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16"/>
        <v>36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8"/>
        <v>0</v>
      </c>
      <c r="N50" s="104"/>
      <c r="O50" s="100">
        <f t="shared" si="6"/>
        <v>0</v>
      </c>
      <c r="P50" s="183"/>
      <c r="Q50" s="184">
        <f t="shared" si="7"/>
        <v>0</v>
      </c>
      <c r="R50" s="183"/>
      <c r="S50" s="184">
        <f t="shared" si="8"/>
        <v>0</v>
      </c>
      <c r="T50" s="183">
        <v>36</v>
      </c>
      <c r="U50" s="184">
        <f t="shared" si="9"/>
        <v>2700</v>
      </c>
      <c r="V50" s="104"/>
      <c r="W50" s="100">
        <f t="shared" si="10"/>
        <v>0</v>
      </c>
      <c r="X50" s="122"/>
      <c r="Y50" s="147">
        <f t="shared" si="11"/>
        <v>0</v>
      </c>
      <c r="Z50" s="122"/>
      <c r="AA50" s="147">
        <f t="shared" si="12"/>
        <v>0</v>
      </c>
      <c r="AB50" s="122"/>
      <c r="AC50" s="147">
        <f t="shared" si="13"/>
        <v>0</v>
      </c>
      <c r="AD50" s="104"/>
      <c r="AE50" s="100">
        <f t="shared" si="14"/>
        <v>0</v>
      </c>
      <c r="AF50" s="171"/>
      <c r="AG50" s="140">
        <f t="shared" si="15"/>
        <v>0</v>
      </c>
      <c r="AH50" s="83">
        <f t="shared" si="17"/>
        <v>2700</v>
      </c>
    </row>
    <row r="51" spans="1:34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16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8"/>
        <v>0</v>
      </c>
      <c r="N51" s="104"/>
      <c r="O51" s="100">
        <f t="shared" si="6"/>
        <v>0</v>
      </c>
      <c r="P51" s="183"/>
      <c r="Q51" s="184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04"/>
      <c r="W51" s="100">
        <f t="shared" si="10"/>
        <v>0</v>
      </c>
      <c r="X51" s="122"/>
      <c r="Y51" s="147">
        <f t="shared" si="11"/>
        <v>0</v>
      </c>
      <c r="Z51" s="122"/>
      <c r="AA51" s="147">
        <f t="shared" si="12"/>
        <v>0</v>
      </c>
      <c r="AB51" s="122"/>
      <c r="AC51" s="147">
        <f t="shared" si="13"/>
        <v>0</v>
      </c>
      <c r="AD51" s="104"/>
      <c r="AE51" s="100">
        <f t="shared" si="14"/>
        <v>0</v>
      </c>
      <c r="AF51" s="171"/>
      <c r="AG51" s="140">
        <f t="shared" si="15"/>
        <v>0</v>
      </c>
      <c r="AH51" s="83">
        <f t="shared" si="17"/>
        <v>0</v>
      </c>
    </row>
    <row r="52" spans="1:34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16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8"/>
        <v>0</v>
      </c>
      <c r="N52" s="104"/>
      <c r="O52" s="100">
        <f t="shared" ca="1" si="6"/>
        <v>0</v>
      </c>
      <c r="P52" s="183"/>
      <c r="Q52" s="184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04"/>
      <c r="W52" s="100">
        <f t="shared" ca="1" si="10"/>
        <v>0</v>
      </c>
      <c r="X52" s="122"/>
      <c r="Y52" s="147">
        <f t="shared" ca="1" si="11"/>
        <v>0</v>
      </c>
      <c r="Z52" s="122"/>
      <c r="AA52" s="147">
        <f t="shared" ca="1" si="12"/>
        <v>0</v>
      </c>
      <c r="AB52" s="122"/>
      <c r="AC52" s="147">
        <f t="shared" ca="1" si="13"/>
        <v>0</v>
      </c>
      <c r="AD52" s="104"/>
      <c r="AE52" s="100">
        <f t="shared" ca="1" si="14"/>
        <v>0</v>
      </c>
      <c r="AF52" s="171"/>
      <c r="AG52" s="140">
        <f t="shared" ca="1" si="15"/>
        <v>0</v>
      </c>
      <c r="AH52" s="83">
        <f t="shared" ca="1" si="17"/>
        <v>0</v>
      </c>
    </row>
    <row r="53" spans="1:34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16"/>
        <v>1.75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8"/>
        <v>0</v>
      </c>
      <c r="N53" s="104"/>
      <c r="O53" s="100">
        <f t="shared" si="6"/>
        <v>0</v>
      </c>
      <c r="P53" s="183"/>
      <c r="Q53" s="184">
        <f t="shared" si="7"/>
        <v>0</v>
      </c>
      <c r="R53" s="183"/>
      <c r="S53" s="184">
        <f t="shared" si="8"/>
        <v>0</v>
      </c>
      <c r="T53" s="183">
        <v>1.75</v>
      </c>
      <c r="U53" s="184">
        <f t="shared" si="9"/>
        <v>175</v>
      </c>
      <c r="V53" s="104"/>
      <c r="W53" s="100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22"/>
      <c r="AC53" s="147">
        <f t="shared" si="13"/>
        <v>0</v>
      </c>
      <c r="AD53" s="104"/>
      <c r="AE53" s="100">
        <f t="shared" si="14"/>
        <v>0</v>
      </c>
      <c r="AF53" s="171"/>
      <c r="AG53" s="140">
        <f t="shared" si="15"/>
        <v>0</v>
      </c>
      <c r="AH53" s="83">
        <f t="shared" si="17"/>
        <v>175</v>
      </c>
    </row>
    <row r="54" spans="1:34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16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8"/>
        <v>0</v>
      </c>
      <c r="N54" s="104"/>
      <c r="O54" s="100">
        <f t="shared" si="6"/>
        <v>0</v>
      </c>
      <c r="P54" s="183"/>
      <c r="Q54" s="184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04"/>
      <c r="W54" s="100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22"/>
      <c r="AC54" s="147">
        <f t="shared" si="13"/>
        <v>0</v>
      </c>
      <c r="AD54" s="104"/>
      <c r="AE54" s="100">
        <f t="shared" si="14"/>
        <v>0</v>
      </c>
      <c r="AF54" s="171"/>
      <c r="AG54" s="140">
        <f t="shared" si="15"/>
        <v>0</v>
      </c>
      <c r="AH54" s="83">
        <f t="shared" si="17"/>
        <v>0</v>
      </c>
    </row>
    <row r="55" spans="1:34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16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8"/>
        <v>0</v>
      </c>
      <c r="N55" s="104"/>
      <c r="O55" s="100">
        <f t="shared" si="6"/>
        <v>0</v>
      </c>
      <c r="P55" s="183"/>
      <c r="Q55" s="184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04"/>
      <c r="W55" s="100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22"/>
      <c r="AC55" s="147">
        <f t="shared" si="13"/>
        <v>0</v>
      </c>
      <c r="AD55" s="104"/>
      <c r="AE55" s="100">
        <f t="shared" si="14"/>
        <v>0</v>
      </c>
      <c r="AF55" s="171"/>
      <c r="AG55" s="140">
        <f t="shared" si="15"/>
        <v>0</v>
      </c>
      <c r="AH55" s="83">
        <f t="shared" si="17"/>
        <v>0</v>
      </c>
    </row>
    <row r="56" spans="1:34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16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8"/>
        <v>0</v>
      </c>
      <c r="N56" s="104"/>
      <c r="O56" s="100">
        <f t="shared" ca="1" si="6"/>
        <v>0</v>
      </c>
      <c r="P56" s="183"/>
      <c r="Q56" s="184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04"/>
      <c r="W56" s="100">
        <f t="shared" ca="1" si="10"/>
        <v>0</v>
      </c>
      <c r="X56" s="122"/>
      <c r="Y56" s="147">
        <f t="shared" ca="1" si="11"/>
        <v>0</v>
      </c>
      <c r="Z56" s="122"/>
      <c r="AA56" s="147">
        <f t="shared" ca="1" si="12"/>
        <v>0</v>
      </c>
      <c r="AB56" s="122"/>
      <c r="AC56" s="147">
        <f t="shared" ca="1" si="13"/>
        <v>0</v>
      </c>
      <c r="AD56" s="104"/>
      <c r="AE56" s="100">
        <f t="shared" ca="1" si="14"/>
        <v>0</v>
      </c>
      <c r="AF56" s="171"/>
      <c r="AG56" s="140">
        <f t="shared" ca="1" si="15"/>
        <v>0</v>
      </c>
      <c r="AH56" s="83">
        <f t="shared" ca="1" si="17"/>
        <v>0</v>
      </c>
    </row>
    <row r="57" spans="1:34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16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8"/>
        <v>0</v>
      </c>
      <c r="N57" s="104"/>
      <c r="O57" s="100">
        <f t="shared" ca="1" si="6"/>
        <v>0</v>
      </c>
      <c r="P57" s="183"/>
      <c r="Q57" s="184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04"/>
      <c r="W57" s="100">
        <f t="shared" ca="1" si="10"/>
        <v>0</v>
      </c>
      <c r="X57" s="122"/>
      <c r="Y57" s="147">
        <f t="shared" ca="1" si="11"/>
        <v>0</v>
      </c>
      <c r="Z57" s="122"/>
      <c r="AA57" s="147">
        <f t="shared" ca="1" si="12"/>
        <v>0</v>
      </c>
      <c r="AB57" s="122"/>
      <c r="AC57" s="147">
        <f t="shared" ca="1" si="13"/>
        <v>0</v>
      </c>
      <c r="AD57" s="104"/>
      <c r="AE57" s="100">
        <f t="shared" ca="1" si="14"/>
        <v>0</v>
      </c>
      <c r="AF57" s="171"/>
      <c r="AG57" s="140">
        <f t="shared" ca="1" si="15"/>
        <v>0</v>
      </c>
      <c r="AH57" s="83">
        <f t="shared" ca="1" si="17"/>
        <v>0</v>
      </c>
    </row>
    <row r="58" spans="1:34" ht="15" customHeight="1">
      <c r="A58" s="85" t="s">
        <v>221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16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8"/>
        <v>0</v>
      </c>
      <c r="N58" s="104"/>
      <c r="O58" s="100">
        <f t="shared" ca="1" si="6"/>
        <v>0</v>
      </c>
      <c r="P58" s="183"/>
      <c r="Q58" s="184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04"/>
      <c r="W58" s="100">
        <f t="shared" ca="1" si="10"/>
        <v>0</v>
      </c>
      <c r="X58" s="122"/>
      <c r="Y58" s="147">
        <f t="shared" ca="1" si="11"/>
        <v>0</v>
      </c>
      <c r="Z58" s="122"/>
      <c r="AA58" s="147">
        <f t="shared" ca="1" si="12"/>
        <v>0</v>
      </c>
      <c r="AB58" s="122"/>
      <c r="AC58" s="147">
        <f t="shared" ca="1" si="13"/>
        <v>0</v>
      </c>
      <c r="AD58" s="104"/>
      <c r="AE58" s="100">
        <f t="shared" ca="1" si="14"/>
        <v>0</v>
      </c>
      <c r="AF58" s="171"/>
      <c r="AG58" s="140">
        <f t="shared" ca="1" si="15"/>
        <v>0</v>
      </c>
      <c r="AH58" s="83">
        <f t="shared" ca="1" si="17"/>
        <v>0</v>
      </c>
    </row>
    <row r="59" spans="1:34" ht="15" customHeight="1">
      <c r="A59" s="85" t="s">
        <v>164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16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8"/>
        <v>0</v>
      </c>
      <c r="N59" s="104"/>
      <c r="O59" s="100">
        <f t="shared" ca="1" si="6"/>
        <v>0</v>
      </c>
      <c r="P59" s="183"/>
      <c r="Q59" s="184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04"/>
      <c r="W59" s="100">
        <f t="shared" ca="1" si="10"/>
        <v>0</v>
      </c>
      <c r="X59" s="122"/>
      <c r="Y59" s="147">
        <f t="shared" ca="1" si="11"/>
        <v>0</v>
      </c>
      <c r="Z59" s="122"/>
      <c r="AA59" s="147">
        <f t="shared" ca="1" si="12"/>
        <v>0</v>
      </c>
      <c r="AB59" s="122"/>
      <c r="AC59" s="147">
        <f t="shared" ca="1" si="13"/>
        <v>0</v>
      </c>
      <c r="AD59" s="104"/>
      <c r="AE59" s="100">
        <f t="shared" ca="1" si="14"/>
        <v>0</v>
      </c>
      <c r="AF59" s="171"/>
      <c r="AG59" s="140">
        <f t="shared" ca="1" si="15"/>
        <v>0</v>
      </c>
      <c r="AH59" s="83">
        <f t="shared" ca="1" si="17"/>
        <v>0</v>
      </c>
    </row>
    <row r="60" spans="1:34" ht="15" customHeight="1">
      <c r="A60" s="85" t="s">
        <v>222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16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8"/>
        <v>0</v>
      </c>
      <c r="N60" s="104"/>
      <c r="O60" s="100">
        <f t="shared" ca="1" si="6"/>
        <v>0</v>
      </c>
      <c r="P60" s="183"/>
      <c r="Q60" s="184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04"/>
      <c r="W60" s="100">
        <f t="shared" ca="1" si="10"/>
        <v>0</v>
      </c>
      <c r="X60" s="122"/>
      <c r="Y60" s="147">
        <f t="shared" ca="1" si="11"/>
        <v>0</v>
      </c>
      <c r="Z60" s="122"/>
      <c r="AA60" s="147">
        <f t="shared" ca="1" si="12"/>
        <v>0</v>
      </c>
      <c r="AB60" s="122"/>
      <c r="AC60" s="147">
        <f t="shared" ca="1" si="13"/>
        <v>0</v>
      </c>
      <c r="AD60" s="104"/>
      <c r="AE60" s="100">
        <f t="shared" ca="1" si="14"/>
        <v>0</v>
      </c>
      <c r="AF60" s="171"/>
      <c r="AG60" s="140">
        <f t="shared" ca="1" si="15"/>
        <v>0</v>
      </c>
      <c r="AH60" s="83">
        <f t="shared" ca="1" si="17"/>
        <v>0</v>
      </c>
    </row>
    <row r="61" spans="1:34" ht="15" customHeight="1">
      <c r="A61" s="85" t="s">
        <v>233</v>
      </c>
      <c r="B61" t="s">
        <v>66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6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8"/>
        <v>0</v>
      </c>
      <c r="N61" s="104"/>
      <c r="O61" s="100">
        <f t="shared" ca="1" si="6"/>
        <v>0</v>
      </c>
      <c r="P61" s="183"/>
      <c r="Q61" s="184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04"/>
      <c r="W61" s="100">
        <f t="shared" ca="1" si="10"/>
        <v>0</v>
      </c>
      <c r="X61" s="122"/>
      <c r="Y61" s="147">
        <f t="shared" ca="1" si="11"/>
        <v>0</v>
      </c>
      <c r="Z61" s="122"/>
      <c r="AA61" s="147">
        <f t="shared" ca="1" si="12"/>
        <v>0</v>
      </c>
      <c r="AB61" s="122"/>
      <c r="AC61" s="147">
        <f t="shared" ca="1" si="13"/>
        <v>0</v>
      </c>
      <c r="AD61" s="104"/>
      <c r="AE61" s="100">
        <f t="shared" ca="1" si="14"/>
        <v>0</v>
      </c>
      <c r="AF61" s="171"/>
      <c r="AG61" s="140">
        <f t="shared" ca="1" si="15"/>
        <v>0</v>
      </c>
      <c r="AH61" s="83">
        <f t="shared" ca="1" si="17"/>
        <v>0</v>
      </c>
    </row>
    <row r="62" spans="1:34" ht="15" customHeight="1">
      <c r="A62" s="85" t="s">
        <v>224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16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8"/>
        <v>0</v>
      </c>
      <c r="N62" s="104"/>
      <c r="O62" s="100">
        <f t="shared" ca="1" si="6"/>
        <v>0</v>
      </c>
      <c r="P62" s="183"/>
      <c r="Q62" s="184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04"/>
      <c r="W62" s="100">
        <f t="shared" ca="1" si="10"/>
        <v>0</v>
      </c>
      <c r="X62" s="122"/>
      <c r="Y62" s="147">
        <f t="shared" ca="1" si="11"/>
        <v>0</v>
      </c>
      <c r="Z62" s="122"/>
      <c r="AA62" s="147">
        <f t="shared" ca="1" si="12"/>
        <v>0</v>
      </c>
      <c r="AB62" s="122"/>
      <c r="AC62" s="147">
        <f t="shared" ca="1" si="13"/>
        <v>0</v>
      </c>
      <c r="AD62" s="104"/>
      <c r="AE62" s="100">
        <f t="shared" ca="1" si="14"/>
        <v>0</v>
      </c>
      <c r="AF62" s="171"/>
      <c r="AG62" s="140">
        <f t="shared" ca="1" si="15"/>
        <v>0</v>
      </c>
      <c r="AH62" s="83">
        <f t="shared" ca="1" si="17"/>
        <v>0</v>
      </c>
    </row>
    <row r="63" spans="1:34" ht="15" customHeight="1">
      <c r="A63" s="85" t="s">
        <v>229</v>
      </c>
      <c r="B63" t="s">
        <v>66</v>
      </c>
      <c r="C63" s="4" t="s">
        <v>7</v>
      </c>
      <c r="D63" s="19">
        <f t="shared" si="0"/>
        <v>75</v>
      </c>
      <c r="E63" s="20">
        <f t="shared" si="16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22"/>
      <c r="M63" s="147">
        <f t="shared" si="18"/>
        <v>0</v>
      </c>
      <c r="N63" s="104"/>
      <c r="O63" s="100">
        <f t="shared" si="6"/>
        <v>0</v>
      </c>
      <c r="P63" s="183"/>
      <c r="Q63" s="184">
        <f t="shared" si="7"/>
        <v>0</v>
      </c>
      <c r="R63" s="183"/>
      <c r="S63" s="184">
        <f t="shared" si="8"/>
        <v>0</v>
      </c>
      <c r="T63" s="183"/>
      <c r="U63" s="184">
        <f t="shared" si="9"/>
        <v>0</v>
      </c>
      <c r="V63" s="104"/>
      <c r="W63" s="100">
        <f t="shared" si="10"/>
        <v>0</v>
      </c>
      <c r="X63" s="122"/>
      <c r="Y63" s="147">
        <f t="shared" si="11"/>
        <v>0</v>
      </c>
      <c r="Z63" s="122"/>
      <c r="AA63" s="147">
        <f t="shared" si="12"/>
        <v>0</v>
      </c>
      <c r="AB63" s="122"/>
      <c r="AC63" s="147">
        <f t="shared" si="13"/>
        <v>0</v>
      </c>
      <c r="AD63" s="104"/>
      <c r="AE63" s="100">
        <f t="shared" si="14"/>
        <v>0</v>
      </c>
      <c r="AF63" s="171"/>
      <c r="AG63" s="140">
        <f t="shared" si="15"/>
        <v>0</v>
      </c>
      <c r="AH63" s="83">
        <f t="shared" si="17"/>
        <v>0</v>
      </c>
    </row>
    <row r="64" spans="1:34" ht="15" customHeight="1">
      <c r="A64" s="85" t="s">
        <v>230</v>
      </c>
      <c r="B64" t="s">
        <v>66</v>
      </c>
      <c r="C64" s="4" t="s">
        <v>9</v>
      </c>
      <c r="D64" s="19">
        <f t="shared" si="0"/>
        <v>35</v>
      </c>
      <c r="E64" s="20">
        <f t="shared" si="16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8"/>
        <v>0</v>
      </c>
      <c r="N64" s="104"/>
      <c r="O64" s="100">
        <f t="shared" si="6"/>
        <v>0</v>
      </c>
      <c r="P64" s="183"/>
      <c r="Q64" s="184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04"/>
      <c r="W64" s="100">
        <f t="shared" si="10"/>
        <v>0</v>
      </c>
      <c r="X64" s="122"/>
      <c r="Y64" s="147">
        <f t="shared" si="11"/>
        <v>0</v>
      </c>
      <c r="Z64" s="122"/>
      <c r="AA64" s="147">
        <f t="shared" si="12"/>
        <v>0</v>
      </c>
      <c r="AB64" s="122"/>
      <c r="AC64" s="147">
        <f t="shared" si="13"/>
        <v>0</v>
      </c>
      <c r="AD64" s="104"/>
      <c r="AE64" s="100">
        <f t="shared" si="14"/>
        <v>0</v>
      </c>
      <c r="AF64" s="171"/>
      <c r="AG64" s="140">
        <f t="shared" si="15"/>
        <v>0</v>
      </c>
      <c r="AH64" s="83">
        <f t="shared" si="17"/>
        <v>0</v>
      </c>
    </row>
    <row r="65" spans="1:34" ht="15" customHeight="1">
      <c r="A65" s="85" t="s">
        <v>225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16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18"/>
        <v>0</v>
      </c>
      <c r="N65" s="104"/>
      <c r="O65" s="100">
        <f t="shared" ca="1" si="6"/>
        <v>0</v>
      </c>
      <c r="P65" s="183"/>
      <c r="Q65" s="184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04"/>
      <c r="W65" s="100">
        <f t="shared" ca="1" si="10"/>
        <v>0</v>
      </c>
      <c r="X65" s="122"/>
      <c r="Y65" s="147">
        <f t="shared" ca="1" si="11"/>
        <v>0</v>
      </c>
      <c r="Z65" s="122"/>
      <c r="AA65" s="147">
        <f t="shared" ca="1" si="12"/>
        <v>0</v>
      </c>
      <c r="AB65" s="122"/>
      <c r="AC65" s="147">
        <f t="shared" ca="1" si="13"/>
        <v>0</v>
      </c>
      <c r="AD65" s="104"/>
      <c r="AE65" s="100">
        <f t="shared" ca="1" si="14"/>
        <v>0</v>
      </c>
      <c r="AF65" s="171"/>
      <c r="AG65" s="140">
        <f t="shared" ca="1" si="15"/>
        <v>0</v>
      </c>
      <c r="AH65" s="83">
        <f t="shared" ca="1" si="17"/>
        <v>0</v>
      </c>
    </row>
    <row r="66" spans="1:34" ht="15" customHeight="1">
      <c r="A66" s="85" t="s">
        <v>238</v>
      </c>
      <c r="B66" t="s">
        <v>66</v>
      </c>
      <c r="C66" s="4" t="s">
        <v>6</v>
      </c>
      <c r="D66" s="19">
        <f t="shared" si="0"/>
        <v>100</v>
      </c>
      <c r="E66" s="20">
        <f t="shared" si="16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18"/>
        <v>0</v>
      </c>
      <c r="N66" s="104"/>
      <c r="O66" s="100">
        <f t="shared" si="6"/>
        <v>0</v>
      </c>
      <c r="P66" s="183"/>
      <c r="Q66" s="184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04"/>
      <c r="W66" s="100">
        <f t="shared" si="10"/>
        <v>0</v>
      </c>
      <c r="X66" s="122"/>
      <c r="Y66" s="147">
        <f t="shared" si="11"/>
        <v>0</v>
      </c>
      <c r="Z66" s="122"/>
      <c r="AA66" s="147">
        <f t="shared" si="12"/>
        <v>0</v>
      </c>
      <c r="AB66" s="122"/>
      <c r="AC66" s="147">
        <f t="shared" si="13"/>
        <v>0</v>
      </c>
      <c r="AD66" s="104"/>
      <c r="AE66" s="100">
        <f t="shared" si="14"/>
        <v>0</v>
      </c>
      <c r="AF66" s="171"/>
      <c r="AG66" s="140">
        <f t="shared" si="15"/>
        <v>0</v>
      </c>
      <c r="AH66" s="83">
        <f t="shared" si="17"/>
        <v>0</v>
      </c>
    </row>
    <row r="67" spans="1:34" ht="15" customHeight="1">
      <c r="A67" s="85" t="s">
        <v>239</v>
      </c>
      <c r="B67" t="s">
        <v>66</v>
      </c>
      <c r="C67" s="4" t="s">
        <v>6</v>
      </c>
      <c r="D67" s="19">
        <f t="shared" si="0"/>
        <v>100</v>
      </c>
      <c r="E67" s="20">
        <f t="shared" si="16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8"/>
        <v>0</v>
      </c>
      <c r="N67" s="104"/>
      <c r="O67" s="100">
        <f t="shared" si="6"/>
        <v>0</v>
      </c>
      <c r="P67" s="183"/>
      <c r="Q67" s="184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04"/>
      <c r="W67" s="100">
        <f t="shared" si="10"/>
        <v>0</v>
      </c>
      <c r="X67" s="122"/>
      <c r="Y67" s="147">
        <f t="shared" si="11"/>
        <v>0</v>
      </c>
      <c r="Z67" s="122"/>
      <c r="AA67" s="147">
        <f t="shared" si="12"/>
        <v>0</v>
      </c>
      <c r="AB67" s="122"/>
      <c r="AC67" s="147">
        <f t="shared" si="13"/>
        <v>0</v>
      </c>
      <c r="AD67" s="104"/>
      <c r="AE67" s="100">
        <f t="shared" si="14"/>
        <v>0</v>
      </c>
      <c r="AF67" s="171"/>
      <c r="AG67" s="140">
        <f t="shared" si="15"/>
        <v>0</v>
      </c>
      <c r="AH67" s="83">
        <f t="shared" si="17"/>
        <v>0</v>
      </c>
    </row>
    <row r="68" spans="1:34" ht="15" customHeight="1">
      <c r="A68" s="85" t="s">
        <v>244</v>
      </c>
      <c r="B68" t="s">
        <v>245</v>
      </c>
      <c r="C68" s="4" t="s">
        <v>9</v>
      </c>
      <c r="D68" s="19">
        <f t="shared" si="0"/>
        <v>35</v>
      </c>
      <c r="E68" s="20">
        <f t="shared" si="16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8"/>
        <v>0</v>
      </c>
      <c r="N68" s="104"/>
      <c r="O68" s="100">
        <f t="shared" si="6"/>
        <v>0</v>
      </c>
      <c r="P68" s="183"/>
      <c r="Q68" s="184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04"/>
      <c r="W68" s="100">
        <f t="shared" si="10"/>
        <v>0</v>
      </c>
      <c r="X68" s="122"/>
      <c r="Y68" s="147">
        <f t="shared" si="11"/>
        <v>0</v>
      </c>
      <c r="Z68" s="122"/>
      <c r="AA68" s="147">
        <f t="shared" si="12"/>
        <v>0</v>
      </c>
      <c r="AB68" s="122"/>
      <c r="AC68" s="147">
        <f t="shared" si="13"/>
        <v>0</v>
      </c>
      <c r="AD68" s="104"/>
      <c r="AE68" s="100">
        <f t="shared" si="14"/>
        <v>0</v>
      </c>
      <c r="AF68" s="171"/>
      <c r="AG68" s="140">
        <f t="shared" si="15"/>
        <v>0</v>
      </c>
      <c r="AH68" s="83">
        <f t="shared" si="17"/>
        <v>0</v>
      </c>
    </row>
    <row r="69" spans="1:34" ht="15" customHeight="1">
      <c r="A69" s="85" t="s">
        <v>241</v>
      </c>
      <c r="B69" t="s">
        <v>66</v>
      </c>
      <c r="C69" s="4" t="s">
        <v>4</v>
      </c>
      <c r="D69" s="19">
        <f t="shared" si="0"/>
        <v>140</v>
      </c>
      <c r="E69" s="20">
        <f t="shared" si="16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8"/>
        <v>0</v>
      </c>
      <c r="N69" s="104"/>
      <c r="O69" s="100">
        <f t="shared" si="6"/>
        <v>0</v>
      </c>
      <c r="P69" s="183"/>
      <c r="Q69" s="184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04"/>
      <c r="W69" s="100">
        <f t="shared" si="10"/>
        <v>0</v>
      </c>
      <c r="X69" s="122"/>
      <c r="Y69" s="147">
        <f t="shared" si="11"/>
        <v>0</v>
      </c>
      <c r="Z69" s="122"/>
      <c r="AA69" s="147">
        <f t="shared" si="12"/>
        <v>0</v>
      </c>
      <c r="AB69" s="122"/>
      <c r="AC69" s="147">
        <f t="shared" si="13"/>
        <v>0</v>
      </c>
      <c r="AD69" s="104"/>
      <c r="AE69" s="100">
        <f t="shared" si="14"/>
        <v>0</v>
      </c>
      <c r="AF69" s="171"/>
      <c r="AG69" s="140">
        <f t="shared" si="15"/>
        <v>0</v>
      </c>
      <c r="AH69" s="83">
        <f t="shared" si="17"/>
        <v>0</v>
      </c>
    </row>
    <row r="70" spans="1:34" ht="15" customHeight="1">
      <c r="A70" s="85" t="s">
        <v>223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16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22"/>
      <c r="M70" s="147">
        <f t="shared" ca="1" si="18"/>
        <v>0</v>
      </c>
      <c r="N70" s="104"/>
      <c r="O70" s="100">
        <f t="shared" ca="1" si="6"/>
        <v>0</v>
      </c>
      <c r="P70" s="183"/>
      <c r="Q70" s="184">
        <f t="shared" ca="1" si="7"/>
        <v>0</v>
      </c>
      <c r="R70" s="183"/>
      <c r="S70" s="184">
        <f t="shared" ca="1" si="8"/>
        <v>0</v>
      </c>
      <c r="T70" s="183"/>
      <c r="U70" s="184">
        <f t="shared" ca="1" si="9"/>
        <v>0</v>
      </c>
      <c r="V70" s="104"/>
      <c r="W70" s="100">
        <f t="shared" ca="1" si="10"/>
        <v>0</v>
      </c>
      <c r="X70" s="122"/>
      <c r="Y70" s="147">
        <f t="shared" ca="1" si="11"/>
        <v>0</v>
      </c>
      <c r="Z70" s="122"/>
      <c r="AA70" s="147">
        <f t="shared" ca="1" si="12"/>
        <v>0</v>
      </c>
      <c r="AB70" s="122"/>
      <c r="AC70" s="147">
        <f t="shared" ca="1" si="13"/>
        <v>0</v>
      </c>
      <c r="AD70" s="104"/>
      <c r="AE70" s="100">
        <f t="shared" ca="1" si="14"/>
        <v>0</v>
      </c>
      <c r="AF70" s="171"/>
      <c r="AG70" s="140">
        <f t="shared" ca="1" si="15"/>
        <v>0</v>
      </c>
      <c r="AH70" s="83">
        <f t="shared" ca="1" si="17"/>
        <v>0</v>
      </c>
    </row>
    <row r="71" spans="1:34" ht="15" customHeight="1">
      <c r="A71" s="91" t="s">
        <v>367</v>
      </c>
      <c r="B71" s="14" t="s">
        <v>66</v>
      </c>
      <c r="C71" s="4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16"/>
        <v>2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8"/>
        <v>0</v>
      </c>
      <c r="N71" s="104"/>
      <c r="O71" s="100">
        <f t="shared" ca="1" si="6"/>
        <v>0</v>
      </c>
      <c r="P71" s="183"/>
      <c r="Q71" s="184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04"/>
      <c r="W71" s="100">
        <f t="shared" ca="1" si="10"/>
        <v>0</v>
      </c>
      <c r="X71" s="122"/>
      <c r="Y71" s="147">
        <f t="shared" ca="1" si="11"/>
        <v>0</v>
      </c>
      <c r="Z71" s="122"/>
      <c r="AA71" s="147">
        <f t="shared" ca="1" si="12"/>
        <v>0</v>
      </c>
      <c r="AB71" s="122">
        <v>2</v>
      </c>
      <c r="AC71" s="147">
        <f t="shared" ca="1" si="13"/>
        <v>150</v>
      </c>
      <c r="AD71" s="104"/>
      <c r="AE71" s="100">
        <f t="shared" ca="1" si="14"/>
        <v>0</v>
      </c>
      <c r="AF71" s="171"/>
      <c r="AG71" s="140">
        <f t="shared" ca="1" si="15"/>
        <v>0</v>
      </c>
      <c r="AH71" s="83">
        <f t="shared" ca="1" si="17"/>
        <v>150</v>
      </c>
    </row>
    <row r="72" spans="1:34" ht="15" customHeight="1">
      <c r="A72" s="91" t="s">
        <v>248</v>
      </c>
      <c r="B72" s="14" t="s">
        <v>66</v>
      </c>
      <c r="C72" s="18" t="s">
        <v>6</v>
      </c>
      <c r="D72" s="19">
        <f t="shared" si="0"/>
        <v>100</v>
      </c>
      <c r="E72" s="20">
        <f t="shared" si="16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18"/>
        <v>0</v>
      </c>
      <c r="N72" s="104"/>
      <c r="O72" s="100">
        <f t="shared" si="6"/>
        <v>0</v>
      </c>
      <c r="P72" s="183"/>
      <c r="Q72" s="184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04"/>
      <c r="W72" s="100">
        <f t="shared" si="10"/>
        <v>0</v>
      </c>
      <c r="X72" s="122"/>
      <c r="Y72" s="147">
        <f t="shared" si="11"/>
        <v>0</v>
      </c>
      <c r="Z72" s="122"/>
      <c r="AA72" s="147">
        <f t="shared" si="12"/>
        <v>0</v>
      </c>
      <c r="AB72" s="122"/>
      <c r="AC72" s="147">
        <f t="shared" si="13"/>
        <v>0</v>
      </c>
      <c r="AD72" s="104"/>
      <c r="AE72" s="100">
        <f t="shared" si="14"/>
        <v>0</v>
      </c>
      <c r="AF72" s="171"/>
      <c r="AG72" s="140">
        <f t="shared" si="15"/>
        <v>0</v>
      </c>
      <c r="AH72" s="83">
        <f t="shared" si="17"/>
        <v>0</v>
      </c>
    </row>
    <row r="73" spans="1:34" ht="15" customHeight="1">
      <c r="A73" s="91" t="s">
        <v>249</v>
      </c>
      <c r="B73" s="14" t="s">
        <v>66</v>
      </c>
      <c r="C73" s="18" t="s">
        <v>8</v>
      </c>
      <c r="D73" s="19">
        <f t="shared" si="0"/>
        <v>60</v>
      </c>
      <c r="E73" s="20">
        <f t="shared" si="16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8"/>
        <v>0</v>
      </c>
      <c r="N73" s="104"/>
      <c r="O73" s="100">
        <f t="shared" si="6"/>
        <v>0</v>
      </c>
      <c r="P73" s="183"/>
      <c r="Q73" s="184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04"/>
      <c r="W73" s="100">
        <f t="shared" si="10"/>
        <v>0</v>
      </c>
      <c r="X73" s="122"/>
      <c r="Y73" s="147">
        <f t="shared" si="11"/>
        <v>0</v>
      </c>
      <c r="Z73" s="122"/>
      <c r="AA73" s="147">
        <f t="shared" si="12"/>
        <v>0</v>
      </c>
      <c r="AB73" s="122"/>
      <c r="AC73" s="147">
        <f t="shared" si="13"/>
        <v>0</v>
      </c>
      <c r="AD73" s="104"/>
      <c r="AE73" s="100">
        <f t="shared" si="14"/>
        <v>0</v>
      </c>
      <c r="AF73" s="171"/>
      <c r="AG73" s="140">
        <f t="shared" si="15"/>
        <v>0</v>
      </c>
      <c r="AH73" s="83">
        <f t="shared" si="17"/>
        <v>0</v>
      </c>
    </row>
    <row r="74" spans="1:34" ht="15" customHeight="1">
      <c r="A74" s="91" t="s">
        <v>250</v>
      </c>
      <c r="B74" s="14" t="s">
        <v>66</v>
      </c>
      <c r="C74" s="18" t="s">
        <v>5</v>
      </c>
      <c r="D74" s="19">
        <f t="shared" si="0"/>
        <v>118</v>
      </c>
      <c r="E74" s="20">
        <f t="shared" si="16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8"/>
        <v>0</v>
      </c>
      <c r="N74" s="104"/>
      <c r="O74" s="100">
        <f t="shared" si="6"/>
        <v>0</v>
      </c>
      <c r="P74" s="183"/>
      <c r="Q74" s="184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04"/>
      <c r="W74" s="100">
        <f t="shared" si="10"/>
        <v>0</v>
      </c>
      <c r="X74" s="122"/>
      <c r="Y74" s="147">
        <f t="shared" si="11"/>
        <v>0</v>
      </c>
      <c r="Z74" s="122"/>
      <c r="AA74" s="147">
        <f t="shared" si="12"/>
        <v>0</v>
      </c>
      <c r="AB74" s="122"/>
      <c r="AC74" s="147">
        <f t="shared" si="13"/>
        <v>0</v>
      </c>
      <c r="AD74" s="104"/>
      <c r="AE74" s="100">
        <f t="shared" si="14"/>
        <v>0</v>
      </c>
      <c r="AF74" s="171"/>
      <c r="AG74" s="140">
        <f t="shared" si="15"/>
        <v>0</v>
      </c>
      <c r="AH74" s="83">
        <f t="shared" si="17"/>
        <v>0</v>
      </c>
    </row>
    <row r="75" spans="1:34" ht="15" customHeight="1">
      <c r="A75" s="91" t="s">
        <v>251</v>
      </c>
      <c r="B75" s="14" t="s">
        <v>66</v>
      </c>
      <c r="C75" s="18" t="s">
        <v>5</v>
      </c>
      <c r="D75" s="19">
        <f t="shared" si="0"/>
        <v>118</v>
      </c>
      <c r="E75" s="20">
        <f t="shared" si="16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8"/>
        <v>0</v>
      </c>
      <c r="N75" s="104"/>
      <c r="O75" s="100">
        <f t="shared" si="6"/>
        <v>0</v>
      </c>
      <c r="P75" s="183"/>
      <c r="Q75" s="184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04"/>
      <c r="W75" s="100">
        <f t="shared" si="10"/>
        <v>0</v>
      </c>
      <c r="X75" s="122"/>
      <c r="Y75" s="147">
        <f t="shared" si="11"/>
        <v>0</v>
      </c>
      <c r="Z75" s="122"/>
      <c r="AA75" s="147">
        <f t="shared" si="12"/>
        <v>0</v>
      </c>
      <c r="AB75" s="122"/>
      <c r="AC75" s="147">
        <f t="shared" si="13"/>
        <v>0</v>
      </c>
      <c r="AD75" s="104"/>
      <c r="AE75" s="100">
        <f t="shared" si="14"/>
        <v>0</v>
      </c>
      <c r="AF75" s="171"/>
      <c r="AG75" s="140">
        <f t="shared" si="15"/>
        <v>0</v>
      </c>
      <c r="AH75" s="83">
        <f t="shared" si="17"/>
        <v>0</v>
      </c>
    </row>
    <row r="76" spans="1:34" ht="15" customHeight="1">
      <c r="A76" s="91" t="s">
        <v>252</v>
      </c>
      <c r="B76" s="14" t="s">
        <v>66</v>
      </c>
      <c r="C76" s="18" t="s">
        <v>5</v>
      </c>
      <c r="D76" s="19">
        <f t="shared" si="0"/>
        <v>118</v>
      </c>
      <c r="E76" s="20">
        <f t="shared" si="16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18"/>
        <v>0</v>
      </c>
      <c r="N76" s="104"/>
      <c r="O76" s="100">
        <f t="shared" si="6"/>
        <v>0</v>
      </c>
      <c r="P76" s="183"/>
      <c r="Q76" s="184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04"/>
      <c r="W76" s="100">
        <f t="shared" si="10"/>
        <v>0</v>
      </c>
      <c r="X76" s="122"/>
      <c r="Y76" s="147">
        <f t="shared" si="11"/>
        <v>0</v>
      </c>
      <c r="Z76" s="122"/>
      <c r="AA76" s="147">
        <f t="shared" si="12"/>
        <v>0</v>
      </c>
      <c r="AB76" s="122"/>
      <c r="AC76" s="147">
        <f t="shared" si="13"/>
        <v>0</v>
      </c>
      <c r="AD76" s="104"/>
      <c r="AE76" s="100">
        <f t="shared" si="14"/>
        <v>0</v>
      </c>
      <c r="AF76" s="171"/>
      <c r="AG76" s="140">
        <f t="shared" si="15"/>
        <v>0</v>
      </c>
      <c r="AH76" s="83">
        <f t="shared" si="17"/>
        <v>0</v>
      </c>
    </row>
    <row r="77" spans="1:34" ht="15" customHeight="1">
      <c r="A77" s="91" t="s">
        <v>259</v>
      </c>
      <c r="B77" s="14" t="s">
        <v>66</v>
      </c>
      <c r="C77" s="18" t="s">
        <v>6</v>
      </c>
      <c r="D77" s="19">
        <f t="shared" si="0"/>
        <v>100</v>
      </c>
      <c r="E77" s="20">
        <f t="shared" si="16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8"/>
        <v>0</v>
      </c>
      <c r="N77" s="104"/>
      <c r="O77" s="100">
        <f t="shared" si="6"/>
        <v>0</v>
      </c>
      <c r="P77" s="183"/>
      <c r="Q77" s="184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04"/>
      <c r="W77" s="100">
        <f t="shared" si="10"/>
        <v>0</v>
      </c>
      <c r="X77" s="122"/>
      <c r="Y77" s="147">
        <f t="shared" si="11"/>
        <v>0</v>
      </c>
      <c r="Z77" s="122"/>
      <c r="AA77" s="147">
        <f t="shared" si="12"/>
        <v>0</v>
      </c>
      <c r="AB77" s="122"/>
      <c r="AC77" s="147">
        <f t="shared" si="13"/>
        <v>0</v>
      </c>
      <c r="AD77" s="104"/>
      <c r="AE77" s="100">
        <f t="shared" si="14"/>
        <v>0</v>
      </c>
      <c r="AF77" s="171"/>
      <c r="AG77" s="140">
        <f t="shared" si="15"/>
        <v>0</v>
      </c>
      <c r="AH77" s="83">
        <f t="shared" si="17"/>
        <v>0</v>
      </c>
    </row>
    <row r="78" spans="1:34" ht="15" customHeight="1">
      <c r="A78" s="91" t="s">
        <v>255</v>
      </c>
      <c r="B78" s="14" t="s">
        <v>66</v>
      </c>
      <c r="C78" s="18" t="s">
        <v>6</v>
      </c>
      <c r="D78" s="19">
        <f t="shared" si="0"/>
        <v>100</v>
      </c>
      <c r="E78" s="20">
        <f t="shared" si="16"/>
        <v>0</v>
      </c>
      <c r="F78" s="75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8"/>
        <v>0</v>
      </c>
      <c r="N78" s="104"/>
      <c r="O78" s="100">
        <f t="shared" si="6"/>
        <v>0</v>
      </c>
      <c r="P78" s="183"/>
      <c r="Q78" s="184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04"/>
      <c r="W78" s="100">
        <f t="shared" si="10"/>
        <v>0</v>
      </c>
      <c r="X78" s="122"/>
      <c r="Y78" s="147">
        <f t="shared" si="11"/>
        <v>0</v>
      </c>
      <c r="Z78" s="122"/>
      <c r="AA78" s="147">
        <f t="shared" si="12"/>
        <v>0</v>
      </c>
      <c r="AB78" s="122"/>
      <c r="AC78" s="147">
        <f t="shared" si="13"/>
        <v>0</v>
      </c>
      <c r="AD78" s="104"/>
      <c r="AE78" s="100">
        <f t="shared" si="14"/>
        <v>0</v>
      </c>
      <c r="AF78" s="171"/>
      <c r="AG78" s="140">
        <f t="shared" si="15"/>
        <v>0</v>
      </c>
      <c r="AH78" s="83">
        <f t="shared" si="17"/>
        <v>0</v>
      </c>
    </row>
    <row r="79" spans="1:34" ht="15" customHeight="1">
      <c r="A79" s="91" t="s">
        <v>260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16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22"/>
      <c r="M79" s="147">
        <f t="shared" ca="1" si="18"/>
        <v>0</v>
      </c>
      <c r="N79" s="104"/>
      <c r="O79" s="100">
        <f t="shared" ca="1" si="6"/>
        <v>0</v>
      </c>
      <c r="P79" s="183"/>
      <c r="Q79" s="184">
        <f t="shared" ca="1" si="7"/>
        <v>0</v>
      </c>
      <c r="R79" s="183"/>
      <c r="S79" s="184">
        <f t="shared" ca="1" si="8"/>
        <v>0</v>
      </c>
      <c r="T79" s="183"/>
      <c r="U79" s="184">
        <f t="shared" ca="1" si="9"/>
        <v>0</v>
      </c>
      <c r="V79" s="104"/>
      <c r="W79" s="100">
        <f t="shared" ca="1" si="10"/>
        <v>0</v>
      </c>
      <c r="X79" s="122"/>
      <c r="Y79" s="147">
        <f t="shared" ca="1" si="11"/>
        <v>0</v>
      </c>
      <c r="Z79" s="122"/>
      <c r="AA79" s="147">
        <f t="shared" ca="1" si="12"/>
        <v>0</v>
      </c>
      <c r="AB79" s="122"/>
      <c r="AC79" s="147">
        <f t="shared" ca="1" si="13"/>
        <v>0</v>
      </c>
      <c r="AD79" s="104"/>
      <c r="AE79" s="100">
        <f t="shared" ca="1" si="14"/>
        <v>0</v>
      </c>
      <c r="AF79" s="171"/>
      <c r="AG79" s="140">
        <f t="shared" ca="1" si="15"/>
        <v>0</v>
      </c>
      <c r="AH79" s="83">
        <f t="shared" ca="1" si="17"/>
        <v>0</v>
      </c>
    </row>
    <row r="80" spans="1:34" ht="15" customHeight="1">
      <c r="A80" s="91" t="s">
        <v>263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16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8"/>
        <v>0</v>
      </c>
      <c r="N80" s="104"/>
      <c r="O80" s="100">
        <f t="shared" ca="1" si="6"/>
        <v>0</v>
      </c>
      <c r="P80" s="183"/>
      <c r="Q80" s="184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04"/>
      <c r="W80" s="100">
        <f t="shared" ca="1" si="10"/>
        <v>0</v>
      </c>
      <c r="X80" s="122"/>
      <c r="Y80" s="147">
        <f t="shared" ca="1" si="11"/>
        <v>0</v>
      </c>
      <c r="Z80" s="122"/>
      <c r="AA80" s="147">
        <f t="shared" ca="1" si="12"/>
        <v>0</v>
      </c>
      <c r="AB80" s="122"/>
      <c r="AC80" s="147">
        <f t="shared" ca="1" si="13"/>
        <v>0</v>
      </c>
      <c r="AD80" s="104"/>
      <c r="AE80" s="100">
        <f t="shared" ca="1" si="14"/>
        <v>0</v>
      </c>
      <c r="AF80" s="171"/>
      <c r="AG80" s="140">
        <f t="shared" ca="1" si="15"/>
        <v>0</v>
      </c>
      <c r="AH80" s="83">
        <f t="shared" ca="1" si="17"/>
        <v>0</v>
      </c>
    </row>
    <row r="81" spans="1:34" ht="15" customHeight="1">
      <c r="A81" s="91" t="s">
        <v>258</v>
      </c>
      <c r="B81" s="14" t="s">
        <v>66</v>
      </c>
      <c r="C81" s="18" t="s">
        <v>6</v>
      </c>
      <c r="D81" s="19">
        <f t="shared" ref="D81:D88" si="19">IF(OR($C81="",$C81=0),"",VLOOKUP($C81,Ansätze,$D$11,FALSE))</f>
        <v>100</v>
      </c>
      <c r="E81" s="20">
        <f t="shared" si="16"/>
        <v>0</v>
      </c>
      <c r="F81" s="75"/>
      <c r="G81" s="100">
        <f t="shared" ref="G81:I100" si="20">IF($D81="",0,$D81*F81)</f>
        <v>0</v>
      </c>
      <c r="H81" s="122"/>
      <c r="I81" s="147">
        <f t="shared" si="20"/>
        <v>0</v>
      </c>
      <c r="J81" s="122"/>
      <c r="K81" s="147">
        <f t="shared" si="4"/>
        <v>0</v>
      </c>
      <c r="L81" s="122"/>
      <c r="M81" s="147">
        <f t="shared" si="18"/>
        <v>0</v>
      </c>
      <c r="N81" s="104"/>
      <c r="O81" s="100">
        <f t="shared" si="6"/>
        <v>0</v>
      </c>
      <c r="P81" s="183"/>
      <c r="Q81" s="184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04"/>
      <c r="W81" s="100">
        <f t="shared" si="10"/>
        <v>0</v>
      </c>
      <c r="X81" s="122"/>
      <c r="Y81" s="147">
        <f t="shared" si="11"/>
        <v>0</v>
      </c>
      <c r="Z81" s="122"/>
      <c r="AA81" s="147">
        <f t="shared" si="12"/>
        <v>0</v>
      </c>
      <c r="AB81" s="122"/>
      <c r="AC81" s="147">
        <f t="shared" si="13"/>
        <v>0</v>
      </c>
      <c r="AD81" s="104"/>
      <c r="AE81" s="100">
        <f t="shared" si="14"/>
        <v>0</v>
      </c>
      <c r="AF81" s="171"/>
      <c r="AG81" s="140">
        <f t="shared" si="15"/>
        <v>0</v>
      </c>
      <c r="AH81" s="83">
        <f t="shared" si="17"/>
        <v>0</v>
      </c>
    </row>
    <row r="82" spans="1:34" ht="15" customHeight="1">
      <c r="A82" s="91" t="s">
        <v>274</v>
      </c>
      <c r="B82" s="14" t="s">
        <v>66</v>
      </c>
      <c r="C82" s="18" t="s">
        <v>9</v>
      </c>
      <c r="D82" s="19">
        <f t="shared" si="19"/>
        <v>35</v>
      </c>
      <c r="E82" s="20">
        <f t="shared" si="16"/>
        <v>0</v>
      </c>
      <c r="F82" s="75"/>
      <c r="G82" s="100">
        <f t="shared" si="20"/>
        <v>0</v>
      </c>
      <c r="H82" s="122"/>
      <c r="I82" s="147">
        <f t="shared" si="20"/>
        <v>0</v>
      </c>
      <c r="J82" s="122"/>
      <c r="K82" s="147">
        <f t="shared" ref="K82:K105" si="21">IF($D82="",0,$D82*J82)</f>
        <v>0</v>
      </c>
      <c r="L82" s="122"/>
      <c r="M82" s="147">
        <f t="shared" si="18"/>
        <v>0</v>
      </c>
      <c r="N82" s="104"/>
      <c r="O82" s="100">
        <f t="shared" ref="O82:O105" si="22">IF($D82="",0,$D82*N82)</f>
        <v>0</v>
      </c>
      <c r="P82" s="183"/>
      <c r="Q82" s="184">
        <f t="shared" ref="Q82:Q105" si="23">IF($D82="",0,$D82*P82)</f>
        <v>0</v>
      </c>
      <c r="R82" s="183"/>
      <c r="S82" s="184">
        <f t="shared" ref="S82:S105" si="24">IF($D82="",0,$D82*R82)</f>
        <v>0</v>
      </c>
      <c r="T82" s="183"/>
      <c r="U82" s="184">
        <f t="shared" ref="U82:U105" si="25">IF($D82="",0,$D82*T82)</f>
        <v>0</v>
      </c>
      <c r="V82" s="104"/>
      <c r="W82" s="100">
        <f t="shared" ref="W82:W105" si="26">IF($D82="",0,$D82*V82)</f>
        <v>0</v>
      </c>
      <c r="X82" s="122"/>
      <c r="Y82" s="147">
        <f t="shared" ref="Y82:Y105" si="27">IF($D82="",0,$D82*X82)</f>
        <v>0</v>
      </c>
      <c r="Z82" s="122"/>
      <c r="AA82" s="147">
        <f t="shared" ref="AA82:AA105" si="28">IF($D82="",0,$D82*Z82)</f>
        <v>0</v>
      </c>
      <c r="AB82" s="122"/>
      <c r="AC82" s="147">
        <f t="shared" ref="AC82:AC105" si="29">IF($D82="",0,$D82*AB82)</f>
        <v>0</v>
      </c>
      <c r="AD82" s="104"/>
      <c r="AE82" s="100">
        <f t="shared" ref="AE82:AE89" si="30">IF($D82="",0,$D82*AD82)</f>
        <v>0</v>
      </c>
      <c r="AF82" s="171"/>
      <c r="AG82" s="140">
        <f t="shared" ref="AG82:AG105" si="31">IF($D82="",0,$D82*AF82)</f>
        <v>0</v>
      </c>
      <c r="AH82" s="83">
        <f t="shared" si="17"/>
        <v>0</v>
      </c>
    </row>
    <row r="83" spans="1:34" ht="15" customHeight="1">
      <c r="A83" s="91" t="s">
        <v>275</v>
      </c>
      <c r="B83" s="14" t="s">
        <v>66</v>
      </c>
      <c r="C83" s="18" t="s">
        <v>5</v>
      </c>
      <c r="D83" s="19">
        <f t="shared" si="19"/>
        <v>118</v>
      </c>
      <c r="E83" s="20">
        <f t="shared" ref="E83:E105" si="32">F83+H83+J83+N83+P83+R83+V83+X83+Z83+AD83+AF83+L83+T83+AB83</f>
        <v>73.5</v>
      </c>
      <c r="F83" s="75"/>
      <c r="G83" s="100">
        <f t="shared" si="20"/>
        <v>0</v>
      </c>
      <c r="H83" s="122"/>
      <c r="I83" s="147">
        <f t="shared" si="20"/>
        <v>0</v>
      </c>
      <c r="J83" s="122"/>
      <c r="K83" s="147">
        <f t="shared" si="21"/>
        <v>0</v>
      </c>
      <c r="L83" s="122"/>
      <c r="M83" s="147">
        <f t="shared" si="18"/>
        <v>0</v>
      </c>
      <c r="N83" s="104"/>
      <c r="O83" s="100">
        <f t="shared" si="22"/>
        <v>0</v>
      </c>
      <c r="P83" s="183"/>
      <c r="Q83" s="184">
        <f t="shared" si="23"/>
        <v>0</v>
      </c>
      <c r="R83" s="183"/>
      <c r="S83" s="184">
        <f t="shared" si="24"/>
        <v>0</v>
      </c>
      <c r="T83" s="183">
        <v>73.5</v>
      </c>
      <c r="U83" s="184">
        <f t="shared" si="25"/>
        <v>8673</v>
      </c>
      <c r="V83" s="104"/>
      <c r="W83" s="100">
        <f t="shared" si="26"/>
        <v>0</v>
      </c>
      <c r="X83" s="122"/>
      <c r="Y83" s="147">
        <f t="shared" si="27"/>
        <v>0</v>
      </c>
      <c r="Z83" s="122"/>
      <c r="AA83" s="147">
        <f t="shared" si="28"/>
        <v>0</v>
      </c>
      <c r="AB83" s="122"/>
      <c r="AC83" s="147">
        <f t="shared" si="29"/>
        <v>0</v>
      </c>
      <c r="AD83" s="104"/>
      <c r="AE83" s="100">
        <f t="shared" si="30"/>
        <v>0</v>
      </c>
      <c r="AF83" s="171"/>
      <c r="AG83" s="140">
        <f t="shared" si="31"/>
        <v>0</v>
      </c>
      <c r="AH83" s="83">
        <f t="shared" si="17"/>
        <v>8673</v>
      </c>
    </row>
    <row r="84" spans="1:34" ht="15" customHeight="1">
      <c r="A84" s="91" t="s">
        <v>284</v>
      </c>
      <c r="B84" s="14" t="s">
        <v>66</v>
      </c>
      <c r="C84" s="18" t="s">
        <v>6</v>
      </c>
      <c r="D84" s="19">
        <f t="shared" si="19"/>
        <v>100</v>
      </c>
      <c r="E84" s="20">
        <f t="shared" si="32"/>
        <v>0</v>
      </c>
      <c r="F84" s="75"/>
      <c r="G84" s="100">
        <f t="shared" si="20"/>
        <v>0</v>
      </c>
      <c r="H84" s="122"/>
      <c r="I84" s="147">
        <f t="shared" si="20"/>
        <v>0</v>
      </c>
      <c r="J84" s="122"/>
      <c r="K84" s="147">
        <f t="shared" si="21"/>
        <v>0</v>
      </c>
      <c r="L84" s="122"/>
      <c r="M84" s="147">
        <f t="shared" si="18"/>
        <v>0</v>
      </c>
      <c r="N84" s="104"/>
      <c r="O84" s="100">
        <f t="shared" si="22"/>
        <v>0</v>
      </c>
      <c r="P84" s="183"/>
      <c r="Q84" s="184">
        <f t="shared" si="23"/>
        <v>0</v>
      </c>
      <c r="R84" s="183"/>
      <c r="S84" s="184">
        <f t="shared" si="24"/>
        <v>0</v>
      </c>
      <c r="T84" s="183"/>
      <c r="U84" s="184">
        <f t="shared" si="25"/>
        <v>0</v>
      </c>
      <c r="V84" s="104"/>
      <c r="W84" s="100">
        <f t="shared" si="26"/>
        <v>0</v>
      </c>
      <c r="X84" s="122"/>
      <c r="Y84" s="147">
        <f t="shared" si="27"/>
        <v>0</v>
      </c>
      <c r="Z84" s="122"/>
      <c r="AA84" s="147">
        <f t="shared" si="28"/>
        <v>0</v>
      </c>
      <c r="AB84" s="122"/>
      <c r="AC84" s="147">
        <f t="shared" si="29"/>
        <v>0</v>
      </c>
      <c r="AD84" s="104"/>
      <c r="AE84" s="100">
        <f t="shared" si="30"/>
        <v>0</v>
      </c>
      <c r="AF84" s="171"/>
      <c r="AG84" s="140">
        <f t="shared" si="31"/>
        <v>0</v>
      </c>
      <c r="AH84" s="83">
        <f t="shared" ref="AH84:AH106" si="33">IF(D84="",0,D84*E84)</f>
        <v>0</v>
      </c>
    </row>
    <row r="85" spans="1:34" ht="15" customHeight="1">
      <c r="A85" s="91" t="s">
        <v>285</v>
      </c>
      <c r="B85" s="14" t="s">
        <v>66</v>
      </c>
      <c r="C85" s="18" t="s">
        <v>9</v>
      </c>
      <c r="D85" s="19">
        <f t="shared" si="19"/>
        <v>35</v>
      </c>
      <c r="E85" s="20">
        <f t="shared" si="32"/>
        <v>0</v>
      </c>
      <c r="F85" s="75"/>
      <c r="G85" s="100">
        <f t="shared" si="20"/>
        <v>0</v>
      </c>
      <c r="H85" s="122"/>
      <c r="I85" s="147">
        <f t="shared" si="20"/>
        <v>0</v>
      </c>
      <c r="J85" s="122"/>
      <c r="K85" s="147">
        <f t="shared" si="21"/>
        <v>0</v>
      </c>
      <c r="L85" s="122"/>
      <c r="M85" s="147">
        <f t="shared" si="18"/>
        <v>0</v>
      </c>
      <c r="N85" s="104"/>
      <c r="O85" s="100">
        <f t="shared" si="22"/>
        <v>0</v>
      </c>
      <c r="P85" s="183"/>
      <c r="Q85" s="184">
        <f t="shared" si="23"/>
        <v>0</v>
      </c>
      <c r="R85" s="183"/>
      <c r="S85" s="184">
        <f t="shared" si="24"/>
        <v>0</v>
      </c>
      <c r="T85" s="183"/>
      <c r="U85" s="184">
        <f t="shared" si="25"/>
        <v>0</v>
      </c>
      <c r="V85" s="104"/>
      <c r="W85" s="100">
        <f t="shared" si="26"/>
        <v>0</v>
      </c>
      <c r="X85" s="122"/>
      <c r="Y85" s="147">
        <f t="shared" si="27"/>
        <v>0</v>
      </c>
      <c r="Z85" s="122"/>
      <c r="AA85" s="147">
        <f t="shared" si="28"/>
        <v>0</v>
      </c>
      <c r="AB85" s="122"/>
      <c r="AC85" s="147">
        <f t="shared" si="29"/>
        <v>0</v>
      </c>
      <c r="AD85" s="104"/>
      <c r="AE85" s="100">
        <f t="shared" si="30"/>
        <v>0</v>
      </c>
      <c r="AF85" s="171"/>
      <c r="AG85" s="140">
        <f t="shared" si="31"/>
        <v>0</v>
      </c>
      <c r="AH85" s="83">
        <f t="shared" si="33"/>
        <v>0</v>
      </c>
    </row>
    <row r="86" spans="1:34" ht="15" customHeight="1">
      <c r="A86" s="91" t="s">
        <v>286</v>
      </c>
      <c r="B86" s="14" t="s">
        <v>66</v>
      </c>
      <c r="C86" s="18" t="s">
        <v>6</v>
      </c>
      <c r="D86" s="19">
        <f t="shared" si="19"/>
        <v>100</v>
      </c>
      <c r="E86" s="20">
        <f t="shared" si="32"/>
        <v>0</v>
      </c>
      <c r="F86" s="75"/>
      <c r="G86" s="100">
        <f t="shared" si="20"/>
        <v>0</v>
      </c>
      <c r="H86" s="122"/>
      <c r="I86" s="147">
        <f t="shared" si="20"/>
        <v>0</v>
      </c>
      <c r="J86" s="122"/>
      <c r="K86" s="147">
        <f t="shared" si="21"/>
        <v>0</v>
      </c>
      <c r="L86" s="122"/>
      <c r="M86" s="147">
        <f t="shared" si="18"/>
        <v>0</v>
      </c>
      <c r="N86" s="104"/>
      <c r="O86" s="100">
        <f t="shared" si="22"/>
        <v>0</v>
      </c>
      <c r="P86" s="183"/>
      <c r="Q86" s="184">
        <f t="shared" si="23"/>
        <v>0</v>
      </c>
      <c r="R86" s="183"/>
      <c r="S86" s="184">
        <f t="shared" si="24"/>
        <v>0</v>
      </c>
      <c r="T86" s="183"/>
      <c r="U86" s="184">
        <f t="shared" si="25"/>
        <v>0</v>
      </c>
      <c r="V86" s="104"/>
      <c r="W86" s="100">
        <f t="shared" si="26"/>
        <v>0</v>
      </c>
      <c r="X86" s="122"/>
      <c r="Y86" s="147">
        <f t="shared" si="27"/>
        <v>0</v>
      </c>
      <c r="Z86" s="122"/>
      <c r="AA86" s="147">
        <f t="shared" si="28"/>
        <v>0</v>
      </c>
      <c r="AB86" s="122"/>
      <c r="AC86" s="147">
        <f t="shared" si="29"/>
        <v>0</v>
      </c>
      <c r="AD86" s="104"/>
      <c r="AE86" s="100">
        <f t="shared" si="30"/>
        <v>0</v>
      </c>
      <c r="AF86" s="171"/>
      <c r="AG86" s="140">
        <f t="shared" si="31"/>
        <v>0</v>
      </c>
      <c r="AH86" s="83">
        <f t="shared" si="33"/>
        <v>0</v>
      </c>
    </row>
    <row r="87" spans="1:34" ht="15" customHeight="1">
      <c r="A87" s="91" t="s">
        <v>292</v>
      </c>
      <c r="B87" s="14" t="s">
        <v>66</v>
      </c>
      <c r="C87" s="18" t="s">
        <v>8</v>
      </c>
      <c r="D87" s="19">
        <f t="shared" si="19"/>
        <v>60</v>
      </c>
      <c r="E87" s="20">
        <f t="shared" si="32"/>
        <v>0</v>
      </c>
      <c r="F87" s="75"/>
      <c r="G87" s="100">
        <f t="shared" si="20"/>
        <v>0</v>
      </c>
      <c r="H87" s="122"/>
      <c r="I87" s="147">
        <f t="shared" si="20"/>
        <v>0</v>
      </c>
      <c r="J87" s="122"/>
      <c r="K87" s="147">
        <f t="shared" si="21"/>
        <v>0</v>
      </c>
      <c r="L87" s="122"/>
      <c r="M87" s="147">
        <f t="shared" si="18"/>
        <v>0</v>
      </c>
      <c r="N87" s="104"/>
      <c r="O87" s="100">
        <f t="shared" si="22"/>
        <v>0</v>
      </c>
      <c r="P87" s="183"/>
      <c r="Q87" s="184">
        <f t="shared" si="23"/>
        <v>0</v>
      </c>
      <c r="R87" s="183"/>
      <c r="S87" s="184">
        <f t="shared" si="24"/>
        <v>0</v>
      </c>
      <c r="T87" s="183"/>
      <c r="U87" s="184">
        <f t="shared" si="25"/>
        <v>0</v>
      </c>
      <c r="V87" s="104"/>
      <c r="W87" s="100">
        <f t="shared" si="26"/>
        <v>0</v>
      </c>
      <c r="X87" s="122"/>
      <c r="Y87" s="147">
        <f t="shared" si="27"/>
        <v>0</v>
      </c>
      <c r="Z87" s="122"/>
      <c r="AA87" s="147">
        <f t="shared" si="28"/>
        <v>0</v>
      </c>
      <c r="AB87" s="122"/>
      <c r="AC87" s="147">
        <f t="shared" si="29"/>
        <v>0</v>
      </c>
      <c r="AD87" s="104"/>
      <c r="AE87" s="100">
        <f t="shared" si="30"/>
        <v>0</v>
      </c>
      <c r="AF87" s="171"/>
      <c r="AG87" s="140">
        <f t="shared" si="31"/>
        <v>0</v>
      </c>
      <c r="AH87" s="83">
        <f t="shared" si="33"/>
        <v>0</v>
      </c>
    </row>
    <row r="88" spans="1:34" ht="15" customHeight="1">
      <c r="A88" s="85" t="s">
        <v>296</v>
      </c>
      <c r="B88" t="s">
        <v>66</v>
      </c>
      <c r="C88" s="18" t="s">
        <v>6</v>
      </c>
      <c r="D88" s="19">
        <f t="shared" si="19"/>
        <v>100</v>
      </c>
      <c r="E88" s="20">
        <f t="shared" si="32"/>
        <v>0</v>
      </c>
      <c r="F88" s="75"/>
      <c r="G88" s="100">
        <f t="shared" si="20"/>
        <v>0</v>
      </c>
      <c r="H88" s="122"/>
      <c r="I88" s="147">
        <f t="shared" si="20"/>
        <v>0</v>
      </c>
      <c r="J88" s="122"/>
      <c r="K88" s="147">
        <f t="shared" si="21"/>
        <v>0</v>
      </c>
      <c r="L88" s="122"/>
      <c r="M88" s="147">
        <f t="shared" si="18"/>
        <v>0</v>
      </c>
      <c r="N88" s="104"/>
      <c r="O88" s="100">
        <f t="shared" si="22"/>
        <v>0</v>
      </c>
      <c r="P88" s="183"/>
      <c r="Q88" s="184">
        <f t="shared" si="23"/>
        <v>0</v>
      </c>
      <c r="R88" s="183"/>
      <c r="S88" s="184">
        <f t="shared" si="24"/>
        <v>0</v>
      </c>
      <c r="T88" s="183"/>
      <c r="U88" s="184">
        <f t="shared" si="25"/>
        <v>0</v>
      </c>
      <c r="V88" s="104"/>
      <c r="W88" s="100">
        <f t="shared" si="26"/>
        <v>0</v>
      </c>
      <c r="X88" s="122"/>
      <c r="Y88" s="147">
        <f t="shared" si="27"/>
        <v>0</v>
      </c>
      <c r="Z88" s="122"/>
      <c r="AA88" s="147">
        <f t="shared" si="28"/>
        <v>0</v>
      </c>
      <c r="AB88" s="122"/>
      <c r="AC88" s="147">
        <f t="shared" si="29"/>
        <v>0</v>
      </c>
      <c r="AD88" s="104"/>
      <c r="AE88" s="100">
        <f t="shared" si="30"/>
        <v>0</v>
      </c>
      <c r="AF88" s="171"/>
      <c r="AG88" s="140">
        <f t="shared" si="31"/>
        <v>0</v>
      </c>
      <c r="AH88" s="83">
        <f t="shared" si="33"/>
        <v>0</v>
      </c>
    </row>
    <row r="89" spans="1:34" ht="15" customHeight="1">
      <c r="A89" s="85" t="s">
        <v>308</v>
      </c>
      <c r="B89" t="s">
        <v>66</v>
      </c>
      <c r="C89" s="18" t="s">
        <v>5</v>
      </c>
      <c r="D89" s="19">
        <v>118</v>
      </c>
      <c r="E89" s="20">
        <f t="shared" si="32"/>
        <v>0</v>
      </c>
      <c r="F89" s="75"/>
      <c r="G89" s="100">
        <f t="shared" si="20"/>
        <v>0</v>
      </c>
      <c r="H89" s="122"/>
      <c r="I89" s="147">
        <f t="shared" si="20"/>
        <v>0</v>
      </c>
      <c r="J89" s="122"/>
      <c r="K89" s="147">
        <f t="shared" si="21"/>
        <v>0</v>
      </c>
      <c r="L89" s="122"/>
      <c r="M89" s="147">
        <f t="shared" si="18"/>
        <v>0</v>
      </c>
      <c r="N89" s="104"/>
      <c r="O89" s="100">
        <f t="shared" si="22"/>
        <v>0</v>
      </c>
      <c r="P89" s="183"/>
      <c r="Q89" s="184">
        <f t="shared" si="23"/>
        <v>0</v>
      </c>
      <c r="R89" s="183"/>
      <c r="S89" s="184">
        <f t="shared" si="24"/>
        <v>0</v>
      </c>
      <c r="T89" s="183"/>
      <c r="U89" s="184">
        <f t="shared" si="25"/>
        <v>0</v>
      </c>
      <c r="V89" s="104"/>
      <c r="W89" s="100">
        <f t="shared" si="26"/>
        <v>0</v>
      </c>
      <c r="X89" s="122"/>
      <c r="Y89" s="147">
        <f t="shared" si="27"/>
        <v>0</v>
      </c>
      <c r="Z89" s="122"/>
      <c r="AA89" s="147">
        <f t="shared" si="28"/>
        <v>0</v>
      </c>
      <c r="AB89" s="122"/>
      <c r="AC89" s="147">
        <f t="shared" si="29"/>
        <v>0</v>
      </c>
      <c r="AD89" s="104"/>
      <c r="AE89" s="100">
        <f t="shared" si="30"/>
        <v>0</v>
      </c>
      <c r="AF89" s="171"/>
      <c r="AG89" s="140">
        <f t="shared" si="31"/>
        <v>0</v>
      </c>
      <c r="AH89" s="83">
        <f t="shared" si="33"/>
        <v>0</v>
      </c>
    </row>
    <row r="90" spans="1:34" ht="15" customHeight="1">
      <c r="A90" s="85" t="s">
        <v>318</v>
      </c>
      <c r="B90" s="14" t="s">
        <v>66</v>
      </c>
      <c r="C90" s="18" t="s">
        <v>9</v>
      </c>
      <c r="D90" s="19">
        <v>35</v>
      </c>
      <c r="E90" s="20">
        <f t="shared" si="32"/>
        <v>0</v>
      </c>
      <c r="F90" s="75"/>
      <c r="G90" s="100">
        <f t="shared" si="20"/>
        <v>0</v>
      </c>
      <c r="H90" s="122"/>
      <c r="I90" s="147">
        <f t="shared" si="20"/>
        <v>0</v>
      </c>
      <c r="J90" s="122"/>
      <c r="K90" s="147">
        <f t="shared" si="21"/>
        <v>0</v>
      </c>
      <c r="L90" s="122"/>
      <c r="M90" s="147">
        <f t="shared" si="18"/>
        <v>0</v>
      </c>
      <c r="N90" s="104"/>
      <c r="O90" s="100">
        <f t="shared" si="22"/>
        <v>0</v>
      </c>
      <c r="P90" s="183"/>
      <c r="Q90" s="184">
        <f t="shared" si="23"/>
        <v>0</v>
      </c>
      <c r="R90" s="183"/>
      <c r="S90" s="184">
        <f t="shared" si="24"/>
        <v>0</v>
      </c>
      <c r="T90" s="183"/>
      <c r="U90" s="184">
        <f t="shared" si="25"/>
        <v>0</v>
      </c>
      <c r="V90" s="104"/>
      <c r="W90" s="100">
        <f t="shared" si="26"/>
        <v>0</v>
      </c>
      <c r="X90" s="122"/>
      <c r="Y90" s="147">
        <f t="shared" si="27"/>
        <v>0</v>
      </c>
      <c r="Z90" s="122"/>
      <c r="AA90" s="147">
        <f t="shared" si="28"/>
        <v>0</v>
      </c>
      <c r="AB90" s="122"/>
      <c r="AC90" s="147">
        <f t="shared" si="29"/>
        <v>0</v>
      </c>
      <c r="AD90" s="104"/>
      <c r="AE90" s="100">
        <f>IF($D90="",0,$D90*AD90)</f>
        <v>0</v>
      </c>
      <c r="AF90" s="171"/>
      <c r="AG90" s="140">
        <f t="shared" si="31"/>
        <v>0</v>
      </c>
      <c r="AH90" s="83">
        <f t="shared" si="33"/>
        <v>0</v>
      </c>
    </row>
    <row r="91" spans="1:34" ht="15" customHeight="1">
      <c r="A91" s="85" t="s">
        <v>319</v>
      </c>
      <c r="B91" s="14" t="s">
        <v>66</v>
      </c>
      <c r="C91" s="18" t="s">
        <v>6</v>
      </c>
      <c r="D91" s="19">
        <v>100</v>
      </c>
      <c r="E91" s="20">
        <f t="shared" si="32"/>
        <v>0</v>
      </c>
      <c r="F91" s="75"/>
      <c r="G91" s="100">
        <f t="shared" si="20"/>
        <v>0</v>
      </c>
      <c r="H91" s="122"/>
      <c r="I91" s="147">
        <f t="shared" si="20"/>
        <v>0</v>
      </c>
      <c r="J91" s="122"/>
      <c r="K91" s="147">
        <f t="shared" si="21"/>
        <v>0</v>
      </c>
      <c r="L91" s="122"/>
      <c r="M91" s="147">
        <f t="shared" si="18"/>
        <v>0</v>
      </c>
      <c r="N91" s="104"/>
      <c r="O91" s="100">
        <f t="shared" si="22"/>
        <v>0</v>
      </c>
      <c r="P91" s="183"/>
      <c r="Q91" s="184">
        <f t="shared" si="23"/>
        <v>0</v>
      </c>
      <c r="R91" s="183"/>
      <c r="S91" s="184">
        <f t="shared" si="24"/>
        <v>0</v>
      </c>
      <c r="T91" s="183"/>
      <c r="U91" s="184">
        <f t="shared" si="25"/>
        <v>0</v>
      </c>
      <c r="V91" s="104"/>
      <c r="W91" s="100">
        <f t="shared" si="26"/>
        <v>0</v>
      </c>
      <c r="X91" s="122"/>
      <c r="Y91" s="147">
        <f t="shared" si="27"/>
        <v>0</v>
      </c>
      <c r="Z91" s="122"/>
      <c r="AA91" s="147">
        <f t="shared" si="28"/>
        <v>0</v>
      </c>
      <c r="AB91" s="122"/>
      <c r="AC91" s="147">
        <f t="shared" si="29"/>
        <v>0</v>
      </c>
      <c r="AD91" s="104"/>
      <c r="AE91" s="100">
        <f t="shared" ref="AE91:AE105" si="34">IF($D91="",0,$D91*AD91)</f>
        <v>0</v>
      </c>
      <c r="AF91" s="171"/>
      <c r="AG91" s="140">
        <f t="shared" si="31"/>
        <v>0</v>
      </c>
      <c r="AH91" s="83">
        <f t="shared" si="33"/>
        <v>0</v>
      </c>
    </row>
    <row r="92" spans="1:34" ht="15" customHeight="1">
      <c r="A92" s="85" t="s">
        <v>320</v>
      </c>
      <c r="B92" s="14" t="s">
        <v>66</v>
      </c>
      <c r="C92" s="18" t="s">
        <v>6</v>
      </c>
      <c r="D92" s="19">
        <v>100</v>
      </c>
      <c r="E92" s="20">
        <f t="shared" si="32"/>
        <v>0</v>
      </c>
      <c r="F92" s="75"/>
      <c r="G92" s="100">
        <f t="shared" si="20"/>
        <v>0</v>
      </c>
      <c r="H92" s="122"/>
      <c r="I92" s="147">
        <f t="shared" si="20"/>
        <v>0</v>
      </c>
      <c r="J92" s="122"/>
      <c r="K92" s="147">
        <f t="shared" si="21"/>
        <v>0</v>
      </c>
      <c r="L92" s="122"/>
      <c r="M92" s="147">
        <f t="shared" si="18"/>
        <v>0</v>
      </c>
      <c r="N92" s="104"/>
      <c r="O92" s="100">
        <f t="shared" si="22"/>
        <v>0</v>
      </c>
      <c r="P92" s="183"/>
      <c r="Q92" s="184">
        <f t="shared" si="23"/>
        <v>0</v>
      </c>
      <c r="R92" s="183"/>
      <c r="S92" s="184">
        <f t="shared" si="24"/>
        <v>0</v>
      </c>
      <c r="T92" s="183"/>
      <c r="U92" s="184">
        <f t="shared" si="25"/>
        <v>0</v>
      </c>
      <c r="V92" s="104"/>
      <c r="W92" s="100">
        <f t="shared" si="26"/>
        <v>0</v>
      </c>
      <c r="X92" s="122"/>
      <c r="Y92" s="147">
        <f t="shared" si="27"/>
        <v>0</v>
      </c>
      <c r="Z92" s="122"/>
      <c r="AA92" s="147">
        <f t="shared" si="28"/>
        <v>0</v>
      </c>
      <c r="AB92" s="122"/>
      <c r="AC92" s="147">
        <f t="shared" si="29"/>
        <v>0</v>
      </c>
      <c r="AD92" s="104"/>
      <c r="AE92" s="100">
        <f t="shared" si="34"/>
        <v>0</v>
      </c>
      <c r="AF92" s="171"/>
      <c r="AG92" s="140">
        <f t="shared" si="31"/>
        <v>0</v>
      </c>
      <c r="AH92" s="83">
        <f t="shared" si="33"/>
        <v>0</v>
      </c>
    </row>
    <row r="93" spans="1:34" ht="15" customHeight="1">
      <c r="A93" s="85" t="s">
        <v>330</v>
      </c>
      <c r="B93" s="14" t="s">
        <v>66</v>
      </c>
      <c r="C93" s="18" t="s">
        <v>7</v>
      </c>
      <c r="D93" s="19">
        <v>75</v>
      </c>
      <c r="E93" s="20">
        <f t="shared" si="32"/>
        <v>0</v>
      </c>
      <c r="F93" s="75"/>
      <c r="G93" s="100">
        <f t="shared" si="20"/>
        <v>0</v>
      </c>
      <c r="H93" s="122"/>
      <c r="I93" s="147">
        <f t="shared" si="20"/>
        <v>0</v>
      </c>
      <c r="J93" s="122"/>
      <c r="K93" s="147">
        <f t="shared" si="21"/>
        <v>0</v>
      </c>
      <c r="L93" s="122"/>
      <c r="M93" s="147">
        <f t="shared" si="18"/>
        <v>0</v>
      </c>
      <c r="N93" s="104"/>
      <c r="O93" s="100">
        <f t="shared" si="22"/>
        <v>0</v>
      </c>
      <c r="P93" s="183"/>
      <c r="Q93" s="184">
        <f t="shared" si="23"/>
        <v>0</v>
      </c>
      <c r="R93" s="183"/>
      <c r="S93" s="184">
        <f t="shared" si="24"/>
        <v>0</v>
      </c>
      <c r="T93" s="183"/>
      <c r="U93" s="184">
        <f t="shared" si="25"/>
        <v>0</v>
      </c>
      <c r="V93" s="104"/>
      <c r="W93" s="100">
        <f t="shared" si="26"/>
        <v>0</v>
      </c>
      <c r="X93" s="122"/>
      <c r="Y93" s="147">
        <f t="shared" si="27"/>
        <v>0</v>
      </c>
      <c r="Z93" s="122"/>
      <c r="AA93" s="147">
        <f t="shared" si="28"/>
        <v>0</v>
      </c>
      <c r="AB93" s="122"/>
      <c r="AC93" s="147">
        <f t="shared" si="29"/>
        <v>0</v>
      </c>
      <c r="AD93" s="104"/>
      <c r="AE93" s="100">
        <f t="shared" si="34"/>
        <v>0</v>
      </c>
      <c r="AF93" s="171"/>
      <c r="AG93" s="140">
        <f t="shared" si="31"/>
        <v>0</v>
      </c>
      <c r="AH93" s="83">
        <f t="shared" si="33"/>
        <v>0</v>
      </c>
    </row>
    <row r="94" spans="1:34" ht="15" customHeight="1">
      <c r="A94" s="91" t="s">
        <v>386</v>
      </c>
      <c r="B94" s="14" t="s">
        <v>66</v>
      </c>
      <c r="C94" s="18" t="s">
        <v>9</v>
      </c>
      <c r="D94" s="19">
        <v>35</v>
      </c>
      <c r="E94" s="20">
        <f t="shared" si="32"/>
        <v>30.25</v>
      </c>
      <c r="F94" s="75"/>
      <c r="G94" s="100">
        <f t="shared" si="20"/>
        <v>0</v>
      </c>
      <c r="H94" s="122"/>
      <c r="I94" s="147">
        <f t="shared" si="20"/>
        <v>0</v>
      </c>
      <c r="J94" s="122"/>
      <c r="K94" s="147">
        <f t="shared" si="21"/>
        <v>0</v>
      </c>
      <c r="L94" s="122"/>
      <c r="M94" s="147">
        <f t="shared" si="18"/>
        <v>0</v>
      </c>
      <c r="N94" s="104"/>
      <c r="O94" s="100">
        <f t="shared" si="22"/>
        <v>0</v>
      </c>
      <c r="P94" s="183"/>
      <c r="Q94" s="184">
        <f t="shared" si="23"/>
        <v>0</v>
      </c>
      <c r="R94" s="183"/>
      <c r="S94" s="184">
        <f t="shared" si="24"/>
        <v>0</v>
      </c>
      <c r="T94" s="183"/>
      <c r="U94" s="184">
        <f t="shared" si="25"/>
        <v>0</v>
      </c>
      <c r="V94" s="104"/>
      <c r="W94" s="100">
        <f t="shared" si="26"/>
        <v>0</v>
      </c>
      <c r="X94" s="122"/>
      <c r="Y94" s="147">
        <f t="shared" si="27"/>
        <v>0</v>
      </c>
      <c r="Z94" s="122"/>
      <c r="AA94" s="147">
        <f t="shared" si="28"/>
        <v>0</v>
      </c>
      <c r="AB94" s="122">
        <v>30.25</v>
      </c>
      <c r="AC94" s="147">
        <f t="shared" si="29"/>
        <v>1058.75</v>
      </c>
      <c r="AD94" s="104"/>
      <c r="AE94" s="100">
        <f t="shared" si="34"/>
        <v>0</v>
      </c>
      <c r="AF94" s="171"/>
      <c r="AG94" s="140">
        <f t="shared" si="31"/>
        <v>0</v>
      </c>
      <c r="AH94" s="83">
        <f>IF(D94="",0,D94*E94)</f>
        <v>1058.75</v>
      </c>
    </row>
    <row r="95" spans="1:34" ht="15" customHeight="1">
      <c r="A95" s="91" t="s">
        <v>387</v>
      </c>
      <c r="B95" s="14" t="s">
        <v>66</v>
      </c>
      <c r="C95" s="18" t="s">
        <v>9</v>
      </c>
      <c r="D95" s="19">
        <v>35</v>
      </c>
      <c r="E95" s="20">
        <f t="shared" si="32"/>
        <v>0</v>
      </c>
      <c r="F95" s="75"/>
      <c r="G95" s="100">
        <f t="shared" si="20"/>
        <v>0</v>
      </c>
      <c r="H95" s="122"/>
      <c r="I95" s="147">
        <f t="shared" si="20"/>
        <v>0</v>
      </c>
      <c r="J95" s="122"/>
      <c r="K95" s="147">
        <f t="shared" si="21"/>
        <v>0</v>
      </c>
      <c r="L95" s="122"/>
      <c r="M95" s="147">
        <f t="shared" si="18"/>
        <v>0</v>
      </c>
      <c r="N95" s="104"/>
      <c r="O95" s="100">
        <f t="shared" si="22"/>
        <v>0</v>
      </c>
      <c r="P95" s="183"/>
      <c r="Q95" s="184">
        <f t="shared" si="23"/>
        <v>0</v>
      </c>
      <c r="R95" s="183"/>
      <c r="S95" s="184">
        <f t="shared" si="24"/>
        <v>0</v>
      </c>
      <c r="T95" s="183"/>
      <c r="U95" s="184">
        <f t="shared" si="25"/>
        <v>0</v>
      </c>
      <c r="V95" s="104"/>
      <c r="W95" s="100">
        <f t="shared" si="26"/>
        <v>0</v>
      </c>
      <c r="X95" s="122"/>
      <c r="Y95" s="147">
        <f t="shared" si="27"/>
        <v>0</v>
      </c>
      <c r="Z95" s="122"/>
      <c r="AA95" s="147">
        <f t="shared" si="28"/>
        <v>0</v>
      </c>
      <c r="AB95" s="122"/>
      <c r="AC95" s="147">
        <f t="shared" si="29"/>
        <v>0</v>
      </c>
      <c r="AD95" s="104"/>
      <c r="AE95" s="100">
        <f t="shared" si="34"/>
        <v>0</v>
      </c>
      <c r="AF95" s="171"/>
      <c r="AG95" s="140">
        <f t="shared" si="31"/>
        <v>0</v>
      </c>
      <c r="AH95" s="83">
        <f t="shared" si="33"/>
        <v>0</v>
      </c>
    </row>
    <row r="96" spans="1:34" ht="15" customHeight="1">
      <c r="A96" s="91" t="s">
        <v>388</v>
      </c>
      <c r="B96" s="14" t="s">
        <v>66</v>
      </c>
      <c r="C96" s="18" t="s">
        <v>9</v>
      </c>
      <c r="D96" s="19">
        <v>35</v>
      </c>
      <c r="E96" s="20">
        <f t="shared" si="32"/>
        <v>16</v>
      </c>
      <c r="F96" s="75"/>
      <c r="G96" s="100">
        <f t="shared" si="20"/>
        <v>0</v>
      </c>
      <c r="H96" s="122"/>
      <c r="I96" s="147">
        <f t="shared" si="20"/>
        <v>0</v>
      </c>
      <c r="J96" s="122"/>
      <c r="K96" s="147">
        <f t="shared" si="21"/>
        <v>0</v>
      </c>
      <c r="L96" s="122"/>
      <c r="M96" s="147">
        <f t="shared" si="18"/>
        <v>0</v>
      </c>
      <c r="N96" s="104"/>
      <c r="O96" s="100">
        <f t="shared" si="22"/>
        <v>0</v>
      </c>
      <c r="P96" s="183"/>
      <c r="Q96" s="184">
        <f t="shared" si="23"/>
        <v>0</v>
      </c>
      <c r="R96" s="183"/>
      <c r="S96" s="184">
        <f t="shared" si="24"/>
        <v>0</v>
      </c>
      <c r="T96" s="183"/>
      <c r="U96" s="184">
        <f t="shared" si="25"/>
        <v>0</v>
      </c>
      <c r="V96" s="104"/>
      <c r="W96" s="100">
        <f t="shared" si="26"/>
        <v>0</v>
      </c>
      <c r="X96" s="122"/>
      <c r="Y96" s="147">
        <f t="shared" si="27"/>
        <v>0</v>
      </c>
      <c r="Z96" s="122"/>
      <c r="AA96" s="147">
        <f t="shared" si="28"/>
        <v>0</v>
      </c>
      <c r="AB96" s="122">
        <v>16</v>
      </c>
      <c r="AC96" s="147">
        <f t="shared" si="29"/>
        <v>560</v>
      </c>
      <c r="AD96" s="104"/>
      <c r="AE96" s="100">
        <f t="shared" si="34"/>
        <v>0</v>
      </c>
      <c r="AF96" s="171"/>
      <c r="AG96" s="140">
        <f t="shared" si="31"/>
        <v>0</v>
      </c>
      <c r="AH96" s="83">
        <f t="shared" si="33"/>
        <v>560</v>
      </c>
    </row>
    <row r="97" spans="1:35" ht="15" customHeight="1">
      <c r="A97" s="91" t="s">
        <v>389</v>
      </c>
      <c r="B97" s="14" t="s">
        <v>66</v>
      </c>
      <c r="C97" s="18" t="s">
        <v>9</v>
      </c>
      <c r="D97" s="19">
        <v>35</v>
      </c>
      <c r="E97" s="20">
        <f t="shared" si="32"/>
        <v>6.5</v>
      </c>
      <c r="F97" s="75"/>
      <c r="G97" s="100">
        <f t="shared" si="20"/>
        <v>0</v>
      </c>
      <c r="H97" s="122"/>
      <c r="I97" s="147">
        <f t="shared" si="20"/>
        <v>0</v>
      </c>
      <c r="J97" s="122"/>
      <c r="K97" s="147">
        <f t="shared" si="21"/>
        <v>0</v>
      </c>
      <c r="L97" s="122"/>
      <c r="M97" s="147">
        <f t="shared" si="18"/>
        <v>0</v>
      </c>
      <c r="N97" s="104"/>
      <c r="O97" s="100">
        <f t="shared" si="22"/>
        <v>0</v>
      </c>
      <c r="P97" s="183"/>
      <c r="Q97" s="184">
        <f t="shared" si="23"/>
        <v>0</v>
      </c>
      <c r="R97" s="183"/>
      <c r="S97" s="184">
        <f t="shared" si="24"/>
        <v>0</v>
      </c>
      <c r="T97" s="183"/>
      <c r="U97" s="184">
        <f t="shared" si="25"/>
        <v>0</v>
      </c>
      <c r="V97" s="104"/>
      <c r="W97" s="100">
        <f t="shared" si="26"/>
        <v>0</v>
      </c>
      <c r="X97" s="122"/>
      <c r="Y97" s="147">
        <f t="shared" si="27"/>
        <v>0</v>
      </c>
      <c r="Z97" s="122"/>
      <c r="AA97" s="147">
        <f t="shared" si="28"/>
        <v>0</v>
      </c>
      <c r="AB97" s="122">
        <v>6.5</v>
      </c>
      <c r="AC97" s="147">
        <f t="shared" si="29"/>
        <v>227.5</v>
      </c>
      <c r="AD97" s="104"/>
      <c r="AE97" s="100">
        <f t="shared" si="34"/>
        <v>0</v>
      </c>
      <c r="AF97" s="171"/>
      <c r="AG97" s="140">
        <f t="shared" si="31"/>
        <v>0</v>
      </c>
      <c r="AH97" s="83">
        <f t="shared" si="33"/>
        <v>227.5</v>
      </c>
    </row>
    <row r="98" spans="1:35" ht="15" customHeight="1">
      <c r="A98" s="85" t="s">
        <v>336</v>
      </c>
      <c r="B98" s="14" t="s">
        <v>66</v>
      </c>
      <c r="C98" s="18" t="s">
        <v>9</v>
      </c>
      <c r="D98" s="19">
        <v>35</v>
      </c>
      <c r="E98" s="20">
        <f t="shared" si="32"/>
        <v>0</v>
      </c>
      <c r="F98" s="75"/>
      <c r="G98" s="100">
        <f t="shared" si="20"/>
        <v>0</v>
      </c>
      <c r="H98" s="122"/>
      <c r="I98" s="147">
        <f t="shared" si="20"/>
        <v>0</v>
      </c>
      <c r="J98" s="122"/>
      <c r="K98" s="147">
        <f t="shared" si="21"/>
        <v>0</v>
      </c>
      <c r="L98" s="122"/>
      <c r="M98" s="147">
        <f t="shared" si="18"/>
        <v>0</v>
      </c>
      <c r="N98" s="104"/>
      <c r="O98" s="100">
        <f t="shared" si="22"/>
        <v>0</v>
      </c>
      <c r="P98" s="183"/>
      <c r="Q98" s="184">
        <f t="shared" si="23"/>
        <v>0</v>
      </c>
      <c r="R98" s="183"/>
      <c r="S98" s="184">
        <f t="shared" si="24"/>
        <v>0</v>
      </c>
      <c r="T98" s="183"/>
      <c r="U98" s="184">
        <f t="shared" si="25"/>
        <v>0</v>
      </c>
      <c r="V98" s="104"/>
      <c r="W98" s="100">
        <f t="shared" si="26"/>
        <v>0</v>
      </c>
      <c r="X98" s="122"/>
      <c r="Y98" s="147">
        <f t="shared" si="27"/>
        <v>0</v>
      </c>
      <c r="Z98" s="122"/>
      <c r="AA98" s="147">
        <f t="shared" si="28"/>
        <v>0</v>
      </c>
      <c r="AB98" s="122"/>
      <c r="AC98" s="147">
        <f t="shared" si="29"/>
        <v>0</v>
      </c>
      <c r="AD98" s="104"/>
      <c r="AE98" s="100">
        <f t="shared" si="34"/>
        <v>0</v>
      </c>
      <c r="AF98" s="171"/>
      <c r="AG98" s="140">
        <f t="shared" si="31"/>
        <v>0</v>
      </c>
      <c r="AH98" s="83">
        <f t="shared" si="33"/>
        <v>0</v>
      </c>
    </row>
    <row r="99" spans="1:35" ht="15" customHeight="1">
      <c r="A99" s="85" t="s">
        <v>340</v>
      </c>
      <c r="B99" s="14" t="s">
        <v>66</v>
      </c>
      <c r="C99" s="18" t="s">
        <v>9</v>
      </c>
      <c r="D99" s="19">
        <v>35</v>
      </c>
      <c r="E99" s="20">
        <f t="shared" si="32"/>
        <v>0</v>
      </c>
      <c r="F99" s="75"/>
      <c r="G99" s="100">
        <f t="shared" si="20"/>
        <v>0</v>
      </c>
      <c r="H99" s="107"/>
      <c r="I99" s="147">
        <f t="shared" si="20"/>
        <v>0</v>
      </c>
      <c r="J99" s="214"/>
      <c r="K99" s="147">
        <f t="shared" si="21"/>
        <v>0</v>
      </c>
      <c r="L99" s="214"/>
      <c r="M99" s="147">
        <f t="shared" si="18"/>
        <v>0</v>
      </c>
      <c r="N99" s="75"/>
      <c r="O99" s="100">
        <f t="shared" si="22"/>
        <v>0</v>
      </c>
      <c r="P99" s="233"/>
      <c r="Q99" s="184">
        <f t="shared" si="23"/>
        <v>0</v>
      </c>
      <c r="R99" s="234"/>
      <c r="S99" s="184">
        <f t="shared" si="24"/>
        <v>0</v>
      </c>
      <c r="T99" s="234"/>
      <c r="U99" s="184">
        <f t="shared" si="25"/>
        <v>0</v>
      </c>
      <c r="V99" s="75"/>
      <c r="W99" s="100">
        <f t="shared" si="26"/>
        <v>0</v>
      </c>
      <c r="X99" s="107"/>
      <c r="Y99" s="147">
        <f t="shared" si="27"/>
        <v>0</v>
      </c>
      <c r="Z99" s="107"/>
      <c r="AA99" s="147">
        <f t="shared" si="28"/>
        <v>0</v>
      </c>
      <c r="AB99" s="107"/>
      <c r="AC99" s="147">
        <f t="shared" si="29"/>
        <v>0</v>
      </c>
      <c r="AD99" s="75"/>
      <c r="AE99" s="100">
        <f t="shared" si="34"/>
        <v>0</v>
      </c>
      <c r="AF99" s="171"/>
      <c r="AG99" s="140">
        <f t="shared" si="31"/>
        <v>0</v>
      </c>
      <c r="AH99" s="83">
        <f t="shared" si="33"/>
        <v>0</v>
      </c>
    </row>
    <row r="100" spans="1:35" ht="15" customHeight="1">
      <c r="A100" s="85" t="s">
        <v>343</v>
      </c>
      <c r="B100" s="14" t="s">
        <v>66</v>
      </c>
      <c r="C100" s="18" t="s">
        <v>9</v>
      </c>
      <c r="D100" s="19">
        <v>35</v>
      </c>
      <c r="E100" s="20">
        <f t="shared" si="32"/>
        <v>0</v>
      </c>
      <c r="F100" s="75"/>
      <c r="G100" s="100">
        <f t="shared" si="20"/>
        <v>0</v>
      </c>
      <c r="H100" s="107"/>
      <c r="I100" s="147">
        <f t="shared" si="20"/>
        <v>0</v>
      </c>
      <c r="J100" s="214"/>
      <c r="K100" s="147">
        <f t="shared" si="21"/>
        <v>0</v>
      </c>
      <c r="L100" s="214"/>
      <c r="M100" s="147">
        <f t="shared" si="18"/>
        <v>0</v>
      </c>
      <c r="N100" s="75"/>
      <c r="O100" s="100">
        <f t="shared" si="22"/>
        <v>0</v>
      </c>
      <c r="P100" s="233"/>
      <c r="Q100" s="184">
        <f t="shared" si="23"/>
        <v>0</v>
      </c>
      <c r="R100" s="234"/>
      <c r="S100" s="184">
        <f t="shared" si="24"/>
        <v>0</v>
      </c>
      <c r="T100" s="234"/>
      <c r="U100" s="184">
        <f t="shared" si="25"/>
        <v>0</v>
      </c>
      <c r="V100" s="75"/>
      <c r="W100" s="100">
        <f t="shared" si="26"/>
        <v>0</v>
      </c>
      <c r="X100" s="107"/>
      <c r="Y100" s="147">
        <f t="shared" si="27"/>
        <v>0</v>
      </c>
      <c r="Z100" s="107"/>
      <c r="AA100" s="147">
        <f t="shared" si="28"/>
        <v>0</v>
      </c>
      <c r="AB100" s="107"/>
      <c r="AC100" s="147">
        <f t="shared" si="29"/>
        <v>0</v>
      </c>
      <c r="AD100" s="75"/>
      <c r="AE100" s="100">
        <f t="shared" si="34"/>
        <v>0</v>
      </c>
      <c r="AF100" s="171"/>
      <c r="AG100" s="140">
        <f t="shared" si="31"/>
        <v>0</v>
      </c>
      <c r="AH100" s="83">
        <f t="shared" si="33"/>
        <v>0</v>
      </c>
    </row>
    <row r="101" spans="1:35" ht="15" customHeight="1">
      <c r="A101" s="85" t="s">
        <v>348</v>
      </c>
      <c r="B101" s="14" t="s">
        <v>66</v>
      </c>
      <c r="C101" s="18" t="s">
        <v>4</v>
      </c>
      <c r="D101" s="19">
        <v>140</v>
      </c>
      <c r="E101" s="20">
        <f t="shared" si="32"/>
        <v>0</v>
      </c>
      <c r="F101" s="75"/>
      <c r="G101" s="100">
        <f>IF($D101="",0,$D101*F101)</f>
        <v>0</v>
      </c>
      <c r="H101" s="107"/>
      <c r="I101" s="147">
        <f>IF($D101="",0,$D101*H101)</f>
        <v>0</v>
      </c>
      <c r="J101" s="214"/>
      <c r="K101" s="147">
        <f t="shared" si="21"/>
        <v>0</v>
      </c>
      <c r="L101" s="214"/>
      <c r="M101" s="147">
        <f t="shared" si="18"/>
        <v>0</v>
      </c>
      <c r="N101" s="75"/>
      <c r="O101" s="100">
        <f t="shared" si="22"/>
        <v>0</v>
      </c>
      <c r="P101" s="233"/>
      <c r="Q101" s="184">
        <f t="shared" si="23"/>
        <v>0</v>
      </c>
      <c r="R101" s="234"/>
      <c r="S101" s="184">
        <f t="shared" si="24"/>
        <v>0</v>
      </c>
      <c r="T101" s="234"/>
      <c r="U101" s="184">
        <f t="shared" si="25"/>
        <v>0</v>
      </c>
      <c r="V101" s="75"/>
      <c r="W101" s="100">
        <f t="shared" si="26"/>
        <v>0</v>
      </c>
      <c r="X101" s="107"/>
      <c r="Y101" s="147">
        <f t="shared" si="27"/>
        <v>0</v>
      </c>
      <c r="Z101" s="107"/>
      <c r="AA101" s="147">
        <f t="shared" si="28"/>
        <v>0</v>
      </c>
      <c r="AB101" s="107"/>
      <c r="AC101" s="147">
        <f t="shared" si="29"/>
        <v>0</v>
      </c>
      <c r="AD101" s="75"/>
      <c r="AE101" s="100">
        <f t="shared" si="34"/>
        <v>0</v>
      </c>
      <c r="AF101" s="171"/>
      <c r="AG101" s="140">
        <f t="shared" si="31"/>
        <v>0</v>
      </c>
      <c r="AH101" s="83">
        <f t="shared" si="33"/>
        <v>0</v>
      </c>
    </row>
    <row r="102" spans="1:35" ht="15" customHeight="1">
      <c r="A102" s="85" t="s">
        <v>355</v>
      </c>
      <c r="B102" s="14" t="s">
        <v>66</v>
      </c>
      <c r="C102" s="18" t="s">
        <v>8</v>
      </c>
      <c r="D102" s="19">
        <v>60</v>
      </c>
      <c r="E102" s="20">
        <f t="shared" si="32"/>
        <v>0</v>
      </c>
      <c r="F102" s="75"/>
      <c r="G102" s="100">
        <f>IF($D102="",0,$D102*F102)</f>
        <v>0</v>
      </c>
      <c r="H102" s="107"/>
      <c r="I102" s="147">
        <f>IF($D102="",0,$D102*H102)</f>
        <v>0</v>
      </c>
      <c r="J102" s="214"/>
      <c r="K102" s="147">
        <f t="shared" si="21"/>
        <v>0</v>
      </c>
      <c r="L102" s="214"/>
      <c r="M102" s="147">
        <f t="shared" ref="M102:M105" si="35">IF($D102="",0,$D102*L102)</f>
        <v>0</v>
      </c>
      <c r="N102" s="75"/>
      <c r="O102" s="100">
        <f t="shared" si="22"/>
        <v>0</v>
      </c>
      <c r="P102" s="233"/>
      <c r="Q102" s="184">
        <f t="shared" si="23"/>
        <v>0</v>
      </c>
      <c r="R102" s="234"/>
      <c r="S102" s="184">
        <f t="shared" si="24"/>
        <v>0</v>
      </c>
      <c r="T102" s="234"/>
      <c r="U102" s="184">
        <f t="shared" si="25"/>
        <v>0</v>
      </c>
      <c r="V102" s="75"/>
      <c r="W102" s="100">
        <f t="shared" si="26"/>
        <v>0</v>
      </c>
      <c r="X102" s="107"/>
      <c r="Y102" s="147">
        <f t="shared" si="27"/>
        <v>0</v>
      </c>
      <c r="Z102" s="107"/>
      <c r="AA102" s="147">
        <f t="shared" si="28"/>
        <v>0</v>
      </c>
      <c r="AB102" s="107"/>
      <c r="AC102" s="147">
        <f t="shared" si="29"/>
        <v>0</v>
      </c>
      <c r="AD102" s="75"/>
      <c r="AE102" s="100">
        <f t="shared" si="34"/>
        <v>0</v>
      </c>
      <c r="AF102" s="171"/>
      <c r="AG102" s="140">
        <f t="shared" si="31"/>
        <v>0</v>
      </c>
      <c r="AH102" s="83">
        <f t="shared" si="33"/>
        <v>0</v>
      </c>
    </row>
    <row r="103" spans="1:35" ht="15" customHeight="1">
      <c r="A103" s="91" t="s">
        <v>372</v>
      </c>
      <c r="B103" s="14" t="s">
        <v>66</v>
      </c>
      <c r="C103" s="18" t="str">
        <f ca="1">IF($A103="","",INDEX(INDIRECT("'MA-Liste'!"&amp;$C$11),MATCH($A103,'MA-Liste'!$M:$M,FALSE)))</f>
        <v>G</v>
      </c>
      <c r="D103" s="19">
        <f t="shared" ref="D103:D105" ca="1" si="36">IF(OR($C103="",$C103=0),"",VLOOKUP($C103,Ansätze,$D$11,FALSE))</f>
        <v>35</v>
      </c>
      <c r="E103" s="20">
        <f t="shared" si="32"/>
        <v>0</v>
      </c>
      <c r="F103" s="75"/>
      <c r="G103" s="100">
        <f ca="1">IF($D103="",0,$D103*F103)</f>
        <v>0</v>
      </c>
      <c r="H103" s="107"/>
      <c r="I103" s="147">
        <f ca="1">IF($D103="",0,$D103*H103)</f>
        <v>0</v>
      </c>
      <c r="J103" s="214"/>
      <c r="K103" s="147">
        <f t="shared" ca="1" si="21"/>
        <v>0</v>
      </c>
      <c r="L103" s="214"/>
      <c r="M103" s="147">
        <f t="shared" ca="1" si="35"/>
        <v>0</v>
      </c>
      <c r="N103" s="75"/>
      <c r="O103" s="100">
        <f t="shared" ca="1" si="22"/>
        <v>0</v>
      </c>
      <c r="P103" s="233"/>
      <c r="Q103" s="184">
        <f t="shared" ca="1" si="23"/>
        <v>0</v>
      </c>
      <c r="R103" s="234"/>
      <c r="S103" s="184">
        <f t="shared" ca="1" si="24"/>
        <v>0</v>
      </c>
      <c r="T103" s="234"/>
      <c r="U103" s="184">
        <f t="shared" ca="1" si="25"/>
        <v>0</v>
      </c>
      <c r="V103" s="75"/>
      <c r="W103" s="100">
        <f t="shared" ca="1" si="26"/>
        <v>0</v>
      </c>
      <c r="X103" s="107"/>
      <c r="Y103" s="147">
        <f t="shared" ca="1" si="27"/>
        <v>0</v>
      </c>
      <c r="Z103" s="107"/>
      <c r="AA103" s="147">
        <f t="shared" ca="1" si="28"/>
        <v>0</v>
      </c>
      <c r="AB103" s="107"/>
      <c r="AC103" s="147">
        <f t="shared" ca="1" si="29"/>
        <v>0</v>
      </c>
      <c r="AD103" s="75"/>
      <c r="AE103" s="100">
        <f t="shared" ca="1" si="34"/>
        <v>0</v>
      </c>
      <c r="AF103" s="171"/>
      <c r="AG103" s="140">
        <f t="shared" ca="1" si="31"/>
        <v>0</v>
      </c>
      <c r="AH103" s="83">
        <f t="shared" ca="1" si="33"/>
        <v>0</v>
      </c>
    </row>
    <row r="104" spans="1:35" ht="15" customHeight="1">
      <c r="A104" s="91" t="s">
        <v>370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ca="1" si="36"/>
        <v>35</v>
      </c>
      <c r="E104" s="20">
        <f t="shared" si="32"/>
        <v>0</v>
      </c>
      <c r="F104" s="75"/>
      <c r="G104" s="100">
        <f ca="1">IF($D104="",0,$D104*F104)</f>
        <v>0</v>
      </c>
      <c r="H104" s="107"/>
      <c r="I104" s="147">
        <f ca="1">IF($D104="",0,$D104*H104)</f>
        <v>0</v>
      </c>
      <c r="J104" s="214"/>
      <c r="K104" s="147">
        <f t="shared" ca="1" si="21"/>
        <v>0</v>
      </c>
      <c r="L104" s="214"/>
      <c r="M104" s="147">
        <f t="shared" ca="1" si="35"/>
        <v>0</v>
      </c>
      <c r="N104" s="75"/>
      <c r="O104" s="100">
        <f t="shared" ca="1" si="22"/>
        <v>0</v>
      </c>
      <c r="P104" s="233"/>
      <c r="Q104" s="184">
        <f t="shared" ca="1" si="23"/>
        <v>0</v>
      </c>
      <c r="R104" s="234"/>
      <c r="S104" s="184">
        <f t="shared" ca="1" si="24"/>
        <v>0</v>
      </c>
      <c r="T104" s="234"/>
      <c r="U104" s="184">
        <f t="shared" ca="1" si="25"/>
        <v>0</v>
      </c>
      <c r="V104" s="75"/>
      <c r="W104" s="100">
        <f t="shared" ca="1" si="26"/>
        <v>0</v>
      </c>
      <c r="X104" s="107"/>
      <c r="Y104" s="147">
        <f t="shared" ca="1" si="27"/>
        <v>0</v>
      </c>
      <c r="Z104" s="107"/>
      <c r="AA104" s="147">
        <f t="shared" ca="1" si="28"/>
        <v>0</v>
      </c>
      <c r="AB104" s="107"/>
      <c r="AC104" s="147">
        <f t="shared" ca="1" si="29"/>
        <v>0</v>
      </c>
      <c r="AD104" s="75"/>
      <c r="AE104" s="100">
        <f t="shared" ca="1" si="34"/>
        <v>0</v>
      </c>
      <c r="AF104" s="171"/>
      <c r="AG104" s="140">
        <f t="shared" ca="1" si="31"/>
        <v>0</v>
      </c>
      <c r="AH104" s="83">
        <f t="shared" ca="1" si="33"/>
        <v>0</v>
      </c>
    </row>
    <row r="105" spans="1:35" ht="15" customHeight="1">
      <c r="A105" s="91" t="s">
        <v>381</v>
      </c>
      <c r="B105" s="14" t="s">
        <v>66</v>
      </c>
      <c r="C105" s="18" t="str">
        <f ca="1">IF($A105="","",INDEX(INDIRECT("'MA-Liste'!"&amp;$C$11),MATCH($A105,'MA-Liste'!$M:$M,FALSE)))</f>
        <v>C</v>
      </c>
      <c r="D105" s="19">
        <f t="shared" ca="1" si="36"/>
        <v>118</v>
      </c>
      <c r="E105" s="20">
        <f t="shared" si="32"/>
        <v>0</v>
      </c>
      <c r="F105" s="75"/>
      <c r="G105" s="100">
        <f ca="1">IF($D105="",0,$D105*F105)</f>
        <v>0</v>
      </c>
      <c r="H105" s="107"/>
      <c r="I105" s="147">
        <f ca="1">IF($D105="",0,$D105*H105)</f>
        <v>0</v>
      </c>
      <c r="J105" s="214"/>
      <c r="K105" s="147">
        <f t="shared" ca="1" si="21"/>
        <v>0</v>
      </c>
      <c r="L105" s="214"/>
      <c r="M105" s="147">
        <f t="shared" ca="1" si="35"/>
        <v>0</v>
      </c>
      <c r="N105" s="75"/>
      <c r="O105" s="100">
        <f t="shared" ca="1" si="22"/>
        <v>0</v>
      </c>
      <c r="P105" s="233"/>
      <c r="Q105" s="184">
        <f t="shared" ca="1" si="23"/>
        <v>0</v>
      </c>
      <c r="R105" s="234"/>
      <c r="S105" s="184">
        <f t="shared" ca="1" si="24"/>
        <v>0</v>
      </c>
      <c r="T105" s="234"/>
      <c r="U105" s="184">
        <f t="shared" ca="1" si="25"/>
        <v>0</v>
      </c>
      <c r="V105" s="75"/>
      <c r="W105" s="100">
        <f t="shared" ca="1" si="26"/>
        <v>0</v>
      </c>
      <c r="X105" s="107"/>
      <c r="Y105" s="147">
        <f t="shared" ca="1" si="27"/>
        <v>0</v>
      </c>
      <c r="Z105" s="107"/>
      <c r="AA105" s="147">
        <f t="shared" ca="1" si="28"/>
        <v>0</v>
      </c>
      <c r="AB105" s="107"/>
      <c r="AC105" s="147">
        <f t="shared" ca="1" si="29"/>
        <v>0</v>
      </c>
      <c r="AD105" s="75"/>
      <c r="AE105" s="100">
        <f t="shared" ca="1" si="34"/>
        <v>0</v>
      </c>
      <c r="AF105" s="171"/>
      <c r="AG105" s="140">
        <f t="shared" ca="1" si="31"/>
        <v>0</v>
      </c>
      <c r="AH105" s="83">
        <f t="shared" ca="1" si="33"/>
        <v>0</v>
      </c>
    </row>
    <row r="106" spans="1:35" ht="15" customHeight="1">
      <c r="A106" s="85"/>
      <c r="B106" s="14"/>
      <c r="C106" s="18"/>
      <c r="D106" s="19"/>
      <c r="E106" s="20"/>
      <c r="F106" s="75"/>
      <c r="G106" s="100"/>
      <c r="H106" s="107"/>
      <c r="I106" s="147"/>
      <c r="J106" s="214"/>
      <c r="K106" s="147"/>
      <c r="L106" s="214"/>
      <c r="M106" s="147"/>
      <c r="N106" s="75"/>
      <c r="O106" s="100"/>
      <c r="P106" s="233"/>
      <c r="Q106" s="184"/>
      <c r="R106" s="234"/>
      <c r="S106" s="184"/>
      <c r="T106" s="234"/>
      <c r="U106" s="184"/>
      <c r="V106" s="75"/>
      <c r="W106" s="100"/>
      <c r="X106" s="107"/>
      <c r="Y106" s="147"/>
      <c r="Z106" s="107"/>
      <c r="AA106" s="147"/>
      <c r="AB106" s="107"/>
      <c r="AC106" s="147"/>
      <c r="AD106" s="75"/>
      <c r="AE106" s="100"/>
      <c r="AF106" s="171"/>
      <c r="AG106" s="140"/>
      <c r="AH106" s="83">
        <f t="shared" si="33"/>
        <v>0</v>
      </c>
    </row>
    <row r="107" spans="1:35" s="62" customFormat="1" ht="15" customHeight="1">
      <c r="A107" s="86"/>
      <c r="C107" s="63" t="s">
        <v>155</v>
      </c>
      <c r="D107" s="57"/>
      <c r="E107" s="20">
        <f t="shared" ref="E107" si="37">F107+H107+J107+N107+P107+R107+V107+X107+Z107+AD107+AF107</f>
        <v>0</v>
      </c>
      <c r="F107" s="76">
        <f>SUM(F12:F106)</f>
        <v>0</v>
      </c>
      <c r="G107" s="77"/>
      <c r="H107" s="154">
        <f>SUM(H12:H106)</f>
        <v>0</v>
      </c>
      <c r="I107" s="155"/>
      <c r="J107" s="207">
        <f>SUM(J12:J106)</f>
        <v>0</v>
      </c>
      <c r="K107" s="207"/>
      <c r="L107" s="207">
        <f>SUM(L12:L106)</f>
        <v>23.25</v>
      </c>
      <c r="M107" s="207"/>
      <c r="N107" s="76">
        <f>SUM(N12:N106)</f>
        <v>0</v>
      </c>
      <c r="O107" s="77"/>
      <c r="P107" s="185">
        <f>SUM(P12:P106)</f>
        <v>0</v>
      </c>
      <c r="Q107" s="186"/>
      <c r="R107" s="212">
        <f>SUM(R12:R106)</f>
        <v>0</v>
      </c>
      <c r="S107" s="212"/>
      <c r="T107" s="212">
        <f>SUM(T12:T106)</f>
        <v>119.25</v>
      </c>
      <c r="U107" s="212"/>
      <c r="V107" s="76">
        <f>SUM(V12:V106)</f>
        <v>0</v>
      </c>
      <c r="W107" s="77"/>
      <c r="X107" s="154">
        <f>SUM(X12:X106)</f>
        <v>0</v>
      </c>
      <c r="Y107" s="155"/>
      <c r="Z107" s="154">
        <f>SUM(Z12:Z106)</f>
        <v>0</v>
      </c>
      <c r="AA107" s="155"/>
      <c r="AB107" s="154">
        <f>SUM(AB12:AB106)</f>
        <v>71.5</v>
      </c>
      <c r="AC107" s="155"/>
      <c r="AD107" s="76">
        <f>SUM(AD12:AD106)</f>
        <v>0</v>
      </c>
      <c r="AE107" s="77"/>
      <c r="AF107" s="77">
        <f>SUM(AF12:AF106)</f>
        <v>0</v>
      </c>
      <c r="AG107" s="77"/>
      <c r="AH107" s="77"/>
    </row>
    <row r="108" spans="1:35" ht="9.75" customHeight="1">
      <c r="A108" s="87"/>
      <c r="B108" s="40"/>
      <c r="C108" s="69"/>
      <c r="D108" s="70"/>
      <c r="E108" s="70"/>
      <c r="F108" s="78"/>
      <c r="G108" s="79"/>
      <c r="H108" s="156"/>
      <c r="I108" s="157"/>
      <c r="J108" s="208"/>
      <c r="K108" s="208"/>
      <c r="L108" s="208"/>
      <c r="M108" s="208"/>
      <c r="N108" s="78"/>
      <c r="O108" s="79"/>
      <c r="P108" s="187"/>
      <c r="Q108" s="188"/>
      <c r="R108" s="213"/>
      <c r="S108" s="213"/>
      <c r="T108" s="213"/>
      <c r="U108" s="213"/>
      <c r="V108" s="78"/>
      <c r="W108" s="79"/>
      <c r="X108" s="156"/>
      <c r="Y108" s="157"/>
      <c r="Z108" s="156"/>
      <c r="AA108" s="157"/>
      <c r="AB108" s="156"/>
      <c r="AC108" s="157"/>
      <c r="AD108" s="78"/>
      <c r="AE108" s="79"/>
      <c r="AF108" s="70"/>
      <c r="AG108" s="70"/>
      <c r="AH108" s="70"/>
      <c r="AI108" s="65"/>
    </row>
    <row r="109" spans="1:35" s="14" customFormat="1" ht="15" customHeight="1">
      <c r="A109" s="159"/>
      <c r="B109" s="159"/>
      <c r="C109" s="67" t="s">
        <v>156</v>
      </c>
      <c r="D109" s="160"/>
      <c r="E109" s="161"/>
      <c r="F109" s="80"/>
      <c r="G109" s="81">
        <f ca="1">SUM(G12:G108)</f>
        <v>0</v>
      </c>
      <c r="H109" s="80"/>
      <c r="I109" s="81">
        <f ca="1">SUM(I12:I108)</f>
        <v>0</v>
      </c>
      <c r="J109" s="97"/>
      <c r="K109" s="97">
        <f ca="1">SUM(K12:K108)</f>
        <v>0</v>
      </c>
      <c r="L109" s="97"/>
      <c r="M109" s="97">
        <f ca="1">SUM(M12:M108)</f>
        <v>3106.5</v>
      </c>
      <c r="N109" s="80"/>
      <c r="O109" s="81">
        <f ca="1">SUM(O12:O108)</f>
        <v>0</v>
      </c>
      <c r="P109" s="80"/>
      <c r="Q109" s="81">
        <f ca="1">SUM(Q12:Q108)</f>
        <v>0</v>
      </c>
      <c r="R109" s="97"/>
      <c r="S109" s="97">
        <f ca="1">SUM(S12:S108)</f>
        <v>0</v>
      </c>
      <c r="T109" s="97"/>
      <c r="U109" s="97">
        <f ca="1">SUM(U12:U108)</f>
        <v>12668</v>
      </c>
      <c r="V109" s="80"/>
      <c r="W109" s="81">
        <f ca="1">SUM(W12:W108)</f>
        <v>0</v>
      </c>
      <c r="X109" s="80"/>
      <c r="Y109" s="81">
        <f ca="1">SUM(Y12:Y108)</f>
        <v>0</v>
      </c>
      <c r="Z109" s="80"/>
      <c r="AA109" s="81">
        <f ca="1">SUM(AA12:AA108)</f>
        <v>0</v>
      </c>
      <c r="AB109" s="80"/>
      <c r="AC109" s="81">
        <f ca="1">SUM(AC12:AC108)</f>
        <v>4341.25</v>
      </c>
      <c r="AD109" s="80"/>
      <c r="AE109" s="81">
        <f ca="1">SUM(AE12:AE108)</f>
        <v>0</v>
      </c>
      <c r="AF109" s="81"/>
      <c r="AG109" s="81">
        <f ca="1">SUM(AG12:AG108)</f>
        <v>0</v>
      </c>
      <c r="AH109" s="81">
        <f ca="1">SUM(AH13:AH108)</f>
        <v>20115.75</v>
      </c>
    </row>
    <row r="110" spans="1:35">
      <c r="C110" s="41" t="s">
        <v>25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191"/>
      <c r="Q110" s="191"/>
      <c r="R110" s="191"/>
      <c r="S110" s="191"/>
      <c r="T110" s="191"/>
      <c r="U110" s="19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2">
        <f ca="1">SUBTOTAL(9,AH13:AH108)</f>
        <v>20115.75</v>
      </c>
    </row>
    <row r="111" spans="1:35">
      <c r="C111" s="56"/>
      <c r="F111" s="56"/>
      <c r="G111" s="56"/>
      <c r="H111" s="158"/>
      <c r="I111" s="158"/>
      <c r="J111" s="158"/>
      <c r="K111" s="158"/>
      <c r="L111" s="158"/>
      <c r="M111" s="158"/>
      <c r="N111" s="56"/>
      <c r="O111" s="56"/>
      <c r="P111" s="192"/>
      <c r="Q111" s="192"/>
      <c r="R111" s="192"/>
      <c r="S111" s="192"/>
      <c r="T111" s="192"/>
      <c r="U111" s="192"/>
      <c r="V111" s="56"/>
      <c r="W111" s="56"/>
      <c r="X111" s="158"/>
      <c r="Y111" s="158"/>
      <c r="Z111" s="158"/>
      <c r="AA111" s="158"/>
      <c r="AB111" s="158"/>
      <c r="AC111" s="158"/>
      <c r="AD111" s="56"/>
      <c r="AE111" s="56"/>
      <c r="AF111" s="56"/>
      <c r="AG111" s="56"/>
    </row>
    <row r="112" spans="1:35">
      <c r="A112" s="218" t="s">
        <v>309</v>
      </c>
      <c r="B112">
        <v>3.5</v>
      </c>
      <c r="AH112" s="19"/>
    </row>
    <row r="116" spans="17:34">
      <c r="Q116" s="193">
        <f>SUM(Q112:Q115)</f>
        <v>0</v>
      </c>
    </row>
    <row r="121" spans="17:34">
      <c r="AH121" s="21">
        <f>SUM(AH119-AH118)</f>
        <v>0</v>
      </c>
    </row>
  </sheetData>
  <autoFilter ref="A12:AH109" xr:uid="{00000000-0009-0000-0000-00003E000000}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A13:A109" xr:uid="{00000000-0002-0000-3E00-000000000000}">
      <formula1>Name</formula1>
    </dataValidation>
    <dataValidation type="list" allowBlank="1" showInputMessage="1" showErrorMessage="1" sqref="C12" xr:uid="{00000000-0002-0000-3E00-000001000000}">
      <formula1>Kategorie</formula1>
    </dataValidation>
    <dataValidation type="list" allowBlank="1" showInputMessage="1" showErrorMessage="1" sqref="D12" xr:uid="{00000000-0002-0000-3E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>
    <tabColor rgb="FFFF0000"/>
    <pageSetUpPr fitToPage="1"/>
  </sheetPr>
  <dimension ref="A1:AJ121"/>
  <sheetViews>
    <sheetView topLeftCell="A133" zoomScale="120" zoomScaleNormal="120" zoomScaleSheetLayoutView="100" workbookViewId="0">
      <selection activeCell="Y18" sqref="Y1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3" width="9.7109375" style="127" customWidth="1"/>
    <col min="14" max="15" width="9.7109375" style="21" customWidth="1"/>
    <col min="16" max="21" width="9.7109375" style="193" customWidth="1"/>
    <col min="22" max="23" width="9.7109375" style="21" customWidth="1"/>
    <col min="24" max="29" width="9.7109375" style="127" customWidth="1"/>
    <col min="30" max="33" width="9.7109375" style="21" customWidth="1"/>
    <col min="34" max="34" width="11.85546875" style="21" customWidth="1"/>
    <col min="35" max="35" width="9.7109375" customWidth="1"/>
  </cols>
  <sheetData>
    <row r="1" spans="1:36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3"/>
      <c r="O1" s="3"/>
      <c r="P1" s="172"/>
      <c r="Q1" s="172"/>
      <c r="R1" s="172"/>
      <c r="S1" s="172"/>
      <c r="T1" s="172"/>
      <c r="U1" s="172"/>
      <c r="V1" s="3"/>
      <c r="W1" s="3"/>
      <c r="X1" s="123"/>
      <c r="Y1" s="123"/>
      <c r="Z1" s="123"/>
      <c r="AA1" s="123"/>
      <c r="AB1" s="123"/>
      <c r="AC1" s="123"/>
      <c r="AD1" s="3"/>
      <c r="AE1" s="3"/>
      <c r="AF1" s="3"/>
      <c r="AG1" s="3"/>
      <c r="AH1" s="3"/>
      <c r="AI1" s="3"/>
    </row>
    <row r="2" spans="1:36" s="15" customFormat="1" ht="15" customHeight="1">
      <c r="A2" s="106" t="s">
        <v>22</v>
      </c>
      <c r="H2" s="8"/>
      <c r="I2" s="8"/>
      <c r="J2" s="8"/>
      <c r="K2" s="8"/>
      <c r="L2" s="8"/>
      <c r="M2" s="8"/>
      <c r="P2" s="173"/>
      <c r="Q2" s="173"/>
      <c r="R2" s="173"/>
      <c r="S2" s="173"/>
      <c r="T2" s="173"/>
      <c r="U2" s="173"/>
      <c r="X2" s="8"/>
      <c r="Y2" s="8"/>
      <c r="Z2" s="8"/>
      <c r="AA2" s="8"/>
      <c r="AB2" s="8"/>
      <c r="AC2" s="8"/>
    </row>
    <row r="3" spans="1:36" s="15" customFormat="1" ht="14.25">
      <c r="A3" s="105"/>
      <c r="H3" s="8"/>
      <c r="I3" s="8"/>
      <c r="J3" s="8"/>
      <c r="K3" s="8"/>
      <c r="L3" s="8"/>
      <c r="M3" s="8"/>
      <c r="P3" s="173"/>
      <c r="Q3" s="173"/>
      <c r="R3" s="173"/>
      <c r="S3" s="173"/>
      <c r="T3" s="173"/>
      <c r="U3" s="173"/>
      <c r="X3" s="8"/>
      <c r="Y3" s="8"/>
      <c r="Z3" s="8"/>
      <c r="AA3" s="8"/>
      <c r="AB3" s="8"/>
      <c r="AC3" s="8"/>
    </row>
    <row r="4" spans="1:36" s="15" customFormat="1" ht="15">
      <c r="A4" s="106" t="s">
        <v>159</v>
      </c>
      <c r="B4" s="276" t="str">
        <f>IF(Vertragsdaten!B6="","",Vertragsdaten!B6)</f>
        <v>EP SIEP</v>
      </c>
      <c r="C4" s="276"/>
      <c r="D4" s="276"/>
      <c r="E4" s="59"/>
      <c r="F4" s="59"/>
      <c r="G4" s="59"/>
      <c r="H4" s="150"/>
      <c r="I4" s="150"/>
      <c r="J4" s="150"/>
      <c r="K4" s="150"/>
      <c r="L4" s="150"/>
      <c r="M4" s="150"/>
      <c r="N4" s="59"/>
      <c r="O4" s="59"/>
      <c r="P4" s="174"/>
      <c r="Q4" s="174"/>
      <c r="R4" s="174"/>
      <c r="S4" s="174"/>
      <c r="T4" s="174"/>
      <c r="U4" s="174"/>
      <c r="V4" s="59"/>
      <c r="W4" s="59"/>
      <c r="X4" s="150"/>
      <c r="Y4" s="150"/>
      <c r="Z4" s="150"/>
      <c r="AA4" s="150"/>
      <c r="AB4" s="150"/>
      <c r="AC4" s="150"/>
      <c r="AD4" s="59"/>
      <c r="AE4" s="59"/>
      <c r="AF4" s="59"/>
      <c r="AG4" s="59"/>
      <c r="AH4" s="59"/>
      <c r="AI4" s="59"/>
    </row>
    <row r="5" spans="1:36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P5" s="173"/>
      <c r="Q5" s="173"/>
      <c r="R5" s="173"/>
      <c r="S5" s="173"/>
      <c r="T5" s="173"/>
      <c r="U5" s="173"/>
      <c r="X5" s="8"/>
      <c r="Y5" s="8"/>
      <c r="Z5" s="8"/>
      <c r="AA5" s="8"/>
      <c r="AB5" s="8"/>
      <c r="AC5" s="8"/>
    </row>
    <row r="6" spans="1:36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175"/>
      <c r="Q6" s="175"/>
      <c r="R6" s="175"/>
      <c r="S6" s="175"/>
      <c r="T6" s="175"/>
      <c r="U6" s="175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84"/>
      <c r="AI6" s="84"/>
    </row>
    <row r="7" spans="1:36" s="15" customFormat="1" ht="15" customHeight="1">
      <c r="A7" s="106"/>
      <c r="H7" s="8"/>
      <c r="I7" s="8"/>
      <c r="J7" s="8"/>
      <c r="K7" s="8"/>
      <c r="L7" s="8"/>
      <c r="M7" s="8"/>
      <c r="P7" s="173"/>
      <c r="Q7" s="173"/>
      <c r="R7" s="173"/>
      <c r="S7" s="173"/>
      <c r="T7" s="173"/>
      <c r="U7" s="173"/>
      <c r="X7" s="8"/>
      <c r="Y7" s="8"/>
      <c r="Z7" s="8"/>
      <c r="AA7" s="8"/>
      <c r="AB7" s="8"/>
      <c r="AC7" s="8"/>
      <c r="AH7" s="64"/>
      <c r="AI7" s="64"/>
    </row>
    <row r="8" spans="1:36" s="8" customFormat="1" ht="15">
      <c r="A8" s="106" t="s">
        <v>161</v>
      </c>
      <c r="B8" s="354">
        <v>44287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175"/>
      <c r="Q8" s="175"/>
      <c r="R8" s="175"/>
      <c r="S8" s="175"/>
      <c r="T8" s="175"/>
      <c r="U8" s="175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84"/>
      <c r="AI8" s="84"/>
    </row>
    <row r="9" spans="1:36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/>
      <c r="O9"/>
      <c r="P9" s="176"/>
      <c r="Q9" s="176"/>
      <c r="R9" s="176"/>
      <c r="S9" s="176"/>
      <c r="T9" s="176"/>
      <c r="U9" s="176"/>
      <c r="V9"/>
      <c r="W9"/>
      <c r="X9" s="14"/>
      <c r="Y9" s="14"/>
      <c r="Z9" s="14"/>
      <c r="AA9" s="14"/>
      <c r="AB9" s="14"/>
      <c r="AC9" s="14"/>
      <c r="AD9"/>
      <c r="AE9"/>
      <c r="AF9"/>
      <c r="AG9"/>
      <c r="AH9"/>
    </row>
    <row r="10" spans="1:36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266</v>
      </c>
      <c r="O10" s="357"/>
      <c r="P10" s="358" t="s">
        <v>271</v>
      </c>
      <c r="Q10" s="359"/>
      <c r="R10" s="358" t="s">
        <v>322</v>
      </c>
      <c r="S10" s="359"/>
      <c r="T10" s="358" t="s">
        <v>384</v>
      </c>
      <c r="U10" s="359"/>
      <c r="V10" s="352" t="s">
        <v>267</v>
      </c>
      <c r="W10" s="357"/>
      <c r="X10" s="352" t="s">
        <v>269</v>
      </c>
      <c r="Y10" s="357"/>
      <c r="Z10" s="352" t="s">
        <v>323</v>
      </c>
      <c r="AA10" s="357"/>
      <c r="AB10" s="352" t="s">
        <v>383</v>
      </c>
      <c r="AC10" s="357"/>
      <c r="AD10" s="352" t="s">
        <v>196</v>
      </c>
      <c r="AE10" s="353"/>
      <c r="AF10" s="352" t="s">
        <v>297</v>
      </c>
      <c r="AG10" s="353"/>
      <c r="AH10"/>
    </row>
    <row r="11" spans="1:36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72"/>
      <c r="O11" s="73"/>
      <c r="P11" s="177"/>
      <c r="Q11" s="178"/>
      <c r="R11" s="210"/>
      <c r="S11" s="210"/>
      <c r="T11" s="210"/>
      <c r="U11" s="210"/>
      <c r="V11" s="72"/>
      <c r="W11" s="73"/>
      <c r="X11" s="151"/>
      <c r="Y11" s="152"/>
      <c r="Z11" s="151"/>
      <c r="AA11" s="152"/>
      <c r="AB11" s="151"/>
      <c r="AC11" s="152"/>
      <c r="AD11" s="72"/>
      <c r="AE11" s="73"/>
      <c r="AF11" s="66"/>
      <c r="AG11" s="66"/>
      <c r="AH11"/>
    </row>
    <row r="12" spans="1:36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74" t="s">
        <v>23</v>
      </c>
      <c r="O12" s="46" t="s">
        <v>157</v>
      </c>
      <c r="P12" s="179" t="s">
        <v>23</v>
      </c>
      <c r="Q12" s="180" t="s">
        <v>157</v>
      </c>
      <c r="R12" s="211" t="s">
        <v>23</v>
      </c>
      <c r="S12" s="211" t="s">
        <v>157</v>
      </c>
      <c r="T12" s="211" t="s">
        <v>23</v>
      </c>
      <c r="U12" s="211" t="s">
        <v>157</v>
      </c>
      <c r="V12" s="74" t="s">
        <v>23</v>
      </c>
      <c r="W12" s="46" t="s">
        <v>157</v>
      </c>
      <c r="X12" s="74" t="s">
        <v>23</v>
      </c>
      <c r="Y12" s="46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82" t="s">
        <v>23</v>
      </c>
      <c r="AE12" s="13" t="s">
        <v>157</v>
      </c>
      <c r="AF12" s="13" t="s">
        <v>23</v>
      </c>
      <c r="AG12" s="13" t="s">
        <v>157</v>
      </c>
      <c r="AH12" s="61" t="s">
        <v>154</v>
      </c>
    </row>
    <row r="13" spans="1:36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0" ca="1" si="0">IF(OR($C13="",$C13=0),"",VLOOKUP($C13,Ansätze,$D$11,FALSE))</f>
        <v>140</v>
      </c>
      <c r="E13" s="20">
        <f>F13+H13+J13+N13+P13+R13+V13+X13+Z13+AD13+AF13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0"/>
      <c r="O13" s="99">
        <f ca="1">IF($D13="",0,$D13*N13)</f>
        <v>0</v>
      </c>
      <c r="P13" s="181"/>
      <c r="Q13" s="182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20"/>
      <c r="W13" s="99">
        <f ca="1">IF($D13="",0,$D13*V13)</f>
        <v>0</v>
      </c>
      <c r="X13" s="121"/>
      <c r="Y13" s="153">
        <f ca="1">IF($D13="",0,$D13*X13)</f>
        <v>0</v>
      </c>
      <c r="Z13" s="121"/>
      <c r="AA13" s="153">
        <f ca="1">IF($D13="",0,$D13*Z13)</f>
        <v>0</v>
      </c>
      <c r="AB13" s="121"/>
      <c r="AC13" s="153">
        <f ca="1">IF($D13="",0,$D13*AB13)</f>
        <v>0</v>
      </c>
      <c r="AD13" s="120"/>
      <c r="AE13" s="99">
        <f ca="1">IF($D13="",0,$D13*AD13)</f>
        <v>0</v>
      </c>
      <c r="AF13" s="171"/>
      <c r="AG13" s="140">
        <f ca="1">IF($D13="",0,$D13*AF13)</f>
        <v>0</v>
      </c>
      <c r="AH13" s="83">
        <f t="shared" ref="AH13:AH17" ca="1" si="1">IF(D13="",0,D13*E13)</f>
        <v>0</v>
      </c>
      <c r="AJ13" s="71"/>
    </row>
    <row r="14" spans="1:36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17" si="2">F14+H14+J14+N14+P14+R14+V14+X14+Z14+AD14+AF14</f>
        <v>0</v>
      </c>
      <c r="F14" s="107"/>
      <c r="G14" s="100">
        <f t="shared" ref="G14:I80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1" ca="1" si="4">IF($D14="",0,$D14*J14)</f>
        <v>0</v>
      </c>
      <c r="L14" s="122"/>
      <c r="M14" s="147">
        <f t="shared" ref="M14:M29" ca="1" si="5">IF($D14="",0,$D14*L14)</f>
        <v>0</v>
      </c>
      <c r="N14" s="104"/>
      <c r="O14" s="100">
        <f t="shared" ref="O14:O81" ca="1" si="6">IF($D14="",0,$D14*N14)</f>
        <v>0</v>
      </c>
      <c r="P14" s="183"/>
      <c r="Q14" s="184">
        <f t="shared" ref="Q14:Q81" ca="1" si="7">IF($D14="",0,$D14*P14)</f>
        <v>0</v>
      </c>
      <c r="R14" s="183"/>
      <c r="S14" s="184">
        <f t="shared" ref="S14:S81" ca="1" si="8">IF($D14="",0,$D14*R14)</f>
        <v>0</v>
      </c>
      <c r="T14" s="183"/>
      <c r="U14" s="184">
        <f t="shared" ref="U14:U81" ca="1" si="9">IF($D14="",0,$D14*T14)</f>
        <v>0</v>
      </c>
      <c r="V14" s="104"/>
      <c r="W14" s="100">
        <f t="shared" ref="W14:W81" ca="1" si="10">IF($D14="",0,$D14*V14)</f>
        <v>0</v>
      </c>
      <c r="X14" s="122"/>
      <c r="Y14" s="147">
        <f t="shared" ref="Y14:Y81" ca="1" si="11">IF($D14="",0,$D14*X14)</f>
        <v>0</v>
      </c>
      <c r="Z14" s="122"/>
      <c r="AA14" s="147">
        <f t="shared" ref="AA14:AA81" ca="1" si="12">IF($D14="",0,$D14*Z14)</f>
        <v>0</v>
      </c>
      <c r="AB14" s="122"/>
      <c r="AC14" s="147">
        <f t="shared" ref="AC14:AC81" ca="1" si="13">IF($D14="",0,$D14*AB14)</f>
        <v>0</v>
      </c>
      <c r="AD14" s="104"/>
      <c r="AE14" s="100">
        <f t="shared" ref="AE14:AE81" ca="1" si="14">IF($D14="",0,$D14*AD14)</f>
        <v>0</v>
      </c>
      <c r="AF14" s="171"/>
      <c r="AG14" s="140">
        <f t="shared" ref="AG14:AG81" ca="1" si="15">IF($D14="",0,$D14*AF14)</f>
        <v>0</v>
      </c>
      <c r="AH14" s="83">
        <f t="shared" ca="1" si="1"/>
        <v>0</v>
      </c>
    </row>
    <row r="15" spans="1:36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>F15+H15+J15+N15+P15+R15+V15+X15+Z15+AD15+AF15+T15</f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04"/>
      <c r="O15" s="100">
        <f t="shared" ca="1" si="6"/>
        <v>0</v>
      </c>
      <c r="P15" s="183"/>
      <c r="Q15" s="184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04"/>
      <c r="W15" s="100">
        <f t="shared" ca="1" si="10"/>
        <v>0</v>
      </c>
      <c r="X15" s="122"/>
      <c r="Y15" s="147">
        <f t="shared" ca="1" si="11"/>
        <v>0</v>
      </c>
      <c r="Z15" s="122"/>
      <c r="AA15" s="147">
        <f t="shared" ca="1" si="12"/>
        <v>0</v>
      </c>
      <c r="AB15" s="122"/>
      <c r="AC15" s="147">
        <f t="shared" ca="1" si="13"/>
        <v>0</v>
      </c>
      <c r="AD15" s="104"/>
      <c r="AE15" s="100">
        <f t="shared" ca="1" si="14"/>
        <v>0</v>
      </c>
      <c r="AF15" s="171"/>
      <c r="AG15" s="140">
        <f t="shared" ca="1" si="15"/>
        <v>0</v>
      </c>
      <c r="AH15" s="83">
        <f ca="1">IF(D15="",0,D15*E15)</f>
        <v>0</v>
      </c>
    </row>
    <row r="16" spans="1:36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04"/>
      <c r="O16" s="100">
        <f t="shared" ca="1" si="6"/>
        <v>0</v>
      </c>
      <c r="P16" s="183"/>
      <c r="Q16" s="184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04"/>
      <c r="W16" s="100">
        <f t="shared" ca="1" si="10"/>
        <v>0</v>
      </c>
      <c r="X16" s="122"/>
      <c r="Y16" s="147">
        <f t="shared" ca="1" si="11"/>
        <v>0</v>
      </c>
      <c r="Z16" s="122"/>
      <c r="AA16" s="147">
        <f t="shared" ca="1" si="12"/>
        <v>0</v>
      </c>
      <c r="AB16" s="122"/>
      <c r="AC16" s="147">
        <f t="shared" ca="1" si="13"/>
        <v>0</v>
      </c>
      <c r="AD16" s="104"/>
      <c r="AE16" s="100">
        <f t="shared" ca="1" si="14"/>
        <v>0</v>
      </c>
      <c r="AF16" s="171"/>
      <c r="AG16" s="140">
        <f t="shared" ca="1" si="15"/>
        <v>0</v>
      </c>
      <c r="AH16" s="83">
        <f t="shared" ca="1" si="1"/>
        <v>0</v>
      </c>
    </row>
    <row r="17" spans="1:34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04"/>
      <c r="O17" s="100">
        <f t="shared" si="6"/>
        <v>0</v>
      </c>
      <c r="P17" s="183"/>
      <c r="Q17" s="184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04"/>
      <c r="W17" s="100">
        <f t="shared" si="10"/>
        <v>0</v>
      </c>
      <c r="X17" s="122"/>
      <c r="Y17" s="147">
        <f t="shared" si="11"/>
        <v>0</v>
      </c>
      <c r="Z17" s="122"/>
      <c r="AA17" s="147">
        <f t="shared" si="12"/>
        <v>0</v>
      </c>
      <c r="AB17" s="122"/>
      <c r="AC17" s="147">
        <f t="shared" si="13"/>
        <v>0</v>
      </c>
      <c r="AD17" s="104"/>
      <c r="AE17" s="100">
        <f t="shared" si="14"/>
        <v>0</v>
      </c>
      <c r="AF17" s="171"/>
      <c r="AG17" s="140">
        <f t="shared" si="15"/>
        <v>0</v>
      </c>
      <c r="AH17" s="83">
        <f t="shared" si="1"/>
        <v>0</v>
      </c>
    </row>
    <row r="18" spans="1:34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F18+H18+J18+N18+P18+R18+V18+X18+Z18+AD18+AF18+L18+T18+AB18</f>
        <v>20.75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7.5</v>
      </c>
      <c r="M18" s="147">
        <f t="shared" ca="1" si="5"/>
        <v>1050</v>
      </c>
      <c r="N18" s="104"/>
      <c r="O18" s="100">
        <f t="shared" ca="1" si="6"/>
        <v>0</v>
      </c>
      <c r="P18" s="183"/>
      <c r="Q18" s="184">
        <f t="shared" ca="1" si="7"/>
        <v>0</v>
      </c>
      <c r="R18" s="183"/>
      <c r="S18" s="184">
        <f t="shared" ca="1" si="8"/>
        <v>0</v>
      </c>
      <c r="T18" s="183">
        <v>3.5</v>
      </c>
      <c r="U18" s="184">
        <f t="shared" ca="1" si="9"/>
        <v>490</v>
      </c>
      <c r="V18" s="104"/>
      <c r="W18" s="100">
        <f t="shared" ca="1" si="10"/>
        <v>0</v>
      </c>
      <c r="X18" s="122"/>
      <c r="Y18" s="147">
        <f t="shared" ca="1" si="11"/>
        <v>0</v>
      </c>
      <c r="Z18" s="122"/>
      <c r="AA18" s="147">
        <f t="shared" ca="1" si="12"/>
        <v>0</v>
      </c>
      <c r="AB18" s="122">
        <f>5.75+4</f>
        <v>9.75</v>
      </c>
      <c r="AC18" s="147">
        <f t="shared" ca="1" si="13"/>
        <v>1365</v>
      </c>
      <c r="AD18" s="104"/>
      <c r="AE18" s="100">
        <f t="shared" ca="1" si="14"/>
        <v>0</v>
      </c>
      <c r="AF18" s="171"/>
      <c r="AG18" s="140">
        <f ca="1">IF($D18="",0,$D18*AF18)</f>
        <v>0</v>
      </c>
      <c r="AH18" s="83">
        <f ca="1">IF(D18="",0,D18*E18)</f>
        <v>2905</v>
      </c>
    </row>
    <row r="19" spans="1:34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ref="E19:E82" si="16">F19+H19+J19+N19+P19+R19+V19+X19+Z19+AD19+AF19+L19+T19+AB19</f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04"/>
      <c r="O19" s="100">
        <f t="shared" ca="1" si="6"/>
        <v>0</v>
      </c>
      <c r="P19" s="183"/>
      <c r="Q19" s="184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04"/>
      <c r="W19" s="100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22"/>
      <c r="AC19" s="147">
        <f t="shared" ca="1" si="13"/>
        <v>0</v>
      </c>
      <c r="AD19" s="104"/>
      <c r="AE19" s="100">
        <f t="shared" ca="1" si="14"/>
        <v>0</v>
      </c>
      <c r="AF19" s="171"/>
      <c r="AG19" s="140">
        <f t="shared" ca="1" si="15"/>
        <v>0</v>
      </c>
      <c r="AH19" s="83">
        <f t="shared" ref="AH19:AH83" ca="1" si="17">IF(D19="",0,D19*E19)</f>
        <v>0</v>
      </c>
    </row>
    <row r="20" spans="1:34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16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04"/>
      <c r="O20" s="100">
        <f t="shared" ca="1" si="6"/>
        <v>0</v>
      </c>
      <c r="P20" s="183"/>
      <c r="Q20" s="184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04"/>
      <c r="W20" s="100">
        <f t="shared" ca="1" si="10"/>
        <v>0</v>
      </c>
      <c r="X20" s="122"/>
      <c r="Y20" s="147">
        <f t="shared" ca="1" si="11"/>
        <v>0</v>
      </c>
      <c r="Z20" s="122"/>
      <c r="AA20" s="147">
        <f t="shared" ca="1" si="12"/>
        <v>0</v>
      </c>
      <c r="AB20" s="122"/>
      <c r="AC20" s="147">
        <f t="shared" ca="1" si="13"/>
        <v>0</v>
      </c>
      <c r="AD20" s="104"/>
      <c r="AE20" s="100">
        <f t="shared" ca="1" si="14"/>
        <v>0</v>
      </c>
      <c r="AF20" s="171"/>
      <c r="AG20" s="140">
        <f t="shared" ca="1" si="15"/>
        <v>0</v>
      </c>
      <c r="AH20" s="83">
        <f t="shared" ca="1" si="17"/>
        <v>0</v>
      </c>
    </row>
    <row r="21" spans="1:34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16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04"/>
      <c r="O21" s="100">
        <f t="shared" ca="1" si="6"/>
        <v>0</v>
      </c>
      <c r="P21" s="183"/>
      <c r="Q21" s="184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04"/>
      <c r="W21" s="100">
        <f t="shared" ca="1" si="10"/>
        <v>0</v>
      </c>
      <c r="X21" s="122"/>
      <c r="Y21" s="147">
        <f t="shared" ca="1" si="11"/>
        <v>0</v>
      </c>
      <c r="Z21" s="122"/>
      <c r="AA21" s="147">
        <f t="shared" ca="1" si="12"/>
        <v>0</v>
      </c>
      <c r="AB21" s="122"/>
      <c r="AC21" s="147">
        <f t="shared" ca="1" si="13"/>
        <v>0</v>
      </c>
      <c r="AD21" s="104"/>
      <c r="AE21" s="100">
        <f t="shared" ca="1" si="14"/>
        <v>0</v>
      </c>
      <c r="AF21" s="171"/>
      <c r="AG21" s="140">
        <f t="shared" ca="1" si="15"/>
        <v>0</v>
      </c>
      <c r="AH21" s="83">
        <f t="shared" ca="1" si="17"/>
        <v>0</v>
      </c>
    </row>
    <row r="22" spans="1:34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16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04"/>
      <c r="O22" s="100">
        <f t="shared" ca="1" si="6"/>
        <v>0</v>
      </c>
      <c r="P22" s="183"/>
      <c r="Q22" s="184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04"/>
      <c r="W22" s="100">
        <f t="shared" ca="1" si="10"/>
        <v>0</v>
      </c>
      <c r="X22" s="122"/>
      <c r="Y22" s="147">
        <f t="shared" ca="1" si="11"/>
        <v>0</v>
      </c>
      <c r="Z22" s="122"/>
      <c r="AA22" s="147">
        <f t="shared" ca="1" si="12"/>
        <v>0</v>
      </c>
      <c r="AB22" s="122"/>
      <c r="AC22" s="147">
        <f t="shared" ca="1" si="13"/>
        <v>0</v>
      </c>
      <c r="AD22" s="104"/>
      <c r="AE22" s="100">
        <f t="shared" ca="1" si="14"/>
        <v>0</v>
      </c>
      <c r="AF22" s="171"/>
      <c r="AG22" s="140">
        <f t="shared" ca="1" si="15"/>
        <v>0</v>
      </c>
      <c r="AH22" s="83">
        <f t="shared" ca="1" si="17"/>
        <v>0</v>
      </c>
    </row>
    <row r="23" spans="1:34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16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04"/>
      <c r="O23" s="100">
        <f t="shared" ca="1" si="6"/>
        <v>0</v>
      </c>
      <c r="P23" s="183"/>
      <c r="Q23" s="184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04"/>
      <c r="W23" s="100">
        <f t="shared" ca="1" si="10"/>
        <v>0</v>
      </c>
      <c r="X23" s="122"/>
      <c r="Y23" s="147">
        <f t="shared" ca="1" si="11"/>
        <v>0</v>
      </c>
      <c r="Z23" s="122"/>
      <c r="AA23" s="147">
        <f t="shared" ca="1" si="12"/>
        <v>0</v>
      </c>
      <c r="AB23" s="122"/>
      <c r="AC23" s="147">
        <f t="shared" ca="1" si="13"/>
        <v>0</v>
      </c>
      <c r="AD23" s="104"/>
      <c r="AE23" s="100">
        <f t="shared" ca="1" si="14"/>
        <v>0</v>
      </c>
      <c r="AF23" s="171"/>
      <c r="AG23" s="140">
        <f t="shared" ca="1" si="15"/>
        <v>0</v>
      </c>
      <c r="AH23" s="83">
        <f t="shared" ca="1" si="17"/>
        <v>0</v>
      </c>
    </row>
    <row r="24" spans="1:34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16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04"/>
      <c r="O24" s="100">
        <f t="shared" si="6"/>
        <v>0</v>
      </c>
      <c r="P24" s="183"/>
      <c r="Q24" s="184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04"/>
      <c r="W24" s="100">
        <f t="shared" si="10"/>
        <v>0</v>
      </c>
      <c r="X24" s="122"/>
      <c r="Y24" s="147">
        <f t="shared" si="11"/>
        <v>0</v>
      </c>
      <c r="Z24" s="122"/>
      <c r="AA24" s="147">
        <f t="shared" si="12"/>
        <v>0</v>
      </c>
      <c r="AB24" s="122"/>
      <c r="AC24" s="147">
        <f t="shared" si="13"/>
        <v>0</v>
      </c>
      <c r="AD24" s="104"/>
      <c r="AE24" s="100">
        <f t="shared" si="14"/>
        <v>0</v>
      </c>
      <c r="AF24" s="171"/>
      <c r="AG24" s="140">
        <f t="shared" si="15"/>
        <v>0</v>
      </c>
      <c r="AH24" s="83">
        <f t="shared" si="17"/>
        <v>0</v>
      </c>
    </row>
    <row r="25" spans="1:34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16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04"/>
      <c r="O25" s="100">
        <f t="shared" ca="1" si="6"/>
        <v>0</v>
      </c>
      <c r="P25" s="183"/>
      <c r="Q25" s="184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04"/>
      <c r="W25" s="100">
        <f t="shared" ca="1" si="10"/>
        <v>0</v>
      </c>
      <c r="X25" s="122"/>
      <c r="Y25" s="147">
        <f t="shared" ca="1" si="11"/>
        <v>0</v>
      </c>
      <c r="Z25" s="122"/>
      <c r="AA25" s="147">
        <f t="shared" ca="1" si="12"/>
        <v>0</v>
      </c>
      <c r="AB25" s="122"/>
      <c r="AC25" s="147">
        <f t="shared" ca="1" si="13"/>
        <v>0</v>
      </c>
      <c r="AD25" s="104"/>
      <c r="AE25" s="100">
        <f t="shared" ca="1" si="14"/>
        <v>0</v>
      </c>
      <c r="AF25" s="171"/>
      <c r="AG25" s="140">
        <f t="shared" ca="1" si="15"/>
        <v>0</v>
      </c>
      <c r="AH25" s="83">
        <f t="shared" ca="1" si="17"/>
        <v>0</v>
      </c>
    </row>
    <row r="26" spans="1:34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16"/>
        <v>1.25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1.25</v>
      </c>
      <c r="M26" s="147">
        <f t="shared" ca="1" si="5"/>
        <v>147.5</v>
      </c>
      <c r="N26" s="104"/>
      <c r="O26" s="100">
        <f t="shared" ca="1" si="6"/>
        <v>0</v>
      </c>
      <c r="P26" s="183"/>
      <c r="Q26" s="184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04"/>
      <c r="W26" s="100">
        <f t="shared" ca="1" si="10"/>
        <v>0</v>
      </c>
      <c r="X26" s="122"/>
      <c r="Y26" s="147">
        <f t="shared" ca="1" si="11"/>
        <v>0</v>
      </c>
      <c r="Z26" s="122"/>
      <c r="AA26" s="147">
        <f t="shared" ca="1" si="12"/>
        <v>0</v>
      </c>
      <c r="AB26" s="122"/>
      <c r="AC26" s="147">
        <f t="shared" ca="1" si="13"/>
        <v>0</v>
      </c>
      <c r="AD26" s="104"/>
      <c r="AE26" s="100">
        <f t="shared" ca="1" si="14"/>
        <v>0</v>
      </c>
      <c r="AF26" s="171"/>
      <c r="AG26" s="140">
        <f t="shared" ca="1" si="15"/>
        <v>0</v>
      </c>
      <c r="AH26" s="83">
        <f t="shared" ca="1" si="17"/>
        <v>147.5</v>
      </c>
    </row>
    <row r="27" spans="1:34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16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04"/>
      <c r="O27" s="100">
        <f t="shared" si="6"/>
        <v>0</v>
      </c>
      <c r="P27" s="183"/>
      <c r="Q27" s="184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04"/>
      <c r="W27" s="100">
        <f t="shared" si="10"/>
        <v>0</v>
      </c>
      <c r="X27" s="122"/>
      <c r="Y27" s="147">
        <f t="shared" si="11"/>
        <v>0</v>
      </c>
      <c r="Z27" s="122"/>
      <c r="AA27" s="147">
        <f t="shared" si="12"/>
        <v>0</v>
      </c>
      <c r="AB27" s="122"/>
      <c r="AC27" s="147">
        <f t="shared" si="13"/>
        <v>0</v>
      </c>
      <c r="AD27" s="104"/>
      <c r="AE27" s="100">
        <f t="shared" si="14"/>
        <v>0</v>
      </c>
      <c r="AF27" s="171"/>
      <c r="AG27" s="140">
        <f t="shared" si="15"/>
        <v>0</v>
      </c>
      <c r="AH27" s="83">
        <f t="shared" si="17"/>
        <v>0</v>
      </c>
    </row>
    <row r="28" spans="1:34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16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04"/>
      <c r="O28" s="100">
        <f t="shared" ca="1" si="6"/>
        <v>0</v>
      </c>
      <c r="P28" s="183"/>
      <c r="Q28" s="184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04"/>
      <c r="W28" s="100">
        <f t="shared" ca="1" si="10"/>
        <v>0</v>
      </c>
      <c r="X28" s="122"/>
      <c r="Y28" s="147">
        <f t="shared" ca="1" si="11"/>
        <v>0</v>
      </c>
      <c r="Z28" s="122"/>
      <c r="AA28" s="147">
        <f t="shared" ca="1" si="12"/>
        <v>0</v>
      </c>
      <c r="AB28" s="122"/>
      <c r="AC28" s="147">
        <f t="shared" ca="1" si="13"/>
        <v>0</v>
      </c>
      <c r="AD28" s="104"/>
      <c r="AE28" s="100">
        <f t="shared" ca="1" si="14"/>
        <v>0</v>
      </c>
      <c r="AF28" s="171"/>
      <c r="AG28" s="140">
        <f t="shared" ca="1" si="15"/>
        <v>0</v>
      </c>
      <c r="AH28" s="83">
        <f t="shared" ca="1" si="17"/>
        <v>0</v>
      </c>
    </row>
    <row r="29" spans="1:34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16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04"/>
      <c r="O29" s="100">
        <f t="shared" ca="1" si="6"/>
        <v>0</v>
      </c>
      <c r="P29" s="183"/>
      <c r="Q29" s="184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04"/>
      <c r="W29" s="100">
        <f t="shared" ca="1" si="10"/>
        <v>0</v>
      </c>
      <c r="X29" s="122"/>
      <c r="Y29" s="147">
        <f t="shared" ca="1" si="11"/>
        <v>0</v>
      </c>
      <c r="Z29" s="122"/>
      <c r="AA29" s="147">
        <f t="shared" ca="1" si="12"/>
        <v>0</v>
      </c>
      <c r="AB29" s="122"/>
      <c r="AC29" s="147">
        <f t="shared" ca="1" si="13"/>
        <v>0</v>
      </c>
      <c r="AD29" s="104"/>
      <c r="AE29" s="100">
        <f t="shared" ca="1" si="14"/>
        <v>0</v>
      </c>
      <c r="AF29" s="171"/>
      <c r="AG29" s="140">
        <f t="shared" ca="1" si="15"/>
        <v>0</v>
      </c>
      <c r="AH29" s="83">
        <f t="shared" ca="1" si="17"/>
        <v>0</v>
      </c>
    </row>
    <row r="30" spans="1:34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16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04"/>
      <c r="O30" s="100">
        <f t="shared" ca="1" si="6"/>
        <v>0</v>
      </c>
      <c r="P30" s="183"/>
      <c r="Q30" s="184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04"/>
      <c r="W30" s="100">
        <f t="shared" ca="1" si="10"/>
        <v>0</v>
      </c>
      <c r="X30" s="122"/>
      <c r="Y30" s="147">
        <f t="shared" ca="1" si="11"/>
        <v>0</v>
      </c>
      <c r="Z30" s="122"/>
      <c r="AA30" s="147">
        <f t="shared" ca="1" si="12"/>
        <v>0</v>
      </c>
      <c r="AB30" s="122"/>
      <c r="AC30" s="147">
        <f t="shared" ca="1" si="13"/>
        <v>0</v>
      </c>
      <c r="AD30" s="104"/>
      <c r="AE30" s="100">
        <f t="shared" ca="1" si="14"/>
        <v>0</v>
      </c>
      <c r="AF30" s="171"/>
      <c r="AG30" s="140">
        <f t="shared" ca="1" si="15"/>
        <v>0</v>
      </c>
      <c r="AH30" s="83">
        <f t="shared" ca="1" si="17"/>
        <v>0</v>
      </c>
    </row>
    <row r="31" spans="1:34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16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1" ca="1" si="18">IF($D31="",0,$D31*L31)</f>
        <v>0</v>
      </c>
      <c r="N31" s="104"/>
      <c r="O31" s="100">
        <f t="shared" ca="1" si="6"/>
        <v>0</v>
      </c>
      <c r="P31" s="183"/>
      <c r="Q31" s="184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04"/>
      <c r="W31" s="100">
        <f t="shared" ca="1" si="10"/>
        <v>0</v>
      </c>
      <c r="X31" s="122"/>
      <c r="Y31" s="147">
        <f t="shared" ca="1" si="11"/>
        <v>0</v>
      </c>
      <c r="Z31" s="122"/>
      <c r="AA31" s="147">
        <f t="shared" ca="1" si="12"/>
        <v>0</v>
      </c>
      <c r="AB31" s="122"/>
      <c r="AC31" s="147">
        <f t="shared" ca="1" si="13"/>
        <v>0</v>
      </c>
      <c r="AD31" s="104"/>
      <c r="AE31" s="100">
        <f t="shared" ca="1" si="14"/>
        <v>0</v>
      </c>
      <c r="AF31" s="171"/>
      <c r="AG31" s="140">
        <f t="shared" ca="1" si="15"/>
        <v>0</v>
      </c>
      <c r="AH31" s="83">
        <f t="shared" ca="1" si="17"/>
        <v>0</v>
      </c>
    </row>
    <row r="32" spans="1:34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16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8"/>
        <v>0</v>
      </c>
      <c r="N32" s="104"/>
      <c r="O32" s="100">
        <f t="shared" ca="1" si="6"/>
        <v>0</v>
      </c>
      <c r="P32" s="183"/>
      <c r="Q32" s="184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04"/>
      <c r="W32" s="100">
        <f t="shared" ca="1" si="10"/>
        <v>0</v>
      </c>
      <c r="X32" s="122"/>
      <c r="Y32" s="147">
        <f t="shared" ca="1" si="11"/>
        <v>0</v>
      </c>
      <c r="Z32" s="122"/>
      <c r="AA32" s="147">
        <f t="shared" ca="1" si="12"/>
        <v>0</v>
      </c>
      <c r="AB32" s="122"/>
      <c r="AC32" s="147">
        <f t="shared" ca="1" si="13"/>
        <v>0</v>
      </c>
      <c r="AD32" s="104"/>
      <c r="AE32" s="100">
        <f t="shared" ca="1" si="14"/>
        <v>0</v>
      </c>
      <c r="AF32" s="171"/>
      <c r="AG32" s="140">
        <f t="shared" ca="1" si="15"/>
        <v>0</v>
      </c>
      <c r="AH32" s="83">
        <f t="shared" ca="1" si="17"/>
        <v>0</v>
      </c>
    </row>
    <row r="33" spans="1:34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16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8"/>
        <v>0</v>
      </c>
      <c r="N33" s="104"/>
      <c r="O33" s="100">
        <f t="shared" ca="1" si="6"/>
        <v>0</v>
      </c>
      <c r="P33" s="183"/>
      <c r="Q33" s="184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04"/>
      <c r="W33" s="100">
        <f t="shared" ca="1" si="10"/>
        <v>0</v>
      </c>
      <c r="X33" s="122"/>
      <c r="Y33" s="147">
        <f t="shared" ca="1" si="11"/>
        <v>0</v>
      </c>
      <c r="Z33" s="122"/>
      <c r="AA33" s="147">
        <f t="shared" ca="1" si="12"/>
        <v>0</v>
      </c>
      <c r="AB33" s="122"/>
      <c r="AC33" s="147">
        <f t="shared" ca="1" si="13"/>
        <v>0</v>
      </c>
      <c r="AD33" s="104"/>
      <c r="AE33" s="100">
        <f t="shared" ca="1" si="14"/>
        <v>0</v>
      </c>
      <c r="AF33" s="171"/>
      <c r="AG33" s="140">
        <f t="shared" ca="1" si="15"/>
        <v>0</v>
      </c>
      <c r="AH33" s="83">
        <f t="shared" ca="1" si="17"/>
        <v>0</v>
      </c>
    </row>
    <row r="34" spans="1:34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16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8"/>
        <v>0</v>
      </c>
      <c r="N34" s="104"/>
      <c r="O34" s="100">
        <f t="shared" ca="1" si="6"/>
        <v>0</v>
      </c>
      <c r="P34" s="183"/>
      <c r="Q34" s="184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04"/>
      <c r="W34" s="100">
        <f t="shared" ca="1" si="10"/>
        <v>0</v>
      </c>
      <c r="X34" s="122"/>
      <c r="Y34" s="147">
        <f t="shared" ca="1" si="11"/>
        <v>0</v>
      </c>
      <c r="Z34" s="122"/>
      <c r="AA34" s="147">
        <f t="shared" ca="1" si="12"/>
        <v>0</v>
      </c>
      <c r="AB34" s="122"/>
      <c r="AC34" s="147">
        <f t="shared" ca="1" si="13"/>
        <v>0</v>
      </c>
      <c r="AD34" s="104"/>
      <c r="AE34" s="100">
        <f t="shared" ca="1" si="14"/>
        <v>0</v>
      </c>
      <c r="AF34" s="171"/>
      <c r="AG34" s="140">
        <f t="shared" ca="1" si="15"/>
        <v>0</v>
      </c>
      <c r="AH34" s="83">
        <f t="shared" ca="1" si="17"/>
        <v>0</v>
      </c>
    </row>
    <row r="35" spans="1:34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16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8"/>
        <v>0</v>
      </c>
      <c r="N35" s="104"/>
      <c r="O35" s="100">
        <f t="shared" ca="1" si="6"/>
        <v>0</v>
      </c>
      <c r="P35" s="183"/>
      <c r="Q35" s="184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04"/>
      <c r="W35" s="100">
        <f t="shared" ca="1" si="10"/>
        <v>0</v>
      </c>
      <c r="X35" s="122"/>
      <c r="Y35" s="147">
        <f t="shared" ca="1" si="11"/>
        <v>0</v>
      </c>
      <c r="Z35" s="122"/>
      <c r="AA35" s="147">
        <f t="shared" ca="1" si="12"/>
        <v>0</v>
      </c>
      <c r="AB35" s="122"/>
      <c r="AC35" s="147">
        <f t="shared" ca="1" si="13"/>
        <v>0</v>
      </c>
      <c r="AD35" s="104"/>
      <c r="AE35" s="100">
        <f t="shared" ca="1" si="14"/>
        <v>0</v>
      </c>
      <c r="AF35" s="171"/>
      <c r="AG35" s="140">
        <f t="shared" ca="1" si="15"/>
        <v>0</v>
      </c>
      <c r="AH35" s="83">
        <f t="shared" ca="1" si="17"/>
        <v>0</v>
      </c>
    </row>
    <row r="36" spans="1:34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16"/>
        <v>4.5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8"/>
        <v>0</v>
      </c>
      <c r="N36" s="104"/>
      <c r="O36" s="100">
        <f t="shared" ca="1" si="6"/>
        <v>0</v>
      </c>
      <c r="P36" s="183"/>
      <c r="Q36" s="184">
        <f t="shared" ca="1" si="7"/>
        <v>0</v>
      </c>
      <c r="R36" s="183"/>
      <c r="S36" s="184">
        <f t="shared" ca="1" si="8"/>
        <v>0</v>
      </c>
      <c r="T36" s="183">
        <v>4.5</v>
      </c>
      <c r="U36" s="184">
        <f t="shared" ca="1" si="9"/>
        <v>630</v>
      </c>
      <c r="V36" s="104"/>
      <c r="W36" s="100">
        <f t="shared" ca="1" si="10"/>
        <v>0</v>
      </c>
      <c r="X36" s="122"/>
      <c r="Y36" s="147">
        <f t="shared" ca="1" si="11"/>
        <v>0</v>
      </c>
      <c r="Z36" s="122"/>
      <c r="AA36" s="147">
        <f t="shared" ca="1" si="12"/>
        <v>0</v>
      </c>
      <c r="AB36" s="122"/>
      <c r="AC36" s="147">
        <f t="shared" ca="1" si="13"/>
        <v>0</v>
      </c>
      <c r="AD36" s="104"/>
      <c r="AE36" s="100">
        <f t="shared" ca="1" si="14"/>
        <v>0</v>
      </c>
      <c r="AF36" s="171"/>
      <c r="AG36" s="140">
        <f t="shared" ca="1" si="15"/>
        <v>0</v>
      </c>
      <c r="AH36" s="83">
        <f t="shared" ca="1" si="17"/>
        <v>630</v>
      </c>
    </row>
    <row r="37" spans="1:34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16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8"/>
        <v>0</v>
      </c>
      <c r="N37" s="104"/>
      <c r="O37" s="100">
        <f t="shared" ca="1" si="6"/>
        <v>0</v>
      </c>
      <c r="P37" s="183"/>
      <c r="Q37" s="184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04"/>
      <c r="W37" s="100">
        <f t="shared" ca="1" si="10"/>
        <v>0</v>
      </c>
      <c r="X37" s="122"/>
      <c r="Y37" s="147">
        <f t="shared" ca="1" si="11"/>
        <v>0</v>
      </c>
      <c r="Z37" s="122"/>
      <c r="AA37" s="147">
        <f t="shared" ca="1" si="12"/>
        <v>0</v>
      </c>
      <c r="AB37" s="122"/>
      <c r="AC37" s="147">
        <f t="shared" ca="1" si="13"/>
        <v>0</v>
      </c>
      <c r="AD37" s="104"/>
      <c r="AE37" s="100">
        <f t="shared" ca="1" si="14"/>
        <v>0</v>
      </c>
      <c r="AF37" s="171"/>
      <c r="AG37" s="140">
        <f t="shared" ca="1" si="15"/>
        <v>0</v>
      </c>
      <c r="AH37" s="83">
        <f t="shared" ca="1" si="17"/>
        <v>0</v>
      </c>
    </row>
    <row r="38" spans="1:34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16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8"/>
        <v>0</v>
      </c>
      <c r="N38" s="104"/>
      <c r="O38" s="100">
        <f t="shared" si="6"/>
        <v>0</v>
      </c>
      <c r="P38" s="183"/>
      <c r="Q38" s="184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04"/>
      <c r="W38" s="100">
        <f t="shared" si="10"/>
        <v>0</v>
      </c>
      <c r="X38" s="122"/>
      <c r="Y38" s="147">
        <f t="shared" si="11"/>
        <v>0</v>
      </c>
      <c r="Z38" s="122"/>
      <c r="AA38" s="147">
        <f t="shared" si="12"/>
        <v>0</v>
      </c>
      <c r="AB38" s="122"/>
      <c r="AC38" s="147">
        <f t="shared" si="13"/>
        <v>0</v>
      </c>
      <c r="AD38" s="104"/>
      <c r="AE38" s="100">
        <f t="shared" si="14"/>
        <v>0</v>
      </c>
      <c r="AF38" s="171"/>
      <c r="AG38" s="140">
        <f t="shared" si="15"/>
        <v>0</v>
      </c>
      <c r="AH38" s="83">
        <f t="shared" si="17"/>
        <v>0</v>
      </c>
    </row>
    <row r="39" spans="1:34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16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8"/>
        <v>0</v>
      </c>
      <c r="N39" s="104"/>
      <c r="O39" s="100">
        <f t="shared" ca="1" si="6"/>
        <v>0</v>
      </c>
      <c r="P39" s="183"/>
      <c r="Q39" s="184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04"/>
      <c r="W39" s="100">
        <f t="shared" ca="1" si="10"/>
        <v>0</v>
      </c>
      <c r="X39" s="122"/>
      <c r="Y39" s="147">
        <f t="shared" ca="1" si="11"/>
        <v>0</v>
      </c>
      <c r="Z39" s="122"/>
      <c r="AA39" s="147">
        <f t="shared" ca="1" si="12"/>
        <v>0</v>
      </c>
      <c r="AB39" s="122"/>
      <c r="AC39" s="147">
        <f t="shared" ca="1" si="13"/>
        <v>0</v>
      </c>
      <c r="AD39" s="104"/>
      <c r="AE39" s="100">
        <f t="shared" ca="1" si="14"/>
        <v>0</v>
      </c>
      <c r="AF39" s="171"/>
      <c r="AG39" s="140">
        <f t="shared" ca="1" si="15"/>
        <v>0</v>
      </c>
      <c r="AH39" s="83">
        <f t="shared" ca="1" si="17"/>
        <v>0</v>
      </c>
    </row>
    <row r="40" spans="1:34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16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8"/>
        <v>0</v>
      </c>
      <c r="N40" s="104"/>
      <c r="O40" s="100">
        <f t="shared" ca="1" si="6"/>
        <v>0</v>
      </c>
      <c r="P40" s="183"/>
      <c r="Q40" s="184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04"/>
      <c r="W40" s="100">
        <f t="shared" ca="1" si="10"/>
        <v>0</v>
      </c>
      <c r="X40" s="122"/>
      <c r="Y40" s="147">
        <f t="shared" ca="1" si="11"/>
        <v>0</v>
      </c>
      <c r="Z40" s="122"/>
      <c r="AA40" s="147">
        <f t="shared" ca="1" si="12"/>
        <v>0</v>
      </c>
      <c r="AB40" s="122"/>
      <c r="AC40" s="147">
        <f t="shared" ca="1" si="13"/>
        <v>0</v>
      </c>
      <c r="AD40" s="104"/>
      <c r="AE40" s="100">
        <f t="shared" ca="1" si="14"/>
        <v>0</v>
      </c>
      <c r="AF40" s="171"/>
      <c r="AG40" s="140">
        <f t="shared" ca="1" si="15"/>
        <v>0</v>
      </c>
      <c r="AH40" s="83">
        <f t="shared" ca="1" si="17"/>
        <v>0</v>
      </c>
    </row>
    <row r="41" spans="1:34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16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8"/>
        <v>0</v>
      </c>
      <c r="N41" s="104"/>
      <c r="O41" s="100">
        <f t="shared" ca="1" si="6"/>
        <v>0</v>
      </c>
      <c r="P41" s="183"/>
      <c r="Q41" s="184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04"/>
      <c r="W41" s="100">
        <f t="shared" ca="1" si="10"/>
        <v>0</v>
      </c>
      <c r="X41" s="122"/>
      <c r="Y41" s="147">
        <f t="shared" ca="1" si="11"/>
        <v>0</v>
      </c>
      <c r="Z41" s="122"/>
      <c r="AA41" s="147">
        <f t="shared" ca="1" si="12"/>
        <v>0</v>
      </c>
      <c r="AB41" s="122"/>
      <c r="AC41" s="147">
        <f t="shared" ca="1" si="13"/>
        <v>0</v>
      </c>
      <c r="AD41" s="104"/>
      <c r="AE41" s="100">
        <f t="shared" ca="1" si="14"/>
        <v>0</v>
      </c>
      <c r="AF41" s="171"/>
      <c r="AG41" s="140">
        <f t="shared" ca="1" si="15"/>
        <v>0</v>
      </c>
      <c r="AH41" s="83">
        <f t="shared" ca="1" si="17"/>
        <v>0</v>
      </c>
    </row>
    <row r="42" spans="1:34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16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8"/>
        <v>0</v>
      </c>
      <c r="N42" s="104"/>
      <c r="O42" s="100">
        <f t="shared" ca="1" si="6"/>
        <v>0</v>
      </c>
      <c r="P42" s="183"/>
      <c r="Q42" s="184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04"/>
      <c r="W42" s="100">
        <f t="shared" ca="1" si="10"/>
        <v>0</v>
      </c>
      <c r="X42" s="122"/>
      <c r="Y42" s="147">
        <f t="shared" ca="1" si="11"/>
        <v>0</v>
      </c>
      <c r="Z42" s="122"/>
      <c r="AA42" s="147">
        <f t="shared" ca="1" si="12"/>
        <v>0</v>
      </c>
      <c r="AB42" s="122"/>
      <c r="AC42" s="147">
        <f t="shared" ca="1" si="13"/>
        <v>0</v>
      </c>
      <c r="AD42" s="104"/>
      <c r="AE42" s="100">
        <f t="shared" ca="1" si="14"/>
        <v>0</v>
      </c>
      <c r="AF42" s="171"/>
      <c r="AG42" s="140">
        <f t="shared" ca="1" si="15"/>
        <v>0</v>
      </c>
      <c r="AH42" s="83">
        <f t="shared" ca="1" si="17"/>
        <v>0</v>
      </c>
    </row>
    <row r="43" spans="1:34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16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8"/>
        <v>0</v>
      </c>
      <c r="N43" s="104"/>
      <c r="O43" s="100">
        <f t="shared" ca="1" si="6"/>
        <v>0</v>
      </c>
      <c r="P43" s="183"/>
      <c r="Q43" s="184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04"/>
      <c r="W43" s="100">
        <f t="shared" ca="1" si="10"/>
        <v>0</v>
      </c>
      <c r="X43" s="122"/>
      <c r="Y43" s="147">
        <f t="shared" ca="1" si="11"/>
        <v>0</v>
      </c>
      <c r="Z43" s="122"/>
      <c r="AA43" s="147">
        <f t="shared" ca="1" si="12"/>
        <v>0</v>
      </c>
      <c r="AB43" s="122"/>
      <c r="AC43" s="147">
        <f t="shared" ca="1" si="13"/>
        <v>0</v>
      </c>
      <c r="AD43" s="104"/>
      <c r="AE43" s="100">
        <f t="shared" ca="1" si="14"/>
        <v>0</v>
      </c>
      <c r="AF43" s="171"/>
      <c r="AG43" s="140">
        <f t="shared" ca="1" si="15"/>
        <v>0</v>
      </c>
      <c r="AH43" s="83">
        <f t="shared" ca="1" si="17"/>
        <v>0</v>
      </c>
    </row>
    <row r="44" spans="1:34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16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8"/>
        <v>0</v>
      </c>
      <c r="N44" s="104"/>
      <c r="O44" s="100">
        <f t="shared" ca="1" si="6"/>
        <v>0</v>
      </c>
      <c r="P44" s="183"/>
      <c r="Q44" s="184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04"/>
      <c r="W44" s="100">
        <f t="shared" ca="1" si="10"/>
        <v>0</v>
      </c>
      <c r="X44" s="122"/>
      <c r="Y44" s="147">
        <f t="shared" ca="1" si="11"/>
        <v>0</v>
      </c>
      <c r="Z44" s="122"/>
      <c r="AA44" s="147">
        <f t="shared" ca="1" si="12"/>
        <v>0</v>
      </c>
      <c r="AB44" s="122"/>
      <c r="AC44" s="147">
        <f t="shared" ca="1" si="13"/>
        <v>0</v>
      </c>
      <c r="AD44" s="104"/>
      <c r="AE44" s="100">
        <f t="shared" ca="1" si="14"/>
        <v>0</v>
      </c>
      <c r="AF44" s="171"/>
      <c r="AG44" s="140">
        <f t="shared" ca="1" si="15"/>
        <v>0</v>
      </c>
      <c r="AH44" s="83">
        <f t="shared" ca="1" si="17"/>
        <v>0</v>
      </c>
    </row>
    <row r="45" spans="1:34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16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8"/>
        <v>0</v>
      </c>
      <c r="N45" s="104"/>
      <c r="O45" s="100">
        <f t="shared" si="6"/>
        <v>0</v>
      </c>
      <c r="P45" s="183"/>
      <c r="Q45" s="184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04"/>
      <c r="W45" s="100">
        <f t="shared" si="10"/>
        <v>0</v>
      </c>
      <c r="X45" s="122"/>
      <c r="Y45" s="147">
        <f t="shared" si="11"/>
        <v>0</v>
      </c>
      <c r="Z45" s="122"/>
      <c r="AA45" s="147">
        <f t="shared" si="12"/>
        <v>0</v>
      </c>
      <c r="AB45" s="122"/>
      <c r="AC45" s="147">
        <f t="shared" si="13"/>
        <v>0</v>
      </c>
      <c r="AD45" s="104"/>
      <c r="AE45" s="100">
        <f t="shared" si="14"/>
        <v>0</v>
      </c>
      <c r="AF45" s="171"/>
      <c r="AG45" s="140">
        <f t="shared" si="15"/>
        <v>0</v>
      </c>
      <c r="AH45" s="83">
        <f t="shared" si="17"/>
        <v>0</v>
      </c>
    </row>
    <row r="46" spans="1:34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16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8"/>
        <v>0</v>
      </c>
      <c r="N46" s="104"/>
      <c r="O46" s="100">
        <f t="shared" si="6"/>
        <v>0</v>
      </c>
      <c r="P46" s="183"/>
      <c r="Q46" s="184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04"/>
      <c r="W46" s="100">
        <f t="shared" si="10"/>
        <v>0</v>
      </c>
      <c r="X46" s="122"/>
      <c r="Y46" s="147">
        <f t="shared" si="11"/>
        <v>0</v>
      </c>
      <c r="Z46" s="122"/>
      <c r="AA46" s="147">
        <f t="shared" si="12"/>
        <v>0</v>
      </c>
      <c r="AB46" s="122"/>
      <c r="AC46" s="147">
        <f t="shared" si="13"/>
        <v>0</v>
      </c>
      <c r="AD46" s="104"/>
      <c r="AE46" s="100">
        <f t="shared" si="14"/>
        <v>0</v>
      </c>
      <c r="AF46" s="171"/>
      <c r="AG46" s="140">
        <f t="shared" si="15"/>
        <v>0</v>
      </c>
      <c r="AH46" s="83">
        <f t="shared" si="17"/>
        <v>0</v>
      </c>
    </row>
    <row r="47" spans="1:34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16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8"/>
        <v>0</v>
      </c>
      <c r="N47" s="104"/>
      <c r="O47" s="100">
        <f t="shared" ca="1" si="6"/>
        <v>0</v>
      </c>
      <c r="P47" s="183"/>
      <c r="Q47" s="184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04"/>
      <c r="W47" s="100">
        <f t="shared" ca="1" si="10"/>
        <v>0</v>
      </c>
      <c r="X47" s="122"/>
      <c r="Y47" s="147">
        <f t="shared" ca="1" si="11"/>
        <v>0</v>
      </c>
      <c r="Z47" s="122"/>
      <c r="AA47" s="147">
        <f t="shared" ca="1" si="12"/>
        <v>0</v>
      </c>
      <c r="AB47" s="122"/>
      <c r="AC47" s="147">
        <f t="shared" ca="1" si="13"/>
        <v>0</v>
      </c>
      <c r="AD47" s="104"/>
      <c r="AE47" s="100">
        <f t="shared" ca="1" si="14"/>
        <v>0</v>
      </c>
      <c r="AF47" s="171"/>
      <c r="AG47" s="140">
        <f t="shared" ca="1" si="15"/>
        <v>0</v>
      </c>
      <c r="AH47" s="83">
        <f t="shared" ca="1" si="17"/>
        <v>0</v>
      </c>
    </row>
    <row r="48" spans="1:34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16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8"/>
        <v>0</v>
      </c>
      <c r="N48" s="104"/>
      <c r="O48" s="100">
        <f t="shared" si="6"/>
        <v>0</v>
      </c>
      <c r="P48" s="183"/>
      <c r="Q48" s="184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04"/>
      <c r="W48" s="100">
        <f t="shared" si="10"/>
        <v>0</v>
      </c>
      <c r="X48" s="122"/>
      <c r="Y48" s="147">
        <f t="shared" si="11"/>
        <v>0</v>
      </c>
      <c r="Z48" s="122"/>
      <c r="AA48" s="147">
        <f t="shared" si="12"/>
        <v>0</v>
      </c>
      <c r="AB48" s="122"/>
      <c r="AC48" s="147">
        <f t="shared" si="13"/>
        <v>0</v>
      </c>
      <c r="AD48" s="104"/>
      <c r="AE48" s="100">
        <f t="shared" si="14"/>
        <v>0</v>
      </c>
      <c r="AF48" s="171"/>
      <c r="AG48" s="140">
        <f t="shared" si="15"/>
        <v>0</v>
      </c>
      <c r="AH48" s="83">
        <f t="shared" si="17"/>
        <v>0</v>
      </c>
    </row>
    <row r="49" spans="1:34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16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8"/>
        <v>0</v>
      </c>
      <c r="N49" s="104"/>
      <c r="O49" s="100">
        <f t="shared" ca="1" si="6"/>
        <v>0</v>
      </c>
      <c r="P49" s="183"/>
      <c r="Q49" s="184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04"/>
      <c r="W49" s="100">
        <f t="shared" ca="1" si="10"/>
        <v>0</v>
      </c>
      <c r="X49" s="122"/>
      <c r="Y49" s="147">
        <f t="shared" ca="1" si="11"/>
        <v>0</v>
      </c>
      <c r="Z49" s="122"/>
      <c r="AA49" s="147">
        <f t="shared" ca="1" si="12"/>
        <v>0</v>
      </c>
      <c r="AB49" s="122"/>
      <c r="AC49" s="147">
        <f t="shared" ca="1" si="13"/>
        <v>0</v>
      </c>
      <c r="AD49" s="104"/>
      <c r="AE49" s="100">
        <f t="shared" ca="1" si="14"/>
        <v>0</v>
      </c>
      <c r="AF49" s="171"/>
      <c r="AG49" s="140">
        <f t="shared" ca="1" si="15"/>
        <v>0</v>
      </c>
      <c r="AH49" s="83">
        <f t="shared" ca="1" si="17"/>
        <v>0</v>
      </c>
    </row>
    <row r="50" spans="1:34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16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8"/>
        <v>0</v>
      </c>
      <c r="N50" s="104"/>
      <c r="O50" s="100">
        <f t="shared" si="6"/>
        <v>0</v>
      </c>
      <c r="P50" s="183"/>
      <c r="Q50" s="184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04"/>
      <c r="W50" s="100">
        <f t="shared" si="10"/>
        <v>0</v>
      </c>
      <c r="X50" s="122"/>
      <c r="Y50" s="147">
        <f t="shared" si="11"/>
        <v>0</v>
      </c>
      <c r="Z50" s="122"/>
      <c r="AA50" s="147">
        <f t="shared" si="12"/>
        <v>0</v>
      </c>
      <c r="AB50" s="122"/>
      <c r="AC50" s="147">
        <f t="shared" si="13"/>
        <v>0</v>
      </c>
      <c r="AD50" s="104"/>
      <c r="AE50" s="100">
        <f t="shared" si="14"/>
        <v>0</v>
      </c>
      <c r="AF50" s="171"/>
      <c r="AG50" s="140">
        <f t="shared" si="15"/>
        <v>0</v>
      </c>
      <c r="AH50" s="83">
        <f t="shared" si="17"/>
        <v>0</v>
      </c>
    </row>
    <row r="51" spans="1:34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16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8"/>
        <v>0</v>
      </c>
      <c r="N51" s="104"/>
      <c r="O51" s="100">
        <f t="shared" si="6"/>
        <v>0</v>
      </c>
      <c r="P51" s="183"/>
      <c r="Q51" s="184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04"/>
      <c r="W51" s="100">
        <f t="shared" si="10"/>
        <v>0</v>
      </c>
      <c r="X51" s="122"/>
      <c r="Y51" s="147">
        <f t="shared" si="11"/>
        <v>0</v>
      </c>
      <c r="Z51" s="122"/>
      <c r="AA51" s="147">
        <f t="shared" si="12"/>
        <v>0</v>
      </c>
      <c r="AB51" s="122"/>
      <c r="AC51" s="147">
        <f t="shared" si="13"/>
        <v>0</v>
      </c>
      <c r="AD51" s="104"/>
      <c r="AE51" s="100">
        <f t="shared" si="14"/>
        <v>0</v>
      </c>
      <c r="AF51" s="171"/>
      <c r="AG51" s="140">
        <f t="shared" si="15"/>
        <v>0</v>
      </c>
      <c r="AH51" s="83">
        <f t="shared" si="17"/>
        <v>0</v>
      </c>
    </row>
    <row r="52" spans="1:34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16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8"/>
        <v>0</v>
      </c>
      <c r="N52" s="104"/>
      <c r="O52" s="100">
        <f t="shared" ca="1" si="6"/>
        <v>0</v>
      </c>
      <c r="P52" s="183"/>
      <c r="Q52" s="184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04"/>
      <c r="W52" s="100">
        <f t="shared" ca="1" si="10"/>
        <v>0</v>
      </c>
      <c r="X52" s="122"/>
      <c r="Y52" s="147">
        <f t="shared" ca="1" si="11"/>
        <v>0</v>
      </c>
      <c r="Z52" s="122"/>
      <c r="AA52" s="147">
        <f t="shared" ca="1" si="12"/>
        <v>0</v>
      </c>
      <c r="AB52" s="122"/>
      <c r="AC52" s="147">
        <f t="shared" ca="1" si="13"/>
        <v>0</v>
      </c>
      <c r="AD52" s="104"/>
      <c r="AE52" s="100">
        <f t="shared" ca="1" si="14"/>
        <v>0</v>
      </c>
      <c r="AF52" s="171"/>
      <c r="AG52" s="140">
        <f t="shared" ca="1" si="15"/>
        <v>0</v>
      </c>
      <c r="AH52" s="83">
        <f t="shared" ca="1" si="17"/>
        <v>0</v>
      </c>
    </row>
    <row r="53" spans="1:34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16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8"/>
        <v>0</v>
      </c>
      <c r="N53" s="104"/>
      <c r="O53" s="100">
        <f t="shared" si="6"/>
        <v>0</v>
      </c>
      <c r="P53" s="183"/>
      <c r="Q53" s="184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04"/>
      <c r="W53" s="100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22"/>
      <c r="AC53" s="147">
        <f t="shared" si="13"/>
        <v>0</v>
      </c>
      <c r="AD53" s="104"/>
      <c r="AE53" s="100">
        <f t="shared" si="14"/>
        <v>0</v>
      </c>
      <c r="AF53" s="171"/>
      <c r="AG53" s="140">
        <f t="shared" si="15"/>
        <v>0</v>
      </c>
      <c r="AH53" s="83">
        <f t="shared" si="17"/>
        <v>0</v>
      </c>
    </row>
    <row r="54" spans="1:34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16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8"/>
        <v>0</v>
      </c>
      <c r="N54" s="104"/>
      <c r="O54" s="100">
        <f t="shared" si="6"/>
        <v>0</v>
      </c>
      <c r="P54" s="183"/>
      <c r="Q54" s="184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04"/>
      <c r="W54" s="100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22"/>
      <c r="AC54" s="147">
        <f t="shared" si="13"/>
        <v>0</v>
      </c>
      <c r="AD54" s="104"/>
      <c r="AE54" s="100">
        <f t="shared" si="14"/>
        <v>0</v>
      </c>
      <c r="AF54" s="171"/>
      <c r="AG54" s="140">
        <f t="shared" si="15"/>
        <v>0</v>
      </c>
      <c r="AH54" s="83">
        <f t="shared" si="17"/>
        <v>0</v>
      </c>
    </row>
    <row r="55" spans="1:34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16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8"/>
        <v>0</v>
      </c>
      <c r="N55" s="104"/>
      <c r="O55" s="100">
        <f t="shared" si="6"/>
        <v>0</v>
      </c>
      <c r="P55" s="183"/>
      <c r="Q55" s="184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04"/>
      <c r="W55" s="100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22"/>
      <c r="AC55" s="147">
        <f t="shared" si="13"/>
        <v>0</v>
      </c>
      <c r="AD55" s="104"/>
      <c r="AE55" s="100">
        <f t="shared" si="14"/>
        <v>0</v>
      </c>
      <c r="AF55" s="171"/>
      <c r="AG55" s="140">
        <f t="shared" si="15"/>
        <v>0</v>
      </c>
      <c r="AH55" s="83">
        <f t="shared" si="17"/>
        <v>0</v>
      </c>
    </row>
    <row r="56" spans="1:34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16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8"/>
        <v>0</v>
      </c>
      <c r="N56" s="104"/>
      <c r="O56" s="100">
        <f t="shared" ca="1" si="6"/>
        <v>0</v>
      </c>
      <c r="P56" s="183"/>
      <c r="Q56" s="184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04"/>
      <c r="W56" s="100">
        <f t="shared" ca="1" si="10"/>
        <v>0</v>
      </c>
      <c r="X56" s="122"/>
      <c r="Y56" s="147">
        <f t="shared" ca="1" si="11"/>
        <v>0</v>
      </c>
      <c r="Z56" s="122"/>
      <c r="AA56" s="147">
        <f t="shared" ca="1" si="12"/>
        <v>0</v>
      </c>
      <c r="AB56" s="122"/>
      <c r="AC56" s="147">
        <f t="shared" ca="1" si="13"/>
        <v>0</v>
      </c>
      <c r="AD56" s="104"/>
      <c r="AE56" s="100">
        <f t="shared" ca="1" si="14"/>
        <v>0</v>
      </c>
      <c r="AF56" s="171"/>
      <c r="AG56" s="140">
        <f t="shared" ca="1" si="15"/>
        <v>0</v>
      </c>
      <c r="AH56" s="83">
        <f t="shared" ca="1" si="17"/>
        <v>0</v>
      </c>
    </row>
    <row r="57" spans="1:34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16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8"/>
        <v>0</v>
      </c>
      <c r="N57" s="104"/>
      <c r="O57" s="100">
        <f t="shared" ca="1" si="6"/>
        <v>0</v>
      </c>
      <c r="P57" s="183"/>
      <c r="Q57" s="184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04"/>
      <c r="W57" s="100">
        <f t="shared" ca="1" si="10"/>
        <v>0</v>
      </c>
      <c r="X57" s="122"/>
      <c r="Y57" s="147">
        <f t="shared" ca="1" si="11"/>
        <v>0</v>
      </c>
      <c r="Z57" s="122"/>
      <c r="AA57" s="147">
        <f t="shared" ca="1" si="12"/>
        <v>0</v>
      </c>
      <c r="AB57" s="122"/>
      <c r="AC57" s="147">
        <f t="shared" ca="1" si="13"/>
        <v>0</v>
      </c>
      <c r="AD57" s="104"/>
      <c r="AE57" s="100">
        <f t="shared" ca="1" si="14"/>
        <v>0</v>
      </c>
      <c r="AF57" s="171"/>
      <c r="AG57" s="140">
        <f t="shared" ca="1" si="15"/>
        <v>0</v>
      </c>
      <c r="AH57" s="83">
        <f t="shared" ca="1" si="17"/>
        <v>0</v>
      </c>
    </row>
    <row r="58" spans="1:34" ht="15" customHeight="1">
      <c r="A58" s="85" t="s">
        <v>221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B</v>
      </c>
      <c r="D58" s="19">
        <f t="shared" ca="1" si="0"/>
        <v>140</v>
      </c>
      <c r="E58" s="20">
        <f t="shared" si="16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8"/>
        <v>0</v>
      </c>
      <c r="N58" s="104"/>
      <c r="O58" s="100">
        <f t="shared" ca="1" si="6"/>
        <v>0</v>
      </c>
      <c r="P58" s="183"/>
      <c r="Q58" s="184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04"/>
      <c r="W58" s="100">
        <f t="shared" ca="1" si="10"/>
        <v>0</v>
      </c>
      <c r="X58" s="122"/>
      <c r="Y58" s="147">
        <f t="shared" ca="1" si="11"/>
        <v>0</v>
      </c>
      <c r="Z58" s="122"/>
      <c r="AA58" s="147">
        <f t="shared" ca="1" si="12"/>
        <v>0</v>
      </c>
      <c r="AB58" s="122"/>
      <c r="AC58" s="147">
        <f t="shared" ca="1" si="13"/>
        <v>0</v>
      </c>
      <c r="AD58" s="104"/>
      <c r="AE58" s="100">
        <f t="shared" ca="1" si="14"/>
        <v>0</v>
      </c>
      <c r="AF58" s="171"/>
      <c r="AG58" s="140">
        <f t="shared" ca="1" si="15"/>
        <v>0</v>
      </c>
      <c r="AH58" s="83">
        <f t="shared" ca="1" si="17"/>
        <v>0</v>
      </c>
    </row>
    <row r="59" spans="1:34" ht="15" customHeight="1">
      <c r="A59" s="85" t="s">
        <v>164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16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8"/>
        <v>0</v>
      </c>
      <c r="N59" s="104"/>
      <c r="O59" s="100">
        <f t="shared" ca="1" si="6"/>
        <v>0</v>
      </c>
      <c r="P59" s="183"/>
      <c r="Q59" s="184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04"/>
      <c r="W59" s="100">
        <f t="shared" ca="1" si="10"/>
        <v>0</v>
      </c>
      <c r="X59" s="122"/>
      <c r="Y59" s="147">
        <f t="shared" ca="1" si="11"/>
        <v>0</v>
      </c>
      <c r="Z59" s="122"/>
      <c r="AA59" s="147">
        <f t="shared" ca="1" si="12"/>
        <v>0</v>
      </c>
      <c r="AB59" s="122"/>
      <c r="AC59" s="147">
        <f t="shared" ca="1" si="13"/>
        <v>0</v>
      </c>
      <c r="AD59" s="104"/>
      <c r="AE59" s="100">
        <f t="shared" ca="1" si="14"/>
        <v>0</v>
      </c>
      <c r="AF59" s="171"/>
      <c r="AG59" s="140">
        <f t="shared" ca="1" si="15"/>
        <v>0</v>
      </c>
      <c r="AH59" s="83">
        <f t="shared" ca="1" si="17"/>
        <v>0</v>
      </c>
    </row>
    <row r="60" spans="1:34" ht="15" customHeight="1">
      <c r="A60" s="85" t="s">
        <v>222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C</v>
      </c>
      <c r="D60" s="19">
        <f t="shared" ca="1" si="0"/>
        <v>118</v>
      </c>
      <c r="E60" s="20">
        <f t="shared" si="16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8"/>
        <v>0</v>
      </c>
      <c r="N60" s="104"/>
      <c r="O60" s="100">
        <f t="shared" ca="1" si="6"/>
        <v>0</v>
      </c>
      <c r="P60" s="183"/>
      <c r="Q60" s="184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04"/>
      <c r="W60" s="100">
        <f t="shared" ca="1" si="10"/>
        <v>0</v>
      </c>
      <c r="X60" s="122"/>
      <c r="Y60" s="147">
        <f t="shared" ca="1" si="11"/>
        <v>0</v>
      </c>
      <c r="Z60" s="122"/>
      <c r="AA60" s="147">
        <f t="shared" ca="1" si="12"/>
        <v>0</v>
      </c>
      <c r="AB60" s="122"/>
      <c r="AC60" s="147">
        <f t="shared" ca="1" si="13"/>
        <v>0</v>
      </c>
      <c r="AD60" s="104"/>
      <c r="AE60" s="100">
        <f t="shared" ca="1" si="14"/>
        <v>0</v>
      </c>
      <c r="AF60" s="171"/>
      <c r="AG60" s="140">
        <f t="shared" ca="1" si="15"/>
        <v>0</v>
      </c>
      <c r="AH60" s="83">
        <f t="shared" ca="1" si="17"/>
        <v>0</v>
      </c>
    </row>
    <row r="61" spans="1:34" ht="15" customHeight="1">
      <c r="A61" s="85" t="s">
        <v>233</v>
      </c>
      <c r="B61" t="s">
        <v>66</v>
      </c>
      <c r="C61" s="4" t="str">
        <f ca="1">IF($A61="","",INDEX(INDIRECT("'MA-Liste'!"&amp;$C$11),MATCH($A61,'MA-Liste'!$M:$M,FALSE)))</f>
        <v>G</v>
      </c>
      <c r="D61" s="19">
        <f t="shared" ca="1" si="0"/>
        <v>35</v>
      </c>
      <c r="E61" s="20">
        <f t="shared" si="16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8"/>
        <v>0</v>
      </c>
      <c r="N61" s="104"/>
      <c r="O61" s="100">
        <f t="shared" ca="1" si="6"/>
        <v>0</v>
      </c>
      <c r="P61" s="183"/>
      <c r="Q61" s="184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04"/>
      <c r="W61" s="100">
        <f t="shared" ca="1" si="10"/>
        <v>0</v>
      </c>
      <c r="X61" s="122"/>
      <c r="Y61" s="147">
        <f t="shared" ca="1" si="11"/>
        <v>0</v>
      </c>
      <c r="Z61" s="122"/>
      <c r="AA61" s="147">
        <f t="shared" ca="1" si="12"/>
        <v>0</v>
      </c>
      <c r="AB61" s="122"/>
      <c r="AC61" s="147">
        <f t="shared" ca="1" si="13"/>
        <v>0</v>
      </c>
      <c r="AD61" s="104"/>
      <c r="AE61" s="100">
        <f t="shared" ca="1" si="14"/>
        <v>0</v>
      </c>
      <c r="AF61" s="171"/>
      <c r="AG61" s="140">
        <f t="shared" ca="1" si="15"/>
        <v>0</v>
      </c>
      <c r="AH61" s="83">
        <f t="shared" ca="1" si="17"/>
        <v>0</v>
      </c>
    </row>
    <row r="62" spans="1:34" ht="15" customHeight="1">
      <c r="A62" s="85" t="s">
        <v>224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16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8"/>
        <v>0</v>
      </c>
      <c r="N62" s="104"/>
      <c r="O62" s="100">
        <f t="shared" ca="1" si="6"/>
        <v>0</v>
      </c>
      <c r="P62" s="183"/>
      <c r="Q62" s="184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04"/>
      <c r="W62" s="100">
        <f t="shared" ca="1" si="10"/>
        <v>0</v>
      </c>
      <c r="X62" s="122"/>
      <c r="Y62" s="147">
        <f t="shared" ca="1" si="11"/>
        <v>0</v>
      </c>
      <c r="Z62" s="122"/>
      <c r="AA62" s="147">
        <f t="shared" ca="1" si="12"/>
        <v>0</v>
      </c>
      <c r="AB62" s="122"/>
      <c r="AC62" s="147">
        <f t="shared" ca="1" si="13"/>
        <v>0</v>
      </c>
      <c r="AD62" s="104"/>
      <c r="AE62" s="100">
        <f t="shared" ca="1" si="14"/>
        <v>0</v>
      </c>
      <c r="AF62" s="171"/>
      <c r="AG62" s="140">
        <f t="shared" ca="1" si="15"/>
        <v>0</v>
      </c>
      <c r="AH62" s="83">
        <f t="shared" ca="1" si="17"/>
        <v>0</v>
      </c>
    </row>
    <row r="63" spans="1:34" ht="15" customHeight="1">
      <c r="A63" s="85" t="s">
        <v>229</v>
      </c>
      <c r="B63" t="s">
        <v>66</v>
      </c>
      <c r="C63" s="4" t="s">
        <v>7</v>
      </c>
      <c r="D63" s="19">
        <f t="shared" si="0"/>
        <v>75</v>
      </c>
      <c r="E63" s="20">
        <f t="shared" si="16"/>
        <v>0</v>
      </c>
      <c r="F63" s="107"/>
      <c r="G63" s="100">
        <f t="shared" si="3"/>
        <v>0</v>
      </c>
      <c r="H63" s="122"/>
      <c r="I63" s="147">
        <f t="shared" si="3"/>
        <v>0</v>
      </c>
      <c r="J63" s="122"/>
      <c r="K63" s="147">
        <f t="shared" si="4"/>
        <v>0</v>
      </c>
      <c r="L63" s="122"/>
      <c r="M63" s="147">
        <f t="shared" si="18"/>
        <v>0</v>
      </c>
      <c r="N63" s="104"/>
      <c r="O63" s="100">
        <f t="shared" si="6"/>
        <v>0</v>
      </c>
      <c r="P63" s="183"/>
      <c r="Q63" s="184">
        <f t="shared" si="7"/>
        <v>0</v>
      </c>
      <c r="R63" s="183"/>
      <c r="S63" s="184">
        <f t="shared" si="8"/>
        <v>0</v>
      </c>
      <c r="T63" s="183"/>
      <c r="U63" s="184">
        <f t="shared" si="9"/>
        <v>0</v>
      </c>
      <c r="V63" s="104"/>
      <c r="W63" s="100">
        <f t="shared" si="10"/>
        <v>0</v>
      </c>
      <c r="X63" s="122"/>
      <c r="Y63" s="147">
        <f t="shared" si="11"/>
        <v>0</v>
      </c>
      <c r="Z63" s="122"/>
      <c r="AA63" s="147">
        <f t="shared" si="12"/>
        <v>0</v>
      </c>
      <c r="AB63" s="122"/>
      <c r="AC63" s="147">
        <f t="shared" si="13"/>
        <v>0</v>
      </c>
      <c r="AD63" s="104"/>
      <c r="AE63" s="100">
        <f t="shared" si="14"/>
        <v>0</v>
      </c>
      <c r="AF63" s="171"/>
      <c r="AG63" s="140">
        <f t="shared" si="15"/>
        <v>0</v>
      </c>
      <c r="AH63" s="83">
        <f t="shared" si="17"/>
        <v>0</v>
      </c>
    </row>
    <row r="64" spans="1:34" ht="15" customHeight="1">
      <c r="A64" s="85" t="s">
        <v>230</v>
      </c>
      <c r="B64" t="s">
        <v>66</v>
      </c>
      <c r="C64" s="4" t="s">
        <v>9</v>
      </c>
      <c r="D64" s="19">
        <f t="shared" si="0"/>
        <v>35</v>
      </c>
      <c r="E64" s="20">
        <f t="shared" si="16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8"/>
        <v>0</v>
      </c>
      <c r="N64" s="104"/>
      <c r="O64" s="100">
        <f t="shared" si="6"/>
        <v>0</v>
      </c>
      <c r="P64" s="183"/>
      <c r="Q64" s="184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04"/>
      <c r="W64" s="100">
        <f t="shared" si="10"/>
        <v>0</v>
      </c>
      <c r="X64" s="122"/>
      <c r="Y64" s="147">
        <f t="shared" si="11"/>
        <v>0</v>
      </c>
      <c r="Z64" s="122"/>
      <c r="AA64" s="147">
        <f t="shared" si="12"/>
        <v>0</v>
      </c>
      <c r="AB64" s="122"/>
      <c r="AC64" s="147">
        <f t="shared" si="13"/>
        <v>0</v>
      </c>
      <c r="AD64" s="104"/>
      <c r="AE64" s="100">
        <f t="shared" si="14"/>
        <v>0</v>
      </c>
      <c r="AF64" s="171"/>
      <c r="AG64" s="140">
        <f t="shared" si="15"/>
        <v>0</v>
      </c>
      <c r="AH64" s="83">
        <f t="shared" si="17"/>
        <v>0</v>
      </c>
    </row>
    <row r="65" spans="1:34" ht="15" customHeight="1">
      <c r="A65" s="85" t="s">
        <v>225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16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18"/>
        <v>0</v>
      </c>
      <c r="N65" s="104"/>
      <c r="O65" s="100">
        <f t="shared" ca="1" si="6"/>
        <v>0</v>
      </c>
      <c r="P65" s="183"/>
      <c r="Q65" s="184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04"/>
      <c r="W65" s="100">
        <f t="shared" ca="1" si="10"/>
        <v>0</v>
      </c>
      <c r="X65" s="122"/>
      <c r="Y65" s="147">
        <f t="shared" ca="1" si="11"/>
        <v>0</v>
      </c>
      <c r="Z65" s="122"/>
      <c r="AA65" s="147">
        <f t="shared" ca="1" si="12"/>
        <v>0</v>
      </c>
      <c r="AB65" s="122"/>
      <c r="AC65" s="147">
        <f t="shared" ca="1" si="13"/>
        <v>0</v>
      </c>
      <c r="AD65" s="104"/>
      <c r="AE65" s="100">
        <f t="shared" ca="1" si="14"/>
        <v>0</v>
      </c>
      <c r="AF65" s="171"/>
      <c r="AG65" s="140">
        <f t="shared" ca="1" si="15"/>
        <v>0</v>
      </c>
      <c r="AH65" s="83">
        <f t="shared" ca="1" si="17"/>
        <v>0</v>
      </c>
    </row>
    <row r="66" spans="1:34" ht="15" customHeight="1">
      <c r="A66" s="85" t="s">
        <v>238</v>
      </c>
      <c r="B66" t="s">
        <v>66</v>
      </c>
      <c r="C66" s="4" t="s">
        <v>6</v>
      </c>
      <c r="D66" s="19">
        <f t="shared" si="0"/>
        <v>100</v>
      </c>
      <c r="E66" s="20">
        <f t="shared" si="16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18"/>
        <v>0</v>
      </c>
      <c r="N66" s="104"/>
      <c r="O66" s="100">
        <f t="shared" si="6"/>
        <v>0</v>
      </c>
      <c r="P66" s="183"/>
      <c r="Q66" s="184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04"/>
      <c r="W66" s="100">
        <f t="shared" si="10"/>
        <v>0</v>
      </c>
      <c r="X66" s="122"/>
      <c r="Y66" s="147">
        <f t="shared" si="11"/>
        <v>0</v>
      </c>
      <c r="Z66" s="122"/>
      <c r="AA66" s="147">
        <f t="shared" si="12"/>
        <v>0</v>
      </c>
      <c r="AB66" s="122"/>
      <c r="AC66" s="147">
        <f t="shared" si="13"/>
        <v>0</v>
      </c>
      <c r="AD66" s="104"/>
      <c r="AE66" s="100">
        <f t="shared" si="14"/>
        <v>0</v>
      </c>
      <c r="AF66" s="171"/>
      <c r="AG66" s="140">
        <f t="shared" si="15"/>
        <v>0</v>
      </c>
      <c r="AH66" s="83">
        <f t="shared" si="17"/>
        <v>0</v>
      </c>
    </row>
    <row r="67" spans="1:34" ht="15" customHeight="1">
      <c r="A67" s="85" t="s">
        <v>239</v>
      </c>
      <c r="B67" t="s">
        <v>66</v>
      </c>
      <c r="C67" s="4" t="s">
        <v>6</v>
      </c>
      <c r="D67" s="19">
        <f t="shared" si="0"/>
        <v>100</v>
      </c>
      <c r="E67" s="20">
        <f t="shared" si="16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8"/>
        <v>0</v>
      </c>
      <c r="N67" s="104"/>
      <c r="O67" s="100">
        <f t="shared" si="6"/>
        <v>0</v>
      </c>
      <c r="P67" s="183"/>
      <c r="Q67" s="184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04"/>
      <c r="W67" s="100">
        <f t="shared" si="10"/>
        <v>0</v>
      </c>
      <c r="X67" s="122"/>
      <c r="Y67" s="147">
        <f t="shared" si="11"/>
        <v>0</v>
      </c>
      <c r="Z67" s="122"/>
      <c r="AA67" s="147">
        <f t="shared" si="12"/>
        <v>0</v>
      </c>
      <c r="AB67" s="122"/>
      <c r="AC67" s="147">
        <f t="shared" si="13"/>
        <v>0</v>
      </c>
      <c r="AD67" s="104"/>
      <c r="AE67" s="100">
        <f t="shared" si="14"/>
        <v>0</v>
      </c>
      <c r="AF67" s="171"/>
      <c r="AG67" s="140">
        <f t="shared" si="15"/>
        <v>0</v>
      </c>
      <c r="AH67" s="83">
        <f t="shared" si="17"/>
        <v>0</v>
      </c>
    </row>
    <row r="68" spans="1:34" ht="15" customHeight="1">
      <c r="A68" s="85" t="s">
        <v>244</v>
      </c>
      <c r="B68" t="s">
        <v>245</v>
      </c>
      <c r="C68" s="4" t="s">
        <v>9</v>
      </c>
      <c r="D68" s="19">
        <f t="shared" si="0"/>
        <v>35</v>
      </c>
      <c r="E68" s="20">
        <f t="shared" si="16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8"/>
        <v>0</v>
      </c>
      <c r="N68" s="104"/>
      <c r="O68" s="100">
        <f t="shared" si="6"/>
        <v>0</v>
      </c>
      <c r="P68" s="183"/>
      <c r="Q68" s="184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04"/>
      <c r="W68" s="100">
        <f t="shared" si="10"/>
        <v>0</v>
      </c>
      <c r="X68" s="122"/>
      <c r="Y68" s="147">
        <f t="shared" si="11"/>
        <v>0</v>
      </c>
      <c r="Z68" s="122"/>
      <c r="AA68" s="147">
        <f t="shared" si="12"/>
        <v>0</v>
      </c>
      <c r="AB68" s="122"/>
      <c r="AC68" s="147">
        <f t="shared" si="13"/>
        <v>0</v>
      </c>
      <c r="AD68" s="104"/>
      <c r="AE68" s="100">
        <f t="shared" si="14"/>
        <v>0</v>
      </c>
      <c r="AF68" s="171"/>
      <c r="AG68" s="140">
        <f t="shared" si="15"/>
        <v>0</v>
      </c>
      <c r="AH68" s="83">
        <f t="shared" si="17"/>
        <v>0</v>
      </c>
    </row>
    <row r="69" spans="1:34" ht="15" customHeight="1">
      <c r="A69" s="85" t="s">
        <v>241</v>
      </c>
      <c r="B69" t="s">
        <v>66</v>
      </c>
      <c r="C69" s="4" t="s">
        <v>4</v>
      </c>
      <c r="D69" s="19">
        <f t="shared" si="0"/>
        <v>140</v>
      </c>
      <c r="E69" s="20">
        <f t="shared" si="16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8"/>
        <v>0</v>
      </c>
      <c r="N69" s="104"/>
      <c r="O69" s="100">
        <f t="shared" si="6"/>
        <v>0</v>
      </c>
      <c r="P69" s="183"/>
      <c r="Q69" s="184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04"/>
      <c r="W69" s="100">
        <f t="shared" si="10"/>
        <v>0</v>
      </c>
      <c r="X69" s="122"/>
      <c r="Y69" s="147">
        <f t="shared" si="11"/>
        <v>0</v>
      </c>
      <c r="Z69" s="122"/>
      <c r="AA69" s="147">
        <f t="shared" si="12"/>
        <v>0</v>
      </c>
      <c r="AB69" s="122"/>
      <c r="AC69" s="147">
        <f t="shared" si="13"/>
        <v>0</v>
      </c>
      <c r="AD69" s="104"/>
      <c r="AE69" s="100">
        <f t="shared" si="14"/>
        <v>0</v>
      </c>
      <c r="AF69" s="171"/>
      <c r="AG69" s="140">
        <f t="shared" si="15"/>
        <v>0</v>
      </c>
      <c r="AH69" s="83">
        <f t="shared" si="17"/>
        <v>0</v>
      </c>
    </row>
    <row r="70" spans="1:34" ht="15" customHeight="1">
      <c r="A70" s="85" t="s">
        <v>223</v>
      </c>
      <c r="B70" t="str">
        <f>IF($A70="","",INDEX('MA-Liste'!$D:$D,MATCH($A70,'MA-Liste'!$M:$M,FALSE)))</f>
        <v>AeBo</v>
      </c>
      <c r="C70" s="4" t="str">
        <f ca="1">IF($A70="","",INDEX(INDIRECT("'MA-Liste'!"&amp;$C$11),MATCH($A70,'MA-Liste'!$M:$M,FALSE)))</f>
        <v>D</v>
      </c>
      <c r="D70" s="19">
        <f t="shared" ca="1" si="0"/>
        <v>100</v>
      </c>
      <c r="E70" s="20">
        <f t="shared" si="16"/>
        <v>0</v>
      </c>
      <c r="F70" s="107"/>
      <c r="G70" s="100">
        <f t="shared" ca="1" si="3"/>
        <v>0</v>
      </c>
      <c r="H70" s="122"/>
      <c r="I70" s="147">
        <f t="shared" ca="1" si="3"/>
        <v>0</v>
      </c>
      <c r="J70" s="122"/>
      <c r="K70" s="147">
        <f t="shared" ca="1" si="4"/>
        <v>0</v>
      </c>
      <c r="L70" s="122"/>
      <c r="M70" s="147">
        <f t="shared" ca="1" si="18"/>
        <v>0</v>
      </c>
      <c r="N70" s="104"/>
      <c r="O70" s="100">
        <f t="shared" ca="1" si="6"/>
        <v>0</v>
      </c>
      <c r="P70" s="183"/>
      <c r="Q70" s="184">
        <f t="shared" ca="1" si="7"/>
        <v>0</v>
      </c>
      <c r="R70" s="183"/>
      <c r="S70" s="184">
        <f t="shared" ca="1" si="8"/>
        <v>0</v>
      </c>
      <c r="T70" s="183"/>
      <c r="U70" s="184">
        <f t="shared" ca="1" si="9"/>
        <v>0</v>
      </c>
      <c r="V70" s="104"/>
      <c r="W70" s="100">
        <f t="shared" ca="1" si="10"/>
        <v>0</v>
      </c>
      <c r="X70" s="122"/>
      <c r="Y70" s="147">
        <f t="shared" ca="1" si="11"/>
        <v>0</v>
      </c>
      <c r="Z70" s="122"/>
      <c r="AA70" s="147">
        <f t="shared" ca="1" si="12"/>
        <v>0</v>
      </c>
      <c r="AB70" s="122"/>
      <c r="AC70" s="147">
        <f t="shared" ca="1" si="13"/>
        <v>0</v>
      </c>
      <c r="AD70" s="104"/>
      <c r="AE70" s="100">
        <f t="shared" ca="1" si="14"/>
        <v>0</v>
      </c>
      <c r="AF70" s="171"/>
      <c r="AG70" s="140">
        <f t="shared" ca="1" si="15"/>
        <v>0</v>
      </c>
      <c r="AH70" s="83">
        <f t="shared" ca="1" si="17"/>
        <v>0</v>
      </c>
    </row>
    <row r="71" spans="1:34" ht="15" customHeight="1">
      <c r="A71" s="91" t="s">
        <v>367</v>
      </c>
      <c r="B71" s="14" t="s">
        <v>66</v>
      </c>
      <c r="C71" s="4" t="str">
        <f ca="1">IF($A71="","",INDEX(INDIRECT("'MA-Liste'!"&amp;$C$11),MATCH($A71,'MA-Liste'!$M:$M,FALSE)))</f>
        <v>E</v>
      </c>
      <c r="D71" s="19">
        <f t="shared" ca="1" si="0"/>
        <v>75</v>
      </c>
      <c r="E71" s="20">
        <f t="shared" si="16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8"/>
        <v>0</v>
      </c>
      <c r="N71" s="104"/>
      <c r="O71" s="100">
        <f t="shared" ca="1" si="6"/>
        <v>0</v>
      </c>
      <c r="P71" s="183"/>
      <c r="Q71" s="184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04"/>
      <c r="W71" s="100">
        <f t="shared" ca="1" si="10"/>
        <v>0</v>
      </c>
      <c r="X71" s="122"/>
      <c r="Y71" s="147">
        <f t="shared" ca="1" si="11"/>
        <v>0</v>
      </c>
      <c r="Z71" s="122"/>
      <c r="AA71" s="147">
        <f t="shared" ca="1" si="12"/>
        <v>0</v>
      </c>
      <c r="AB71" s="122"/>
      <c r="AC71" s="147">
        <f t="shared" ca="1" si="13"/>
        <v>0</v>
      </c>
      <c r="AD71" s="104"/>
      <c r="AE71" s="100">
        <f t="shared" ca="1" si="14"/>
        <v>0</v>
      </c>
      <c r="AF71" s="171"/>
      <c r="AG71" s="140">
        <f t="shared" ca="1" si="15"/>
        <v>0</v>
      </c>
      <c r="AH71" s="83">
        <f t="shared" ca="1" si="17"/>
        <v>0</v>
      </c>
    </row>
    <row r="72" spans="1:34" ht="15" customHeight="1">
      <c r="A72" s="91" t="s">
        <v>248</v>
      </c>
      <c r="B72" s="14" t="s">
        <v>66</v>
      </c>
      <c r="C72" s="18" t="s">
        <v>6</v>
      </c>
      <c r="D72" s="19">
        <f t="shared" si="0"/>
        <v>100</v>
      </c>
      <c r="E72" s="20">
        <f t="shared" si="16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18"/>
        <v>0</v>
      </c>
      <c r="N72" s="104"/>
      <c r="O72" s="100">
        <f t="shared" si="6"/>
        <v>0</v>
      </c>
      <c r="P72" s="183"/>
      <c r="Q72" s="184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04"/>
      <c r="W72" s="100">
        <f t="shared" si="10"/>
        <v>0</v>
      </c>
      <c r="X72" s="122"/>
      <c r="Y72" s="147">
        <f t="shared" si="11"/>
        <v>0</v>
      </c>
      <c r="Z72" s="122"/>
      <c r="AA72" s="147">
        <f t="shared" si="12"/>
        <v>0</v>
      </c>
      <c r="AB72" s="122"/>
      <c r="AC72" s="147">
        <f t="shared" si="13"/>
        <v>0</v>
      </c>
      <c r="AD72" s="104"/>
      <c r="AE72" s="100">
        <f t="shared" si="14"/>
        <v>0</v>
      </c>
      <c r="AF72" s="171"/>
      <c r="AG72" s="140">
        <f t="shared" si="15"/>
        <v>0</v>
      </c>
      <c r="AH72" s="83">
        <f t="shared" si="17"/>
        <v>0</v>
      </c>
    </row>
    <row r="73" spans="1:34" ht="15" customHeight="1">
      <c r="A73" s="91" t="s">
        <v>249</v>
      </c>
      <c r="B73" s="14" t="s">
        <v>66</v>
      </c>
      <c r="C73" s="18" t="s">
        <v>8</v>
      </c>
      <c r="D73" s="19">
        <f t="shared" si="0"/>
        <v>60</v>
      </c>
      <c r="E73" s="20">
        <f t="shared" si="16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8"/>
        <v>0</v>
      </c>
      <c r="N73" s="104"/>
      <c r="O73" s="100">
        <f t="shared" si="6"/>
        <v>0</v>
      </c>
      <c r="P73" s="183"/>
      <c r="Q73" s="184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04"/>
      <c r="W73" s="100">
        <f t="shared" si="10"/>
        <v>0</v>
      </c>
      <c r="X73" s="122"/>
      <c r="Y73" s="147">
        <f t="shared" si="11"/>
        <v>0</v>
      </c>
      <c r="Z73" s="122"/>
      <c r="AA73" s="147">
        <f t="shared" si="12"/>
        <v>0</v>
      </c>
      <c r="AB73" s="122"/>
      <c r="AC73" s="147">
        <f t="shared" si="13"/>
        <v>0</v>
      </c>
      <c r="AD73" s="104"/>
      <c r="AE73" s="100">
        <f t="shared" si="14"/>
        <v>0</v>
      </c>
      <c r="AF73" s="171"/>
      <c r="AG73" s="140">
        <f t="shared" si="15"/>
        <v>0</v>
      </c>
      <c r="AH73" s="83">
        <f t="shared" si="17"/>
        <v>0</v>
      </c>
    </row>
    <row r="74" spans="1:34" ht="15" customHeight="1">
      <c r="A74" s="91" t="s">
        <v>250</v>
      </c>
      <c r="B74" s="14" t="s">
        <v>66</v>
      </c>
      <c r="C74" s="18" t="s">
        <v>5</v>
      </c>
      <c r="D74" s="19">
        <f t="shared" si="0"/>
        <v>118</v>
      </c>
      <c r="E74" s="20">
        <f t="shared" si="16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8"/>
        <v>0</v>
      </c>
      <c r="N74" s="104"/>
      <c r="O74" s="100">
        <f t="shared" si="6"/>
        <v>0</v>
      </c>
      <c r="P74" s="183"/>
      <c r="Q74" s="184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04"/>
      <c r="W74" s="100">
        <f t="shared" si="10"/>
        <v>0</v>
      </c>
      <c r="X74" s="122"/>
      <c r="Y74" s="147">
        <f t="shared" si="11"/>
        <v>0</v>
      </c>
      <c r="Z74" s="122"/>
      <c r="AA74" s="147">
        <f t="shared" si="12"/>
        <v>0</v>
      </c>
      <c r="AB74" s="122"/>
      <c r="AC74" s="147">
        <f t="shared" si="13"/>
        <v>0</v>
      </c>
      <c r="AD74" s="104"/>
      <c r="AE74" s="100">
        <f t="shared" si="14"/>
        <v>0</v>
      </c>
      <c r="AF74" s="171"/>
      <c r="AG74" s="140">
        <f t="shared" si="15"/>
        <v>0</v>
      </c>
      <c r="AH74" s="83">
        <f t="shared" si="17"/>
        <v>0</v>
      </c>
    </row>
    <row r="75" spans="1:34" ht="15" customHeight="1">
      <c r="A75" s="91" t="s">
        <v>251</v>
      </c>
      <c r="B75" s="14" t="s">
        <v>66</v>
      </c>
      <c r="C75" s="18" t="s">
        <v>5</v>
      </c>
      <c r="D75" s="19">
        <f t="shared" si="0"/>
        <v>118</v>
      </c>
      <c r="E75" s="20">
        <f t="shared" si="16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8"/>
        <v>0</v>
      </c>
      <c r="N75" s="104"/>
      <c r="O75" s="100">
        <f t="shared" si="6"/>
        <v>0</v>
      </c>
      <c r="P75" s="183"/>
      <c r="Q75" s="184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04"/>
      <c r="W75" s="100">
        <f t="shared" si="10"/>
        <v>0</v>
      </c>
      <c r="X75" s="122"/>
      <c r="Y75" s="147">
        <f t="shared" si="11"/>
        <v>0</v>
      </c>
      <c r="Z75" s="122"/>
      <c r="AA75" s="147">
        <f t="shared" si="12"/>
        <v>0</v>
      </c>
      <c r="AB75" s="122"/>
      <c r="AC75" s="147">
        <f t="shared" si="13"/>
        <v>0</v>
      </c>
      <c r="AD75" s="104"/>
      <c r="AE75" s="100">
        <f t="shared" si="14"/>
        <v>0</v>
      </c>
      <c r="AF75" s="171"/>
      <c r="AG75" s="140">
        <f t="shared" si="15"/>
        <v>0</v>
      </c>
      <c r="AH75" s="83">
        <f t="shared" si="17"/>
        <v>0</v>
      </c>
    </row>
    <row r="76" spans="1:34" ht="15" customHeight="1">
      <c r="A76" s="91" t="s">
        <v>252</v>
      </c>
      <c r="B76" s="14" t="s">
        <v>66</v>
      </c>
      <c r="C76" s="18" t="s">
        <v>5</v>
      </c>
      <c r="D76" s="19">
        <f t="shared" si="0"/>
        <v>118</v>
      </c>
      <c r="E76" s="20">
        <f t="shared" si="16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18"/>
        <v>0</v>
      </c>
      <c r="N76" s="104"/>
      <c r="O76" s="100">
        <f t="shared" si="6"/>
        <v>0</v>
      </c>
      <c r="P76" s="183"/>
      <c r="Q76" s="184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04"/>
      <c r="W76" s="100">
        <f t="shared" si="10"/>
        <v>0</v>
      </c>
      <c r="X76" s="122"/>
      <c r="Y76" s="147">
        <f t="shared" si="11"/>
        <v>0</v>
      </c>
      <c r="Z76" s="122"/>
      <c r="AA76" s="147">
        <f t="shared" si="12"/>
        <v>0</v>
      </c>
      <c r="AB76" s="122"/>
      <c r="AC76" s="147">
        <f t="shared" si="13"/>
        <v>0</v>
      </c>
      <c r="AD76" s="104"/>
      <c r="AE76" s="100">
        <f t="shared" si="14"/>
        <v>0</v>
      </c>
      <c r="AF76" s="171"/>
      <c r="AG76" s="140">
        <f t="shared" si="15"/>
        <v>0</v>
      </c>
      <c r="AH76" s="83">
        <f t="shared" si="17"/>
        <v>0</v>
      </c>
    </row>
    <row r="77" spans="1:34" ht="15" customHeight="1">
      <c r="A77" s="91" t="s">
        <v>259</v>
      </c>
      <c r="B77" s="14" t="s">
        <v>66</v>
      </c>
      <c r="C77" s="18" t="s">
        <v>6</v>
      </c>
      <c r="D77" s="19">
        <f t="shared" si="0"/>
        <v>100</v>
      </c>
      <c r="E77" s="20">
        <f t="shared" si="16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8"/>
        <v>0</v>
      </c>
      <c r="N77" s="104"/>
      <c r="O77" s="100">
        <f t="shared" si="6"/>
        <v>0</v>
      </c>
      <c r="P77" s="183"/>
      <c r="Q77" s="184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04"/>
      <c r="W77" s="100">
        <f t="shared" si="10"/>
        <v>0</v>
      </c>
      <c r="X77" s="122"/>
      <c r="Y77" s="147">
        <f t="shared" si="11"/>
        <v>0</v>
      </c>
      <c r="Z77" s="122"/>
      <c r="AA77" s="147">
        <f t="shared" si="12"/>
        <v>0</v>
      </c>
      <c r="AB77" s="122"/>
      <c r="AC77" s="147">
        <f t="shared" si="13"/>
        <v>0</v>
      </c>
      <c r="AD77" s="104"/>
      <c r="AE77" s="100">
        <f t="shared" si="14"/>
        <v>0</v>
      </c>
      <c r="AF77" s="171"/>
      <c r="AG77" s="140">
        <f t="shared" si="15"/>
        <v>0</v>
      </c>
      <c r="AH77" s="83">
        <f t="shared" si="17"/>
        <v>0</v>
      </c>
    </row>
    <row r="78" spans="1:34" ht="15" customHeight="1">
      <c r="A78" s="91" t="s">
        <v>255</v>
      </c>
      <c r="B78" s="14" t="s">
        <v>66</v>
      </c>
      <c r="C78" s="18" t="s">
        <v>6</v>
      </c>
      <c r="D78" s="19">
        <f t="shared" si="0"/>
        <v>100</v>
      </c>
      <c r="E78" s="20">
        <f t="shared" si="16"/>
        <v>0</v>
      </c>
      <c r="F78" s="75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8"/>
        <v>0</v>
      </c>
      <c r="N78" s="104"/>
      <c r="O78" s="100">
        <f t="shared" si="6"/>
        <v>0</v>
      </c>
      <c r="P78" s="183"/>
      <c r="Q78" s="184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04"/>
      <c r="W78" s="100">
        <f t="shared" si="10"/>
        <v>0</v>
      </c>
      <c r="X78" s="122"/>
      <c r="Y78" s="147">
        <f t="shared" si="11"/>
        <v>0</v>
      </c>
      <c r="Z78" s="122"/>
      <c r="AA78" s="147">
        <f t="shared" si="12"/>
        <v>0</v>
      </c>
      <c r="AB78" s="122"/>
      <c r="AC78" s="147">
        <f t="shared" si="13"/>
        <v>0</v>
      </c>
      <c r="AD78" s="104"/>
      <c r="AE78" s="100">
        <f t="shared" si="14"/>
        <v>0</v>
      </c>
      <c r="AF78" s="171"/>
      <c r="AG78" s="140">
        <f t="shared" si="15"/>
        <v>0</v>
      </c>
      <c r="AH78" s="83">
        <f t="shared" si="17"/>
        <v>0</v>
      </c>
    </row>
    <row r="79" spans="1:34" ht="15" customHeight="1">
      <c r="A79" s="91" t="s">
        <v>260</v>
      </c>
      <c r="B79" t="str">
        <f>IF($A79="","",INDEX('MA-Liste'!$D:$D,MATCH($A79,'MA-Liste'!$M:$M,FALSE)))</f>
        <v>AeBo</v>
      </c>
      <c r="C79" s="4" t="str">
        <f ca="1">IF($A79="","",INDEX(INDIRECT("'MA-Liste'!"&amp;$C$11),MATCH($A79,'MA-Liste'!$M:$M,FALSE)))</f>
        <v>D</v>
      </c>
      <c r="D79" s="19">
        <f t="shared" ca="1" si="0"/>
        <v>100</v>
      </c>
      <c r="E79" s="20">
        <f t="shared" si="16"/>
        <v>0</v>
      </c>
      <c r="F79" s="75"/>
      <c r="G79" s="100">
        <f t="shared" ca="1" si="3"/>
        <v>0</v>
      </c>
      <c r="H79" s="122"/>
      <c r="I79" s="147">
        <f t="shared" ca="1" si="3"/>
        <v>0</v>
      </c>
      <c r="J79" s="122"/>
      <c r="K79" s="147">
        <f t="shared" ca="1" si="4"/>
        <v>0</v>
      </c>
      <c r="L79" s="122"/>
      <c r="M79" s="147">
        <f t="shared" ca="1" si="18"/>
        <v>0</v>
      </c>
      <c r="N79" s="104"/>
      <c r="O79" s="100">
        <f t="shared" ca="1" si="6"/>
        <v>0</v>
      </c>
      <c r="P79" s="183"/>
      <c r="Q79" s="184">
        <f t="shared" ca="1" si="7"/>
        <v>0</v>
      </c>
      <c r="R79" s="183"/>
      <c r="S79" s="184">
        <f t="shared" ca="1" si="8"/>
        <v>0</v>
      </c>
      <c r="T79" s="183"/>
      <c r="U79" s="184">
        <f t="shared" ca="1" si="9"/>
        <v>0</v>
      </c>
      <c r="V79" s="104"/>
      <c r="W79" s="100">
        <f t="shared" ca="1" si="10"/>
        <v>0</v>
      </c>
      <c r="X79" s="122"/>
      <c r="Y79" s="147">
        <f t="shared" ca="1" si="11"/>
        <v>0</v>
      </c>
      <c r="Z79" s="122"/>
      <c r="AA79" s="147">
        <f t="shared" ca="1" si="12"/>
        <v>0</v>
      </c>
      <c r="AB79" s="122"/>
      <c r="AC79" s="147">
        <f t="shared" ca="1" si="13"/>
        <v>0</v>
      </c>
      <c r="AD79" s="104"/>
      <c r="AE79" s="100">
        <f t="shared" ca="1" si="14"/>
        <v>0</v>
      </c>
      <c r="AF79" s="171"/>
      <c r="AG79" s="140">
        <f t="shared" ca="1" si="15"/>
        <v>0</v>
      </c>
      <c r="AH79" s="83">
        <f t="shared" ca="1" si="17"/>
        <v>0</v>
      </c>
    </row>
    <row r="80" spans="1:34" ht="15" customHeight="1">
      <c r="A80" s="91" t="s">
        <v>263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16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8"/>
        <v>0</v>
      </c>
      <c r="N80" s="104"/>
      <c r="O80" s="100">
        <f t="shared" ca="1" si="6"/>
        <v>0</v>
      </c>
      <c r="P80" s="183"/>
      <c r="Q80" s="184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04"/>
      <c r="W80" s="100">
        <f t="shared" ca="1" si="10"/>
        <v>0</v>
      </c>
      <c r="X80" s="122"/>
      <c r="Y80" s="147">
        <f t="shared" ca="1" si="11"/>
        <v>0</v>
      </c>
      <c r="Z80" s="122"/>
      <c r="AA80" s="147">
        <f t="shared" ca="1" si="12"/>
        <v>0</v>
      </c>
      <c r="AB80" s="122"/>
      <c r="AC80" s="147">
        <f t="shared" ca="1" si="13"/>
        <v>0</v>
      </c>
      <c r="AD80" s="104"/>
      <c r="AE80" s="100">
        <f t="shared" ca="1" si="14"/>
        <v>0</v>
      </c>
      <c r="AF80" s="171"/>
      <c r="AG80" s="140">
        <f t="shared" ca="1" si="15"/>
        <v>0</v>
      </c>
      <c r="AH80" s="83">
        <f t="shared" ca="1" si="17"/>
        <v>0</v>
      </c>
    </row>
    <row r="81" spans="1:34" ht="15" customHeight="1">
      <c r="A81" s="91" t="s">
        <v>258</v>
      </c>
      <c r="B81" s="14" t="s">
        <v>66</v>
      </c>
      <c r="C81" s="18" t="s">
        <v>6</v>
      </c>
      <c r="D81" s="19">
        <f t="shared" ref="D81:D88" si="19">IF(OR($C81="",$C81=0),"",VLOOKUP($C81,Ansätze,$D$11,FALSE))</f>
        <v>100</v>
      </c>
      <c r="E81" s="20">
        <f t="shared" si="16"/>
        <v>0</v>
      </c>
      <c r="F81" s="75"/>
      <c r="G81" s="100">
        <f t="shared" ref="G81:I100" si="20">IF($D81="",0,$D81*F81)</f>
        <v>0</v>
      </c>
      <c r="H81" s="122"/>
      <c r="I81" s="147">
        <f t="shared" si="20"/>
        <v>0</v>
      </c>
      <c r="J81" s="122"/>
      <c r="K81" s="147">
        <f t="shared" si="4"/>
        <v>0</v>
      </c>
      <c r="L81" s="122"/>
      <c r="M81" s="147">
        <f t="shared" si="18"/>
        <v>0</v>
      </c>
      <c r="N81" s="104"/>
      <c r="O81" s="100">
        <f t="shared" si="6"/>
        <v>0</v>
      </c>
      <c r="P81" s="183"/>
      <c r="Q81" s="184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04"/>
      <c r="W81" s="100">
        <f t="shared" si="10"/>
        <v>0</v>
      </c>
      <c r="X81" s="122"/>
      <c r="Y81" s="147">
        <f t="shared" si="11"/>
        <v>0</v>
      </c>
      <c r="Z81" s="122"/>
      <c r="AA81" s="147">
        <f t="shared" si="12"/>
        <v>0</v>
      </c>
      <c r="AB81" s="122"/>
      <c r="AC81" s="147">
        <f t="shared" si="13"/>
        <v>0</v>
      </c>
      <c r="AD81" s="104"/>
      <c r="AE81" s="100">
        <f t="shared" si="14"/>
        <v>0</v>
      </c>
      <c r="AF81" s="171"/>
      <c r="AG81" s="140">
        <f t="shared" si="15"/>
        <v>0</v>
      </c>
      <c r="AH81" s="83">
        <f t="shared" si="17"/>
        <v>0</v>
      </c>
    </row>
    <row r="82" spans="1:34" ht="15" customHeight="1">
      <c r="A82" s="91" t="s">
        <v>274</v>
      </c>
      <c r="B82" s="14" t="s">
        <v>66</v>
      </c>
      <c r="C82" s="18" t="s">
        <v>9</v>
      </c>
      <c r="D82" s="19">
        <f t="shared" si="19"/>
        <v>35</v>
      </c>
      <c r="E82" s="20">
        <f t="shared" si="16"/>
        <v>0</v>
      </c>
      <c r="F82" s="75"/>
      <c r="G82" s="100">
        <f t="shared" si="20"/>
        <v>0</v>
      </c>
      <c r="H82" s="122"/>
      <c r="I82" s="147">
        <f t="shared" si="20"/>
        <v>0</v>
      </c>
      <c r="J82" s="122"/>
      <c r="K82" s="147">
        <f t="shared" ref="K82:K105" si="21">IF($D82="",0,$D82*J82)</f>
        <v>0</v>
      </c>
      <c r="L82" s="122"/>
      <c r="M82" s="147">
        <f t="shared" si="18"/>
        <v>0</v>
      </c>
      <c r="N82" s="104"/>
      <c r="O82" s="100">
        <f t="shared" ref="O82:O105" si="22">IF($D82="",0,$D82*N82)</f>
        <v>0</v>
      </c>
      <c r="P82" s="183"/>
      <c r="Q82" s="184">
        <f t="shared" ref="Q82:Q105" si="23">IF($D82="",0,$D82*P82)</f>
        <v>0</v>
      </c>
      <c r="R82" s="183"/>
      <c r="S82" s="184">
        <f t="shared" ref="S82:S105" si="24">IF($D82="",0,$D82*R82)</f>
        <v>0</v>
      </c>
      <c r="T82" s="183"/>
      <c r="U82" s="184">
        <f t="shared" ref="U82:U105" si="25">IF($D82="",0,$D82*T82)</f>
        <v>0</v>
      </c>
      <c r="V82" s="104"/>
      <c r="W82" s="100">
        <f t="shared" ref="W82:W105" si="26">IF($D82="",0,$D82*V82)</f>
        <v>0</v>
      </c>
      <c r="X82" s="122"/>
      <c r="Y82" s="147">
        <f t="shared" ref="Y82:Y105" si="27">IF($D82="",0,$D82*X82)</f>
        <v>0</v>
      </c>
      <c r="Z82" s="122"/>
      <c r="AA82" s="147">
        <f t="shared" ref="AA82:AA105" si="28">IF($D82="",0,$D82*Z82)</f>
        <v>0</v>
      </c>
      <c r="AB82" s="122"/>
      <c r="AC82" s="147">
        <f t="shared" ref="AC82:AC105" si="29">IF($D82="",0,$D82*AB82)</f>
        <v>0</v>
      </c>
      <c r="AD82" s="104"/>
      <c r="AE82" s="100">
        <f t="shared" ref="AE82:AE89" si="30">IF($D82="",0,$D82*AD82)</f>
        <v>0</v>
      </c>
      <c r="AF82" s="171"/>
      <c r="AG82" s="140">
        <f t="shared" ref="AG82:AG105" si="31">IF($D82="",0,$D82*AF82)</f>
        <v>0</v>
      </c>
      <c r="AH82" s="83">
        <f t="shared" si="17"/>
        <v>0</v>
      </c>
    </row>
    <row r="83" spans="1:34" ht="15" customHeight="1">
      <c r="A83" s="91" t="s">
        <v>275</v>
      </c>
      <c r="B83" s="14" t="s">
        <v>66</v>
      </c>
      <c r="C83" s="18" t="s">
        <v>5</v>
      </c>
      <c r="D83" s="19">
        <f t="shared" si="19"/>
        <v>118</v>
      </c>
      <c r="E83" s="20">
        <f t="shared" ref="E83:E105" si="32">F83+H83+J83+N83+P83+R83+V83+X83+Z83+AD83+AF83+L83+T83+AB83</f>
        <v>31</v>
      </c>
      <c r="F83" s="75"/>
      <c r="G83" s="100">
        <f t="shared" si="20"/>
        <v>0</v>
      </c>
      <c r="H83" s="122"/>
      <c r="I83" s="147">
        <f t="shared" si="20"/>
        <v>0</v>
      </c>
      <c r="J83" s="122"/>
      <c r="K83" s="147">
        <f t="shared" si="21"/>
        <v>0</v>
      </c>
      <c r="L83" s="122"/>
      <c r="M83" s="147">
        <f t="shared" si="18"/>
        <v>0</v>
      </c>
      <c r="N83" s="104"/>
      <c r="O83" s="100">
        <f t="shared" si="22"/>
        <v>0</v>
      </c>
      <c r="P83" s="183"/>
      <c r="Q83" s="184">
        <f t="shared" si="23"/>
        <v>0</v>
      </c>
      <c r="R83" s="183"/>
      <c r="S83" s="184">
        <f t="shared" si="24"/>
        <v>0</v>
      </c>
      <c r="T83" s="183">
        <v>31</v>
      </c>
      <c r="U83" s="184">
        <f t="shared" si="25"/>
        <v>3658</v>
      </c>
      <c r="V83" s="104"/>
      <c r="W83" s="100">
        <f t="shared" si="26"/>
        <v>0</v>
      </c>
      <c r="X83" s="122"/>
      <c r="Y83" s="147">
        <f t="shared" si="27"/>
        <v>0</v>
      </c>
      <c r="Z83" s="122"/>
      <c r="AA83" s="147">
        <f t="shared" si="28"/>
        <v>0</v>
      </c>
      <c r="AB83" s="122"/>
      <c r="AC83" s="147">
        <f t="shared" si="29"/>
        <v>0</v>
      </c>
      <c r="AD83" s="104"/>
      <c r="AE83" s="100">
        <f t="shared" si="30"/>
        <v>0</v>
      </c>
      <c r="AF83" s="171"/>
      <c r="AG83" s="140">
        <f t="shared" si="31"/>
        <v>0</v>
      </c>
      <c r="AH83" s="83">
        <f t="shared" si="17"/>
        <v>3658</v>
      </c>
    </row>
    <row r="84" spans="1:34" ht="15" customHeight="1">
      <c r="A84" s="91" t="s">
        <v>284</v>
      </c>
      <c r="B84" s="14" t="s">
        <v>66</v>
      </c>
      <c r="C84" s="18" t="s">
        <v>6</v>
      </c>
      <c r="D84" s="19">
        <f t="shared" si="19"/>
        <v>100</v>
      </c>
      <c r="E84" s="20">
        <f t="shared" si="32"/>
        <v>0</v>
      </c>
      <c r="F84" s="75"/>
      <c r="G84" s="100">
        <f t="shared" si="20"/>
        <v>0</v>
      </c>
      <c r="H84" s="122"/>
      <c r="I84" s="147">
        <f t="shared" si="20"/>
        <v>0</v>
      </c>
      <c r="J84" s="122"/>
      <c r="K84" s="147">
        <f t="shared" si="21"/>
        <v>0</v>
      </c>
      <c r="L84" s="122"/>
      <c r="M84" s="147">
        <f t="shared" si="18"/>
        <v>0</v>
      </c>
      <c r="N84" s="104"/>
      <c r="O84" s="100">
        <f t="shared" si="22"/>
        <v>0</v>
      </c>
      <c r="P84" s="183"/>
      <c r="Q84" s="184">
        <f t="shared" si="23"/>
        <v>0</v>
      </c>
      <c r="R84" s="183"/>
      <c r="S84" s="184">
        <f t="shared" si="24"/>
        <v>0</v>
      </c>
      <c r="T84" s="183"/>
      <c r="U84" s="184">
        <f t="shared" si="25"/>
        <v>0</v>
      </c>
      <c r="V84" s="104"/>
      <c r="W84" s="100">
        <f t="shared" si="26"/>
        <v>0</v>
      </c>
      <c r="X84" s="122"/>
      <c r="Y84" s="147">
        <f t="shared" si="27"/>
        <v>0</v>
      </c>
      <c r="Z84" s="122"/>
      <c r="AA84" s="147">
        <f t="shared" si="28"/>
        <v>0</v>
      </c>
      <c r="AB84" s="122"/>
      <c r="AC84" s="147">
        <f t="shared" si="29"/>
        <v>0</v>
      </c>
      <c r="AD84" s="104"/>
      <c r="AE84" s="100">
        <f t="shared" si="30"/>
        <v>0</v>
      </c>
      <c r="AF84" s="171"/>
      <c r="AG84" s="140">
        <f t="shared" si="31"/>
        <v>0</v>
      </c>
      <c r="AH84" s="83">
        <f t="shared" ref="AH84:AH106" si="33">IF(D84="",0,D84*E84)</f>
        <v>0</v>
      </c>
    </row>
    <row r="85" spans="1:34" ht="15" customHeight="1">
      <c r="A85" s="91" t="s">
        <v>285</v>
      </c>
      <c r="B85" s="14" t="s">
        <v>66</v>
      </c>
      <c r="C85" s="18" t="s">
        <v>9</v>
      </c>
      <c r="D85" s="19">
        <f t="shared" si="19"/>
        <v>35</v>
      </c>
      <c r="E85" s="20">
        <f t="shared" si="32"/>
        <v>0</v>
      </c>
      <c r="F85" s="75"/>
      <c r="G85" s="100">
        <f t="shared" si="20"/>
        <v>0</v>
      </c>
      <c r="H85" s="122"/>
      <c r="I85" s="147">
        <f t="shared" si="20"/>
        <v>0</v>
      </c>
      <c r="J85" s="122"/>
      <c r="K85" s="147">
        <f t="shared" si="21"/>
        <v>0</v>
      </c>
      <c r="L85" s="122"/>
      <c r="M85" s="147">
        <f t="shared" si="18"/>
        <v>0</v>
      </c>
      <c r="N85" s="104"/>
      <c r="O85" s="100">
        <f t="shared" si="22"/>
        <v>0</v>
      </c>
      <c r="P85" s="183"/>
      <c r="Q85" s="184">
        <f t="shared" si="23"/>
        <v>0</v>
      </c>
      <c r="R85" s="183"/>
      <c r="S85" s="184">
        <f t="shared" si="24"/>
        <v>0</v>
      </c>
      <c r="T85" s="183"/>
      <c r="U85" s="184">
        <f t="shared" si="25"/>
        <v>0</v>
      </c>
      <c r="V85" s="104"/>
      <c r="W85" s="100">
        <f t="shared" si="26"/>
        <v>0</v>
      </c>
      <c r="X85" s="122"/>
      <c r="Y85" s="147">
        <f t="shared" si="27"/>
        <v>0</v>
      </c>
      <c r="Z85" s="122"/>
      <c r="AA85" s="147">
        <f t="shared" si="28"/>
        <v>0</v>
      </c>
      <c r="AB85" s="122"/>
      <c r="AC85" s="147">
        <f t="shared" si="29"/>
        <v>0</v>
      </c>
      <c r="AD85" s="104"/>
      <c r="AE85" s="100">
        <f t="shared" si="30"/>
        <v>0</v>
      </c>
      <c r="AF85" s="171"/>
      <c r="AG85" s="140">
        <f t="shared" si="31"/>
        <v>0</v>
      </c>
      <c r="AH85" s="83">
        <f t="shared" si="33"/>
        <v>0</v>
      </c>
    </row>
    <row r="86" spans="1:34" ht="15" customHeight="1">
      <c r="A86" s="91" t="s">
        <v>286</v>
      </c>
      <c r="B86" s="14" t="s">
        <v>66</v>
      </c>
      <c r="C86" s="18" t="s">
        <v>6</v>
      </c>
      <c r="D86" s="19">
        <f t="shared" si="19"/>
        <v>100</v>
      </c>
      <c r="E86" s="20">
        <f t="shared" si="32"/>
        <v>0</v>
      </c>
      <c r="F86" s="75"/>
      <c r="G86" s="100">
        <f t="shared" si="20"/>
        <v>0</v>
      </c>
      <c r="H86" s="122"/>
      <c r="I86" s="147">
        <f t="shared" si="20"/>
        <v>0</v>
      </c>
      <c r="J86" s="122"/>
      <c r="K86" s="147">
        <f t="shared" si="21"/>
        <v>0</v>
      </c>
      <c r="L86" s="122"/>
      <c r="M86" s="147">
        <f t="shared" si="18"/>
        <v>0</v>
      </c>
      <c r="N86" s="104"/>
      <c r="O86" s="100">
        <f t="shared" si="22"/>
        <v>0</v>
      </c>
      <c r="P86" s="183"/>
      <c r="Q86" s="184">
        <f t="shared" si="23"/>
        <v>0</v>
      </c>
      <c r="R86" s="183"/>
      <c r="S86" s="184">
        <f t="shared" si="24"/>
        <v>0</v>
      </c>
      <c r="T86" s="183"/>
      <c r="U86" s="184">
        <f t="shared" si="25"/>
        <v>0</v>
      </c>
      <c r="V86" s="104"/>
      <c r="W86" s="100">
        <f t="shared" si="26"/>
        <v>0</v>
      </c>
      <c r="X86" s="122"/>
      <c r="Y86" s="147">
        <f t="shared" si="27"/>
        <v>0</v>
      </c>
      <c r="Z86" s="122"/>
      <c r="AA86" s="147">
        <f t="shared" si="28"/>
        <v>0</v>
      </c>
      <c r="AB86" s="122"/>
      <c r="AC86" s="147">
        <f t="shared" si="29"/>
        <v>0</v>
      </c>
      <c r="AD86" s="104"/>
      <c r="AE86" s="100">
        <f t="shared" si="30"/>
        <v>0</v>
      </c>
      <c r="AF86" s="171"/>
      <c r="AG86" s="140">
        <f t="shared" si="31"/>
        <v>0</v>
      </c>
      <c r="AH86" s="83">
        <f t="shared" si="33"/>
        <v>0</v>
      </c>
    </row>
    <row r="87" spans="1:34" ht="15" customHeight="1">
      <c r="A87" s="91" t="s">
        <v>292</v>
      </c>
      <c r="B87" s="14" t="s">
        <v>66</v>
      </c>
      <c r="C87" s="18" t="s">
        <v>8</v>
      </c>
      <c r="D87" s="19">
        <f t="shared" si="19"/>
        <v>60</v>
      </c>
      <c r="E87" s="20">
        <f t="shared" si="32"/>
        <v>0</v>
      </c>
      <c r="F87" s="75"/>
      <c r="G87" s="100">
        <f t="shared" si="20"/>
        <v>0</v>
      </c>
      <c r="H87" s="122"/>
      <c r="I87" s="147">
        <f t="shared" si="20"/>
        <v>0</v>
      </c>
      <c r="J87" s="122"/>
      <c r="K87" s="147">
        <f t="shared" si="21"/>
        <v>0</v>
      </c>
      <c r="L87" s="122"/>
      <c r="M87" s="147">
        <f t="shared" si="18"/>
        <v>0</v>
      </c>
      <c r="N87" s="104"/>
      <c r="O87" s="100">
        <f t="shared" si="22"/>
        <v>0</v>
      </c>
      <c r="P87" s="183"/>
      <c r="Q87" s="184">
        <f t="shared" si="23"/>
        <v>0</v>
      </c>
      <c r="R87" s="183"/>
      <c r="S87" s="184">
        <f t="shared" si="24"/>
        <v>0</v>
      </c>
      <c r="T87" s="183"/>
      <c r="U87" s="184">
        <f t="shared" si="25"/>
        <v>0</v>
      </c>
      <c r="V87" s="104"/>
      <c r="W87" s="100">
        <f t="shared" si="26"/>
        <v>0</v>
      </c>
      <c r="X87" s="122"/>
      <c r="Y87" s="147">
        <f t="shared" si="27"/>
        <v>0</v>
      </c>
      <c r="Z87" s="122"/>
      <c r="AA87" s="147">
        <f t="shared" si="28"/>
        <v>0</v>
      </c>
      <c r="AB87" s="122"/>
      <c r="AC87" s="147">
        <f t="shared" si="29"/>
        <v>0</v>
      </c>
      <c r="AD87" s="104"/>
      <c r="AE87" s="100">
        <f t="shared" si="30"/>
        <v>0</v>
      </c>
      <c r="AF87" s="171"/>
      <c r="AG87" s="140">
        <f t="shared" si="31"/>
        <v>0</v>
      </c>
      <c r="AH87" s="83">
        <f t="shared" si="33"/>
        <v>0</v>
      </c>
    </row>
    <row r="88" spans="1:34" ht="15" customHeight="1">
      <c r="A88" s="85" t="s">
        <v>296</v>
      </c>
      <c r="B88" t="s">
        <v>66</v>
      </c>
      <c r="C88" s="18" t="s">
        <v>6</v>
      </c>
      <c r="D88" s="19">
        <f t="shared" si="19"/>
        <v>100</v>
      </c>
      <c r="E88" s="20">
        <f t="shared" si="32"/>
        <v>0</v>
      </c>
      <c r="F88" s="75"/>
      <c r="G88" s="100">
        <f t="shared" si="20"/>
        <v>0</v>
      </c>
      <c r="H88" s="122"/>
      <c r="I88" s="147">
        <f t="shared" si="20"/>
        <v>0</v>
      </c>
      <c r="J88" s="122"/>
      <c r="K88" s="147">
        <f t="shared" si="21"/>
        <v>0</v>
      </c>
      <c r="L88" s="122"/>
      <c r="M88" s="147">
        <f t="shared" si="18"/>
        <v>0</v>
      </c>
      <c r="N88" s="104"/>
      <c r="O88" s="100">
        <f t="shared" si="22"/>
        <v>0</v>
      </c>
      <c r="P88" s="183"/>
      <c r="Q88" s="184">
        <f t="shared" si="23"/>
        <v>0</v>
      </c>
      <c r="R88" s="183"/>
      <c r="S88" s="184">
        <f t="shared" si="24"/>
        <v>0</v>
      </c>
      <c r="T88" s="183"/>
      <c r="U88" s="184">
        <f t="shared" si="25"/>
        <v>0</v>
      </c>
      <c r="V88" s="104"/>
      <c r="W88" s="100">
        <f t="shared" si="26"/>
        <v>0</v>
      </c>
      <c r="X88" s="122"/>
      <c r="Y88" s="147">
        <f t="shared" si="27"/>
        <v>0</v>
      </c>
      <c r="Z88" s="122"/>
      <c r="AA88" s="147">
        <f t="shared" si="28"/>
        <v>0</v>
      </c>
      <c r="AB88" s="122"/>
      <c r="AC88" s="147">
        <f t="shared" si="29"/>
        <v>0</v>
      </c>
      <c r="AD88" s="104"/>
      <c r="AE88" s="100">
        <f t="shared" si="30"/>
        <v>0</v>
      </c>
      <c r="AF88" s="171"/>
      <c r="AG88" s="140">
        <f t="shared" si="31"/>
        <v>0</v>
      </c>
      <c r="AH88" s="83">
        <f t="shared" si="33"/>
        <v>0</v>
      </c>
    </row>
    <row r="89" spans="1:34" ht="15" customHeight="1">
      <c r="A89" s="85" t="s">
        <v>308</v>
      </c>
      <c r="B89" t="s">
        <v>66</v>
      </c>
      <c r="C89" s="18" t="s">
        <v>5</v>
      </c>
      <c r="D89" s="19">
        <v>118</v>
      </c>
      <c r="E89" s="20">
        <f t="shared" si="32"/>
        <v>0</v>
      </c>
      <c r="F89" s="75"/>
      <c r="G89" s="100">
        <f t="shared" si="20"/>
        <v>0</v>
      </c>
      <c r="H89" s="122"/>
      <c r="I89" s="147">
        <f t="shared" si="20"/>
        <v>0</v>
      </c>
      <c r="J89" s="122"/>
      <c r="K89" s="147">
        <f t="shared" si="21"/>
        <v>0</v>
      </c>
      <c r="L89" s="122"/>
      <c r="M89" s="147">
        <f t="shared" si="18"/>
        <v>0</v>
      </c>
      <c r="N89" s="104"/>
      <c r="O89" s="100">
        <f t="shared" si="22"/>
        <v>0</v>
      </c>
      <c r="P89" s="183"/>
      <c r="Q89" s="184">
        <f t="shared" si="23"/>
        <v>0</v>
      </c>
      <c r="R89" s="183"/>
      <c r="S89" s="184">
        <f t="shared" si="24"/>
        <v>0</v>
      </c>
      <c r="T89" s="183"/>
      <c r="U89" s="184">
        <f t="shared" si="25"/>
        <v>0</v>
      </c>
      <c r="V89" s="104"/>
      <c r="W89" s="100">
        <f t="shared" si="26"/>
        <v>0</v>
      </c>
      <c r="X89" s="122"/>
      <c r="Y89" s="147">
        <f t="shared" si="27"/>
        <v>0</v>
      </c>
      <c r="Z89" s="122"/>
      <c r="AA89" s="147">
        <f t="shared" si="28"/>
        <v>0</v>
      </c>
      <c r="AB89" s="122"/>
      <c r="AC89" s="147">
        <f t="shared" si="29"/>
        <v>0</v>
      </c>
      <c r="AD89" s="104"/>
      <c r="AE89" s="100">
        <f t="shared" si="30"/>
        <v>0</v>
      </c>
      <c r="AF89" s="171"/>
      <c r="AG89" s="140">
        <f t="shared" si="31"/>
        <v>0</v>
      </c>
      <c r="AH89" s="83">
        <f t="shared" si="33"/>
        <v>0</v>
      </c>
    </row>
    <row r="90" spans="1:34" ht="15" customHeight="1">
      <c r="A90" s="85" t="s">
        <v>318</v>
      </c>
      <c r="B90" s="14" t="s">
        <v>66</v>
      </c>
      <c r="C90" s="18" t="s">
        <v>9</v>
      </c>
      <c r="D90" s="19">
        <v>35</v>
      </c>
      <c r="E90" s="20">
        <f t="shared" si="32"/>
        <v>0</v>
      </c>
      <c r="F90" s="75"/>
      <c r="G90" s="100">
        <f t="shared" si="20"/>
        <v>0</v>
      </c>
      <c r="H90" s="122"/>
      <c r="I90" s="147">
        <f t="shared" si="20"/>
        <v>0</v>
      </c>
      <c r="J90" s="122"/>
      <c r="K90" s="147">
        <f t="shared" si="21"/>
        <v>0</v>
      </c>
      <c r="L90" s="122"/>
      <c r="M90" s="147">
        <f t="shared" si="18"/>
        <v>0</v>
      </c>
      <c r="N90" s="104"/>
      <c r="O90" s="100">
        <f t="shared" si="22"/>
        <v>0</v>
      </c>
      <c r="P90" s="183"/>
      <c r="Q90" s="184">
        <f t="shared" si="23"/>
        <v>0</v>
      </c>
      <c r="R90" s="183"/>
      <c r="S90" s="184">
        <f t="shared" si="24"/>
        <v>0</v>
      </c>
      <c r="T90" s="183"/>
      <c r="U90" s="184">
        <f t="shared" si="25"/>
        <v>0</v>
      </c>
      <c r="V90" s="104"/>
      <c r="W90" s="100">
        <f t="shared" si="26"/>
        <v>0</v>
      </c>
      <c r="X90" s="122"/>
      <c r="Y90" s="147">
        <f t="shared" si="27"/>
        <v>0</v>
      </c>
      <c r="Z90" s="122"/>
      <c r="AA90" s="147">
        <f t="shared" si="28"/>
        <v>0</v>
      </c>
      <c r="AB90" s="122"/>
      <c r="AC90" s="147">
        <f t="shared" si="29"/>
        <v>0</v>
      </c>
      <c r="AD90" s="104"/>
      <c r="AE90" s="100">
        <f>IF($D90="",0,$D90*AD90)</f>
        <v>0</v>
      </c>
      <c r="AF90" s="171"/>
      <c r="AG90" s="140">
        <f t="shared" si="31"/>
        <v>0</v>
      </c>
      <c r="AH90" s="83">
        <f t="shared" si="33"/>
        <v>0</v>
      </c>
    </row>
    <row r="91" spans="1:34" ht="15" customHeight="1">
      <c r="A91" s="85" t="s">
        <v>319</v>
      </c>
      <c r="B91" s="14" t="s">
        <v>66</v>
      </c>
      <c r="C91" s="18" t="s">
        <v>6</v>
      </c>
      <c r="D91" s="19">
        <v>100</v>
      </c>
      <c r="E91" s="20">
        <f t="shared" si="32"/>
        <v>0</v>
      </c>
      <c r="F91" s="75"/>
      <c r="G91" s="100">
        <f t="shared" si="20"/>
        <v>0</v>
      </c>
      <c r="H91" s="122"/>
      <c r="I91" s="147">
        <f t="shared" si="20"/>
        <v>0</v>
      </c>
      <c r="J91" s="122"/>
      <c r="K91" s="147">
        <f t="shared" si="21"/>
        <v>0</v>
      </c>
      <c r="L91" s="122"/>
      <c r="M91" s="147">
        <f t="shared" si="18"/>
        <v>0</v>
      </c>
      <c r="N91" s="104"/>
      <c r="O91" s="100">
        <f t="shared" si="22"/>
        <v>0</v>
      </c>
      <c r="P91" s="183"/>
      <c r="Q91" s="184">
        <f t="shared" si="23"/>
        <v>0</v>
      </c>
      <c r="R91" s="183"/>
      <c r="S91" s="184">
        <f t="shared" si="24"/>
        <v>0</v>
      </c>
      <c r="T91" s="183"/>
      <c r="U91" s="184">
        <f t="shared" si="25"/>
        <v>0</v>
      </c>
      <c r="V91" s="104"/>
      <c r="W91" s="100">
        <f t="shared" si="26"/>
        <v>0</v>
      </c>
      <c r="X91" s="122"/>
      <c r="Y91" s="147">
        <f t="shared" si="27"/>
        <v>0</v>
      </c>
      <c r="Z91" s="122"/>
      <c r="AA91" s="147">
        <f t="shared" si="28"/>
        <v>0</v>
      </c>
      <c r="AB91" s="122"/>
      <c r="AC91" s="147">
        <f t="shared" si="29"/>
        <v>0</v>
      </c>
      <c r="AD91" s="104"/>
      <c r="AE91" s="100">
        <f t="shared" ref="AE91:AE105" si="34">IF($D91="",0,$D91*AD91)</f>
        <v>0</v>
      </c>
      <c r="AF91" s="171"/>
      <c r="AG91" s="140">
        <f t="shared" si="31"/>
        <v>0</v>
      </c>
      <c r="AH91" s="83">
        <f t="shared" si="33"/>
        <v>0</v>
      </c>
    </row>
    <row r="92" spans="1:34" ht="15" customHeight="1">
      <c r="A92" s="85" t="s">
        <v>320</v>
      </c>
      <c r="B92" s="14" t="s">
        <v>66</v>
      </c>
      <c r="C92" s="18" t="s">
        <v>6</v>
      </c>
      <c r="D92" s="19">
        <v>100</v>
      </c>
      <c r="E92" s="20">
        <f t="shared" si="32"/>
        <v>0</v>
      </c>
      <c r="F92" s="75"/>
      <c r="G92" s="100">
        <f t="shared" si="20"/>
        <v>0</v>
      </c>
      <c r="H92" s="122"/>
      <c r="I92" s="147">
        <f t="shared" si="20"/>
        <v>0</v>
      </c>
      <c r="J92" s="122"/>
      <c r="K92" s="147">
        <f t="shared" si="21"/>
        <v>0</v>
      </c>
      <c r="L92" s="122"/>
      <c r="M92" s="147">
        <f t="shared" si="18"/>
        <v>0</v>
      </c>
      <c r="N92" s="104"/>
      <c r="O92" s="100">
        <f t="shared" si="22"/>
        <v>0</v>
      </c>
      <c r="P92" s="183"/>
      <c r="Q92" s="184">
        <f t="shared" si="23"/>
        <v>0</v>
      </c>
      <c r="R92" s="183"/>
      <c r="S92" s="184">
        <f t="shared" si="24"/>
        <v>0</v>
      </c>
      <c r="T92" s="183"/>
      <c r="U92" s="184">
        <f t="shared" si="25"/>
        <v>0</v>
      </c>
      <c r="V92" s="104"/>
      <c r="W92" s="100">
        <f t="shared" si="26"/>
        <v>0</v>
      </c>
      <c r="X92" s="122"/>
      <c r="Y92" s="147">
        <f t="shared" si="27"/>
        <v>0</v>
      </c>
      <c r="Z92" s="122"/>
      <c r="AA92" s="147">
        <f t="shared" si="28"/>
        <v>0</v>
      </c>
      <c r="AB92" s="122"/>
      <c r="AC92" s="147">
        <f t="shared" si="29"/>
        <v>0</v>
      </c>
      <c r="AD92" s="104"/>
      <c r="AE92" s="100">
        <f t="shared" si="34"/>
        <v>0</v>
      </c>
      <c r="AF92" s="171"/>
      <c r="AG92" s="140">
        <f t="shared" si="31"/>
        <v>0</v>
      </c>
      <c r="AH92" s="83">
        <f t="shared" si="33"/>
        <v>0</v>
      </c>
    </row>
    <row r="93" spans="1:34" ht="15" customHeight="1">
      <c r="A93" s="85" t="s">
        <v>330</v>
      </c>
      <c r="B93" s="14" t="s">
        <v>66</v>
      </c>
      <c r="C93" s="18" t="s">
        <v>7</v>
      </c>
      <c r="D93" s="19">
        <v>75</v>
      </c>
      <c r="E93" s="20">
        <f t="shared" si="32"/>
        <v>0</v>
      </c>
      <c r="F93" s="75"/>
      <c r="G93" s="100">
        <f t="shared" si="20"/>
        <v>0</v>
      </c>
      <c r="H93" s="122"/>
      <c r="I93" s="147">
        <f t="shared" si="20"/>
        <v>0</v>
      </c>
      <c r="J93" s="122"/>
      <c r="K93" s="147">
        <f t="shared" si="21"/>
        <v>0</v>
      </c>
      <c r="L93" s="122"/>
      <c r="M93" s="147">
        <f t="shared" si="18"/>
        <v>0</v>
      </c>
      <c r="N93" s="104"/>
      <c r="O93" s="100">
        <f t="shared" si="22"/>
        <v>0</v>
      </c>
      <c r="P93" s="183"/>
      <c r="Q93" s="184">
        <f t="shared" si="23"/>
        <v>0</v>
      </c>
      <c r="R93" s="183"/>
      <c r="S93" s="184">
        <f t="shared" si="24"/>
        <v>0</v>
      </c>
      <c r="T93" s="183"/>
      <c r="U93" s="184">
        <f t="shared" si="25"/>
        <v>0</v>
      </c>
      <c r="V93" s="104"/>
      <c r="W93" s="100">
        <f t="shared" si="26"/>
        <v>0</v>
      </c>
      <c r="X93" s="122"/>
      <c r="Y93" s="147">
        <f t="shared" si="27"/>
        <v>0</v>
      </c>
      <c r="Z93" s="122"/>
      <c r="AA93" s="147">
        <f t="shared" si="28"/>
        <v>0</v>
      </c>
      <c r="AB93" s="122"/>
      <c r="AC93" s="147">
        <f t="shared" si="29"/>
        <v>0</v>
      </c>
      <c r="AD93" s="104"/>
      <c r="AE93" s="100">
        <f t="shared" si="34"/>
        <v>0</v>
      </c>
      <c r="AF93" s="171"/>
      <c r="AG93" s="140">
        <f t="shared" si="31"/>
        <v>0</v>
      </c>
      <c r="AH93" s="83">
        <f t="shared" si="33"/>
        <v>0</v>
      </c>
    </row>
    <row r="94" spans="1:34" ht="15" customHeight="1">
      <c r="A94" s="91" t="s">
        <v>386</v>
      </c>
      <c r="B94" s="14" t="s">
        <v>66</v>
      </c>
      <c r="C94" s="18" t="s">
        <v>9</v>
      </c>
      <c r="D94" s="19">
        <v>35</v>
      </c>
      <c r="E94" s="20">
        <f t="shared" si="32"/>
        <v>32.5</v>
      </c>
      <c r="F94" s="75"/>
      <c r="G94" s="100">
        <f t="shared" si="20"/>
        <v>0</v>
      </c>
      <c r="H94" s="122"/>
      <c r="I94" s="147">
        <f t="shared" si="20"/>
        <v>0</v>
      </c>
      <c r="J94" s="122"/>
      <c r="K94" s="147">
        <f t="shared" si="21"/>
        <v>0</v>
      </c>
      <c r="L94" s="122"/>
      <c r="M94" s="147">
        <f t="shared" si="18"/>
        <v>0</v>
      </c>
      <c r="N94" s="104"/>
      <c r="O94" s="100">
        <f t="shared" si="22"/>
        <v>0</v>
      </c>
      <c r="P94" s="183"/>
      <c r="Q94" s="184">
        <f t="shared" si="23"/>
        <v>0</v>
      </c>
      <c r="R94" s="183"/>
      <c r="S94" s="184">
        <f t="shared" si="24"/>
        <v>0</v>
      </c>
      <c r="T94" s="183"/>
      <c r="U94" s="184">
        <f t="shared" si="25"/>
        <v>0</v>
      </c>
      <c r="V94" s="104"/>
      <c r="W94" s="100">
        <f t="shared" si="26"/>
        <v>0</v>
      </c>
      <c r="X94" s="122"/>
      <c r="Y94" s="147">
        <f t="shared" si="27"/>
        <v>0</v>
      </c>
      <c r="Z94" s="122"/>
      <c r="AA94" s="147">
        <f t="shared" si="28"/>
        <v>0</v>
      </c>
      <c r="AB94" s="122">
        <v>32.5</v>
      </c>
      <c r="AC94" s="147">
        <f t="shared" si="29"/>
        <v>1137.5</v>
      </c>
      <c r="AD94" s="104"/>
      <c r="AE94" s="100">
        <f t="shared" si="34"/>
        <v>0</v>
      </c>
      <c r="AF94" s="171"/>
      <c r="AG94" s="140">
        <f t="shared" si="31"/>
        <v>0</v>
      </c>
      <c r="AH94" s="83">
        <f>IF(D94="",0,D94*E94)</f>
        <v>1137.5</v>
      </c>
    </row>
    <row r="95" spans="1:34" ht="15" customHeight="1">
      <c r="A95" s="91" t="s">
        <v>387</v>
      </c>
      <c r="B95" s="14" t="s">
        <v>66</v>
      </c>
      <c r="C95" s="18" t="s">
        <v>9</v>
      </c>
      <c r="D95" s="19">
        <v>35</v>
      </c>
      <c r="E95" s="20">
        <f t="shared" si="32"/>
        <v>0</v>
      </c>
      <c r="F95" s="75"/>
      <c r="G95" s="100">
        <f t="shared" si="20"/>
        <v>0</v>
      </c>
      <c r="H95" s="122"/>
      <c r="I95" s="147">
        <f t="shared" si="20"/>
        <v>0</v>
      </c>
      <c r="J95" s="122"/>
      <c r="K95" s="147">
        <f t="shared" si="21"/>
        <v>0</v>
      </c>
      <c r="L95" s="122"/>
      <c r="M95" s="147">
        <f t="shared" si="18"/>
        <v>0</v>
      </c>
      <c r="N95" s="104"/>
      <c r="O95" s="100">
        <f t="shared" si="22"/>
        <v>0</v>
      </c>
      <c r="P95" s="183"/>
      <c r="Q95" s="184">
        <f t="shared" si="23"/>
        <v>0</v>
      </c>
      <c r="R95" s="183"/>
      <c r="S95" s="184">
        <f t="shared" si="24"/>
        <v>0</v>
      </c>
      <c r="T95" s="183"/>
      <c r="U95" s="184">
        <f t="shared" si="25"/>
        <v>0</v>
      </c>
      <c r="V95" s="104"/>
      <c r="W95" s="100">
        <f t="shared" si="26"/>
        <v>0</v>
      </c>
      <c r="X95" s="122"/>
      <c r="Y95" s="147">
        <f t="shared" si="27"/>
        <v>0</v>
      </c>
      <c r="Z95" s="122"/>
      <c r="AA95" s="147">
        <f t="shared" si="28"/>
        <v>0</v>
      </c>
      <c r="AB95" s="122"/>
      <c r="AC95" s="147">
        <f t="shared" si="29"/>
        <v>0</v>
      </c>
      <c r="AD95" s="104"/>
      <c r="AE95" s="100">
        <f t="shared" si="34"/>
        <v>0</v>
      </c>
      <c r="AF95" s="171"/>
      <c r="AG95" s="140">
        <f t="shared" si="31"/>
        <v>0</v>
      </c>
      <c r="AH95" s="83">
        <f t="shared" si="33"/>
        <v>0</v>
      </c>
    </row>
    <row r="96" spans="1:34" ht="15" customHeight="1">
      <c r="A96" s="91" t="s">
        <v>388</v>
      </c>
      <c r="B96" s="14" t="s">
        <v>66</v>
      </c>
      <c r="C96" s="18" t="s">
        <v>9</v>
      </c>
      <c r="D96" s="19">
        <v>35</v>
      </c>
      <c r="E96" s="20">
        <f t="shared" si="32"/>
        <v>0</v>
      </c>
      <c r="F96" s="75"/>
      <c r="G96" s="100">
        <f t="shared" si="20"/>
        <v>0</v>
      </c>
      <c r="H96" s="122"/>
      <c r="I96" s="147">
        <f t="shared" si="20"/>
        <v>0</v>
      </c>
      <c r="J96" s="122"/>
      <c r="K96" s="147">
        <f t="shared" si="21"/>
        <v>0</v>
      </c>
      <c r="L96" s="122"/>
      <c r="M96" s="147">
        <f t="shared" si="18"/>
        <v>0</v>
      </c>
      <c r="N96" s="104"/>
      <c r="O96" s="100">
        <f t="shared" si="22"/>
        <v>0</v>
      </c>
      <c r="P96" s="183"/>
      <c r="Q96" s="184">
        <f t="shared" si="23"/>
        <v>0</v>
      </c>
      <c r="R96" s="183"/>
      <c r="S96" s="184">
        <f t="shared" si="24"/>
        <v>0</v>
      </c>
      <c r="T96" s="183"/>
      <c r="U96" s="184">
        <f t="shared" si="25"/>
        <v>0</v>
      </c>
      <c r="V96" s="104"/>
      <c r="W96" s="100">
        <f t="shared" si="26"/>
        <v>0</v>
      </c>
      <c r="X96" s="122"/>
      <c r="Y96" s="147">
        <f t="shared" si="27"/>
        <v>0</v>
      </c>
      <c r="Z96" s="122"/>
      <c r="AA96" s="147">
        <f t="shared" si="28"/>
        <v>0</v>
      </c>
      <c r="AB96" s="122"/>
      <c r="AC96" s="147">
        <f t="shared" si="29"/>
        <v>0</v>
      </c>
      <c r="AD96" s="104"/>
      <c r="AE96" s="100">
        <f t="shared" si="34"/>
        <v>0</v>
      </c>
      <c r="AF96" s="171"/>
      <c r="AG96" s="140">
        <f t="shared" si="31"/>
        <v>0</v>
      </c>
      <c r="AH96" s="83">
        <f t="shared" si="33"/>
        <v>0</v>
      </c>
    </row>
    <row r="97" spans="1:35" ht="15" customHeight="1">
      <c r="A97" s="91" t="s">
        <v>389</v>
      </c>
      <c r="B97" s="14" t="s">
        <v>66</v>
      </c>
      <c r="C97" s="18" t="s">
        <v>9</v>
      </c>
      <c r="D97" s="19">
        <v>35</v>
      </c>
      <c r="E97" s="20">
        <f t="shared" si="32"/>
        <v>0</v>
      </c>
      <c r="F97" s="75"/>
      <c r="G97" s="100">
        <f t="shared" si="20"/>
        <v>0</v>
      </c>
      <c r="H97" s="122"/>
      <c r="I97" s="147">
        <f t="shared" si="20"/>
        <v>0</v>
      </c>
      <c r="J97" s="122"/>
      <c r="K97" s="147">
        <f t="shared" si="21"/>
        <v>0</v>
      </c>
      <c r="L97" s="122"/>
      <c r="M97" s="147">
        <f t="shared" si="18"/>
        <v>0</v>
      </c>
      <c r="N97" s="104"/>
      <c r="O97" s="100">
        <f t="shared" si="22"/>
        <v>0</v>
      </c>
      <c r="P97" s="183"/>
      <c r="Q97" s="184">
        <f t="shared" si="23"/>
        <v>0</v>
      </c>
      <c r="R97" s="183"/>
      <c r="S97" s="184">
        <f t="shared" si="24"/>
        <v>0</v>
      </c>
      <c r="T97" s="183"/>
      <c r="U97" s="184">
        <f t="shared" si="25"/>
        <v>0</v>
      </c>
      <c r="V97" s="104"/>
      <c r="W97" s="100">
        <f t="shared" si="26"/>
        <v>0</v>
      </c>
      <c r="X97" s="122"/>
      <c r="Y97" s="147">
        <f t="shared" si="27"/>
        <v>0</v>
      </c>
      <c r="Z97" s="122"/>
      <c r="AA97" s="147">
        <f t="shared" si="28"/>
        <v>0</v>
      </c>
      <c r="AB97" s="122"/>
      <c r="AC97" s="147">
        <f t="shared" si="29"/>
        <v>0</v>
      </c>
      <c r="AD97" s="104"/>
      <c r="AE97" s="100">
        <f t="shared" si="34"/>
        <v>0</v>
      </c>
      <c r="AF97" s="171"/>
      <c r="AG97" s="140">
        <f t="shared" si="31"/>
        <v>0</v>
      </c>
      <c r="AH97" s="83">
        <f t="shared" si="33"/>
        <v>0</v>
      </c>
    </row>
    <row r="98" spans="1:35" ht="15" customHeight="1">
      <c r="A98" s="85" t="s">
        <v>336</v>
      </c>
      <c r="B98" s="14" t="s">
        <v>66</v>
      </c>
      <c r="C98" s="18" t="s">
        <v>9</v>
      </c>
      <c r="D98" s="19">
        <v>35</v>
      </c>
      <c r="E98" s="20">
        <f t="shared" si="32"/>
        <v>0</v>
      </c>
      <c r="F98" s="75"/>
      <c r="G98" s="100">
        <f t="shared" si="20"/>
        <v>0</v>
      </c>
      <c r="H98" s="122"/>
      <c r="I98" s="147">
        <f t="shared" si="20"/>
        <v>0</v>
      </c>
      <c r="J98" s="122"/>
      <c r="K98" s="147">
        <f t="shared" si="21"/>
        <v>0</v>
      </c>
      <c r="L98" s="122"/>
      <c r="M98" s="147">
        <f t="shared" si="18"/>
        <v>0</v>
      </c>
      <c r="N98" s="104"/>
      <c r="O98" s="100">
        <f t="shared" si="22"/>
        <v>0</v>
      </c>
      <c r="P98" s="183"/>
      <c r="Q98" s="184">
        <f t="shared" si="23"/>
        <v>0</v>
      </c>
      <c r="R98" s="183"/>
      <c r="S98" s="184">
        <f t="shared" si="24"/>
        <v>0</v>
      </c>
      <c r="T98" s="183"/>
      <c r="U98" s="184">
        <f t="shared" si="25"/>
        <v>0</v>
      </c>
      <c r="V98" s="104"/>
      <c r="W98" s="100">
        <f t="shared" si="26"/>
        <v>0</v>
      </c>
      <c r="X98" s="122"/>
      <c r="Y98" s="147">
        <f t="shared" si="27"/>
        <v>0</v>
      </c>
      <c r="Z98" s="122"/>
      <c r="AA98" s="147">
        <f t="shared" si="28"/>
        <v>0</v>
      </c>
      <c r="AB98" s="122"/>
      <c r="AC98" s="147">
        <f t="shared" si="29"/>
        <v>0</v>
      </c>
      <c r="AD98" s="104"/>
      <c r="AE98" s="100">
        <f t="shared" si="34"/>
        <v>0</v>
      </c>
      <c r="AF98" s="171"/>
      <c r="AG98" s="140">
        <f t="shared" si="31"/>
        <v>0</v>
      </c>
      <c r="AH98" s="83">
        <f t="shared" si="33"/>
        <v>0</v>
      </c>
    </row>
    <row r="99" spans="1:35" ht="15" customHeight="1">
      <c r="A99" s="85" t="s">
        <v>340</v>
      </c>
      <c r="B99" s="14" t="s">
        <v>66</v>
      </c>
      <c r="C99" s="18" t="s">
        <v>9</v>
      </c>
      <c r="D99" s="19">
        <v>35</v>
      </c>
      <c r="E99" s="20">
        <f t="shared" si="32"/>
        <v>0</v>
      </c>
      <c r="F99" s="75"/>
      <c r="G99" s="100">
        <f t="shared" si="20"/>
        <v>0</v>
      </c>
      <c r="H99" s="107"/>
      <c r="I99" s="147">
        <f t="shared" si="20"/>
        <v>0</v>
      </c>
      <c r="J99" s="214"/>
      <c r="K99" s="147">
        <f t="shared" si="21"/>
        <v>0</v>
      </c>
      <c r="L99" s="214"/>
      <c r="M99" s="147">
        <f t="shared" si="18"/>
        <v>0</v>
      </c>
      <c r="N99" s="75"/>
      <c r="O99" s="100">
        <f t="shared" si="22"/>
        <v>0</v>
      </c>
      <c r="P99" s="233"/>
      <c r="Q99" s="184">
        <f t="shared" si="23"/>
        <v>0</v>
      </c>
      <c r="R99" s="234"/>
      <c r="S99" s="184">
        <f t="shared" si="24"/>
        <v>0</v>
      </c>
      <c r="T99" s="234"/>
      <c r="U99" s="184">
        <f t="shared" si="25"/>
        <v>0</v>
      </c>
      <c r="V99" s="75"/>
      <c r="W99" s="100">
        <f t="shared" si="26"/>
        <v>0</v>
      </c>
      <c r="X99" s="107"/>
      <c r="Y99" s="147">
        <f t="shared" si="27"/>
        <v>0</v>
      </c>
      <c r="Z99" s="107"/>
      <c r="AA99" s="147">
        <f t="shared" si="28"/>
        <v>0</v>
      </c>
      <c r="AB99" s="107"/>
      <c r="AC99" s="147">
        <f t="shared" si="29"/>
        <v>0</v>
      </c>
      <c r="AD99" s="75"/>
      <c r="AE99" s="100">
        <f t="shared" si="34"/>
        <v>0</v>
      </c>
      <c r="AF99" s="171"/>
      <c r="AG99" s="140">
        <f t="shared" si="31"/>
        <v>0</v>
      </c>
      <c r="AH99" s="83">
        <f t="shared" si="33"/>
        <v>0</v>
      </c>
    </row>
    <row r="100" spans="1:35" ht="15" customHeight="1">
      <c r="A100" s="85" t="s">
        <v>343</v>
      </c>
      <c r="B100" s="14" t="s">
        <v>66</v>
      </c>
      <c r="C100" s="18" t="s">
        <v>9</v>
      </c>
      <c r="D100" s="19">
        <v>35</v>
      </c>
      <c r="E100" s="20">
        <f t="shared" si="32"/>
        <v>0</v>
      </c>
      <c r="F100" s="75"/>
      <c r="G100" s="100">
        <f t="shared" si="20"/>
        <v>0</v>
      </c>
      <c r="H100" s="107"/>
      <c r="I100" s="147">
        <f t="shared" si="20"/>
        <v>0</v>
      </c>
      <c r="J100" s="214"/>
      <c r="K100" s="147">
        <f t="shared" si="21"/>
        <v>0</v>
      </c>
      <c r="L100" s="214"/>
      <c r="M100" s="147">
        <f t="shared" si="18"/>
        <v>0</v>
      </c>
      <c r="N100" s="75"/>
      <c r="O100" s="100">
        <f t="shared" si="22"/>
        <v>0</v>
      </c>
      <c r="P100" s="233"/>
      <c r="Q100" s="184">
        <f t="shared" si="23"/>
        <v>0</v>
      </c>
      <c r="R100" s="234"/>
      <c r="S100" s="184">
        <f t="shared" si="24"/>
        <v>0</v>
      </c>
      <c r="T100" s="234"/>
      <c r="U100" s="184">
        <f t="shared" si="25"/>
        <v>0</v>
      </c>
      <c r="V100" s="75"/>
      <c r="W100" s="100">
        <f t="shared" si="26"/>
        <v>0</v>
      </c>
      <c r="X100" s="107"/>
      <c r="Y100" s="147">
        <f t="shared" si="27"/>
        <v>0</v>
      </c>
      <c r="Z100" s="107"/>
      <c r="AA100" s="147">
        <f t="shared" si="28"/>
        <v>0</v>
      </c>
      <c r="AB100" s="107"/>
      <c r="AC100" s="147">
        <f t="shared" si="29"/>
        <v>0</v>
      </c>
      <c r="AD100" s="75"/>
      <c r="AE100" s="100">
        <f t="shared" si="34"/>
        <v>0</v>
      </c>
      <c r="AF100" s="171"/>
      <c r="AG100" s="140">
        <f t="shared" si="31"/>
        <v>0</v>
      </c>
      <c r="AH100" s="83">
        <f t="shared" si="33"/>
        <v>0</v>
      </c>
    </row>
    <row r="101" spans="1:35" ht="15" customHeight="1">
      <c r="A101" s="85" t="s">
        <v>348</v>
      </c>
      <c r="B101" s="14" t="s">
        <v>66</v>
      </c>
      <c r="C101" s="18" t="s">
        <v>4</v>
      </c>
      <c r="D101" s="19">
        <v>140</v>
      </c>
      <c r="E101" s="20">
        <f t="shared" si="32"/>
        <v>0</v>
      </c>
      <c r="F101" s="75"/>
      <c r="G101" s="100">
        <f>IF($D101="",0,$D101*F101)</f>
        <v>0</v>
      </c>
      <c r="H101" s="107"/>
      <c r="I101" s="147">
        <f>IF($D101="",0,$D101*H101)</f>
        <v>0</v>
      </c>
      <c r="J101" s="214"/>
      <c r="K101" s="147">
        <f t="shared" si="21"/>
        <v>0</v>
      </c>
      <c r="L101" s="214"/>
      <c r="M101" s="147">
        <f t="shared" si="18"/>
        <v>0</v>
      </c>
      <c r="N101" s="75"/>
      <c r="O101" s="100">
        <f t="shared" si="22"/>
        <v>0</v>
      </c>
      <c r="P101" s="233"/>
      <c r="Q101" s="184">
        <f t="shared" si="23"/>
        <v>0</v>
      </c>
      <c r="R101" s="234"/>
      <c r="S101" s="184">
        <f t="shared" si="24"/>
        <v>0</v>
      </c>
      <c r="T101" s="234"/>
      <c r="U101" s="184">
        <f t="shared" si="25"/>
        <v>0</v>
      </c>
      <c r="V101" s="75"/>
      <c r="W101" s="100">
        <f t="shared" si="26"/>
        <v>0</v>
      </c>
      <c r="X101" s="107"/>
      <c r="Y101" s="147">
        <f t="shared" si="27"/>
        <v>0</v>
      </c>
      <c r="Z101" s="107"/>
      <c r="AA101" s="147">
        <f t="shared" si="28"/>
        <v>0</v>
      </c>
      <c r="AB101" s="107"/>
      <c r="AC101" s="147">
        <f t="shared" si="29"/>
        <v>0</v>
      </c>
      <c r="AD101" s="75"/>
      <c r="AE101" s="100">
        <f t="shared" si="34"/>
        <v>0</v>
      </c>
      <c r="AF101" s="171"/>
      <c r="AG101" s="140">
        <f t="shared" si="31"/>
        <v>0</v>
      </c>
      <c r="AH101" s="83">
        <f t="shared" si="33"/>
        <v>0</v>
      </c>
    </row>
    <row r="102" spans="1:35" ht="15" customHeight="1">
      <c r="A102" s="85" t="s">
        <v>355</v>
      </c>
      <c r="B102" s="14" t="s">
        <v>66</v>
      </c>
      <c r="C102" s="18" t="s">
        <v>8</v>
      </c>
      <c r="D102" s="19">
        <v>60</v>
      </c>
      <c r="E102" s="20">
        <f t="shared" si="32"/>
        <v>0</v>
      </c>
      <c r="F102" s="75"/>
      <c r="G102" s="100">
        <f>IF($D102="",0,$D102*F102)</f>
        <v>0</v>
      </c>
      <c r="H102" s="107"/>
      <c r="I102" s="147">
        <f>IF($D102="",0,$D102*H102)</f>
        <v>0</v>
      </c>
      <c r="J102" s="214"/>
      <c r="K102" s="147">
        <f t="shared" si="21"/>
        <v>0</v>
      </c>
      <c r="L102" s="214"/>
      <c r="M102" s="147">
        <f t="shared" ref="M102:M105" si="35">IF($D102="",0,$D102*L102)</f>
        <v>0</v>
      </c>
      <c r="N102" s="75"/>
      <c r="O102" s="100">
        <f t="shared" si="22"/>
        <v>0</v>
      </c>
      <c r="P102" s="233"/>
      <c r="Q102" s="184">
        <f t="shared" si="23"/>
        <v>0</v>
      </c>
      <c r="R102" s="234"/>
      <c r="S102" s="184">
        <f t="shared" si="24"/>
        <v>0</v>
      </c>
      <c r="T102" s="234"/>
      <c r="U102" s="184">
        <f t="shared" si="25"/>
        <v>0</v>
      </c>
      <c r="V102" s="75"/>
      <c r="W102" s="100">
        <f t="shared" si="26"/>
        <v>0</v>
      </c>
      <c r="X102" s="107"/>
      <c r="Y102" s="147">
        <f t="shared" si="27"/>
        <v>0</v>
      </c>
      <c r="Z102" s="107"/>
      <c r="AA102" s="147">
        <f t="shared" si="28"/>
        <v>0</v>
      </c>
      <c r="AB102" s="107"/>
      <c r="AC102" s="147">
        <f t="shared" si="29"/>
        <v>0</v>
      </c>
      <c r="AD102" s="75"/>
      <c r="AE102" s="100">
        <f t="shared" si="34"/>
        <v>0</v>
      </c>
      <c r="AF102" s="171"/>
      <c r="AG102" s="140">
        <f t="shared" si="31"/>
        <v>0</v>
      </c>
      <c r="AH102" s="83">
        <f t="shared" si="33"/>
        <v>0</v>
      </c>
    </row>
    <row r="103" spans="1:35" ht="15" customHeight="1">
      <c r="A103" s="91" t="s">
        <v>372</v>
      </c>
      <c r="B103" s="14" t="s">
        <v>66</v>
      </c>
      <c r="C103" s="18" t="str">
        <f ca="1">IF($A103="","",INDEX(INDIRECT("'MA-Liste'!"&amp;$C$11),MATCH($A103,'MA-Liste'!$M:$M,FALSE)))</f>
        <v>G</v>
      </c>
      <c r="D103" s="19">
        <f t="shared" ref="D103:D105" ca="1" si="36">IF(OR($C103="",$C103=0),"",VLOOKUP($C103,Ansätze,$D$11,FALSE))</f>
        <v>35</v>
      </c>
      <c r="E103" s="20">
        <f t="shared" si="32"/>
        <v>0</v>
      </c>
      <c r="F103" s="75"/>
      <c r="G103" s="100">
        <f ca="1">IF($D103="",0,$D103*F103)</f>
        <v>0</v>
      </c>
      <c r="H103" s="107"/>
      <c r="I103" s="147">
        <f ca="1">IF($D103="",0,$D103*H103)</f>
        <v>0</v>
      </c>
      <c r="J103" s="214"/>
      <c r="K103" s="147">
        <f t="shared" ca="1" si="21"/>
        <v>0</v>
      </c>
      <c r="L103" s="214"/>
      <c r="M103" s="147">
        <f t="shared" ca="1" si="35"/>
        <v>0</v>
      </c>
      <c r="N103" s="75"/>
      <c r="O103" s="100">
        <f t="shared" ca="1" si="22"/>
        <v>0</v>
      </c>
      <c r="P103" s="233"/>
      <c r="Q103" s="184">
        <f t="shared" ca="1" si="23"/>
        <v>0</v>
      </c>
      <c r="R103" s="234"/>
      <c r="S103" s="184">
        <f t="shared" ca="1" si="24"/>
        <v>0</v>
      </c>
      <c r="T103" s="234"/>
      <c r="U103" s="184">
        <f t="shared" ca="1" si="25"/>
        <v>0</v>
      </c>
      <c r="V103" s="75"/>
      <c r="W103" s="100">
        <f t="shared" ca="1" si="26"/>
        <v>0</v>
      </c>
      <c r="X103" s="107"/>
      <c r="Y103" s="147">
        <f t="shared" ca="1" si="27"/>
        <v>0</v>
      </c>
      <c r="Z103" s="107"/>
      <c r="AA103" s="147">
        <f t="shared" ca="1" si="28"/>
        <v>0</v>
      </c>
      <c r="AB103" s="107"/>
      <c r="AC103" s="147">
        <f t="shared" ca="1" si="29"/>
        <v>0</v>
      </c>
      <c r="AD103" s="75"/>
      <c r="AE103" s="100">
        <f t="shared" ca="1" si="34"/>
        <v>0</v>
      </c>
      <c r="AF103" s="171"/>
      <c r="AG103" s="140">
        <f t="shared" ca="1" si="31"/>
        <v>0</v>
      </c>
      <c r="AH103" s="83">
        <f t="shared" ca="1" si="33"/>
        <v>0</v>
      </c>
    </row>
    <row r="104" spans="1:35" ht="15" customHeight="1">
      <c r="A104" s="91" t="s">
        <v>370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ca="1" si="36"/>
        <v>35</v>
      </c>
      <c r="E104" s="20">
        <f t="shared" si="32"/>
        <v>0</v>
      </c>
      <c r="F104" s="75"/>
      <c r="G104" s="100">
        <f ca="1">IF($D104="",0,$D104*F104)</f>
        <v>0</v>
      </c>
      <c r="H104" s="107"/>
      <c r="I104" s="147">
        <f ca="1">IF($D104="",0,$D104*H104)</f>
        <v>0</v>
      </c>
      <c r="J104" s="214"/>
      <c r="K104" s="147">
        <f t="shared" ca="1" si="21"/>
        <v>0</v>
      </c>
      <c r="L104" s="214"/>
      <c r="M104" s="147">
        <f t="shared" ca="1" si="35"/>
        <v>0</v>
      </c>
      <c r="N104" s="75"/>
      <c r="O104" s="100">
        <f t="shared" ca="1" si="22"/>
        <v>0</v>
      </c>
      <c r="P104" s="233"/>
      <c r="Q104" s="184">
        <f t="shared" ca="1" si="23"/>
        <v>0</v>
      </c>
      <c r="R104" s="234"/>
      <c r="S104" s="184">
        <f t="shared" ca="1" si="24"/>
        <v>0</v>
      </c>
      <c r="T104" s="234"/>
      <c r="U104" s="184">
        <f t="shared" ca="1" si="25"/>
        <v>0</v>
      </c>
      <c r="V104" s="75"/>
      <c r="W104" s="100">
        <f t="shared" ca="1" si="26"/>
        <v>0</v>
      </c>
      <c r="X104" s="107"/>
      <c r="Y104" s="147">
        <f t="shared" ca="1" si="27"/>
        <v>0</v>
      </c>
      <c r="Z104" s="107"/>
      <c r="AA104" s="147">
        <f t="shared" ca="1" si="28"/>
        <v>0</v>
      </c>
      <c r="AB104" s="107"/>
      <c r="AC104" s="147">
        <f t="shared" ca="1" si="29"/>
        <v>0</v>
      </c>
      <c r="AD104" s="75"/>
      <c r="AE104" s="100">
        <f t="shared" ca="1" si="34"/>
        <v>0</v>
      </c>
      <c r="AF104" s="171"/>
      <c r="AG104" s="140">
        <f t="shared" ca="1" si="31"/>
        <v>0</v>
      </c>
      <c r="AH104" s="83">
        <f t="shared" ca="1" si="33"/>
        <v>0</v>
      </c>
    </row>
    <row r="105" spans="1:35" ht="15" customHeight="1">
      <c r="A105" s="91" t="s">
        <v>381</v>
      </c>
      <c r="B105" s="14" t="s">
        <v>66</v>
      </c>
      <c r="C105" s="18" t="str">
        <f ca="1">IF($A105="","",INDEX(INDIRECT("'MA-Liste'!"&amp;$C$11),MATCH($A105,'MA-Liste'!$M:$M,FALSE)))</f>
        <v>C</v>
      </c>
      <c r="D105" s="19">
        <f t="shared" ca="1" si="36"/>
        <v>118</v>
      </c>
      <c r="E105" s="20">
        <f t="shared" si="32"/>
        <v>0</v>
      </c>
      <c r="F105" s="75"/>
      <c r="G105" s="100">
        <f ca="1">IF($D105="",0,$D105*F105)</f>
        <v>0</v>
      </c>
      <c r="H105" s="107"/>
      <c r="I105" s="147">
        <f ca="1">IF($D105="",0,$D105*H105)</f>
        <v>0</v>
      </c>
      <c r="J105" s="214"/>
      <c r="K105" s="147">
        <f t="shared" ca="1" si="21"/>
        <v>0</v>
      </c>
      <c r="L105" s="214"/>
      <c r="M105" s="147">
        <f t="shared" ca="1" si="35"/>
        <v>0</v>
      </c>
      <c r="N105" s="75"/>
      <c r="O105" s="100">
        <f t="shared" ca="1" si="22"/>
        <v>0</v>
      </c>
      <c r="P105" s="233"/>
      <c r="Q105" s="184">
        <f t="shared" ca="1" si="23"/>
        <v>0</v>
      </c>
      <c r="R105" s="234"/>
      <c r="S105" s="184">
        <f t="shared" ca="1" si="24"/>
        <v>0</v>
      </c>
      <c r="T105" s="234"/>
      <c r="U105" s="184">
        <f t="shared" ca="1" si="25"/>
        <v>0</v>
      </c>
      <c r="V105" s="75"/>
      <c r="W105" s="100">
        <f t="shared" ca="1" si="26"/>
        <v>0</v>
      </c>
      <c r="X105" s="107"/>
      <c r="Y105" s="147">
        <f t="shared" ca="1" si="27"/>
        <v>0</v>
      </c>
      <c r="Z105" s="107"/>
      <c r="AA105" s="147">
        <f t="shared" ca="1" si="28"/>
        <v>0</v>
      </c>
      <c r="AB105" s="107"/>
      <c r="AC105" s="147">
        <f t="shared" ca="1" si="29"/>
        <v>0</v>
      </c>
      <c r="AD105" s="75"/>
      <c r="AE105" s="100">
        <f t="shared" ca="1" si="34"/>
        <v>0</v>
      </c>
      <c r="AF105" s="171"/>
      <c r="AG105" s="140">
        <f t="shared" ca="1" si="31"/>
        <v>0</v>
      </c>
      <c r="AH105" s="83">
        <f t="shared" ca="1" si="33"/>
        <v>0</v>
      </c>
    </row>
    <row r="106" spans="1:35" ht="15" customHeight="1">
      <c r="A106" s="85"/>
      <c r="B106" s="14"/>
      <c r="C106" s="18"/>
      <c r="D106" s="19"/>
      <c r="E106" s="20"/>
      <c r="F106" s="75"/>
      <c r="G106" s="100"/>
      <c r="H106" s="107"/>
      <c r="I106" s="147"/>
      <c r="J106" s="214"/>
      <c r="K106" s="147"/>
      <c r="L106" s="214"/>
      <c r="M106" s="147"/>
      <c r="N106" s="75"/>
      <c r="O106" s="100"/>
      <c r="P106" s="233"/>
      <c r="Q106" s="184"/>
      <c r="R106" s="234"/>
      <c r="S106" s="184"/>
      <c r="T106" s="234"/>
      <c r="U106" s="184"/>
      <c r="V106" s="75"/>
      <c r="W106" s="100"/>
      <c r="X106" s="107"/>
      <c r="Y106" s="147"/>
      <c r="Z106" s="107"/>
      <c r="AA106" s="147"/>
      <c r="AB106" s="107"/>
      <c r="AC106" s="147"/>
      <c r="AD106" s="75"/>
      <c r="AE106" s="100"/>
      <c r="AF106" s="171"/>
      <c r="AG106" s="140"/>
      <c r="AH106" s="83">
        <f t="shared" si="33"/>
        <v>0</v>
      </c>
    </row>
    <row r="107" spans="1:35" s="62" customFormat="1" ht="15" customHeight="1">
      <c r="A107" s="86"/>
      <c r="C107" s="63" t="s">
        <v>155</v>
      </c>
      <c r="D107" s="57"/>
      <c r="E107" s="20">
        <f t="shared" ref="E107" si="37">F107+H107+J107+N107+P107+R107+V107+X107+Z107+AD107+AF107</f>
        <v>0</v>
      </c>
      <c r="F107" s="76">
        <f>SUM(F12:F106)</f>
        <v>0</v>
      </c>
      <c r="G107" s="77"/>
      <c r="H107" s="154">
        <f>SUM(H12:H106)</f>
        <v>0</v>
      </c>
      <c r="I107" s="155"/>
      <c r="J107" s="207">
        <f>SUM(J12:J106)</f>
        <v>0</v>
      </c>
      <c r="K107" s="207"/>
      <c r="L107" s="207">
        <f>SUM(L12:L106)</f>
        <v>8.75</v>
      </c>
      <c r="M107" s="207"/>
      <c r="N107" s="76">
        <f>SUM(N12:N106)</f>
        <v>0</v>
      </c>
      <c r="O107" s="77"/>
      <c r="P107" s="185">
        <f>SUM(P12:P106)</f>
        <v>0</v>
      </c>
      <c r="Q107" s="186"/>
      <c r="R107" s="212">
        <f>SUM(R12:R106)</f>
        <v>0</v>
      </c>
      <c r="S107" s="212"/>
      <c r="T107" s="212">
        <f>SUM(T12:T106)</f>
        <v>39</v>
      </c>
      <c r="U107" s="212"/>
      <c r="V107" s="76">
        <f>SUM(V12:V106)</f>
        <v>0</v>
      </c>
      <c r="W107" s="77"/>
      <c r="X107" s="154">
        <f>SUM(X12:X106)</f>
        <v>0</v>
      </c>
      <c r="Y107" s="155"/>
      <c r="Z107" s="154">
        <f>SUM(Z12:Z106)</f>
        <v>0</v>
      </c>
      <c r="AA107" s="155"/>
      <c r="AB107" s="154">
        <f>SUM(AB12:AB106)</f>
        <v>42.25</v>
      </c>
      <c r="AC107" s="155"/>
      <c r="AD107" s="76">
        <f>SUM(AD12:AD106)</f>
        <v>0</v>
      </c>
      <c r="AE107" s="77"/>
      <c r="AF107" s="77">
        <f>SUM(AF12:AF106)</f>
        <v>0</v>
      </c>
      <c r="AG107" s="77"/>
      <c r="AH107" s="77"/>
    </row>
    <row r="108" spans="1:35" ht="9.75" customHeight="1">
      <c r="A108" s="87"/>
      <c r="B108" s="40"/>
      <c r="C108" s="69"/>
      <c r="D108" s="70"/>
      <c r="E108" s="70"/>
      <c r="F108" s="78"/>
      <c r="G108" s="79"/>
      <c r="H108" s="156"/>
      <c r="I108" s="157"/>
      <c r="J108" s="208"/>
      <c r="K108" s="208"/>
      <c r="L108" s="208"/>
      <c r="M108" s="208"/>
      <c r="N108" s="78"/>
      <c r="O108" s="79"/>
      <c r="P108" s="187"/>
      <c r="Q108" s="188"/>
      <c r="R108" s="213"/>
      <c r="S108" s="213"/>
      <c r="T108" s="213"/>
      <c r="U108" s="213"/>
      <c r="V108" s="78"/>
      <c r="W108" s="79"/>
      <c r="X108" s="156"/>
      <c r="Y108" s="157"/>
      <c r="Z108" s="156"/>
      <c r="AA108" s="157"/>
      <c r="AB108" s="156"/>
      <c r="AC108" s="157"/>
      <c r="AD108" s="78"/>
      <c r="AE108" s="79"/>
      <c r="AF108" s="70"/>
      <c r="AG108" s="70"/>
      <c r="AH108" s="70"/>
      <c r="AI108" s="65"/>
    </row>
    <row r="109" spans="1:35" s="14" customFormat="1" ht="15" customHeight="1">
      <c r="A109" s="159"/>
      <c r="B109" s="159"/>
      <c r="C109" s="67" t="s">
        <v>156</v>
      </c>
      <c r="D109" s="160"/>
      <c r="E109" s="161"/>
      <c r="F109" s="80"/>
      <c r="G109" s="81">
        <f ca="1">SUM(G12:G108)</f>
        <v>0</v>
      </c>
      <c r="H109" s="80"/>
      <c r="I109" s="81">
        <f ca="1">SUM(I12:I108)</f>
        <v>0</v>
      </c>
      <c r="J109" s="97"/>
      <c r="K109" s="97">
        <f ca="1">SUM(K12:K108)</f>
        <v>0</v>
      </c>
      <c r="L109" s="97"/>
      <c r="M109" s="97">
        <f ca="1">SUM(M12:M108)</f>
        <v>1197.5</v>
      </c>
      <c r="N109" s="80"/>
      <c r="O109" s="81">
        <f ca="1">SUM(O12:O108)</f>
        <v>0</v>
      </c>
      <c r="P109" s="80"/>
      <c r="Q109" s="81">
        <f ca="1">SUM(Q12:Q108)</f>
        <v>0</v>
      </c>
      <c r="R109" s="97"/>
      <c r="S109" s="97">
        <f ca="1">SUM(S12:S108)</f>
        <v>0</v>
      </c>
      <c r="T109" s="97"/>
      <c r="U109" s="97">
        <f ca="1">SUM(U12:U108)</f>
        <v>4778</v>
      </c>
      <c r="V109" s="80"/>
      <c r="W109" s="81">
        <f ca="1">SUM(W12:W108)</f>
        <v>0</v>
      </c>
      <c r="X109" s="80"/>
      <c r="Y109" s="81">
        <f ca="1">SUM(Y12:Y108)</f>
        <v>0</v>
      </c>
      <c r="Z109" s="80"/>
      <c r="AA109" s="81">
        <f ca="1">SUM(AA12:AA108)</f>
        <v>0</v>
      </c>
      <c r="AB109" s="80"/>
      <c r="AC109" s="81">
        <f ca="1">SUM(AC12:AC108)</f>
        <v>2502.5</v>
      </c>
      <c r="AD109" s="80"/>
      <c r="AE109" s="81">
        <f ca="1">SUM(AE12:AE108)</f>
        <v>0</v>
      </c>
      <c r="AF109" s="81"/>
      <c r="AG109" s="81">
        <f ca="1">SUM(AG12:AG108)</f>
        <v>0</v>
      </c>
      <c r="AH109" s="81">
        <f ca="1">SUM(AH13:AH108)</f>
        <v>8478</v>
      </c>
    </row>
    <row r="110" spans="1:35">
      <c r="C110" s="41" t="s">
        <v>25</v>
      </c>
      <c r="F110" s="41"/>
      <c r="G110" s="41"/>
      <c r="H110" s="41"/>
      <c r="I110" s="41"/>
      <c r="J110" s="41"/>
      <c r="K110" s="41"/>
      <c r="L110" s="41"/>
      <c r="M110" s="41"/>
      <c r="N110" s="41"/>
      <c r="O110" s="41"/>
      <c r="P110" s="191"/>
      <c r="Q110" s="191"/>
      <c r="R110" s="191"/>
      <c r="S110" s="191"/>
      <c r="T110" s="191"/>
      <c r="U110" s="191"/>
      <c r="V110" s="41"/>
      <c r="W110" s="41"/>
      <c r="X110" s="41"/>
      <c r="Y110" s="41"/>
      <c r="Z110" s="41"/>
      <c r="AA110" s="41"/>
      <c r="AB110" s="41"/>
      <c r="AC110" s="41"/>
      <c r="AD110" s="41"/>
      <c r="AE110" s="41"/>
      <c r="AF110" s="41"/>
      <c r="AG110" s="41"/>
      <c r="AH110" s="42">
        <f ca="1">SUBTOTAL(9,AH13:AH108)</f>
        <v>8478</v>
      </c>
    </row>
    <row r="111" spans="1:35">
      <c r="C111" s="56"/>
      <c r="F111" s="56"/>
      <c r="G111" s="56"/>
      <c r="H111" s="158"/>
      <c r="I111" s="158"/>
      <c r="J111" s="158"/>
      <c r="K111" s="158"/>
      <c r="L111" s="158"/>
      <c r="M111" s="158"/>
      <c r="N111" s="56"/>
      <c r="O111" s="56"/>
      <c r="P111" s="192"/>
      <c r="Q111" s="192"/>
      <c r="R111" s="192"/>
      <c r="S111" s="192"/>
      <c r="T111" s="192"/>
      <c r="U111" s="192"/>
      <c r="V111" s="56"/>
      <c r="W111" s="56"/>
      <c r="X111" s="158"/>
      <c r="Y111" s="158"/>
      <c r="Z111" s="158"/>
      <c r="AA111" s="158"/>
      <c r="AB111" s="158"/>
      <c r="AC111" s="158"/>
      <c r="AD111" s="56"/>
      <c r="AE111" s="56"/>
      <c r="AF111" s="56"/>
      <c r="AG111" s="56"/>
    </row>
    <row r="112" spans="1:35">
      <c r="A112" s="218" t="s">
        <v>309</v>
      </c>
      <c r="B112">
        <v>3.5</v>
      </c>
      <c r="AH112" s="19"/>
    </row>
    <row r="116" spans="17:34">
      <c r="Q116" s="193">
        <f>SUM(Q112:Q115)</f>
        <v>0</v>
      </c>
    </row>
    <row r="121" spans="17:34">
      <c r="AH121" s="21">
        <f>SUM(AH119-AH118)</f>
        <v>0</v>
      </c>
    </row>
  </sheetData>
  <autoFilter ref="A12:AH109" xr:uid="{00000000-0009-0000-0000-00003F000000}"/>
  <mergeCells count="16">
    <mergeCell ref="L10:M10"/>
    <mergeCell ref="B6:D6"/>
    <mergeCell ref="B8:D8"/>
    <mergeCell ref="F10:G10"/>
    <mergeCell ref="H10:I10"/>
    <mergeCell ref="J10:K10"/>
    <mergeCell ref="Z10:AA10"/>
    <mergeCell ref="AB10:AC10"/>
    <mergeCell ref="AD10:AE10"/>
    <mergeCell ref="AF10:AG10"/>
    <mergeCell ref="N10:O10"/>
    <mergeCell ref="P10:Q10"/>
    <mergeCell ref="R10:S10"/>
    <mergeCell ref="T10:U10"/>
    <mergeCell ref="V10:W10"/>
    <mergeCell ref="X10:Y10"/>
  </mergeCells>
  <dataValidations count="3">
    <dataValidation type="list" allowBlank="1" showInputMessage="1" showErrorMessage="1" sqref="D12" xr:uid="{00000000-0002-0000-3F00-000000000000}">
      <formula1>Jahr</formula1>
    </dataValidation>
    <dataValidation type="list" allowBlank="1" showInputMessage="1" showErrorMessage="1" sqref="C12" xr:uid="{00000000-0002-0000-3F00-000001000000}">
      <formula1>Kategorie</formula1>
    </dataValidation>
    <dataValidation type="list" allowBlank="1" showInputMessage="1" showErrorMessage="1" sqref="A13:A109" xr:uid="{00000000-0002-0000-3F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>
    <tabColor rgb="FFFF0000"/>
    <pageSetUpPr fitToPage="1"/>
  </sheetPr>
  <dimension ref="A1:AP122"/>
  <sheetViews>
    <sheetView topLeftCell="A4" zoomScale="120" zoomScaleNormal="120" zoomScaleSheetLayoutView="100" workbookViewId="0">
      <selection activeCell="B8" sqref="B8:D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5" width="9.7109375" style="193" customWidth="1"/>
    <col min="26" max="27" width="9.7109375" style="21" customWidth="1"/>
    <col min="28" max="35" width="9.7109375" style="127" customWidth="1"/>
    <col min="36" max="39" width="9.7109375" style="21" customWidth="1"/>
    <col min="40" max="40" width="11.85546875" style="21" customWidth="1"/>
    <col min="41" max="41" width="9.7109375" customWidth="1"/>
  </cols>
  <sheetData>
    <row r="1" spans="1:42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3"/>
      <c r="AA1" s="3"/>
      <c r="AB1" s="123"/>
      <c r="AC1" s="123"/>
      <c r="AD1" s="123"/>
      <c r="AE1" s="123"/>
      <c r="AF1" s="123"/>
      <c r="AG1" s="123"/>
      <c r="AH1" s="123"/>
      <c r="AI1" s="123"/>
      <c r="AJ1" s="3"/>
      <c r="AK1" s="3"/>
      <c r="AL1" s="3"/>
      <c r="AM1" s="3"/>
      <c r="AN1" s="3"/>
      <c r="AO1" s="3"/>
    </row>
    <row r="2" spans="1:42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AB2" s="8"/>
      <c r="AC2" s="8"/>
      <c r="AD2" s="8"/>
      <c r="AE2" s="8"/>
      <c r="AF2" s="8"/>
      <c r="AG2" s="8"/>
      <c r="AH2" s="8"/>
      <c r="AI2" s="8"/>
    </row>
    <row r="3" spans="1:42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AB3" s="8"/>
      <c r="AC3" s="8"/>
      <c r="AD3" s="8"/>
      <c r="AE3" s="8"/>
      <c r="AF3" s="8"/>
      <c r="AG3" s="8"/>
      <c r="AH3" s="8"/>
      <c r="AI3" s="8"/>
    </row>
    <row r="4" spans="1:42" s="15" customFormat="1" ht="15">
      <c r="A4" s="106" t="s">
        <v>159</v>
      </c>
      <c r="B4" s="276" t="str">
        <f>IF(Vertragsdaten!B6="","",Vertragsdaten!B6)</f>
        <v>EP SIEP</v>
      </c>
      <c r="C4" s="276"/>
      <c r="D4" s="276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59"/>
      <c r="AA4" s="59"/>
      <c r="AB4" s="150"/>
      <c r="AC4" s="150"/>
      <c r="AD4" s="150"/>
      <c r="AE4" s="150"/>
      <c r="AF4" s="150"/>
      <c r="AG4" s="150"/>
      <c r="AH4" s="150"/>
      <c r="AI4" s="150"/>
      <c r="AJ4" s="59"/>
      <c r="AK4" s="59"/>
      <c r="AL4" s="59"/>
      <c r="AM4" s="59"/>
      <c r="AN4" s="59"/>
      <c r="AO4" s="59"/>
    </row>
    <row r="5" spans="1:42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AB5" s="8"/>
      <c r="AC5" s="8"/>
      <c r="AD5" s="8"/>
      <c r="AE5" s="8"/>
      <c r="AF5" s="8"/>
      <c r="AG5" s="8"/>
      <c r="AH5" s="8"/>
      <c r="AI5" s="8"/>
    </row>
    <row r="6" spans="1:4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4"/>
      <c r="AO6" s="84"/>
    </row>
    <row r="7" spans="1:42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AB7" s="8"/>
      <c r="AC7" s="8"/>
      <c r="AD7" s="8"/>
      <c r="AE7" s="8"/>
      <c r="AF7" s="8"/>
      <c r="AG7" s="8"/>
      <c r="AH7" s="8"/>
      <c r="AI7" s="8"/>
      <c r="AN7" s="64"/>
      <c r="AO7" s="64"/>
    </row>
    <row r="8" spans="1:42" s="8" customFormat="1" ht="15">
      <c r="A8" s="106" t="s">
        <v>161</v>
      </c>
      <c r="B8" s="354">
        <v>44348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4"/>
      <c r="AO8" s="84"/>
    </row>
    <row r="9" spans="1:42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/>
      <c r="AA9"/>
      <c r="AB9" s="14"/>
      <c r="AC9" s="14"/>
      <c r="AD9" s="14"/>
      <c r="AE9" s="14"/>
      <c r="AF9" s="14"/>
      <c r="AG9" s="14"/>
      <c r="AH9" s="14"/>
      <c r="AI9" s="14"/>
      <c r="AJ9"/>
      <c r="AK9"/>
      <c r="AL9"/>
      <c r="AM9"/>
      <c r="AN9"/>
    </row>
    <row r="10" spans="1:4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392</v>
      </c>
      <c r="O10" s="356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58" t="s">
        <v>384</v>
      </c>
      <c r="W10" s="359"/>
      <c r="X10" s="358" t="s">
        <v>398</v>
      </c>
      <c r="Y10" s="359"/>
      <c r="Z10" s="352" t="s">
        <v>267</v>
      </c>
      <c r="AA10" s="357"/>
      <c r="AB10" s="352" t="s">
        <v>269</v>
      </c>
      <c r="AC10" s="357"/>
      <c r="AD10" s="352" t="s">
        <v>323</v>
      </c>
      <c r="AE10" s="357"/>
      <c r="AF10" s="352" t="s">
        <v>383</v>
      </c>
      <c r="AG10" s="357"/>
      <c r="AH10" s="352" t="s">
        <v>394</v>
      </c>
      <c r="AI10" s="357"/>
      <c r="AJ10" s="352" t="s">
        <v>196</v>
      </c>
      <c r="AK10" s="353"/>
      <c r="AL10" s="352" t="s">
        <v>297</v>
      </c>
      <c r="AM10" s="353"/>
      <c r="AN10"/>
    </row>
    <row r="11" spans="1:4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72"/>
      <c r="AA11" s="73"/>
      <c r="AB11" s="151"/>
      <c r="AC11" s="152"/>
      <c r="AD11" s="151"/>
      <c r="AE11" s="152"/>
      <c r="AF11" s="151"/>
      <c r="AG11" s="152"/>
      <c r="AH11" s="151"/>
      <c r="AI11" s="152"/>
      <c r="AJ11" s="72"/>
      <c r="AK11" s="73"/>
      <c r="AL11" s="66"/>
      <c r="AM11" s="66"/>
      <c r="AN11"/>
    </row>
    <row r="12" spans="1:4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82" t="s">
        <v>23</v>
      </c>
      <c r="AK12" s="13" t="s">
        <v>157</v>
      </c>
      <c r="AL12" s="13" t="s">
        <v>23</v>
      </c>
      <c r="AM12" s="13" t="s">
        <v>157</v>
      </c>
      <c r="AN12" s="61" t="s">
        <v>154</v>
      </c>
    </row>
    <row r="13" spans="1:4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1" ca="1" si="0">IF(OR($C13="",$C13=0),"",VLOOKUP($C13,Ansätze,$D$11,FALSE))</f>
        <v>140</v>
      </c>
      <c r="E13" s="20">
        <f>F13+H13+J13+L13+N13++V13+X13+AF13+AH13+P13+R13+T13+Z13+AB13+AD13+AJ13+AL13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20"/>
      <c r="AA13" s="99">
        <f ca="1">IF($D13="",0,$D13*Z13)</f>
        <v>0</v>
      </c>
      <c r="AB13" s="121"/>
      <c r="AC13" s="153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120"/>
      <c r="AK13" s="99">
        <f ca="1">IF($D13="",0,$D13*AJ13)</f>
        <v>0</v>
      </c>
      <c r="AL13" s="171"/>
      <c r="AM13" s="140">
        <f ca="1">IF($D13="",0,$D13*AL13)</f>
        <v>0</v>
      </c>
      <c r="AN13" s="83">
        <f t="shared" ref="AN13:AN76" ca="1" si="1">IF(D13="",0,D13*E13)</f>
        <v>0</v>
      </c>
      <c r="AP13" s="71"/>
    </row>
    <row r="14" spans="1:4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F14+H14+J14+L14+N14++V14+X14+AF14+AH14+P14+R14+T14+Z14+AB14+AD14+AJ14+AL14</f>
        <v>0</v>
      </c>
      <c r="F14" s="107"/>
      <c r="G14" s="100">
        <f t="shared" ref="G14:I81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2" ca="1" si="4">IF($D14="",0,$D14*J14)</f>
        <v>0</v>
      </c>
      <c r="L14" s="122"/>
      <c r="M14" s="147">
        <f t="shared" ref="M14:M29" ca="1" si="5">IF($D14="",0,$D14*L14)</f>
        <v>0</v>
      </c>
      <c r="N14" s="122"/>
      <c r="O14" s="147">
        <f t="shared" ref="O14:O29" ca="1" si="6">IF($D14="",0,$D14*N14)</f>
        <v>0</v>
      </c>
      <c r="P14" s="104"/>
      <c r="Q14" s="100">
        <f t="shared" ref="Q14:Q82" ca="1" si="7">IF($D14="",0,$D14*P14)</f>
        <v>0</v>
      </c>
      <c r="R14" s="183"/>
      <c r="S14" s="184">
        <f t="shared" ref="S14:S82" ca="1" si="8">IF($D14="",0,$D14*R14)</f>
        <v>0</v>
      </c>
      <c r="T14" s="183"/>
      <c r="U14" s="184">
        <f t="shared" ref="U14:U82" ca="1" si="9">IF($D14="",0,$D14*T14)</f>
        <v>0</v>
      </c>
      <c r="V14" s="183"/>
      <c r="W14" s="184">
        <f t="shared" ref="W14:W82" ca="1" si="10">IF($D14="",0,$D14*V14)</f>
        <v>0</v>
      </c>
      <c r="X14" s="183"/>
      <c r="Y14" s="184">
        <f t="shared" ref="Y14:Y82" ca="1" si="11">IF($D14="",0,$D14*X14)</f>
        <v>0</v>
      </c>
      <c r="Z14" s="104"/>
      <c r="AA14" s="100">
        <f t="shared" ref="AA14:AA82" ca="1" si="12">IF($D14="",0,$D14*Z14)</f>
        <v>0</v>
      </c>
      <c r="AB14" s="122"/>
      <c r="AC14" s="147">
        <f t="shared" ref="AC14:AC82" ca="1" si="13">IF($D14="",0,$D14*AB14)</f>
        <v>0</v>
      </c>
      <c r="AD14" s="122"/>
      <c r="AE14" s="147">
        <f t="shared" ref="AE14:AE82" ca="1" si="14">IF($D14="",0,$D14*AD14)</f>
        <v>0</v>
      </c>
      <c r="AF14" s="122"/>
      <c r="AG14" s="147">
        <f t="shared" ref="AG14:AG82" ca="1" si="15">IF($D14="",0,$D14*AF14)</f>
        <v>0</v>
      </c>
      <c r="AH14" s="122"/>
      <c r="AI14" s="147">
        <f t="shared" ref="AI14:AI82" ca="1" si="16">IF($D14="",0,$D14*AH14)</f>
        <v>0</v>
      </c>
      <c r="AJ14" s="104"/>
      <c r="AK14" s="100">
        <f t="shared" ref="AK14:AK82" ca="1" si="17">IF($D14="",0,$D14*AJ14)</f>
        <v>0</v>
      </c>
      <c r="AL14" s="171"/>
      <c r="AM14" s="140">
        <f ca="1">IF($D14="",0,$D14*AL14)</f>
        <v>0</v>
      </c>
      <c r="AN14" s="83">
        <f t="shared" ca="1" si="1"/>
        <v>0</v>
      </c>
    </row>
    <row r="15" spans="1:4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04"/>
      <c r="AA15" s="100">
        <f t="shared" ca="1" si="12"/>
        <v>0</v>
      </c>
      <c r="AB15" s="122"/>
      <c r="AC15" s="147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104"/>
      <c r="AK15" s="100">
        <f t="shared" ca="1" si="17"/>
        <v>0</v>
      </c>
      <c r="AL15" s="171"/>
      <c r="AM15" s="140">
        <f t="shared" ref="AM15:AM82" ca="1" si="18">IF($D15="",0,$D15*AL15)</f>
        <v>0</v>
      </c>
      <c r="AN15" s="83">
        <f t="shared" ca="1" si="1"/>
        <v>0</v>
      </c>
    </row>
    <row r="16" spans="1:4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04"/>
      <c r="AA16" s="100">
        <f t="shared" ca="1" si="12"/>
        <v>0</v>
      </c>
      <c r="AB16" s="122"/>
      <c r="AC16" s="147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104"/>
      <c r="AK16" s="100">
        <f t="shared" ca="1" si="17"/>
        <v>0</v>
      </c>
      <c r="AL16" s="171"/>
      <c r="AM16" s="140">
        <f t="shared" ca="1" si="18"/>
        <v>0</v>
      </c>
      <c r="AN16" s="83">
        <f t="shared" ca="1" si="1"/>
        <v>0</v>
      </c>
    </row>
    <row r="17" spans="1:40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04"/>
      <c r="AA17" s="100">
        <f t="shared" si="12"/>
        <v>0</v>
      </c>
      <c r="AB17" s="122"/>
      <c r="AC17" s="147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104"/>
      <c r="AK17" s="100">
        <f t="shared" si="17"/>
        <v>0</v>
      </c>
      <c r="AL17" s="171"/>
      <c r="AM17" s="140">
        <f>IF($D17="",0,$D17*AL17)</f>
        <v>0</v>
      </c>
      <c r="AN17" s="83">
        <f t="shared" si="1"/>
        <v>0</v>
      </c>
    </row>
    <row r="18" spans="1:40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27.25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/>
      <c r="M18" s="147">
        <f t="shared" ca="1" si="5"/>
        <v>0</v>
      </c>
      <c r="N18" s="122"/>
      <c r="O18" s="147">
        <f t="shared" ca="1" si="6"/>
        <v>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83"/>
      <c r="W18" s="184">
        <f t="shared" ca="1" si="10"/>
        <v>0</v>
      </c>
      <c r="X18" s="183"/>
      <c r="Y18" s="184">
        <f t="shared" ca="1" si="11"/>
        <v>0</v>
      </c>
      <c r="Z18" s="104"/>
      <c r="AA18" s="100">
        <f t="shared" ca="1" si="12"/>
        <v>0</v>
      </c>
      <c r="AB18" s="122"/>
      <c r="AC18" s="147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>
        <v>27.25</v>
      </c>
      <c r="AI18" s="147">
        <f t="shared" ca="1" si="16"/>
        <v>3815</v>
      </c>
      <c r="AJ18" s="104"/>
      <c r="AK18" s="100">
        <f t="shared" ca="1" si="17"/>
        <v>0</v>
      </c>
      <c r="AL18" s="171"/>
      <c r="AM18" s="140">
        <f ca="1">IF($D18="",0,$D18*AL18)</f>
        <v>0</v>
      </c>
      <c r="AN18" s="83">
        <f ca="1">IF(D18="",0,D18*E18)</f>
        <v>3815</v>
      </c>
    </row>
    <row r="19" spans="1:40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83"/>
      <c r="W19" s="184">
        <f t="shared" ca="1" si="10"/>
        <v>0</v>
      </c>
      <c r="X19" s="183"/>
      <c r="Y19" s="184">
        <f t="shared" ca="1" si="11"/>
        <v>0</v>
      </c>
      <c r="Z19" s="104"/>
      <c r="AA19" s="100">
        <f t="shared" ca="1" si="12"/>
        <v>0</v>
      </c>
      <c r="AB19" s="122"/>
      <c r="AC19" s="147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104"/>
      <c r="AK19" s="100">
        <f t="shared" ca="1" si="17"/>
        <v>0</v>
      </c>
      <c r="AL19" s="171"/>
      <c r="AM19" s="140">
        <f t="shared" ca="1" si="18"/>
        <v>0</v>
      </c>
      <c r="AN19" s="83">
        <f t="shared" ca="1" si="1"/>
        <v>0</v>
      </c>
    </row>
    <row r="20" spans="1:40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83"/>
      <c r="W20" s="184">
        <f t="shared" ca="1" si="10"/>
        <v>0</v>
      </c>
      <c r="X20" s="183"/>
      <c r="Y20" s="184">
        <f t="shared" ca="1" si="11"/>
        <v>0</v>
      </c>
      <c r="Z20" s="104"/>
      <c r="AA20" s="100">
        <f t="shared" ca="1" si="12"/>
        <v>0</v>
      </c>
      <c r="AB20" s="122"/>
      <c r="AC20" s="147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104"/>
      <c r="AK20" s="100">
        <f t="shared" ca="1" si="17"/>
        <v>0</v>
      </c>
      <c r="AL20" s="171"/>
      <c r="AM20" s="140">
        <f t="shared" ca="1" si="18"/>
        <v>0</v>
      </c>
      <c r="AN20" s="83">
        <f t="shared" ca="1" si="1"/>
        <v>0</v>
      </c>
    </row>
    <row r="21" spans="1:40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83"/>
      <c r="W21" s="184">
        <f t="shared" ca="1" si="10"/>
        <v>0</v>
      </c>
      <c r="X21" s="183"/>
      <c r="Y21" s="184">
        <f t="shared" ca="1" si="11"/>
        <v>0</v>
      </c>
      <c r="Z21" s="104"/>
      <c r="AA21" s="100">
        <f t="shared" ca="1" si="12"/>
        <v>0</v>
      </c>
      <c r="AB21" s="122"/>
      <c r="AC21" s="147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104"/>
      <c r="AK21" s="100">
        <f t="shared" ca="1" si="17"/>
        <v>0</v>
      </c>
      <c r="AL21" s="171"/>
      <c r="AM21" s="140">
        <f t="shared" ca="1" si="18"/>
        <v>0</v>
      </c>
      <c r="AN21" s="83">
        <f t="shared" ca="1" si="1"/>
        <v>0</v>
      </c>
    </row>
    <row r="22" spans="1:40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83"/>
      <c r="W22" s="184">
        <f t="shared" ca="1" si="10"/>
        <v>0</v>
      </c>
      <c r="X22" s="183"/>
      <c r="Y22" s="184">
        <f t="shared" ca="1" si="11"/>
        <v>0</v>
      </c>
      <c r="Z22" s="104"/>
      <c r="AA22" s="100">
        <f t="shared" ca="1" si="12"/>
        <v>0</v>
      </c>
      <c r="AB22" s="122"/>
      <c r="AC22" s="147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104"/>
      <c r="AK22" s="100">
        <f t="shared" ca="1" si="17"/>
        <v>0</v>
      </c>
      <c r="AL22" s="171"/>
      <c r="AM22" s="140">
        <f t="shared" ca="1" si="18"/>
        <v>0</v>
      </c>
      <c r="AN22" s="83">
        <f t="shared" ca="1" si="1"/>
        <v>0</v>
      </c>
    </row>
    <row r="23" spans="1:40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83"/>
      <c r="W23" s="184">
        <f t="shared" ca="1" si="10"/>
        <v>0</v>
      </c>
      <c r="X23" s="183"/>
      <c r="Y23" s="184">
        <f t="shared" ca="1" si="11"/>
        <v>0</v>
      </c>
      <c r="Z23" s="104"/>
      <c r="AA23" s="100">
        <f t="shared" ca="1" si="12"/>
        <v>0</v>
      </c>
      <c r="AB23" s="122"/>
      <c r="AC23" s="147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104"/>
      <c r="AK23" s="100">
        <f t="shared" ca="1" si="17"/>
        <v>0</v>
      </c>
      <c r="AL23" s="171"/>
      <c r="AM23" s="140">
        <f t="shared" ca="1" si="18"/>
        <v>0</v>
      </c>
      <c r="AN23" s="83">
        <f t="shared" ca="1" si="1"/>
        <v>0</v>
      </c>
    </row>
    <row r="24" spans="1:40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83"/>
      <c r="W24" s="184">
        <f t="shared" si="10"/>
        <v>0</v>
      </c>
      <c r="X24" s="183"/>
      <c r="Y24" s="184">
        <f t="shared" si="11"/>
        <v>0</v>
      </c>
      <c r="Z24" s="104"/>
      <c r="AA24" s="100">
        <f t="shared" si="12"/>
        <v>0</v>
      </c>
      <c r="AB24" s="122"/>
      <c r="AC24" s="147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104"/>
      <c r="AK24" s="100">
        <f t="shared" si="17"/>
        <v>0</v>
      </c>
      <c r="AL24" s="171"/>
      <c r="AM24" s="140">
        <f t="shared" si="18"/>
        <v>0</v>
      </c>
      <c r="AN24" s="83">
        <f t="shared" si="1"/>
        <v>0</v>
      </c>
    </row>
    <row r="25" spans="1:40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83"/>
      <c r="W25" s="184">
        <f t="shared" ca="1" si="10"/>
        <v>0</v>
      </c>
      <c r="X25" s="183"/>
      <c r="Y25" s="184">
        <f t="shared" ca="1" si="11"/>
        <v>0</v>
      </c>
      <c r="Z25" s="104"/>
      <c r="AA25" s="100">
        <f t="shared" ca="1" si="12"/>
        <v>0</v>
      </c>
      <c r="AB25" s="122"/>
      <c r="AC25" s="147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104"/>
      <c r="AK25" s="100">
        <f t="shared" ca="1" si="17"/>
        <v>0</v>
      </c>
      <c r="AL25" s="171"/>
      <c r="AM25" s="140">
        <f t="shared" ca="1" si="18"/>
        <v>0</v>
      </c>
      <c r="AN25" s="83">
        <f t="shared" ca="1" si="1"/>
        <v>0</v>
      </c>
    </row>
    <row r="26" spans="1:40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1.75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>
        <v>1.75</v>
      </c>
      <c r="O26" s="147">
        <f t="shared" ca="1" si="6"/>
        <v>206.5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83"/>
      <c r="W26" s="184">
        <f t="shared" ca="1" si="10"/>
        <v>0</v>
      </c>
      <c r="X26" s="183"/>
      <c r="Y26" s="184">
        <f t="shared" ca="1" si="11"/>
        <v>0</v>
      </c>
      <c r="Z26" s="104"/>
      <c r="AA26" s="100">
        <f t="shared" ca="1" si="12"/>
        <v>0</v>
      </c>
      <c r="AB26" s="122"/>
      <c r="AC26" s="147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104"/>
      <c r="AK26" s="100">
        <f t="shared" ca="1" si="17"/>
        <v>0</v>
      </c>
      <c r="AL26" s="171"/>
      <c r="AM26" s="140">
        <f t="shared" ca="1" si="18"/>
        <v>0</v>
      </c>
      <c r="AN26" s="83">
        <f t="shared" ca="1" si="1"/>
        <v>206.5</v>
      </c>
    </row>
    <row r="27" spans="1:40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83"/>
      <c r="W27" s="184">
        <f t="shared" si="10"/>
        <v>0</v>
      </c>
      <c r="X27" s="183"/>
      <c r="Y27" s="184">
        <f t="shared" si="11"/>
        <v>0</v>
      </c>
      <c r="Z27" s="104"/>
      <c r="AA27" s="100">
        <f t="shared" si="12"/>
        <v>0</v>
      </c>
      <c r="AB27" s="122"/>
      <c r="AC27" s="147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104"/>
      <c r="AK27" s="100">
        <f t="shared" si="17"/>
        <v>0</v>
      </c>
      <c r="AL27" s="171"/>
      <c r="AM27" s="140">
        <f t="shared" si="18"/>
        <v>0</v>
      </c>
      <c r="AN27" s="83">
        <f t="shared" si="1"/>
        <v>0</v>
      </c>
    </row>
    <row r="28" spans="1:40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83"/>
      <c r="W28" s="184">
        <f t="shared" ca="1" si="10"/>
        <v>0</v>
      </c>
      <c r="X28" s="183"/>
      <c r="Y28" s="184">
        <f t="shared" ca="1" si="11"/>
        <v>0</v>
      </c>
      <c r="Z28" s="104"/>
      <c r="AA28" s="100">
        <f t="shared" ca="1" si="12"/>
        <v>0</v>
      </c>
      <c r="AB28" s="122"/>
      <c r="AC28" s="147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104"/>
      <c r="AK28" s="100">
        <f t="shared" ca="1" si="17"/>
        <v>0</v>
      </c>
      <c r="AL28" s="171"/>
      <c r="AM28" s="140">
        <f t="shared" ca="1" si="18"/>
        <v>0</v>
      </c>
      <c r="AN28" s="83">
        <f t="shared" ca="1" si="1"/>
        <v>0</v>
      </c>
    </row>
    <row r="29" spans="1:40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83"/>
      <c r="W29" s="184">
        <f t="shared" ca="1" si="10"/>
        <v>0</v>
      </c>
      <c r="X29" s="183"/>
      <c r="Y29" s="184">
        <f t="shared" ca="1" si="11"/>
        <v>0</v>
      </c>
      <c r="Z29" s="104"/>
      <c r="AA29" s="100">
        <f t="shared" ca="1" si="12"/>
        <v>0</v>
      </c>
      <c r="AB29" s="122"/>
      <c r="AC29" s="147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104"/>
      <c r="AK29" s="100">
        <f t="shared" ca="1" si="17"/>
        <v>0</v>
      </c>
      <c r="AL29" s="171"/>
      <c r="AM29" s="140">
        <f t="shared" ca="1" si="18"/>
        <v>0</v>
      </c>
      <c r="AN29" s="83">
        <f t="shared" ca="1" si="1"/>
        <v>0</v>
      </c>
    </row>
    <row r="30" spans="1:40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22"/>
      <c r="O30" s="147">
        <f ca="1">IF($D30="",0,$D30*N30)</f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83"/>
      <c r="W30" s="184">
        <f t="shared" ca="1" si="10"/>
        <v>0</v>
      </c>
      <c r="X30" s="183"/>
      <c r="Y30" s="184">
        <f t="shared" ca="1" si="11"/>
        <v>0</v>
      </c>
      <c r="Z30" s="104"/>
      <c r="AA30" s="100">
        <f t="shared" ca="1" si="12"/>
        <v>0</v>
      </c>
      <c r="AB30" s="122"/>
      <c r="AC30" s="147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104"/>
      <c r="AK30" s="100">
        <f t="shared" ca="1" si="17"/>
        <v>0</v>
      </c>
      <c r="AL30" s="171"/>
      <c r="AM30" s="140">
        <f t="shared" ca="1" si="18"/>
        <v>0</v>
      </c>
      <c r="AN30" s="83">
        <f t="shared" ca="1" si="1"/>
        <v>0</v>
      </c>
    </row>
    <row r="31" spans="1:40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2" ca="1" si="19">IF($D31="",0,$D31*L31)</f>
        <v>0</v>
      </c>
      <c r="N31" s="122"/>
      <c r="O31" s="147">
        <f t="shared" ref="O31:O102" ca="1" si="20">IF($D31="",0,$D31*N31)</f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83"/>
      <c r="W31" s="184">
        <f t="shared" ca="1" si="10"/>
        <v>0</v>
      </c>
      <c r="X31" s="183"/>
      <c r="Y31" s="184">
        <f t="shared" ca="1" si="11"/>
        <v>0</v>
      </c>
      <c r="Z31" s="104"/>
      <c r="AA31" s="100">
        <f t="shared" ca="1" si="12"/>
        <v>0</v>
      </c>
      <c r="AB31" s="122"/>
      <c r="AC31" s="147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104"/>
      <c r="AK31" s="100">
        <f t="shared" ca="1" si="17"/>
        <v>0</v>
      </c>
      <c r="AL31" s="171"/>
      <c r="AM31" s="140">
        <f t="shared" ca="1" si="18"/>
        <v>0</v>
      </c>
      <c r="AN31" s="83">
        <f t="shared" ca="1" si="1"/>
        <v>0</v>
      </c>
    </row>
    <row r="32" spans="1:40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9"/>
        <v>0</v>
      </c>
      <c r="N32" s="122"/>
      <c r="O32" s="147">
        <f t="shared" ca="1" si="20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83"/>
      <c r="W32" s="184">
        <f t="shared" ca="1" si="10"/>
        <v>0</v>
      </c>
      <c r="X32" s="183"/>
      <c r="Y32" s="184">
        <f t="shared" ca="1" si="11"/>
        <v>0</v>
      </c>
      <c r="Z32" s="104"/>
      <c r="AA32" s="100">
        <f t="shared" ca="1" si="12"/>
        <v>0</v>
      </c>
      <c r="AB32" s="122"/>
      <c r="AC32" s="147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104"/>
      <c r="AK32" s="100">
        <f t="shared" ca="1" si="17"/>
        <v>0</v>
      </c>
      <c r="AL32" s="171"/>
      <c r="AM32" s="140">
        <f t="shared" ca="1" si="18"/>
        <v>0</v>
      </c>
      <c r="AN32" s="83">
        <f t="shared" ca="1" si="1"/>
        <v>0</v>
      </c>
    </row>
    <row r="33" spans="1:40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9"/>
        <v>0</v>
      </c>
      <c r="N33" s="122"/>
      <c r="O33" s="147">
        <f t="shared" ca="1" si="20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83"/>
      <c r="W33" s="184">
        <f t="shared" ca="1" si="10"/>
        <v>0</v>
      </c>
      <c r="X33" s="183"/>
      <c r="Y33" s="184">
        <f t="shared" ca="1" si="11"/>
        <v>0</v>
      </c>
      <c r="Z33" s="104"/>
      <c r="AA33" s="100">
        <f t="shared" ca="1" si="12"/>
        <v>0</v>
      </c>
      <c r="AB33" s="122"/>
      <c r="AC33" s="147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104"/>
      <c r="AK33" s="100">
        <f t="shared" ca="1" si="17"/>
        <v>0</v>
      </c>
      <c r="AL33" s="171"/>
      <c r="AM33" s="140">
        <f t="shared" ca="1" si="18"/>
        <v>0</v>
      </c>
      <c r="AN33" s="83">
        <f t="shared" ca="1" si="1"/>
        <v>0</v>
      </c>
    </row>
    <row r="34" spans="1:40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9"/>
        <v>0</v>
      </c>
      <c r="N34" s="122"/>
      <c r="O34" s="147">
        <f t="shared" ca="1" si="20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83"/>
      <c r="W34" s="184">
        <f t="shared" ca="1" si="10"/>
        <v>0</v>
      </c>
      <c r="X34" s="183"/>
      <c r="Y34" s="184">
        <f t="shared" ca="1" si="11"/>
        <v>0</v>
      </c>
      <c r="Z34" s="104"/>
      <c r="AA34" s="100">
        <f t="shared" ca="1" si="12"/>
        <v>0</v>
      </c>
      <c r="AB34" s="122"/>
      <c r="AC34" s="147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104"/>
      <c r="AK34" s="100">
        <f t="shared" ca="1" si="17"/>
        <v>0</v>
      </c>
      <c r="AL34" s="171"/>
      <c r="AM34" s="140">
        <f t="shared" ca="1" si="18"/>
        <v>0</v>
      </c>
      <c r="AN34" s="83">
        <f t="shared" ca="1" si="1"/>
        <v>0</v>
      </c>
    </row>
    <row r="35" spans="1:40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9"/>
        <v>0</v>
      </c>
      <c r="N35" s="122"/>
      <c r="O35" s="147">
        <f t="shared" ca="1" si="20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83"/>
      <c r="W35" s="184">
        <f t="shared" ca="1" si="10"/>
        <v>0</v>
      </c>
      <c r="X35" s="183"/>
      <c r="Y35" s="184">
        <f t="shared" ca="1" si="11"/>
        <v>0</v>
      </c>
      <c r="Z35" s="104"/>
      <c r="AA35" s="100">
        <f t="shared" ca="1" si="12"/>
        <v>0</v>
      </c>
      <c r="AB35" s="122"/>
      <c r="AC35" s="147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104"/>
      <c r="AK35" s="100">
        <f t="shared" ca="1" si="17"/>
        <v>0</v>
      </c>
      <c r="AL35" s="171"/>
      <c r="AM35" s="140">
        <f t="shared" ca="1" si="18"/>
        <v>0</v>
      </c>
      <c r="AN35" s="83">
        <f t="shared" ca="1" si="1"/>
        <v>0</v>
      </c>
    </row>
    <row r="36" spans="1:40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9"/>
        <v>0</v>
      </c>
      <c r="N36" s="122"/>
      <c r="O36" s="147">
        <f t="shared" ca="1" si="20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83"/>
      <c r="W36" s="184">
        <f t="shared" ca="1" si="10"/>
        <v>0</v>
      </c>
      <c r="X36" s="183"/>
      <c r="Y36" s="184">
        <f t="shared" ca="1" si="11"/>
        <v>0</v>
      </c>
      <c r="Z36" s="104"/>
      <c r="AA36" s="100">
        <f t="shared" ca="1" si="12"/>
        <v>0</v>
      </c>
      <c r="AB36" s="122"/>
      <c r="AC36" s="147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104"/>
      <c r="AK36" s="100">
        <f t="shared" ca="1" si="17"/>
        <v>0</v>
      </c>
      <c r="AL36" s="171"/>
      <c r="AM36" s="140">
        <f t="shared" ca="1" si="18"/>
        <v>0</v>
      </c>
      <c r="AN36" s="83">
        <f t="shared" ca="1" si="1"/>
        <v>0</v>
      </c>
    </row>
    <row r="37" spans="1:40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9"/>
        <v>0</v>
      </c>
      <c r="N37" s="122"/>
      <c r="O37" s="147">
        <f t="shared" ca="1" si="20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83"/>
      <c r="W37" s="184">
        <f t="shared" ca="1" si="10"/>
        <v>0</v>
      </c>
      <c r="X37" s="183"/>
      <c r="Y37" s="184">
        <f t="shared" ca="1" si="11"/>
        <v>0</v>
      </c>
      <c r="Z37" s="104"/>
      <c r="AA37" s="100">
        <f t="shared" ca="1" si="12"/>
        <v>0</v>
      </c>
      <c r="AB37" s="122"/>
      <c r="AC37" s="147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104"/>
      <c r="AK37" s="100">
        <f t="shared" ca="1" si="17"/>
        <v>0</v>
      </c>
      <c r="AL37" s="171"/>
      <c r="AM37" s="140">
        <f t="shared" ca="1" si="18"/>
        <v>0</v>
      </c>
      <c r="AN37" s="83">
        <f t="shared" ca="1" si="1"/>
        <v>0</v>
      </c>
    </row>
    <row r="38" spans="1:40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9"/>
        <v>0</v>
      </c>
      <c r="N38" s="122"/>
      <c r="O38" s="147">
        <f t="shared" si="20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83"/>
      <c r="W38" s="184">
        <f t="shared" si="10"/>
        <v>0</v>
      </c>
      <c r="X38" s="183"/>
      <c r="Y38" s="184">
        <f t="shared" si="11"/>
        <v>0</v>
      </c>
      <c r="Z38" s="104"/>
      <c r="AA38" s="100">
        <f t="shared" si="12"/>
        <v>0</v>
      </c>
      <c r="AB38" s="122"/>
      <c r="AC38" s="147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104"/>
      <c r="AK38" s="100">
        <f t="shared" si="17"/>
        <v>0</v>
      </c>
      <c r="AL38" s="171"/>
      <c r="AM38" s="140">
        <f t="shared" si="18"/>
        <v>0</v>
      </c>
      <c r="AN38" s="83">
        <f t="shared" si="1"/>
        <v>0</v>
      </c>
    </row>
    <row r="39" spans="1:40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9"/>
        <v>0</v>
      </c>
      <c r="N39" s="122"/>
      <c r="O39" s="147">
        <f t="shared" ca="1" si="20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83"/>
      <c r="W39" s="184">
        <f t="shared" ca="1" si="10"/>
        <v>0</v>
      </c>
      <c r="X39" s="183"/>
      <c r="Y39" s="184">
        <f t="shared" ca="1" si="11"/>
        <v>0</v>
      </c>
      <c r="Z39" s="104"/>
      <c r="AA39" s="100">
        <f t="shared" ca="1" si="12"/>
        <v>0</v>
      </c>
      <c r="AB39" s="122"/>
      <c r="AC39" s="147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104"/>
      <c r="AK39" s="100">
        <f t="shared" ca="1" si="17"/>
        <v>0</v>
      </c>
      <c r="AL39" s="171"/>
      <c r="AM39" s="140">
        <f t="shared" ca="1" si="18"/>
        <v>0</v>
      </c>
      <c r="AN39" s="83">
        <f t="shared" ca="1" si="1"/>
        <v>0</v>
      </c>
    </row>
    <row r="40" spans="1:40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9"/>
        <v>0</v>
      </c>
      <c r="N40" s="122"/>
      <c r="O40" s="147">
        <f t="shared" ca="1" si="20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83"/>
      <c r="W40" s="184">
        <f t="shared" ca="1" si="10"/>
        <v>0</v>
      </c>
      <c r="X40" s="183"/>
      <c r="Y40" s="184">
        <f t="shared" ca="1" si="11"/>
        <v>0</v>
      </c>
      <c r="Z40" s="104"/>
      <c r="AA40" s="100">
        <f t="shared" ca="1" si="12"/>
        <v>0</v>
      </c>
      <c r="AB40" s="122"/>
      <c r="AC40" s="147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104"/>
      <c r="AK40" s="100">
        <f t="shared" ca="1" si="17"/>
        <v>0</v>
      </c>
      <c r="AL40" s="171"/>
      <c r="AM40" s="140">
        <f t="shared" ca="1" si="18"/>
        <v>0</v>
      </c>
      <c r="AN40" s="83">
        <f t="shared" ca="1" si="1"/>
        <v>0</v>
      </c>
    </row>
    <row r="41" spans="1:40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9"/>
        <v>0</v>
      </c>
      <c r="N41" s="122"/>
      <c r="O41" s="147">
        <f t="shared" ca="1" si="20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83"/>
      <c r="W41" s="184">
        <f t="shared" ca="1" si="10"/>
        <v>0</v>
      </c>
      <c r="X41" s="183"/>
      <c r="Y41" s="184">
        <f t="shared" ca="1" si="11"/>
        <v>0</v>
      </c>
      <c r="Z41" s="104"/>
      <c r="AA41" s="100">
        <f t="shared" ca="1" si="12"/>
        <v>0</v>
      </c>
      <c r="AB41" s="122"/>
      <c r="AC41" s="147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104"/>
      <c r="AK41" s="100">
        <f t="shared" ca="1" si="17"/>
        <v>0</v>
      </c>
      <c r="AL41" s="171"/>
      <c r="AM41" s="140">
        <f t="shared" ca="1" si="18"/>
        <v>0</v>
      </c>
      <c r="AN41" s="83">
        <f t="shared" ca="1" si="1"/>
        <v>0</v>
      </c>
    </row>
    <row r="42" spans="1:40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9"/>
        <v>0</v>
      </c>
      <c r="N42" s="122"/>
      <c r="O42" s="147">
        <f t="shared" ca="1" si="20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83"/>
      <c r="W42" s="184">
        <f t="shared" ca="1" si="10"/>
        <v>0</v>
      </c>
      <c r="X42" s="183"/>
      <c r="Y42" s="184">
        <f t="shared" ca="1" si="11"/>
        <v>0</v>
      </c>
      <c r="Z42" s="104"/>
      <c r="AA42" s="100">
        <f t="shared" ca="1" si="12"/>
        <v>0</v>
      </c>
      <c r="AB42" s="122"/>
      <c r="AC42" s="147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104"/>
      <c r="AK42" s="100">
        <f t="shared" ca="1" si="17"/>
        <v>0</v>
      </c>
      <c r="AL42" s="171"/>
      <c r="AM42" s="140">
        <f t="shared" ca="1" si="18"/>
        <v>0</v>
      </c>
      <c r="AN42" s="83">
        <f t="shared" ca="1" si="1"/>
        <v>0</v>
      </c>
    </row>
    <row r="43" spans="1:40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9"/>
        <v>0</v>
      </c>
      <c r="N43" s="122"/>
      <c r="O43" s="147">
        <f t="shared" ca="1" si="20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83"/>
      <c r="W43" s="184">
        <f t="shared" ca="1" si="10"/>
        <v>0</v>
      </c>
      <c r="X43" s="183"/>
      <c r="Y43" s="184">
        <f t="shared" ca="1" si="11"/>
        <v>0</v>
      </c>
      <c r="Z43" s="104"/>
      <c r="AA43" s="100">
        <f t="shared" ca="1" si="12"/>
        <v>0</v>
      </c>
      <c r="AB43" s="122"/>
      <c r="AC43" s="147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104"/>
      <c r="AK43" s="100">
        <f t="shared" ca="1" si="17"/>
        <v>0</v>
      </c>
      <c r="AL43" s="171"/>
      <c r="AM43" s="140">
        <f t="shared" ca="1" si="18"/>
        <v>0</v>
      </c>
      <c r="AN43" s="83">
        <f t="shared" ca="1" si="1"/>
        <v>0</v>
      </c>
    </row>
    <row r="44" spans="1:40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9"/>
        <v>0</v>
      </c>
      <c r="N44" s="122"/>
      <c r="O44" s="147">
        <f t="shared" ca="1" si="20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83"/>
      <c r="W44" s="184">
        <f t="shared" ca="1" si="10"/>
        <v>0</v>
      </c>
      <c r="X44" s="183"/>
      <c r="Y44" s="184">
        <f t="shared" ca="1" si="11"/>
        <v>0</v>
      </c>
      <c r="Z44" s="104"/>
      <c r="AA44" s="100">
        <f t="shared" ca="1" si="12"/>
        <v>0</v>
      </c>
      <c r="AB44" s="122"/>
      <c r="AC44" s="147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104"/>
      <c r="AK44" s="100">
        <f t="shared" ca="1" si="17"/>
        <v>0</v>
      </c>
      <c r="AL44" s="171"/>
      <c r="AM44" s="140">
        <f t="shared" ca="1" si="18"/>
        <v>0</v>
      </c>
      <c r="AN44" s="83">
        <f t="shared" ca="1" si="1"/>
        <v>0</v>
      </c>
    </row>
    <row r="45" spans="1:40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9"/>
        <v>0</v>
      </c>
      <c r="N45" s="122"/>
      <c r="O45" s="147">
        <f t="shared" si="20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83"/>
      <c r="W45" s="184">
        <f t="shared" si="10"/>
        <v>0</v>
      </c>
      <c r="X45" s="183"/>
      <c r="Y45" s="184">
        <f t="shared" si="11"/>
        <v>0</v>
      </c>
      <c r="Z45" s="104"/>
      <c r="AA45" s="100">
        <f t="shared" si="12"/>
        <v>0</v>
      </c>
      <c r="AB45" s="122"/>
      <c r="AC45" s="147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104"/>
      <c r="AK45" s="100">
        <f t="shared" si="17"/>
        <v>0</v>
      </c>
      <c r="AL45" s="171"/>
      <c r="AM45" s="140">
        <f t="shared" si="18"/>
        <v>0</v>
      </c>
      <c r="AN45" s="83">
        <f t="shared" si="1"/>
        <v>0</v>
      </c>
    </row>
    <row r="46" spans="1:40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9"/>
        <v>0</v>
      </c>
      <c r="N46" s="122"/>
      <c r="O46" s="147">
        <f t="shared" si="20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83"/>
      <c r="W46" s="184">
        <f t="shared" si="10"/>
        <v>0</v>
      </c>
      <c r="X46" s="183"/>
      <c r="Y46" s="184">
        <f t="shared" si="11"/>
        <v>0</v>
      </c>
      <c r="Z46" s="104"/>
      <c r="AA46" s="100">
        <f t="shared" si="12"/>
        <v>0</v>
      </c>
      <c r="AB46" s="122"/>
      <c r="AC46" s="147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104"/>
      <c r="AK46" s="100">
        <f t="shared" si="17"/>
        <v>0</v>
      </c>
      <c r="AL46" s="171"/>
      <c r="AM46" s="140">
        <f t="shared" si="18"/>
        <v>0</v>
      </c>
      <c r="AN46" s="83">
        <f t="shared" si="1"/>
        <v>0</v>
      </c>
    </row>
    <row r="47" spans="1:40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9"/>
        <v>0</v>
      </c>
      <c r="N47" s="122"/>
      <c r="O47" s="147">
        <f t="shared" ca="1" si="20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83"/>
      <c r="W47" s="184">
        <f t="shared" ca="1" si="10"/>
        <v>0</v>
      </c>
      <c r="X47" s="183"/>
      <c r="Y47" s="184">
        <f t="shared" ca="1" si="11"/>
        <v>0</v>
      </c>
      <c r="Z47" s="104"/>
      <c r="AA47" s="100">
        <f t="shared" ca="1" si="12"/>
        <v>0</v>
      </c>
      <c r="AB47" s="122"/>
      <c r="AC47" s="147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104"/>
      <c r="AK47" s="100">
        <f t="shared" ca="1" si="17"/>
        <v>0</v>
      </c>
      <c r="AL47" s="171"/>
      <c r="AM47" s="140">
        <f t="shared" ca="1" si="18"/>
        <v>0</v>
      </c>
      <c r="AN47" s="83">
        <f t="shared" ca="1" si="1"/>
        <v>0</v>
      </c>
    </row>
    <row r="48" spans="1:40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9"/>
        <v>0</v>
      </c>
      <c r="N48" s="122"/>
      <c r="O48" s="147">
        <f t="shared" si="20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83"/>
      <c r="W48" s="184">
        <f t="shared" si="10"/>
        <v>0</v>
      </c>
      <c r="X48" s="183"/>
      <c r="Y48" s="184">
        <f t="shared" si="11"/>
        <v>0</v>
      </c>
      <c r="Z48" s="104"/>
      <c r="AA48" s="100">
        <f t="shared" si="12"/>
        <v>0</v>
      </c>
      <c r="AB48" s="122"/>
      <c r="AC48" s="147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104"/>
      <c r="AK48" s="100">
        <f t="shared" si="17"/>
        <v>0</v>
      </c>
      <c r="AL48" s="171"/>
      <c r="AM48" s="140">
        <f t="shared" si="18"/>
        <v>0</v>
      </c>
      <c r="AN48" s="83">
        <f t="shared" si="1"/>
        <v>0</v>
      </c>
    </row>
    <row r="49" spans="1:40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9"/>
        <v>0</v>
      </c>
      <c r="N49" s="122"/>
      <c r="O49" s="147">
        <f t="shared" ca="1" si="20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83"/>
      <c r="W49" s="184">
        <f t="shared" ca="1" si="10"/>
        <v>0</v>
      </c>
      <c r="X49" s="183"/>
      <c r="Y49" s="184">
        <f t="shared" ca="1" si="11"/>
        <v>0</v>
      </c>
      <c r="Z49" s="104"/>
      <c r="AA49" s="100">
        <f t="shared" ca="1" si="12"/>
        <v>0</v>
      </c>
      <c r="AB49" s="122"/>
      <c r="AC49" s="147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104"/>
      <c r="AK49" s="100">
        <f t="shared" ca="1" si="17"/>
        <v>0</v>
      </c>
      <c r="AL49" s="171"/>
      <c r="AM49" s="140">
        <f t="shared" ca="1" si="18"/>
        <v>0</v>
      </c>
      <c r="AN49" s="83">
        <f t="shared" ca="1" si="1"/>
        <v>0</v>
      </c>
    </row>
    <row r="50" spans="1:40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9"/>
        <v>0</v>
      </c>
      <c r="N50" s="122"/>
      <c r="O50" s="147">
        <f t="shared" si="20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83"/>
      <c r="W50" s="184">
        <f t="shared" si="10"/>
        <v>0</v>
      </c>
      <c r="X50" s="183"/>
      <c r="Y50" s="184">
        <f t="shared" si="11"/>
        <v>0</v>
      </c>
      <c r="Z50" s="104"/>
      <c r="AA50" s="100">
        <f t="shared" si="12"/>
        <v>0</v>
      </c>
      <c r="AB50" s="122"/>
      <c r="AC50" s="147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104"/>
      <c r="AK50" s="100">
        <f t="shared" si="17"/>
        <v>0</v>
      </c>
      <c r="AL50" s="171"/>
      <c r="AM50" s="140">
        <f t="shared" si="18"/>
        <v>0</v>
      </c>
      <c r="AN50" s="83">
        <f t="shared" si="1"/>
        <v>0</v>
      </c>
    </row>
    <row r="51" spans="1:40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9"/>
        <v>0</v>
      </c>
      <c r="N51" s="122"/>
      <c r="O51" s="147">
        <f t="shared" si="20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83"/>
      <c r="W51" s="184">
        <f t="shared" si="10"/>
        <v>0</v>
      </c>
      <c r="X51" s="183"/>
      <c r="Y51" s="184">
        <f t="shared" si="11"/>
        <v>0</v>
      </c>
      <c r="Z51" s="104"/>
      <c r="AA51" s="100">
        <f t="shared" si="12"/>
        <v>0</v>
      </c>
      <c r="AB51" s="122"/>
      <c r="AC51" s="147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104"/>
      <c r="AK51" s="100">
        <f t="shared" si="17"/>
        <v>0</v>
      </c>
      <c r="AL51" s="171"/>
      <c r="AM51" s="140">
        <f t="shared" si="18"/>
        <v>0</v>
      </c>
      <c r="AN51" s="83">
        <f t="shared" si="1"/>
        <v>0</v>
      </c>
    </row>
    <row r="52" spans="1:40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9"/>
        <v>0</v>
      </c>
      <c r="N52" s="122"/>
      <c r="O52" s="147">
        <f t="shared" ca="1" si="20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83"/>
      <c r="W52" s="184">
        <f t="shared" ca="1" si="10"/>
        <v>0</v>
      </c>
      <c r="X52" s="183"/>
      <c r="Y52" s="184">
        <f t="shared" ca="1" si="11"/>
        <v>0</v>
      </c>
      <c r="Z52" s="104"/>
      <c r="AA52" s="100">
        <f t="shared" ca="1" si="12"/>
        <v>0</v>
      </c>
      <c r="AB52" s="122"/>
      <c r="AC52" s="147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104"/>
      <c r="AK52" s="100">
        <f t="shared" ca="1" si="17"/>
        <v>0</v>
      </c>
      <c r="AL52" s="171"/>
      <c r="AM52" s="140">
        <f t="shared" ca="1" si="18"/>
        <v>0</v>
      </c>
      <c r="AN52" s="83">
        <f t="shared" ca="1" si="1"/>
        <v>0</v>
      </c>
    </row>
    <row r="53" spans="1:40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"/>
        <v>6.75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9"/>
        <v>0</v>
      </c>
      <c r="N53" s="122"/>
      <c r="O53" s="147">
        <f t="shared" si="20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83"/>
      <c r="W53" s="184">
        <f t="shared" si="10"/>
        <v>0</v>
      </c>
      <c r="X53" s="183">
        <v>6.75</v>
      </c>
      <c r="Y53" s="184">
        <f t="shared" si="11"/>
        <v>675</v>
      </c>
      <c r="Z53" s="104"/>
      <c r="AA53" s="100">
        <f t="shared" si="12"/>
        <v>0</v>
      </c>
      <c r="AB53" s="122"/>
      <c r="AC53" s="147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104"/>
      <c r="AK53" s="100">
        <f t="shared" si="17"/>
        <v>0</v>
      </c>
      <c r="AL53" s="171"/>
      <c r="AM53" s="140">
        <f t="shared" si="18"/>
        <v>0</v>
      </c>
      <c r="AN53" s="83">
        <f t="shared" si="1"/>
        <v>675</v>
      </c>
    </row>
    <row r="54" spans="1:40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9"/>
        <v>0</v>
      </c>
      <c r="N54" s="122"/>
      <c r="O54" s="147">
        <f t="shared" si="20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83"/>
      <c r="W54" s="184">
        <f t="shared" si="10"/>
        <v>0</v>
      </c>
      <c r="X54" s="183"/>
      <c r="Y54" s="184">
        <f t="shared" si="11"/>
        <v>0</v>
      </c>
      <c r="Z54" s="104"/>
      <c r="AA54" s="100">
        <f t="shared" si="12"/>
        <v>0</v>
      </c>
      <c r="AB54" s="122"/>
      <c r="AC54" s="147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104"/>
      <c r="AK54" s="100">
        <f t="shared" si="17"/>
        <v>0</v>
      </c>
      <c r="AL54" s="171"/>
      <c r="AM54" s="140">
        <f t="shared" si="18"/>
        <v>0</v>
      </c>
      <c r="AN54" s="83">
        <f t="shared" si="1"/>
        <v>0</v>
      </c>
    </row>
    <row r="55" spans="1:40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9"/>
        <v>0</v>
      </c>
      <c r="N55" s="122"/>
      <c r="O55" s="147">
        <f t="shared" si="20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83"/>
      <c r="W55" s="184">
        <f t="shared" si="10"/>
        <v>0</v>
      </c>
      <c r="X55" s="183"/>
      <c r="Y55" s="184">
        <f t="shared" si="11"/>
        <v>0</v>
      </c>
      <c r="Z55" s="104"/>
      <c r="AA55" s="100">
        <f t="shared" si="12"/>
        <v>0</v>
      </c>
      <c r="AB55" s="122"/>
      <c r="AC55" s="147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104"/>
      <c r="AK55" s="100">
        <f t="shared" si="17"/>
        <v>0</v>
      </c>
      <c r="AL55" s="171"/>
      <c r="AM55" s="140">
        <f t="shared" si="18"/>
        <v>0</v>
      </c>
      <c r="AN55" s="83">
        <f t="shared" si="1"/>
        <v>0</v>
      </c>
    </row>
    <row r="56" spans="1:40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9"/>
        <v>0</v>
      </c>
      <c r="N56" s="122"/>
      <c r="O56" s="147">
        <f t="shared" ca="1" si="20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83"/>
      <c r="W56" s="184">
        <f t="shared" ca="1" si="10"/>
        <v>0</v>
      </c>
      <c r="X56" s="183"/>
      <c r="Y56" s="184">
        <f t="shared" ca="1" si="11"/>
        <v>0</v>
      </c>
      <c r="Z56" s="104"/>
      <c r="AA56" s="100">
        <f t="shared" ca="1" si="12"/>
        <v>0</v>
      </c>
      <c r="AB56" s="122"/>
      <c r="AC56" s="147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104"/>
      <c r="AK56" s="100">
        <f t="shared" ca="1" si="17"/>
        <v>0</v>
      </c>
      <c r="AL56" s="171"/>
      <c r="AM56" s="140">
        <f t="shared" ca="1" si="18"/>
        <v>0</v>
      </c>
      <c r="AN56" s="83">
        <f t="shared" ca="1" si="1"/>
        <v>0</v>
      </c>
    </row>
    <row r="57" spans="1:40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"/>
        <v>0</v>
      </c>
      <c r="F57" s="107"/>
      <c r="G57" s="100">
        <f t="shared" ref="G57" ca="1" si="21">IF($D57="",0,$D57*F57)</f>
        <v>0</v>
      </c>
      <c r="H57" s="122"/>
      <c r="I57" s="147">
        <f t="shared" ref="I57" ca="1" si="22">IF($D57="",0,$D57*H57)</f>
        <v>0</v>
      </c>
      <c r="J57" s="122"/>
      <c r="K57" s="147">
        <f t="shared" ref="K57" ca="1" si="23">IF($D57="",0,$D57*J57)</f>
        <v>0</v>
      </c>
      <c r="L57" s="122"/>
      <c r="M57" s="147">
        <f t="shared" ref="M57" ca="1" si="24">IF($D57="",0,$D57*L57)</f>
        <v>0</v>
      </c>
      <c r="N57" s="122"/>
      <c r="O57" s="147">
        <f t="shared" ref="O57" ca="1" si="25">IF($D57="",0,$D57*N57)</f>
        <v>0</v>
      </c>
      <c r="P57" s="104"/>
      <c r="Q57" s="100">
        <f t="shared" ref="Q57" ca="1" si="26">IF($D57="",0,$D57*P57)</f>
        <v>0</v>
      </c>
      <c r="R57" s="183"/>
      <c r="S57" s="184">
        <f t="shared" ref="S57" ca="1" si="27">IF($D57="",0,$D57*R57)</f>
        <v>0</v>
      </c>
      <c r="T57" s="183"/>
      <c r="U57" s="184">
        <f t="shared" ref="U57" ca="1" si="28">IF($D57="",0,$D57*T57)</f>
        <v>0</v>
      </c>
      <c r="V57" s="183"/>
      <c r="W57" s="184">
        <f t="shared" ref="W57" ca="1" si="29">IF($D57="",0,$D57*V57)</f>
        <v>0</v>
      </c>
      <c r="X57" s="183"/>
      <c r="Y57" s="184">
        <f t="shared" ca="1" si="11"/>
        <v>0</v>
      </c>
      <c r="Z57" s="104"/>
      <c r="AA57" s="100">
        <f t="shared" ref="AA57" ca="1" si="30">IF($D57="",0,$D57*Z57)</f>
        <v>0</v>
      </c>
      <c r="AB57" s="122"/>
      <c r="AC57" s="147">
        <f t="shared" ref="AC57" ca="1" si="31">IF($D57="",0,$D57*AB57)</f>
        <v>0</v>
      </c>
      <c r="AD57" s="122"/>
      <c r="AE57" s="147">
        <f t="shared" ref="AE57" ca="1" si="32">IF($D57="",0,$D57*AD57)</f>
        <v>0</v>
      </c>
      <c r="AF57" s="122"/>
      <c r="AG57" s="147">
        <f t="shared" ref="AG57" ca="1" si="33">IF($D57="",0,$D57*AF57)</f>
        <v>0</v>
      </c>
      <c r="AH57" s="122"/>
      <c r="AI57" s="147">
        <f t="shared" ref="AI57" ca="1" si="34">IF($D57="",0,$D57*AH57)</f>
        <v>0</v>
      </c>
      <c r="AJ57" s="104"/>
      <c r="AK57" s="100">
        <f t="shared" ref="AK57" ca="1" si="35">IF($D57="",0,$D57*AJ57)</f>
        <v>0</v>
      </c>
      <c r="AL57" s="171"/>
      <c r="AM57" s="140">
        <f t="shared" ref="AM57" ca="1" si="36">IF($D57="",0,$D57*AL57)</f>
        <v>0</v>
      </c>
      <c r="AN57" s="83">
        <f t="shared" ca="1" si="1"/>
        <v>0</v>
      </c>
    </row>
    <row r="58" spans="1:40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"/>
        <v>2.5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9"/>
        <v>0</v>
      </c>
      <c r="N58" s="122"/>
      <c r="O58" s="147">
        <f t="shared" ca="1" si="20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83"/>
      <c r="W58" s="184">
        <f t="shared" ca="1" si="10"/>
        <v>0</v>
      </c>
      <c r="X58" s="183"/>
      <c r="Y58" s="184">
        <f t="shared" ca="1" si="11"/>
        <v>0</v>
      </c>
      <c r="Z58" s="104"/>
      <c r="AA58" s="100">
        <f t="shared" ca="1" si="12"/>
        <v>0</v>
      </c>
      <c r="AB58" s="122"/>
      <c r="AC58" s="147">
        <f t="shared" ca="1" si="13"/>
        <v>0</v>
      </c>
      <c r="AD58" s="122"/>
      <c r="AE58" s="147">
        <f t="shared" ca="1" si="14"/>
        <v>0</v>
      </c>
      <c r="AF58" s="122">
        <v>2.5</v>
      </c>
      <c r="AG58" s="147">
        <f t="shared" ca="1" si="15"/>
        <v>250</v>
      </c>
      <c r="AH58" s="122"/>
      <c r="AI58" s="147">
        <f t="shared" ca="1" si="16"/>
        <v>0</v>
      </c>
      <c r="AJ58" s="104"/>
      <c r="AK58" s="100">
        <f t="shared" ca="1" si="17"/>
        <v>0</v>
      </c>
      <c r="AL58" s="171"/>
      <c r="AM58" s="140">
        <f t="shared" ca="1" si="18"/>
        <v>0</v>
      </c>
      <c r="AN58" s="83">
        <f t="shared" ca="1" si="1"/>
        <v>250</v>
      </c>
    </row>
    <row r="59" spans="1:40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9"/>
        <v>0</v>
      </c>
      <c r="N59" s="122"/>
      <c r="O59" s="147">
        <f t="shared" ca="1" si="20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83"/>
      <c r="W59" s="184">
        <f t="shared" ca="1" si="10"/>
        <v>0</v>
      </c>
      <c r="X59" s="183"/>
      <c r="Y59" s="184">
        <f t="shared" ca="1" si="11"/>
        <v>0</v>
      </c>
      <c r="Z59" s="104"/>
      <c r="AA59" s="100">
        <f t="shared" ca="1" si="12"/>
        <v>0</v>
      </c>
      <c r="AB59" s="122"/>
      <c r="AC59" s="147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104"/>
      <c r="AK59" s="100">
        <f t="shared" ca="1" si="17"/>
        <v>0</v>
      </c>
      <c r="AL59" s="171"/>
      <c r="AM59" s="140">
        <f t="shared" ca="1" si="18"/>
        <v>0</v>
      </c>
      <c r="AN59" s="83">
        <f t="shared" ca="1" si="1"/>
        <v>0</v>
      </c>
    </row>
    <row r="60" spans="1:40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9"/>
        <v>0</v>
      </c>
      <c r="N60" s="122"/>
      <c r="O60" s="147">
        <f t="shared" ca="1" si="20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83"/>
      <c r="W60" s="184">
        <f t="shared" ca="1" si="10"/>
        <v>0</v>
      </c>
      <c r="X60" s="183"/>
      <c r="Y60" s="184">
        <f t="shared" ca="1" si="11"/>
        <v>0</v>
      </c>
      <c r="Z60" s="104"/>
      <c r="AA60" s="100">
        <f t="shared" ca="1" si="12"/>
        <v>0</v>
      </c>
      <c r="AB60" s="122"/>
      <c r="AC60" s="147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104"/>
      <c r="AK60" s="100">
        <f t="shared" ca="1" si="17"/>
        <v>0</v>
      </c>
      <c r="AL60" s="171"/>
      <c r="AM60" s="140">
        <f t="shared" ca="1" si="18"/>
        <v>0</v>
      </c>
      <c r="AN60" s="83">
        <f t="shared" ca="1" si="1"/>
        <v>0</v>
      </c>
    </row>
    <row r="61" spans="1:40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9"/>
        <v>0</v>
      </c>
      <c r="N61" s="122"/>
      <c r="O61" s="147">
        <f t="shared" ca="1" si="20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83"/>
      <c r="W61" s="184">
        <f t="shared" ca="1" si="10"/>
        <v>0</v>
      </c>
      <c r="X61" s="183"/>
      <c r="Y61" s="184">
        <f t="shared" ca="1" si="11"/>
        <v>0</v>
      </c>
      <c r="Z61" s="104"/>
      <c r="AA61" s="100">
        <f t="shared" ca="1" si="12"/>
        <v>0</v>
      </c>
      <c r="AB61" s="122"/>
      <c r="AC61" s="147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104"/>
      <c r="AK61" s="100">
        <f t="shared" ca="1" si="17"/>
        <v>0</v>
      </c>
      <c r="AL61" s="171"/>
      <c r="AM61" s="140">
        <f t="shared" ca="1" si="18"/>
        <v>0</v>
      </c>
      <c r="AN61" s="83">
        <f t="shared" ca="1" si="1"/>
        <v>0</v>
      </c>
    </row>
    <row r="62" spans="1:40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9"/>
        <v>0</v>
      </c>
      <c r="N62" s="122"/>
      <c r="O62" s="147">
        <f t="shared" ca="1" si="20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83"/>
      <c r="W62" s="184">
        <f t="shared" ca="1" si="10"/>
        <v>0</v>
      </c>
      <c r="X62" s="183"/>
      <c r="Y62" s="184">
        <f t="shared" ca="1" si="11"/>
        <v>0</v>
      </c>
      <c r="Z62" s="104"/>
      <c r="AA62" s="100">
        <f t="shared" ca="1" si="12"/>
        <v>0</v>
      </c>
      <c r="AB62" s="122"/>
      <c r="AC62" s="147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104"/>
      <c r="AK62" s="100">
        <f t="shared" ca="1" si="17"/>
        <v>0</v>
      </c>
      <c r="AL62" s="171"/>
      <c r="AM62" s="140">
        <f t="shared" ca="1" si="18"/>
        <v>0</v>
      </c>
      <c r="AN62" s="83">
        <f t="shared" ca="1" si="1"/>
        <v>0</v>
      </c>
    </row>
    <row r="63" spans="1:40" ht="15" customHeight="1">
      <c r="A63" s="85" t="s">
        <v>224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19"/>
        <v>0</v>
      </c>
      <c r="N63" s="122"/>
      <c r="O63" s="147">
        <f t="shared" ca="1" si="20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83"/>
      <c r="W63" s="184">
        <f t="shared" ca="1" si="10"/>
        <v>0</v>
      </c>
      <c r="X63" s="183"/>
      <c r="Y63" s="184">
        <f t="shared" ca="1" si="11"/>
        <v>0</v>
      </c>
      <c r="Z63" s="104"/>
      <c r="AA63" s="100">
        <f t="shared" ca="1" si="12"/>
        <v>0</v>
      </c>
      <c r="AB63" s="122"/>
      <c r="AC63" s="147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104"/>
      <c r="AK63" s="100">
        <f t="shared" ca="1" si="17"/>
        <v>0</v>
      </c>
      <c r="AL63" s="171"/>
      <c r="AM63" s="140">
        <f t="shared" ca="1" si="18"/>
        <v>0</v>
      </c>
      <c r="AN63" s="83">
        <f t="shared" ca="1" si="1"/>
        <v>0</v>
      </c>
    </row>
    <row r="64" spans="1:40" ht="15" customHeight="1">
      <c r="A64" s="85" t="s">
        <v>229</v>
      </c>
      <c r="B64" t="s">
        <v>66</v>
      </c>
      <c r="C64" s="4" t="s">
        <v>7</v>
      </c>
      <c r="D64" s="19">
        <f t="shared" si="0"/>
        <v>75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9"/>
        <v>0</v>
      </c>
      <c r="N64" s="122"/>
      <c r="O64" s="147">
        <f t="shared" si="20"/>
        <v>0</v>
      </c>
      <c r="P64" s="104"/>
      <c r="Q64" s="100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83"/>
      <c r="W64" s="184">
        <f t="shared" si="10"/>
        <v>0</v>
      </c>
      <c r="X64" s="183"/>
      <c r="Y64" s="184">
        <f t="shared" si="11"/>
        <v>0</v>
      </c>
      <c r="Z64" s="104"/>
      <c r="AA64" s="100">
        <f t="shared" si="12"/>
        <v>0</v>
      </c>
      <c r="AB64" s="122"/>
      <c r="AC64" s="147">
        <f t="shared" si="13"/>
        <v>0</v>
      </c>
      <c r="AD64" s="122"/>
      <c r="AE64" s="147">
        <f t="shared" si="14"/>
        <v>0</v>
      </c>
      <c r="AF64" s="122"/>
      <c r="AG64" s="147">
        <f t="shared" si="15"/>
        <v>0</v>
      </c>
      <c r="AH64" s="122"/>
      <c r="AI64" s="147">
        <f t="shared" si="16"/>
        <v>0</v>
      </c>
      <c r="AJ64" s="104"/>
      <c r="AK64" s="100">
        <f t="shared" si="17"/>
        <v>0</v>
      </c>
      <c r="AL64" s="171"/>
      <c r="AM64" s="140">
        <f t="shared" si="18"/>
        <v>0</v>
      </c>
      <c r="AN64" s="83">
        <f t="shared" si="1"/>
        <v>0</v>
      </c>
    </row>
    <row r="65" spans="1:40" ht="15" customHeight="1">
      <c r="A65" s="85" t="s">
        <v>230</v>
      </c>
      <c r="B65" t="s">
        <v>66</v>
      </c>
      <c r="C65" s="4" t="s">
        <v>9</v>
      </c>
      <c r="D65" s="19">
        <f t="shared" si="0"/>
        <v>35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19"/>
        <v>0</v>
      </c>
      <c r="N65" s="122"/>
      <c r="O65" s="147">
        <f t="shared" si="20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83"/>
      <c r="W65" s="184">
        <f t="shared" si="10"/>
        <v>0</v>
      </c>
      <c r="X65" s="183"/>
      <c r="Y65" s="184">
        <f t="shared" si="11"/>
        <v>0</v>
      </c>
      <c r="Z65" s="104"/>
      <c r="AA65" s="100">
        <f t="shared" si="12"/>
        <v>0</v>
      </c>
      <c r="AB65" s="122"/>
      <c r="AC65" s="147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104"/>
      <c r="AK65" s="100">
        <f t="shared" si="17"/>
        <v>0</v>
      </c>
      <c r="AL65" s="171"/>
      <c r="AM65" s="140">
        <f t="shared" si="18"/>
        <v>0</v>
      </c>
      <c r="AN65" s="83">
        <f t="shared" si="1"/>
        <v>0</v>
      </c>
    </row>
    <row r="66" spans="1:40" ht="15" customHeight="1">
      <c r="A66" s="85" t="s">
        <v>225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19"/>
        <v>0</v>
      </c>
      <c r="N66" s="122"/>
      <c r="O66" s="147">
        <f t="shared" ca="1" si="20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83"/>
      <c r="W66" s="184">
        <f t="shared" ca="1" si="10"/>
        <v>0</v>
      </c>
      <c r="X66" s="183"/>
      <c r="Y66" s="184">
        <f t="shared" ca="1" si="11"/>
        <v>0</v>
      </c>
      <c r="Z66" s="104"/>
      <c r="AA66" s="100">
        <f t="shared" ca="1" si="12"/>
        <v>0</v>
      </c>
      <c r="AB66" s="122"/>
      <c r="AC66" s="147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104"/>
      <c r="AK66" s="100">
        <f t="shared" ca="1" si="17"/>
        <v>0</v>
      </c>
      <c r="AL66" s="171"/>
      <c r="AM66" s="140">
        <f t="shared" ca="1" si="18"/>
        <v>0</v>
      </c>
      <c r="AN66" s="83">
        <f t="shared" ca="1" si="1"/>
        <v>0</v>
      </c>
    </row>
    <row r="67" spans="1:40" ht="15" customHeight="1">
      <c r="A67" s="85" t="s">
        <v>238</v>
      </c>
      <c r="B67" t="s">
        <v>66</v>
      </c>
      <c r="C67" s="4" t="s">
        <v>6</v>
      </c>
      <c r="D67" s="19">
        <f t="shared" si="0"/>
        <v>100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9"/>
        <v>0</v>
      </c>
      <c r="N67" s="122"/>
      <c r="O67" s="147">
        <f t="shared" si="20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83"/>
      <c r="W67" s="184">
        <f t="shared" si="10"/>
        <v>0</v>
      </c>
      <c r="X67" s="183"/>
      <c r="Y67" s="184">
        <f t="shared" si="11"/>
        <v>0</v>
      </c>
      <c r="Z67" s="104"/>
      <c r="AA67" s="100">
        <f t="shared" si="12"/>
        <v>0</v>
      </c>
      <c r="AB67" s="122"/>
      <c r="AC67" s="147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104"/>
      <c r="AK67" s="100">
        <f t="shared" si="17"/>
        <v>0</v>
      </c>
      <c r="AL67" s="171"/>
      <c r="AM67" s="140">
        <f t="shared" si="18"/>
        <v>0</v>
      </c>
      <c r="AN67" s="83">
        <f t="shared" si="1"/>
        <v>0</v>
      </c>
    </row>
    <row r="68" spans="1:40" ht="15" customHeight="1">
      <c r="A68" s="85" t="s">
        <v>239</v>
      </c>
      <c r="B68" t="s">
        <v>66</v>
      </c>
      <c r="C68" s="4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9"/>
        <v>0</v>
      </c>
      <c r="N68" s="122"/>
      <c r="O68" s="147">
        <f t="shared" si="20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83"/>
      <c r="W68" s="184">
        <f t="shared" si="10"/>
        <v>0</v>
      </c>
      <c r="X68" s="183"/>
      <c r="Y68" s="184">
        <f t="shared" si="11"/>
        <v>0</v>
      </c>
      <c r="Z68" s="104"/>
      <c r="AA68" s="100">
        <f t="shared" si="12"/>
        <v>0</v>
      </c>
      <c r="AB68" s="122"/>
      <c r="AC68" s="147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104"/>
      <c r="AK68" s="100">
        <f t="shared" si="17"/>
        <v>0</v>
      </c>
      <c r="AL68" s="171"/>
      <c r="AM68" s="140">
        <f t="shared" si="18"/>
        <v>0</v>
      </c>
      <c r="AN68" s="83">
        <f t="shared" si="1"/>
        <v>0</v>
      </c>
    </row>
    <row r="69" spans="1:40" ht="15" customHeight="1">
      <c r="A69" s="85" t="s">
        <v>244</v>
      </c>
      <c r="B69" t="s">
        <v>245</v>
      </c>
      <c r="C69" s="4" t="s">
        <v>9</v>
      </c>
      <c r="D69" s="19">
        <f t="shared" si="0"/>
        <v>35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9"/>
        <v>0</v>
      </c>
      <c r="N69" s="122"/>
      <c r="O69" s="147">
        <f t="shared" si="20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83"/>
      <c r="W69" s="184">
        <f t="shared" si="10"/>
        <v>0</v>
      </c>
      <c r="X69" s="183"/>
      <c r="Y69" s="184">
        <f t="shared" si="11"/>
        <v>0</v>
      </c>
      <c r="Z69" s="104"/>
      <c r="AA69" s="100">
        <f t="shared" si="12"/>
        <v>0</v>
      </c>
      <c r="AB69" s="122"/>
      <c r="AC69" s="147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104"/>
      <c r="AK69" s="100">
        <f t="shared" si="17"/>
        <v>0</v>
      </c>
      <c r="AL69" s="171"/>
      <c r="AM69" s="140">
        <f t="shared" si="18"/>
        <v>0</v>
      </c>
      <c r="AN69" s="83">
        <f t="shared" si="1"/>
        <v>0</v>
      </c>
    </row>
    <row r="70" spans="1:40" ht="15" customHeight="1">
      <c r="A70" s="85" t="s">
        <v>241</v>
      </c>
      <c r="B70" t="s">
        <v>66</v>
      </c>
      <c r="C70" s="4" t="s">
        <v>4</v>
      </c>
      <c r="D70" s="19">
        <f t="shared" si="0"/>
        <v>140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19"/>
        <v>0</v>
      </c>
      <c r="N70" s="122"/>
      <c r="O70" s="147">
        <f t="shared" si="20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83"/>
      <c r="W70" s="184">
        <f t="shared" si="10"/>
        <v>0</v>
      </c>
      <c r="X70" s="183"/>
      <c r="Y70" s="184">
        <f t="shared" si="11"/>
        <v>0</v>
      </c>
      <c r="Z70" s="104"/>
      <c r="AA70" s="100">
        <f t="shared" si="12"/>
        <v>0</v>
      </c>
      <c r="AB70" s="122"/>
      <c r="AC70" s="147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104"/>
      <c r="AK70" s="100">
        <f t="shared" si="17"/>
        <v>0</v>
      </c>
      <c r="AL70" s="171"/>
      <c r="AM70" s="140">
        <f t="shared" si="18"/>
        <v>0</v>
      </c>
      <c r="AN70" s="83">
        <f t="shared" si="1"/>
        <v>0</v>
      </c>
    </row>
    <row r="71" spans="1:40" ht="15" customHeight="1">
      <c r="A71" s="85" t="s">
        <v>223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9"/>
        <v>0</v>
      </c>
      <c r="N71" s="122"/>
      <c r="O71" s="147">
        <f t="shared" ca="1" si="20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83"/>
      <c r="W71" s="184">
        <f t="shared" ca="1" si="10"/>
        <v>0</v>
      </c>
      <c r="X71" s="183"/>
      <c r="Y71" s="184">
        <f t="shared" ca="1" si="11"/>
        <v>0</v>
      </c>
      <c r="Z71" s="104"/>
      <c r="AA71" s="100">
        <f t="shared" ca="1" si="12"/>
        <v>0</v>
      </c>
      <c r="AB71" s="122"/>
      <c r="AC71" s="147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104"/>
      <c r="AK71" s="100">
        <f t="shared" ca="1" si="17"/>
        <v>0</v>
      </c>
      <c r="AL71" s="171"/>
      <c r="AM71" s="140">
        <f t="shared" ca="1" si="18"/>
        <v>0</v>
      </c>
      <c r="AN71" s="83">
        <f t="shared" ca="1" si="1"/>
        <v>0</v>
      </c>
    </row>
    <row r="72" spans="1:40" ht="15" customHeight="1">
      <c r="A72" s="91" t="s">
        <v>367</v>
      </c>
      <c r="B72" s="14" t="s">
        <v>66</v>
      </c>
      <c r="C72" s="4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19"/>
        <v>0</v>
      </c>
      <c r="N72" s="122"/>
      <c r="O72" s="147">
        <f t="shared" ca="1" si="20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83"/>
      <c r="W72" s="184">
        <f t="shared" ca="1" si="10"/>
        <v>0</v>
      </c>
      <c r="X72" s="183"/>
      <c r="Y72" s="184">
        <f t="shared" ca="1" si="11"/>
        <v>0</v>
      </c>
      <c r="Z72" s="104"/>
      <c r="AA72" s="100">
        <f t="shared" ca="1" si="12"/>
        <v>0</v>
      </c>
      <c r="AB72" s="122"/>
      <c r="AC72" s="147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104"/>
      <c r="AK72" s="100">
        <f t="shared" ca="1" si="17"/>
        <v>0</v>
      </c>
      <c r="AL72" s="171"/>
      <c r="AM72" s="140">
        <f t="shared" ca="1" si="18"/>
        <v>0</v>
      </c>
      <c r="AN72" s="83">
        <f t="shared" ca="1" si="1"/>
        <v>0</v>
      </c>
    </row>
    <row r="73" spans="1:40" ht="15" customHeight="1">
      <c r="A73" s="91" t="s">
        <v>248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9"/>
        <v>0</v>
      </c>
      <c r="N73" s="122"/>
      <c r="O73" s="147">
        <f t="shared" si="20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83"/>
      <c r="W73" s="184">
        <f t="shared" si="10"/>
        <v>0</v>
      </c>
      <c r="X73" s="183"/>
      <c r="Y73" s="184">
        <f t="shared" si="11"/>
        <v>0</v>
      </c>
      <c r="Z73" s="104"/>
      <c r="AA73" s="100">
        <f t="shared" si="12"/>
        <v>0</v>
      </c>
      <c r="AB73" s="122"/>
      <c r="AC73" s="147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104"/>
      <c r="AK73" s="100">
        <f t="shared" si="17"/>
        <v>0</v>
      </c>
      <c r="AL73" s="171"/>
      <c r="AM73" s="140">
        <f t="shared" si="18"/>
        <v>0</v>
      </c>
      <c r="AN73" s="83">
        <f t="shared" si="1"/>
        <v>0</v>
      </c>
    </row>
    <row r="74" spans="1:40" ht="15" customHeight="1">
      <c r="A74" s="91" t="s">
        <v>249</v>
      </c>
      <c r="B74" s="14" t="s">
        <v>66</v>
      </c>
      <c r="C74" s="18" t="s">
        <v>8</v>
      </c>
      <c r="D74" s="19">
        <f t="shared" si="0"/>
        <v>60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9"/>
        <v>0</v>
      </c>
      <c r="N74" s="122"/>
      <c r="O74" s="147">
        <f t="shared" si="20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83"/>
      <c r="W74" s="184">
        <f t="shared" si="10"/>
        <v>0</v>
      </c>
      <c r="X74" s="183"/>
      <c r="Y74" s="184">
        <f t="shared" si="11"/>
        <v>0</v>
      </c>
      <c r="Z74" s="104"/>
      <c r="AA74" s="100">
        <f t="shared" si="12"/>
        <v>0</v>
      </c>
      <c r="AB74" s="122"/>
      <c r="AC74" s="147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104"/>
      <c r="AK74" s="100">
        <f t="shared" si="17"/>
        <v>0</v>
      </c>
      <c r="AL74" s="171"/>
      <c r="AM74" s="140">
        <f t="shared" si="18"/>
        <v>0</v>
      </c>
      <c r="AN74" s="83">
        <f t="shared" si="1"/>
        <v>0</v>
      </c>
    </row>
    <row r="75" spans="1:40" ht="15" customHeight="1">
      <c r="A75" s="91" t="s">
        <v>250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9"/>
        <v>0</v>
      </c>
      <c r="N75" s="122"/>
      <c r="O75" s="147">
        <f t="shared" si="20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83"/>
      <c r="W75" s="184">
        <f t="shared" si="10"/>
        <v>0</v>
      </c>
      <c r="X75" s="183"/>
      <c r="Y75" s="184">
        <f t="shared" si="11"/>
        <v>0</v>
      </c>
      <c r="Z75" s="104"/>
      <c r="AA75" s="100">
        <f t="shared" si="12"/>
        <v>0</v>
      </c>
      <c r="AB75" s="122"/>
      <c r="AC75" s="147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104"/>
      <c r="AK75" s="100">
        <f t="shared" si="17"/>
        <v>0</v>
      </c>
      <c r="AL75" s="171"/>
      <c r="AM75" s="140">
        <f t="shared" si="18"/>
        <v>0</v>
      </c>
      <c r="AN75" s="83">
        <f t="shared" si="1"/>
        <v>0</v>
      </c>
    </row>
    <row r="76" spans="1:40" ht="15" customHeight="1">
      <c r="A76" s="91" t="s">
        <v>251</v>
      </c>
      <c r="B76" s="14" t="s">
        <v>66</v>
      </c>
      <c r="C76" s="18" t="s">
        <v>5</v>
      </c>
      <c r="D76" s="19">
        <f t="shared" si="0"/>
        <v>118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19"/>
        <v>0</v>
      </c>
      <c r="N76" s="122"/>
      <c r="O76" s="147">
        <f t="shared" si="20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83"/>
      <c r="W76" s="184">
        <f t="shared" si="10"/>
        <v>0</v>
      </c>
      <c r="X76" s="183"/>
      <c r="Y76" s="184">
        <f t="shared" si="11"/>
        <v>0</v>
      </c>
      <c r="Z76" s="104"/>
      <c r="AA76" s="100">
        <f t="shared" si="12"/>
        <v>0</v>
      </c>
      <c r="AB76" s="122"/>
      <c r="AC76" s="147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104"/>
      <c r="AK76" s="100">
        <f t="shared" si="17"/>
        <v>0</v>
      </c>
      <c r="AL76" s="171"/>
      <c r="AM76" s="140">
        <f t="shared" si="18"/>
        <v>0</v>
      </c>
      <c r="AN76" s="83">
        <f t="shared" si="1"/>
        <v>0</v>
      </c>
    </row>
    <row r="77" spans="1:40" ht="15" customHeight="1">
      <c r="A77" s="91" t="s">
        <v>252</v>
      </c>
      <c r="B77" s="14" t="s">
        <v>66</v>
      </c>
      <c r="C77" s="18" t="s">
        <v>5</v>
      </c>
      <c r="D77" s="19">
        <f t="shared" si="0"/>
        <v>118</v>
      </c>
      <c r="E77" s="20">
        <f t="shared" si="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9"/>
        <v>0</v>
      </c>
      <c r="N77" s="122"/>
      <c r="O77" s="147">
        <f t="shared" si="20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83"/>
      <c r="W77" s="184">
        <f t="shared" si="10"/>
        <v>0</v>
      </c>
      <c r="X77" s="183"/>
      <c r="Y77" s="184">
        <f t="shared" si="11"/>
        <v>0</v>
      </c>
      <c r="Z77" s="104"/>
      <c r="AA77" s="100">
        <f t="shared" si="12"/>
        <v>0</v>
      </c>
      <c r="AB77" s="122"/>
      <c r="AC77" s="147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104"/>
      <c r="AK77" s="100">
        <f t="shared" si="17"/>
        <v>0</v>
      </c>
      <c r="AL77" s="171"/>
      <c r="AM77" s="140">
        <f t="shared" si="18"/>
        <v>0</v>
      </c>
      <c r="AN77" s="83">
        <f t="shared" ref="AN77:AN107" si="37">IF(D77="",0,D77*E77)</f>
        <v>0</v>
      </c>
    </row>
    <row r="78" spans="1:40" ht="15" customHeight="1">
      <c r="A78" s="91" t="s">
        <v>259</v>
      </c>
      <c r="B78" s="14" t="s">
        <v>66</v>
      </c>
      <c r="C78" s="18" t="s">
        <v>6</v>
      </c>
      <c r="D78" s="19">
        <f t="shared" si="0"/>
        <v>100</v>
      </c>
      <c r="E78" s="20">
        <f t="shared" ref="E78:E106" si="38">F78+H78+J78+L78+N78++V78+X78+AF78+AH78+P78+R78+T78+Z78+AB78+AD78+AJ78+AL78</f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9"/>
        <v>0</v>
      </c>
      <c r="N78" s="122"/>
      <c r="O78" s="147">
        <f t="shared" si="20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83"/>
      <c r="W78" s="184">
        <f t="shared" si="10"/>
        <v>0</v>
      </c>
      <c r="X78" s="183"/>
      <c r="Y78" s="184">
        <f t="shared" si="11"/>
        <v>0</v>
      </c>
      <c r="Z78" s="104"/>
      <c r="AA78" s="100">
        <f t="shared" si="12"/>
        <v>0</v>
      </c>
      <c r="AB78" s="122"/>
      <c r="AC78" s="147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104"/>
      <c r="AK78" s="100">
        <f t="shared" si="17"/>
        <v>0</v>
      </c>
      <c r="AL78" s="171"/>
      <c r="AM78" s="140">
        <f t="shared" si="18"/>
        <v>0</v>
      </c>
      <c r="AN78" s="83">
        <f t="shared" si="37"/>
        <v>0</v>
      </c>
    </row>
    <row r="79" spans="1:40" ht="15" customHeight="1">
      <c r="A79" s="91" t="s">
        <v>255</v>
      </c>
      <c r="B79" s="14" t="s">
        <v>66</v>
      </c>
      <c r="C79" s="18" t="s">
        <v>6</v>
      </c>
      <c r="D79" s="19">
        <f t="shared" si="0"/>
        <v>100</v>
      </c>
      <c r="E79" s="20">
        <f t="shared" si="38"/>
        <v>0</v>
      </c>
      <c r="F79" s="75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19"/>
        <v>0</v>
      </c>
      <c r="N79" s="122"/>
      <c r="O79" s="147">
        <f t="shared" si="20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83"/>
      <c r="W79" s="184">
        <f t="shared" si="10"/>
        <v>0</v>
      </c>
      <c r="X79" s="183"/>
      <c r="Y79" s="184">
        <f t="shared" si="11"/>
        <v>0</v>
      </c>
      <c r="Z79" s="104"/>
      <c r="AA79" s="100">
        <f t="shared" si="12"/>
        <v>0</v>
      </c>
      <c r="AB79" s="122"/>
      <c r="AC79" s="147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104"/>
      <c r="AK79" s="100">
        <f t="shared" si="17"/>
        <v>0</v>
      </c>
      <c r="AL79" s="171"/>
      <c r="AM79" s="140">
        <f t="shared" si="18"/>
        <v>0</v>
      </c>
      <c r="AN79" s="83">
        <f t="shared" si="37"/>
        <v>0</v>
      </c>
    </row>
    <row r="80" spans="1:40" ht="15" customHeight="1">
      <c r="A80" s="91" t="s">
        <v>260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38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9"/>
        <v>0</v>
      </c>
      <c r="N80" s="122"/>
      <c r="O80" s="147">
        <f t="shared" ca="1" si="20"/>
        <v>0</v>
      </c>
      <c r="P80" s="104"/>
      <c r="Q80" s="100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83"/>
      <c r="W80" s="184">
        <f t="shared" ca="1" si="10"/>
        <v>0</v>
      </c>
      <c r="X80" s="183"/>
      <c r="Y80" s="184">
        <f t="shared" ca="1" si="11"/>
        <v>0</v>
      </c>
      <c r="Z80" s="104"/>
      <c r="AA80" s="100">
        <f t="shared" ca="1" si="12"/>
        <v>0</v>
      </c>
      <c r="AB80" s="122"/>
      <c r="AC80" s="147">
        <f t="shared" ca="1" si="13"/>
        <v>0</v>
      </c>
      <c r="AD80" s="122"/>
      <c r="AE80" s="147">
        <f t="shared" ca="1" si="14"/>
        <v>0</v>
      </c>
      <c r="AF80" s="122"/>
      <c r="AG80" s="147">
        <f t="shared" ca="1" si="15"/>
        <v>0</v>
      </c>
      <c r="AH80" s="122"/>
      <c r="AI80" s="147">
        <f t="shared" ca="1" si="16"/>
        <v>0</v>
      </c>
      <c r="AJ80" s="104"/>
      <c r="AK80" s="100">
        <f t="shared" ca="1" si="17"/>
        <v>0</v>
      </c>
      <c r="AL80" s="171"/>
      <c r="AM80" s="140">
        <f t="shared" ca="1" si="18"/>
        <v>0</v>
      </c>
      <c r="AN80" s="83">
        <f t="shared" ca="1" si="37"/>
        <v>0</v>
      </c>
    </row>
    <row r="81" spans="1:40" ht="15" customHeight="1">
      <c r="A81" s="91" t="s">
        <v>263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38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19"/>
        <v>0</v>
      </c>
      <c r="N81" s="122"/>
      <c r="O81" s="147">
        <f t="shared" ca="1" si="20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83"/>
      <c r="W81" s="184">
        <f t="shared" ca="1" si="10"/>
        <v>0</v>
      </c>
      <c r="X81" s="183"/>
      <c r="Y81" s="184">
        <f t="shared" ca="1" si="11"/>
        <v>0</v>
      </c>
      <c r="Z81" s="104"/>
      <c r="AA81" s="100">
        <f t="shared" ca="1" si="12"/>
        <v>0</v>
      </c>
      <c r="AB81" s="122"/>
      <c r="AC81" s="147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104"/>
      <c r="AK81" s="100">
        <f t="shared" ca="1" si="17"/>
        <v>0</v>
      </c>
      <c r="AL81" s="171"/>
      <c r="AM81" s="140">
        <f t="shared" ca="1" si="18"/>
        <v>0</v>
      </c>
      <c r="AN81" s="83">
        <f t="shared" ca="1" si="37"/>
        <v>0</v>
      </c>
    </row>
    <row r="82" spans="1:40" ht="15" customHeight="1">
      <c r="A82" s="91" t="s">
        <v>258</v>
      </c>
      <c r="B82" s="14" t="s">
        <v>66</v>
      </c>
      <c r="C82" s="18" t="s">
        <v>6</v>
      </c>
      <c r="D82" s="19">
        <f t="shared" ref="D82:D89" si="39">IF(OR($C82="",$C82=0),"",VLOOKUP($C82,Ansätze,$D$11,FALSE))</f>
        <v>100</v>
      </c>
      <c r="E82" s="20">
        <f t="shared" si="38"/>
        <v>0</v>
      </c>
      <c r="F82" s="75"/>
      <c r="G82" s="100">
        <f t="shared" ref="G82:I101" si="40">IF($D82="",0,$D82*F82)</f>
        <v>0</v>
      </c>
      <c r="H82" s="122"/>
      <c r="I82" s="147">
        <f t="shared" si="40"/>
        <v>0</v>
      </c>
      <c r="J82" s="122"/>
      <c r="K82" s="147">
        <f t="shared" si="4"/>
        <v>0</v>
      </c>
      <c r="L82" s="122"/>
      <c r="M82" s="147">
        <f t="shared" si="19"/>
        <v>0</v>
      </c>
      <c r="N82" s="122"/>
      <c r="O82" s="147">
        <f t="shared" si="20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83"/>
      <c r="W82" s="184">
        <f t="shared" si="10"/>
        <v>0</v>
      </c>
      <c r="X82" s="183"/>
      <c r="Y82" s="184">
        <f t="shared" si="11"/>
        <v>0</v>
      </c>
      <c r="Z82" s="104"/>
      <c r="AA82" s="100">
        <f t="shared" si="12"/>
        <v>0</v>
      </c>
      <c r="AB82" s="122"/>
      <c r="AC82" s="147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104"/>
      <c r="AK82" s="100">
        <f t="shared" si="17"/>
        <v>0</v>
      </c>
      <c r="AL82" s="171"/>
      <c r="AM82" s="140">
        <f t="shared" si="18"/>
        <v>0</v>
      </c>
      <c r="AN82" s="83">
        <f t="shared" si="37"/>
        <v>0</v>
      </c>
    </row>
    <row r="83" spans="1:40" ht="15" customHeight="1">
      <c r="A83" s="91" t="s">
        <v>274</v>
      </c>
      <c r="B83" s="14" t="s">
        <v>66</v>
      </c>
      <c r="C83" s="18" t="s">
        <v>9</v>
      </c>
      <c r="D83" s="19">
        <f t="shared" si="39"/>
        <v>35</v>
      </c>
      <c r="E83" s="20">
        <f t="shared" si="38"/>
        <v>0</v>
      </c>
      <c r="F83" s="75"/>
      <c r="G83" s="100">
        <f t="shared" si="40"/>
        <v>0</v>
      </c>
      <c r="H83" s="122"/>
      <c r="I83" s="147">
        <f t="shared" si="40"/>
        <v>0</v>
      </c>
      <c r="J83" s="122"/>
      <c r="K83" s="147">
        <f t="shared" ref="K83:K106" si="41">IF($D83="",0,$D83*J83)</f>
        <v>0</v>
      </c>
      <c r="L83" s="122"/>
      <c r="M83" s="147">
        <f t="shared" si="19"/>
        <v>0</v>
      </c>
      <c r="N83" s="122"/>
      <c r="O83" s="147">
        <f t="shared" si="20"/>
        <v>0</v>
      </c>
      <c r="P83" s="104"/>
      <c r="Q83" s="100">
        <f t="shared" ref="Q83:Q106" si="42">IF($D83="",0,$D83*P83)</f>
        <v>0</v>
      </c>
      <c r="R83" s="183"/>
      <c r="S83" s="184">
        <f t="shared" ref="S83:S106" si="43">IF($D83="",0,$D83*R83)</f>
        <v>0</v>
      </c>
      <c r="T83" s="183"/>
      <c r="U83" s="184">
        <f t="shared" ref="U83:U106" si="44">IF($D83="",0,$D83*T83)</f>
        <v>0</v>
      </c>
      <c r="V83" s="183"/>
      <c r="W83" s="184">
        <f t="shared" ref="W83:W106" si="45">IF($D83="",0,$D83*V83)</f>
        <v>0</v>
      </c>
      <c r="X83" s="183"/>
      <c r="Y83" s="184">
        <f t="shared" ref="Y83:Y106" si="46">IF($D83="",0,$D83*X83)</f>
        <v>0</v>
      </c>
      <c r="Z83" s="104"/>
      <c r="AA83" s="100">
        <f t="shared" ref="AA83:AA106" si="47">IF($D83="",0,$D83*Z83)</f>
        <v>0</v>
      </c>
      <c r="AB83" s="122"/>
      <c r="AC83" s="147">
        <f t="shared" ref="AC83:AC106" si="48">IF($D83="",0,$D83*AB83)</f>
        <v>0</v>
      </c>
      <c r="AD83" s="122"/>
      <c r="AE83" s="147">
        <f t="shared" ref="AE83:AE106" si="49">IF($D83="",0,$D83*AD83)</f>
        <v>0</v>
      </c>
      <c r="AF83" s="122"/>
      <c r="AG83" s="147">
        <f t="shared" ref="AG83:AG106" si="50">IF($D83="",0,$D83*AF83)</f>
        <v>0</v>
      </c>
      <c r="AH83" s="122"/>
      <c r="AI83" s="147">
        <f t="shared" ref="AI83:AI106" si="51">IF($D83="",0,$D83*AH83)</f>
        <v>0</v>
      </c>
      <c r="AJ83" s="104"/>
      <c r="AK83" s="100">
        <f t="shared" ref="AK83:AK90" si="52">IF($D83="",0,$D83*AJ83)</f>
        <v>0</v>
      </c>
      <c r="AL83" s="171"/>
      <c r="AM83" s="140">
        <f t="shared" ref="AM83:AM106" si="53">IF($D83="",0,$D83*AL83)</f>
        <v>0</v>
      </c>
      <c r="AN83" s="83">
        <f t="shared" si="37"/>
        <v>0</v>
      </c>
    </row>
    <row r="84" spans="1:40" ht="15" customHeight="1">
      <c r="A84" s="91" t="s">
        <v>275</v>
      </c>
      <c r="B84" s="14" t="s">
        <v>66</v>
      </c>
      <c r="C84" s="18" t="s">
        <v>5</v>
      </c>
      <c r="D84" s="19">
        <f t="shared" si="39"/>
        <v>118</v>
      </c>
      <c r="E84" s="20">
        <f t="shared" si="38"/>
        <v>17</v>
      </c>
      <c r="F84" s="75"/>
      <c r="G84" s="100">
        <f t="shared" si="40"/>
        <v>0</v>
      </c>
      <c r="H84" s="122"/>
      <c r="I84" s="147">
        <f t="shared" si="40"/>
        <v>0</v>
      </c>
      <c r="J84" s="122"/>
      <c r="K84" s="147">
        <f t="shared" si="41"/>
        <v>0</v>
      </c>
      <c r="L84" s="122"/>
      <c r="M84" s="147">
        <f t="shared" si="19"/>
        <v>0</v>
      </c>
      <c r="N84" s="122"/>
      <c r="O84" s="147">
        <f t="shared" si="20"/>
        <v>0</v>
      </c>
      <c r="P84" s="104"/>
      <c r="Q84" s="100">
        <f t="shared" si="42"/>
        <v>0</v>
      </c>
      <c r="R84" s="183"/>
      <c r="S84" s="184">
        <f t="shared" si="43"/>
        <v>0</v>
      </c>
      <c r="T84" s="183"/>
      <c r="U84" s="184">
        <f t="shared" si="44"/>
        <v>0</v>
      </c>
      <c r="V84" s="183"/>
      <c r="W84" s="184">
        <f t="shared" si="45"/>
        <v>0</v>
      </c>
      <c r="X84" s="183">
        <v>17</v>
      </c>
      <c r="Y84" s="184">
        <f t="shared" si="46"/>
        <v>2006</v>
      </c>
      <c r="Z84" s="104"/>
      <c r="AA84" s="100">
        <f t="shared" si="47"/>
        <v>0</v>
      </c>
      <c r="AB84" s="122"/>
      <c r="AC84" s="147">
        <f t="shared" si="48"/>
        <v>0</v>
      </c>
      <c r="AD84" s="122"/>
      <c r="AE84" s="147">
        <f t="shared" si="49"/>
        <v>0</v>
      </c>
      <c r="AF84" s="122"/>
      <c r="AG84" s="147">
        <f t="shared" si="50"/>
        <v>0</v>
      </c>
      <c r="AH84" s="122"/>
      <c r="AI84" s="147">
        <f t="shared" si="51"/>
        <v>0</v>
      </c>
      <c r="AJ84" s="104"/>
      <c r="AK84" s="100">
        <f t="shared" si="52"/>
        <v>0</v>
      </c>
      <c r="AL84" s="171"/>
      <c r="AM84" s="140">
        <f t="shared" si="53"/>
        <v>0</v>
      </c>
      <c r="AN84" s="83">
        <f t="shared" si="37"/>
        <v>2006</v>
      </c>
    </row>
    <row r="85" spans="1:40" ht="15" customHeight="1">
      <c r="A85" s="91" t="s">
        <v>284</v>
      </c>
      <c r="B85" s="14" t="s">
        <v>66</v>
      </c>
      <c r="C85" s="18" t="s">
        <v>6</v>
      </c>
      <c r="D85" s="19">
        <f t="shared" si="39"/>
        <v>100</v>
      </c>
      <c r="E85" s="20">
        <f t="shared" si="38"/>
        <v>0</v>
      </c>
      <c r="F85" s="75"/>
      <c r="G85" s="100">
        <f t="shared" si="40"/>
        <v>0</v>
      </c>
      <c r="H85" s="122"/>
      <c r="I85" s="147">
        <f t="shared" si="40"/>
        <v>0</v>
      </c>
      <c r="J85" s="122"/>
      <c r="K85" s="147">
        <f t="shared" si="41"/>
        <v>0</v>
      </c>
      <c r="L85" s="122"/>
      <c r="M85" s="147">
        <f t="shared" si="19"/>
        <v>0</v>
      </c>
      <c r="N85" s="122"/>
      <c r="O85" s="147">
        <f t="shared" si="20"/>
        <v>0</v>
      </c>
      <c r="P85" s="104"/>
      <c r="Q85" s="100">
        <f t="shared" si="42"/>
        <v>0</v>
      </c>
      <c r="R85" s="183"/>
      <c r="S85" s="184">
        <f t="shared" si="43"/>
        <v>0</v>
      </c>
      <c r="T85" s="183"/>
      <c r="U85" s="184">
        <f t="shared" si="44"/>
        <v>0</v>
      </c>
      <c r="V85" s="183"/>
      <c r="W85" s="184">
        <f t="shared" si="45"/>
        <v>0</v>
      </c>
      <c r="X85" s="183"/>
      <c r="Y85" s="184">
        <f t="shared" si="46"/>
        <v>0</v>
      </c>
      <c r="Z85" s="104"/>
      <c r="AA85" s="100">
        <f t="shared" si="47"/>
        <v>0</v>
      </c>
      <c r="AB85" s="122"/>
      <c r="AC85" s="147">
        <f t="shared" si="48"/>
        <v>0</v>
      </c>
      <c r="AD85" s="122"/>
      <c r="AE85" s="147">
        <f t="shared" si="49"/>
        <v>0</v>
      </c>
      <c r="AF85" s="122"/>
      <c r="AG85" s="147">
        <f t="shared" si="50"/>
        <v>0</v>
      </c>
      <c r="AH85" s="122"/>
      <c r="AI85" s="147">
        <f t="shared" si="51"/>
        <v>0</v>
      </c>
      <c r="AJ85" s="104"/>
      <c r="AK85" s="100">
        <f t="shared" si="52"/>
        <v>0</v>
      </c>
      <c r="AL85" s="171"/>
      <c r="AM85" s="140">
        <f t="shared" si="53"/>
        <v>0</v>
      </c>
      <c r="AN85" s="83">
        <f t="shared" si="37"/>
        <v>0</v>
      </c>
    </row>
    <row r="86" spans="1:40" ht="15" customHeight="1">
      <c r="A86" s="91" t="s">
        <v>285</v>
      </c>
      <c r="B86" s="14" t="s">
        <v>66</v>
      </c>
      <c r="C86" s="18" t="s">
        <v>9</v>
      </c>
      <c r="D86" s="19">
        <f t="shared" si="39"/>
        <v>35</v>
      </c>
      <c r="E86" s="20">
        <f t="shared" si="38"/>
        <v>0</v>
      </c>
      <c r="F86" s="75"/>
      <c r="G86" s="100">
        <f t="shared" si="40"/>
        <v>0</v>
      </c>
      <c r="H86" s="122"/>
      <c r="I86" s="147">
        <f t="shared" si="40"/>
        <v>0</v>
      </c>
      <c r="J86" s="122"/>
      <c r="K86" s="147">
        <f t="shared" si="41"/>
        <v>0</v>
      </c>
      <c r="L86" s="122"/>
      <c r="M86" s="147">
        <f t="shared" si="19"/>
        <v>0</v>
      </c>
      <c r="N86" s="122"/>
      <c r="O86" s="147">
        <f t="shared" si="20"/>
        <v>0</v>
      </c>
      <c r="P86" s="104"/>
      <c r="Q86" s="100">
        <f t="shared" si="42"/>
        <v>0</v>
      </c>
      <c r="R86" s="183"/>
      <c r="S86" s="184">
        <f t="shared" si="43"/>
        <v>0</v>
      </c>
      <c r="T86" s="183"/>
      <c r="U86" s="184">
        <f t="shared" si="44"/>
        <v>0</v>
      </c>
      <c r="V86" s="183"/>
      <c r="W86" s="184">
        <f t="shared" si="45"/>
        <v>0</v>
      </c>
      <c r="X86" s="183"/>
      <c r="Y86" s="184">
        <f t="shared" si="46"/>
        <v>0</v>
      </c>
      <c r="Z86" s="104"/>
      <c r="AA86" s="100">
        <f t="shared" si="47"/>
        <v>0</v>
      </c>
      <c r="AB86" s="122"/>
      <c r="AC86" s="147">
        <f t="shared" si="48"/>
        <v>0</v>
      </c>
      <c r="AD86" s="122"/>
      <c r="AE86" s="147">
        <f t="shared" si="49"/>
        <v>0</v>
      </c>
      <c r="AF86" s="122"/>
      <c r="AG86" s="147">
        <f t="shared" si="50"/>
        <v>0</v>
      </c>
      <c r="AH86" s="122"/>
      <c r="AI86" s="147">
        <f t="shared" si="51"/>
        <v>0</v>
      </c>
      <c r="AJ86" s="104"/>
      <c r="AK86" s="100">
        <f t="shared" si="52"/>
        <v>0</v>
      </c>
      <c r="AL86" s="171"/>
      <c r="AM86" s="140">
        <f t="shared" si="53"/>
        <v>0</v>
      </c>
      <c r="AN86" s="83">
        <f t="shared" si="37"/>
        <v>0</v>
      </c>
    </row>
    <row r="87" spans="1:40" ht="15" customHeight="1">
      <c r="A87" s="91" t="s">
        <v>286</v>
      </c>
      <c r="B87" s="14" t="s">
        <v>66</v>
      </c>
      <c r="C87" s="18" t="s">
        <v>6</v>
      </c>
      <c r="D87" s="19">
        <f t="shared" si="39"/>
        <v>100</v>
      </c>
      <c r="E87" s="20">
        <f t="shared" si="38"/>
        <v>0</v>
      </c>
      <c r="F87" s="75"/>
      <c r="G87" s="100">
        <f t="shared" si="40"/>
        <v>0</v>
      </c>
      <c r="H87" s="122"/>
      <c r="I87" s="147">
        <f t="shared" si="40"/>
        <v>0</v>
      </c>
      <c r="J87" s="122"/>
      <c r="K87" s="147">
        <f t="shared" si="41"/>
        <v>0</v>
      </c>
      <c r="L87" s="122"/>
      <c r="M87" s="147">
        <f t="shared" si="19"/>
        <v>0</v>
      </c>
      <c r="N87" s="122"/>
      <c r="O87" s="147">
        <f t="shared" si="20"/>
        <v>0</v>
      </c>
      <c r="P87" s="104"/>
      <c r="Q87" s="100">
        <f t="shared" si="42"/>
        <v>0</v>
      </c>
      <c r="R87" s="183"/>
      <c r="S87" s="184">
        <f t="shared" si="43"/>
        <v>0</v>
      </c>
      <c r="T87" s="183"/>
      <c r="U87" s="184">
        <f t="shared" si="44"/>
        <v>0</v>
      </c>
      <c r="V87" s="183"/>
      <c r="W87" s="184">
        <f t="shared" si="45"/>
        <v>0</v>
      </c>
      <c r="X87" s="183"/>
      <c r="Y87" s="184">
        <f t="shared" si="46"/>
        <v>0</v>
      </c>
      <c r="Z87" s="104"/>
      <c r="AA87" s="100">
        <f t="shared" si="47"/>
        <v>0</v>
      </c>
      <c r="AB87" s="122"/>
      <c r="AC87" s="147">
        <f t="shared" si="48"/>
        <v>0</v>
      </c>
      <c r="AD87" s="122"/>
      <c r="AE87" s="147">
        <f t="shared" si="49"/>
        <v>0</v>
      </c>
      <c r="AF87" s="122"/>
      <c r="AG87" s="147">
        <f t="shared" si="50"/>
        <v>0</v>
      </c>
      <c r="AH87" s="122"/>
      <c r="AI87" s="147">
        <f t="shared" si="51"/>
        <v>0</v>
      </c>
      <c r="AJ87" s="104"/>
      <c r="AK87" s="100">
        <f t="shared" si="52"/>
        <v>0</v>
      </c>
      <c r="AL87" s="171"/>
      <c r="AM87" s="140">
        <f t="shared" si="53"/>
        <v>0</v>
      </c>
      <c r="AN87" s="83">
        <f t="shared" si="37"/>
        <v>0</v>
      </c>
    </row>
    <row r="88" spans="1:40" ht="15" customHeight="1">
      <c r="A88" s="91" t="s">
        <v>292</v>
      </c>
      <c r="B88" s="14" t="s">
        <v>66</v>
      </c>
      <c r="C88" s="18" t="s">
        <v>8</v>
      </c>
      <c r="D88" s="19">
        <f t="shared" si="39"/>
        <v>60</v>
      </c>
      <c r="E88" s="20">
        <f t="shared" si="38"/>
        <v>0</v>
      </c>
      <c r="F88" s="75"/>
      <c r="G88" s="100">
        <f t="shared" si="40"/>
        <v>0</v>
      </c>
      <c r="H88" s="122"/>
      <c r="I88" s="147">
        <f t="shared" si="40"/>
        <v>0</v>
      </c>
      <c r="J88" s="122"/>
      <c r="K88" s="147">
        <f t="shared" si="41"/>
        <v>0</v>
      </c>
      <c r="L88" s="122"/>
      <c r="M88" s="147">
        <f t="shared" si="19"/>
        <v>0</v>
      </c>
      <c r="N88" s="122"/>
      <c r="O88" s="147">
        <f t="shared" si="20"/>
        <v>0</v>
      </c>
      <c r="P88" s="104"/>
      <c r="Q88" s="100">
        <f t="shared" si="42"/>
        <v>0</v>
      </c>
      <c r="R88" s="183"/>
      <c r="S88" s="184">
        <f t="shared" si="43"/>
        <v>0</v>
      </c>
      <c r="T88" s="183"/>
      <c r="U88" s="184">
        <f t="shared" si="44"/>
        <v>0</v>
      </c>
      <c r="V88" s="183"/>
      <c r="W88" s="184">
        <f t="shared" si="45"/>
        <v>0</v>
      </c>
      <c r="X88" s="183"/>
      <c r="Y88" s="184">
        <f t="shared" si="46"/>
        <v>0</v>
      </c>
      <c r="Z88" s="104"/>
      <c r="AA88" s="100">
        <f t="shared" si="47"/>
        <v>0</v>
      </c>
      <c r="AB88" s="122"/>
      <c r="AC88" s="147">
        <f t="shared" si="48"/>
        <v>0</v>
      </c>
      <c r="AD88" s="122"/>
      <c r="AE88" s="147">
        <f t="shared" si="49"/>
        <v>0</v>
      </c>
      <c r="AF88" s="122"/>
      <c r="AG88" s="147">
        <f t="shared" si="50"/>
        <v>0</v>
      </c>
      <c r="AH88" s="122"/>
      <c r="AI88" s="147">
        <f t="shared" si="51"/>
        <v>0</v>
      </c>
      <c r="AJ88" s="104"/>
      <c r="AK88" s="100">
        <f t="shared" si="52"/>
        <v>0</v>
      </c>
      <c r="AL88" s="171"/>
      <c r="AM88" s="140">
        <f t="shared" si="53"/>
        <v>0</v>
      </c>
      <c r="AN88" s="83">
        <f t="shared" si="37"/>
        <v>0</v>
      </c>
    </row>
    <row r="89" spans="1:40" ht="15" customHeight="1">
      <c r="A89" s="85" t="s">
        <v>296</v>
      </c>
      <c r="B89" t="s">
        <v>66</v>
      </c>
      <c r="C89" s="18" t="s">
        <v>6</v>
      </c>
      <c r="D89" s="19">
        <f t="shared" si="39"/>
        <v>100</v>
      </c>
      <c r="E89" s="20">
        <f t="shared" si="38"/>
        <v>0</v>
      </c>
      <c r="F89" s="75"/>
      <c r="G89" s="100">
        <f t="shared" si="40"/>
        <v>0</v>
      </c>
      <c r="H89" s="122"/>
      <c r="I89" s="147">
        <f t="shared" si="40"/>
        <v>0</v>
      </c>
      <c r="J89" s="122"/>
      <c r="K89" s="147">
        <f t="shared" si="41"/>
        <v>0</v>
      </c>
      <c r="L89" s="122"/>
      <c r="M89" s="147">
        <f t="shared" si="19"/>
        <v>0</v>
      </c>
      <c r="N89" s="122"/>
      <c r="O89" s="147">
        <f t="shared" si="20"/>
        <v>0</v>
      </c>
      <c r="P89" s="104"/>
      <c r="Q89" s="100">
        <f t="shared" si="42"/>
        <v>0</v>
      </c>
      <c r="R89" s="183"/>
      <c r="S89" s="184">
        <f t="shared" si="43"/>
        <v>0</v>
      </c>
      <c r="T89" s="183"/>
      <c r="U89" s="184">
        <f t="shared" si="44"/>
        <v>0</v>
      </c>
      <c r="V89" s="183"/>
      <c r="W89" s="184">
        <f t="shared" si="45"/>
        <v>0</v>
      </c>
      <c r="X89" s="183"/>
      <c r="Y89" s="184">
        <f t="shared" si="46"/>
        <v>0</v>
      </c>
      <c r="Z89" s="104"/>
      <c r="AA89" s="100">
        <f t="shared" si="47"/>
        <v>0</v>
      </c>
      <c r="AB89" s="122"/>
      <c r="AC89" s="147">
        <f t="shared" si="48"/>
        <v>0</v>
      </c>
      <c r="AD89" s="122"/>
      <c r="AE89" s="147">
        <f t="shared" si="49"/>
        <v>0</v>
      </c>
      <c r="AF89" s="122"/>
      <c r="AG89" s="147">
        <f t="shared" si="50"/>
        <v>0</v>
      </c>
      <c r="AH89" s="122"/>
      <c r="AI89" s="147">
        <f t="shared" si="51"/>
        <v>0</v>
      </c>
      <c r="AJ89" s="104"/>
      <c r="AK89" s="100">
        <f t="shared" si="52"/>
        <v>0</v>
      </c>
      <c r="AL89" s="171"/>
      <c r="AM89" s="140">
        <f t="shared" si="53"/>
        <v>0</v>
      </c>
      <c r="AN89" s="83">
        <f t="shared" si="37"/>
        <v>0</v>
      </c>
    </row>
    <row r="90" spans="1:40" ht="15" customHeight="1">
      <c r="A90" s="85" t="s">
        <v>308</v>
      </c>
      <c r="B90" t="s">
        <v>66</v>
      </c>
      <c r="C90" s="18" t="s">
        <v>5</v>
      </c>
      <c r="D90" s="19">
        <v>118</v>
      </c>
      <c r="E90" s="20">
        <f t="shared" si="38"/>
        <v>0</v>
      </c>
      <c r="F90" s="75"/>
      <c r="G90" s="100">
        <f t="shared" si="40"/>
        <v>0</v>
      </c>
      <c r="H90" s="122"/>
      <c r="I90" s="147">
        <f t="shared" si="40"/>
        <v>0</v>
      </c>
      <c r="J90" s="122"/>
      <c r="K90" s="147">
        <f t="shared" si="41"/>
        <v>0</v>
      </c>
      <c r="L90" s="122"/>
      <c r="M90" s="147">
        <f t="shared" si="19"/>
        <v>0</v>
      </c>
      <c r="N90" s="122"/>
      <c r="O90" s="147">
        <f t="shared" si="20"/>
        <v>0</v>
      </c>
      <c r="P90" s="104"/>
      <c r="Q90" s="100">
        <f t="shared" si="42"/>
        <v>0</v>
      </c>
      <c r="R90" s="183"/>
      <c r="S90" s="184">
        <f t="shared" si="43"/>
        <v>0</v>
      </c>
      <c r="T90" s="183"/>
      <c r="U90" s="184">
        <f t="shared" si="44"/>
        <v>0</v>
      </c>
      <c r="V90" s="183"/>
      <c r="W90" s="184">
        <f t="shared" si="45"/>
        <v>0</v>
      </c>
      <c r="X90" s="183"/>
      <c r="Y90" s="184">
        <f t="shared" si="46"/>
        <v>0</v>
      </c>
      <c r="Z90" s="104"/>
      <c r="AA90" s="100">
        <f t="shared" si="47"/>
        <v>0</v>
      </c>
      <c r="AB90" s="122"/>
      <c r="AC90" s="147">
        <f t="shared" si="48"/>
        <v>0</v>
      </c>
      <c r="AD90" s="122"/>
      <c r="AE90" s="147">
        <f t="shared" si="49"/>
        <v>0</v>
      </c>
      <c r="AF90" s="122"/>
      <c r="AG90" s="147">
        <f t="shared" si="50"/>
        <v>0</v>
      </c>
      <c r="AH90" s="122"/>
      <c r="AI90" s="147">
        <f t="shared" si="51"/>
        <v>0</v>
      </c>
      <c r="AJ90" s="104"/>
      <c r="AK90" s="100">
        <f t="shared" si="52"/>
        <v>0</v>
      </c>
      <c r="AL90" s="171"/>
      <c r="AM90" s="140">
        <f t="shared" si="53"/>
        <v>0</v>
      </c>
      <c r="AN90" s="83">
        <f t="shared" si="37"/>
        <v>0</v>
      </c>
    </row>
    <row r="91" spans="1:40" ht="15" customHeight="1">
      <c r="A91" s="85" t="s">
        <v>318</v>
      </c>
      <c r="B91" s="14" t="s">
        <v>66</v>
      </c>
      <c r="C91" s="18" t="s">
        <v>9</v>
      </c>
      <c r="D91" s="19">
        <v>35</v>
      </c>
      <c r="E91" s="20">
        <f t="shared" si="38"/>
        <v>0</v>
      </c>
      <c r="F91" s="75"/>
      <c r="G91" s="100">
        <f t="shared" si="40"/>
        <v>0</v>
      </c>
      <c r="H91" s="122"/>
      <c r="I91" s="147">
        <f t="shared" si="40"/>
        <v>0</v>
      </c>
      <c r="J91" s="122"/>
      <c r="K91" s="147">
        <f t="shared" si="41"/>
        <v>0</v>
      </c>
      <c r="L91" s="122"/>
      <c r="M91" s="147">
        <f t="shared" si="19"/>
        <v>0</v>
      </c>
      <c r="N91" s="122"/>
      <c r="O91" s="147">
        <f t="shared" si="20"/>
        <v>0</v>
      </c>
      <c r="P91" s="104"/>
      <c r="Q91" s="100">
        <f t="shared" si="42"/>
        <v>0</v>
      </c>
      <c r="R91" s="183"/>
      <c r="S91" s="184">
        <f t="shared" si="43"/>
        <v>0</v>
      </c>
      <c r="T91" s="183"/>
      <c r="U91" s="184">
        <f t="shared" si="44"/>
        <v>0</v>
      </c>
      <c r="V91" s="183"/>
      <c r="W91" s="184">
        <f t="shared" si="45"/>
        <v>0</v>
      </c>
      <c r="X91" s="183"/>
      <c r="Y91" s="184">
        <f t="shared" si="46"/>
        <v>0</v>
      </c>
      <c r="Z91" s="104"/>
      <c r="AA91" s="100">
        <f t="shared" si="47"/>
        <v>0</v>
      </c>
      <c r="AB91" s="122"/>
      <c r="AC91" s="147">
        <f t="shared" si="48"/>
        <v>0</v>
      </c>
      <c r="AD91" s="122"/>
      <c r="AE91" s="147">
        <f t="shared" si="49"/>
        <v>0</v>
      </c>
      <c r="AF91" s="122"/>
      <c r="AG91" s="147">
        <f t="shared" si="50"/>
        <v>0</v>
      </c>
      <c r="AH91" s="122"/>
      <c r="AI91" s="147">
        <f t="shared" si="51"/>
        <v>0</v>
      </c>
      <c r="AJ91" s="104"/>
      <c r="AK91" s="100">
        <f>IF($D91="",0,$D91*AJ91)</f>
        <v>0</v>
      </c>
      <c r="AL91" s="171"/>
      <c r="AM91" s="140">
        <f t="shared" si="53"/>
        <v>0</v>
      </c>
      <c r="AN91" s="83">
        <f t="shared" si="37"/>
        <v>0</v>
      </c>
    </row>
    <row r="92" spans="1:40" ht="15" customHeight="1">
      <c r="A92" s="85" t="s">
        <v>319</v>
      </c>
      <c r="B92" s="14" t="s">
        <v>66</v>
      </c>
      <c r="C92" s="18" t="s">
        <v>6</v>
      </c>
      <c r="D92" s="19">
        <v>100</v>
      </c>
      <c r="E92" s="20">
        <f t="shared" si="38"/>
        <v>0</v>
      </c>
      <c r="F92" s="75"/>
      <c r="G92" s="100">
        <f t="shared" si="40"/>
        <v>0</v>
      </c>
      <c r="H92" s="122"/>
      <c r="I92" s="147">
        <f t="shared" si="40"/>
        <v>0</v>
      </c>
      <c r="J92" s="122"/>
      <c r="K92" s="147">
        <f t="shared" si="41"/>
        <v>0</v>
      </c>
      <c r="L92" s="122"/>
      <c r="M92" s="147">
        <f t="shared" si="19"/>
        <v>0</v>
      </c>
      <c r="N92" s="122"/>
      <c r="O92" s="147">
        <f t="shared" si="20"/>
        <v>0</v>
      </c>
      <c r="P92" s="104"/>
      <c r="Q92" s="100">
        <f t="shared" si="42"/>
        <v>0</v>
      </c>
      <c r="R92" s="183"/>
      <c r="S92" s="184">
        <f t="shared" si="43"/>
        <v>0</v>
      </c>
      <c r="T92" s="183"/>
      <c r="U92" s="184">
        <f t="shared" si="44"/>
        <v>0</v>
      </c>
      <c r="V92" s="183"/>
      <c r="W92" s="184">
        <f t="shared" si="45"/>
        <v>0</v>
      </c>
      <c r="X92" s="183"/>
      <c r="Y92" s="184">
        <f t="shared" si="46"/>
        <v>0</v>
      </c>
      <c r="Z92" s="104"/>
      <c r="AA92" s="100">
        <f t="shared" si="47"/>
        <v>0</v>
      </c>
      <c r="AB92" s="122"/>
      <c r="AC92" s="147">
        <f t="shared" si="48"/>
        <v>0</v>
      </c>
      <c r="AD92" s="122"/>
      <c r="AE92" s="147">
        <f t="shared" si="49"/>
        <v>0</v>
      </c>
      <c r="AF92" s="122"/>
      <c r="AG92" s="147">
        <f t="shared" si="50"/>
        <v>0</v>
      </c>
      <c r="AH92" s="122"/>
      <c r="AI92" s="147">
        <f t="shared" si="51"/>
        <v>0</v>
      </c>
      <c r="AJ92" s="104"/>
      <c r="AK92" s="100">
        <f t="shared" ref="AK92:AK106" si="54">IF($D92="",0,$D92*AJ92)</f>
        <v>0</v>
      </c>
      <c r="AL92" s="171"/>
      <c r="AM92" s="140">
        <f t="shared" si="53"/>
        <v>0</v>
      </c>
      <c r="AN92" s="83">
        <f t="shared" si="37"/>
        <v>0</v>
      </c>
    </row>
    <row r="93" spans="1:40" ht="15" customHeight="1">
      <c r="A93" s="85" t="s">
        <v>320</v>
      </c>
      <c r="B93" s="14" t="s">
        <v>66</v>
      </c>
      <c r="C93" s="18" t="s">
        <v>6</v>
      </c>
      <c r="D93" s="19">
        <v>100</v>
      </c>
      <c r="E93" s="20">
        <f t="shared" si="38"/>
        <v>0</v>
      </c>
      <c r="F93" s="75"/>
      <c r="G93" s="100">
        <f t="shared" si="40"/>
        <v>0</v>
      </c>
      <c r="H93" s="122"/>
      <c r="I93" s="147">
        <f t="shared" si="40"/>
        <v>0</v>
      </c>
      <c r="J93" s="122"/>
      <c r="K93" s="147">
        <f t="shared" si="41"/>
        <v>0</v>
      </c>
      <c r="L93" s="122"/>
      <c r="M93" s="147">
        <f t="shared" si="19"/>
        <v>0</v>
      </c>
      <c r="N93" s="122"/>
      <c r="O93" s="147">
        <f t="shared" si="20"/>
        <v>0</v>
      </c>
      <c r="P93" s="104"/>
      <c r="Q93" s="100">
        <f t="shared" si="42"/>
        <v>0</v>
      </c>
      <c r="R93" s="183"/>
      <c r="S93" s="184">
        <f t="shared" si="43"/>
        <v>0</v>
      </c>
      <c r="T93" s="183"/>
      <c r="U93" s="184">
        <f t="shared" si="44"/>
        <v>0</v>
      </c>
      <c r="V93" s="183"/>
      <c r="W93" s="184">
        <f t="shared" si="45"/>
        <v>0</v>
      </c>
      <c r="X93" s="183"/>
      <c r="Y93" s="184">
        <f t="shared" si="46"/>
        <v>0</v>
      </c>
      <c r="Z93" s="104"/>
      <c r="AA93" s="100">
        <f t="shared" si="47"/>
        <v>0</v>
      </c>
      <c r="AB93" s="122"/>
      <c r="AC93" s="147">
        <f t="shared" si="48"/>
        <v>0</v>
      </c>
      <c r="AD93" s="122"/>
      <c r="AE93" s="147">
        <f t="shared" si="49"/>
        <v>0</v>
      </c>
      <c r="AF93" s="122"/>
      <c r="AG93" s="147">
        <f t="shared" si="50"/>
        <v>0</v>
      </c>
      <c r="AH93" s="122"/>
      <c r="AI93" s="147">
        <f t="shared" si="51"/>
        <v>0</v>
      </c>
      <c r="AJ93" s="104"/>
      <c r="AK93" s="100">
        <f t="shared" si="54"/>
        <v>0</v>
      </c>
      <c r="AL93" s="171"/>
      <c r="AM93" s="140">
        <f t="shared" si="53"/>
        <v>0</v>
      </c>
      <c r="AN93" s="83">
        <f t="shared" si="37"/>
        <v>0</v>
      </c>
    </row>
    <row r="94" spans="1:40" ht="15" customHeight="1">
      <c r="A94" s="85" t="s">
        <v>330</v>
      </c>
      <c r="B94" s="14" t="s">
        <v>66</v>
      </c>
      <c r="C94" s="18" t="s">
        <v>7</v>
      </c>
      <c r="D94" s="19">
        <v>75</v>
      </c>
      <c r="E94" s="20">
        <f t="shared" si="38"/>
        <v>0</v>
      </c>
      <c r="F94" s="75"/>
      <c r="G94" s="100">
        <f t="shared" si="40"/>
        <v>0</v>
      </c>
      <c r="H94" s="122"/>
      <c r="I94" s="147">
        <f t="shared" si="40"/>
        <v>0</v>
      </c>
      <c r="J94" s="122"/>
      <c r="K94" s="147">
        <f t="shared" si="41"/>
        <v>0</v>
      </c>
      <c r="L94" s="122"/>
      <c r="M94" s="147">
        <f t="shared" si="19"/>
        <v>0</v>
      </c>
      <c r="N94" s="122"/>
      <c r="O94" s="147">
        <f t="shared" si="20"/>
        <v>0</v>
      </c>
      <c r="P94" s="104"/>
      <c r="Q94" s="100">
        <f t="shared" si="42"/>
        <v>0</v>
      </c>
      <c r="R94" s="183"/>
      <c r="S94" s="184">
        <f t="shared" si="43"/>
        <v>0</v>
      </c>
      <c r="T94" s="183"/>
      <c r="U94" s="184">
        <f t="shared" si="44"/>
        <v>0</v>
      </c>
      <c r="V94" s="183"/>
      <c r="W94" s="184">
        <f t="shared" si="45"/>
        <v>0</v>
      </c>
      <c r="X94" s="183"/>
      <c r="Y94" s="184">
        <f t="shared" si="46"/>
        <v>0</v>
      </c>
      <c r="Z94" s="104"/>
      <c r="AA94" s="100">
        <f t="shared" si="47"/>
        <v>0</v>
      </c>
      <c r="AB94" s="122"/>
      <c r="AC94" s="147">
        <f t="shared" si="48"/>
        <v>0</v>
      </c>
      <c r="AD94" s="122"/>
      <c r="AE94" s="147">
        <f t="shared" si="49"/>
        <v>0</v>
      </c>
      <c r="AF94" s="122"/>
      <c r="AG94" s="147">
        <f t="shared" si="50"/>
        <v>0</v>
      </c>
      <c r="AH94" s="122"/>
      <c r="AI94" s="147">
        <f t="shared" si="51"/>
        <v>0</v>
      </c>
      <c r="AJ94" s="104"/>
      <c r="AK94" s="100">
        <f t="shared" si="54"/>
        <v>0</v>
      </c>
      <c r="AL94" s="171"/>
      <c r="AM94" s="140">
        <f t="shared" si="53"/>
        <v>0</v>
      </c>
      <c r="AN94" s="83">
        <f t="shared" si="37"/>
        <v>0</v>
      </c>
    </row>
    <row r="95" spans="1:40" ht="15" customHeight="1">
      <c r="A95" s="91" t="s">
        <v>386</v>
      </c>
      <c r="B95" s="14" t="s">
        <v>66</v>
      </c>
      <c r="C95" s="18" t="s">
        <v>9</v>
      </c>
      <c r="D95" s="19">
        <v>35</v>
      </c>
      <c r="E95" s="20">
        <f t="shared" si="38"/>
        <v>18.5</v>
      </c>
      <c r="F95" s="75"/>
      <c r="G95" s="100">
        <f t="shared" si="40"/>
        <v>0</v>
      </c>
      <c r="H95" s="122"/>
      <c r="I95" s="147">
        <f t="shared" si="40"/>
        <v>0</v>
      </c>
      <c r="J95" s="122"/>
      <c r="K95" s="147">
        <f t="shared" si="41"/>
        <v>0</v>
      </c>
      <c r="L95" s="122"/>
      <c r="M95" s="147">
        <f t="shared" si="19"/>
        <v>0</v>
      </c>
      <c r="N95" s="122"/>
      <c r="O95" s="147">
        <f t="shared" si="20"/>
        <v>0</v>
      </c>
      <c r="P95" s="104"/>
      <c r="Q95" s="100">
        <f t="shared" si="42"/>
        <v>0</v>
      </c>
      <c r="R95" s="183"/>
      <c r="S95" s="184">
        <f t="shared" si="43"/>
        <v>0</v>
      </c>
      <c r="T95" s="183"/>
      <c r="U95" s="184">
        <f t="shared" si="44"/>
        <v>0</v>
      </c>
      <c r="V95" s="183"/>
      <c r="W95" s="184">
        <f t="shared" si="45"/>
        <v>0</v>
      </c>
      <c r="X95" s="183"/>
      <c r="Y95" s="184">
        <f t="shared" si="46"/>
        <v>0</v>
      </c>
      <c r="Z95" s="104"/>
      <c r="AA95" s="100">
        <f t="shared" si="47"/>
        <v>0</v>
      </c>
      <c r="AB95" s="122"/>
      <c r="AC95" s="147">
        <f t="shared" si="48"/>
        <v>0</v>
      </c>
      <c r="AD95" s="122"/>
      <c r="AE95" s="147">
        <f t="shared" si="49"/>
        <v>0</v>
      </c>
      <c r="AF95" s="122">
        <v>18.5</v>
      </c>
      <c r="AG95" s="147">
        <f t="shared" si="50"/>
        <v>647.5</v>
      </c>
      <c r="AH95" s="122"/>
      <c r="AI95" s="147">
        <f t="shared" si="51"/>
        <v>0</v>
      </c>
      <c r="AJ95" s="104"/>
      <c r="AK95" s="100">
        <f t="shared" si="54"/>
        <v>0</v>
      </c>
      <c r="AL95" s="171"/>
      <c r="AM95" s="140">
        <f>IF($D95="",0,$D95*AL95)</f>
        <v>0</v>
      </c>
      <c r="AN95" s="83">
        <f t="shared" si="37"/>
        <v>647.5</v>
      </c>
    </row>
    <row r="96" spans="1:40" ht="15" customHeight="1">
      <c r="A96" s="91" t="s">
        <v>387</v>
      </c>
      <c r="B96" s="14" t="s">
        <v>66</v>
      </c>
      <c r="C96" s="18" t="s">
        <v>9</v>
      </c>
      <c r="D96" s="19">
        <v>35</v>
      </c>
      <c r="E96" s="20">
        <f t="shared" si="38"/>
        <v>0</v>
      </c>
      <c r="F96" s="75"/>
      <c r="G96" s="100">
        <f t="shared" si="40"/>
        <v>0</v>
      </c>
      <c r="H96" s="122"/>
      <c r="I96" s="147">
        <f t="shared" si="40"/>
        <v>0</v>
      </c>
      <c r="J96" s="122"/>
      <c r="K96" s="147">
        <f t="shared" si="41"/>
        <v>0</v>
      </c>
      <c r="L96" s="122"/>
      <c r="M96" s="147">
        <f t="shared" si="19"/>
        <v>0</v>
      </c>
      <c r="N96" s="122"/>
      <c r="O96" s="147">
        <f t="shared" si="20"/>
        <v>0</v>
      </c>
      <c r="P96" s="104"/>
      <c r="Q96" s="100">
        <f t="shared" si="42"/>
        <v>0</v>
      </c>
      <c r="R96" s="183"/>
      <c r="S96" s="184">
        <f t="shared" si="43"/>
        <v>0</v>
      </c>
      <c r="T96" s="183"/>
      <c r="U96" s="184">
        <f t="shared" si="44"/>
        <v>0</v>
      </c>
      <c r="V96" s="183"/>
      <c r="W96" s="184">
        <f t="shared" si="45"/>
        <v>0</v>
      </c>
      <c r="X96" s="183"/>
      <c r="Y96" s="184">
        <f t="shared" si="46"/>
        <v>0</v>
      </c>
      <c r="Z96" s="104"/>
      <c r="AA96" s="100">
        <f t="shared" si="47"/>
        <v>0</v>
      </c>
      <c r="AB96" s="122"/>
      <c r="AC96" s="147">
        <f t="shared" si="48"/>
        <v>0</v>
      </c>
      <c r="AD96" s="122"/>
      <c r="AE96" s="147">
        <f t="shared" si="49"/>
        <v>0</v>
      </c>
      <c r="AF96" s="122"/>
      <c r="AG96" s="147">
        <f t="shared" si="50"/>
        <v>0</v>
      </c>
      <c r="AH96" s="122"/>
      <c r="AI96" s="147">
        <f t="shared" si="51"/>
        <v>0</v>
      </c>
      <c r="AJ96" s="104"/>
      <c r="AK96" s="100">
        <f t="shared" si="54"/>
        <v>0</v>
      </c>
      <c r="AL96" s="171"/>
      <c r="AM96" s="140">
        <f t="shared" si="53"/>
        <v>0</v>
      </c>
      <c r="AN96" s="83">
        <f t="shared" si="37"/>
        <v>0</v>
      </c>
    </row>
    <row r="97" spans="1:41" ht="15" customHeight="1">
      <c r="A97" s="91" t="s">
        <v>388</v>
      </c>
      <c r="B97" s="14" t="s">
        <v>66</v>
      </c>
      <c r="C97" s="18" t="s">
        <v>9</v>
      </c>
      <c r="D97" s="19">
        <v>35</v>
      </c>
      <c r="E97" s="20">
        <f t="shared" si="38"/>
        <v>0</v>
      </c>
      <c r="F97" s="75"/>
      <c r="G97" s="100">
        <f t="shared" si="40"/>
        <v>0</v>
      </c>
      <c r="H97" s="122"/>
      <c r="I97" s="147">
        <f t="shared" si="40"/>
        <v>0</v>
      </c>
      <c r="J97" s="122"/>
      <c r="K97" s="147">
        <f t="shared" si="41"/>
        <v>0</v>
      </c>
      <c r="L97" s="122"/>
      <c r="M97" s="147">
        <f t="shared" si="19"/>
        <v>0</v>
      </c>
      <c r="N97" s="122"/>
      <c r="O97" s="147">
        <f t="shared" si="20"/>
        <v>0</v>
      </c>
      <c r="P97" s="104"/>
      <c r="Q97" s="100">
        <f t="shared" si="42"/>
        <v>0</v>
      </c>
      <c r="R97" s="183"/>
      <c r="S97" s="184">
        <f t="shared" si="43"/>
        <v>0</v>
      </c>
      <c r="T97" s="183"/>
      <c r="U97" s="184">
        <f t="shared" si="44"/>
        <v>0</v>
      </c>
      <c r="V97" s="183"/>
      <c r="W97" s="184">
        <f t="shared" si="45"/>
        <v>0</v>
      </c>
      <c r="X97" s="183"/>
      <c r="Y97" s="184">
        <f t="shared" si="46"/>
        <v>0</v>
      </c>
      <c r="Z97" s="104"/>
      <c r="AA97" s="100">
        <f t="shared" si="47"/>
        <v>0</v>
      </c>
      <c r="AB97" s="122"/>
      <c r="AC97" s="147">
        <f t="shared" si="48"/>
        <v>0</v>
      </c>
      <c r="AD97" s="122"/>
      <c r="AE97" s="147">
        <f t="shared" si="49"/>
        <v>0</v>
      </c>
      <c r="AF97" s="122"/>
      <c r="AG97" s="147">
        <f t="shared" si="50"/>
        <v>0</v>
      </c>
      <c r="AH97" s="122"/>
      <c r="AI97" s="147">
        <f t="shared" si="51"/>
        <v>0</v>
      </c>
      <c r="AJ97" s="104"/>
      <c r="AK97" s="100">
        <f t="shared" si="54"/>
        <v>0</v>
      </c>
      <c r="AL97" s="171"/>
      <c r="AM97" s="140">
        <f t="shared" si="53"/>
        <v>0</v>
      </c>
      <c r="AN97" s="83">
        <f t="shared" si="37"/>
        <v>0</v>
      </c>
    </row>
    <row r="98" spans="1:41" ht="15" customHeight="1">
      <c r="A98" s="91" t="s">
        <v>389</v>
      </c>
      <c r="B98" s="14" t="s">
        <v>66</v>
      </c>
      <c r="C98" s="18" t="s">
        <v>9</v>
      </c>
      <c r="D98" s="19">
        <v>35</v>
      </c>
      <c r="E98" s="20">
        <f t="shared" si="38"/>
        <v>0</v>
      </c>
      <c r="F98" s="75"/>
      <c r="G98" s="100">
        <f t="shared" si="40"/>
        <v>0</v>
      </c>
      <c r="H98" s="122"/>
      <c r="I98" s="147">
        <f t="shared" si="40"/>
        <v>0</v>
      </c>
      <c r="J98" s="122"/>
      <c r="K98" s="147">
        <f t="shared" si="41"/>
        <v>0</v>
      </c>
      <c r="L98" s="122"/>
      <c r="M98" s="147">
        <f t="shared" si="19"/>
        <v>0</v>
      </c>
      <c r="N98" s="122"/>
      <c r="O98" s="147">
        <f t="shared" si="20"/>
        <v>0</v>
      </c>
      <c r="P98" s="104"/>
      <c r="Q98" s="100">
        <f t="shared" si="42"/>
        <v>0</v>
      </c>
      <c r="R98" s="183"/>
      <c r="S98" s="184">
        <f t="shared" si="43"/>
        <v>0</v>
      </c>
      <c r="T98" s="183"/>
      <c r="U98" s="184">
        <f t="shared" si="44"/>
        <v>0</v>
      </c>
      <c r="V98" s="183"/>
      <c r="W98" s="184">
        <f t="shared" si="45"/>
        <v>0</v>
      </c>
      <c r="X98" s="183"/>
      <c r="Y98" s="184">
        <f t="shared" si="46"/>
        <v>0</v>
      </c>
      <c r="Z98" s="104"/>
      <c r="AA98" s="100">
        <f t="shared" si="47"/>
        <v>0</v>
      </c>
      <c r="AB98" s="122"/>
      <c r="AC98" s="147">
        <f t="shared" si="48"/>
        <v>0</v>
      </c>
      <c r="AD98" s="122"/>
      <c r="AE98" s="147">
        <f t="shared" si="49"/>
        <v>0</v>
      </c>
      <c r="AF98" s="122"/>
      <c r="AG98" s="147">
        <f t="shared" si="50"/>
        <v>0</v>
      </c>
      <c r="AH98" s="122"/>
      <c r="AI98" s="147">
        <f t="shared" si="51"/>
        <v>0</v>
      </c>
      <c r="AJ98" s="104"/>
      <c r="AK98" s="100">
        <f t="shared" si="54"/>
        <v>0</v>
      </c>
      <c r="AL98" s="171"/>
      <c r="AM98" s="140">
        <f t="shared" si="53"/>
        <v>0</v>
      </c>
      <c r="AN98" s="83">
        <f t="shared" si="37"/>
        <v>0</v>
      </c>
    </row>
    <row r="99" spans="1:41" ht="15" customHeight="1">
      <c r="A99" s="85" t="s">
        <v>336</v>
      </c>
      <c r="B99" s="14" t="s">
        <v>66</v>
      </c>
      <c r="C99" s="18" t="s">
        <v>9</v>
      </c>
      <c r="D99" s="19">
        <v>35</v>
      </c>
      <c r="E99" s="20">
        <f t="shared" si="38"/>
        <v>0</v>
      </c>
      <c r="F99" s="75"/>
      <c r="G99" s="100">
        <f t="shared" si="40"/>
        <v>0</v>
      </c>
      <c r="H99" s="122"/>
      <c r="I99" s="147">
        <f t="shared" si="40"/>
        <v>0</v>
      </c>
      <c r="J99" s="122"/>
      <c r="K99" s="147">
        <f t="shared" si="41"/>
        <v>0</v>
      </c>
      <c r="L99" s="122"/>
      <c r="M99" s="147">
        <f t="shared" si="19"/>
        <v>0</v>
      </c>
      <c r="N99" s="122"/>
      <c r="O99" s="147">
        <f t="shared" si="20"/>
        <v>0</v>
      </c>
      <c r="P99" s="104"/>
      <c r="Q99" s="100">
        <f t="shared" si="42"/>
        <v>0</v>
      </c>
      <c r="R99" s="183"/>
      <c r="S99" s="184">
        <f t="shared" si="43"/>
        <v>0</v>
      </c>
      <c r="T99" s="183"/>
      <c r="U99" s="184">
        <f t="shared" si="44"/>
        <v>0</v>
      </c>
      <c r="V99" s="183"/>
      <c r="W99" s="184">
        <f t="shared" si="45"/>
        <v>0</v>
      </c>
      <c r="X99" s="183"/>
      <c r="Y99" s="184">
        <f t="shared" si="46"/>
        <v>0</v>
      </c>
      <c r="Z99" s="104"/>
      <c r="AA99" s="100">
        <f t="shared" si="47"/>
        <v>0</v>
      </c>
      <c r="AB99" s="122"/>
      <c r="AC99" s="147">
        <f t="shared" si="48"/>
        <v>0</v>
      </c>
      <c r="AD99" s="122"/>
      <c r="AE99" s="147">
        <f t="shared" si="49"/>
        <v>0</v>
      </c>
      <c r="AF99" s="122"/>
      <c r="AG99" s="147">
        <f t="shared" si="50"/>
        <v>0</v>
      </c>
      <c r="AH99" s="122"/>
      <c r="AI99" s="147">
        <f t="shared" si="51"/>
        <v>0</v>
      </c>
      <c r="AJ99" s="104"/>
      <c r="AK99" s="100">
        <f t="shared" si="54"/>
        <v>0</v>
      </c>
      <c r="AL99" s="171"/>
      <c r="AM99" s="140">
        <f t="shared" si="53"/>
        <v>0</v>
      </c>
      <c r="AN99" s="83">
        <f t="shared" si="37"/>
        <v>0</v>
      </c>
    </row>
    <row r="100" spans="1:41" ht="15" customHeight="1">
      <c r="A100" s="85" t="s">
        <v>340</v>
      </c>
      <c r="B100" s="14" t="s">
        <v>66</v>
      </c>
      <c r="C100" s="18" t="s">
        <v>9</v>
      </c>
      <c r="D100" s="19">
        <v>35</v>
      </c>
      <c r="E100" s="20">
        <f t="shared" si="38"/>
        <v>0</v>
      </c>
      <c r="F100" s="75"/>
      <c r="G100" s="100">
        <f t="shared" si="40"/>
        <v>0</v>
      </c>
      <c r="H100" s="107"/>
      <c r="I100" s="147">
        <f t="shared" si="40"/>
        <v>0</v>
      </c>
      <c r="J100" s="214"/>
      <c r="K100" s="147">
        <f t="shared" si="41"/>
        <v>0</v>
      </c>
      <c r="L100" s="214"/>
      <c r="M100" s="147">
        <f t="shared" si="19"/>
        <v>0</v>
      </c>
      <c r="N100" s="214"/>
      <c r="O100" s="147">
        <f t="shared" si="20"/>
        <v>0</v>
      </c>
      <c r="P100" s="75"/>
      <c r="Q100" s="100">
        <f t="shared" si="42"/>
        <v>0</v>
      </c>
      <c r="R100" s="233"/>
      <c r="S100" s="184">
        <f t="shared" si="43"/>
        <v>0</v>
      </c>
      <c r="T100" s="234"/>
      <c r="U100" s="184">
        <f t="shared" si="44"/>
        <v>0</v>
      </c>
      <c r="V100" s="234"/>
      <c r="W100" s="184">
        <f t="shared" si="45"/>
        <v>0</v>
      </c>
      <c r="X100" s="234"/>
      <c r="Y100" s="184">
        <f t="shared" si="46"/>
        <v>0</v>
      </c>
      <c r="Z100" s="75"/>
      <c r="AA100" s="100">
        <f t="shared" si="47"/>
        <v>0</v>
      </c>
      <c r="AB100" s="107"/>
      <c r="AC100" s="147">
        <f t="shared" si="48"/>
        <v>0</v>
      </c>
      <c r="AD100" s="107"/>
      <c r="AE100" s="147">
        <f t="shared" si="49"/>
        <v>0</v>
      </c>
      <c r="AF100" s="107"/>
      <c r="AG100" s="147">
        <f t="shared" si="50"/>
        <v>0</v>
      </c>
      <c r="AH100" s="107"/>
      <c r="AI100" s="147">
        <f t="shared" si="51"/>
        <v>0</v>
      </c>
      <c r="AJ100" s="75"/>
      <c r="AK100" s="100">
        <f t="shared" si="54"/>
        <v>0</v>
      </c>
      <c r="AL100" s="171"/>
      <c r="AM100" s="140">
        <f t="shared" si="53"/>
        <v>0</v>
      </c>
      <c r="AN100" s="83">
        <f t="shared" si="37"/>
        <v>0</v>
      </c>
    </row>
    <row r="101" spans="1:41" ht="15" customHeight="1">
      <c r="A101" s="85" t="s">
        <v>343</v>
      </c>
      <c r="B101" s="14" t="s">
        <v>66</v>
      </c>
      <c r="C101" s="18" t="s">
        <v>9</v>
      </c>
      <c r="D101" s="19">
        <v>35</v>
      </c>
      <c r="E101" s="20">
        <f t="shared" si="38"/>
        <v>0</v>
      </c>
      <c r="F101" s="75"/>
      <c r="G101" s="100">
        <f t="shared" si="40"/>
        <v>0</v>
      </c>
      <c r="H101" s="107"/>
      <c r="I101" s="147">
        <f t="shared" si="40"/>
        <v>0</v>
      </c>
      <c r="J101" s="214"/>
      <c r="K101" s="147">
        <f t="shared" si="41"/>
        <v>0</v>
      </c>
      <c r="L101" s="214"/>
      <c r="M101" s="147">
        <f t="shared" si="19"/>
        <v>0</v>
      </c>
      <c r="N101" s="214"/>
      <c r="O101" s="147">
        <f t="shared" si="20"/>
        <v>0</v>
      </c>
      <c r="P101" s="75"/>
      <c r="Q101" s="100">
        <f t="shared" si="42"/>
        <v>0</v>
      </c>
      <c r="R101" s="233"/>
      <c r="S101" s="184">
        <f t="shared" si="43"/>
        <v>0</v>
      </c>
      <c r="T101" s="234"/>
      <c r="U101" s="184">
        <f t="shared" si="44"/>
        <v>0</v>
      </c>
      <c r="V101" s="234"/>
      <c r="W101" s="184">
        <f t="shared" si="45"/>
        <v>0</v>
      </c>
      <c r="X101" s="234"/>
      <c r="Y101" s="184">
        <f t="shared" si="46"/>
        <v>0</v>
      </c>
      <c r="Z101" s="75"/>
      <c r="AA101" s="100">
        <f t="shared" si="47"/>
        <v>0</v>
      </c>
      <c r="AB101" s="107"/>
      <c r="AC101" s="147">
        <f t="shared" si="48"/>
        <v>0</v>
      </c>
      <c r="AD101" s="107"/>
      <c r="AE101" s="147">
        <f t="shared" si="49"/>
        <v>0</v>
      </c>
      <c r="AF101" s="107"/>
      <c r="AG101" s="147">
        <f t="shared" si="50"/>
        <v>0</v>
      </c>
      <c r="AH101" s="107"/>
      <c r="AI101" s="147">
        <f t="shared" si="51"/>
        <v>0</v>
      </c>
      <c r="AJ101" s="75"/>
      <c r="AK101" s="100">
        <f t="shared" si="54"/>
        <v>0</v>
      </c>
      <c r="AL101" s="171"/>
      <c r="AM101" s="140">
        <f t="shared" si="53"/>
        <v>0</v>
      </c>
      <c r="AN101" s="83">
        <f t="shared" si="37"/>
        <v>0</v>
      </c>
    </row>
    <row r="102" spans="1:41" ht="15" customHeight="1">
      <c r="A102" s="85" t="s">
        <v>348</v>
      </c>
      <c r="B102" s="14" t="s">
        <v>66</v>
      </c>
      <c r="C102" s="18" t="s">
        <v>4</v>
      </c>
      <c r="D102" s="19">
        <v>140</v>
      </c>
      <c r="E102" s="20">
        <f t="shared" si="38"/>
        <v>0</v>
      </c>
      <c r="F102" s="75"/>
      <c r="G102" s="100">
        <f>IF($D102="",0,$D102*F102)</f>
        <v>0</v>
      </c>
      <c r="H102" s="107"/>
      <c r="I102" s="147">
        <f>IF($D102="",0,$D102*H102)</f>
        <v>0</v>
      </c>
      <c r="J102" s="214"/>
      <c r="K102" s="147">
        <f t="shared" si="41"/>
        <v>0</v>
      </c>
      <c r="L102" s="214"/>
      <c r="M102" s="147">
        <f t="shared" si="19"/>
        <v>0</v>
      </c>
      <c r="N102" s="214"/>
      <c r="O102" s="147">
        <f t="shared" si="20"/>
        <v>0</v>
      </c>
      <c r="P102" s="75"/>
      <c r="Q102" s="100">
        <f t="shared" si="42"/>
        <v>0</v>
      </c>
      <c r="R102" s="233"/>
      <c r="S102" s="184">
        <f t="shared" si="43"/>
        <v>0</v>
      </c>
      <c r="T102" s="234"/>
      <c r="U102" s="184">
        <f t="shared" si="44"/>
        <v>0</v>
      </c>
      <c r="V102" s="234"/>
      <c r="W102" s="184">
        <f t="shared" si="45"/>
        <v>0</v>
      </c>
      <c r="X102" s="234"/>
      <c r="Y102" s="184">
        <f t="shared" si="46"/>
        <v>0</v>
      </c>
      <c r="Z102" s="75"/>
      <c r="AA102" s="100">
        <f t="shared" si="47"/>
        <v>0</v>
      </c>
      <c r="AB102" s="107"/>
      <c r="AC102" s="147">
        <f t="shared" si="48"/>
        <v>0</v>
      </c>
      <c r="AD102" s="107"/>
      <c r="AE102" s="147">
        <f t="shared" si="49"/>
        <v>0</v>
      </c>
      <c r="AF102" s="107"/>
      <c r="AG102" s="147">
        <f t="shared" si="50"/>
        <v>0</v>
      </c>
      <c r="AH102" s="107"/>
      <c r="AI102" s="147">
        <f t="shared" si="51"/>
        <v>0</v>
      </c>
      <c r="AJ102" s="75"/>
      <c r="AK102" s="100">
        <f t="shared" si="54"/>
        <v>0</v>
      </c>
      <c r="AL102" s="171"/>
      <c r="AM102" s="140">
        <f t="shared" si="53"/>
        <v>0</v>
      </c>
      <c r="AN102" s="83">
        <f t="shared" si="37"/>
        <v>0</v>
      </c>
    </row>
    <row r="103" spans="1:41" ht="15" customHeight="1">
      <c r="A103" s="85" t="s">
        <v>355</v>
      </c>
      <c r="B103" s="14" t="s">
        <v>66</v>
      </c>
      <c r="C103" s="18" t="s">
        <v>8</v>
      </c>
      <c r="D103" s="19">
        <v>60</v>
      </c>
      <c r="E103" s="20">
        <f t="shared" si="38"/>
        <v>0</v>
      </c>
      <c r="F103" s="75"/>
      <c r="G103" s="100">
        <f>IF($D103="",0,$D103*F103)</f>
        <v>0</v>
      </c>
      <c r="H103" s="107"/>
      <c r="I103" s="147">
        <f>IF($D103="",0,$D103*H103)</f>
        <v>0</v>
      </c>
      <c r="J103" s="214"/>
      <c r="K103" s="147">
        <f t="shared" si="41"/>
        <v>0</v>
      </c>
      <c r="L103" s="214"/>
      <c r="M103" s="147">
        <f t="shared" ref="M103:M106" si="55">IF($D103="",0,$D103*L103)</f>
        <v>0</v>
      </c>
      <c r="N103" s="214"/>
      <c r="O103" s="147">
        <f t="shared" ref="O103:O106" si="56">IF($D103="",0,$D103*N103)</f>
        <v>0</v>
      </c>
      <c r="P103" s="75"/>
      <c r="Q103" s="100">
        <f t="shared" si="42"/>
        <v>0</v>
      </c>
      <c r="R103" s="233"/>
      <c r="S103" s="184">
        <f t="shared" si="43"/>
        <v>0</v>
      </c>
      <c r="T103" s="234"/>
      <c r="U103" s="184">
        <f t="shared" si="44"/>
        <v>0</v>
      </c>
      <c r="V103" s="234"/>
      <c r="W103" s="184">
        <f t="shared" si="45"/>
        <v>0</v>
      </c>
      <c r="X103" s="234"/>
      <c r="Y103" s="184">
        <f t="shared" si="46"/>
        <v>0</v>
      </c>
      <c r="Z103" s="75"/>
      <c r="AA103" s="100">
        <f t="shared" si="47"/>
        <v>0</v>
      </c>
      <c r="AB103" s="107"/>
      <c r="AC103" s="147">
        <f t="shared" si="48"/>
        <v>0</v>
      </c>
      <c r="AD103" s="107"/>
      <c r="AE103" s="147">
        <f t="shared" si="49"/>
        <v>0</v>
      </c>
      <c r="AF103" s="107"/>
      <c r="AG103" s="147">
        <f t="shared" si="50"/>
        <v>0</v>
      </c>
      <c r="AH103" s="107"/>
      <c r="AI103" s="147">
        <f t="shared" si="51"/>
        <v>0</v>
      </c>
      <c r="AJ103" s="75"/>
      <c r="AK103" s="100">
        <f t="shared" si="54"/>
        <v>0</v>
      </c>
      <c r="AL103" s="171"/>
      <c r="AM103" s="140">
        <f t="shared" si="53"/>
        <v>0</v>
      </c>
      <c r="AN103" s="83">
        <f t="shared" si="37"/>
        <v>0</v>
      </c>
    </row>
    <row r="104" spans="1:41" ht="15" customHeight="1">
      <c r="A104" s="91" t="s">
        <v>372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ref="D104:D106" ca="1" si="57">IF(OR($C104="",$C104=0),"",VLOOKUP($C104,Ansätze,$D$11,FALSE))</f>
        <v>35</v>
      </c>
      <c r="E104" s="20">
        <f t="shared" si="38"/>
        <v>0</v>
      </c>
      <c r="F104" s="75"/>
      <c r="G104" s="100">
        <f ca="1">IF($D104="",0,$D104*F104)</f>
        <v>0</v>
      </c>
      <c r="H104" s="107"/>
      <c r="I104" s="147">
        <f ca="1">IF($D104="",0,$D104*H104)</f>
        <v>0</v>
      </c>
      <c r="J104" s="214"/>
      <c r="K104" s="147">
        <f t="shared" ca="1" si="41"/>
        <v>0</v>
      </c>
      <c r="L104" s="214"/>
      <c r="M104" s="147">
        <f t="shared" ca="1" si="55"/>
        <v>0</v>
      </c>
      <c r="N104" s="214"/>
      <c r="O104" s="147">
        <f t="shared" ca="1" si="56"/>
        <v>0</v>
      </c>
      <c r="P104" s="75"/>
      <c r="Q104" s="100">
        <f t="shared" ca="1" si="42"/>
        <v>0</v>
      </c>
      <c r="R104" s="233"/>
      <c r="S104" s="184">
        <f t="shared" ca="1" si="43"/>
        <v>0</v>
      </c>
      <c r="T104" s="234"/>
      <c r="U104" s="184">
        <f t="shared" ca="1" si="44"/>
        <v>0</v>
      </c>
      <c r="V104" s="234"/>
      <c r="W104" s="184">
        <f t="shared" ca="1" si="45"/>
        <v>0</v>
      </c>
      <c r="X104" s="234"/>
      <c r="Y104" s="184">
        <f t="shared" ca="1" si="46"/>
        <v>0</v>
      </c>
      <c r="Z104" s="75"/>
      <c r="AA104" s="100">
        <f t="shared" ca="1" si="47"/>
        <v>0</v>
      </c>
      <c r="AB104" s="107"/>
      <c r="AC104" s="147">
        <f t="shared" ca="1" si="48"/>
        <v>0</v>
      </c>
      <c r="AD104" s="107"/>
      <c r="AE104" s="147">
        <f t="shared" ca="1" si="49"/>
        <v>0</v>
      </c>
      <c r="AF104" s="107"/>
      <c r="AG104" s="147">
        <f t="shared" ca="1" si="50"/>
        <v>0</v>
      </c>
      <c r="AH104" s="107"/>
      <c r="AI104" s="147">
        <f t="shared" ca="1" si="51"/>
        <v>0</v>
      </c>
      <c r="AJ104" s="75"/>
      <c r="AK104" s="100">
        <f t="shared" ca="1" si="54"/>
        <v>0</v>
      </c>
      <c r="AL104" s="171"/>
      <c r="AM104" s="140">
        <f t="shared" ca="1" si="53"/>
        <v>0</v>
      </c>
      <c r="AN104" s="83">
        <f t="shared" ca="1" si="37"/>
        <v>0</v>
      </c>
    </row>
    <row r="105" spans="1:41" ht="15" customHeight="1">
      <c r="A105" s="91" t="s">
        <v>370</v>
      </c>
      <c r="B105" s="14" t="s">
        <v>66</v>
      </c>
      <c r="C105" s="18" t="str">
        <f ca="1">IF($A105="","",INDEX(INDIRECT("'MA-Liste'!"&amp;$C$11),MATCH($A105,'MA-Liste'!$M:$M,FALSE)))</f>
        <v>G</v>
      </c>
      <c r="D105" s="19">
        <f t="shared" ca="1" si="57"/>
        <v>35</v>
      </c>
      <c r="E105" s="20">
        <f t="shared" si="38"/>
        <v>0</v>
      </c>
      <c r="F105" s="75"/>
      <c r="G105" s="100">
        <f ca="1">IF($D105="",0,$D105*F105)</f>
        <v>0</v>
      </c>
      <c r="H105" s="107"/>
      <c r="I105" s="147">
        <f ca="1">IF($D105="",0,$D105*H105)</f>
        <v>0</v>
      </c>
      <c r="J105" s="214"/>
      <c r="K105" s="147">
        <f t="shared" ca="1" si="41"/>
        <v>0</v>
      </c>
      <c r="L105" s="214"/>
      <c r="M105" s="147">
        <f t="shared" ca="1" si="55"/>
        <v>0</v>
      </c>
      <c r="N105" s="214"/>
      <c r="O105" s="147">
        <f t="shared" ca="1" si="56"/>
        <v>0</v>
      </c>
      <c r="P105" s="75"/>
      <c r="Q105" s="100">
        <f t="shared" ca="1" si="42"/>
        <v>0</v>
      </c>
      <c r="R105" s="233"/>
      <c r="S105" s="184">
        <f t="shared" ca="1" si="43"/>
        <v>0</v>
      </c>
      <c r="T105" s="234"/>
      <c r="U105" s="184">
        <f t="shared" ca="1" si="44"/>
        <v>0</v>
      </c>
      <c r="V105" s="234"/>
      <c r="W105" s="184">
        <f t="shared" ca="1" si="45"/>
        <v>0</v>
      </c>
      <c r="X105" s="234"/>
      <c r="Y105" s="184">
        <f t="shared" ca="1" si="46"/>
        <v>0</v>
      </c>
      <c r="Z105" s="75"/>
      <c r="AA105" s="100">
        <f t="shared" ca="1" si="47"/>
        <v>0</v>
      </c>
      <c r="AB105" s="107"/>
      <c r="AC105" s="147">
        <f t="shared" ca="1" si="48"/>
        <v>0</v>
      </c>
      <c r="AD105" s="107"/>
      <c r="AE105" s="147">
        <f t="shared" ca="1" si="49"/>
        <v>0</v>
      </c>
      <c r="AF105" s="107"/>
      <c r="AG105" s="147">
        <f t="shared" ca="1" si="50"/>
        <v>0</v>
      </c>
      <c r="AH105" s="107"/>
      <c r="AI105" s="147">
        <f t="shared" ca="1" si="51"/>
        <v>0</v>
      </c>
      <c r="AJ105" s="75"/>
      <c r="AK105" s="100">
        <f t="shared" ca="1" si="54"/>
        <v>0</v>
      </c>
      <c r="AL105" s="171"/>
      <c r="AM105" s="140">
        <f t="shared" ca="1" si="53"/>
        <v>0</v>
      </c>
      <c r="AN105" s="83">
        <f t="shared" ca="1" si="37"/>
        <v>0</v>
      </c>
    </row>
    <row r="106" spans="1:41" ht="15" customHeight="1">
      <c r="A106" s="91" t="s">
        <v>381</v>
      </c>
      <c r="B106" s="14" t="s">
        <v>66</v>
      </c>
      <c r="C106" s="18" t="str">
        <f ca="1">IF($A106="","",INDEX(INDIRECT("'MA-Liste'!"&amp;$C$11),MATCH($A106,'MA-Liste'!$M:$M,FALSE)))</f>
        <v>C</v>
      </c>
      <c r="D106" s="19">
        <f t="shared" ca="1" si="57"/>
        <v>118</v>
      </c>
      <c r="E106" s="20">
        <f t="shared" si="38"/>
        <v>0</v>
      </c>
      <c r="F106" s="75"/>
      <c r="G106" s="100">
        <f ca="1">IF($D106="",0,$D106*F106)</f>
        <v>0</v>
      </c>
      <c r="H106" s="107"/>
      <c r="I106" s="147">
        <f ca="1">IF($D106="",0,$D106*H106)</f>
        <v>0</v>
      </c>
      <c r="J106" s="214"/>
      <c r="K106" s="147">
        <f t="shared" ca="1" si="41"/>
        <v>0</v>
      </c>
      <c r="L106" s="214"/>
      <c r="M106" s="147">
        <f t="shared" ca="1" si="55"/>
        <v>0</v>
      </c>
      <c r="N106" s="214"/>
      <c r="O106" s="147">
        <f t="shared" ca="1" si="56"/>
        <v>0</v>
      </c>
      <c r="P106" s="75"/>
      <c r="Q106" s="100">
        <f t="shared" ca="1" si="42"/>
        <v>0</v>
      </c>
      <c r="R106" s="233"/>
      <c r="S106" s="184">
        <f t="shared" ca="1" si="43"/>
        <v>0</v>
      </c>
      <c r="T106" s="234"/>
      <c r="U106" s="184">
        <f t="shared" ca="1" si="44"/>
        <v>0</v>
      </c>
      <c r="V106" s="234"/>
      <c r="W106" s="184">
        <f t="shared" ca="1" si="45"/>
        <v>0</v>
      </c>
      <c r="X106" s="234"/>
      <c r="Y106" s="184">
        <f t="shared" ca="1" si="46"/>
        <v>0</v>
      </c>
      <c r="Z106" s="75"/>
      <c r="AA106" s="100">
        <f t="shared" ca="1" si="47"/>
        <v>0</v>
      </c>
      <c r="AB106" s="107"/>
      <c r="AC106" s="147">
        <f t="shared" ca="1" si="48"/>
        <v>0</v>
      </c>
      <c r="AD106" s="107"/>
      <c r="AE106" s="147">
        <f t="shared" ca="1" si="49"/>
        <v>0</v>
      </c>
      <c r="AF106" s="107"/>
      <c r="AG106" s="147">
        <f t="shared" ca="1" si="50"/>
        <v>0</v>
      </c>
      <c r="AH106" s="107"/>
      <c r="AI106" s="147">
        <f t="shared" ca="1" si="51"/>
        <v>0</v>
      </c>
      <c r="AJ106" s="75"/>
      <c r="AK106" s="100">
        <f t="shared" ca="1" si="54"/>
        <v>0</v>
      </c>
      <c r="AL106" s="171"/>
      <c r="AM106" s="140">
        <f t="shared" ca="1" si="53"/>
        <v>0</v>
      </c>
      <c r="AN106" s="83">
        <f t="shared" ca="1" si="37"/>
        <v>0</v>
      </c>
    </row>
    <row r="107" spans="1:41" ht="15" customHeight="1">
      <c r="A107" s="85"/>
      <c r="B107" s="14"/>
      <c r="C107" s="18"/>
      <c r="D107" s="19"/>
      <c r="E107" s="20"/>
      <c r="F107" s="75"/>
      <c r="G107" s="100"/>
      <c r="H107" s="107"/>
      <c r="I107" s="147"/>
      <c r="J107" s="214"/>
      <c r="K107" s="147"/>
      <c r="L107" s="214"/>
      <c r="M107" s="147"/>
      <c r="N107" s="214"/>
      <c r="O107" s="147"/>
      <c r="P107" s="75"/>
      <c r="Q107" s="100"/>
      <c r="R107" s="233"/>
      <c r="S107" s="184"/>
      <c r="T107" s="234"/>
      <c r="U107" s="184"/>
      <c r="V107" s="234"/>
      <c r="W107" s="184"/>
      <c r="X107" s="234"/>
      <c r="Y107" s="184"/>
      <c r="Z107" s="75"/>
      <c r="AA107" s="100"/>
      <c r="AB107" s="107"/>
      <c r="AC107" s="147"/>
      <c r="AD107" s="107"/>
      <c r="AE107" s="147"/>
      <c r="AF107" s="107"/>
      <c r="AG107" s="147"/>
      <c r="AH107" s="107"/>
      <c r="AI107" s="147"/>
      <c r="AJ107" s="75"/>
      <c r="AK107" s="100"/>
      <c r="AL107" s="171"/>
      <c r="AM107" s="140"/>
      <c r="AN107" s="83">
        <f t="shared" si="37"/>
        <v>0</v>
      </c>
    </row>
    <row r="108" spans="1:41" s="62" customFormat="1" ht="15" customHeight="1">
      <c r="A108" s="86"/>
      <c r="C108" s="63" t="s">
        <v>155</v>
      </c>
      <c r="D108" s="57"/>
      <c r="E108" s="20">
        <f t="shared" ref="E108" si="58">F108+H108+J108+P108+R108+T108+Z108+AB108+AD108+AJ108+AL108</f>
        <v>0</v>
      </c>
      <c r="F108" s="76">
        <f>SUM(F12:F107)</f>
        <v>0</v>
      </c>
      <c r="G108" s="77"/>
      <c r="H108" s="154">
        <f>SUM(H12:H107)</f>
        <v>0</v>
      </c>
      <c r="I108" s="155"/>
      <c r="J108" s="207">
        <f>SUM(J12:J107)</f>
        <v>0</v>
      </c>
      <c r="K108" s="207"/>
      <c r="L108" s="207">
        <f>SUM(L12:L107)</f>
        <v>0</v>
      </c>
      <c r="M108" s="207"/>
      <c r="N108" s="207">
        <f>SUM(N12:N107)</f>
        <v>1.75</v>
      </c>
      <c r="O108" s="207"/>
      <c r="P108" s="76">
        <f>SUM(P12:P107)</f>
        <v>0</v>
      </c>
      <c r="Q108" s="77"/>
      <c r="R108" s="185">
        <f>SUM(R12:R107)</f>
        <v>0</v>
      </c>
      <c r="S108" s="186"/>
      <c r="T108" s="212">
        <f>SUM(T12:T107)</f>
        <v>0</v>
      </c>
      <c r="U108" s="212"/>
      <c r="V108" s="212">
        <f>SUM(V12:V107)</f>
        <v>0</v>
      </c>
      <c r="W108" s="212"/>
      <c r="X108" s="212">
        <f>SUM(X12:X107)</f>
        <v>23.75</v>
      </c>
      <c r="Y108" s="212"/>
      <c r="Z108" s="76">
        <f>SUM(Z12:Z107)</f>
        <v>0</v>
      </c>
      <c r="AA108" s="77"/>
      <c r="AB108" s="154">
        <f>SUM(AB12:AB107)</f>
        <v>0</v>
      </c>
      <c r="AC108" s="155"/>
      <c r="AD108" s="154">
        <f>SUM(AD12:AD107)</f>
        <v>0</v>
      </c>
      <c r="AE108" s="155"/>
      <c r="AF108" s="154">
        <f>SUM(AF12:AF107)</f>
        <v>21</v>
      </c>
      <c r="AG108" s="155"/>
      <c r="AH108" s="154">
        <f>SUM(AH12:AH107)</f>
        <v>27.25</v>
      </c>
      <c r="AI108" s="155"/>
      <c r="AJ108" s="76">
        <f>SUM(AJ12:AJ107)</f>
        <v>0</v>
      </c>
      <c r="AK108" s="77"/>
      <c r="AL108" s="77">
        <f>SUM(AL12:AL107)</f>
        <v>0</v>
      </c>
      <c r="AM108" s="77"/>
      <c r="AN108" s="77"/>
    </row>
    <row r="109" spans="1:41" ht="9.75" customHeight="1">
      <c r="A109" s="87"/>
      <c r="B109" s="40"/>
      <c r="C109" s="69"/>
      <c r="D109" s="70"/>
      <c r="E109" s="70"/>
      <c r="F109" s="78"/>
      <c r="G109" s="79"/>
      <c r="H109" s="156"/>
      <c r="I109" s="157"/>
      <c r="J109" s="208"/>
      <c r="K109" s="208"/>
      <c r="L109" s="208"/>
      <c r="M109" s="208"/>
      <c r="N109" s="208"/>
      <c r="O109" s="208"/>
      <c r="P109" s="78"/>
      <c r="Q109" s="79"/>
      <c r="R109" s="187"/>
      <c r="S109" s="188"/>
      <c r="T109" s="213"/>
      <c r="U109" s="213"/>
      <c r="V109" s="213"/>
      <c r="W109" s="213"/>
      <c r="X109" s="213"/>
      <c r="Y109" s="213"/>
      <c r="Z109" s="78"/>
      <c r="AA109" s="79"/>
      <c r="AB109" s="156"/>
      <c r="AC109" s="157"/>
      <c r="AD109" s="156"/>
      <c r="AE109" s="157"/>
      <c r="AF109" s="156"/>
      <c r="AG109" s="157"/>
      <c r="AH109" s="156"/>
      <c r="AI109" s="157"/>
      <c r="AJ109" s="78"/>
      <c r="AK109" s="79"/>
      <c r="AL109" s="70"/>
      <c r="AM109" s="70"/>
      <c r="AN109" s="70"/>
      <c r="AO109" s="65"/>
    </row>
    <row r="110" spans="1:41" s="14" customFormat="1" ht="15" customHeight="1">
      <c r="A110" s="159"/>
      <c r="B110" s="159"/>
      <c r="C110" s="67" t="s">
        <v>156</v>
      </c>
      <c r="D110" s="160"/>
      <c r="E110" s="161"/>
      <c r="F110" s="80"/>
      <c r="G110" s="81">
        <f ca="1">SUM(G12:G109)</f>
        <v>0</v>
      </c>
      <c r="H110" s="80"/>
      <c r="I110" s="81">
        <f ca="1">SUM(I12:I109)</f>
        <v>0</v>
      </c>
      <c r="J110" s="97"/>
      <c r="K110" s="97">
        <f ca="1">SUM(K12:K109)</f>
        <v>0</v>
      </c>
      <c r="L110" s="97"/>
      <c r="M110" s="97">
        <f ca="1">SUM(M12:M109)</f>
        <v>0</v>
      </c>
      <c r="N110" s="97"/>
      <c r="O110" s="97">
        <f ca="1">SUM(O12:O109)</f>
        <v>206.5</v>
      </c>
      <c r="P110" s="80"/>
      <c r="Q110" s="81">
        <f ca="1">SUM(Q12:Q109)</f>
        <v>0</v>
      </c>
      <c r="R110" s="80"/>
      <c r="S110" s="81">
        <f ca="1">SUM(S12:S109)</f>
        <v>0</v>
      </c>
      <c r="T110" s="97"/>
      <c r="U110" s="97">
        <f ca="1">SUM(U12:U109)</f>
        <v>0</v>
      </c>
      <c r="V110" s="97"/>
      <c r="W110" s="97">
        <f ca="1">SUM(W12:W109)</f>
        <v>0</v>
      </c>
      <c r="X110" s="97"/>
      <c r="Y110" s="97">
        <f ca="1">SUM(Y12:Y109)</f>
        <v>2681</v>
      </c>
      <c r="Z110" s="80"/>
      <c r="AA110" s="81">
        <f ca="1">SUM(AA12:AA109)</f>
        <v>0</v>
      </c>
      <c r="AB110" s="80"/>
      <c r="AC110" s="81">
        <f ca="1">SUM(AC12:AC109)</f>
        <v>0</v>
      </c>
      <c r="AD110" s="80"/>
      <c r="AE110" s="81">
        <f ca="1">SUM(AE12:AE109)</f>
        <v>0</v>
      </c>
      <c r="AF110" s="80"/>
      <c r="AG110" s="81">
        <f ca="1">SUM(AG12:AG109)</f>
        <v>897.5</v>
      </c>
      <c r="AH110" s="80"/>
      <c r="AI110" s="81">
        <f ca="1">SUM(AI12:AI109)</f>
        <v>3815</v>
      </c>
      <c r="AJ110" s="80"/>
      <c r="AK110" s="81">
        <f ca="1">SUM(AK12:AK109)</f>
        <v>0</v>
      </c>
      <c r="AL110" s="81"/>
      <c r="AM110" s="81">
        <f ca="1">SUM(AM12:AM109)</f>
        <v>0</v>
      </c>
      <c r="AN110" s="81">
        <f ca="1">SUM(AN13:AN109)</f>
        <v>7600</v>
      </c>
    </row>
    <row r="111" spans="1:41">
      <c r="C111" s="41" t="s">
        <v>25</v>
      </c>
      <c r="F111" s="41"/>
      <c r="G111" s="41"/>
      <c r="H111" s="41"/>
      <c r="I111" s="41"/>
      <c r="J111" s="41"/>
      <c r="K111" s="41"/>
      <c r="L111" s="41"/>
      <c r="M111" s="41"/>
      <c r="N111" s="41"/>
      <c r="O111" s="41"/>
      <c r="P111" s="41"/>
      <c r="Q111" s="41"/>
      <c r="R111" s="191"/>
      <c r="S111" s="191"/>
      <c r="T111" s="191"/>
      <c r="U111" s="191"/>
      <c r="V111" s="191"/>
      <c r="W111" s="191"/>
      <c r="X111" s="191"/>
      <c r="Y111" s="191"/>
      <c r="Z111" s="41"/>
      <c r="AA111" s="41"/>
      <c r="AB111" s="41"/>
      <c r="AC111" s="41"/>
      <c r="AD111" s="41"/>
      <c r="AE111" s="41"/>
      <c r="AF111" s="41"/>
      <c r="AG111" s="41"/>
      <c r="AH111" s="41"/>
      <c r="AI111" s="41"/>
      <c r="AJ111" s="41"/>
      <c r="AK111" s="41"/>
      <c r="AL111" s="41"/>
      <c r="AM111" s="41"/>
      <c r="AN111" s="42">
        <f ca="1">SUBTOTAL(9,AN13:AN109)</f>
        <v>7600</v>
      </c>
    </row>
    <row r="112" spans="1:41">
      <c r="C112" s="56"/>
      <c r="F112" s="56"/>
      <c r="G112" s="56"/>
      <c r="H112" s="158"/>
      <c r="I112" s="158"/>
      <c r="J112" s="158"/>
      <c r="K112" s="158"/>
      <c r="L112" s="158"/>
      <c r="M112" s="158"/>
      <c r="N112" s="158"/>
      <c r="O112" s="158"/>
      <c r="P112" s="56"/>
      <c r="Q112" s="56"/>
      <c r="R112" s="192"/>
      <c r="S112" s="192"/>
      <c r="T112" s="192"/>
      <c r="U112" s="192"/>
      <c r="V112" s="192"/>
      <c r="W112" s="192"/>
      <c r="X112" s="192"/>
      <c r="Y112" s="192"/>
      <c r="Z112" s="56"/>
      <c r="AA112" s="56"/>
      <c r="AB112" s="158"/>
      <c r="AC112" s="158"/>
      <c r="AD112" s="158"/>
      <c r="AE112" s="158"/>
      <c r="AF112" s="158"/>
      <c r="AG112" s="158"/>
      <c r="AH112" s="158"/>
      <c r="AI112" s="158"/>
      <c r="AJ112" s="56"/>
      <c r="AK112" s="56"/>
      <c r="AL112" s="56"/>
      <c r="AM112" s="56"/>
    </row>
    <row r="113" spans="1:40">
      <c r="A113" s="218" t="s">
        <v>309</v>
      </c>
      <c r="B113">
        <v>3.5</v>
      </c>
      <c r="AN113" s="19"/>
    </row>
    <row r="117" spans="1:40">
      <c r="S117" s="193">
        <f>SUM(S113:S116)</f>
        <v>0</v>
      </c>
    </row>
    <row r="122" spans="1:40">
      <c r="AN122" s="21">
        <f>SUM(AN120-AN119)</f>
        <v>0</v>
      </c>
    </row>
  </sheetData>
  <autoFilter ref="A12:AN110" xr:uid="{00000000-0009-0000-0000-000040000000}"/>
  <mergeCells count="19">
    <mergeCell ref="L10:M10"/>
    <mergeCell ref="B6:D6"/>
    <mergeCell ref="B8:D8"/>
    <mergeCell ref="F10:G10"/>
    <mergeCell ref="H10:I10"/>
    <mergeCell ref="J10:K10"/>
    <mergeCell ref="AD10:AE10"/>
    <mergeCell ref="AF10:AG10"/>
    <mergeCell ref="AJ10:AK10"/>
    <mergeCell ref="AL10:AM10"/>
    <mergeCell ref="N10:O10"/>
    <mergeCell ref="AH10:AI10"/>
    <mergeCell ref="X10:Y10"/>
    <mergeCell ref="P10:Q10"/>
    <mergeCell ref="R10:S10"/>
    <mergeCell ref="T10:U10"/>
    <mergeCell ref="V10:W10"/>
    <mergeCell ref="Z10:AA10"/>
    <mergeCell ref="AB10:AC10"/>
  </mergeCells>
  <dataValidations count="3">
    <dataValidation type="list" allowBlank="1" showInputMessage="1" showErrorMessage="1" sqref="A13:A110" xr:uid="{00000000-0002-0000-4000-000000000000}">
      <formula1>Name</formula1>
    </dataValidation>
    <dataValidation type="list" allowBlank="1" showInputMessage="1" showErrorMessage="1" sqref="C12" xr:uid="{00000000-0002-0000-4000-000001000000}">
      <formula1>Kategorie</formula1>
    </dataValidation>
    <dataValidation type="list" allowBlank="1" showInputMessage="1" showErrorMessage="1" sqref="D12" xr:uid="{00000000-0002-0000-40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>
    <tabColor rgb="FFFF0000"/>
    <pageSetUpPr fitToPage="1"/>
  </sheetPr>
  <dimension ref="A1:AP123"/>
  <sheetViews>
    <sheetView topLeftCell="A64" zoomScale="120" zoomScaleNormal="120" zoomScaleSheetLayoutView="100" workbookViewId="0">
      <selection activeCell="O18" sqref="O1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5" width="9.7109375" style="193" customWidth="1"/>
    <col min="26" max="27" width="9.7109375" style="21" customWidth="1"/>
    <col min="28" max="35" width="9.7109375" style="127" customWidth="1"/>
    <col min="36" max="39" width="9.7109375" style="21" customWidth="1"/>
    <col min="40" max="40" width="11.85546875" style="21" customWidth="1"/>
    <col min="41" max="41" width="9.7109375" customWidth="1"/>
  </cols>
  <sheetData>
    <row r="1" spans="1:42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3"/>
      <c r="AA1" s="3"/>
      <c r="AB1" s="123"/>
      <c r="AC1" s="123"/>
      <c r="AD1" s="123"/>
      <c r="AE1" s="123"/>
      <c r="AF1" s="123"/>
      <c r="AG1" s="123"/>
      <c r="AH1" s="123"/>
      <c r="AI1" s="123"/>
      <c r="AJ1" s="3"/>
      <c r="AK1" s="3"/>
      <c r="AL1" s="3"/>
      <c r="AM1" s="3"/>
      <c r="AN1" s="3"/>
      <c r="AO1" s="3"/>
    </row>
    <row r="2" spans="1:42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AB2" s="8"/>
      <c r="AC2" s="8"/>
      <c r="AD2" s="8"/>
      <c r="AE2" s="8"/>
      <c r="AF2" s="8"/>
      <c r="AG2" s="8"/>
      <c r="AH2" s="8"/>
      <c r="AI2" s="8"/>
    </row>
    <row r="3" spans="1:42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AB3" s="8"/>
      <c r="AC3" s="8"/>
      <c r="AD3" s="8"/>
      <c r="AE3" s="8"/>
      <c r="AF3" s="8"/>
      <c r="AG3" s="8"/>
      <c r="AH3" s="8"/>
      <c r="AI3" s="8"/>
    </row>
    <row r="4" spans="1:42" s="15" customFormat="1" ht="15">
      <c r="A4" s="106" t="s">
        <v>159</v>
      </c>
      <c r="B4" s="277" t="str">
        <f>IF(Vertragsdaten!B6="","",Vertragsdaten!B6)</f>
        <v>EP SIEP</v>
      </c>
      <c r="C4" s="277"/>
      <c r="D4" s="277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59"/>
      <c r="AA4" s="59"/>
      <c r="AB4" s="150"/>
      <c r="AC4" s="150"/>
      <c r="AD4" s="150"/>
      <c r="AE4" s="150"/>
      <c r="AF4" s="150"/>
      <c r="AG4" s="150"/>
      <c r="AH4" s="150"/>
      <c r="AI4" s="150"/>
      <c r="AJ4" s="59"/>
      <c r="AK4" s="59"/>
      <c r="AL4" s="59"/>
      <c r="AM4" s="59"/>
      <c r="AN4" s="59"/>
      <c r="AO4" s="59"/>
    </row>
    <row r="5" spans="1:42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AB5" s="8"/>
      <c r="AC5" s="8"/>
      <c r="AD5" s="8"/>
      <c r="AE5" s="8"/>
      <c r="AF5" s="8"/>
      <c r="AG5" s="8"/>
      <c r="AH5" s="8"/>
      <c r="AI5" s="8"/>
    </row>
    <row r="6" spans="1:4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4"/>
      <c r="AO6" s="84"/>
    </row>
    <row r="7" spans="1:42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AB7" s="8"/>
      <c r="AC7" s="8"/>
      <c r="AD7" s="8"/>
      <c r="AE7" s="8"/>
      <c r="AF7" s="8"/>
      <c r="AG7" s="8"/>
      <c r="AH7" s="8"/>
      <c r="AI7" s="8"/>
      <c r="AN7" s="64"/>
      <c r="AO7" s="64"/>
    </row>
    <row r="8" spans="1:42" s="8" customFormat="1" ht="15">
      <c r="A8" s="106" t="s">
        <v>161</v>
      </c>
      <c r="B8" s="354">
        <v>44348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4"/>
      <c r="AO8" s="84"/>
    </row>
    <row r="9" spans="1:42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/>
      <c r="AA9"/>
      <c r="AB9" s="14"/>
      <c r="AC9" s="14"/>
      <c r="AD9" s="14"/>
      <c r="AE9" s="14"/>
      <c r="AF9" s="14"/>
      <c r="AG9" s="14"/>
      <c r="AH9" s="14"/>
      <c r="AI9" s="14"/>
      <c r="AJ9"/>
      <c r="AK9"/>
      <c r="AL9"/>
      <c r="AM9"/>
      <c r="AN9"/>
    </row>
    <row r="10" spans="1:4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392</v>
      </c>
      <c r="O10" s="356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58" t="s">
        <v>384</v>
      </c>
      <c r="W10" s="359"/>
      <c r="X10" s="358" t="s">
        <v>398</v>
      </c>
      <c r="Y10" s="359"/>
      <c r="Z10" s="352" t="s">
        <v>267</v>
      </c>
      <c r="AA10" s="357"/>
      <c r="AB10" s="352" t="s">
        <v>269</v>
      </c>
      <c r="AC10" s="357"/>
      <c r="AD10" s="352" t="s">
        <v>323</v>
      </c>
      <c r="AE10" s="357"/>
      <c r="AF10" s="352" t="s">
        <v>383</v>
      </c>
      <c r="AG10" s="357"/>
      <c r="AH10" s="352" t="s">
        <v>394</v>
      </c>
      <c r="AI10" s="357"/>
      <c r="AJ10" s="352" t="s">
        <v>196</v>
      </c>
      <c r="AK10" s="353"/>
      <c r="AL10" s="352" t="s">
        <v>297</v>
      </c>
      <c r="AM10" s="353"/>
      <c r="AN10"/>
    </row>
    <row r="11" spans="1:4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72"/>
      <c r="AA11" s="73"/>
      <c r="AB11" s="151"/>
      <c r="AC11" s="152"/>
      <c r="AD11" s="151"/>
      <c r="AE11" s="152"/>
      <c r="AF11" s="151"/>
      <c r="AG11" s="152"/>
      <c r="AH11" s="151"/>
      <c r="AI11" s="152"/>
      <c r="AJ11" s="72"/>
      <c r="AK11" s="73"/>
      <c r="AL11" s="66"/>
      <c r="AM11" s="66"/>
      <c r="AN11"/>
    </row>
    <row r="12" spans="1:4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82" t="s">
        <v>23</v>
      </c>
      <c r="AK12" s="13" t="s">
        <v>157</v>
      </c>
      <c r="AL12" s="13" t="s">
        <v>23</v>
      </c>
      <c r="AM12" s="13" t="s">
        <v>157</v>
      </c>
      <c r="AN12" s="61" t="s">
        <v>154</v>
      </c>
    </row>
    <row r="13" spans="1:4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1" ca="1" si="0">IF(OR($C13="",$C13=0),"",VLOOKUP($C13,Ansätze,$D$11,FALSE))</f>
        <v>140</v>
      </c>
      <c r="E13" s="20">
        <f>F13+H13+J13+L13+N13++V13+X13+AF13+AH13+P13+R13+T13+Z13+AB13+AD13+AJ13+AL13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20"/>
      <c r="AA13" s="99">
        <f ca="1">IF($D13="",0,$D13*Z13)</f>
        <v>0</v>
      </c>
      <c r="AB13" s="121"/>
      <c r="AC13" s="153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120"/>
      <c r="AK13" s="99">
        <f ca="1">IF($D13="",0,$D13*AJ13)</f>
        <v>0</v>
      </c>
      <c r="AL13" s="171"/>
      <c r="AM13" s="140">
        <f ca="1">IF($D13="",0,$D13*AL13)</f>
        <v>0</v>
      </c>
      <c r="AN13" s="83">
        <f t="shared" ref="AN13:AN76" ca="1" si="1">IF(D13="",0,D13*E13)</f>
        <v>0</v>
      </c>
      <c r="AP13" s="71"/>
    </row>
    <row r="14" spans="1:4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F14+H14+J14+L14+N14++V14+X14+AF14+AH14+P14+R14+T14+Z14+AB14+AD14+AJ14+AL14</f>
        <v>0</v>
      </c>
      <c r="F14" s="107"/>
      <c r="G14" s="100">
        <f t="shared" ref="G14:I81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2" ca="1" si="4">IF($D14="",0,$D14*J14)</f>
        <v>0</v>
      </c>
      <c r="L14" s="122"/>
      <c r="M14" s="147">
        <f t="shared" ref="M14:M29" ca="1" si="5">IF($D14="",0,$D14*L14)</f>
        <v>0</v>
      </c>
      <c r="N14" s="122"/>
      <c r="O14" s="147">
        <f t="shared" ref="O14:O29" ca="1" si="6">IF($D14="",0,$D14*N14)</f>
        <v>0</v>
      </c>
      <c r="P14" s="104"/>
      <c r="Q14" s="100">
        <f t="shared" ref="Q14:Q82" ca="1" si="7">IF($D14="",0,$D14*P14)</f>
        <v>0</v>
      </c>
      <c r="R14" s="183"/>
      <c r="S14" s="184">
        <f t="shared" ref="S14:S82" ca="1" si="8">IF($D14="",0,$D14*R14)</f>
        <v>0</v>
      </c>
      <c r="T14" s="183"/>
      <c r="U14" s="184">
        <f t="shared" ref="U14:U82" ca="1" si="9">IF($D14="",0,$D14*T14)</f>
        <v>0</v>
      </c>
      <c r="V14" s="183"/>
      <c r="W14" s="184">
        <f t="shared" ref="W14:W82" ca="1" si="10">IF($D14="",0,$D14*V14)</f>
        <v>0</v>
      </c>
      <c r="X14" s="183"/>
      <c r="Y14" s="184">
        <f t="shared" ref="Y14:Y82" ca="1" si="11">IF($D14="",0,$D14*X14)</f>
        <v>0</v>
      </c>
      <c r="Z14" s="104"/>
      <c r="AA14" s="100">
        <f t="shared" ref="AA14:AA82" ca="1" si="12">IF($D14="",0,$D14*Z14)</f>
        <v>0</v>
      </c>
      <c r="AB14" s="122"/>
      <c r="AC14" s="147">
        <f t="shared" ref="AC14:AC82" ca="1" si="13">IF($D14="",0,$D14*AB14)</f>
        <v>0</v>
      </c>
      <c r="AD14" s="122"/>
      <c r="AE14" s="147">
        <f t="shared" ref="AE14:AE82" ca="1" si="14">IF($D14="",0,$D14*AD14)</f>
        <v>0</v>
      </c>
      <c r="AF14" s="122"/>
      <c r="AG14" s="147">
        <f t="shared" ref="AG14:AG82" ca="1" si="15">IF($D14="",0,$D14*AF14)</f>
        <v>0</v>
      </c>
      <c r="AH14" s="122"/>
      <c r="AI14" s="147">
        <f t="shared" ref="AI14:AI82" ca="1" si="16">IF($D14="",0,$D14*AH14)</f>
        <v>0</v>
      </c>
      <c r="AJ14" s="104"/>
      <c r="AK14" s="100">
        <f t="shared" ref="AK14:AK82" ca="1" si="17">IF($D14="",0,$D14*AJ14)</f>
        <v>0</v>
      </c>
      <c r="AL14" s="171"/>
      <c r="AM14" s="140">
        <f ca="1">IF($D14="",0,$D14*AL14)</f>
        <v>0</v>
      </c>
      <c r="AN14" s="83">
        <f t="shared" ca="1" si="1"/>
        <v>0</v>
      </c>
    </row>
    <row r="15" spans="1:4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04"/>
      <c r="AA15" s="100">
        <f t="shared" ca="1" si="12"/>
        <v>0</v>
      </c>
      <c r="AB15" s="122"/>
      <c r="AC15" s="147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104"/>
      <c r="AK15" s="100">
        <f t="shared" ca="1" si="17"/>
        <v>0</v>
      </c>
      <c r="AL15" s="171"/>
      <c r="AM15" s="140">
        <f t="shared" ref="AM15:AM82" ca="1" si="18">IF($D15="",0,$D15*AL15)</f>
        <v>0</v>
      </c>
      <c r="AN15" s="83">
        <f t="shared" ca="1" si="1"/>
        <v>0</v>
      </c>
    </row>
    <row r="16" spans="1:4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04"/>
      <c r="AA16" s="100">
        <f t="shared" ca="1" si="12"/>
        <v>0</v>
      </c>
      <c r="AB16" s="122"/>
      <c r="AC16" s="147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104"/>
      <c r="AK16" s="100">
        <f t="shared" ca="1" si="17"/>
        <v>0</v>
      </c>
      <c r="AL16" s="171"/>
      <c r="AM16" s="140">
        <f t="shared" ca="1" si="18"/>
        <v>0</v>
      </c>
      <c r="AN16" s="83">
        <f t="shared" ca="1" si="1"/>
        <v>0</v>
      </c>
    </row>
    <row r="17" spans="1:40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04"/>
      <c r="AA17" s="100">
        <f t="shared" si="12"/>
        <v>0</v>
      </c>
      <c r="AB17" s="122"/>
      <c r="AC17" s="147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104"/>
      <c r="AK17" s="100">
        <f t="shared" si="17"/>
        <v>0</v>
      </c>
      <c r="AL17" s="171"/>
      <c r="AM17" s="140">
        <f>IF($D17="",0,$D17*AL17)</f>
        <v>0</v>
      </c>
      <c r="AN17" s="83">
        <f t="shared" si="1"/>
        <v>0</v>
      </c>
    </row>
    <row r="18" spans="1:40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/>
      <c r="M18" s="147">
        <f t="shared" ca="1" si="5"/>
        <v>0</v>
      </c>
      <c r="N18" s="122">
        <v>2.25</v>
      </c>
      <c r="O18" s="147">
        <f t="shared" ca="1" si="6"/>
        <v>315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83"/>
      <c r="W18" s="184">
        <f t="shared" ca="1" si="10"/>
        <v>0</v>
      </c>
      <c r="X18" s="183">
        <v>1</v>
      </c>
      <c r="Y18" s="147">
        <f t="shared" ca="1" si="11"/>
        <v>140</v>
      </c>
      <c r="Z18" s="104"/>
      <c r="AA18" s="100">
        <f t="shared" ca="1" si="12"/>
        <v>0</v>
      </c>
      <c r="AB18" s="122"/>
      <c r="AC18" s="147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>
        <v>1.75</v>
      </c>
      <c r="AI18" s="147">
        <f t="shared" ca="1" si="16"/>
        <v>245</v>
      </c>
      <c r="AJ18" s="104"/>
      <c r="AK18" s="100">
        <f t="shared" ca="1" si="17"/>
        <v>0</v>
      </c>
      <c r="AL18" s="171"/>
      <c r="AM18" s="140">
        <f ca="1">IF($D18="",0,$D18*AL18)</f>
        <v>0</v>
      </c>
      <c r="AN18" s="83">
        <f ca="1">IF(D18="",0,D18*E18)</f>
        <v>700</v>
      </c>
    </row>
    <row r="19" spans="1:40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83"/>
      <c r="W19" s="184">
        <f t="shared" ca="1" si="10"/>
        <v>0</v>
      </c>
      <c r="X19" s="183"/>
      <c r="Y19" s="184">
        <f t="shared" ca="1" si="11"/>
        <v>0</v>
      </c>
      <c r="Z19" s="104"/>
      <c r="AA19" s="100">
        <f t="shared" ca="1" si="12"/>
        <v>0</v>
      </c>
      <c r="AB19" s="122"/>
      <c r="AC19" s="147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104"/>
      <c r="AK19" s="100">
        <f t="shared" ca="1" si="17"/>
        <v>0</v>
      </c>
      <c r="AL19" s="171"/>
      <c r="AM19" s="140">
        <f t="shared" ca="1" si="18"/>
        <v>0</v>
      </c>
      <c r="AN19" s="83">
        <f t="shared" ca="1" si="1"/>
        <v>0</v>
      </c>
    </row>
    <row r="20" spans="1:40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1.5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83"/>
      <c r="W20" s="184">
        <f t="shared" ca="1" si="10"/>
        <v>0</v>
      </c>
      <c r="X20" s="183"/>
      <c r="Y20" s="184">
        <f t="shared" ca="1" si="11"/>
        <v>0</v>
      </c>
      <c r="Z20" s="104"/>
      <c r="AA20" s="100">
        <f t="shared" ca="1" si="12"/>
        <v>0</v>
      </c>
      <c r="AB20" s="122"/>
      <c r="AC20" s="147">
        <f t="shared" ca="1" si="13"/>
        <v>0</v>
      </c>
      <c r="AD20" s="122"/>
      <c r="AE20" s="147">
        <f t="shared" ca="1" si="14"/>
        <v>0</v>
      </c>
      <c r="AF20" s="122">
        <v>1.5</v>
      </c>
      <c r="AG20" s="147">
        <f t="shared" ca="1" si="15"/>
        <v>150</v>
      </c>
      <c r="AH20" s="122"/>
      <c r="AI20" s="147">
        <f t="shared" ca="1" si="16"/>
        <v>0</v>
      </c>
      <c r="AJ20" s="104"/>
      <c r="AK20" s="100">
        <f t="shared" ca="1" si="17"/>
        <v>0</v>
      </c>
      <c r="AL20" s="171"/>
      <c r="AM20" s="140">
        <f t="shared" ca="1" si="18"/>
        <v>0</v>
      </c>
      <c r="AN20" s="83">
        <f t="shared" ca="1" si="1"/>
        <v>150</v>
      </c>
    </row>
    <row r="21" spans="1:40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83"/>
      <c r="W21" s="184">
        <f t="shared" ca="1" si="10"/>
        <v>0</v>
      </c>
      <c r="X21" s="183"/>
      <c r="Y21" s="184">
        <f t="shared" ca="1" si="11"/>
        <v>0</v>
      </c>
      <c r="Z21" s="104"/>
      <c r="AA21" s="100">
        <f t="shared" ca="1" si="12"/>
        <v>0</v>
      </c>
      <c r="AB21" s="122"/>
      <c r="AC21" s="147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104"/>
      <c r="AK21" s="100">
        <f t="shared" ca="1" si="17"/>
        <v>0</v>
      </c>
      <c r="AL21" s="171"/>
      <c r="AM21" s="140">
        <f t="shared" ca="1" si="18"/>
        <v>0</v>
      </c>
      <c r="AN21" s="83">
        <f t="shared" ca="1" si="1"/>
        <v>0</v>
      </c>
    </row>
    <row r="22" spans="1:40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83"/>
      <c r="W22" s="184">
        <f t="shared" ca="1" si="10"/>
        <v>0</v>
      </c>
      <c r="X22" s="183"/>
      <c r="Y22" s="184">
        <f t="shared" ca="1" si="11"/>
        <v>0</v>
      </c>
      <c r="Z22" s="104"/>
      <c r="AA22" s="100">
        <f t="shared" ca="1" si="12"/>
        <v>0</v>
      </c>
      <c r="AB22" s="122"/>
      <c r="AC22" s="147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104"/>
      <c r="AK22" s="100">
        <f t="shared" ca="1" si="17"/>
        <v>0</v>
      </c>
      <c r="AL22" s="171"/>
      <c r="AM22" s="140">
        <f t="shared" ca="1" si="18"/>
        <v>0</v>
      </c>
      <c r="AN22" s="83">
        <f t="shared" ca="1" si="1"/>
        <v>0</v>
      </c>
    </row>
    <row r="23" spans="1:40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83"/>
      <c r="W23" s="184">
        <f t="shared" ca="1" si="10"/>
        <v>0</v>
      </c>
      <c r="X23" s="183"/>
      <c r="Y23" s="184">
        <f t="shared" ca="1" si="11"/>
        <v>0</v>
      </c>
      <c r="Z23" s="104"/>
      <c r="AA23" s="100">
        <f t="shared" ca="1" si="12"/>
        <v>0</v>
      </c>
      <c r="AB23" s="122"/>
      <c r="AC23" s="147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104"/>
      <c r="AK23" s="100">
        <f t="shared" ca="1" si="17"/>
        <v>0</v>
      </c>
      <c r="AL23" s="171"/>
      <c r="AM23" s="140">
        <f t="shared" ca="1" si="18"/>
        <v>0</v>
      </c>
      <c r="AN23" s="83">
        <f t="shared" ca="1" si="1"/>
        <v>0</v>
      </c>
    </row>
    <row r="24" spans="1:40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83"/>
      <c r="W24" s="184">
        <f t="shared" si="10"/>
        <v>0</v>
      </c>
      <c r="X24" s="183"/>
      <c r="Y24" s="184">
        <f t="shared" si="11"/>
        <v>0</v>
      </c>
      <c r="Z24" s="104"/>
      <c r="AA24" s="100">
        <f t="shared" si="12"/>
        <v>0</v>
      </c>
      <c r="AB24" s="122"/>
      <c r="AC24" s="147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104"/>
      <c r="AK24" s="100">
        <f t="shared" si="17"/>
        <v>0</v>
      </c>
      <c r="AL24" s="171"/>
      <c r="AM24" s="140">
        <f t="shared" si="18"/>
        <v>0</v>
      </c>
      <c r="AN24" s="83">
        <f t="shared" si="1"/>
        <v>0</v>
      </c>
    </row>
    <row r="25" spans="1:40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83"/>
      <c r="W25" s="184">
        <f t="shared" ca="1" si="10"/>
        <v>0</v>
      </c>
      <c r="X25" s="183"/>
      <c r="Y25" s="184">
        <f t="shared" ca="1" si="11"/>
        <v>0</v>
      </c>
      <c r="Z25" s="104"/>
      <c r="AA25" s="100">
        <f t="shared" ca="1" si="12"/>
        <v>0</v>
      </c>
      <c r="AB25" s="122"/>
      <c r="AC25" s="147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104"/>
      <c r="AK25" s="100">
        <f t="shared" ca="1" si="17"/>
        <v>0</v>
      </c>
      <c r="AL25" s="171"/>
      <c r="AM25" s="140">
        <f t="shared" ca="1" si="18"/>
        <v>0</v>
      </c>
      <c r="AN25" s="83">
        <f t="shared" ca="1" si="1"/>
        <v>0</v>
      </c>
    </row>
    <row r="26" spans="1:40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7.75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7.75</v>
      </c>
      <c r="M26" s="147">
        <f t="shared" ca="1" si="5"/>
        <v>914.5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83"/>
      <c r="W26" s="184">
        <f t="shared" ca="1" si="10"/>
        <v>0</v>
      </c>
      <c r="X26" s="183"/>
      <c r="Y26" s="184">
        <f t="shared" ca="1" si="11"/>
        <v>0</v>
      </c>
      <c r="Z26" s="104"/>
      <c r="AA26" s="100">
        <f t="shared" ca="1" si="12"/>
        <v>0</v>
      </c>
      <c r="AB26" s="122"/>
      <c r="AC26" s="147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104"/>
      <c r="AK26" s="100">
        <f t="shared" ca="1" si="17"/>
        <v>0</v>
      </c>
      <c r="AL26" s="171"/>
      <c r="AM26" s="140">
        <f t="shared" ca="1" si="18"/>
        <v>0</v>
      </c>
      <c r="AN26" s="83">
        <f t="shared" ca="1" si="1"/>
        <v>914.5</v>
      </c>
    </row>
    <row r="27" spans="1:40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83"/>
      <c r="W27" s="184">
        <f t="shared" si="10"/>
        <v>0</v>
      </c>
      <c r="X27" s="183"/>
      <c r="Y27" s="184">
        <f t="shared" si="11"/>
        <v>0</v>
      </c>
      <c r="Z27" s="104"/>
      <c r="AA27" s="100">
        <f t="shared" si="12"/>
        <v>0</v>
      </c>
      <c r="AB27" s="122"/>
      <c r="AC27" s="147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104"/>
      <c r="AK27" s="100">
        <f t="shared" si="17"/>
        <v>0</v>
      </c>
      <c r="AL27" s="171"/>
      <c r="AM27" s="140">
        <f t="shared" si="18"/>
        <v>0</v>
      </c>
      <c r="AN27" s="83">
        <f t="shared" si="1"/>
        <v>0</v>
      </c>
    </row>
    <row r="28" spans="1:40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83"/>
      <c r="W28" s="184">
        <f t="shared" ca="1" si="10"/>
        <v>0</v>
      </c>
      <c r="X28" s="183"/>
      <c r="Y28" s="184">
        <f t="shared" ca="1" si="11"/>
        <v>0</v>
      </c>
      <c r="Z28" s="104"/>
      <c r="AA28" s="100">
        <f t="shared" ca="1" si="12"/>
        <v>0</v>
      </c>
      <c r="AB28" s="122"/>
      <c r="AC28" s="147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104"/>
      <c r="AK28" s="100">
        <f t="shared" ca="1" si="17"/>
        <v>0</v>
      </c>
      <c r="AL28" s="171"/>
      <c r="AM28" s="140">
        <f t="shared" ca="1" si="18"/>
        <v>0</v>
      </c>
      <c r="AN28" s="83">
        <f t="shared" ca="1" si="1"/>
        <v>0</v>
      </c>
    </row>
    <row r="29" spans="1:40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83"/>
      <c r="W29" s="184">
        <f t="shared" ca="1" si="10"/>
        <v>0</v>
      </c>
      <c r="X29" s="183"/>
      <c r="Y29" s="184">
        <f t="shared" ca="1" si="11"/>
        <v>0</v>
      </c>
      <c r="Z29" s="104"/>
      <c r="AA29" s="100">
        <f t="shared" ca="1" si="12"/>
        <v>0</v>
      </c>
      <c r="AB29" s="122"/>
      <c r="AC29" s="147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104"/>
      <c r="AK29" s="100">
        <f t="shared" ca="1" si="17"/>
        <v>0</v>
      </c>
      <c r="AL29" s="171"/>
      <c r="AM29" s="140">
        <f t="shared" ca="1" si="18"/>
        <v>0</v>
      </c>
      <c r="AN29" s="83">
        <f t="shared" ca="1" si="1"/>
        <v>0</v>
      </c>
    </row>
    <row r="30" spans="1:40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22"/>
      <c r="O30" s="147">
        <f ca="1">IF($D30="",0,$D30*N30)</f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83"/>
      <c r="W30" s="184">
        <f t="shared" ca="1" si="10"/>
        <v>0</v>
      </c>
      <c r="X30" s="183"/>
      <c r="Y30" s="184">
        <f t="shared" ca="1" si="11"/>
        <v>0</v>
      </c>
      <c r="Z30" s="104"/>
      <c r="AA30" s="100">
        <f t="shared" ca="1" si="12"/>
        <v>0</v>
      </c>
      <c r="AB30" s="122"/>
      <c r="AC30" s="147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104"/>
      <c r="AK30" s="100">
        <f t="shared" ca="1" si="17"/>
        <v>0</v>
      </c>
      <c r="AL30" s="171"/>
      <c r="AM30" s="140">
        <f t="shared" ca="1" si="18"/>
        <v>0</v>
      </c>
      <c r="AN30" s="83">
        <f t="shared" ca="1" si="1"/>
        <v>0</v>
      </c>
    </row>
    <row r="31" spans="1:40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2" ca="1" si="19">IF($D31="",0,$D31*L31)</f>
        <v>0</v>
      </c>
      <c r="N31" s="122"/>
      <c r="O31" s="147">
        <f t="shared" ref="O31:O102" ca="1" si="20">IF($D31="",0,$D31*N31)</f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83"/>
      <c r="W31" s="184">
        <f t="shared" ca="1" si="10"/>
        <v>0</v>
      </c>
      <c r="X31" s="183"/>
      <c r="Y31" s="184">
        <f t="shared" ca="1" si="11"/>
        <v>0</v>
      </c>
      <c r="Z31" s="104"/>
      <c r="AA31" s="100">
        <f t="shared" ca="1" si="12"/>
        <v>0</v>
      </c>
      <c r="AB31" s="122"/>
      <c r="AC31" s="147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104"/>
      <c r="AK31" s="100">
        <f t="shared" ca="1" si="17"/>
        <v>0</v>
      </c>
      <c r="AL31" s="171"/>
      <c r="AM31" s="140">
        <f t="shared" ca="1" si="18"/>
        <v>0</v>
      </c>
      <c r="AN31" s="83">
        <f t="shared" ca="1" si="1"/>
        <v>0</v>
      </c>
    </row>
    <row r="32" spans="1:40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9"/>
        <v>0</v>
      </c>
      <c r="N32" s="122"/>
      <c r="O32" s="147">
        <f t="shared" ca="1" si="20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83"/>
      <c r="W32" s="184">
        <f t="shared" ca="1" si="10"/>
        <v>0</v>
      </c>
      <c r="X32" s="183"/>
      <c r="Y32" s="184">
        <f t="shared" ca="1" si="11"/>
        <v>0</v>
      </c>
      <c r="Z32" s="104"/>
      <c r="AA32" s="100">
        <f t="shared" ca="1" si="12"/>
        <v>0</v>
      </c>
      <c r="AB32" s="122"/>
      <c r="AC32" s="147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104"/>
      <c r="AK32" s="100">
        <f t="shared" ca="1" si="17"/>
        <v>0</v>
      </c>
      <c r="AL32" s="171"/>
      <c r="AM32" s="140">
        <f t="shared" ca="1" si="18"/>
        <v>0</v>
      </c>
      <c r="AN32" s="83">
        <f t="shared" ca="1" si="1"/>
        <v>0</v>
      </c>
    </row>
    <row r="33" spans="1:40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9"/>
        <v>0</v>
      </c>
      <c r="N33" s="122"/>
      <c r="O33" s="147">
        <f t="shared" ca="1" si="20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83"/>
      <c r="W33" s="184">
        <f t="shared" ca="1" si="10"/>
        <v>0</v>
      </c>
      <c r="X33" s="183"/>
      <c r="Y33" s="184">
        <f t="shared" ca="1" si="11"/>
        <v>0</v>
      </c>
      <c r="Z33" s="104"/>
      <c r="AA33" s="100">
        <f t="shared" ca="1" si="12"/>
        <v>0</v>
      </c>
      <c r="AB33" s="122"/>
      <c r="AC33" s="147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104"/>
      <c r="AK33" s="100">
        <f t="shared" ca="1" si="17"/>
        <v>0</v>
      </c>
      <c r="AL33" s="171"/>
      <c r="AM33" s="140">
        <f t="shared" ca="1" si="18"/>
        <v>0</v>
      </c>
      <c r="AN33" s="83">
        <f t="shared" ca="1" si="1"/>
        <v>0</v>
      </c>
    </row>
    <row r="34" spans="1:40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9"/>
        <v>0</v>
      </c>
      <c r="N34" s="122"/>
      <c r="O34" s="147">
        <f t="shared" ca="1" si="20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83"/>
      <c r="W34" s="184">
        <f t="shared" ca="1" si="10"/>
        <v>0</v>
      </c>
      <c r="X34" s="183"/>
      <c r="Y34" s="184">
        <f t="shared" ca="1" si="11"/>
        <v>0</v>
      </c>
      <c r="Z34" s="104"/>
      <c r="AA34" s="100">
        <f t="shared" ca="1" si="12"/>
        <v>0</v>
      </c>
      <c r="AB34" s="122"/>
      <c r="AC34" s="147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104"/>
      <c r="AK34" s="100">
        <f t="shared" ca="1" si="17"/>
        <v>0</v>
      </c>
      <c r="AL34" s="171"/>
      <c r="AM34" s="140">
        <f t="shared" ca="1" si="18"/>
        <v>0</v>
      </c>
      <c r="AN34" s="83">
        <f t="shared" ca="1" si="1"/>
        <v>0</v>
      </c>
    </row>
    <row r="35" spans="1:40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9"/>
        <v>0</v>
      </c>
      <c r="N35" s="122"/>
      <c r="O35" s="147">
        <f t="shared" ca="1" si="20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83"/>
      <c r="W35" s="184">
        <f t="shared" ca="1" si="10"/>
        <v>0</v>
      </c>
      <c r="X35" s="183"/>
      <c r="Y35" s="184">
        <f t="shared" ca="1" si="11"/>
        <v>0</v>
      </c>
      <c r="Z35" s="104"/>
      <c r="AA35" s="100">
        <f t="shared" ca="1" si="12"/>
        <v>0</v>
      </c>
      <c r="AB35" s="122"/>
      <c r="AC35" s="147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104"/>
      <c r="AK35" s="100">
        <f t="shared" ca="1" si="17"/>
        <v>0</v>
      </c>
      <c r="AL35" s="171"/>
      <c r="AM35" s="140">
        <f t="shared" ca="1" si="18"/>
        <v>0</v>
      </c>
      <c r="AN35" s="83">
        <f t="shared" ca="1" si="1"/>
        <v>0</v>
      </c>
    </row>
    <row r="36" spans="1:40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9"/>
        <v>0</v>
      </c>
      <c r="N36" s="122"/>
      <c r="O36" s="147">
        <f t="shared" ca="1" si="20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83"/>
      <c r="W36" s="184">
        <f t="shared" ca="1" si="10"/>
        <v>0</v>
      </c>
      <c r="X36" s="183"/>
      <c r="Y36" s="184">
        <f t="shared" ca="1" si="11"/>
        <v>0</v>
      </c>
      <c r="Z36" s="104"/>
      <c r="AA36" s="100">
        <f t="shared" ca="1" si="12"/>
        <v>0</v>
      </c>
      <c r="AB36" s="122"/>
      <c r="AC36" s="147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104"/>
      <c r="AK36" s="100">
        <f t="shared" ca="1" si="17"/>
        <v>0</v>
      </c>
      <c r="AL36" s="171"/>
      <c r="AM36" s="140">
        <f t="shared" ca="1" si="18"/>
        <v>0</v>
      </c>
      <c r="AN36" s="83">
        <f t="shared" ca="1" si="1"/>
        <v>0</v>
      </c>
    </row>
    <row r="37" spans="1:40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9"/>
        <v>0</v>
      </c>
      <c r="N37" s="122"/>
      <c r="O37" s="147">
        <f t="shared" ca="1" si="20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83"/>
      <c r="W37" s="184">
        <f t="shared" ca="1" si="10"/>
        <v>0</v>
      </c>
      <c r="X37" s="183"/>
      <c r="Y37" s="184">
        <f t="shared" ca="1" si="11"/>
        <v>0</v>
      </c>
      <c r="Z37" s="104"/>
      <c r="AA37" s="100">
        <f t="shared" ca="1" si="12"/>
        <v>0</v>
      </c>
      <c r="AB37" s="122"/>
      <c r="AC37" s="147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104"/>
      <c r="AK37" s="100">
        <f t="shared" ca="1" si="17"/>
        <v>0</v>
      </c>
      <c r="AL37" s="171"/>
      <c r="AM37" s="140">
        <f t="shared" ca="1" si="18"/>
        <v>0</v>
      </c>
      <c r="AN37" s="83">
        <f t="shared" ca="1" si="1"/>
        <v>0</v>
      </c>
    </row>
    <row r="38" spans="1:40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9"/>
        <v>0</v>
      </c>
      <c r="N38" s="122"/>
      <c r="O38" s="147">
        <f t="shared" si="20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83"/>
      <c r="W38" s="184">
        <f t="shared" si="10"/>
        <v>0</v>
      </c>
      <c r="X38" s="183"/>
      <c r="Y38" s="184">
        <f t="shared" si="11"/>
        <v>0</v>
      </c>
      <c r="Z38" s="104"/>
      <c r="AA38" s="100">
        <f t="shared" si="12"/>
        <v>0</v>
      </c>
      <c r="AB38" s="122"/>
      <c r="AC38" s="147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104"/>
      <c r="AK38" s="100">
        <f t="shared" si="17"/>
        <v>0</v>
      </c>
      <c r="AL38" s="171"/>
      <c r="AM38" s="140">
        <f t="shared" si="18"/>
        <v>0</v>
      </c>
      <c r="AN38" s="83">
        <f t="shared" si="1"/>
        <v>0</v>
      </c>
    </row>
    <row r="39" spans="1:40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9"/>
        <v>0</v>
      </c>
      <c r="N39" s="122"/>
      <c r="O39" s="147">
        <f t="shared" ca="1" si="20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83"/>
      <c r="W39" s="184">
        <f t="shared" ca="1" si="10"/>
        <v>0</v>
      </c>
      <c r="X39" s="183"/>
      <c r="Y39" s="184">
        <f t="shared" ca="1" si="11"/>
        <v>0</v>
      </c>
      <c r="Z39" s="104"/>
      <c r="AA39" s="100">
        <f t="shared" ca="1" si="12"/>
        <v>0</v>
      </c>
      <c r="AB39" s="122"/>
      <c r="AC39" s="147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104"/>
      <c r="AK39" s="100">
        <f t="shared" ca="1" si="17"/>
        <v>0</v>
      </c>
      <c r="AL39" s="171"/>
      <c r="AM39" s="140">
        <f t="shared" ca="1" si="18"/>
        <v>0</v>
      </c>
      <c r="AN39" s="83">
        <f t="shared" ca="1" si="1"/>
        <v>0</v>
      </c>
    </row>
    <row r="40" spans="1:40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9"/>
        <v>0</v>
      </c>
      <c r="N40" s="122"/>
      <c r="O40" s="147">
        <f t="shared" ca="1" si="20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83"/>
      <c r="W40" s="184">
        <f t="shared" ca="1" si="10"/>
        <v>0</v>
      </c>
      <c r="X40" s="183"/>
      <c r="Y40" s="184">
        <f t="shared" ca="1" si="11"/>
        <v>0</v>
      </c>
      <c r="Z40" s="104"/>
      <c r="AA40" s="100">
        <f t="shared" ca="1" si="12"/>
        <v>0</v>
      </c>
      <c r="AB40" s="122"/>
      <c r="AC40" s="147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104"/>
      <c r="AK40" s="100">
        <f t="shared" ca="1" si="17"/>
        <v>0</v>
      </c>
      <c r="AL40" s="171"/>
      <c r="AM40" s="140">
        <f t="shared" ca="1" si="18"/>
        <v>0</v>
      </c>
      <c r="AN40" s="83">
        <f t="shared" ca="1" si="1"/>
        <v>0</v>
      </c>
    </row>
    <row r="41" spans="1:40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9"/>
        <v>0</v>
      </c>
      <c r="N41" s="122"/>
      <c r="O41" s="147">
        <f t="shared" ca="1" si="20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83"/>
      <c r="W41" s="184">
        <f t="shared" ca="1" si="10"/>
        <v>0</v>
      </c>
      <c r="X41" s="183"/>
      <c r="Y41" s="184">
        <f t="shared" ca="1" si="11"/>
        <v>0</v>
      </c>
      <c r="Z41" s="104"/>
      <c r="AA41" s="100">
        <f t="shared" ca="1" si="12"/>
        <v>0</v>
      </c>
      <c r="AB41" s="122"/>
      <c r="AC41" s="147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104"/>
      <c r="AK41" s="100">
        <f t="shared" ca="1" si="17"/>
        <v>0</v>
      </c>
      <c r="AL41" s="171"/>
      <c r="AM41" s="140">
        <f t="shared" ca="1" si="18"/>
        <v>0</v>
      </c>
      <c r="AN41" s="83">
        <f t="shared" ca="1" si="1"/>
        <v>0</v>
      </c>
    </row>
    <row r="42" spans="1:40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9"/>
        <v>0</v>
      </c>
      <c r="N42" s="122"/>
      <c r="O42" s="147">
        <f t="shared" ca="1" si="20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83"/>
      <c r="W42" s="184">
        <f t="shared" ca="1" si="10"/>
        <v>0</v>
      </c>
      <c r="X42" s="183"/>
      <c r="Y42" s="184">
        <f t="shared" ca="1" si="11"/>
        <v>0</v>
      </c>
      <c r="Z42" s="104"/>
      <c r="AA42" s="100">
        <f t="shared" ca="1" si="12"/>
        <v>0</v>
      </c>
      <c r="AB42" s="122"/>
      <c r="AC42" s="147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104"/>
      <c r="AK42" s="100">
        <f t="shared" ca="1" si="17"/>
        <v>0</v>
      </c>
      <c r="AL42" s="171"/>
      <c r="AM42" s="140">
        <f t="shared" ca="1" si="18"/>
        <v>0</v>
      </c>
      <c r="AN42" s="83">
        <f t="shared" ca="1" si="1"/>
        <v>0</v>
      </c>
    </row>
    <row r="43" spans="1:40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9"/>
        <v>0</v>
      </c>
      <c r="N43" s="122"/>
      <c r="O43" s="147">
        <f t="shared" ca="1" si="20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83"/>
      <c r="W43" s="184">
        <f t="shared" ca="1" si="10"/>
        <v>0</v>
      </c>
      <c r="X43" s="183"/>
      <c r="Y43" s="184">
        <f t="shared" ca="1" si="11"/>
        <v>0</v>
      </c>
      <c r="Z43" s="104"/>
      <c r="AA43" s="100">
        <f t="shared" ca="1" si="12"/>
        <v>0</v>
      </c>
      <c r="AB43" s="122"/>
      <c r="AC43" s="147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104"/>
      <c r="AK43" s="100">
        <f t="shared" ca="1" si="17"/>
        <v>0</v>
      </c>
      <c r="AL43" s="171"/>
      <c r="AM43" s="140">
        <f t="shared" ca="1" si="18"/>
        <v>0</v>
      </c>
      <c r="AN43" s="83">
        <f t="shared" ca="1" si="1"/>
        <v>0</v>
      </c>
    </row>
    <row r="44" spans="1:40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9"/>
        <v>0</v>
      </c>
      <c r="N44" s="122"/>
      <c r="O44" s="147">
        <f t="shared" ca="1" si="20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83"/>
      <c r="W44" s="184">
        <f t="shared" ca="1" si="10"/>
        <v>0</v>
      </c>
      <c r="X44" s="183"/>
      <c r="Y44" s="184">
        <f t="shared" ca="1" si="11"/>
        <v>0</v>
      </c>
      <c r="Z44" s="104"/>
      <c r="AA44" s="100">
        <f t="shared" ca="1" si="12"/>
        <v>0</v>
      </c>
      <c r="AB44" s="122"/>
      <c r="AC44" s="147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104"/>
      <c r="AK44" s="100">
        <f t="shared" ca="1" si="17"/>
        <v>0</v>
      </c>
      <c r="AL44" s="171"/>
      <c r="AM44" s="140">
        <f t="shared" ca="1" si="18"/>
        <v>0</v>
      </c>
      <c r="AN44" s="83">
        <f t="shared" ca="1" si="1"/>
        <v>0</v>
      </c>
    </row>
    <row r="45" spans="1:40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9"/>
        <v>0</v>
      </c>
      <c r="N45" s="122"/>
      <c r="O45" s="147">
        <f t="shared" si="20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83"/>
      <c r="W45" s="184">
        <f t="shared" si="10"/>
        <v>0</v>
      </c>
      <c r="X45" s="183"/>
      <c r="Y45" s="184">
        <f t="shared" si="11"/>
        <v>0</v>
      </c>
      <c r="Z45" s="104"/>
      <c r="AA45" s="100">
        <f t="shared" si="12"/>
        <v>0</v>
      </c>
      <c r="AB45" s="122"/>
      <c r="AC45" s="147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104"/>
      <c r="AK45" s="100">
        <f t="shared" si="17"/>
        <v>0</v>
      </c>
      <c r="AL45" s="171"/>
      <c r="AM45" s="140">
        <f t="shared" si="18"/>
        <v>0</v>
      </c>
      <c r="AN45" s="83">
        <f t="shared" si="1"/>
        <v>0</v>
      </c>
    </row>
    <row r="46" spans="1:40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9"/>
        <v>0</v>
      </c>
      <c r="N46" s="122"/>
      <c r="O46" s="147">
        <f t="shared" si="20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83"/>
      <c r="W46" s="184">
        <f t="shared" si="10"/>
        <v>0</v>
      </c>
      <c r="X46" s="183"/>
      <c r="Y46" s="184">
        <f t="shared" si="11"/>
        <v>0</v>
      </c>
      <c r="Z46" s="104"/>
      <c r="AA46" s="100">
        <f t="shared" si="12"/>
        <v>0</v>
      </c>
      <c r="AB46" s="122"/>
      <c r="AC46" s="147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104"/>
      <c r="AK46" s="100">
        <f t="shared" si="17"/>
        <v>0</v>
      </c>
      <c r="AL46" s="171"/>
      <c r="AM46" s="140">
        <f t="shared" si="18"/>
        <v>0</v>
      </c>
      <c r="AN46" s="83">
        <f t="shared" si="1"/>
        <v>0</v>
      </c>
    </row>
    <row r="47" spans="1:40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9"/>
        <v>0</v>
      </c>
      <c r="N47" s="122"/>
      <c r="O47" s="147">
        <f t="shared" ca="1" si="20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83"/>
      <c r="W47" s="184">
        <f t="shared" ca="1" si="10"/>
        <v>0</v>
      </c>
      <c r="X47" s="183"/>
      <c r="Y47" s="184">
        <f t="shared" ca="1" si="11"/>
        <v>0</v>
      </c>
      <c r="Z47" s="104"/>
      <c r="AA47" s="100">
        <f t="shared" ca="1" si="12"/>
        <v>0</v>
      </c>
      <c r="AB47" s="122"/>
      <c r="AC47" s="147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104"/>
      <c r="AK47" s="100">
        <f t="shared" ca="1" si="17"/>
        <v>0</v>
      </c>
      <c r="AL47" s="171"/>
      <c r="AM47" s="140">
        <f t="shared" ca="1" si="18"/>
        <v>0</v>
      </c>
      <c r="AN47" s="83">
        <f t="shared" ca="1" si="1"/>
        <v>0</v>
      </c>
    </row>
    <row r="48" spans="1:40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9"/>
        <v>0</v>
      </c>
      <c r="N48" s="122"/>
      <c r="O48" s="147">
        <f t="shared" si="20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83"/>
      <c r="W48" s="184">
        <f t="shared" si="10"/>
        <v>0</v>
      </c>
      <c r="X48" s="183"/>
      <c r="Y48" s="184">
        <f t="shared" si="11"/>
        <v>0</v>
      </c>
      <c r="Z48" s="104"/>
      <c r="AA48" s="100">
        <f t="shared" si="12"/>
        <v>0</v>
      </c>
      <c r="AB48" s="122"/>
      <c r="AC48" s="147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104"/>
      <c r="AK48" s="100">
        <f t="shared" si="17"/>
        <v>0</v>
      </c>
      <c r="AL48" s="171"/>
      <c r="AM48" s="140">
        <f t="shared" si="18"/>
        <v>0</v>
      </c>
      <c r="AN48" s="83">
        <f t="shared" si="1"/>
        <v>0</v>
      </c>
    </row>
    <row r="49" spans="1:40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9"/>
        <v>0</v>
      </c>
      <c r="N49" s="122"/>
      <c r="O49" s="147">
        <f t="shared" ca="1" si="20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83"/>
      <c r="W49" s="184">
        <f t="shared" ca="1" si="10"/>
        <v>0</v>
      </c>
      <c r="X49" s="183"/>
      <c r="Y49" s="184">
        <f t="shared" ca="1" si="11"/>
        <v>0</v>
      </c>
      <c r="Z49" s="104"/>
      <c r="AA49" s="100">
        <f t="shared" ca="1" si="12"/>
        <v>0</v>
      </c>
      <c r="AB49" s="122"/>
      <c r="AC49" s="147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104"/>
      <c r="AK49" s="100">
        <f t="shared" ca="1" si="17"/>
        <v>0</v>
      </c>
      <c r="AL49" s="171"/>
      <c r="AM49" s="140">
        <f t="shared" ca="1" si="18"/>
        <v>0</v>
      </c>
      <c r="AN49" s="83">
        <f t="shared" ca="1" si="1"/>
        <v>0</v>
      </c>
    </row>
    <row r="50" spans="1:40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9"/>
        <v>0</v>
      </c>
      <c r="N50" s="122"/>
      <c r="O50" s="147">
        <f t="shared" si="20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83"/>
      <c r="W50" s="184">
        <f t="shared" si="10"/>
        <v>0</v>
      </c>
      <c r="X50" s="183"/>
      <c r="Y50" s="184">
        <f t="shared" si="11"/>
        <v>0</v>
      </c>
      <c r="Z50" s="104"/>
      <c r="AA50" s="100">
        <f t="shared" si="12"/>
        <v>0</v>
      </c>
      <c r="AB50" s="122"/>
      <c r="AC50" s="147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104"/>
      <c r="AK50" s="100">
        <f t="shared" si="17"/>
        <v>0</v>
      </c>
      <c r="AL50" s="171"/>
      <c r="AM50" s="140">
        <f t="shared" si="18"/>
        <v>0</v>
      </c>
      <c r="AN50" s="83">
        <f t="shared" si="1"/>
        <v>0</v>
      </c>
    </row>
    <row r="51" spans="1:40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9"/>
        <v>0</v>
      </c>
      <c r="N51" s="122"/>
      <c r="O51" s="147">
        <f t="shared" si="20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83"/>
      <c r="W51" s="184">
        <f t="shared" si="10"/>
        <v>0</v>
      </c>
      <c r="X51" s="183"/>
      <c r="Y51" s="184">
        <f t="shared" si="11"/>
        <v>0</v>
      </c>
      <c r="Z51" s="104"/>
      <c r="AA51" s="100">
        <f t="shared" si="12"/>
        <v>0</v>
      </c>
      <c r="AB51" s="122"/>
      <c r="AC51" s="147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104"/>
      <c r="AK51" s="100">
        <f t="shared" si="17"/>
        <v>0</v>
      </c>
      <c r="AL51" s="171"/>
      <c r="AM51" s="140">
        <f t="shared" si="18"/>
        <v>0</v>
      </c>
      <c r="AN51" s="83">
        <f t="shared" si="1"/>
        <v>0</v>
      </c>
    </row>
    <row r="52" spans="1:40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9"/>
        <v>0</v>
      </c>
      <c r="N52" s="122"/>
      <c r="O52" s="147">
        <f t="shared" ca="1" si="20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83"/>
      <c r="W52" s="184">
        <f t="shared" ca="1" si="10"/>
        <v>0</v>
      </c>
      <c r="X52" s="183"/>
      <c r="Y52" s="184">
        <f t="shared" ca="1" si="11"/>
        <v>0</v>
      </c>
      <c r="Z52" s="104"/>
      <c r="AA52" s="100">
        <f t="shared" ca="1" si="12"/>
        <v>0</v>
      </c>
      <c r="AB52" s="122"/>
      <c r="AC52" s="147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104"/>
      <c r="AK52" s="100">
        <f t="shared" ca="1" si="17"/>
        <v>0</v>
      </c>
      <c r="AL52" s="171"/>
      <c r="AM52" s="140">
        <f t="shared" ca="1" si="18"/>
        <v>0</v>
      </c>
      <c r="AN52" s="83">
        <f t="shared" ca="1" si="1"/>
        <v>0</v>
      </c>
    </row>
    <row r="53" spans="1:40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"/>
        <v>1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9"/>
        <v>0</v>
      </c>
      <c r="N53" s="122"/>
      <c r="O53" s="147">
        <f t="shared" si="20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83"/>
      <c r="W53" s="184">
        <f t="shared" si="10"/>
        <v>0</v>
      </c>
      <c r="X53" s="183">
        <v>1</v>
      </c>
      <c r="Y53" s="147">
        <f t="shared" si="11"/>
        <v>100</v>
      </c>
      <c r="Z53" s="104"/>
      <c r="AA53" s="100">
        <f t="shared" si="12"/>
        <v>0</v>
      </c>
      <c r="AB53" s="122"/>
      <c r="AC53" s="147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104"/>
      <c r="AK53" s="100">
        <f t="shared" si="17"/>
        <v>0</v>
      </c>
      <c r="AL53" s="171"/>
      <c r="AM53" s="140">
        <f t="shared" si="18"/>
        <v>0</v>
      </c>
      <c r="AN53" s="83">
        <f t="shared" si="1"/>
        <v>100</v>
      </c>
    </row>
    <row r="54" spans="1:40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9"/>
        <v>0</v>
      </c>
      <c r="N54" s="122"/>
      <c r="O54" s="147">
        <f t="shared" si="20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83"/>
      <c r="W54" s="184">
        <f t="shared" si="10"/>
        <v>0</v>
      </c>
      <c r="X54" s="183"/>
      <c r="Y54" s="184">
        <f t="shared" si="11"/>
        <v>0</v>
      </c>
      <c r="Z54" s="104"/>
      <c r="AA54" s="100">
        <f t="shared" si="12"/>
        <v>0</v>
      </c>
      <c r="AB54" s="122"/>
      <c r="AC54" s="147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104"/>
      <c r="AK54" s="100">
        <f t="shared" si="17"/>
        <v>0</v>
      </c>
      <c r="AL54" s="171"/>
      <c r="AM54" s="140">
        <f t="shared" si="18"/>
        <v>0</v>
      </c>
      <c r="AN54" s="83">
        <f t="shared" si="1"/>
        <v>0</v>
      </c>
    </row>
    <row r="55" spans="1:40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9"/>
        <v>0</v>
      </c>
      <c r="N55" s="122"/>
      <c r="O55" s="147">
        <f t="shared" si="20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83"/>
      <c r="W55" s="184">
        <f t="shared" si="10"/>
        <v>0</v>
      </c>
      <c r="X55" s="183"/>
      <c r="Y55" s="184">
        <f t="shared" si="11"/>
        <v>0</v>
      </c>
      <c r="Z55" s="104"/>
      <c r="AA55" s="100">
        <f t="shared" si="12"/>
        <v>0</v>
      </c>
      <c r="AB55" s="122"/>
      <c r="AC55" s="147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104"/>
      <c r="AK55" s="100">
        <f t="shared" si="17"/>
        <v>0</v>
      </c>
      <c r="AL55" s="171"/>
      <c r="AM55" s="140">
        <f t="shared" si="18"/>
        <v>0</v>
      </c>
      <c r="AN55" s="83">
        <f t="shared" si="1"/>
        <v>0</v>
      </c>
    </row>
    <row r="56" spans="1:40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9"/>
        <v>0</v>
      </c>
      <c r="N56" s="122"/>
      <c r="O56" s="147">
        <f t="shared" ca="1" si="20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83"/>
      <c r="W56" s="184">
        <f t="shared" ca="1" si="10"/>
        <v>0</v>
      </c>
      <c r="X56" s="183"/>
      <c r="Y56" s="184">
        <f t="shared" ca="1" si="11"/>
        <v>0</v>
      </c>
      <c r="Z56" s="104"/>
      <c r="AA56" s="100">
        <f t="shared" ca="1" si="12"/>
        <v>0</v>
      </c>
      <c r="AB56" s="122"/>
      <c r="AC56" s="147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104"/>
      <c r="AK56" s="100">
        <f t="shared" ca="1" si="17"/>
        <v>0</v>
      </c>
      <c r="AL56" s="171"/>
      <c r="AM56" s="140">
        <f t="shared" ca="1" si="18"/>
        <v>0</v>
      </c>
      <c r="AN56" s="83">
        <f t="shared" ca="1" si="1"/>
        <v>0</v>
      </c>
    </row>
    <row r="57" spans="1:40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9"/>
        <v>0</v>
      </c>
      <c r="N57" s="122"/>
      <c r="O57" s="147">
        <f t="shared" ca="1" si="20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83"/>
      <c r="W57" s="184">
        <f t="shared" ca="1" si="10"/>
        <v>0</v>
      </c>
      <c r="X57" s="183"/>
      <c r="Y57" s="184">
        <f t="shared" ca="1" si="11"/>
        <v>0</v>
      </c>
      <c r="Z57" s="104"/>
      <c r="AA57" s="100">
        <f t="shared" ca="1" si="12"/>
        <v>0</v>
      </c>
      <c r="AB57" s="122"/>
      <c r="AC57" s="147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104"/>
      <c r="AK57" s="100">
        <f t="shared" ca="1" si="17"/>
        <v>0</v>
      </c>
      <c r="AL57" s="171"/>
      <c r="AM57" s="140">
        <f t="shared" ca="1" si="18"/>
        <v>0</v>
      </c>
      <c r="AN57" s="83">
        <f t="shared" ca="1" si="1"/>
        <v>0</v>
      </c>
    </row>
    <row r="58" spans="1:40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9"/>
        <v>0</v>
      </c>
      <c r="N58" s="122"/>
      <c r="O58" s="147">
        <f t="shared" ca="1" si="20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83"/>
      <c r="W58" s="184">
        <f t="shared" ca="1" si="10"/>
        <v>0</v>
      </c>
      <c r="X58" s="183"/>
      <c r="Y58" s="184">
        <f t="shared" ca="1" si="11"/>
        <v>0</v>
      </c>
      <c r="Z58" s="104"/>
      <c r="AA58" s="100">
        <f t="shared" ca="1" si="12"/>
        <v>0</v>
      </c>
      <c r="AB58" s="122"/>
      <c r="AC58" s="147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104"/>
      <c r="AK58" s="100">
        <f t="shared" ca="1" si="17"/>
        <v>0</v>
      </c>
      <c r="AL58" s="171"/>
      <c r="AM58" s="140">
        <f t="shared" ca="1" si="18"/>
        <v>0</v>
      </c>
      <c r="AN58" s="83">
        <f t="shared" ca="1" si="1"/>
        <v>0</v>
      </c>
    </row>
    <row r="59" spans="1:40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9"/>
        <v>0</v>
      </c>
      <c r="N59" s="122"/>
      <c r="O59" s="147">
        <f t="shared" ca="1" si="20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83"/>
      <c r="W59" s="184">
        <f t="shared" ca="1" si="10"/>
        <v>0</v>
      </c>
      <c r="X59" s="183"/>
      <c r="Y59" s="184">
        <f t="shared" ca="1" si="11"/>
        <v>0</v>
      </c>
      <c r="Z59" s="104"/>
      <c r="AA59" s="100">
        <f t="shared" ca="1" si="12"/>
        <v>0</v>
      </c>
      <c r="AB59" s="122"/>
      <c r="AC59" s="147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104"/>
      <c r="AK59" s="100">
        <f t="shared" ca="1" si="17"/>
        <v>0</v>
      </c>
      <c r="AL59" s="171"/>
      <c r="AM59" s="140">
        <f t="shared" ca="1" si="18"/>
        <v>0</v>
      </c>
      <c r="AN59" s="83">
        <f t="shared" ca="1" si="1"/>
        <v>0</v>
      </c>
    </row>
    <row r="60" spans="1:40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9"/>
        <v>0</v>
      </c>
      <c r="N60" s="122"/>
      <c r="O60" s="147">
        <f t="shared" ca="1" si="20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83"/>
      <c r="W60" s="184">
        <f t="shared" ca="1" si="10"/>
        <v>0</v>
      </c>
      <c r="X60" s="183"/>
      <c r="Y60" s="184">
        <f t="shared" ca="1" si="11"/>
        <v>0</v>
      </c>
      <c r="Z60" s="104"/>
      <c r="AA60" s="100">
        <f t="shared" ca="1" si="12"/>
        <v>0</v>
      </c>
      <c r="AB60" s="122"/>
      <c r="AC60" s="147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104"/>
      <c r="AK60" s="100">
        <f t="shared" ca="1" si="17"/>
        <v>0</v>
      </c>
      <c r="AL60" s="171"/>
      <c r="AM60" s="140">
        <f t="shared" ca="1" si="18"/>
        <v>0</v>
      </c>
      <c r="AN60" s="83">
        <f t="shared" ca="1" si="1"/>
        <v>0</v>
      </c>
    </row>
    <row r="61" spans="1:40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9"/>
        <v>0</v>
      </c>
      <c r="N61" s="122"/>
      <c r="O61" s="147">
        <f t="shared" ca="1" si="20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83"/>
      <c r="W61" s="184">
        <f t="shared" ca="1" si="10"/>
        <v>0</v>
      </c>
      <c r="X61" s="183"/>
      <c r="Y61" s="184">
        <f t="shared" ca="1" si="11"/>
        <v>0</v>
      </c>
      <c r="Z61" s="104"/>
      <c r="AA61" s="100">
        <f t="shared" ca="1" si="12"/>
        <v>0</v>
      </c>
      <c r="AB61" s="122"/>
      <c r="AC61" s="147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104"/>
      <c r="AK61" s="100">
        <f t="shared" ca="1" si="17"/>
        <v>0</v>
      </c>
      <c r="AL61" s="171"/>
      <c r="AM61" s="140">
        <f t="shared" ca="1" si="18"/>
        <v>0</v>
      </c>
      <c r="AN61" s="83">
        <f t="shared" ca="1" si="1"/>
        <v>0</v>
      </c>
    </row>
    <row r="62" spans="1:40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9"/>
        <v>0</v>
      </c>
      <c r="N62" s="122"/>
      <c r="O62" s="147">
        <f t="shared" ca="1" si="20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83"/>
      <c r="W62" s="184">
        <f t="shared" ca="1" si="10"/>
        <v>0</v>
      </c>
      <c r="X62" s="183"/>
      <c r="Y62" s="184">
        <f t="shared" ca="1" si="11"/>
        <v>0</v>
      </c>
      <c r="Z62" s="104"/>
      <c r="AA62" s="100">
        <f t="shared" ca="1" si="12"/>
        <v>0</v>
      </c>
      <c r="AB62" s="122"/>
      <c r="AC62" s="147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104"/>
      <c r="AK62" s="100">
        <f t="shared" ca="1" si="17"/>
        <v>0</v>
      </c>
      <c r="AL62" s="171"/>
      <c r="AM62" s="140">
        <f t="shared" ca="1" si="18"/>
        <v>0</v>
      </c>
      <c r="AN62" s="83">
        <f t="shared" ca="1" si="1"/>
        <v>0</v>
      </c>
    </row>
    <row r="63" spans="1:40" ht="15" customHeight="1">
      <c r="A63" s="85" t="s">
        <v>224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19"/>
        <v>0</v>
      </c>
      <c r="N63" s="122"/>
      <c r="O63" s="147">
        <f t="shared" ca="1" si="20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83"/>
      <c r="W63" s="184">
        <f t="shared" ca="1" si="10"/>
        <v>0</v>
      </c>
      <c r="X63" s="183"/>
      <c r="Y63" s="184">
        <f t="shared" ca="1" si="11"/>
        <v>0</v>
      </c>
      <c r="Z63" s="104"/>
      <c r="AA63" s="100">
        <f t="shared" ca="1" si="12"/>
        <v>0</v>
      </c>
      <c r="AB63" s="122"/>
      <c r="AC63" s="147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104"/>
      <c r="AK63" s="100">
        <f t="shared" ca="1" si="17"/>
        <v>0</v>
      </c>
      <c r="AL63" s="171"/>
      <c r="AM63" s="140">
        <f t="shared" ca="1" si="18"/>
        <v>0</v>
      </c>
      <c r="AN63" s="83">
        <f t="shared" ca="1" si="1"/>
        <v>0</v>
      </c>
    </row>
    <row r="64" spans="1:40" ht="15" customHeight="1">
      <c r="A64" s="85" t="s">
        <v>229</v>
      </c>
      <c r="B64" t="s">
        <v>66</v>
      </c>
      <c r="C64" s="4" t="s">
        <v>7</v>
      </c>
      <c r="D64" s="19">
        <f t="shared" si="0"/>
        <v>75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9"/>
        <v>0</v>
      </c>
      <c r="N64" s="122"/>
      <c r="O64" s="147">
        <f t="shared" si="20"/>
        <v>0</v>
      </c>
      <c r="P64" s="104"/>
      <c r="Q64" s="100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83"/>
      <c r="W64" s="184">
        <f t="shared" si="10"/>
        <v>0</v>
      </c>
      <c r="X64" s="183"/>
      <c r="Y64" s="184">
        <f t="shared" si="11"/>
        <v>0</v>
      </c>
      <c r="Z64" s="104"/>
      <c r="AA64" s="100">
        <f t="shared" si="12"/>
        <v>0</v>
      </c>
      <c r="AB64" s="122"/>
      <c r="AC64" s="147">
        <f t="shared" si="13"/>
        <v>0</v>
      </c>
      <c r="AD64" s="122"/>
      <c r="AE64" s="147">
        <f t="shared" si="14"/>
        <v>0</v>
      </c>
      <c r="AF64" s="122"/>
      <c r="AG64" s="147">
        <f t="shared" si="15"/>
        <v>0</v>
      </c>
      <c r="AH64" s="122"/>
      <c r="AI64" s="147">
        <f t="shared" si="16"/>
        <v>0</v>
      </c>
      <c r="AJ64" s="104"/>
      <c r="AK64" s="100">
        <f t="shared" si="17"/>
        <v>0</v>
      </c>
      <c r="AL64" s="171"/>
      <c r="AM64" s="140">
        <f t="shared" si="18"/>
        <v>0</v>
      </c>
      <c r="AN64" s="83">
        <f t="shared" si="1"/>
        <v>0</v>
      </c>
    </row>
    <row r="65" spans="1:40" ht="15" customHeight="1">
      <c r="A65" s="85" t="s">
        <v>230</v>
      </c>
      <c r="B65" t="s">
        <v>66</v>
      </c>
      <c r="C65" s="4" t="s">
        <v>9</v>
      </c>
      <c r="D65" s="19">
        <f t="shared" si="0"/>
        <v>35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19"/>
        <v>0</v>
      </c>
      <c r="N65" s="122"/>
      <c r="O65" s="147">
        <f t="shared" si="20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83"/>
      <c r="W65" s="184">
        <f t="shared" si="10"/>
        <v>0</v>
      </c>
      <c r="X65" s="183"/>
      <c r="Y65" s="184">
        <f t="shared" si="11"/>
        <v>0</v>
      </c>
      <c r="Z65" s="104"/>
      <c r="AA65" s="100">
        <f t="shared" si="12"/>
        <v>0</v>
      </c>
      <c r="AB65" s="122"/>
      <c r="AC65" s="147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104"/>
      <c r="AK65" s="100">
        <f t="shared" si="17"/>
        <v>0</v>
      </c>
      <c r="AL65" s="171"/>
      <c r="AM65" s="140">
        <f t="shared" si="18"/>
        <v>0</v>
      </c>
      <c r="AN65" s="83">
        <f t="shared" si="1"/>
        <v>0</v>
      </c>
    </row>
    <row r="66" spans="1:40" ht="15" customHeight="1">
      <c r="A66" s="85" t="s">
        <v>225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19"/>
        <v>0</v>
      </c>
      <c r="N66" s="122"/>
      <c r="O66" s="147">
        <f t="shared" ca="1" si="20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83"/>
      <c r="W66" s="184">
        <f t="shared" ca="1" si="10"/>
        <v>0</v>
      </c>
      <c r="X66" s="183"/>
      <c r="Y66" s="184">
        <f t="shared" ca="1" si="11"/>
        <v>0</v>
      </c>
      <c r="Z66" s="104"/>
      <c r="AA66" s="100">
        <f t="shared" ca="1" si="12"/>
        <v>0</v>
      </c>
      <c r="AB66" s="122"/>
      <c r="AC66" s="147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104"/>
      <c r="AK66" s="100">
        <f t="shared" ca="1" si="17"/>
        <v>0</v>
      </c>
      <c r="AL66" s="171"/>
      <c r="AM66" s="140">
        <f t="shared" ca="1" si="18"/>
        <v>0</v>
      </c>
      <c r="AN66" s="83">
        <f t="shared" ca="1" si="1"/>
        <v>0</v>
      </c>
    </row>
    <row r="67" spans="1:40" ht="15" customHeight="1">
      <c r="A67" s="85" t="s">
        <v>238</v>
      </c>
      <c r="B67" t="s">
        <v>66</v>
      </c>
      <c r="C67" s="4" t="s">
        <v>6</v>
      </c>
      <c r="D67" s="19">
        <f t="shared" si="0"/>
        <v>100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9"/>
        <v>0</v>
      </c>
      <c r="N67" s="122"/>
      <c r="O67" s="147">
        <f t="shared" si="20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83"/>
      <c r="W67" s="184">
        <f t="shared" si="10"/>
        <v>0</v>
      </c>
      <c r="X67" s="183"/>
      <c r="Y67" s="184">
        <f t="shared" si="11"/>
        <v>0</v>
      </c>
      <c r="Z67" s="104"/>
      <c r="AA67" s="100">
        <f t="shared" si="12"/>
        <v>0</v>
      </c>
      <c r="AB67" s="122"/>
      <c r="AC67" s="147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104"/>
      <c r="AK67" s="100">
        <f t="shared" si="17"/>
        <v>0</v>
      </c>
      <c r="AL67" s="171"/>
      <c r="AM67" s="140">
        <f t="shared" si="18"/>
        <v>0</v>
      </c>
      <c r="AN67" s="83">
        <f t="shared" si="1"/>
        <v>0</v>
      </c>
    </row>
    <row r="68" spans="1:40" ht="15" customHeight="1">
      <c r="A68" s="85" t="s">
        <v>239</v>
      </c>
      <c r="B68" t="s">
        <v>66</v>
      </c>
      <c r="C68" s="4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9"/>
        <v>0</v>
      </c>
      <c r="N68" s="122"/>
      <c r="O68" s="147">
        <f t="shared" si="20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83"/>
      <c r="W68" s="184">
        <f t="shared" si="10"/>
        <v>0</v>
      </c>
      <c r="X68" s="183"/>
      <c r="Y68" s="184">
        <f t="shared" si="11"/>
        <v>0</v>
      </c>
      <c r="Z68" s="104"/>
      <c r="AA68" s="100">
        <f t="shared" si="12"/>
        <v>0</v>
      </c>
      <c r="AB68" s="122"/>
      <c r="AC68" s="147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104"/>
      <c r="AK68" s="100">
        <f t="shared" si="17"/>
        <v>0</v>
      </c>
      <c r="AL68" s="171"/>
      <c r="AM68" s="140">
        <f t="shared" si="18"/>
        <v>0</v>
      </c>
      <c r="AN68" s="83">
        <f t="shared" si="1"/>
        <v>0</v>
      </c>
    </row>
    <row r="69" spans="1:40" ht="15" customHeight="1">
      <c r="A69" s="85" t="s">
        <v>244</v>
      </c>
      <c r="B69" t="s">
        <v>245</v>
      </c>
      <c r="C69" s="4" t="s">
        <v>9</v>
      </c>
      <c r="D69" s="19">
        <f t="shared" si="0"/>
        <v>35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9"/>
        <v>0</v>
      </c>
      <c r="N69" s="122"/>
      <c r="O69" s="147">
        <f t="shared" si="20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83"/>
      <c r="W69" s="184">
        <f t="shared" si="10"/>
        <v>0</v>
      </c>
      <c r="X69" s="183"/>
      <c r="Y69" s="184">
        <f t="shared" si="11"/>
        <v>0</v>
      </c>
      <c r="Z69" s="104"/>
      <c r="AA69" s="100">
        <f t="shared" si="12"/>
        <v>0</v>
      </c>
      <c r="AB69" s="122"/>
      <c r="AC69" s="147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104"/>
      <c r="AK69" s="100">
        <f t="shared" si="17"/>
        <v>0</v>
      </c>
      <c r="AL69" s="171"/>
      <c r="AM69" s="140">
        <f t="shared" si="18"/>
        <v>0</v>
      </c>
      <c r="AN69" s="83">
        <f t="shared" si="1"/>
        <v>0</v>
      </c>
    </row>
    <row r="70" spans="1:40" ht="15" customHeight="1">
      <c r="A70" s="85" t="s">
        <v>241</v>
      </c>
      <c r="B70" t="s">
        <v>66</v>
      </c>
      <c r="C70" s="4" t="s">
        <v>4</v>
      </c>
      <c r="D70" s="19">
        <f t="shared" si="0"/>
        <v>140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19"/>
        <v>0</v>
      </c>
      <c r="N70" s="122"/>
      <c r="O70" s="147">
        <f t="shared" si="20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83"/>
      <c r="W70" s="184">
        <f t="shared" si="10"/>
        <v>0</v>
      </c>
      <c r="X70" s="183"/>
      <c r="Y70" s="184">
        <f t="shared" si="11"/>
        <v>0</v>
      </c>
      <c r="Z70" s="104"/>
      <c r="AA70" s="100">
        <f t="shared" si="12"/>
        <v>0</v>
      </c>
      <c r="AB70" s="122"/>
      <c r="AC70" s="147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104"/>
      <c r="AK70" s="100">
        <f t="shared" si="17"/>
        <v>0</v>
      </c>
      <c r="AL70" s="171"/>
      <c r="AM70" s="140">
        <f t="shared" si="18"/>
        <v>0</v>
      </c>
      <c r="AN70" s="83">
        <f t="shared" si="1"/>
        <v>0</v>
      </c>
    </row>
    <row r="71" spans="1:40" ht="15" customHeight="1">
      <c r="A71" s="85" t="s">
        <v>223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9"/>
        <v>0</v>
      </c>
      <c r="N71" s="122"/>
      <c r="O71" s="147">
        <f t="shared" ca="1" si="20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83"/>
      <c r="W71" s="184">
        <f t="shared" ca="1" si="10"/>
        <v>0</v>
      </c>
      <c r="X71" s="183"/>
      <c r="Y71" s="184">
        <f t="shared" ca="1" si="11"/>
        <v>0</v>
      </c>
      <c r="Z71" s="104"/>
      <c r="AA71" s="100">
        <f t="shared" ca="1" si="12"/>
        <v>0</v>
      </c>
      <c r="AB71" s="122"/>
      <c r="AC71" s="147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104"/>
      <c r="AK71" s="100">
        <f t="shared" ca="1" si="17"/>
        <v>0</v>
      </c>
      <c r="AL71" s="171"/>
      <c r="AM71" s="140">
        <f t="shared" ca="1" si="18"/>
        <v>0</v>
      </c>
      <c r="AN71" s="83">
        <f t="shared" ca="1" si="1"/>
        <v>0</v>
      </c>
    </row>
    <row r="72" spans="1:40" ht="15" customHeight="1">
      <c r="A72" s="91" t="s">
        <v>367</v>
      </c>
      <c r="B72" s="14" t="s">
        <v>66</v>
      </c>
      <c r="C72" s="4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19"/>
        <v>0</v>
      </c>
      <c r="N72" s="122"/>
      <c r="O72" s="147">
        <f t="shared" ca="1" si="20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83"/>
      <c r="W72" s="184">
        <f t="shared" ca="1" si="10"/>
        <v>0</v>
      </c>
      <c r="X72" s="183"/>
      <c r="Y72" s="184">
        <f t="shared" ca="1" si="11"/>
        <v>0</v>
      </c>
      <c r="Z72" s="104"/>
      <c r="AA72" s="100">
        <f t="shared" ca="1" si="12"/>
        <v>0</v>
      </c>
      <c r="AB72" s="122"/>
      <c r="AC72" s="147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104"/>
      <c r="AK72" s="100">
        <f t="shared" ca="1" si="17"/>
        <v>0</v>
      </c>
      <c r="AL72" s="171"/>
      <c r="AM72" s="140">
        <f t="shared" ca="1" si="18"/>
        <v>0</v>
      </c>
      <c r="AN72" s="83">
        <f t="shared" ca="1" si="1"/>
        <v>0</v>
      </c>
    </row>
    <row r="73" spans="1:40" ht="15" customHeight="1">
      <c r="A73" s="91" t="s">
        <v>248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9"/>
        <v>0</v>
      </c>
      <c r="N73" s="122"/>
      <c r="O73" s="147">
        <f t="shared" si="20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83"/>
      <c r="W73" s="184">
        <f t="shared" si="10"/>
        <v>0</v>
      </c>
      <c r="X73" s="183"/>
      <c r="Y73" s="184">
        <f t="shared" si="11"/>
        <v>0</v>
      </c>
      <c r="Z73" s="104"/>
      <c r="AA73" s="100">
        <f t="shared" si="12"/>
        <v>0</v>
      </c>
      <c r="AB73" s="122"/>
      <c r="AC73" s="147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104"/>
      <c r="AK73" s="100">
        <f t="shared" si="17"/>
        <v>0</v>
      </c>
      <c r="AL73" s="171"/>
      <c r="AM73" s="140">
        <f t="shared" si="18"/>
        <v>0</v>
      </c>
      <c r="AN73" s="83">
        <f t="shared" si="1"/>
        <v>0</v>
      </c>
    </row>
    <row r="74" spans="1:40" ht="15" customHeight="1">
      <c r="A74" s="91" t="s">
        <v>249</v>
      </c>
      <c r="B74" s="14" t="s">
        <v>66</v>
      </c>
      <c r="C74" s="18" t="s">
        <v>8</v>
      </c>
      <c r="D74" s="19">
        <f t="shared" si="0"/>
        <v>60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9"/>
        <v>0</v>
      </c>
      <c r="N74" s="122"/>
      <c r="O74" s="147">
        <f t="shared" si="20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83"/>
      <c r="W74" s="184">
        <f t="shared" si="10"/>
        <v>0</v>
      </c>
      <c r="X74" s="183"/>
      <c r="Y74" s="184">
        <f t="shared" si="11"/>
        <v>0</v>
      </c>
      <c r="Z74" s="104"/>
      <c r="AA74" s="100">
        <f t="shared" si="12"/>
        <v>0</v>
      </c>
      <c r="AB74" s="122"/>
      <c r="AC74" s="147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104"/>
      <c r="AK74" s="100">
        <f t="shared" si="17"/>
        <v>0</v>
      </c>
      <c r="AL74" s="171"/>
      <c r="AM74" s="140">
        <f t="shared" si="18"/>
        <v>0</v>
      </c>
      <c r="AN74" s="83">
        <f t="shared" si="1"/>
        <v>0</v>
      </c>
    </row>
    <row r="75" spans="1:40" ht="15" customHeight="1">
      <c r="A75" s="91" t="s">
        <v>250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9"/>
        <v>0</v>
      </c>
      <c r="N75" s="122"/>
      <c r="O75" s="147">
        <f t="shared" si="20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83"/>
      <c r="W75" s="184">
        <f t="shared" si="10"/>
        <v>0</v>
      </c>
      <c r="X75" s="183"/>
      <c r="Y75" s="184">
        <f t="shared" si="11"/>
        <v>0</v>
      </c>
      <c r="Z75" s="104"/>
      <c r="AA75" s="100">
        <f t="shared" si="12"/>
        <v>0</v>
      </c>
      <c r="AB75" s="122"/>
      <c r="AC75" s="147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104"/>
      <c r="AK75" s="100">
        <f t="shared" si="17"/>
        <v>0</v>
      </c>
      <c r="AL75" s="171"/>
      <c r="AM75" s="140">
        <f t="shared" si="18"/>
        <v>0</v>
      </c>
      <c r="AN75" s="83">
        <f t="shared" si="1"/>
        <v>0</v>
      </c>
    </row>
    <row r="76" spans="1:40" ht="15" customHeight="1">
      <c r="A76" s="91" t="s">
        <v>251</v>
      </c>
      <c r="B76" s="14" t="s">
        <v>66</v>
      </c>
      <c r="C76" s="18" t="s">
        <v>5</v>
      </c>
      <c r="D76" s="19">
        <f t="shared" si="0"/>
        <v>118</v>
      </c>
      <c r="E76" s="20">
        <f t="shared" si="2"/>
        <v>3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>
        <v>3</v>
      </c>
      <c r="M76" s="147">
        <f t="shared" si="19"/>
        <v>354</v>
      </c>
      <c r="N76" s="122"/>
      <c r="O76" s="147">
        <f t="shared" si="20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83"/>
      <c r="W76" s="184">
        <f t="shared" si="10"/>
        <v>0</v>
      </c>
      <c r="X76" s="183"/>
      <c r="Y76" s="184">
        <f t="shared" si="11"/>
        <v>0</v>
      </c>
      <c r="Z76" s="104"/>
      <c r="AA76" s="100">
        <f t="shared" si="12"/>
        <v>0</v>
      </c>
      <c r="AB76" s="122"/>
      <c r="AC76" s="147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104"/>
      <c r="AK76" s="100">
        <f t="shared" si="17"/>
        <v>0</v>
      </c>
      <c r="AL76" s="171"/>
      <c r="AM76" s="140">
        <f t="shared" si="18"/>
        <v>0</v>
      </c>
      <c r="AN76" s="83">
        <f t="shared" si="1"/>
        <v>354</v>
      </c>
    </row>
    <row r="77" spans="1:40" ht="15" customHeight="1">
      <c r="A77" s="91" t="s">
        <v>252</v>
      </c>
      <c r="B77" s="14" t="s">
        <v>66</v>
      </c>
      <c r="C77" s="18" t="s">
        <v>5</v>
      </c>
      <c r="D77" s="19">
        <f t="shared" si="0"/>
        <v>118</v>
      </c>
      <c r="E77" s="20">
        <f t="shared" si="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9"/>
        <v>0</v>
      </c>
      <c r="N77" s="122"/>
      <c r="O77" s="147">
        <f t="shared" si="20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83"/>
      <c r="W77" s="184">
        <f t="shared" si="10"/>
        <v>0</v>
      </c>
      <c r="X77" s="183"/>
      <c r="Y77" s="184">
        <f t="shared" si="11"/>
        <v>0</v>
      </c>
      <c r="Z77" s="104"/>
      <c r="AA77" s="100">
        <f t="shared" si="12"/>
        <v>0</v>
      </c>
      <c r="AB77" s="122"/>
      <c r="AC77" s="147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104"/>
      <c r="AK77" s="100">
        <f t="shared" si="17"/>
        <v>0</v>
      </c>
      <c r="AL77" s="171"/>
      <c r="AM77" s="140">
        <f t="shared" si="18"/>
        <v>0</v>
      </c>
      <c r="AN77" s="83">
        <f t="shared" ref="AN77:AN108" si="21">IF(D77="",0,D77*E77)</f>
        <v>0</v>
      </c>
    </row>
    <row r="78" spans="1:40" ht="15" customHeight="1">
      <c r="A78" s="91" t="s">
        <v>259</v>
      </c>
      <c r="B78" s="14" t="s">
        <v>66</v>
      </c>
      <c r="C78" s="18" t="s">
        <v>6</v>
      </c>
      <c r="D78" s="19">
        <f t="shared" si="0"/>
        <v>100</v>
      </c>
      <c r="E78" s="20">
        <f t="shared" ref="E78:E106" si="22">F78+H78+J78+L78+N78++V78+X78+AF78+AH78+P78+R78+T78+Z78+AB78+AD78+AJ78+AL78</f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9"/>
        <v>0</v>
      </c>
      <c r="N78" s="122"/>
      <c r="O78" s="147">
        <f t="shared" si="20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83"/>
      <c r="W78" s="184">
        <f t="shared" si="10"/>
        <v>0</v>
      </c>
      <c r="X78" s="183"/>
      <c r="Y78" s="184">
        <f t="shared" si="11"/>
        <v>0</v>
      </c>
      <c r="Z78" s="104"/>
      <c r="AA78" s="100">
        <f t="shared" si="12"/>
        <v>0</v>
      </c>
      <c r="AB78" s="122"/>
      <c r="AC78" s="147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104"/>
      <c r="AK78" s="100">
        <f t="shared" si="17"/>
        <v>0</v>
      </c>
      <c r="AL78" s="171"/>
      <c r="AM78" s="140">
        <f t="shared" si="18"/>
        <v>0</v>
      </c>
      <c r="AN78" s="83">
        <f t="shared" si="21"/>
        <v>0</v>
      </c>
    </row>
    <row r="79" spans="1:40" ht="15" customHeight="1">
      <c r="A79" s="91" t="s">
        <v>255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75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19"/>
        <v>0</v>
      </c>
      <c r="N79" s="122"/>
      <c r="O79" s="147">
        <f t="shared" si="20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83"/>
      <c r="W79" s="184">
        <f t="shared" si="10"/>
        <v>0</v>
      </c>
      <c r="X79" s="183"/>
      <c r="Y79" s="184">
        <f t="shared" si="11"/>
        <v>0</v>
      </c>
      <c r="Z79" s="104"/>
      <c r="AA79" s="100">
        <f t="shared" si="12"/>
        <v>0</v>
      </c>
      <c r="AB79" s="122"/>
      <c r="AC79" s="147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104"/>
      <c r="AK79" s="100">
        <f t="shared" si="17"/>
        <v>0</v>
      </c>
      <c r="AL79" s="171"/>
      <c r="AM79" s="140">
        <f t="shared" si="18"/>
        <v>0</v>
      </c>
      <c r="AN79" s="83">
        <f t="shared" si="21"/>
        <v>0</v>
      </c>
    </row>
    <row r="80" spans="1:40" ht="15" customHeight="1">
      <c r="A80" s="91" t="s">
        <v>260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22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9"/>
        <v>0</v>
      </c>
      <c r="N80" s="122"/>
      <c r="O80" s="147">
        <f t="shared" ca="1" si="20"/>
        <v>0</v>
      </c>
      <c r="P80" s="104"/>
      <c r="Q80" s="100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83"/>
      <c r="W80" s="184">
        <f t="shared" ca="1" si="10"/>
        <v>0</v>
      </c>
      <c r="X80" s="183"/>
      <c r="Y80" s="184">
        <f t="shared" ca="1" si="11"/>
        <v>0</v>
      </c>
      <c r="Z80" s="104"/>
      <c r="AA80" s="100">
        <f t="shared" ca="1" si="12"/>
        <v>0</v>
      </c>
      <c r="AB80" s="122"/>
      <c r="AC80" s="147">
        <f t="shared" ca="1" si="13"/>
        <v>0</v>
      </c>
      <c r="AD80" s="122"/>
      <c r="AE80" s="147">
        <f t="shared" ca="1" si="14"/>
        <v>0</v>
      </c>
      <c r="AF80" s="122"/>
      <c r="AG80" s="147">
        <f t="shared" ca="1" si="15"/>
        <v>0</v>
      </c>
      <c r="AH80" s="122"/>
      <c r="AI80" s="147">
        <f t="shared" ca="1" si="16"/>
        <v>0</v>
      </c>
      <c r="AJ80" s="104"/>
      <c r="AK80" s="100">
        <f t="shared" ca="1" si="17"/>
        <v>0</v>
      </c>
      <c r="AL80" s="171"/>
      <c r="AM80" s="140">
        <f t="shared" ca="1" si="18"/>
        <v>0</v>
      </c>
      <c r="AN80" s="83">
        <f t="shared" ca="1" si="21"/>
        <v>0</v>
      </c>
    </row>
    <row r="81" spans="1:40" ht="15" customHeight="1">
      <c r="A81" s="91" t="s">
        <v>263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19"/>
        <v>0</v>
      </c>
      <c r="N81" s="122"/>
      <c r="O81" s="147">
        <f t="shared" ca="1" si="20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83"/>
      <c r="W81" s="184">
        <f t="shared" ca="1" si="10"/>
        <v>0</v>
      </c>
      <c r="X81" s="183"/>
      <c r="Y81" s="184">
        <f t="shared" ca="1" si="11"/>
        <v>0</v>
      </c>
      <c r="Z81" s="104"/>
      <c r="AA81" s="100">
        <f t="shared" ca="1" si="12"/>
        <v>0</v>
      </c>
      <c r="AB81" s="122"/>
      <c r="AC81" s="147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104"/>
      <c r="AK81" s="100">
        <f t="shared" ca="1" si="17"/>
        <v>0</v>
      </c>
      <c r="AL81" s="171"/>
      <c r="AM81" s="140">
        <f t="shared" ca="1" si="18"/>
        <v>0</v>
      </c>
      <c r="AN81" s="83">
        <f t="shared" ca="1" si="21"/>
        <v>0</v>
      </c>
    </row>
    <row r="82" spans="1:40" ht="15" customHeight="1">
      <c r="A82" s="91" t="s">
        <v>258</v>
      </c>
      <c r="B82" s="14" t="s">
        <v>66</v>
      </c>
      <c r="C82" s="18" t="s">
        <v>6</v>
      </c>
      <c r="D82" s="19">
        <f t="shared" ref="D82:D89" si="23">IF(OR($C82="",$C82=0),"",VLOOKUP($C82,Ansätze,$D$11,FALSE))</f>
        <v>100</v>
      </c>
      <c r="E82" s="20">
        <f t="shared" si="22"/>
        <v>0</v>
      </c>
      <c r="F82" s="75"/>
      <c r="G82" s="100">
        <f t="shared" ref="G82:I101" si="24">IF($D82="",0,$D82*F82)</f>
        <v>0</v>
      </c>
      <c r="H82" s="122"/>
      <c r="I82" s="147">
        <f t="shared" si="24"/>
        <v>0</v>
      </c>
      <c r="J82" s="122"/>
      <c r="K82" s="147">
        <f t="shared" si="4"/>
        <v>0</v>
      </c>
      <c r="L82" s="122"/>
      <c r="M82" s="147">
        <f t="shared" si="19"/>
        <v>0</v>
      </c>
      <c r="N82" s="122"/>
      <c r="O82" s="147">
        <f t="shared" si="20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83"/>
      <c r="W82" s="184">
        <f t="shared" si="10"/>
        <v>0</v>
      </c>
      <c r="X82" s="183"/>
      <c r="Y82" s="184">
        <f t="shared" si="11"/>
        <v>0</v>
      </c>
      <c r="Z82" s="104"/>
      <c r="AA82" s="100">
        <f t="shared" si="12"/>
        <v>0</v>
      </c>
      <c r="AB82" s="122"/>
      <c r="AC82" s="147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104"/>
      <c r="AK82" s="100">
        <f t="shared" si="17"/>
        <v>0</v>
      </c>
      <c r="AL82" s="171"/>
      <c r="AM82" s="140">
        <f t="shared" si="18"/>
        <v>0</v>
      </c>
      <c r="AN82" s="83">
        <f t="shared" si="21"/>
        <v>0</v>
      </c>
    </row>
    <row r="83" spans="1:40" ht="15" customHeight="1">
      <c r="A83" s="91" t="s">
        <v>274</v>
      </c>
      <c r="B83" s="14" t="s">
        <v>66</v>
      </c>
      <c r="C83" s="18" t="s">
        <v>9</v>
      </c>
      <c r="D83" s="19">
        <f t="shared" si="23"/>
        <v>35</v>
      </c>
      <c r="E83" s="20">
        <f t="shared" si="22"/>
        <v>0</v>
      </c>
      <c r="F83" s="75"/>
      <c r="G83" s="100">
        <f t="shared" si="24"/>
        <v>0</v>
      </c>
      <c r="H83" s="122"/>
      <c r="I83" s="147">
        <f t="shared" si="24"/>
        <v>0</v>
      </c>
      <c r="J83" s="122"/>
      <c r="K83" s="147">
        <f t="shared" ref="K83:K106" si="25">IF($D83="",0,$D83*J83)</f>
        <v>0</v>
      </c>
      <c r="L83" s="122"/>
      <c r="M83" s="147">
        <f t="shared" si="19"/>
        <v>0</v>
      </c>
      <c r="N83" s="122"/>
      <c r="O83" s="147">
        <f t="shared" si="20"/>
        <v>0</v>
      </c>
      <c r="P83" s="104"/>
      <c r="Q83" s="100">
        <f t="shared" ref="Q83:Q106" si="26">IF($D83="",0,$D83*P83)</f>
        <v>0</v>
      </c>
      <c r="R83" s="183"/>
      <c r="S83" s="184">
        <f t="shared" ref="S83:S106" si="27">IF($D83="",0,$D83*R83)</f>
        <v>0</v>
      </c>
      <c r="T83" s="183"/>
      <c r="U83" s="184">
        <f t="shared" ref="U83:U106" si="28">IF($D83="",0,$D83*T83)</f>
        <v>0</v>
      </c>
      <c r="V83" s="183"/>
      <c r="W83" s="184">
        <f t="shared" ref="W83:W106" si="29">IF($D83="",0,$D83*V83)</f>
        <v>0</v>
      </c>
      <c r="X83" s="183"/>
      <c r="Y83" s="184">
        <f t="shared" ref="Y83:Y106" si="30">IF($D83="",0,$D83*X83)</f>
        <v>0</v>
      </c>
      <c r="Z83" s="104"/>
      <c r="AA83" s="100">
        <f t="shared" ref="AA83:AA106" si="31">IF($D83="",0,$D83*Z83)</f>
        <v>0</v>
      </c>
      <c r="AB83" s="122"/>
      <c r="AC83" s="147">
        <f t="shared" ref="AC83:AC106" si="32">IF($D83="",0,$D83*AB83)</f>
        <v>0</v>
      </c>
      <c r="AD83" s="122"/>
      <c r="AE83" s="147">
        <f t="shared" ref="AE83:AE106" si="33">IF($D83="",0,$D83*AD83)</f>
        <v>0</v>
      </c>
      <c r="AF83" s="122"/>
      <c r="AG83" s="147">
        <f t="shared" ref="AG83:AG106" si="34">IF($D83="",0,$D83*AF83)</f>
        <v>0</v>
      </c>
      <c r="AH83" s="122"/>
      <c r="AI83" s="147">
        <f t="shared" ref="AI83:AI106" si="35">IF($D83="",0,$D83*AH83)</f>
        <v>0</v>
      </c>
      <c r="AJ83" s="104"/>
      <c r="AK83" s="100">
        <f t="shared" ref="AK83:AK90" si="36">IF($D83="",0,$D83*AJ83)</f>
        <v>0</v>
      </c>
      <c r="AL83" s="171"/>
      <c r="AM83" s="140">
        <f t="shared" ref="AM83:AM106" si="37">IF($D83="",0,$D83*AL83)</f>
        <v>0</v>
      </c>
      <c r="AN83" s="83">
        <f t="shared" si="21"/>
        <v>0</v>
      </c>
    </row>
    <row r="84" spans="1:40" ht="15" customHeight="1">
      <c r="A84" s="91" t="s">
        <v>275</v>
      </c>
      <c r="B84" s="14" t="s">
        <v>66</v>
      </c>
      <c r="C84" s="18" t="s">
        <v>5</v>
      </c>
      <c r="D84" s="19">
        <f t="shared" si="23"/>
        <v>118</v>
      </c>
      <c r="E84" s="20">
        <f t="shared" si="22"/>
        <v>24.5</v>
      </c>
      <c r="F84" s="75"/>
      <c r="G84" s="100">
        <f t="shared" si="24"/>
        <v>0</v>
      </c>
      <c r="H84" s="122"/>
      <c r="I84" s="147">
        <f t="shared" si="24"/>
        <v>0</v>
      </c>
      <c r="J84" s="122"/>
      <c r="K84" s="147">
        <f t="shared" si="25"/>
        <v>0</v>
      </c>
      <c r="L84" s="122"/>
      <c r="M84" s="147">
        <f t="shared" si="19"/>
        <v>0</v>
      </c>
      <c r="N84" s="122"/>
      <c r="O84" s="147">
        <f t="shared" si="20"/>
        <v>0</v>
      </c>
      <c r="P84" s="104"/>
      <c r="Q84" s="100">
        <f t="shared" si="26"/>
        <v>0</v>
      </c>
      <c r="R84" s="183"/>
      <c r="S84" s="184">
        <f t="shared" si="27"/>
        <v>0</v>
      </c>
      <c r="T84" s="183"/>
      <c r="U84" s="184">
        <f t="shared" si="28"/>
        <v>0</v>
      </c>
      <c r="V84" s="183"/>
      <c r="W84" s="184">
        <f t="shared" si="29"/>
        <v>0</v>
      </c>
      <c r="X84" s="183">
        <v>24.5</v>
      </c>
      <c r="Y84" s="147">
        <f t="shared" si="30"/>
        <v>2891</v>
      </c>
      <c r="Z84" s="104"/>
      <c r="AA84" s="100">
        <f t="shared" si="31"/>
        <v>0</v>
      </c>
      <c r="AB84" s="122"/>
      <c r="AC84" s="147">
        <f t="shared" si="32"/>
        <v>0</v>
      </c>
      <c r="AD84" s="122"/>
      <c r="AE84" s="147">
        <f t="shared" si="33"/>
        <v>0</v>
      </c>
      <c r="AF84" s="122"/>
      <c r="AG84" s="147">
        <f t="shared" si="34"/>
        <v>0</v>
      </c>
      <c r="AH84" s="122"/>
      <c r="AI84" s="147">
        <f t="shared" si="35"/>
        <v>0</v>
      </c>
      <c r="AJ84" s="104"/>
      <c r="AK84" s="100">
        <f t="shared" si="36"/>
        <v>0</v>
      </c>
      <c r="AL84" s="171"/>
      <c r="AM84" s="140">
        <f t="shared" si="37"/>
        <v>0</v>
      </c>
      <c r="AN84" s="83">
        <f t="shared" si="21"/>
        <v>2891</v>
      </c>
    </row>
    <row r="85" spans="1:40" ht="15" customHeight="1">
      <c r="A85" s="91" t="s">
        <v>284</v>
      </c>
      <c r="B85" s="14" t="s">
        <v>66</v>
      </c>
      <c r="C85" s="18" t="s">
        <v>6</v>
      </c>
      <c r="D85" s="19">
        <f t="shared" si="23"/>
        <v>100</v>
      </c>
      <c r="E85" s="20">
        <f t="shared" si="22"/>
        <v>0</v>
      </c>
      <c r="F85" s="75"/>
      <c r="G85" s="100">
        <f t="shared" si="24"/>
        <v>0</v>
      </c>
      <c r="H85" s="122"/>
      <c r="I85" s="147">
        <f t="shared" si="24"/>
        <v>0</v>
      </c>
      <c r="J85" s="122"/>
      <c r="K85" s="147">
        <f t="shared" si="25"/>
        <v>0</v>
      </c>
      <c r="L85" s="122"/>
      <c r="M85" s="147">
        <f t="shared" si="19"/>
        <v>0</v>
      </c>
      <c r="N85" s="122"/>
      <c r="O85" s="147">
        <f t="shared" si="20"/>
        <v>0</v>
      </c>
      <c r="P85" s="104"/>
      <c r="Q85" s="100">
        <f t="shared" si="26"/>
        <v>0</v>
      </c>
      <c r="R85" s="183"/>
      <c r="S85" s="184">
        <f t="shared" si="27"/>
        <v>0</v>
      </c>
      <c r="T85" s="183"/>
      <c r="U85" s="184">
        <f t="shared" si="28"/>
        <v>0</v>
      </c>
      <c r="V85" s="183"/>
      <c r="W85" s="184">
        <f t="shared" si="29"/>
        <v>0</v>
      </c>
      <c r="X85" s="183"/>
      <c r="Y85" s="184">
        <f t="shared" si="30"/>
        <v>0</v>
      </c>
      <c r="Z85" s="104"/>
      <c r="AA85" s="100">
        <f t="shared" si="31"/>
        <v>0</v>
      </c>
      <c r="AB85" s="122"/>
      <c r="AC85" s="147">
        <f t="shared" si="32"/>
        <v>0</v>
      </c>
      <c r="AD85" s="122"/>
      <c r="AE85" s="147">
        <f t="shared" si="33"/>
        <v>0</v>
      </c>
      <c r="AF85" s="122"/>
      <c r="AG85" s="147">
        <f t="shared" si="34"/>
        <v>0</v>
      </c>
      <c r="AH85" s="122"/>
      <c r="AI85" s="147">
        <f t="shared" si="35"/>
        <v>0</v>
      </c>
      <c r="AJ85" s="104"/>
      <c r="AK85" s="100">
        <f t="shared" si="36"/>
        <v>0</v>
      </c>
      <c r="AL85" s="171"/>
      <c r="AM85" s="140">
        <f t="shared" si="37"/>
        <v>0</v>
      </c>
      <c r="AN85" s="83">
        <f t="shared" si="21"/>
        <v>0</v>
      </c>
    </row>
    <row r="86" spans="1:40" ht="15" customHeight="1">
      <c r="A86" s="91" t="s">
        <v>285</v>
      </c>
      <c r="B86" s="14" t="s">
        <v>66</v>
      </c>
      <c r="C86" s="18" t="s">
        <v>9</v>
      </c>
      <c r="D86" s="19">
        <f t="shared" si="23"/>
        <v>35</v>
      </c>
      <c r="E86" s="20">
        <f t="shared" si="22"/>
        <v>0</v>
      </c>
      <c r="F86" s="75"/>
      <c r="G86" s="100">
        <f t="shared" si="24"/>
        <v>0</v>
      </c>
      <c r="H86" s="122"/>
      <c r="I86" s="147">
        <f t="shared" si="24"/>
        <v>0</v>
      </c>
      <c r="J86" s="122"/>
      <c r="K86" s="147">
        <f t="shared" si="25"/>
        <v>0</v>
      </c>
      <c r="L86" s="122"/>
      <c r="M86" s="147">
        <f t="shared" si="19"/>
        <v>0</v>
      </c>
      <c r="N86" s="122"/>
      <c r="O86" s="147">
        <f t="shared" si="20"/>
        <v>0</v>
      </c>
      <c r="P86" s="104"/>
      <c r="Q86" s="100">
        <f t="shared" si="26"/>
        <v>0</v>
      </c>
      <c r="R86" s="183"/>
      <c r="S86" s="184">
        <f t="shared" si="27"/>
        <v>0</v>
      </c>
      <c r="T86" s="183"/>
      <c r="U86" s="184">
        <f t="shared" si="28"/>
        <v>0</v>
      </c>
      <c r="V86" s="183"/>
      <c r="W86" s="184">
        <f t="shared" si="29"/>
        <v>0</v>
      </c>
      <c r="X86" s="183"/>
      <c r="Y86" s="184">
        <f t="shared" si="30"/>
        <v>0</v>
      </c>
      <c r="Z86" s="104"/>
      <c r="AA86" s="100">
        <f t="shared" si="31"/>
        <v>0</v>
      </c>
      <c r="AB86" s="122"/>
      <c r="AC86" s="147">
        <f t="shared" si="32"/>
        <v>0</v>
      </c>
      <c r="AD86" s="122"/>
      <c r="AE86" s="147">
        <f t="shared" si="33"/>
        <v>0</v>
      </c>
      <c r="AF86" s="122"/>
      <c r="AG86" s="147">
        <f t="shared" si="34"/>
        <v>0</v>
      </c>
      <c r="AH86" s="122"/>
      <c r="AI86" s="147">
        <f t="shared" si="35"/>
        <v>0</v>
      </c>
      <c r="AJ86" s="104"/>
      <c r="AK86" s="100">
        <f t="shared" si="36"/>
        <v>0</v>
      </c>
      <c r="AL86" s="171"/>
      <c r="AM86" s="140">
        <f t="shared" si="37"/>
        <v>0</v>
      </c>
      <c r="AN86" s="83">
        <f t="shared" si="21"/>
        <v>0</v>
      </c>
    </row>
    <row r="87" spans="1:40" ht="15" customHeight="1">
      <c r="A87" s="91" t="s">
        <v>286</v>
      </c>
      <c r="B87" s="14" t="s">
        <v>66</v>
      </c>
      <c r="C87" s="18" t="s">
        <v>6</v>
      </c>
      <c r="D87" s="19">
        <f t="shared" si="23"/>
        <v>100</v>
      </c>
      <c r="E87" s="20">
        <f t="shared" si="22"/>
        <v>0</v>
      </c>
      <c r="F87" s="75"/>
      <c r="G87" s="100">
        <f t="shared" si="24"/>
        <v>0</v>
      </c>
      <c r="H87" s="122"/>
      <c r="I87" s="147">
        <f t="shared" si="24"/>
        <v>0</v>
      </c>
      <c r="J87" s="122"/>
      <c r="K87" s="147">
        <f t="shared" si="25"/>
        <v>0</v>
      </c>
      <c r="L87" s="122"/>
      <c r="M87" s="147">
        <f t="shared" si="19"/>
        <v>0</v>
      </c>
      <c r="N87" s="122"/>
      <c r="O87" s="147">
        <f t="shared" si="20"/>
        <v>0</v>
      </c>
      <c r="P87" s="104"/>
      <c r="Q87" s="100">
        <f t="shared" si="26"/>
        <v>0</v>
      </c>
      <c r="R87" s="183"/>
      <c r="S87" s="184">
        <f t="shared" si="27"/>
        <v>0</v>
      </c>
      <c r="T87" s="183"/>
      <c r="U87" s="184">
        <f t="shared" si="28"/>
        <v>0</v>
      </c>
      <c r="V87" s="183"/>
      <c r="W87" s="184">
        <f t="shared" si="29"/>
        <v>0</v>
      </c>
      <c r="X87" s="183"/>
      <c r="Y87" s="184">
        <f t="shared" si="30"/>
        <v>0</v>
      </c>
      <c r="Z87" s="104"/>
      <c r="AA87" s="100">
        <f t="shared" si="31"/>
        <v>0</v>
      </c>
      <c r="AB87" s="122"/>
      <c r="AC87" s="147">
        <f t="shared" si="32"/>
        <v>0</v>
      </c>
      <c r="AD87" s="122"/>
      <c r="AE87" s="147">
        <f t="shared" si="33"/>
        <v>0</v>
      </c>
      <c r="AF87" s="122"/>
      <c r="AG87" s="147">
        <f t="shared" si="34"/>
        <v>0</v>
      </c>
      <c r="AH87" s="122"/>
      <c r="AI87" s="147">
        <f t="shared" si="35"/>
        <v>0</v>
      </c>
      <c r="AJ87" s="104"/>
      <c r="AK87" s="100">
        <f t="shared" si="36"/>
        <v>0</v>
      </c>
      <c r="AL87" s="171"/>
      <c r="AM87" s="140">
        <f t="shared" si="37"/>
        <v>0</v>
      </c>
      <c r="AN87" s="83">
        <f t="shared" si="21"/>
        <v>0</v>
      </c>
    </row>
    <row r="88" spans="1:40" ht="15" customHeight="1">
      <c r="A88" s="91" t="s">
        <v>292</v>
      </c>
      <c r="B88" s="14" t="s">
        <v>66</v>
      </c>
      <c r="C88" s="18" t="s">
        <v>8</v>
      </c>
      <c r="D88" s="19">
        <f t="shared" si="23"/>
        <v>60</v>
      </c>
      <c r="E88" s="20">
        <f t="shared" si="22"/>
        <v>0</v>
      </c>
      <c r="F88" s="75"/>
      <c r="G88" s="100">
        <f t="shared" si="24"/>
        <v>0</v>
      </c>
      <c r="H88" s="122"/>
      <c r="I88" s="147">
        <f t="shared" si="24"/>
        <v>0</v>
      </c>
      <c r="J88" s="122"/>
      <c r="K88" s="147">
        <f t="shared" si="25"/>
        <v>0</v>
      </c>
      <c r="L88" s="122"/>
      <c r="M88" s="147">
        <f t="shared" si="19"/>
        <v>0</v>
      </c>
      <c r="N88" s="122"/>
      <c r="O88" s="147">
        <f t="shared" si="20"/>
        <v>0</v>
      </c>
      <c r="P88" s="104"/>
      <c r="Q88" s="100">
        <f t="shared" si="26"/>
        <v>0</v>
      </c>
      <c r="R88" s="183"/>
      <c r="S88" s="184">
        <f t="shared" si="27"/>
        <v>0</v>
      </c>
      <c r="T88" s="183"/>
      <c r="U88" s="184">
        <f t="shared" si="28"/>
        <v>0</v>
      </c>
      <c r="V88" s="183"/>
      <c r="W88" s="184">
        <f t="shared" si="29"/>
        <v>0</v>
      </c>
      <c r="X88" s="183"/>
      <c r="Y88" s="184">
        <f t="shared" si="30"/>
        <v>0</v>
      </c>
      <c r="Z88" s="104"/>
      <c r="AA88" s="100">
        <f t="shared" si="31"/>
        <v>0</v>
      </c>
      <c r="AB88" s="122"/>
      <c r="AC88" s="147">
        <f t="shared" si="32"/>
        <v>0</v>
      </c>
      <c r="AD88" s="122"/>
      <c r="AE88" s="147">
        <f t="shared" si="33"/>
        <v>0</v>
      </c>
      <c r="AF88" s="122"/>
      <c r="AG88" s="147">
        <f t="shared" si="34"/>
        <v>0</v>
      </c>
      <c r="AH88" s="122"/>
      <c r="AI88" s="147">
        <f t="shared" si="35"/>
        <v>0</v>
      </c>
      <c r="AJ88" s="104"/>
      <c r="AK88" s="100">
        <f t="shared" si="36"/>
        <v>0</v>
      </c>
      <c r="AL88" s="171"/>
      <c r="AM88" s="140">
        <f t="shared" si="37"/>
        <v>0</v>
      </c>
      <c r="AN88" s="83">
        <f t="shared" si="21"/>
        <v>0</v>
      </c>
    </row>
    <row r="89" spans="1:40" ht="15" customHeight="1">
      <c r="A89" s="85" t="s">
        <v>296</v>
      </c>
      <c r="B89" t="s">
        <v>66</v>
      </c>
      <c r="C89" s="18" t="s">
        <v>6</v>
      </c>
      <c r="D89" s="19">
        <f t="shared" si="23"/>
        <v>100</v>
      </c>
      <c r="E89" s="20">
        <f t="shared" si="22"/>
        <v>0</v>
      </c>
      <c r="F89" s="75"/>
      <c r="G89" s="100">
        <f t="shared" si="24"/>
        <v>0</v>
      </c>
      <c r="H89" s="122"/>
      <c r="I89" s="147">
        <f t="shared" si="24"/>
        <v>0</v>
      </c>
      <c r="J89" s="122"/>
      <c r="K89" s="147">
        <f t="shared" si="25"/>
        <v>0</v>
      </c>
      <c r="L89" s="122"/>
      <c r="M89" s="147">
        <f t="shared" si="19"/>
        <v>0</v>
      </c>
      <c r="N89" s="122"/>
      <c r="O89" s="147">
        <f t="shared" si="20"/>
        <v>0</v>
      </c>
      <c r="P89" s="104"/>
      <c r="Q89" s="100">
        <f t="shared" si="26"/>
        <v>0</v>
      </c>
      <c r="R89" s="183"/>
      <c r="S89" s="184">
        <f t="shared" si="27"/>
        <v>0</v>
      </c>
      <c r="T89" s="183"/>
      <c r="U89" s="184">
        <f t="shared" si="28"/>
        <v>0</v>
      </c>
      <c r="V89" s="183"/>
      <c r="W89" s="184">
        <f t="shared" si="29"/>
        <v>0</v>
      </c>
      <c r="X89" s="183"/>
      <c r="Y89" s="184">
        <f t="shared" si="30"/>
        <v>0</v>
      </c>
      <c r="Z89" s="104"/>
      <c r="AA89" s="100">
        <f t="shared" si="31"/>
        <v>0</v>
      </c>
      <c r="AB89" s="122"/>
      <c r="AC89" s="147">
        <f t="shared" si="32"/>
        <v>0</v>
      </c>
      <c r="AD89" s="122"/>
      <c r="AE89" s="147">
        <f t="shared" si="33"/>
        <v>0</v>
      </c>
      <c r="AF89" s="122"/>
      <c r="AG89" s="147">
        <f t="shared" si="34"/>
        <v>0</v>
      </c>
      <c r="AH89" s="122"/>
      <c r="AI89" s="147">
        <f t="shared" si="35"/>
        <v>0</v>
      </c>
      <c r="AJ89" s="104"/>
      <c r="AK89" s="100">
        <f t="shared" si="36"/>
        <v>0</v>
      </c>
      <c r="AL89" s="171"/>
      <c r="AM89" s="140">
        <f t="shared" si="37"/>
        <v>0</v>
      </c>
      <c r="AN89" s="83">
        <f t="shared" si="21"/>
        <v>0</v>
      </c>
    </row>
    <row r="90" spans="1:40" ht="15" customHeight="1">
      <c r="A90" s="85" t="s">
        <v>308</v>
      </c>
      <c r="B90" t="s">
        <v>66</v>
      </c>
      <c r="C90" s="18" t="s">
        <v>5</v>
      </c>
      <c r="D90" s="19">
        <v>118</v>
      </c>
      <c r="E90" s="20">
        <f t="shared" si="22"/>
        <v>0</v>
      </c>
      <c r="F90" s="75"/>
      <c r="G90" s="100">
        <f t="shared" si="24"/>
        <v>0</v>
      </c>
      <c r="H90" s="122"/>
      <c r="I90" s="147">
        <f t="shared" si="24"/>
        <v>0</v>
      </c>
      <c r="J90" s="122"/>
      <c r="K90" s="147">
        <f t="shared" si="25"/>
        <v>0</v>
      </c>
      <c r="L90" s="122"/>
      <c r="M90" s="147">
        <f t="shared" si="19"/>
        <v>0</v>
      </c>
      <c r="N90" s="122"/>
      <c r="O90" s="147">
        <f t="shared" si="20"/>
        <v>0</v>
      </c>
      <c r="P90" s="104"/>
      <c r="Q90" s="100">
        <f t="shared" si="26"/>
        <v>0</v>
      </c>
      <c r="R90" s="183"/>
      <c r="S90" s="184">
        <f t="shared" si="27"/>
        <v>0</v>
      </c>
      <c r="T90" s="183"/>
      <c r="U90" s="184">
        <f t="shared" si="28"/>
        <v>0</v>
      </c>
      <c r="V90" s="183"/>
      <c r="W90" s="184">
        <f t="shared" si="29"/>
        <v>0</v>
      </c>
      <c r="X90" s="183"/>
      <c r="Y90" s="184">
        <f t="shared" si="30"/>
        <v>0</v>
      </c>
      <c r="Z90" s="104"/>
      <c r="AA90" s="100">
        <f t="shared" si="31"/>
        <v>0</v>
      </c>
      <c r="AB90" s="122"/>
      <c r="AC90" s="147">
        <f t="shared" si="32"/>
        <v>0</v>
      </c>
      <c r="AD90" s="122"/>
      <c r="AE90" s="147">
        <f t="shared" si="33"/>
        <v>0</v>
      </c>
      <c r="AF90" s="122"/>
      <c r="AG90" s="147">
        <f t="shared" si="34"/>
        <v>0</v>
      </c>
      <c r="AH90" s="122"/>
      <c r="AI90" s="147">
        <f t="shared" si="35"/>
        <v>0</v>
      </c>
      <c r="AJ90" s="104"/>
      <c r="AK90" s="100">
        <f t="shared" si="36"/>
        <v>0</v>
      </c>
      <c r="AL90" s="171"/>
      <c r="AM90" s="140">
        <f t="shared" si="37"/>
        <v>0</v>
      </c>
      <c r="AN90" s="83">
        <f t="shared" si="21"/>
        <v>0</v>
      </c>
    </row>
    <row r="91" spans="1:40" ht="15" customHeight="1">
      <c r="A91" s="85" t="s">
        <v>318</v>
      </c>
      <c r="B91" s="14" t="s">
        <v>66</v>
      </c>
      <c r="C91" s="18" t="s">
        <v>9</v>
      </c>
      <c r="D91" s="19">
        <v>35</v>
      </c>
      <c r="E91" s="20">
        <f t="shared" si="22"/>
        <v>0</v>
      </c>
      <c r="F91" s="75"/>
      <c r="G91" s="100">
        <f t="shared" si="24"/>
        <v>0</v>
      </c>
      <c r="H91" s="122"/>
      <c r="I91" s="147">
        <f t="shared" si="24"/>
        <v>0</v>
      </c>
      <c r="J91" s="122"/>
      <c r="K91" s="147">
        <f t="shared" si="25"/>
        <v>0</v>
      </c>
      <c r="L91" s="122"/>
      <c r="M91" s="147">
        <f t="shared" si="19"/>
        <v>0</v>
      </c>
      <c r="N91" s="122"/>
      <c r="O91" s="147">
        <f t="shared" si="20"/>
        <v>0</v>
      </c>
      <c r="P91" s="104"/>
      <c r="Q91" s="100">
        <f t="shared" si="26"/>
        <v>0</v>
      </c>
      <c r="R91" s="183"/>
      <c r="S91" s="184">
        <f t="shared" si="27"/>
        <v>0</v>
      </c>
      <c r="T91" s="183"/>
      <c r="U91" s="184">
        <f t="shared" si="28"/>
        <v>0</v>
      </c>
      <c r="V91" s="183"/>
      <c r="W91" s="184">
        <f t="shared" si="29"/>
        <v>0</v>
      </c>
      <c r="X91" s="183"/>
      <c r="Y91" s="184">
        <f t="shared" si="30"/>
        <v>0</v>
      </c>
      <c r="Z91" s="104"/>
      <c r="AA91" s="100">
        <f t="shared" si="31"/>
        <v>0</v>
      </c>
      <c r="AB91" s="122"/>
      <c r="AC91" s="147">
        <f t="shared" si="32"/>
        <v>0</v>
      </c>
      <c r="AD91" s="122"/>
      <c r="AE91" s="147">
        <f t="shared" si="33"/>
        <v>0</v>
      </c>
      <c r="AF91" s="122"/>
      <c r="AG91" s="147">
        <f t="shared" si="34"/>
        <v>0</v>
      </c>
      <c r="AH91" s="122"/>
      <c r="AI91" s="147">
        <f t="shared" si="35"/>
        <v>0</v>
      </c>
      <c r="AJ91" s="104"/>
      <c r="AK91" s="100">
        <f>IF($D91="",0,$D91*AJ91)</f>
        <v>0</v>
      </c>
      <c r="AL91" s="171"/>
      <c r="AM91" s="140">
        <f t="shared" si="37"/>
        <v>0</v>
      </c>
      <c r="AN91" s="83">
        <f t="shared" si="21"/>
        <v>0</v>
      </c>
    </row>
    <row r="92" spans="1:40" ht="15" customHeight="1">
      <c r="A92" s="85" t="s">
        <v>319</v>
      </c>
      <c r="B92" s="14" t="s">
        <v>66</v>
      </c>
      <c r="C92" s="18" t="s">
        <v>6</v>
      </c>
      <c r="D92" s="19">
        <v>100</v>
      </c>
      <c r="E92" s="20">
        <f t="shared" si="22"/>
        <v>0</v>
      </c>
      <c r="F92" s="75"/>
      <c r="G92" s="100">
        <f t="shared" si="24"/>
        <v>0</v>
      </c>
      <c r="H92" s="122"/>
      <c r="I92" s="147">
        <f t="shared" si="24"/>
        <v>0</v>
      </c>
      <c r="J92" s="122"/>
      <c r="K92" s="147">
        <f t="shared" si="25"/>
        <v>0</v>
      </c>
      <c r="L92" s="122"/>
      <c r="M92" s="147">
        <f t="shared" si="19"/>
        <v>0</v>
      </c>
      <c r="N92" s="122"/>
      <c r="O92" s="147">
        <f t="shared" si="20"/>
        <v>0</v>
      </c>
      <c r="P92" s="104"/>
      <c r="Q92" s="100">
        <f t="shared" si="26"/>
        <v>0</v>
      </c>
      <c r="R92" s="183"/>
      <c r="S92" s="184">
        <f t="shared" si="27"/>
        <v>0</v>
      </c>
      <c r="T92" s="183"/>
      <c r="U92" s="184">
        <f t="shared" si="28"/>
        <v>0</v>
      </c>
      <c r="V92" s="183"/>
      <c r="W92" s="184">
        <f t="shared" si="29"/>
        <v>0</v>
      </c>
      <c r="X92" s="183"/>
      <c r="Y92" s="184">
        <f t="shared" si="30"/>
        <v>0</v>
      </c>
      <c r="Z92" s="104"/>
      <c r="AA92" s="100">
        <f t="shared" si="31"/>
        <v>0</v>
      </c>
      <c r="AB92" s="122"/>
      <c r="AC92" s="147">
        <f t="shared" si="32"/>
        <v>0</v>
      </c>
      <c r="AD92" s="122"/>
      <c r="AE92" s="147">
        <f t="shared" si="33"/>
        <v>0</v>
      </c>
      <c r="AF92" s="122"/>
      <c r="AG92" s="147">
        <f t="shared" si="34"/>
        <v>0</v>
      </c>
      <c r="AH92" s="122"/>
      <c r="AI92" s="147">
        <f t="shared" si="35"/>
        <v>0</v>
      </c>
      <c r="AJ92" s="104"/>
      <c r="AK92" s="100">
        <f t="shared" ref="AK92:AK106" si="38">IF($D92="",0,$D92*AJ92)</f>
        <v>0</v>
      </c>
      <c r="AL92" s="171"/>
      <c r="AM92" s="140">
        <f t="shared" si="37"/>
        <v>0</v>
      </c>
      <c r="AN92" s="83">
        <f t="shared" si="21"/>
        <v>0</v>
      </c>
    </row>
    <row r="93" spans="1:40" ht="15" customHeight="1">
      <c r="A93" s="85" t="s">
        <v>320</v>
      </c>
      <c r="B93" s="14" t="s">
        <v>66</v>
      </c>
      <c r="C93" s="18" t="s">
        <v>6</v>
      </c>
      <c r="D93" s="19">
        <v>100</v>
      </c>
      <c r="E93" s="20">
        <f t="shared" si="22"/>
        <v>0</v>
      </c>
      <c r="F93" s="75"/>
      <c r="G93" s="100">
        <f t="shared" si="24"/>
        <v>0</v>
      </c>
      <c r="H93" s="122"/>
      <c r="I93" s="147">
        <f t="shared" si="24"/>
        <v>0</v>
      </c>
      <c r="J93" s="122"/>
      <c r="K93" s="147">
        <f t="shared" si="25"/>
        <v>0</v>
      </c>
      <c r="L93" s="122"/>
      <c r="M93" s="147">
        <f t="shared" si="19"/>
        <v>0</v>
      </c>
      <c r="N93" s="122"/>
      <c r="O93" s="147">
        <f t="shared" si="20"/>
        <v>0</v>
      </c>
      <c r="P93" s="104"/>
      <c r="Q93" s="100">
        <f t="shared" si="26"/>
        <v>0</v>
      </c>
      <c r="R93" s="183"/>
      <c r="S93" s="184">
        <f t="shared" si="27"/>
        <v>0</v>
      </c>
      <c r="T93" s="183"/>
      <c r="U93" s="184">
        <f t="shared" si="28"/>
        <v>0</v>
      </c>
      <c r="V93" s="183"/>
      <c r="W93" s="184">
        <f t="shared" si="29"/>
        <v>0</v>
      </c>
      <c r="X93" s="183"/>
      <c r="Y93" s="184">
        <f t="shared" si="30"/>
        <v>0</v>
      </c>
      <c r="Z93" s="104"/>
      <c r="AA93" s="100">
        <f t="shared" si="31"/>
        <v>0</v>
      </c>
      <c r="AB93" s="122"/>
      <c r="AC93" s="147">
        <f t="shared" si="32"/>
        <v>0</v>
      </c>
      <c r="AD93" s="122"/>
      <c r="AE93" s="147">
        <f t="shared" si="33"/>
        <v>0</v>
      </c>
      <c r="AF93" s="122"/>
      <c r="AG93" s="147">
        <f t="shared" si="34"/>
        <v>0</v>
      </c>
      <c r="AH93" s="122"/>
      <c r="AI93" s="147">
        <f t="shared" si="35"/>
        <v>0</v>
      </c>
      <c r="AJ93" s="104"/>
      <c r="AK93" s="100">
        <f t="shared" si="38"/>
        <v>0</v>
      </c>
      <c r="AL93" s="171"/>
      <c r="AM93" s="140">
        <f t="shared" si="37"/>
        <v>0</v>
      </c>
      <c r="AN93" s="83">
        <f t="shared" si="21"/>
        <v>0</v>
      </c>
    </row>
    <row r="94" spans="1:40" ht="15" customHeight="1">
      <c r="A94" s="85" t="s">
        <v>330</v>
      </c>
      <c r="B94" s="14" t="s">
        <v>66</v>
      </c>
      <c r="C94" s="18" t="s">
        <v>7</v>
      </c>
      <c r="D94" s="19">
        <v>75</v>
      </c>
      <c r="E94" s="20">
        <f t="shared" si="22"/>
        <v>0</v>
      </c>
      <c r="F94" s="75"/>
      <c r="G94" s="100">
        <f t="shared" si="24"/>
        <v>0</v>
      </c>
      <c r="H94" s="122"/>
      <c r="I94" s="147">
        <f t="shared" si="24"/>
        <v>0</v>
      </c>
      <c r="J94" s="122"/>
      <c r="K94" s="147">
        <f t="shared" si="25"/>
        <v>0</v>
      </c>
      <c r="L94" s="122"/>
      <c r="M94" s="147">
        <f t="shared" si="19"/>
        <v>0</v>
      </c>
      <c r="N94" s="122"/>
      <c r="O94" s="147">
        <f t="shared" si="20"/>
        <v>0</v>
      </c>
      <c r="P94" s="104"/>
      <c r="Q94" s="100">
        <f t="shared" si="26"/>
        <v>0</v>
      </c>
      <c r="R94" s="183"/>
      <c r="S94" s="184">
        <f t="shared" si="27"/>
        <v>0</v>
      </c>
      <c r="T94" s="183"/>
      <c r="U94" s="184">
        <f t="shared" si="28"/>
        <v>0</v>
      </c>
      <c r="V94" s="183"/>
      <c r="W94" s="184">
        <f t="shared" si="29"/>
        <v>0</v>
      </c>
      <c r="X94" s="183"/>
      <c r="Y94" s="184">
        <f t="shared" si="30"/>
        <v>0</v>
      </c>
      <c r="Z94" s="104"/>
      <c r="AA94" s="100">
        <f t="shared" si="31"/>
        <v>0</v>
      </c>
      <c r="AB94" s="122"/>
      <c r="AC94" s="147">
        <f t="shared" si="32"/>
        <v>0</v>
      </c>
      <c r="AD94" s="122"/>
      <c r="AE94" s="147">
        <f t="shared" si="33"/>
        <v>0</v>
      </c>
      <c r="AF94" s="122"/>
      <c r="AG94" s="147">
        <f t="shared" si="34"/>
        <v>0</v>
      </c>
      <c r="AH94" s="122"/>
      <c r="AI94" s="147">
        <f t="shared" si="35"/>
        <v>0</v>
      </c>
      <c r="AJ94" s="104"/>
      <c r="AK94" s="100">
        <f t="shared" si="38"/>
        <v>0</v>
      </c>
      <c r="AL94" s="171"/>
      <c r="AM94" s="140">
        <f t="shared" si="37"/>
        <v>0</v>
      </c>
      <c r="AN94" s="83">
        <f t="shared" si="21"/>
        <v>0</v>
      </c>
    </row>
    <row r="95" spans="1:40" ht="15" customHeight="1">
      <c r="A95" s="91" t="s">
        <v>386</v>
      </c>
      <c r="B95" s="14" t="s">
        <v>66</v>
      </c>
      <c r="C95" s="18" t="s">
        <v>9</v>
      </c>
      <c r="D95" s="19">
        <v>35</v>
      </c>
      <c r="E95" s="20">
        <f t="shared" si="22"/>
        <v>0</v>
      </c>
      <c r="F95" s="75"/>
      <c r="G95" s="100">
        <f t="shared" si="24"/>
        <v>0</v>
      </c>
      <c r="H95" s="122"/>
      <c r="I95" s="147">
        <f t="shared" si="24"/>
        <v>0</v>
      </c>
      <c r="J95" s="122"/>
      <c r="K95" s="147">
        <f t="shared" si="25"/>
        <v>0</v>
      </c>
      <c r="L95" s="122"/>
      <c r="M95" s="147">
        <f t="shared" si="19"/>
        <v>0</v>
      </c>
      <c r="N95" s="122"/>
      <c r="O95" s="147">
        <f t="shared" si="20"/>
        <v>0</v>
      </c>
      <c r="P95" s="104"/>
      <c r="Q95" s="100">
        <f t="shared" si="26"/>
        <v>0</v>
      </c>
      <c r="R95" s="183"/>
      <c r="S95" s="184">
        <f t="shared" si="27"/>
        <v>0</v>
      </c>
      <c r="T95" s="183"/>
      <c r="U95" s="184">
        <f t="shared" si="28"/>
        <v>0</v>
      </c>
      <c r="V95" s="183"/>
      <c r="W95" s="184">
        <f t="shared" si="29"/>
        <v>0</v>
      </c>
      <c r="X95" s="183"/>
      <c r="Y95" s="184">
        <f t="shared" si="30"/>
        <v>0</v>
      </c>
      <c r="Z95" s="104"/>
      <c r="AA95" s="100">
        <f t="shared" si="31"/>
        <v>0</v>
      </c>
      <c r="AB95" s="122"/>
      <c r="AC95" s="147">
        <f t="shared" si="32"/>
        <v>0</v>
      </c>
      <c r="AD95" s="122"/>
      <c r="AE95" s="147">
        <f t="shared" si="33"/>
        <v>0</v>
      </c>
      <c r="AF95" s="122"/>
      <c r="AG95" s="147">
        <f t="shared" si="34"/>
        <v>0</v>
      </c>
      <c r="AH95" s="122"/>
      <c r="AI95" s="147">
        <f t="shared" si="35"/>
        <v>0</v>
      </c>
      <c r="AJ95" s="104"/>
      <c r="AK95" s="100">
        <f t="shared" si="38"/>
        <v>0</v>
      </c>
      <c r="AL95" s="171"/>
      <c r="AM95" s="140">
        <f>IF($D95="",0,$D95*AL95)</f>
        <v>0</v>
      </c>
      <c r="AN95" s="83">
        <f t="shared" si="21"/>
        <v>0</v>
      </c>
    </row>
    <row r="96" spans="1:40" ht="15" customHeight="1">
      <c r="A96" s="91" t="s">
        <v>387</v>
      </c>
      <c r="B96" s="14" t="s">
        <v>66</v>
      </c>
      <c r="C96" s="18" t="s">
        <v>9</v>
      </c>
      <c r="D96" s="19">
        <v>35</v>
      </c>
      <c r="E96" s="20">
        <f t="shared" si="22"/>
        <v>0</v>
      </c>
      <c r="F96" s="75"/>
      <c r="G96" s="100">
        <f t="shared" si="24"/>
        <v>0</v>
      </c>
      <c r="H96" s="122"/>
      <c r="I96" s="147">
        <f t="shared" si="24"/>
        <v>0</v>
      </c>
      <c r="J96" s="122"/>
      <c r="K96" s="147">
        <f t="shared" si="25"/>
        <v>0</v>
      </c>
      <c r="L96" s="122"/>
      <c r="M96" s="147">
        <f t="shared" si="19"/>
        <v>0</v>
      </c>
      <c r="N96" s="122"/>
      <c r="O96" s="147">
        <f t="shared" si="20"/>
        <v>0</v>
      </c>
      <c r="P96" s="104"/>
      <c r="Q96" s="100">
        <f t="shared" si="26"/>
        <v>0</v>
      </c>
      <c r="R96" s="183"/>
      <c r="S96" s="184">
        <f t="shared" si="27"/>
        <v>0</v>
      </c>
      <c r="T96" s="183"/>
      <c r="U96" s="184">
        <f t="shared" si="28"/>
        <v>0</v>
      </c>
      <c r="V96" s="183"/>
      <c r="W96" s="184">
        <f t="shared" si="29"/>
        <v>0</v>
      </c>
      <c r="X96" s="183"/>
      <c r="Y96" s="184">
        <f t="shared" si="30"/>
        <v>0</v>
      </c>
      <c r="Z96" s="104"/>
      <c r="AA96" s="100">
        <f t="shared" si="31"/>
        <v>0</v>
      </c>
      <c r="AB96" s="122"/>
      <c r="AC96" s="147">
        <f t="shared" si="32"/>
        <v>0</v>
      </c>
      <c r="AD96" s="122"/>
      <c r="AE96" s="147">
        <f t="shared" si="33"/>
        <v>0</v>
      </c>
      <c r="AF96" s="122"/>
      <c r="AG96" s="147">
        <f t="shared" si="34"/>
        <v>0</v>
      </c>
      <c r="AH96" s="122"/>
      <c r="AI96" s="147">
        <f t="shared" si="35"/>
        <v>0</v>
      </c>
      <c r="AJ96" s="104"/>
      <c r="AK96" s="100">
        <f t="shared" si="38"/>
        <v>0</v>
      </c>
      <c r="AL96" s="171"/>
      <c r="AM96" s="140">
        <f t="shared" si="37"/>
        <v>0</v>
      </c>
      <c r="AN96" s="83">
        <f t="shared" si="21"/>
        <v>0</v>
      </c>
    </row>
    <row r="97" spans="1:41" ht="15" customHeight="1">
      <c r="A97" s="91" t="s">
        <v>388</v>
      </c>
      <c r="B97" s="14" t="s">
        <v>66</v>
      </c>
      <c r="C97" s="18" t="s">
        <v>9</v>
      </c>
      <c r="D97" s="19">
        <v>35</v>
      </c>
      <c r="E97" s="20">
        <f t="shared" si="22"/>
        <v>0</v>
      </c>
      <c r="F97" s="75"/>
      <c r="G97" s="100">
        <f t="shared" si="24"/>
        <v>0</v>
      </c>
      <c r="H97" s="122"/>
      <c r="I97" s="147">
        <f t="shared" si="24"/>
        <v>0</v>
      </c>
      <c r="J97" s="122"/>
      <c r="K97" s="147">
        <f t="shared" si="25"/>
        <v>0</v>
      </c>
      <c r="L97" s="122"/>
      <c r="M97" s="147">
        <f t="shared" si="19"/>
        <v>0</v>
      </c>
      <c r="N97" s="122"/>
      <c r="O97" s="147">
        <f t="shared" si="20"/>
        <v>0</v>
      </c>
      <c r="P97" s="104"/>
      <c r="Q97" s="100">
        <f t="shared" si="26"/>
        <v>0</v>
      </c>
      <c r="R97" s="183"/>
      <c r="S97" s="184">
        <f t="shared" si="27"/>
        <v>0</v>
      </c>
      <c r="T97" s="183"/>
      <c r="U97" s="184">
        <f t="shared" si="28"/>
        <v>0</v>
      </c>
      <c r="V97" s="183"/>
      <c r="W97" s="184">
        <f t="shared" si="29"/>
        <v>0</v>
      </c>
      <c r="X97" s="183"/>
      <c r="Y97" s="184">
        <f t="shared" si="30"/>
        <v>0</v>
      </c>
      <c r="Z97" s="104"/>
      <c r="AA97" s="100">
        <f t="shared" si="31"/>
        <v>0</v>
      </c>
      <c r="AB97" s="122"/>
      <c r="AC97" s="147">
        <f t="shared" si="32"/>
        <v>0</v>
      </c>
      <c r="AD97" s="122"/>
      <c r="AE97" s="147">
        <f t="shared" si="33"/>
        <v>0</v>
      </c>
      <c r="AF97" s="122"/>
      <c r="AG97" s="147">
        <f t="shared" si="34"/>
        <v>0</v>
      </c>
      <c r="AH97" s="122"/>
      <c r="AI97" s="147">
        <f t="shared" si="35"/>
        <v>0</v>
      </c>
      <c r="AJ97" s="104"/>
      <c r="AK97" s="100">
        <f t="shared" si="38"/>
        <v>0</v>
      </c>
      <c r="AL97" s="171"/>
      <c r="AM97" s="140">
        <f t="shared" si="37"/>
        <v>0</v>
      </c>
      <c r="AN97" s="83">
        <f t="shared" si="21"/>
        <v>0</v>
      </c>
    </row>
    <row r="98" spans="1:41" ht="15" customHeight="1">
      <c r="A98" s="91" t="s">
        <v>389</v>
      </c>
      <c r="B98" s="14" t="s">
        <v>66</v>
      </c>
      <c r="C98" s="18" t="s">
        <v>9</v>
      </c>
      <c r="D98" s="19">
        <v>35</v>
      </c>
      <c r="E98" s="20">
        <f t="shared" si="22"/>
        <v>0</v>
      </c>
      <c r="F98" s="75"/>
      <c r="G98" s="100">
        <f t="shared" si="24"/>
        <v>0</v>
      </c>
      <c r="H98" s="122"/>
      <c r="I98" s="147">
        <f t="shared" si="24"/>
        <v>0</v>
      </c>
      <c r="J98" s="122"/>
      <c r="K98" s="147">
        <f t="shared" si="25"/>
        <v>0</v>
      </c>
      <c r="L98" s="122"/>
      <c r="M98" s="147">
        <f t="shared" si="19"/>
        <v>0</v>
      </c>
      <c r="N98" s="122"/>
      <c r="O98" s="147">
        <f t="shared" si="20"/>
        <v>0</v>
      </c>
      <c r="P98" s="104"/>
      <c r="Q98" s="100">
        <f t="shared" si="26"/>
        <v>0</v>
      </c>
      <c r="R98" s="183"/>
      <c r="S98" s="184">
        <f t="shared" si="27"/>
        <v>0</v>
      </c>
      <c r="T98" s="183"/>
      <c r="U98" s="184">
        <f t="shared" si="28"/>
        <v>0</v>
      </c>
      <c r="V98" s="183"/>
      <c r="W98" s="184">
        <f t="shared" si="29"/>
        <v>0</v>
      </c>
      <c r="X98" s="183"/>
      <c r="Y98" s="184">
        <f t="shared" si="30"/>
        <v>0</v>
      </c>
      <c r="Z98" s="104"/>
      <c r="AA98" s="100">
        <f t="shared" si="31"/>
        <v>0</v>
      </c>
      <c r="AB98" s="122"/>
      <c r="AC98" s="147">
        <f t="shared" si="32"/>
        <v>0</v>
      </c>
      <c r="AD98" s="122"/>
      <c r="AE98" s="147">
        <f t="shared" si="33"/>
        <v>0</v>
      </c>
      <c r="AF98" s="122"/>
      <c r="AG98" s="147">
        <f t="shared" si="34"/>
        <v>0</v>
      </c>
      <c r="AH98" s="122"/>
      <c r="AI98" s="147">
        <f t="shared" si="35"/>
        <v>0</v>
      </c>
      <c r="AJ98" s="104"/>
      <c r="AK98" s="100">
        <f t="shared" si="38"/>
        <v>0</v>
      </c>
      <c r="AL98" s="171"/>
      <c r="AM98" s="140">
        <f t="shared" si="37"/>
        <v>0</v>
      </c>
      <c r="AN98" s="83">
        <f t="shared" si="21"/>
        <v>0</v>
      </c>
    </row>
    <row r="99" spans="1:41" ht="15" customHeight="1">
      <c r="A99" s="85" t="s">
        <v>336</v>
      </c>
      <c r="B99" s="14" t="s">
        <v>66</v>
      </c>
      <c r="C99" s="18" t="s">
        <v>9</v>
      </c>
      <c r="D99" s="19">
        <v>35</v>
      </c>
      <c r="E99" s="20">
        <f t="shared" si="22"/>
        <v>0</v>
      </c>
      <c r="F99" s="75"/>
      <c r="G99" s="100">
        <f t="shared" si="24"/>
        <v>0</v>
      </c>
      <c r="H99" s="122"/>
      <c r="I99" s="147">
        <f t="shared" si="24"/>
        <v>0</v>
      </c>
      <c r="J99" s="122"/>
      <c r="K99" s="147">
        <f t="shared" si="25"/>
        <v>0</v>
      </c>
      <c r="L99" s="122"/>
      <c r="M99" s="147">
        <f t="shared" si="19"/>
        <v>0</v>
      </c>
      <c r="N99" s="122"/>
      <c r="O99" s="147">
        <f t="shared" si="20"/>
        <v>0</v>
      </c>
      <c r="P99" s="104"/>
      <c r="Q99" s="100">
        <f t="shared" si="26"/>
        <v>0</v>
      </c>
      <c r="R99" s="183"/>
      <c r="S99" s="184">
        <f t="shared" si="27"/>
        <v>0</v>
      </c>
      <c r="T99" s="183"/>
      <c r="U99" s="184">
        <f t="shared" si="28"/>
        <v>0</v>
      </c>
      <c r="V99" s="183"/>
      <c r="W99" s="184">
        <f t="shared" si="29"/>
        <v>0</v>
      </c>
      <c r="X99" s="183"/>
      <c r="Y99" s="184">
        <f t="shared" si="30"/>
        <v>0</v>
      </c>
      <c r="Z99" s="104"/>
      <c r="AA99" s="100">
        <f t="shared" si="31"/>
        <v>0</v>
      </c>
      <c r="AB99" s="122"/>
      <c r="AC99" s="147">
        <f t="shared" si="32"/>
        <v>0</v>
      </c>
      <c r="AD99" s="122"/>
      <c r="AE99" s="147">
        <f t="shared" si="33"/>
        <v>0</v>
      </c>
      <c r="AF99" s="122"/>
      <c r="AG99" s="147">
        <f t="shared" si="34"/>
        <v>0</v>
      </c>
      <c r="AH99" s="122"/>
      <c r="AI99" s="147">
        <f t="shared" si="35"/>
        <v>0</v>
      </c>
      <c r="AJ99" s="104"/>
      <c r="AK99" s="100">
        <f t="shared" si="38"/>
        <v>0</v>
      </c>
      <c r="AL99" s="171"/>
      <c r="AM99" s="140">
        <f t="shared" si="37"/>
        <v>0</v>
      </c>
      <c r="AN99" s="83">
        <f t="shared" si="21"/>
        <v>0</v>
      </c>
    </row>
    <row r="100" spans="1:41" ht="15" customHeight="1">
      <c r="A100" s="85" t="s">
        <v>340</v>
      </c>
      <c r="B100" s="14" t="s">
        <v>66</v>
      </c>
      <c r="C100" s="18" t="s">
        <v>9</v>
      </c>
      <c r="D100" s="19">
        <v>35</v>
      </c>
      <c r="E100" s="20">
        <f t="shared" si="22"/>
        <v>0</v>
      </c>
      <c r="F100" s="75"/>
      <c r="G100" s="100">
        <f t="shared" si="24"/>
        <v>0</v>
      </c>
      <c r="H100" s="107"/>
      <c r="I100" s="147">
        <f t="shared" si="24"/>
        <v>0</v>
      </c>
      <c r="J100" s="214"/>
      <c r="K100" s="147">
        <f t="shared" si="25"/>
        <v>0</v>
      </c>
      <c r="L100" s="214"/>
      <c r="M100" s="147">
        <f t="shared" si="19"/>
        <v>0</v>
      </c>
      <c r="N100" s="214"/>
      <c r="O100" s="147">
        <f t="shared" si="20"/>
        <v>0</v>
      </c>
      <c r="P100" s="75"/>
      <c r="Q100" s="100">
        <f t="shared" si="26"/>
        <v>0</v>
      </c>
      <c r="R100" s="233"/>
      <c r="S100" s="184">
        <f t="shared" si="27"/>
        <v>0</v>
      </c>
      <c r="T100" s="234"/>
      <c r="U100" s="184">
        <f t="shared" si="28"/>
        <v>0</v>
      </c>
      <c r="V100" s="234"/>
      <c r="W100" s="184">
        <f t="shared" si="29"/>
        <v>0</v>
      </c>
      <c r="X100" s="234"/>
      <c r="Y100" s="184">
        <f t="shared" si="30"/>
        <v>0</v>
      </c>
      <c r="Z100" s="75"/>
      <c r="AA100" s="100">
        <f t="shared" si="31"/>
        <v>0</v>
      </c>
      <c r="AB100" s="107"/>
      <c r="AC100" s="147">
        <f t="shared" si="32"/>
        <v>0</v>
      </c>
      <c r="AD100" s="107"/>
      <c r="AE100" s="147">
        <f t="shared" si="33"/>
        <v>0</v>
      </c>
      <c r="AF100" s="107"/>
      <c r="AG100" s="147">
        <f t="shared" si="34"/>
        <v>0</v>
      </c>
      <c r="AH100" s="107"/>
      <c r="AI100" s="147">
        <f t="shared" si="35"/>
        <v>0</v>
      </c>
      <c r="AJ100" s="75"/>
      <c r="AK100" s="100">
        <f t="shared" si="38"/>
        <v>0</v>
      </c>
      <c r="AL100" s="171"/>
      <c r="AM100" s="140">
        <f t="shared" si="37"/>
        <v>0</v>
      </c>
      <c r="AN100" s="83">
        <f t="shared" si="21"/>
        <v>0</v>
      </c>
    </row>
    <row r="101" spans="1:41" ht="15" customHeight="1">
      <c r="A101" s="85" t="s">
        <v>343</v>
      </c>
      <c r="B101" s="14" t="s">
        <v>66</v>
      </c>
      <c r="C101" s="18" t="s">
        <v>9</v>
      </c>
      <c r="D101" s="19">
        <v>35</v>
      </c>
      <c r="E101" s="20">
        <f t="shared" si="22"/>
        <v>0</v>
      </c>
      <c r="F101" s="75"/>
      <c r="G101" s="100">
        <f t="shared" si="24"/>
        <v>0</v>
      </c>
      <c r="H101" s="107"/>
      <c r="I101" s="147">
        <f t="shared" si="24"/>
        <v>0</v>
      </c>
      <c r="J101" s="214"/>
      <c r="K101" s="147">
        <f t="shared" si="25"/>
        <v>0</v>
      </c>
      <c r="L101" s="214"/>
      <c r="M101" s="147">
        <f t="shared" si="19"/>
        <v>0</v>
      </c>
      <c r="N101" s="214"/>
      <c r="O101" s="147">
        <f t="shared" si="20"/>
        <v>0</v>
      </c>
      <c r="P101" s="75"/>
      <c r="Q101" s="100">
        <f t="shared" si="26"/>
        <v>0</v>
      </c>
      <c r="R101" s="233"/>
      <c r="S101" s="184">
        <f t="shared" si="27"/>
        <v>0</v>
      </c>
      <c r="T101" s="234"/>
      <c r="U101" s="184">
        <f t="shared" si="28"/>
        <v>0</v>
      </c>
      <c r="V101" s="234"/>
      <c r="W101" s="184">
        <f t="shared" si="29"/>
        <v>0</v>
      </c>
      <c r="X101" s="234"/>
      <c r="Y101" s="184">
        <f t="shared" si="30"/>
        <v>0</v>
      </c>
      <c r="Z101" s="75"/>
      <c r="AA101" s="100">
        <f t="shared" si="31"/>
        <v>0</v>
      </c>
      <c r="AB101" s="107"/>
      <c r="AC101" s="147">
        <f t="shared" si="32"/>
        <v>0</v>
      </c>
      <c r="AD101" s="107"/>
      <c r="AE101" s="147">
        <f t="shared" si="33"/>
        <v>0</v>
      </c>
      <c r="AF101" s="107"/>
      <c r="AG101" s="147">
        <f t="shared" si="34"/>
        <v>0</v>
      </c>
      <c r="AH101" s="107"/>
      <c r="AI101" s="147">
        <f t="shared" si="35"/>
        <v>0</v>
      </c>
      <c r="AJ101" s="75"/>
      <c r="AK101" s="100">
        <f t="shared" si="38"/>
        <v>0</v>
      </c>
      <c r="AL101" s="171"/>
      <c r="AM101" s="140">
        <f t="shared" si="37"/>
        <v>0</v>
      </c>
      <c r="AN101" s="83">
        <f t="shared" si="21"/>
        <v>0</v>
      </c>
    </row>
    <row r="102" spans="1:41" ht="15" customHeight="1">
      <c r="A102" s="85" t="s">
        <v>348</v>
      </c>
      <c r="B102" s="14" t="s">
        <v>66</v>
      </c>
      <c r="C102" s="18" t="s">
        <v>4</v>
      </c>
      <c r="D102" s="19">
        <v>140</v>
      </c>
      <c r="E102" s="20">
        <f t="shared" si="22"/>
        <v>0</v>
      </c>
      <c r="F102" s="75"/>
      <c r="G102" s="100">
        <f t="shared" ref="G102:G107" si="39">IF($D102="",0,$D102*F102)</f>
        <v>0</v>
      </c>
      <c r="H102" s="107"/>
      <c r="I102" s="147">
        <f t="shared" ref="I102:I107" si="40">IF($D102="",0,$D102*H102)</f>
        <v>0</v>
      </c>
      <c r="J102" s="214"/>
      <c r="K102" s="147">
        <f t="shared" si="25"/>
        <v>0</v>
      </c>
      <c r="L102" s="214"/>
      <c r="M102" s="147">
        <f t="shared" si="19"/>
        <v>0</v>
      </c>
      <c r="N102" s="214"/>
      <c r="O102" s="147">
        <f t="shared" si="20"/>
        <v>0</v>
      </c>
      <c r="P102" s="75"/>
      <c r="Q102" s="100">
        <f t="shared" si="26"/>
        <v>0</v>
      </c>
      <c r="R102" s="233"/>
      <c r="S102" s="184">
        <f t="shared" si="27"/>
        <v>0</v>
      </c>
      <c r="T102" s="234"/>
      <c r="U102" s="184">
        <f t="shared" si="28"/>
        <v>0</v>
      </c>
      <c r="V102" s="234"/>
      <c r="W102" s="184">
        <f t="shared" si="29"/>
        <v>0</v>
      </c>
      <c r="X102" s="234"/>
      <c r="Y102" s="184">
        <f t="shared" si="30"/>
        <v>0</v>
      </c>
      <c r="Z102" s="75"/>
      <c r="AA102" s="100">
        <f t="shared" si="31"/>
        <v>0</v>
      </c>
      <c r="AB102" s="107"/>
      <c r="AC102" s="147">
        <f t="shared" si="32"/>
        <v>0</v>
      </c>
      <c r="AD102" s="107"/>
      <c r="AE102" s="147">
        <f t="shared" si="33"/>
        <v>0</v>
      </c>
      <c r="AF102" s="107"/>
      <c r="AG102" s="147">
        <f t="shared" si="34"/>
        <v>0</v>
      </c>
      <c r="AH102" s="107"/>
      <c r="AI102" s="147">
        <f t="shared" si="35"/>
        <v>0</v>
      </c>
      <c r="AJ102" s="75"/>
      <c r="AK102" s="100">
        <f t="shared" si="38"/>
        <v>0</v>
      </c>
      <c r="AL102" s="171"/>
      <c r="AM102" s="140">
        <f t="shared" si="37"/>
        <v>0</v>
      </c>
      <c r="AN102" s="83">
        <f t="shared" si="21"/>
        <v>0</v>
      </c>
    </row>
    <row r="103" spans="1:41" ht="15" customHeight="1">
      <c r="A103" s="85" t="s">
        <v>355</v>
      </c>
      <c r="B103" s="14" t="s">
        <v>66</v>
      </c>
      <c r="C103" s="18" t="s">
        <v>8</v>
      </c>
      <c r="D103" s="19">
        <v>60</v>
      </c>
      <c r="E103" s="20">
        <f t="shared" si="22"/>
        <v>0</v>
      </c>
      <c r="F103" s="75"/>
      <c r="G103" s="100">
        <f t="shared" si="39"/>
        <v>0</v>
      </c>
      <c r="H103" s="107"/>
      <c r="I103" s="147">
        <f t="shared" si="40"/>
        <v>0</v>
      </c>
      <c r="J103" s="214"/>
      <c r="K103" s="147">
        <f t="shared" si="25"/>
        <v>0</v>
      </c>
      <c r="L103" s="214"/>
      <c r="M103" s="147">
        <f t="shared" ref="M103:M106" si="41">IF($D103="",0,$D103*L103)</f>
        <v>0</v>
      </c>
      <c r="N103" s="214"/>
      <c r="O103" s="147">
        <f t="shared" ref="O103:O106" si="42">IF($D103="",0,$D103*N103)</f>
        <v>0</v>
      </c>
      <c r="P103" s="75"/>
      <c r="Q103" s="100">
        <f t="shared" si="26"/>
        <v>0</v>
      </c>
      <c r="R103" s="233"/>
      <c r="S103" s="184">
        <f t="shared" si="27"/>
        <v>0</v>
      </c>
      <c r="T103" s="234"/>
      <c r="U103" s="184">
        <f t="shared" si="28"/>
        <v>0</v>
      </c>
      <c r="V103" s="234"/>
      <c r="W103" s="184">
        <f t="shared" si="29"/>
        <v>0</v>
      </c>
      <c r="X103" s="234"/>
      <c r="Y103" s="184">
        <f t="shared" si="30"/>
        <v>0</v>
      </c>
      <c r="Z103" s="75"/>
      <c r="AA103" s="100">
        <f t="shared" si="31"/>
        <v>0</v>
      </c>
      <c r="AB103" s="107"/>
      <c r="AC103" s="147">
        <f t="shared" si="32"/>
        <v>0</v>
      </c>
      <c r="AD103" s="107"/>
      <c r="AE103" s="147">
        <f t="shared" si="33"/>
        <v>0</v>
      </c>
      <c r="AF103" s="107"/>
      <c r="AG103" s="147">
        <f t="shared" si="34"/>
        <v>0</v>
      </c>
      <c r="AH103" s="107"/>
      <c r="AI103" s="147">
        <f t="shared" si="35"/>
        <v>0</v>
      </c>
      <c r="AJ103" s="75"/>
      <c r="AK103" s="100">
        <f t="shared" si="38"/>
        <v>0</v>
      </c>
      <c r="AL103" s="171"/>
      <c r="AM103" s="140">
        <f t="shared" si="37"/>
        <v>0</v>
      </c>
      <c r="AN103" s="83">
        <f t="shared" si="21"/>
        <v>0</v>
      </c>
    </row>
    <row r="104" spans="1:41" ht="15" customHeight="1">
      <c r="A104" s="91" t="s">
        <v>372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ref="D104:D106" ca="1" si="43">IF(OR($C104="",$C104=0),"",VLOOKUP($C104,Ansätze,$D$11,FALSE))</f>
        <v>35</v>
      </c>
      <c r="E104" s="20">
        <f t="shared" si="22"/>
        <v>0</v>
      </c>
      <c r="F104" s="75"/>
      <c r="G104" s="100">
        <f t="shared" ca="1" si="39"/>
        <v>0</v>
      </c>
      <c r="H104" s="107"/>
      <c r="I104" s="147">
        <f t="shared" ca="1" si="40"/>
        <v>0</v>
      </c>
      <c r="J104" s="214"/>
      <c r="K104" s="147">
        <f t="shared" ca="1" si="25"/>
        <v>0</v>
      </c>
      <c r="L104" s="214"/>
      <c r="M104" s="147">
        <f t="shared" ca="1" si="41"/>
        <v>0</v>
      </c>
      <c r="N104" s="214"/>
      <c r="O104" s="147">
        <f t="shared" ca="1" si="42"/>
        <v>0</v>
      </c>
      <c r="P104" s="75"/>
      <c r="Q104" s="100">
        <f t="shared" ca="1" si="26"/>
        <v>0</v>
      </c>
      <c r="R104" s="233"/>
      <c r="S104" s="184">
        <f t="shared" ca="1" si="27"/>
        <v>0</v>
      </c>
      <c r="T104" s="234"/>
      <c r="U104" s="184">
        <f t="shared" ca="1" si="28"/>
        <v>0</v>
      </c>
      <c r="V104" s="234"/>
      <c r="W104" s="184">
        <f t="shared" ca="1" si="29"/>
        <v>0</v>
      </c>
      <c r="X104" s="234"/>
      <c r="Y104" s="184">
        <f t="shared" ca="1" si="30"/>
        <v>0</v>
      </c>
      <c r="Z104" s="75"/>
      <c r="AA104" s="100">
        <f t="shared" ca="1" si="31"/>
        <v>0</v>
      </c>
      <c r="AB104" s="107"/>
      <c r="AC104" s="147">
        <f t="shared" ca="1" si="32"/>
        <v>0</v>
      </c>
      <c r="AD104" s="107"/>
      <c r="AE104" s="147">
        <f t="shared" ca="1" si="33"/>
        <v>0</v>
      </c>
      <c r="AF104" s="107"/>
      <c r="AG104" s="147">
        <f t="shared" ca="1" si="34"/>
        <v>0</v>
      </c>
      <c r="AH104" s="107"/>
      <c r="AI104" s="147">
        <f t="shared" ca="1" si="35"/>
        <v>0</v>
      </c>
      <c r="AJ104" s="75"/>
      <c r="AK104" s="100">
        <f t="shared" ca="1" si="38"/>
        <v>0</v>
      </c>
      <c r="AL104" s="171"/>
      <c r="AM104" s="140">
        <f t="shared" ca="1" si="37"/>
        <v>0</v>
      </c>
      <c r="AN104" s="83">
        <f t="shared" ca="1" si="21"/>
        <v>0</v>
      </c>
    </row>
    <row r="105" spans="1:41" ht="15" customHeight="1">
      <c r="A105" s="91" t="s">
        <v>370</v>
      </c>
      <c r="B105" s="14" t="s">
        <v>66</v>
      </c>
      <c r="C105" s="18" t="str">
        <f ca="1">IF($A105="","",INDEX(INDIRECT("'MA-Liste'!"&amp;$C$11),MATCH($A105,'MA-Liste'!$M:$M,FALSE)))</f>
        <v>G</v>
      </c>
      <c r="D105" s="19">
        <f t="shared" ca="1" si="43"/>
        <v>35</v>
      </c>
      <c r="E105" s="20">
        <f t="shared" si="22"/>
        <v>0</v>
      </c>
      <c r="F105" s="75"/>
      <c r="G105" s="100">
        <f t="shared" ca="1" si="39"/>
        <v>0</v>
      </c>
      <c r="H105" s="107"/>
      <c r="I105" s="147">
        <f t="shared" ca="1" si="40"/>
        <v>0</v>
      </c>
      <c r="J105" s="214"/>
      <c r="K105" s="147">
        <f t="shared" ca="1" si="25"/>
        <v>0</v>
      </c>
      <c r="L105" s="214"/>
      <c r="M105" s="147">
        <f t="shared" ca="1" si="41"/>
        <v>0</v>
      </c>
      <c r="N105" s="214"/>
      <c r="O105" s="147">
        <f t="shared" ca="1" si="42"/>
        <v>0</v>
      </c>
      <c r="P105" s="75"/>
      <c r="Q105" s="100">
        <f t="shared" ca="1" si="26"/>
        <v>0</v>
      </c>
      <c r="R105" s="233"/>
      <c r="S105" s="184">
        <f t="shared" ca="1" si="27"/>
        <v>0</v>
      </c>
      <c r="T105" s="234"/>
      <c r="U105" s="184">
        <f t="shared" ca="1" si="28"/>
        <v>0</v>
      </c>
      <c r="V105" s="234"/>
      <c r="W105" s="184">
        <f t="shared" ca="1" si="29"/>
        <v>0</v>
      </c>
      <c r="X105" s="234"/>
      <c r="Y105" s="184">
        <f t="shared" ca="1" si="30"/>
        <v>0</v>
      </c>
      <c r="Z105" s="75"/>
      <c r="AA105" s="100">
        <f t="shared" ca="1" si="31"/>
        <v>0</v>
      </c>
      <c r="AB105" s="107"/>
      <c r="AC105" s="147">
        <f t="shared" ca="1" si="32"/>
        <v>0</v>
      </c>
      <c r="AD105" s="107"/>
      <c r="AE105" s="147">
        <f t="shared" ca="1" si="33"/>
        <v>0</v>
      </c>
      <c r="AF105" s="107"/>
      <c r="AG105" s="147">
        <f t="shared" ca="1" si="34"/>
        <v>0</v>
      </c>
      <c r="AH105" s="107"/>
      <c r="AI105" s="147">
        <f t="shared" ca="1" si="35"/>
        <v>0</v>
      </c>
      <c r="AJ105" s="75"/>
      <c r="AK105" s="100">
        <f t="shared" ca="1" si="38"/>
        <v>0</v>
      </c>
      <c r="AL105" s="171"/>
      <c r="AM105" s="140">
        <f t="shared" ca="1" si="37"/>
        <v>0</v>
      </c>
      <c r="AN105" s="83">
        <f t="shared" ca="1" si="21"/>
        <v>0</v>
      </c>
    </row>
    <row r="106" spans="1:41" ht="15" customHeight="1">
      <c r="A106" s="91" t="s">
        <v>381</v>
      </c>
      <c r="B106" s="14" t="s">
        <v>66</v>
      </c>
      <c r="C106" s="18" t="str">
        <f ca="1">IF($A106="","",INDEX(INDIRECT("'MA-Liste'!"&amp;$C$11),MATCH($A106,'MA-Liste'!$M:$M,FALSE)))</f>
        <v>C</v>
      </c>
      <c r="D106" s="19">
        <f t="shared" ca="1" si="43"/>
        <v>118</v>
      </c>
      <c r="E106" s="20">
        <f t="shared" si="22"/>
        <v>0</v>
      </c>
      <c r="F106" s="75"/>
      <c r="G106" s="100">
        <f t="shared" ca="1" si="39"/>
        <v>0</v>
      </c>
      <c r="H106" s="107"/>
      <c r="I106" s="147">
        <f t="shared" ca="1" si="40"/>
        <v>0</v>
      </c>
      <c r="J106" s="214"/>
      <c r="K106" s="147">
        <f t="shared" ca="1" si="25"/>
        <v>0</v>
      </c>
      <c r="L106" s="214"/>
      <c r="M106" s="147">
        <f t="shared" ca="1" si="41"/>
        <v>0</v>
      </c>
      <c r="N106" s="214"/>
      <c r="O106" s="147">
        <f t="shared" ca="1" si="42"/>
        <v>0</v>
      </c>
      <c r="P106" s="75"/>
      <c r="Q106" s="100">
        <f t="shared" ca="1" si="26"/>
        <v>0</v>
      </c>
      <c r="R106" s="233"/>
      <c r="S106" s="184">
        <f t="shared" ca="1" si="27"/>
        <v>0</v>
      </c>
      <c r="T106" s="234"/>
      <c r="U106" s="184">
        <f t="shared" ca="1" si="28"/>
        <v>0</v>
      </c>
      <c r="V106" s="234"/>
      <c r="W106" s="184">
        <f t="shared" ca="1" si="29"/>
        <v>0</v>
      </c>
      <c r="X106" s="234"/>
      <c r="Y106" s="184">
        <f t="shared" ca="1" si="30"/>
        <v>0</v>
      </c>
      <c r="Z106" s="75"/>
      <c r="AA106" s="100">
        <f t="shared" ca="1" si="31"/>
        <v>0</v>
      </c>
      <c r="AB106" s="107"/>
      <c r="AC106" s="147">
        <f t="shared" ca="1" si="32"/>
        <v>0</v>
      </c>
      <c r="AD106" s="107"/>
      <c r="AE106" s="147">
        <f t="shared" ca="1" si="33"/>
        <v>0</v>
      </c>
      <c r="AF106" s="107"/>
      <c r="AG106" s="147">
        <f t="shared" ca="1" si="34"/>
        <v>0</v>
      </c>
      <c r="AH106" s="107"/>
      <c r="AI106" s="147">
        <f t="shared" ca="1" si="35"/>
        <v>0</v>
      </c>
      <c r="AJ106" s="75"/>
      <c r="AK106" s="100">
        <f t="shared" ca="1" si="38"/>
        <v>0</v>
      </c>
      <c r="AL106" s="171"/>
      <c r="AM106" s="140">
        <f t="shared" ca="1" si="37"/>
        <v>0</v>
      </c>
      <c r="AN106" s="83">
        <f t="shared" ca="1" si="21"/>
        <v>0</v>
      </c>
    </row>
    <row r="107" spans="1:41" ht="15" customHeight="1">
      <c r="A107" s="91" t="s">
        <v>395</v>
      </c>
      <c r="B107" s="14" t="s">
        <v>66</v>
      </c>
      <c r="C107" s="18" t="str">
        <f ca="1">IF($A107="","",INDEX(INDIRECT("'MA-Liste'!"&amp;$C$11),MATCH($A107,'MA-Liste'!$M:$M,FALSE)))</f>
        <v>D</v>
      </c>
      <c r="D107" s="19">
        <v>100</v>
      </c>
      <c r="E107" s="20">
        <f t="shared" ref="E107" si="44">F107+H107+J107+L107+N107++V107+X107+AF107+AH107+P107+R107+T107+Z107+AB107+AD107+AJ107+AL107</f>
        <v>3</v>
      </c>
      <c r="F107" s="75"/>
      <c r="G107" s="100">
        <f t="shared" si="39"/>
        <v>0</v>
      </c>
      <c r="H107" s="107"/>
      <c r="I107" s="147">
        <f t="shared" si="40"/>
        <v>0</v>
      </c>
      <c r="J107" s="214"/>
      <c r="K107" s="147">
        <f t="shared" ref="K107" si="45">IF($D107="",0,$D107*J107)</f>
        <v>0</v>
      </c>
      <c r="L107" s="214"/>
      <c r="M107" s="147">
        <f t="shared" ref="M107" si="46">IF($D107="",0,$D107*L107)</f>
        <v>0</v>
      </c>
      <c r="N107" s="214"/>
      <c r="O107" s="147">
        <f t="shared" ref="O107" si="47">IF($D107="",0,$D107*N107)</f>
        <v>0</v>
      </c>
      <c r="P107" s="75"/>
      <c r="Q107" s="100">
        <f t="shared" ref="Q107" si="48">IF($D107="",0,$D107*P107)</f>
        <v>0</v>
      </c>
      <c r="R107" s="233"/>
      <c r="S107" s="184">
        <f t="shared" ref="S107" si="49">IF($D107="",0,$D107*R107)</f>
        <v>0</v>
      </c>
      <c r="T107" s="234"/>
      <c r="U107" s="184">
        <f t="shared" ref="U107" si="50">IF($D107="",0,$D107*T107)</f>
        <v>0</v>
      </c>
      <c r="V107" s="234"/>
      <c r="W107" s="184">
        <f t="shared" ref="W107" si="51">IF($D107="",0,$D107*V107)</f>
        <v>0</v>
      </c>
      <c r="X107" s="234"/>
      <c r="Y107" s="184">
        <f t="shared" ref="Y107" si="52">IF($D107="",0,$D107*X107)</f>
        <v>0</v>
      </c>
      <c r="Z107" s="75"/>
      <c r="AA107" s="100">
        <f t="shared" ref="AA107" si="53">IF($D107="",0,$D107*Z107)</f>
        <v>0</v>
      </c>
      <c r="AB107" s="107"/>
      <c r="AC107" s="147">
        <f t="shared" ref="AC107" si="54">IF($D107="",0,$D107*AB107)</f>
        <v>0</v>
      </c>
      <c r="AD107" s="107"/>
      <c r="AE107" s="147">
        <f t="shared" ref="AE107" si="55">IF($D107="",0,$D107*AD107)</f>
        <v>0</v>
      </c>
      <c r="AF107" s="107">
        <v>3</v>
      </c>
      <c r="AG107" s="147">
        <f t="shared" ref="AG107" si="56">IF($D107="",0,$D107*AF107)</f>
        <v>300</v>
      </c>
      <c r="AH107" s="107"/>
      <c r="AI107" s="147">
        <f t="shared" ref="AI107" si="57">IF($D107="",0,$D107*AH107)</f>
        <v>0</v>
      </c>
      <c r="AJ107" s="75"/>
      <c r="AK107" s="100">
        <f t="shared" ref="AK107" si="58">IF($D107="",0,$D107*AJ107)</f>
        <v>0</v>
      </c>
      <c r="AL107" s="171"/>
      <c r="AM107" s="140">
        <f t="shared" ref="AM107" si="59">IF($D107="",0,$D107*AL107)</f>
        <v>0</v>
      </c>
      <c r="AN107" s="83">
        <f t="shared" ref="AN107" si="60">IF(D107="",0,D107*E107)</f>
        <v>300</v>
      </c>
    </row>
    <row r="108" spans="1:41" ht="15" customHeight="1">
      <c r="A108" s="85"/>
      <c r="B108" s="14"/>
      <c r="C108" s="18"/>
      <c r="D108" s="19"/>
      <c r="E108" s="20"/>
      <c r="F108" s="75"/>
      <c r="G108" s="100"/>
      <c r="H108" s="107"/>
      <c r="I108" s="147"/>
      <c r="J108" s="214"/>
      <c r="K108" s="147"/>
      <c r="L108" s="214"/>
      <c r="M108" s="147"/>
      <c r="N108" s="214"/>
      <c r="O108" s="147"/>
      <c r="P108" s="75"/>
      <c r="Q108" s="100"/>
      <c r="R108" s="233"/>
      <c r="S108" s="184"/>
      <c r="T108" s="234"/>
      <c r="U108" s="184"/>
      <c r="V108" s="234"/>
      <c r="W108" s="184"/>
      <c r="X108" s="234"/>
      <c r="Y108" s="184"/>
      <c r="Z108" s="75"/>
      <c r="AA108" s="100"/>
      <c r="AB108" s="107"/>
      <c r="AC108" s="147"/>
      <c r="AD108" s="107"/>
      <c r="AE108" s="147"/>
      <c r="AF108" s="107"/>
      <c r="AG108" s="147"/>
      <c r="AH108" s="107"/>
      <c r="AI108" s="147"/>
      <c r="AJ108" s="75"/>
      <c r="AK108" s="100"/>
      <c r="AL108" s="171"/>
      <c r="AM108" s="140"/>
      <c r="AN108" s="83">
        <f t="shared" si="21"/>
        <v>0</v>
      </c>
    </row>
    <row r="109" spans="1:41" s="62" customFormat="1" ht="15" customHeight="1">
      <c r="A109" s="86"/>
      <c r="C109" s="63" t="s">
        <v>155</v>
      </c>
      <c r="D109" s="57"/>
      <c r="E109" s="20">
        <f t="shared" ref="E109" si="61">F109+H109+J109+P109+R109+T109+Z109+AB109+AD109+AJ109+AL109</f>
        <v>0</v>
      </c>
      <c r="F109" s="76">
        <f>SUM(F12:F108)</f>
        <v>0</v>
      </c>
      <c r="G109" s="77"/>
      <c r="H109" s="154">
        <f>SUM(H12:H108)</f>
        <v>0</v>
      </c>
      <c r="I109" s="155"/>
      <c r="J109" s="207">
        <f>SUM(J12:J108)</f>
        <v>0</v>
      </c>
      <c r="K109" s="207"/>
      <c r="L109" s="207">
        <f>SUM(L12:L108)</f>
        <v>10.75</v>
      </c>
      <c r="M109" s="207"/>
      <c r="N109" s="207">
        <f>SUM(N12:N108)</f>
        <v>2.25</v>
      </c>
      <c r="O109" s="207"/>
      <c r="P109" s="76">
        <f>SUM(P12:P108)</f>
        <v>0</v>
      </c>
      <c r="Q109" s="77"/>
      <c r="R109" s="185">
        <f>SUM(R12:R108)</f>
        <v>0</v>
      </c>
      <c r="S109" s="186"/>
      <c r="T109" s="212">
        <f>SUM(T12:T108)</f>
        <v>0</v>
      </c>
      <c r="U109" s="212"/>
      <c r="V109" s="212">
        <f>SUM(V12:V108)</f>
        <v>0</v>
      </c>
      <c r="W109" s="212"/>
      <c r="X109" s="212">
        <f>SUM(X12:X108)</f>
        <v>26.5</v>
      </c>
      <c r="Y109" s="212"/>
      <c r="Z109" s="76">
        <f>SUM(Z12:Z108)</f>
        <v>0</v>
      </c>
      <c r="AA109" s="77"/>
      <c r="AB109" s="154">
        <f>SUM(AB12:AB108)</f>
        <v>0</v>
      </c>
      <c r="AC109" s="155"/>
      <c r="AD109" s="154">
        <f>SUM(AD12:AD108)</f>
        <v>0</v>
      </c>
      <c r="AE109" s="155"/>
      <c r="AF109" s="154">
        <f>SUM(AF12:AF108)</f>
        <v>4.5</v>
      </c>
      <c r="AG109" s="155"/>
      <c r="AH109" s="154">
        <f>SUM(AH12:AH108)</f>
        <v>1.75</v>
      </c>
      <c r="AI109" s="155"/>
      <c r="AJ109" s="76">
        <f>SUM(AJ12:AJ108)</f>
        <v>0</v>
      </c>
      <c r="AK109" s="77"/>
      <c r="AL109" s="77">
        <f>SUM(AL12:AL108)</f>
        <v>0</v>
      </c>
      <c r="AM109" s="77"/>
      <c r="AN109" s="77"/>
    </row>
    <row r="110" spans="1:41" ht="9.75" customHeight="1">
      <c r="A110" s="87"/>
      <c r="B110" s="40"/>
      <c r="C110" s="69"/>
      <c r="D110" s="70"/>
      <c r="E110" s="70"/>
      <c r="F110" s="78"/>
      <c r="G110" s="79"/>
      <c r="H110" s="156"/>
      <c r="I110" s="157"/>
      <c r="J110" s="208"/>
      <c r="K110" s="208"/>
      <c r="L110" s="208"/>
      <c r="M110" s="208"/>
      <c r="N110" s="208"/>
      <c r="O110" s="208"/>
      <c r="P110" s="78"/>
      <c r="Q110" s="79"/>
      <c r="R110" s="187"/>
      <c r="S110" s="188"/>
      <c r="T110" s="213"/>
      <c r="U110" s="213"/>
      <c r="V110" s="213"/>
      <c r="W110" s="213"/>
      <c r="X110" s="213"/>
      <c r="Y110" s="213"/>
      <c r="Z110" s="78"/>
      <c r="AA110" s="79"/>
      <c r="AB110" s="156"/>
      <c r="AC110" s="157"/>
      <c r="AD110" s="156"/>
      <c r="AE110" s="157"/>
      <c r="AF110" s="156"/>
      <c r="AG110" s="157"/>
      <c r="AH110" s="156"/>
      <c r="AI110" s="157"/>
      <c r="AJ110" s="78"/>
      <c r="AK110" s="79"/>
      <c r="AL110" s="70"/>
      <c r="AM110" s="70"/>
      <c r="AN110" s="70"/>
      <c r="AO110" s="65"/>
    </row>
    <row r="111" spans="1:41" s="14" customFormat="1" ht="15" customHeight="1">
      <c r="A111" s="159"/>
      <c r="B111" s="159"/>
      <c r="C111" s="67" t="s">
        <v>156</v>
      </c>
      <c r="D111" s="160"/>
      <c r="E111" s="161"/>
      <c r="F111" s="80"/>
      <c r="G111" s="81">
        <f ca="1">SUM(G12:G110)</f>
        <v>0</v>
      </c>
      <c r="H111" s="80"/>
      <c r="I111" s="81">
        <f ca="1">SUM(I12:I110)</f>
        <v>0</v>
      </c>
      <c r="J111" s="97"/>
      <c r="K111" s="97">
        <f ca="1">SUM(K12:K110)</f>
        <v>0</v>
      </c>
      <c r="L111" s="97"/>
      <c r="M111" s="97">
        <f ca="1">SUM(M12:M110)</f>
        <v>1268.5</v>
      </c>
      <c r="N111" s="97"/>
      <c r="O111" s="97">
        <f ca="1">SUM(O12:O110)</f>
        <v>315</v>
      </c>
      <c r="P111" s="80"/>
      <c r="Q111" s="81">
        <f ca="1">SUM(Q12:Q110)</f>
        <v>0</v>
      </c>
      <c r="R111" s="80"/>
      <c r="S111" s="81">
        <f ca="1">SUM(S12:S110)</f>
        <v>0</v>
      </c>
      <c r="T111" s="97"/>
      <c r="U111" s="97">
        <f ca="1">SUM(U12:U110)</f>
        <v>0</v>
      </c>
      <c r="V111" s="97"/>
      <c r="W111" s="97">
        <f ca="1">SUM(W12:W110)</f>
        <v>0</v>
      </c>
      <c r="X111" s="97"/>
      <c r="Y111" s="97">
        <f ca="1">SUM(Y12:Y110)</f>
        <v>3131</v>
      </c>
      <c r="Z111" s="80"/>
      <c r="AA111" s="81">
        <f ca="1">SUM(AA12:AA110)</f>
        <v>0</v>
      </c>
      <c r="AB111" s="80"/>
      <c r="AC111" s="81">
        <f ca="1">SUM(AC12:AC110)</f>
        <v>0</v>
      </c>
      <c r="AD111" s="80"/>
      <c r="AE111" s="81">
        <f ca="1">SUM(AE12:AE110)</f>
        <v>0</v>
      </c>
      <c r="AF111" s="80"/>
      <c r="AG111" s="81">
        <f ca="1">SUM(AG12:AG110)</f>
        <v>450</v>
      </c>
      <c r="AH111" s="80"/>
      <c r="AI111" s="81">
        <f ca="1">SUM(AI12:AI110)</f>
        <v>245</v>
      </c>
      <c r="AJ111" s="80"/>
      <c r="AK111" s="81">
        <f ca="1">SUM(AK12:AK110)</f>
        <v>0</v>
      </c>
      <c r="AL111" s="81"/>
      <c r="AM111" s="81">
        <f ca="1">SUM(AM12:AM110)</f>
        <v>0</v>
      </c>
      <c r="AN111" s="81">
        <f ca="1">SUM(AN13:AN110)</f>
        <v>5409.5</v>
      </c>
    </row>
    <row r="112" spans="1:41">
      <c r="C112" s="41" t="s">
        <v>25</v>
      </c>
      <c r="F112" s="41"/>
      <c r="G112" s="41"/>
      <c r="H112" s="41"/>
      <c r="I112" s="41"/>
      <c r="J112" s="41"/>
      <c r="K112" s="41"/>
      <c r="L112" s="41"/>
      <c r="M112" s="41"/>
      <c r="N112" s="41"/>
      <c r="O112" s="41"/>
      <c r="P112" s="41"/>
      <c r="Q112" s="41"/>
      <c r="R112" s="191"/>
      <c r="S112" s="191"/>
      <c r="T112" s="191"/>
      <c r="U112" s="191"/>
      <c r="V112" s="191"/>
      <c r="W112" s="191"/>
      <c r="X112" s="191"/>
      <c r="Y112" s="191"/>
      <c r="Z112" s="41"/>
      <c r="AA112" s="41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1"/>
      <c r="AM112" s="41"/>
      <c r="AN112" s="42">
        <f ca="1">SUBTOTAL(9,AN13:AN110)</f>
        <v>5409.5</v>
      </c>
    </row>
    <row r="113" spans="1:40">
      <c r="C113" s="56"/>
      <c r="F113" s="56"/>
      <c r="G113" s="56"/>
      <c r="H113" s="158"/>
      <c r="I113" s="158"/>
      <c r="J113" s="158"/>
      <c r="K113" s="158"/>
      <c r="L113" s="158"/>
      <c r="M113" s="158"/>
      <c r="N113" s="158"/>
      <c r="O113" s="158"/>
      <c r="P113" s="56"/>
      <c r="Q113" s="56"/>
      <c r="R113" s="192"/>
      <c r="S113" s="192"/>
      <c r="T113" s="192"/>
      <c r="U113" s="192"/>
      <c r="V113" s="192"/>
      <c r="W113" s="192"/>
      <c r="X113" s="192"/>
      <c r="Y113" s="192"/>
      <c r="Z113" s="56"/>
      <c r="AA113" s="56"/>
      <c r="AB113" s="158"/>
      <c r="AC113" s="158"/>
      <c r="AD113" s="158"/>
      <c r="AE113" s="158"/>
      <c r="AF113" s="158"/>
      <c r="AG113" s="158"/>
      <c r="AH113" s="158"/>
      <c r="AI113" s="158"/>
      <c r="AJ113" s="56"/>
      <c r="AK113" s="56"/>
      <c r="AL113" s="56"/>
      <c r="AM113" s="56"/>
    </row>
    <row r="114" spans="1:40">
      <c r="A114" s="218" t="s">
        <v>309</v>
      </c>
      <c r="B114">
        <v>3.5</v>
      </c>
      <c r="AN114" s="19"/>
    </row>
    <row r="118" spans="1:40">
      <c r="S118" s="193">
        <f>SUM(S114:S117)</f>
        <v>0</v>
      </c>
    </row>
    <row r="123" spans="1:40">
      <c r="AN123" s="21">
        <f>SUM(AN121-AN120)</f>
        <v>0</v>
      </c>
    </row>
  </sheetData>
  <autoFilter ref="A12:AN111" xr:uid="{00000000-0009-0000-0000-000041000000}"/>
  <mergeCells count="19">
    <mergeCell ref="AL10:AM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 xr:uid="{00000000-0002-0000-4100-000000000000}">
      <formula1>Jahr</formula1>
    </dataValidation>
    <dataValidation type="list" allowBlank="1" showInputMessage="1" showErrorMessage="1" sqref="C12" xr:uid="{00000000-0002-0000-4100-000001000000}">
      <formula1>Kategorie</formula1>
    </dataValidation>
    <dataValidation type="list" allowBlank="1" showInputMessage="1" showErrorMessage="1" sqref="A13:A111" xr:uid="{00000000-0002-0000-41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>
    <tabColor rgb="FFFF0000"/>
    <pageSetUpPr fitToPage="1"/>
  </sheetPr>
  <dimension ref="A1:AP124"/>
  <sheetViews>
    <sheetView topLeftCell="U85" zoomScale="120" zoomScaleNormal="120" zoomScaleSheetLayoutView="100" workbookViewId="0">
      <selection activeCell="O112" sqref="O11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5" width="9.7109375" style="193" customWidth="1"/>
    <col min="26" max="27" width="9.7109375" style="21" customWidth="1"/>
    <col min="28" max="35" width="9.7109375" style="127" customWidth="1"/>
    <col min="36" max="39" width="9.7109375" style="21" customWidth="1"/>
    <col min="40" max="40" width="11.85546875" style="21" customWidth="1"/>
    <col min="41" max="41" width="9.7109375" customWidth="1"/>
  </cols>
  <sheetData>
    <row r="1" spans="1:42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3"/>
      <c r="AA1" s="3"/>
      <c r="AB1" s="123"/>
      <c r="AC1" s="123"/>
      <c r="AD1" s="123"/>
      <c r="AE1" s="123"/>
      <c r="AF1" s="123"/>
      <c r="AG1" s="123"/>
      <c r="AH1" s="123"/>
      <c r="AI1" s="123"/>
      <c r="AJ1" s="3"/>
      <c r="AK1" s="3"/>
      <c r="AL1" s="3"/>
      <c r="AM1" s="3"/>
      <c r="AN1" s="3"/>
      <c r="AO1" s="3"/>
    </row>
    <row r="2" spans="1:42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AB2" s="8"/>
      <c r="AC2" s="8"/>
      <c r="AD2" s="8"/>
      <c r="AE2" s="8"/>
      <c r="AF2" s="8"/>
      <c r="AG2" s="8"/>
      <c r="AH2" s="8"/>
      <c r="AI2" s="8"/>
    </row>
    <row r="3" spans="1:42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AB3" s="8"/>
      <c r="AC3" s="8"/>
      <c r="AD3" s="8"/>
      <c r="AE3" s="8"/>
      <c r="AF3" s="8"/>
      <c r="AG3" s="8"/>
      <c r="AH3" s="8"/>
      <c r="AI3" s="8"/>
    </row>
    <row r="4" spans="1:42" s="15" customFormat="1" ht="15">
      <c r="A4" s="106" t="s">
        <v>159</v>
      </c>
      <c r="B4" s="278" t="str">
        <f>IF(Vertragsdaten!B6="","",Vertragsdaten!B6)</f>
        <v>EP SIEP</v>
      </c>
      <c r="C4" s="278"/>
      <c r="D4" s="27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59"/>
      <c r="AA4" s="59"/>
      <c r="AB4" s="150"/>
      <c r="AC4" s="150"/>
      <c r="AD4" s="150"/>
      <c r="AE4" s="150"/>
      <c r="AF4" s="150"/>
      <c r="AG4" s="150"/>
      <c r="AH4" s="150"/>
      <c r="AI4" s="150"/>
      <c r="AJ4" s="59"/>
      <c r="AK4" s="59"/>
      <c r="AL4" s="59"/>
      <c r="AM4" s="59"/>
      <c r="AN4" s="59"/>
      <c r="AO4" s="59"/>
    </row>
    <row r="5" spans="1:42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AB5" s="8"/>
      <c r="AC5" s="8"/>
      <c r="AD5" s="8"/>
      <c r="AE5" s="8"/>
      <c r="AF5" s="8"/>
      <c r="AG5" s="8"/>
      <c r="AH5" s="8"/>
      <c r="AI5" s="8"/>
    </row>
    <row r="6" spans="1:4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4"/>
      <c r="AO6" s="84"/>
    </row>
    <row r="7" spans="1:42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AB7" s="8"/>
      <c r="AC7" s="8"/>
      <c r="AD7" s="8"/>
      <c r="AE7" s="8"/>
      <c r="AF7" s="8"/>
      <c r="AG7" s="8"/>
      <c r="AH7" s="8"/>
      <c r="AI7" s="8"/>
      <c r="AN7" s="64"/>
      <c r="AO7" s="64"/>
    </row>
    <row r="8" spans="1:42" s="8" customFormat="1" ht="15">
      <c r="A8" s="106" t="s">
        <v>161</v>
      </c>
      <c r="B8" s="354">
        <v>44378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4"/>
      <c r="AO8" s="84"/>
    </row>
    <row r="9" spans="1:42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/>
      <c r="AA9"/>
      <c r="AB9" s="14"/>
      <c r="AC9" s="14"/>
      <c r="AD9" s="14"/>
      <c r="AE9" s="14"/>
      <c r="AF9" s="14"/>
      <c r="AG9" s="14"/>
      <c r="AH9" s="14"/>
      <c r="AI9" s="14"/>
      <c r="AJ9"/>
      <c r="AK9"/>
      <c r="AL9"/>
      <c r="AM9"/>
      <c r="AN9"/>
    </row>
    <row r="10" spans="1:4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392</v>
      </c>
      <c r="O10" s="356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58" t="s">
        <v>384</v>
      </c>
      <c r="W10" s="359"/>
      <c r="X10" s="358" t="s">
        <v>398</v>
      </c>
      <c r="Y10" s="359"/>
      <c r="Z10" s="352" t="s">
        <v>267</v>
      </c>
      <c r="AA10" s="357"/>
      <c r="AB10" s="352" t="s">
        <v>269</v>
      </c>
      <c r="AC10" s="357"/>
      <c r="AD10" s="352" t="s">
        <v>323</v>
      </c>
      <c r="AE10" s="357"/>
      <c r="AF10" s="352" t="s">
        <v>383</v>
      </c>
      <c r="AG10" s="357"/>
      <c r="AH10" s="352" t="s">
        <v>394</v>
      </c>
      <c r="AI10" s="357"/>
      <c r="AJ10" s="352" t="s">
        <v>196</v>
      </c>
      <c r="AK10" s="353"/>
      <c r="AL10" s="352" t="s">
        <v>297</v>
      </c>
      <c r="AM10" s="353"/>
      <c r="AN10"/>
    </row>
    <row r="11" spans="1:4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72"/>
      <c r="AA11" s="73"/>
      <c r="AB11" s="151"/>
      <c r="AC11" s="152"/>
      <c r="AD11" s="151"/>
      <c r="AE11" s="152"/>
      <c r="AF11" s="151"/>
      <c r="AG11" s="152"/>
      <c r="AH11" s="151"/>
      <c r="AI11" s="152"/>
      <c r="AJ11" s="72"/>
      <c r="AK11" s="73"/>
      <c r="AL11" s="66"/>
      <c r="AM11" s="66"/>
      <c r="AN11"/>
    </row>
    <row r="12" spans="1:4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82" t="s">
        <v>23</v>
      </c>
      <c r="AK12" s="13" t="s">
        <v>157</v>
      </c>
      <c r="AL12" s="13" t="s">
        <v>23</v>
      </c>
      <c r="AM12" s="13" t="s">
        <v>157</v>
      </c>
      <c r="AN12" s="61" t="s">
        <v>154</v>
      </c>
    </row>
    <row r="13" spans="1:4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1" ca="1" si="0">IF(OR($C13="",$C13=0),"",VLOOKUP($C13,Ansätze,$D$11,FALSE))</f>
        <v>140</v>
      </c>
      <c r="E13" s="20">
        <f>F13+H13+J13+L13+N13++V13+X13+AF13+AH13+P13+R13+T13+Z13+AB13+AD13+AJ13+AL13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20"/>
      <c r="AA13" s="99">
        <f ca="1">IF($D13="",0,$D13*Z13)</f>
        <v>0</v>
      </c>
      <c r="AB13" s="121"/>
      <c r="AC13" s="153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120"/>
      <c r="AK13" s="99">
        <f ca="1">IF($D13="",0,$D13*AJ13)</f>
        <v>0</v>
      </c>
      <c r="AL13" s="171"/>
      <c r="AM13" s="140">
        <f ca="1">IF($D13="",0,$D13*AL13)</f>
        <v>0</v>
      </c>
      <c r="AN13" s="83">
        <f t="shared" ref="AN13:AN76" ca="1" si="1">IF(D13="",0,D13*E13)</f>
        <v>0</v>
      </c>
      <c r="AP13" s="71"/>
    </row>
    <row r="14" spans="1:4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F14+H14+J14+L14+N14++V14+X14+AF14+AH14+P14+R14+T14+Z14+AB14+AD14+AJ14+AL14</f>
        <v>0</v>
      </c>
      <c r="F14" s="107"/>
      <c r="G14" s="100">
        <f t="shared" ref="G14:I81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2" ca="1" si="4">IF($D14="",0,$D14*J14)</f>
        <v>0</v>
      </c>
      <c r="L14" s="122"/>
      <c r="M14" s="147">
        <f t="shared" ref="M14:M29" ca="1" si="5">IF($D14="",0,$D14*L14)</f>
        <v>0</v>
      </c>
      <c r="N14" s="122"/>
      <c r="O14" s="147">
        <f t="shared" ref="O14:O29" ca="1" si="6">IF($D14="",0,$D14*N14)</f>
        <v>0</v>
      </c>
      <c r="P14" s="104"/>
      <c r="Q14" s="100">
        <f t="shared" ref="Q14:Q82" ca="1" si="7">IF($D14="",0,$D14*P14)</f>
        <v>0</v>
      </c>
      <c r="R14" s="183"/>
      <c r="S14" s="184">
        <f t="shared" ref="S14:S82" ca="1" si="8">IF($D14="",0,$D14*R14)</f>
        <v>0</v>
      </c>
      <c r="T14" s="183"/>
      <c r="U14" s="184">
        <f t="shared" ref="U14:U82" ca="1" si="9">IF($D14="",0,$D14*T14)</f>
        <v>0</v>
      </c>
      <c r="V14" s="183"/>
      <c r="W14" s="184">
        <f t="shared" ref="W14:W82" ca="1" si="10">IF($D14="",0,$D14*V14)</f>
        <v>0</v>
      </c>
      <c r="X14" s="183"/>
      <c r="Y14" s="184">
        <f t="shared" ref="Y14:Y82" ca="1" si="11">IF($D14="",0,$D14*X14)</f>
        <v>0</v>
      </c>
      <c r="Z14" s="104"/>
      <c r="AA14" s="100">
        <f t="shared" ref="AA14:AA82" ca="1" si="12">IF($D14="",0,$D14*Z14)</f>
        <v>0</v>
      </c>
      <c r="AB14" s="122"/>
      <c r="AC14" s="147">
        <f t="shared" ref="AC14:AC82" ca="1" si="13">IF($D14="",0,$D14*AB14)</f>
        <v>0</v>
      </c>
      <c r="AD14" s="122"/>
      <c r="AE14" s="147">
        <f t="shared" ref="AE14:AE82" ca="1" si="14">IF($D14="",0,$D14*AD14)</f>
        <v>0</v>
      </c>
      <c r="AF14" s="122"/>
      <c r="AG14" s="147">
        <f t="shared" ref="AG14:AG82" ca="1" si="15">IF($D14="",0,$D14*AF14)</f>
        <v>0</v>
      </c>
      <c r="AH14" s="122"/>
      <c r="AI14" s="147">
        <f t="shared" ref="AI14:AI82" ca="1" si="16">IF($D14="",0,$D14*AH14)</f>
        <v>0</v>
      </c>
      <c r="AJ14" s="104"/>
      <c r="AK14" s="100">
        <f t="shared" ref="AK14:AK82" ca="1" si="17">IF($D14="",0,$D14*AJ14)</f>
        <v>0</v>
      </c>
      <c r="AL14" s="171"/>
      <c r="AM14" s="140">
        <f ca="1">IF($D14="",0,$D14*AL14)</f>
        <v>0</v>
      </c>
      <c r="AN14" s="83">
        <f t="shared" ca="1" si="1"/>
        <v>0</v>
      </c>
    </row>
    <row r="15" spans="1:4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04"/>
      <c r="AA15" s="100">
        <f t="shared" ca="1" si="12"/>
        <v>0</v>
      </c>
      <c r="AB15" s="122"/>
      <c r="AC15" s="147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104"/>
      <c r="AK15" s="100">
        <f t="shared" ca="1" si="17"/>
        <v>0</v>
      </c>
      <c r="AL15" s="171"/>
      <c r="AM15" s="140">
        <f t="shared" ref="AM15:AM82" ca="1" si="18">IF($D15="",0,$D15*AL15)</f>
        <v>0</v>
      </c>
      <c r="AN15" s="83">
        <f t="shared" ca="1" si="1"/>
        <v>0</v>
      </c>
    </row>
    <row r="16" spans="1:4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04"/>
      <c r="AA16" s="100">
        <f t="shared" ca="1" si="12"/>
        <v>0</v>
      </c>
      <c r="AB16" s="122"/>
      <c r="AC16" s="147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104"/>
      <c r="AK16" s="100">
        <f t="shared" ca="1" si="17"/>
        <v>0</v>
      </c>
      <c r="AL16" s="171"/>
      <c r="AM16" s="140">
        <f t="shared" ca="1" si="18"/>
        <v>0</v>
      </c>
      <c r="AN16" s="83">
        <f t="shared" ca="1" si="1"/>
        <v>0</v>
      </c>
    </row>
    <row r="17" spans="1:40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04"/>
      <c r="AA17" s="100">
        <f t="shared" si="12"/>
        <v>0</v>
      </c>
      <c r="AB17" s="122"/>
      <c r="AC17" s="147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104"/>
      <c r="AK17" s="100">
        <f t="shared" si="17"/>
        <v>0</v>
      </c>
      <c r="AL17" s="171"/>
      <c r="AM17" s="140">
        <f>IF($D17="",0,$D17*AL17)</f>
        <v>0</v>
      </c>
      <c r="AN17" s="83">
        <f t="shared" si="1"/>
        <v>0</v>
      </c>
    </row>
    <row r="18" spans="1:40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7.5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/>
      <c r="M18" s="147">
        <f t="shared" ca="1" si="5"/>
        <v>0</v>
      </c>
      <c r="N18" s="122">
        <v>3.25</v>
      </c>
      <c r="O18" s="147">
        <f t="shared" ca="1" si="6"/>
        <v>455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83"/>
      <c r="W18" s="184">
        <f t="shared" ca="1" si="10"/>
        <v>0</v>
      </c>
      <c r="X18" s="183">
        <v>1.75</v>
      </c>
      <c r="Y18" s="147">
        <f t="shared" ca="1" si="11"/>
        <v>245</v>
      </c>
      <c r="Z18" s="104"/>
      <c r="AA18" s="100">
        <f t="shared" ca="1" si="12"/>
        <v>0</v>
      </c>
      <c r="AB18" s="122"/>
      <c r="AC18" s="147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>
        <v>2.5</v>
      </c>
      <c r="AI18" s="147">
        <f t="shared" ca="1" si="16"/>
        <v>350</v>
      </c>
      <c r="AJ18" s="104"/>
      <c r="AK18" s="100">
        <f t="shared" ca="1" si="17"/>
        <v>0</v>
      </c>
      <c r="AL18" s="171"/>
      <c r="AM18" s="140">
        <f ca="1">IF($D18="",0,$D18*AL18)</f>
        <v>0</v>
      </c>
      <c r="AN18" s="83">
        <f ca="1">IF(D18="",0,D18*E18)</f>
        <v>1050</v>
      </c>
    </row>
    <row r="19" spans="1:40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83"/>
      <c r="W19" s="184">
        <f t="shared" ca="1" si="10"/>
        <v>0</v>
      </c>
      <c r="X19" s="183"/>
      <c r="Y19" s="184">
        <f t="shared" ca="1" si="11"/>
        <v>0</v>
      </c>
      <c r="Z19" s="104"/>
      <c r="AA19" s="100">
        <f t="shared" ca="1" si="12"/>
        <v>0</v>
      </c>
      <c r="AB19" s="122"/>
      <c r="AC19" s="147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104"/>
      <c r="AK19" s="100">
        <f t="shared" ca="1" si="17"/>
        <v>0</v>
      </c>
      <c r="AL19" s="171"/>
      <c r="AM19" s="140">
        <f t="shared" ca="1" si="18"/>
        <v>0</v>
      </c>
      <c r="AN19" s="83">
        <f t="shared" ca="1" si="1"/>
        <v>0</v>
      </c>
    </row>
    <row r="20" spans="1:40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83"/>
      <c r="W20" s="184">
        <f t="shared" ca="1" si="10"/>
        <v>0</v>
      </c>
      <c r="X20" s="183"/>
      <c r="Y20" s="184">
        <f t="shared" ca="1" si="11"/>
        <v>0</v>
      </c>
      <c r="Z20" s="104"/>
      <c r="AA20" s="100">
        <f t="shared" ca="1" si="12"/>
        <v>0</v>
      </c>
      <c r="AB20" s="122"/>
      <c r="AC20" s="147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104"/>
      <c r="AK20" s="100">
        <f t="shared" ca="1" si="17"/>
        <v>0</v>
      </c>
      <c r="AL20" s="171"/>
      <c r="AM20" s="140">
        <f t="shared" ca="1" si="18"/>
        <v>0</v>
      </c>
      <c r="AN20" s="83">
        <f t="shared" ca="1" si="1"/>
        <v>0</v>
      </c>
    </row>
    <row r="21" spans="1:40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83"/>
      <c r="W21" s="184">
        <f t="shared" ca="1" si="10"/>
        <v>0</v>
      </c>
      <c r="X21" s="183"/>
      <c r="Y21" s="184">
        <f t="shared" ca="1" si="11"/>
        <v>0</v>
      </c>
      <c r="Z21" s="104"/>
      <c r="AA21" s="100">
        <f t="shared" ca="1" si="12"/>
        <v>0</v>
      </c>
      <c r="AB21" s="122"/>
      <c r="AC21" s="147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104"/>
      <c r="AK21" s="100">
        <f t="shared" ca="1" si="17"/>
        <v>0</v>
      </c>
      <c r="AL21" s="171"/>
      <c r="AM21" s="140">
        <f t="shared" ca="1" si="18"/>
        <v>0</v>
      </c>
      <c r="AN21" s="83">
        <f t="shared" ca="1" si="1"/>
        <v>0</v>
      </c>
    </row>
    <row r="22" spans="1:40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83"/>
      <c r="W22" s="184">
        <f t="shared" ca="1" si="10"/>
        <v>0</v>
      </c>
      <c r="X22" s="183"/>
      <c r="Y22" s="184">
        <f t="shared" ca="1" si="11"/>
        <v>0</v>
      </c>
      <c r="Z22" s="104"/>
      <c r="AA22" s="100">
        <f t="shared" ca="1" si="12"/>
        <v>0</v>
      </c>
      <c r="AB22" s="122"/>
      <c r="AC22" s="147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104"/>
      <c r="AK22" s="100">
        <f t="shared" ca="1" si="17"/>
        <v>0</v>
      </c>
      <c r="AL22" s="171"/>
      <c r="AM22" s="140">
        <f t="shared" ca="1" si="18"/>
        <v>0</v>
      </c>
      <c r="AN22" s="83">
        <f t="shared" ca="1" si="1"/>
        <v>0</v>
      </c>
    </row>
    <row r="23" spans="1:40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83"/>
      <c r="W23" s="184">
        <f t="shared" ca="1" si="10"/>
        <v>0</v>
      </c>
      <c r="X23" s="183"/>
      <c r="Y23" s="184">
        <f t="shared" ca="1" si="11"/>
        <v>0</v>
      </c>
      <c r="Z23" s="104"/>
      <c r="AA23" s="100">
        <f t="shared" ca="1" si="12"/>
        <v>0</v>
      </c>
      <c r="AB23" s="122"/>
      <c r="AC23" s="147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104"/>
      <c r="AK23" s="100">
        <f t="shared" ca="1" si="17"/>
        <v>0</v>
      </c>
      <c r="AL23" s="171"/>
      <c r="AM23" s="140">
        <f t="shared" ca="1" si="18"/>
        <v>0</v>
      </c>
      <c r="AN23" s="83">
        <f t="shared" ca="1" si="1"/>
        <v>0</v>
      </c>
    </row>
    <row r="24" spans="1:40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83"/>
      <c r="W24" s="184">
        <f t="shared" si="10"/>
        <v>0</v>
      </c>
      <c r="X24" s="183"/>
      <c r="Y24" s="184">
        <f t="shared" si="11"/>
        <v>0</v>
      </c>
      <c r="Z24" s="104"/>
      <c r="AA24" s="100">
        <f t="shared" si="12"/>
        <v>0</v>
      </c>
      <c r="AB24" s="122"/>
      <c r="AC24" s="147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104"/>
      <c r="AK24" s="100">
        <f t="shared" si="17"/>
        <v>0</v>
      </c>
      <c r="AL24" s="171"/>
      <c r="AM24" s="140">
        <f t="shared" si="18"/>
        <v>0</v>
      </c>
      <c r="AN24" s="83">
        <f t="shared" si="1"/>
        <v>0</v>
      </c>
    </row>
    <row r="25" spans="1:40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83"/>
      <c r="W25" s="184">
        <f t="shared" ca="1" si="10"/>
        <v>0</v>
      </c>
      <c r="X25" s="183"/>
      <c r="Y25" s="184">
        <f t="shared" ca="1" si="11"/>
        <v>0</v>
      </c>
      <c r="Z25" s="104"/>
      <c r="AA25" s="100">
        <f t="shared" ca="1" si="12"/>
        <v>0</v>
      </c>
      <c r="AB25" s="122"/>
      <c r="AC25" s="147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104"/>
      <c r="AK25" s="100">
        <f t="shared" ca="1" si="17"/>
        <v>0</v>
      </c>
      <c r="AL25" s="171"/>
      <c r="AM25" s="140">
        <f t="shared" ca="1" si="18"/>
        <v>0</v>
      </c>
      <c r="AN25" s="83">
        <f t="shared" ca="1" si="1"/>
        <v>0</v>
      </c>
    </row>
    <row r="26" spans="1:40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83"/>
      <c r="W26" s="184">
        <f t="shared" ca="1" si="10"/>
        <v>0</v>
      </c>
      <c r="X26" s="183"/>
      <c r="Y26" s="184">
        <f t="shared" ca="1" si="11"/>
        <v>0</v>
      </c>
      <c r="Z26" s="104"/>
      <c r="AA26" s="100">
        <f t="shared" ca="1" si="12"/>
        <v>0</v>
      </c>
      <c r="AB26" s="122"/>
      <c r="AC26" s="147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104"/>
      <c r="AK26" s="100">
        <f t="shared" ca="1" si="17"/>
        <v>0</v>
      </c>
      <c r="AL26" s="171"/>
      <c r="AM26" s="140">
        <f t="shared" ca="1" si="18"/>
        <v>0</v>
      </c>
      <c r="AN26" s="83">
        <f t="shared" ca="1" si="1"/>
        <v>0</v>
      </c>
    </row>
    <row r="27" spans="1:40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83"/>
      <c r="W27" s="184">
        <f t="shared" si="10"/>
        <v>0</v>
      </c>
      <c r="X27" s="183"/>
      <c r="Y27" s="184">
        <f t="shared" si="11"/>
        <v>0</v>
      </c>
      <c r="Z27" s="104"/>
      <c r="AA27" s="100">
        <f t="shared" si="12"/>
        <v>0</v>
      </c>
      <c r="AB27" s="122"/>
      <c r="AC27" s="147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104"/>
      <c r="AK27" s="100">
        <f t="shared" si="17"/>
        <v>0</v>
      </c>
      <c r="AL27" s="171"/>
      <c r="AM27" s="140">
        <f t="shared" si="18"/>
        <v>0</v>
      </c>
      <c r="AN27" s="83">
        <f t="shared" si="1"/>
        <v>0</v>
      </c>
    </row>
    <row r="28" spans="1:40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83"/>
      <c r="W28" s="184">
        <f t="shared" ca="1" si="10"/>
        <v>0</v>
      </c>
      <c r="X28" s="183"/>
      <c r="Y28" s="184">
        <f t="shared" ca="1" si="11"/>
        <v>0</v>
      </c>
      <c r="Z28" s="104"/>
      <c r="AA28" s="100">
        <f t="shared" ca="1" si="12"/>
        <v>0</v>
      </c>
      <c r="AB28" s="122"/>
      <c r="AC28" s="147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104"/>
      <c r="AK28" s="100">
        <f t="shared" ca="1" si="17"/>
        <v>0</v>
      </c>
      <c r="AL28" s="171"/>
      <c r="AM28" s="140">
        <f t="shared" ca="1" si="18"/>
        <v>0</v>
      </c>
      <c r="AN28" s="83">
        <f t="shared" ca="1" si="1"/>
        <v>0</v>
      </c>
    </row>
    <row r="29" spans="1:40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83"/>
      <c r="W29" s="184">
        <f t="shared" ca="1" si="10"/>
        <v>0</v>
      </c>
      <c r="X29" s="183"/>
      <c r="Y29" s="184">
        <f t="shared" ca="1" si="11"/>
        <v>0</v>
      </c>
      <c r="Z29" s="104"/>
      <c r="AA29" s="100">
        <f t="shared" ca="1" si="12"/>
        <v>0</v>
      </c>
      <c r="AB29" s="122"/>
      <c r="AC29" s="147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104"/>
      <c r="AK29" s="100">
        <f t="shared" ca="1" si="17"/>
        <v>0</v>
      </c>
      <c r="AL29" s="171"/>
      <c r="AM29" s="140">
        <f t="shared" ca="1" si="18"/>
        <v>0</v>
      </c>
      <c r="AN29" s="83">
        <f t="shared" ca="1" si="1"/>
        <v>0</v>
      </c>
    </row>
    <row r="30" spans="1:40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22"/>
      <c r="O30" s="147">
        <f ca="1">IF($D30="",0,$D30*N30)</f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83"/>
      <c r="W30" s="184">
        <f t="shared" ca="1" si="10"/>
        <v>0</v>
      </c>
      <c r="X30" s="183"/>
      <c r="Y30" s="184">
        <f t="shared" ca="1" si="11"/>
        <v>0</v>
      </c>
      <c r="Z30" s="104"/>
      <c r="AA30" s="100">
        <f t="shared" ca="1" si="12"/>
        <v>0</v>
      </c>
      <c r="AB30" s="122"/>
      <c r="AC30" s="147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104"/>
      <c r="AK30" s="100">
        <f t="shared" ca="1" si="17"/>
        <v>0</v>
      </c>
      <c r="AL30" s="171"/>
      <c r="AM30" s="140">
        <f t="shared" ca="1" si="18"/>
        <v>0</v>
      </c>
      <c r="AN30" s="83">
        <f t="shared" ca="1" si="1"/>
        <v>0</v>
      </c>
    </row>
    <row r="31" spans="1:40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2" ca="1" si="19">IF($D31="",0,$D31*L31)</f>
        <v>0</v>
      </c>
      <c r="N31" s="122"/>
      <c r="O31" s="147">
        <f t="shared" ref="O31:O102" ca="1" si="20">IF($D31="",0,$D31*N31)</f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83"/>
      <c r="W31" s="184">
        <f t="shared" ca="1" si="10"/>
        <v>0</v>
      </c>
      <c r="X31" s="183"/>
      <c r="Y31" s="184">
        <f t="shared" ca="1" si="11"/>
        <v>0</v>
      </c>
      <c r="Z31" s="104"/>
      <c r="AA31" s="100">
        <f t="shared" ca="1" si="12"/>
        <v>0</v>
      </c>
      <c r="AB31" s="122"/>
      <c r="AC31" s="147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104"/>
      <c r="AK31" s="100">
        <f t="shared" ca="1" si="17"/>
        <v>0</v>
      </c>
      <c r="AL31" s="171"/>
      <c r="AM31" s="140">
        <f t="shared" ca="1" si="18"/>
        <v>0</v>
      </c>
      <c r="AN31" s="83">
        <f t="shared" ca="1" si="1"/>
        <v>0</v>
      </c>
    </row>
    <row r="32" spans="1:40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9"/>
        <v>0</v>
      </c>
      <c r="N32" s="122"/>
      <c r="O32" s="147">
        <f t="shared" ca="1" si="20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83"/>
      <c r="W32" s="184">
        <f t="shared" ca="1" si="10"/>
        <v>0</v>
      </c>
      <c r="X32" s="183"/>
      <c r="Y32" s="184">
        <f t="shared" ca="1" si="11"/>
        <v>0</v>
      </c>
      <c r="Z32" s="104"/>
      <c r="AA32" s="100">
        <f t="shared" ca="1" si="12"/>
        <v>0</v>
      </c>
      <c r="AB32" s="122"/>
      <c r="AC32" s="147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104"/>
      <c r="AK32" s="100">
        <f t="shared" ca="1" si="17"/>
        <v>0</v>
      </c>
      <c r="AL32" s="171"/>
      <c r="AM32" s="140">
        <f t="shared" ca="1" si="18"/>
        <v>0</v>
      </c>
      <c r="AN32" s="83">
        <f t="shared" ca="1" si="1"/>
        <v>0</v>
      </c>
    </row>
    <row r="33" spans="1:40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3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19"/>
        <v>0</v>
      </c>
      <c r="N33" s="122">
        <v>1.25</v>
      </c>
      <c r="O33" s="147">
        <f t="shared" ca="1" si="20"/>
        <v>125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83"/>
      <c r="W33" s="184">
        <f t="shared" ca="1" si="10"/>
        <v>0</v>
      </c>
      <c r="X33" s="183">
        <v>0.75</v>
      </c>
      <c r="Y33" s="184">
        <f t="shared" ca="1" si="11"/>
        <v>75</v>
      </c>
      <c r="Z33" s="104"/>
      <c r="AA33" s="100">
        <f t="shared" ca="1" si="12"/>
        <v>0</v>
      </c>
      <c r="AB33" s="122"/>
      <c r="AC33" s="147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>
        <v>1</v>
      </c>
      <c r="AI33" s="147">
        <f t="shared" ca="1" si="16"/>
        <v>100</v>
      </c>
      <c r="AJ33" s="104"/>
      <c r="AK33" s="100">
        <f t="shared" ca="1" si="17"/>
        <v>0</v>
      </c>
      <c r="AL33" s="171"/>
      <c r="AM33" s="140">
        <f t="shared" ca="1" si="18"/>
        <v>0</v>
      </c>
      <c r="AN33" s="83">
        <f t="shared" ca="1" si="1"/>
        <v>300</v>
      </c>
    </row>
    <row r="34" spans="1:40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9"/>
        <v>0</v>
      </c>
      <c r="N34" s="122"/>
      <c r="O34" s="147">
        <f t="shared" ca="1" si="20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83"/>
      <c r="W34" s="184">
        <f t="shared" ca="1" si="10"/>
        <v>0</v>
      </c>
      <c r="X34" s="183"/>
      <c r="Y34" s="184">
        <f t="shared" ca="1" si="11"/>
        <v>0</v>
      </c>
      <c r="Z34" s="104"/>
      <c r="AA34" s="100">
        <f t="shared" ca="1" si="12"/>
        <v>0</v>
      </c>
      <c r="AB34" s="122"/>
      <c r="AC34" s="147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104"/>
      <c r="AK34" s="100">
        <f t="shared" ca="1" si="17"/>
        <v>0</v>
      </c>
      <c r="AL34" s="171"/>
      <c r="AM34" s="140">
        <f t="shared" ca="1" si="18"/>
        <v>0</v>
      </c>
      <c r="AN34" s="83">
        <f t="shared" ca="1" si="1"/>
        <v>0</v>
      </c>
    </row>
    <row r="35" spans="1:40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9"/>
        <v>0</v>
      </c>
      <c r="N35" s="122"/>
      <c r="O35" s="147">
        <f t="shared" ca="1" si="20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83"/>
      <c r="W35" s="184">
        <f t="shared" ca="1" si="10"/>
        <v>0</v>
      </c>
      <c r="X35" s="183"/>
      <c r="Y35" s="184">
        <f t="shared" ca="1" si="11"/>
        <v>0</v>
      </c>
      <c r="Z35" s="104"/>
      <c r="AA35" s="100">
        <f t="shared" ca="1" si="12"/>
        <v>0</v>
      </c>
      <c r="AB35" s="122"/>
      <c r="AC35" s="147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104"/>
      <c r="AK35" s="100">
        <f t="shared" ca="1" si="17"/>
        <v>0</v>
      </c>
      <c r="AL35" s="171"/>
      <c r="AM35" s="140">
        <f t="shared" ca="1" si="18"/>
        <v>0</v>
      </c>
      <c r="AN35" s="83">
        <f t="shared" ca="1" si="1"/>
        <v>0</v>
      </c>
    </row>
    <row r="36" spans="1:40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9"/>
        <v>0</v>
      </c>
      <c r="N36" s="122"/>
      <c r="O36" s="147">
        <f t="shared" ca="1" si="20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83"/>
      <c r="W36" s="184">
        <f t="shared" ca="1" si="10"/>
        <v>0</v>
      </c>
      <c r="X36" s="183"/>
      <c r="Y36" s="184">
        <f t="shared" ca="1" si="11"/>
        <v>0</v>
      </c>
      <c r="Z36" s="104"/>
      <c r="AA36" s="100">
        <f t="shared" ca="1" si="12"/>
        <v>0</v>
      </c>
      <c r="AB36" s="122"/>
      <c r="AC36" s="147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104"/>
      <c r="AK36" s="100">
        <f t="shared" ca="1" si="17"/>
        <v>0</v>
      </c>
      <c r="AL36" s="171"/>
      <c r="AM36" s="140">
        <f t="shared" ca="1" si="18"/>
        <v>0</v>
      </c>
      <c r="AN36" s="83">
        <f t="shared" ca="1" si="1"/>
        <v>0</v>
      </c>
    </row>
    <row r="37" spans="1:40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9"/>
        <v>0</v>
      </c>
      <c r="N37" s="122"/>
      <c r="O37" s="147">
        <f t="shared" ca="1" si="20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83"/>
      <c r="W37" s="184">
        <f t="shared" ca="1" si="10"/>
        <v>0</v>
      </c>
      <c r="X37" s="183"/>
      <c r="Y37" s="184">
        <f t="shared" ca="1" si="11"/>
        <v>0</v>
      </c>
      <c r="Z37" s="104"/>
      <c r="AA37" s="100">
        <f t="shared" ca="1" si="12"/>
        <v>0</v>
      </c>
      <c r="AB37" s="122"/>
      <c r="AC37" s="147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104"/>
      <c r="AK37" s="100">
        <f t="shared" ca="1" si="17"/>
        <v>0</v>
      </c>
      <c r="AL37" s="171"/>
      <c r="AM37" s="140">
        <f t="shared" ca="1" si="18"/>
        <v>0</v>
      </c>
      <c r="AN37" s="83">
        <f t="shared" ca="1" si="1"/>
        <v>0</v>
      </c>
    </row>
    <row r="38" spans="1:40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9"/>
        <v>0</v>
      </c>
      <c r="N38" s="122"/>
      <c r="O38" s="147">
        <f t="shared" si="20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83"/>
      <c r="W38" s="184">
        <f t="shared" si="10"/>
        <v>0</v>
      </c>
      <c r="X38" s="183"/>
      <c r="Y38" s="184">
        <f t="shared" si="11"/>
        <v>0</v>
      </c>
      <c r="Z38" s="104"/>
      <c r="AA38" s="100">
        <f t="shared" si="12"/>
        <v>0</v>
      </c>
      <c r="AB38" s="122"/>
      <c r="AC38" s="147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104"/>
      <c r="AK38" s="100">
        <f t="shared" si="17"/>
        <v>0</v>
      </c>
      <c r="AL38" s="171"/>
      <c r="AM38" s="140">
        <f t="shared" si="18"/>
        <v>0</v>
      </c>
      <c r="AN38" s="83">
        <f t="shared" si="1"/>
        <v>0</v>
      </c>
    </row>
    <row r="39" spans="1:40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9"/>
        <v>0</v>
      </c>
      <c r="N39" s="122"/>
      <c r="O39" s="147">
        <f t="shared" ca="1" si="20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83"/>
      <c r="W39" s="184">
        <f t="shared" ca="1" si="10"/>
        <v>0</v>
      </c>
      <c r="X39" s="183"/>
      <c r="Y39" s="184">
        <f t="shared" ca="1" si="11"/>
        <v>0</v>
      </c>
      <c r="Z39" s="104"/>
      <c r="AA39" s="100">
        <f t="shared" ca="1" si="12"/>
        <v>0</v>
      </c>
      <c r="AB39" s="122"/>
      <c r="AC39" s="147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104"/>
      <c r="AK39" s="100">
        <f t="shared" ca="1" si="17"/>
        <v>0</v>
      </c>
      <c r="AL39" s="171"/>
      <c r="AM39" s="140">
        <f t="shared" ca="1" si="18"/>
        <v>0</v>
      </c>
      <c r="AN39" s="83">
        <f t="shared" ca="1" si="1"/>
        <v>0</v>
      </c>
    </row>
    <row r="40" spans="1:40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9"/>
        <v>0</v>
      </c>
      <c r="N40" s="122"/>
      <c r="O40" s="147">
        <f t="shared" ca="1" si="20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83"/>
      <c r="W40" s="184">
        <f t="shared" ca="1" si="10"/>
        <v>0</v>
      </c>
      <c r="X40" s="183"/>
      <c r="Y40" s="184">
        <f t="shared" ca="1" si="11"/>
        <v>0</v>
      </c>
      <c r="Z40" s="104"/>
      <c r="AA40" s="100">
        <f t="shared" ca="1" si="12"/>
        <v>0</v>
      </c>
      <c r="AB40" s="122"/>
      <c r="AC40" s="147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104"/>
      <c r="AK40" s="100">
        <f t="shared" ca="1" si="17"/>
        <v>0</v>
      </c>
      <c r="AL40" s="171"/>
      <c r="AM40" s="140">
        <f t="shared" ca="1" si="18"/>
        <v>0</v>
      </c>
      <c r="AN40" s="83">
        <f t="shared" ca="1" si="1"/>
        <v>0</v>
      </c>
    </row>
    <row r="41" spans="1:40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9"/>
        <v>0</v>
      </c>
      <c r="N41" s="122"/>
      <c r="O41" s="147">
        <f t="shared" ca="1" si="20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83"/>
      <c r="W41" s="184">
        <f t="shared" ca="1" si="10"/>
        <v>0</v>
      </c>
      <c r="X41" s="183"/>
      <c r="Y41" s="184">
        <f t="shared" ca="1" si="11"/>
        <v>0</v>
      </c>
      <c r="Z41" s="104"/>
      <c r="AA41" s="100">
        <f t="shared" ca="1" si="12"/>
        <v>0</v>
      </c>
      <c r="AB41" s="122"/>
      <c r="AC41" s="147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104"/>
      <c r="AK41" s="100">
        <f t="shared" ca="1" si="17"/>
        <v>0</v>
      </c>
      <c r="AL41" s="171"/>
      <c r="AM41" s="140">
        <f t="shared" ca="1" si="18"/>
        <v>0</v>
      </c>
      <c r="AN41" s="83">
        <f t="shared" ca="1" si="1"/>
        <v>0</v>
      </c>
    </row>
    <row r="42" spans="1:40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9"/>
        <v>0</v>
      </c>
      <c r="N42" s="122"/>
      <c r="O42" s="147">
        <f t="shared" ca="1" si="20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83"/>
      <c r="W42" s="184">
        <f t="shared" ca="1" si="10"/>
        <v>0</v>
      </c>
      <c r="X42" s="183"/>
      <c r="Y42" s="184">
        <f t="shared" ca="1" si="11"/>
        <v>0</v>
      </c>
      <c r="Z42" s="104"/>
      <c r="AA42" s="100">
        <f t="shared" ca="1" si="12"/>
        <v>0</v>
      </c>
      <c r="AB42" s="122"/>
      <c r="AC42" s="147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104"/>
      <c r="AK42" s="100">
        <f t="shared" ca="1" si="17"/>
        <v>0</v>
      </c>
      <c r="AL42" s="171"/>
      <c r="AM42" s="140">
        <f t="shared" ca="1" si="18"/>
        <v>0</v>
      </c>
      <c r="AN42" s="83">
        <f t="shared" ca="1" si="1"/>
        <v>0</v>
      </c>
    </row>
    <row r="43" spans="1:40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9"/>
        <v>0</v>
      </c>
      <c r="N43" s="122"/>
      <c r="O43" s="147">
        <f t="shared" ca="1" si="20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83"/>
      <c r="W43" s="184">
        <f t="shared" ca="1" si="10"/>
        <v>0</v>
      </c>
      <c r="X43" s="183"/>
      <c r="Y43" s="184">
        <f t="shared" ca="1" si="11"/>
        <v>0</v>
      </c>
      <c r="Z43" s="104"/>
      <c r="AA43" s="100">
        <f t="shared" ca="1" si="12"/>
        <v>0</v>
      </c>
      <c r="AB43" s="122"/>
      <c r="AC43" s="147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104"/>
      <c r="AK43" s="100">
        <f t="shared" ca="1" si="17"/>
        <v>0</v>
      </c>
      <c r="AL43" s="171"/>
      <c r="AM43" s="140">
        <f t="shared" ca="1" si="18"/>
        <v>0</v>
      </c>
      <c r="AN43" s="83">
        <f t="shared" ca="1" si="1"/>
        <v>0</v>
      </c>
    </row>
    <row r="44" spans="1:40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9"/>
        <v>0</v>
      </c>
      <c r="N44" s="122"/>
      <c r="O44" s="147">
        <f t="shared" ca="1" si="20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83"/>
      <c r="W44" s="184">
        <f t="shared" ca="1" si="10"/>
        <v>0</v>
      </c>
      <c r="X44" s="183"/>
      <c r="Y44" s="184">
        <f t="shared" ca="1" si="11"/>
        <v>0</v>
      </c>
      <c r="Z44" s="104"/>
      <c r="AA44" s="100">
        <f t="shared" ca="1" si="12"/>
        <v>0</v>
      </c>
      <c r="AB44" s="122"/>
      <c r="AC44" s="147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104"/>
      <c r="AK44" s="100">
        <f t="shared" ca="1" si="17"/>
        <v>0</v>
      </c>
      <c r="AL44" s="171"/>
      <c r="AM44" s="140">
        <f t="shared" ca="1" si="18"/>
        <v>0</v>
      </c>
      <c r="AN44" s="83">
        <f t="shared" ca="1" si="1"/>
        <v>0</v>
      </c>
    </row>
    <row r="45" spans="1:40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9"/>
        <v>0</v>
      </c>
      <c r="N45" s="122"/>
      <c r="O45" s="147">
        <f t="shared" si="20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83"/>
      <c r="W45" s="184">
        <f t="shared" si="10"/>
        <v>0</v>
      </c>
      <c r="X45" s="183"/>
      <c r="Y45" s="184">
        <f t="shared" si="11"/>
        <v>0</v>
      </c>
      <c r="Z45" s="104"/>
      <c r="AA45" s="100">
        <f t="shared" si="12"/>
        <v>0</v>
      </c>
      <c r="AB45" s="122"/>
      <c r="AC45" s="147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104"/>
      <c r="AK45" s="100">
        <f t="shared" si="17"/>
        <v>0</v>
      </c>
      <c r="AL45" s="171"/>
      <c r="AM45" s="140">
        <f t="shared" si="18"/>
        <v>0</v>
      </c>
      <c r="AN45" s="83">
        <f t="shared" si="1"/>
        <v>0</v>
      </c>
    </row>
    <row r="46" spans="1:40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9"/>
        <v>0</v>
      </c>
      <c r="N46" s="122"/>
      <c r="O46" s="147">
        <f t="shared" si="20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83"/>
      <c r="W46" s="184">
        <f t="shared" si="10"/>
        <v>0</v>
      </c>
      <c r="X46" s="183"/>
      <c r="Y46" s="184">
        <f t="shared" si="11"/>
        <v>0</v>
      </c>
      <c r="Z46" s="104"/>
      <c r="AA46" s="100">
        <f t="shared" si="12"/>
        <v>0</v>
      </c>
      <c r="AB46" s="122"/>
      <c r="AC46" s="147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104"/>
      <c r="AK46" s="100">
        <f t="shared" si="17"/>
        <v>0</v>
      </c>
      <c r="AL46" s="171"/>
      <c r="AM46" s="140">
        <f t="shared" si="18"/>
        <v>0</v>
      </c>
      <c r="AN46" s="83">
        <f t="shared" si="1"/>
        <v>0</v>
      </c>
    </row>
    <row r="47" spans="1:40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9"/>
        <v>0</v>
      </c>
      <c r="N47" s="122"/>
      <c r="O47" s="147">
        <f t="shared" ca="1" si="20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83"/>
      <c r="W47" s="184">
        <f t="shared" ca="1" si="10"/>
        <v>0</v>
      </c>
      <c r="X47" s="183"/>
      <c r="Y47" s="184">
        <f t="shared" ca="1" si="11"/>
        <v>0</v>
      </c>
      <c r="Z47" s="104"/>
      <c r="AA47" s="100">
        <f t="shared" ca="1" si="12"/>
        <v>0</v>
      </c>
      <c r="AB47" s="122"/>
      <c r="AC47" s="147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104"/>
      <c r="AK47" s="100">
        <f t="shared" ca="1" si="17"/>
        <v>0</v>
      </c>
      <c r="AL47" s="171"/>
      <c r="AM47" s="140">
        <f t="shared" ca="1" si="18"/>
        <v>0</v>
      </c>
      <c r="AN47" s="83">
        <f t="shared" ca="1" si="1"/>
        <v>0</v>
      </c>
    </row>
    <row r="48" spans="1:40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9"/>
        <v>0</v>
      </c>
      <c r="N48" s="122"/>
      <c r="O48" s="147">
        <f t="shared" si="20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83"/>
      <c r="W48" s="184">
        <f t="shared" si="10"/>
        <v>0</v>
      </c>
      <c r="X48" s="183"/>
      <c r="Y48" s="184">
        <f t="shared" si="11"/>
        <v>0</v>
      </c>
      <c r="Z48" s="104"/>
      <c r="AA48" s="100">
        <f t="shared" si="12"/>
        <v>0</v>
      </c>
      <c r="AB48" s="122"/>
      <c r="AC48" s="147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104"/>
      <c r="AK48" s="100">
        <f t="shared" si="17"/>
        <v>0</v>
      </c>
      <c r="AL48" s="171"/>
      <c r="AM48" s="140">
        <f t="shared" si="18"/>
        <v>0</v>
      </c>
      <c r="AN48" s="83">
        <f t="shared" si="1"/>
        <v>0</v>
      </c>
    </row>
    <row r="49" spans="1:40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9"/>
        <v>0</v>
      </c>
      <c r="N49" s="122"/>
      <c r="O49" s="147">
        <f t="shared" ca="1" si="20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83"/>
      <c r="W49" s="184">
        <f t="shared" ca="1" si="10"/>
        <v>0</v>
      </c>
      <c r="X49" s="183"/>
      <c r="Y49" s="184">
        <f t="shared" ca="1" si="11"/>
        <v>0</v>
      </c>
      <c r="Z49" s="104"/>
      <c r="AA49" s="100">
        <f t="shared" ca="1" si="12"/>
        <v>0</v>
      </c>
      <c r="AB49" s="122"/>
      <c r="AC49" s="147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104"/>
      <c r="AK49" s="100">
        <f t="shared" ca="1" si="17"/>
        <v>0</v>
      </c>
      <c r="AL49" s="171"/>
      <c r="AM49" s="140">
        <f t="shared" ca="1" si="18"/>
        <v>0</v>
      </c>
      <c r="AN49" s="83">
        <f t="shared" ca="1" si="1"/>
        <v>0</v>
      </c>
    </row>
    <row r="50" spans="1:40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9"/>
        <v>0</v>
      </c>
      <c r="N50" s="122"/>
      <c r="O50" s="147">
        <f t="shared" si="20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83"/>
      <c r="W50" s="184">
        <f t="shared" si="10"/>
        <v>0</v>
      </c>
      <c r="X50" s="183"/>
      <c r="Y50" s="184">
        <f t="shared" si="11"/>
        <v>0</v>
      </c>
      <c r="Z50" s="104"/>
      <c r="AA50" s="100">
        <f t="shared" si="12"/>
        <v>0</v>
      </c>
      <c r="AB50" s="122"/>
      <c r="AC50" s="147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104"/>
      <c r="AK50" s="100">
        <f t="shared" si="17"/>
        <v>0</v>
      </c>
      <c r="AL50" s="171"/>
      <c r="AM50" s="140">
        <f t="shared" si="18"/>
        <v>0</v>
      </c>
      <c r="AN50" s="83">
        <f t="shared" si="1"/>
        <v>0</v>
      </c>
    </row>
    <row r="51" spans="1:40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9"/>
        <v>0</v>
      </c>
      <c r="N51" s="122"/>
      <c r="O51" s="147">
        <f t="shared" si="20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83"/>
      <c r="W51" s="184">
        <f t="shared" si="10"/>
        <v>0</v>
      </c>
      <c r="X51" s="183"/>
      <c r="Y51" s="184">
        <f t="shared" si="11"/>
        <v>0</v>
      </c>
      <c r="Z51" s="104"/>
      <c r="AA51" s="100">
        <f t="shared" si="12"/>
        <v>0</v>
      </c>
      <c r="AB51" s="122"/>
      <c r="AC51" s="147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104"/>
      <c r="AK51" s="100">
        <f t="shared" si="17"/>
        <v>0</v>
      </c>
      <c r="AL51" s="171"/>
      <c r="AM51" s="140">
        <f t="shared" si="18"/>
        <v>0</v>
      </c>
      <c r="AN51" s="83">
        <f t="shared" si="1"/>
        <v>0</v>
      </c>
    </row>
    <row r="52" spans="1:40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9"/>
        <v>0</v>
      </c>
      <c r="N52" s="122"/>
      <c r="O52" s="147">
        <f t="shared" ca="1" si="20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83"/>
      <c r="W52" s="184">
        <f t="shared" ca="1" si="10"/>
        <v>0</v>
      </c>
      <c r="X52" s="183"/>
      <c r="Y52" s="184">
        <f t="shared" ca="1" si="11"/>
        <v>0</v>
      </c>
      <c r="Z52" s="104"/>
      <c r="AA52" s="100">
        <f t="shared" ca="1" si="12"/>
        <v>0</v>
      </c>
      <c r="AB52" s="122"/>
      <c r="AC52" s="147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104"/>
      <c r="AK52" s="100">
        <f t="shared" ca="1" si="17"/>
        <v>0</v>
      </c>
      <c r="AL52" s="171"/>
      <c r="AM52" s="140">
        <f t="shared" ca="1" si="18"/>
        <v>0</v>
      </c>
      <c r="AN52" s="83">
        <f t="shared" ca="1" si="1"/>
        <v>0</v>
      </c>
    </row>
    <row r="53" spans="1:40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"/>
        <v>9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9"/>
        <v>0</v>
      </c>
      <c r="N53" s="122"/>
      <c r="O53" s="147">
        <f t="shared" si="20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83"/>
      <c r="W53" s="184">
        <f t="shared" si="10"/>
        <v>0</v>
      </c>
      <c r="X53" s="183">
        <v>9</v>
      </c>
      <c r="Y53" s="147">
        <f t="shared" si="11"/>
        <v>900</v>
      </c>
      <c r="Z53" s="104"/>
      <c r="AA53" s="100">
        <f t="shared" si="12"/>
        <v>0</v>
      </c>
      <c r="AB53" s="122"/>
      <c r="AC53" s="147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104"/>
      <c r="AK53" s="100">
        <f t="shared" si="17"/>
        <v>0</v>
      </c>
      <c r="AL53" s="171"/>
      <c r="AM53" s="140">
        <f t="shared" si="18"/>
        <v>0</v>
      </c>
      <c r="AN53" s="83">
        <f t="shared" si="1"/>
        <v>900</v>
      </c>
    </row>
    <row r="54" spans="1:40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9"/>
        <v>0</v>
      </c>
      <c r="N54" s="122"/>
      <c r="O54" s="147">
        <f t="shared" si="20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83"/>
      <c r="W54" s="184">
        <f t="shared" si="10"/>
        <v>0</v>
      </c>
      <c r="X54" s="183"/>
      <c r="Y54" s="184">
        <f t="shared" si="11"/>
        <v>0</v>
      </c>
      <c r="Z54" s="104"/>
      <c r="AA54" s="100">
        <f t="shared" si="12"/>
        <v>0</v>
      </c>
      <c r="AB54" s="122"/>
      <c r="AC54" s="147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104"/>
      <c r="AK54" s="100">
        <f t="shared" si="17"/>
        <v>0</v>
      </c>
      <c r="AL54" s="171"/>
      <c r="AM54" s="140">
        <f t="shared" si="18"/>
        <v>0</v>
      </c>
      <c r="AN54" s="83">
        <f t="shared" si="1"/>
        <v>0</v>
      </c>
    </row>
    <row r="55" spans="1:40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9"/>
        <v>0</v>
      </c>
      <c r="N55" s="122"/>
      <c r="O55" s="147">
        <f t="shared" si="20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83"/>
      <c r="W55" s="184">
        <f t="shared" si="10"/>
        <v>0</v>
      </c>
      <c r="X55" s="183"/>
      <c r="Y55" s="184">
        <f t="shared" si="11"/>
        <v>0</v>
      </c>
      <c r="Z55" s="104"/>
      <c r="AA55" s="100">
        <f t="shared" si="12"/>
        <v>0</v>
      </c>
      <c r="AB55" s="122"/>
      <c r="AC55" s="147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104"/>
      <c r="AK55" s="100">
        <f t="shared" si="17"/>
        <v>0</v>
      </c>
      <c r="AL55" s="171"/>
      <c r="AM55" s="140">
        <f t="shared" si="18"/>
        <v>0</v>
      </c>
      <c r="AN55" s="83">
        <f t="shared" si="1"/>
        <v>0</v>
      </c>
    </row>
    <row r="56" spans="1:40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9"/>
        <v>0</v>
      </c>
      <c r="N56" s="122"/>
      <c r="O56" s="147">
        <f t="shared" ca="1" si="20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83"/>
      <c r="W56" s="184">
        <f t="shared" ca="1" si="10"/>
        <v>0</v>
      </c>
      <c r="X56" s="183"/>
      <c r="Y56" s="184">
        <f t="shared" ca="1" si="11"/>
        <v>0</v>
      </c>
      <c r="Z56" s="104"/>
      <c r="AA56" s="100">
        <f t="shared" ca="1" si="12"/>
        <v>0</v>
      </c>
      <c r="AB56" s="122"/>
      <c r="AC56" s="147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104"/>
      <c r="AK56" s="100">
        <f t="shared" ca="1" si="17"/>
        <v>0</v>
      </c>
      <c r="AL56" s="171"/>
      <c r="AM56" s="140">
        <f t="shared" ca="1" si="18"/>
        <v>0</v>
      </c>
      <c r="AN56" s="83">
        <f t="shared" ca="1" si="1"/>
        <v>0</v>
      </c>
    </row>
    <row r="57" spans="1:40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9"/>
        <v>0</v>
      </c>
      <c r="N57" s="122"/>
      <c r="O57" s="147">
        <f t="shared" ca="1" si="20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83"/>
      <c r="W57" s="184">
        <f t="shared" ca="1" si="10"/>
        <v>0</v>
      </c>
      <c r="X57" s="183"/>
      <c r="Y57" s="184">
        <f t="shared" ca="1" si="11"/>
        <v>0</v>
      </c>
      <c r="Z57" s="104"/>
      <c r="AA57" s="100">
        <f t="shared" ca="1" si="12"/>
        <v>0</v>
      </c>
      <c r="AB57" s="122"/>
      <c r="AC57" s="147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104"/>
      <c r="AK57" s="100">
        <f t="shared" ca="1" si="17"/>
        <v>0</v>
      </c>
      <c r="AL57" s="171"/>
      <c r="AM57" s="140">
        <f t="shared" ca="1" si="18"/>
        <v>0</v>
      </c>
      <c r="AN57" s="83">
        <f t="shared" ca="1" si="1"/>
        <v>0</v>
      </c>
    </row>
    <row r="58" spans="1:40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9"/>
        <v>0</v>
      </c>
      <c r="N58" s="122"/>
      <c r="O58" s="147">
        <f t="shared" ca="1" si="20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83"/>
      <c r="W58" s="184">
        <f t="shared" ca="1" si="10"/>
        <v>0</v>
      </c>
      <c r="X58" s="183"/>
      <c r="Y58" s="184">
        <f t="shared" ca="1" si="11"/>
        <v>0</v>
      </c>
      <c r="Z58" s="104"/>
      <c r="AA58" s="100">
        <f t="shared" ca="1" si="12"/>
        <v>0</v>
      </c>
      <c r="AB58" s="122"/>
      <c r="AC58" s="147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104"/>
      <c r="AK58" s="100">
        <f t="shared" ca="1" si="17"/>
        <v>0</v>
      </c>
      <c r="AL58" s="171"/>
      <c r="AM58" s="140">
        <f t="shared" ca="1" si="18"/>
        <v>0</v>
      </c>
      <c r="AN58" s="83">
        <f t="shared" ca="1" si="1"/>
        <v>0</v>
      </c>
    </row>
    <row r="59" spans="1:40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9"/>
        <v>0</v>
      </c>
      <c r="N59" s="122"/>
      <c r="O59" s="147">
        <f t="shared" ca="1" si="20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83"/>
      <c r="W59" s="184">
        <f t="shared" ca="1" si="10"/>
        <v>0</v>
      </c>
      <c r="X59" s="183"/>
      <c r="Y59" s="184">
        <f t="shared" ca="1" si="11"/>
        <v>0</v>
      </c>
      <c r="Z59" s="104"/>
      <c r="AA59" s="100">
        <f t="shared" ca="1" si="12"/>
        <v>0</v>
      </c>
      <c r="AB59" s="122"/>
      <c r="AC59" s="147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104"/>
      <c r="AK59" s="100">
        <f t="shared" ca="1" si="17"/>
        <v>0</v>
      </c>
      <c r="AL59" s="171"/>
      <c r="AM59" s="140">
        <f t="shared" ca="1" si="18"/>
        <v>0</v>
      </c>
      <c r="AN59" s="83">
        <f t="shared" ca="1" si="1"/>
        <v>0</v>
      </c>
    </row>
    <row r="60" spans="1:40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9"/>
        <v>0</v>
      </c>
      <c r="N60" s="122"/>
      <c r="O60" s="147">
        <f t="shared" ca="1" si="20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83"/>
      <c r="W60" s="184">
        <f t="shared" ca="1" si="10"/>
        <v>0</v>
      </c>
      <c r="X60" s="183"/>
      <c r="Y60" s="184">
        <f t="shared" ca="1" si="11"/>
        <v>0</v>
      </c>
      <c r="Z60" s="104"/>
      <c r="AA60" s="100">
        <f t="shared" ca="1" si="12"/>
        <v>0</v>
      </c>
      <c r="AB60" s="122"/>
      <c r="AC60" s="147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104"/>
      <c r="AK60" s="100">
        <f t="shared" ca="1" si="17"/>
        <v>0</v>
      </c>
      <c r="AL60" s="171"/>
      <c r="AM60" s="140">
        <f t="shared" ca="1" si="18"/>
        <v>0</v>
      </c>
      <c r="AN60" s="83">
        <f t="shared" ca="1" si="1"/>
        <v>0</v>
      </c>
    </row>
    <row r="61" spans="1:40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9"/>
        <v>0</v>
      </c>
      <c r="N61" s="122"/>
      <c r="O61" s="147">
        <f t="shared" ca="1" si="20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83"/>
      <c r="W61" s="184">
        <f t="shared" ca="1" si="10"/>
        <v>0</v>
      </c>
      <c r="X61" s="183"/>
      <c r="Y61" s="184">
        <f t="shared" ca="1" si="11"/>
        <v>0</v>
      </c>
      <c r="Z61" s="104"/>
      <c r="AA61" s="100">
        <f t="shared" ca="1" si="12"/>
        <v>0</v>
      </c>
      <c r="AB61" s="122"/>
      <c r="AC61" s="147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104"/>
      <c r="AK61" s="100">
        <f t="shared" ca="1" si="17"/>
        <v>0</v>
      </c>
      <c r="AL61" s="171"/>
      <c r="AM61" s="140">
        <f t="shared" ca="1" si="18"/>
        <v>0</v>
      </c>
      <c r="AN61" s="83">
        <f t="shared" ca="1" si="1"/>
        <v>0</v>
      </c>
    </row>
    <row r="62" spans="1:40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9"/>
        <v>0</v>
      </c>
      <c r="N62" s="122"/>
      <c r="O62" s="147">
        <f t="shared" ca="1" si="20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83"/>
      <c r="W62" s="184">
        <f t="shared" ca="1" si="10"/>
        <v>0</v>
      </c>
      <c r="X62" s="183"/>
      <c r="Y62" s="184">
        <f t="shared" ca="1" si="11"/>
        <v>0</v>
      </c>
      <c r="Z62" s="104"/>
      <c r="AA62" s="100">
        <f t="shared" ca="1" si="12"/>
        <v>0</v>
      </c>
      <c r="AB62" s="122"/>
      <c r="AC62" s="147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104"/>
      <c r="AK62" s="100">
        <f t="shared" ca="1" si="17"/>
        <v>0</v>
      </c>
      <c r="AL62" s="171"/>
      <c r="AM62" s="140">
        <f t="shared" ca="1" si="18"/>
        <v>0</v>
      </c>
      <c r="AN62" s="83">
        <f t="shared" ca="1" si="1"/>
        <v>0</v>
      </c>
    </row>
    <row r="63" spans="1:40" ht="15" customHeight="1">
      <c r="A63" s="85" t="s">
        <v>224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19"/>
        <v>0</v>
      </c>
      <c r="N63" s="122"/>
      <c r="O63" s="147">
        <f t="shared" ca="1" si="20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83"/>
      <c r="W63" s="184">
        <f t="shared" ca="1" si="10"/>
        <v>0</v>
      </c>
      <c r="X63" s="183"/>
      <c r="Y63" s="184">
        <f t="shared" ca="1" si="11"/>
        <v>0</v>
      </c>
      <c r="Z63" s="104"/>
      <c r="AA63" s="100">
        <f t="shared" ca="1" si="12"/>
        <v>0</v>
      </c>
      <c r="AB63" s="122"/>
      <c r="AC63" s="147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104"/>
      <c r="AK63" s="100">
        <f t="shared" ca="1" si="17"/>
        <v>0</v>
      </c>
      <c r="AL63" s="171"/>
      <c r="AM63" s="140">
        <f t="shared" ca="1" si="18"/>
        <v>0</v>
      </c>
      <c r="AN63" s="83">
        <f t="shared" ca="1" si="1"/>
        <v>0</v>
      </c>
    </row>
    <row r="64" spans="1:40" ht="15" customHeight="1">
      <c r="A64" s="85" t="s">
        <v>229</v>
      </c>
      <c r="B64" t="s">
        <v>66</v>
      </c>
      <c r="C64" s="4" t="s">
        <v>7</v>
      </c>
      <c r="D64" s="19">
        <f t="shared" si="0"/>
        <v>75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9"/>
        <v>0</v>
      </c>
      <c r="N64" s="122"/>
      <c r="O64" s="147">
        <f t="shared" si="20"/>
        <v>0</v>
      </c>
      <c r="P64" s="104"/>
      <c r="Q64" s="100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83"/>
      <c r="W64" s="184">
        <f t="shared" si="10"/>
        <v>0</v>
      </c>
      <c r="X64" s="183"/>
      <c r="Y64" s="184">
        <f t="shared" si="11"/>
        <v>0</v>
      </c>
      <c r="Z64" s="104"/>
      <c r="AA64" s="100">
        <f t="shared" si="12"/>
        <v>0</v>
      </c>
      <c r="AB64" s="122"/>
      <c r="AC64" s="147">
        <f t="shared" si="13"/>
        <v>0</v>
      </c>
      <c r="AD64" s="122"/>
      <c r="AE64" s="147">
        <f t="shared" si="14"/>
        <v>0</v>
      </c>
      <c r="AF64" s="122"/>
      <c r="AG64" s="147">
        <f t="shared" si="15"/>
        <v>0</v>
      </c>
      <c r="AH64" s="122"/>
      <c r="AI64" s="147">
        <f t="shared" si="16"/>
        <v>0</v>
      </c>
      <c r="AJ64" s="104"/>
      <c r="AK64" s="100">
        <f t="shared" si="17"/>
        <v>0</v>
      </c>
      <c r="AL64" s="171"/>
      <c r="AM64" s="140">
        <f t="shared" si="18"/>
        <v>0</v>
      </c>
      <c r="AN64" s="83">
        <f t="shared" si="1"/>
        <v>0</v>
      </c>
    </row>
    <row r="65" spans="1:40" ht="15" customHeight="1">
      <c r="A65" s="85" t="s">
        <v>230</v>
      </c>
      <c r="B65" t="s">
        <v>66</v>
      </c>
      <c r="C65" s="4" t="s">
        <v>9</v>
      </c>
      <c r="D65" s="19">
        <f t="shared" si="0"/>
        <v>35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19"/>
        <v>0</v>
      </c>
      <c r="N65" s="122"/>
      <c r="O65" s="147">
        <f t="shared" si="20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83"/>
      <c r="W65" s="184">
        <f t="shared" si="10"/>
        <v>0</v>
      </c>
      <c r="X65" s="183"/>
      <c r="Y65" s="184">
        <f t="shared" si="11"/>
        <v>0</v>
      </c>
      <c r="Z65" s="104"/>
      <c r="AA65" s="100">
        <f t="shared" si="12"/>
        <v>0</v>
      </c>
      <c r="AB65" s="122"/>
      <c r="AC65" s="147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104"/>
      <c r="AK65" s="100">
        <f t="shared" si="17"/>
        <v>0</v>
      </c>
      <c r="AL65" s="171"/>
      <c r="AM65" s="140">
        <f t="shared" si="18"/>
        <v>0</v>
      </c>
      <c r="AN65" s="83">
        <f t="shared" si="1"/>
        <v>0</v>
      </c>
    </row>
    <row r="66" spans="1:40" ht="15" customHeight="1">
      <c r="A66" s="85" t="s">
        <v>225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19"/>
        <v>0</v>
      </c>
      <c r="N66" s="122"/>
      <c r="O66" s="147">
        <f t="shared" ca="1" si="20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83"/>
      <c r="W66" s="184">
        <f t="shared" ca="1" si="10"/>
        <v>0</v>
      </c>
      <c r="X66" s="183"/>
      <c r="Y66" s="184">
        <f t="shared" ca="1" si="11"/>
        <v>0</v>
      </c>
      <c r="Z66" s="104"/>
      <c r="AA66" s="100">
        <f t="shared" ca="1" si="12"/>
        <v>0</v>
      </c>
      <c r="AB66" s="122"/>
      <c r="AC66" s="147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104"/>
      <c r="AK66" s="100">
        <f t="shared" ca="1" si="17"/>
        <v>0</v>
      </c>
      <c r="AL66" s="171"/>
      <c r="AM66" s="140">
        <f t="shared" ca="1" si="18"/>
        <v>0</v>
      </c>
      <c r="AN66" s="83">
        <f t="shared" ca="1" si="1"/>
        <v>0</v>
      </c>
    </row>
    <row r="67" spans="1:40" ht="15" customHeight="1">
      <c r="A67" s="85" t="s">
        <v>238</v>
      </c>
      <c r="B67" t="s">
        <v>66</v>
      </c>
      <c r="C67" s="4" t="s">
        <v>6</v>
      </c>
      <c r="D67" s="19">
        <f t="shared" si="0"/>
        <v>100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9"/>
        <v>0</v>
      </c>
      <c r="N67" s="122"/>
      <c r="O67" s="147">
        <f t="shared" si="20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83"/>
      <c r="W67" s="184">
        <f t="shared" si="10"/>
        <v>0</v>
      </c>
      <c r="X67" s="183"/>
      <c r="Y67" s="184">
        <f t="shared" si="11"/>
        <v>0</v>
      </c>
      <c r="Z67" s="104"/>
      <c r="AA67" s="100">
        <f t="shared" si="12"/>
        <v>0</v>
      </c>
      <c r="AB67" s="122"/>
      <c r="AC67" s="147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104"/>
      <c r="AK67" s="100">
        <f t="shared" si="17"/>
        <v>0</v>
      </c>
      <c r="AL67" s="171"/>
      <c r="AM67" s="140">
        <f t="shared" si="18"/>
        <v>0</v>
      </c>
      <c r="AN67" s="83">
        <f t="shared" si="1"/>
        <v>0</v>
      </c>
    </row>
    <row r="68" spans="1:40" ht="15" customHeight="1">
      <c r="A68" s="85" t="s">
        <v>239</v>
      </c>
      <c r="B68" t="s">
        <v>66</v>
      </c>
      <c r="C68" s="4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9"/>
        <v>0</v>
      </c>
      <c r="N68" s="122"/>
      <c r="O68" s="147">
        <f t="shared" si="20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83"/>
      <c r="W68" s="184">
        <f t="shared" si="10"/>
        <v>0</v>
      </c>
      <c r="X68" s="183"/>
      <c r="Y68" s="184">
        <f t="shared" si="11"/>
        <v>0</v>
      </c>
      <c r="Z68" s="104"/>
      <c r="AA68" s="100">
        <f t="shared" si="12"/>
        <v>0</v>
      </c>
      <c r="AB68" s="122"/>
      <c r="AC68" s="147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104"/>
      <c r="AK68" s="100">
        <f t="shared" si="17"/>
        <v>0</v>
      </c>
      <c r="AL68" s="171"/>
      <c r="AM68" s="140">
        <f t="shared" si="18"/>
        <v>0</v>
      </c>
      <c r="AN68" s="83">
        <f t="shared" si="1"/>
        <v>0</v>
      </c>
    </row>
    <row r="69" spans="1:40" ht="15" customHeight="1">
      <c r="A69" s="85" t="s">
        <v>244</v>
      </c>
      <c r="B69" t="s">
        <v>245</v>
      </c>
      <c r="C69" s="4" t="s">
        <v>9</v>
      </c>
      <c r="D69" s="19">
        <f t="shared" si="0"/>
        <v>35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9"/>
        <v>0</v>
      </c>
      <c r="N69" s="122"/>
      <c r="O69" s="147">
        <f t="shared" si="20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83"/>
      <c r="W69" s="184">
        <f t="shared" si="10"/>
        <v>0</v>
      </c>
      <c r="X69" s="183"/>
      <c r="Y69" s="184">
        <f t="shared" si="11"/>
        <v>0</v>
      </c>
      <c r="Z69" s="104"/>
      <c r="AA69" s="100">
        <f t="shared" si="12"/>
        <v>0</v>
      </c>
      <c r="AB69" s="122"/>
      <c r="AC69" s="147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104"/>
      <c r="AK69" s="100">
        <f t="shared" si="17"/>
        <v>0</v>
      </c>
      <c r="AL69" s="171"/>
      <c r="AM69" s="140">
        <f t="shared" si="18"/>
        <v>0</v>
      </c>
      <c r="AN69" s="83">
        <f t="shared" si="1"/>
        <v>0</v>
      </c>
    </row>
    <row r="70" spans="1:40" ht="15" customHeight="1">
      <c r="A70" s="85" t="s">
        <v>241</v>
      </c>
      <c r="B70" t="s">
        <v>66</v>
      </c>
      <c r="C70" s="4" t="s">
        <v>4</v>
      </c>
      <c r="D70" s="19">
        <f t="shared" si="0"/>
        <v>140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19"/>
        <v>0</v>
      </c>
      <c r="N70" s="122"/>
      <c r="O70" s="147">
        <f t="shared" si="20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83"/>
      <c r="W70" s="184">
        <f t="shared" si="10"/>
        <v>0</v>
      </c>
      <c r="X70" s="183"/>
      <c r="Y70" s="184">
        <f t="shared" si="11"/>
        <v>0</v>
      </c>
      <c r="Z70" s="104"/>
      <c r="AA70" s="100">
        <f t="shared" si="12"/>
        <v>0</v>
      </c>
      <c r="AB70" s="122"/>
      <c r="AC70" s="147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104"/>
      <c r="AK70" s="100">
        <f t="shared" si="17"/>
        <v>0</v>
      </c>
      <c r="AL70" s="171"/>
      <c r="AM70" s="140">
        <f t="shared" si="18"/>
        <v>0</v>
      </c>
      <c r="AN70" s="83">
        <f t="shared" si="1"/>
        <v>0</v>
      </c>
    </row>
    <row r="71" spans="1:40" ht="15" customHeight="1">
      <c r="A71" s="85" t="s">
        <v>223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9"/>
        <v>0</v>
      </c>
      <c r="N71" s="122"/>
      <c r="O71" s="147">
        <f t="shared" ca="1" si="20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83"/>
      <c r="W71" s="184">
        <f t="shared" ca="1" si="10"/>
        <v>0</v>
      </c>
      <c r="X71" s="183"/>
      <c r="Y71" s="184">
        <f t="shared" ca="1" si="11"/>
        <v>0</v>
      </c>
      <c r="Z71" s="104"/>
      <c r="AA71" s="100">
        <f t="shared" ca="1" si="12"/>
        <v>0</v>
      </c>
      <c r="AB71" s="122"/>
      <c r="AC71" s="147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104"/>
      <c r="AK71" s="100">
        <f t="shared" ca="1" si="17"/>
        <v>0</v>
      </c>
      <c r="AL71" s="171"/>
      <c r="AM71" s="140">
        <f t="shared" ca="1" si="18"/>
        <v>0</v>
      </c>
      <c r="AN71" s="83">
        <f t="shared" ca="1" si="1"/>
        <v>0</v>
      </c>
    </row>
    <row r="72" spans="1:40" ht="15" customHeight="1">
      <c r="A72" s="91" t="s">
        <v>367</v>
      </c>
      <c r="B72" s="14" t="s">
        <v>66</v>
      </c>
      <c r="C72" s="4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19"/>
        <v>0</v>
      </c>
      <c r="N72" s="122"/>
      <c r="O72" s="147">
        <f t="shared" ca="1" si="20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83"/>
      <c r="W72" s="184">
        <f t="shared" ca="1" si="10"/>
        <v>0</v>
      </c>
      <c r="X72" s="183"/>
      <c r="Y72" s="184">
        <f t="shared" ca="1" si="11"/>
        <v>0</v>
      </c>
      <c r="Z72" s="104"/>
      <c r="AA72" s="100">
        <f t="shared" ca="1" si="12"/>
        <v>0</v>
      </c>
      <c r="AB72" s="122"/>
      <c r="AC72" s="147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104"/>
      <c r="AK72" s="100">
        <f t="shared" ca="1" si="17"/>
        <v>0</v>
      </c>
      <c r="AL72" s="171"/>
      <c r="AM72" s="140">
        <f t="shared" ca="1" si="18"/>
        <v>0</v>
      </c>
      <c r="AN72" s="83">
        <f t="shared" ca="1" si="1"/>
        <v>0</v>
      </c>
    </row>
    <row r="73" spans="1:40" ht="15" customHeight="1">
      <c r="A73" s="91" t="s">
        <v>248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9"/>
        <v>0</v>
      </c>
      <c r="N73" s="122"/>
      <c r="O73" s="147">
        <f t="shared" si="20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83"/>
      <c r="W73" s="184">
        <f t="shared" si="10"/>
        <v>0</v>
      </c>
      <c r="X73" s="183"/>
      <c r="Y73" s="184">
        <f t="shared" si="11"/>
        <v>0</v>
      </c>
      <c r="Z73" s="104"/>
      <c r="AA73" s="100">
        <f t="shared" si="12"/>
        <v>0</v>
      </c>
      <c r="AB73" s="122"/>
      <c r="AC73" s="147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104"/>
      <c r="AK73" s="100">
        <f t="shared" si="17"/>
        <v>0</v>
      </c>
      <c r="AL73" s="171"/>
      <c r="AM73" s="140">
        <f t="shared" si="18"/>
        <v>0</v>
      </c>
      <c r="AN73" s="83">
        <f t="shared" si="1"/>
        <v>0</v>
      </c>
    </row>
    <row r="74" spans="1:40" ht="15" customHeight="1">
      <c r="A74" s="91" t="s">
        <v>249</v>
      </c>
      <c r="B74" s="14" t="s">
        <v>66</v>
      </c>
      <c r="C74" s="18" t="s">
        <v>8</v>
      </c>
      <c r="D74" s="19">
        <f t="shared" si="0"/>
        <v>60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9"/>
        <v>0</v>
      </c>
      <c r="N74" s="122"/>
      <c r="O74" s="147">
        <f t="shared" si="20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83"/>
      <c r="W74" s="184">
        <f t="shared" si="10"/>
        <v>0</v>
      </c>
      <c r="X74" s="183"/>
      <c r="Y74" s="184">
        <f t="shared" si="11"/>
        <v>0</v>
      </c>
      <c r="Z74" s="104"/>
      <c r="AA74" s="100">
        <f t="shared" si="12"/>
        <v>0</v>
      </c>
      <c r="AB74" s="122"/>
      <c r="AC74" s="147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104"/>
      <c r="AK74" s="100">
        <f t="shared" si="17"/>
        <v>0</v>
      </c>
      <c r="AL74" s="171"/>
      <c r="AM74" s="140">
        <f t="shared" si="18"/>
        <v>0</v>
      </c>
      <c r="AN74" s="83">
        <f t="shared" si="1"/>
        <v>0</v>
      </c>
    </row>
    <row r="75" spans="1:40" ht="15" customHeight="1">
      <c r="A75" s="91" t="s">
        <v>250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9"/>
        <v>0</v>
      </c>
      <c r="N75" s="122"/>
      <c r="O75" s="147">
        <f t="shared" si="20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83"/>
      <c r="W75" s="184">
        <f t="shared" si="10"/>
        <v>0</v>
      </c>
      <c r="X75" s="183"/>
      <c r="Y75" s="184">
        <f t="shared" si="11"/>
        <v>0</v>
      </c>
      <c r="Z75" s="104"/>
      <c r="AA75" s="100">
        <f t="shared" si="12"/>
        <v>0</v>
      </c>
      <c r="AB75" s="122"/>
      <c r="AC75" s="147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104"/>
      <c r="AK75" s="100">
        <f t="shared" si="17"/>
        <v>0</v>
      </c>
      <c r="AL75" s="171"/>
      <c r="AM75" s="140">
        <f t="shared" si="18"/>
        <v>0</v>
      </c>
      <c r="AN75" s="83">
        <f t="shared" si="1"/>
        <v>0</v>
      </c>
    </row>
    <row r="76" spans="1:40" ht="15" customHeight="1">
      <c r="A76" s="91" t="s">
        <v>251</v>
      </c>
      <c r="B76" s="14" t="s">
        <v>66</v>
      </c>
      <c r="C76" s="18" t="s">
        <v>5</v>
      </c>
      <c r="D76" s="19">
        <f t="shared" si="0"/>
        <v>118</v>
      </c>
      <c r="E76" s="20">
        <f t="shared" si="2"/>
        <v>7.5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>
        <v>7.5</v>
      </c>
      <c r="M76" s="147">
        <f t="shared" si="19"/>
        <v>885</v>
      </c>
      <c r="N76" s="122"/>
      <c r="O76" s="147">
        <f t="shared" si="20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83"/>
      <c r="W76" s="184">
        <f t="shared" si="10"/>
        <v>0</v>
      </c>
      <c r="X76" s="183"/>
      <c r="Y76" s="184">
        <f t="shared" si="11"/>
        <v>0</v>
      </c>
      <c r="Z76" s="104"/>
      <c r="AA76" s="100">
        <f t="shared" si="12"/>
        <v>0</v>
      </c>
      <c r="AB76" s="122"/>
      <c r="AC76" s="147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104"/>
      <c r="AK76" s="100">
        <f t="shared" si="17"/>
        <v>0</v>
      </c>
      <c r="AL76" s="171"/>
      <c r="AM76" s="140">
        <f t="shared" si="18"/>
        <v>0</v>
      </c>
      <c r="AN76" s="83">
        <f t="shared" si="1"/>
        <v>885</v>
      </c>
    </row>
    <row r="77" spans="1:40" ht="15" customHeight="1">
      <c r="A77" s="91" t="s">
        <v>252</v>
      </c>
      <c r="B77" s="14" t="s">
        <v>66</v>
      </c>
      <c r="C77" s="18" t="s">
        <v>5</v>
      </c>
      <c r="D77" s="19">
        <f t="shared" si="0"/>
        <v>118</v>
      </c>
      <c r="E77" s="20">
        <f t="shared" si="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9"/>
        <v>0</v>
      </c>
      <c r="N77" s="122"/>
      <c r="O77" s="147">
        <f t="shared" si="20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83"/>
      <c r="W77" s="184">
        <f t="shared" si="10"/>
        <v>0</v>
      </c>
      <c r="X77" s="183"/>
      <c r="Y77" s="184">
        <f t="shared" si="11"/>
        <v>0</v>
      </c>
      <c r="Z77" s="104"/>
      <c r="AA77" s="100">
        <f t="shared" si="12"/>
        <v>0</v>
      </c>
      <c r="AB77" s="122"/>
      <c r="AC77" s="147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104"/>
      <c r="AK77" s="100">
        <f t="shared" si="17"/>
        <v>0</v>
      </c>
      <c r="AL77" s="171"/>
      <c r="AM77" s="140">
        <f t="shared" si="18"/>
        <v>0</v>
      </c>
      <c r="AN77" s="83">
        <f t="shared" ref="AN77:AN109" si="21">IF(D77="",0,D77*E77)</f>
        <v>0</v>
      </c>
    </row>
    <row r="78" spans="1:40" ht="15" customHeight="1">
      <c r="A78" s="91" t="s">
        <v>259</v>
      </c>
      <c r="B78" s="14" t="s">
        <v>66</v>
      </c>
      <c r="C78" s="18" t="s">
        <v>6</v>
      </c>
      <c r="D78" s="19">
        <f t="shared" si="0"/>
        <v>100</v>
      </c>
      <c r="E78" s="20">
        <f t="shared" ref="E78:E107" si="22">F78+H78+J78+L78+N78++V78+X78+AF78+AH78+P78+R78+T78+Z78+AB78+AD78+AJ78+AL78</f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9"/>
        <v>0</v>
      </c>
      <c r="N78" s="122"/>
      <c r="O78" s="147">
        <f t="shared" si="20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83"/>
      <c r="W78" s="184">
        <f t="shared" si="10"/>
        <v>0</v>
      </c>
      <c r="X78" s="183"/>
      <c r="Y78" s="184">
        <f t="shared" si="11"/>
        <v>0</v>
      </c>
      <c r="Z78" s="104"/>
      <c r="AA78" s="100">
        <f t="shared" si="12"/>
        <v>0</v>
      </c>
      <c r="AB78" s="122"/>
      <c r="AC78" s="147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104"/>
      <c r="AK78" s="100">
        <f t="shared" si="17"/>
        <v>0</v>
      </c>
      <c r="AL78" s="171"/>
      <c r="AM78" s="140">
        <f t="shared" si="18"/>
        <v>0</v>
      </c>
      <c r="AN78" s="83">
        <f t="shared" si="21"/>
        <v>0</v>
      </c>
    </row>
    <row r="79" spans="1:40" ht="15" customHeight="1">
      <c r="A79" s="91" t="s">
        <v>255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75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19"/>
        <v>0</v>
      </c>
      <c r="N79" s="122"/>
      <c r="O79" s="147">
        <f t="shared" si="20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83"/>
      <c r="W79" s="184">
        <f t="shared" si="10"/>
        <v>0</v>
      </c>
      <c r="X79" s="183"/>
      <c r="Y79" s="184">
        <f t="shared" si="11"/>
        <v>0</v>
      </c>
      <c r="Z79" s="104"/>
      <c r="AA79" s="100">
        <f t="shared" si="12"/>
        <v>0</v>
      </c>
      <c r="AB79" s="122"/>
      <c r="AC79" s="147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104"/>
      <c r="AK79" s="100">
        <f t="shared" si="17"/>
        <v>0</v>
      </c>
      <c r="AL79" s="171"/>
      <c r="AM79" s="140">
        <f t="shared" si="18"/>
        <v>0</v>
      </c>
      <c r="AN79" s="83">
        <f t="shared" si="21"/>
        <v>0</v>
      </c>
    </row>
    <row r="80" spans="1:40" ht="15" customHeight="1">
      <c r="A80" s="91" t="s">
        <v>260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22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9"/>
        <v>0</v>
      </c>
      <c r="N80" s="122"/>
      <c r="O80" s="147">
        <f t="shared" ca="1" si="20"/>
        <v>0</v>
      </c>
      <c r="P80" s="104"/>
      <c r="Q80" s="100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83"/>
      <c r="W80" s="184">
        <f t="shared" ca="1" si="10"/>
        <v>0</v>
      </c>
      <c r="X80" s="183"/>
      <c r="Y80" s="184">
        <f t="shared" ca="1" si="11"/>
        <v>0</v>
      </c>
      <c r="Z80" s="104"/>
      <c r="AA80" s="100">
        <f t="shared" ca="1" si="12"/>
        <v>0</v>
      </c>
      <c r="AB80" s="122"/>
      <c r="AC80" s="147">
        <f t="shared" ca="1" si="13"/>
        <v>0</v>
      </c>
      <c r="AD80" s="122"/>
      <c r="AE80" s="147">
        <f t="shared" ca="1" si="14"/>
        <v>0</v>
      </c>
      <c r="AF80" s="122"/>
      <c r="AG80" s="147">
        <f t="shared" ca="1" si="15"/>
        <v>0</v>
      </c>
      <c r="AH80" s="122"/>
      <c r="AI80" s="147">
        <f t="shared" ca="1" si="16"/>
        <v>0</v>
      </c>
      <c r="AJ80" s="104"/>
      <c r="AK80" s="100">
        <f t="shared" ca="1" si="17"/>
        <v>0</v>
      </c>
      <c r="AL80" s="171"/>
      <c r="AM80" s="140">
        <f t="shared" ca="1" si="18"/>
        <v>0</v>
      </c>
      <c r="AN80" s="83">
        <f t="shared" ca="1" si="21"/>
        <v>0</v>
      </c>
    </row>
    <row r="81" spans="1:40" ht="15" customHeight="1">
      <c r="A81" s="91" t="s">
        <v>263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19"/>
        <v>0</v>
      </c>
      <c r="N81" s="122"/>
      <c r="O81" s="147">
        <f t="shared" ca="1" si="20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83"/>
      <c r="W81" s="184">
        <f t="shared" ca="1" si="10"/>
        <v>0</v>
      </c>
      <c r="X81" s="183"/>
      <c r="Y81" s="184">
        <f t="shared" ca="1" si="11"/>
        <v>0</v>
      </c>
      <c r="Z81" s="104"/>
      <c r="AA81" s="100">
        <f t="shared" ca="1" si="12"/>
        <v>0</v>
      </c>
      <c r="AB81" s="122"/>
      <c r="AC81" s="147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104"/>
      <c r="AK81" s="100">
        <f t="shared" ca="1" si="17"/>
        <v>0</v>
      </c>
      <c r="AL81" s="171"/>
      <c r="AM81" s="140">
        <f t="shared" ca="1" si="18"/>
        <v>0</v>
      </c>
      <c r="AN81" s="83">
        <f t="shared" ca="1" si="21"/>
        <v>0</v>
      </c>
    </row>
    <row r="82" spans="1:40" ht="15" customHeight="1">
      <c r="A82" s="91" t="s">
        <v>258</v>
      </c>
      <c r="B82" s="14" t="s">
        <v>66</v>
      </c>
      <c r="C82" s="18" t="s">
        <v>6</v>
      </c>
      <c r="D82" s="19">
        <f t="shared" ref="D82:D89" si="23">IF(OR($C82="",$C82=0),"",VLOOKUP($C82,Ansätze,$D$11,FALSE))</f>
        <v>100</v>
      </c>
      <c r="E82" s="20">
        <f t="shared" si="22"/>
        <v>0</v>
      </c>
      <c r="F82" s="75"/>
      <c r="G82" s="100">
        <f t="shared" ref="G82:I101" si="24">IF($D82="",0,$D82*F82)</f>
        <v>0</v>
      </c>
      <c r="H82" s="122"/>
      <c r="I82" s="147">
        <f t="shared" si="24"/>
        <v>0</v>
      </c>
      <c r="J82" s="122"/>
      <c r="K82" s="147">
        <f t="shared" si="4"/>
        <v>0</v>
      </c>
      <c r="L82" s="122"/>
      <c r="M82" s="147">
        <f t="shared" si="19"/>
        <v>0</v>
      </c>
      <c r="N82" s="122"/>
      <c r="O82" s="147">
        <f t="shared" si="20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83"/>
      <c r="W82" s="184">
        <f t="shared" si="10"/>
        <v>0</v>
      </c>
      <c r="X82" s="183"/>
      <c r="Y82" s="184">
        <f t="shared" si="11"/>
        <v>0</v>
      </c>
      <c r="Z82" s="104"/>
      <c r="AA82" s="100">
        <f t="shared" si="12"/>
        <v>0</v>
      </c>
      <c r="AB82" s="122"/>
      <c r="AC82" s="147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104"/>
      <c r="AK82" s="100">
        <f t="shared" si="17"/>
        <v>0</v>
      </c>
      <c r="AL82" s="171"/>
      <c r="AM82" s="140">
        <f t="shared" si="18"/>
        <v>0</v>
      </c>
      <c r="AN82" s="83">
        <f t="shared" si="21"/>
        <v>0</v>
      </c>
    </row>
    <row r="83" spans="1:40" ht="15" customHeight="1">
      <c r="A83" s="91" t="s">
        <v>274</v>
      </c>
      <c r="B83" s="14" t="s">
        <v>66</v>
      </c>
      <c r="C83" s="18" t="s">
        <v>9</v>
      </c>
      <c r="D83" s="19">
        <f t="shared" si="23"/>
        <v>35</v>
      </c>
      <c r="E83" s="20">
        <f t="shared" si="22"/>
        <v>0</v>
      </c>
      <c r="F83" s="75"/>
      <c r="G83" s="100">
        <f t="shared" si="24"/>
        <v>0</v>
      </c>
      <c r="H83" s="122"/>
      <c r="I83" s="147">
        <f t="shared" si="24"/>
        <v>0</v>
      </c>
      <c r="J83" s="122"/>
      <c r="K83" s="147">
        <f t="shared" ref="K83:K107" si="25">IF($D83="",0,$D83*J83)</f>
        <v>0</v>
      </c>
      <c r="L83" s="122"/>
      <c r="M83" s="147">
        <f t="shared" si="19"/>
        <v>0</v>
      </c>
      <c r="N83" s="122"/>
      <c r="O83" s="147">
        <f t="shared" si="20"/>
        <v>0</v>
      </c>
      <c r="P83" s="104"/>
      <c r="Q83" s="100">
        <f t="shared" ref="Q83:Q107" si="26">IF($D83="",0,$D83*P83)</f>
        <v>0</v>
      </c>
      <c r="R83" s="183"/>
      <c r="S83" s="184">
        <f t="shared" ref="S83:S107" si="27">IF($D83="",0,$D83*R83)</f>
        <v>0</v>
      </c>
      <c r="T83" s="183"/>
      <c r="U83" s="184">
        <f t="shared" ref="U83:U107" si="28">IF($D83="",0,$D83*T83)</f>
        <v>0</v>
      </c>
      <c r="V83" s="183"/>
      <c r="W83" s="184">
        <f t="shared" ref="W83:W107" si="29">IF($D83="",0,$D83*V83)</f>
        <v>0</v>
      </c>
      <c r="X83" s="183"/>
      <c r="Y83" s="184">
        <f t="shared" ref="Y83:Y107" si="30">IF($D83="",0,$D83*X83)</f>
        <v>0</v>
      </c>
      <c r="Z83" s="104"/>
      <c r="AA83" s="100">
        <f t="shared" ref="AA83:AA107" si="31">IF($D83="",0,$D83*Z83)</f>
        <v>0</v>
      </c>
      <c r="AB83" s="122"/>
      <c r="AC83" s="147">
        <f t="shared" ref="AC83:AC107" si="32">IF($D83="",0,$D83*AB83)</f>
        <v>0</v>
      </c>
      <c r="AD83" s="122"/>
      <c r="AE83" s="147">
        <f t="shared" ref="AE83:AE107" si="33">IF($D83="",0,$D83*AD83)</f>
        <v>0</v>
      </c>
      <c r="AF83" s="122"/>
      <c r="AG83" s="147">
        <f t="shared" ref="AG83:AG107" si="34">IF($D83="",0,$D83*AF83)</f>
        <v>0</v>
      </c>
      <c r="AH83" s="122"/>
      <c r="AI83" s="147">
        <f t="shared" ref="AI83:AI107" si="35">IF($D83="",0,$D83*AH83)</f>
        <v>0</v>
      </c>
      <c r="AJ83" s="104"/>
      <c r="AK83" s="100">
        <f t="shared" ref="AK83:AK90" si="36">IF($D83="",0,$D83*AJ83)</f>
        <v>0</v>
      </c>
      <c r="AL83" s="171"/>
      <c r="AM83" s="140">
        <f t="shared" ref="AM83:AM107" si="37">IF($D83="",0,$D83*AL83)</f>
        <v>0</v>
      </c>
      <c r="AN83" s="83">
        <f t="shared" si="21"/>
        <v>0</v>
      </c>
    </row>
    <row r="84" spans="1:40" ht="15" customHeight="1">
      <c r="A84" s="91" t="s">
        <v>275</v>
      </c>
      <c r="B84" s="14" t="s">
        <v>66</v>
      </c>
      <c r="C84" s="18" t="s">
        <v>5</v>
      </c>
      <c r="D84" s="19">
        <f t="shared" si="23"/>
        <v>118</v>
      </c>
      <c r="E84" s="20">
        <f t="shared" si="22"/>
        <v>12.5</v>
      </c>
      <c r="F84" s="75"/>
      <c r="G84" s="100">
        <f t="shared" si="24"/>
        <v>0</v>
      </c>
      <c r="H84" s="122"/>
      <c r="I84" s="147">
        <f t="shared" si="24"/>
        <v>0</v>
      </c>
      <c r="J84" s="122"/>
      <c r="K84" s="147">
        <f t="shared" si="25"/>
        <v>0</v>
      </c>
      <c r="L84" s="122"/>
      <c r="M84" s="147">
        <f t="shared" si="19"/>
        <v>0</v>
      </c>
      <c r="N84" s="122"/>
      <c r="O84" s="147">
        <f t="shared" si="20"/>
        <v>0</v>
      </c>
      <c r="P84" s="104"/>
      <c r="Q84" s="100">
        <f t="shared" si="26"/>
        <v>0</v>
      </c>
      <c r="R84" s="183"/>
      <c r="S84" s="184">
        <f t="shared" si="27"/>
        <v>0</v>
      </c>
      <c r="T84" s="183"/>
      <c r="U84" s="184">
        <f t="shared" si="28"/>
        <v>0</v>
      </c>
      <c r="V84" s="183"/>
      <c r="W84" s="184">
        <f t="shared" si="29"/>
        <v>0</v>
      </c>
      <c r="X84" s="183">
        <v>12.5</v>
      </c>
      <c r="Y84" s="147">
        <f t="shared" si="30"/>
        <v>1475</v>
      </c>
      <c r="Z84" s="104"/>
      <c r="AA84" s="100">
        <f t="shared" si="31"/>
        <v>0</v>
      </c>
      <c r="AB84" s="122"/>
      <c r="AC84" s="147">
        <f t="shared" si="32"/>
        <v>0</v>
      </c>
      <c r="AD84" s="122"/>
      <c r="AE84" s="147">
        <f t="shared" si="33"/>
        <v>0</v>
      </c>
      <c r="AF84" s="122"/>
      <c r="AG84" s="147">
        <f t="shared" si="34"/>
        <v>0</v>
      </c>
      <c r="AH84" s="122"/>
      <c r="AI84" s="147">
        <f t="shared" si="35"/>
        <v>0</v>
      </c>
      <c r="AJ84" s="104"/>
      <c r="AK84" s="100">
        <f t="shared" si="36"/>
        <v>0</v>
      </c>
      <c r="AL84" s="171"/>
      <c r="AM84" s="140">
        <f t="shared" si="37"/>
        <v>0</v>
      </c>
      <c r="AN84" s="83">
        <f t="shared" si="21"/>
        <v>1475</v>
      </c>
    </row>
    <row r="85" spans="1:40" ht="15" customHeight="1">
      <c r="A85" s="91" t="s">
        <v>284</v>
      </c>
      <c r="B85" s="14" t="s">
        <v>66</v>
      </c>
      <c r="C85" s="18" t="s">
        <v>6</v>
      </c>
      <c r="D85" s="19">
        <f t="shared" si="23"/>
        <v>100</v>
      </c>
      <c r="E85" s="20">
        <f t="shared" si="22"/>
        <v>0</v>
      </c>
      <c r="F85" s="75"/>
      <c r="G85" s="100">
        <f t="shared" si="24"/>
        <v>0</v>
      </c>
      <c r="H85" s="122"/>
      <c r="I85" s="147">
        <f t="shared" si="24"/>
        <v>0</v>
      </c>
      <c r="J85" s="122"/>
      <c r="K85" s="147">
        <f t="shared" si="25"/>
        <v>0</v>
      </c>
      <c r="L85" s="122"/>
      <c r="M85" s="147">
        <f t="shared" si="19"/>
        <v>0</v>
      </c>
      <c r="N85" s="122"/>
      <c r="O85" s="147">
        <f t="shared" si="20"/>
        <v>0</v>
      </c>
      <c r="P85" s="104"/>
      <c r="Q85" s="100">
        <f t="shared" si="26"/>
        <v>0</v>
      </c>
      <c r="R85" s="183"/>
      <c r="S85" s="184">
        <f t="shared" si="27"/>
        <v>0</v>
      </c>
      <c r="T85" s="183"/>
      <c r="U85" s="184">
        <f t="shared" si="28"/>
        <v>0</v>
      </c>
      <c r="V85" s="183"/>
      <c r="W85" s="184">
        <f t="shared" si="29"/>
        <v>0</v>
      </c>
      <c r="X85" s="183"/>
      <c r="Y85" s="184">
        <f t="shared" si="30"/>
        <v>0</v>
      </c>
      <c r="Z85" s="104"/>
      <c r="AA85" s="100">
        <f t="shared" si="31"/>
        <v>0</v>
      </c>
      <c r="AB85" s="122"/>
      <c r="AC85" s="147">
        <f t="shared" si="32"/>
        <v>0</v>
      </c>
      <c r="AD85" s="122"/>
      <c r="AE85" s="147">
        <f t="shared" si="33"/>
        <v>0</v>
      </c>
      <c r="AF85" s="122"/>
      <c r="AG85" s="147">
        <f t="shared" si="34"/>
        <v>0</v>
      </c>
      <c r="AH85" s="122"/>
      <c r="AI85" s="147">
        <f t="shared" si="35"/>
        <v>0</v>
      </c>
      <c r="AJ85" s="104"/>
      <c r="AK85" s="100">
        <f t="shared" si="36"/>
        <v>0</v>
      </c>
      <c r="AL85" s="171"/>
      <c r="AM85" s="140">
        <f t="shared" si="37"/>
        <v>0</v>
      </c>
      <c r="AN85" s="83">
        <f t="shared" si="21"/>
        <v>0</v>
      </c>
    </row>
    <row r="86" spans="1:40" ht="15" customHeight="1">
      <c r="A86" s="91" t="s">
        <v>285</v>
      </c>
      <c r="B86" s="14" t="s">
        <v>66</v>
      </c>
      <c r="C86" s="18" t="s">
        <v>9</v>
      </c>
      <c r="D86" s="19">
        <f t="shared" si="23"/>
        <v>35</v>
      </c>
      <c r="E86" s="20">
        <f t="shared" si="22"/>
        <v>0</v>
      </c>
      <c r="F86" s="75"/>
      <c r="G86" s="100">
        <f t="shared" si="24"/>
        <v>0</v>
      </c>
      <c r="H86" s="122"/>
      <c r="I86" s="147">
        <f t="shared" si="24"/>
        <v>0</v>
      </c>
      <c r="J86" s="122"/>
      <c r="K86" s="147">
        <f t="shared" si="25"/>
        <v>0</v>
      </c>
      <c r="L86" s="122"/>
      <c r="M86" s="147">
        <f t="shared" si="19"/>
        <v>0</v>
      </c>
      <c r="N86" s="122"/>
      <c r="O86" s="147">
        <f t="shared" si="20"/>
        <v>0</v>
      </c>
      <c r="P86" s="104"/>
      <c r="Q86" s="100">
        <f t="shared" si="26"/>
        <v>0</v>
      </c>
      <c r="R86" s="183"/>
      <c r="S86" s="184">
        <f t="shared" si="27"/>
        <v>0</v>
      </c>
      <c r="T86" s="183"/>
      <c r="U86" s="184">
        <f t="shared" si="28"/>
        <v>0</v>
      </c>
      <c r="V86" s="183"/>
      <c r="W86" s="184">
        <f t="shared" si="29"/>
        <v>0</v>
      </c>
      <c r="X86" s="183"/>
      <c r="Y86" s="184">
        <f t="shared" si="30"/>
        <v>0</v>
      </c>
      <c r="Z86" s="104"/>
      <c r="AA86" s="100">
        <f t="shared" si="31"/>
        <v>0</v>
      </c>
      <c r="AB86" s="122"/>
      <c r="AC86" s="147">
        <f t="shared" si="32"/>
        <v>0</v>
      </c>
      <c r="AD86" s="122"/>
      <c r="AE86" s="147">
        <f t="shared" si="33"/>
        <v>0</v>
      </c>
      <c r="AF86" s="122"/>
      <c r="AG86" s="147">
        <f t="shared" si="34"/>
        <v>0</v>
      </c>
      <c r="AH86" s="122"/>
      <c r="AI86" s="147">
        <f t="shared" si="35"/>
        <v>0</v>
      </c>
      <c r="AJ86" s="104"/>
      <c r="AK86" s="100">
        <f t="shared" si="36"/>
        <v>0</v>
      </c>
      <c r="AL86" s="171"/>
      <c r="AM86" s="140">
        <f t="shared" si="37"/>
        <v>0</v>
      </c>
      <c r="AN86" s="83">
        <f t="shared" si="21"/>
        <v>0</v>
      </c>
    </row>
    <row r="87" spans="1:40" ht="15" customHeight="1">
      <c r="A87" s="91" t="s">
        <v>286</v>
      </c>
      <c r="B87" s="14" t="s">
        <v>66</v>
      </c>
      <c r="C87" s="18" t="s">
        <v>6</v>
      </c>
      <c r="D87" s="19">
        <f t="shared" si="23"/>
        <v>100</v>
      </c>
      <c r="E87" s="20">
        <f t="shared" si="22"/>
        <v>0</v>
      </c>
      <c r="F87" s="75"/>
      <c r="G87" s="100">
        <f t="shared" si="24"/>
        <v>0</v>
      </c>
      <c r="H87" s="122"/>
      <c r="I87" s="147">
        <f t="shared" si="24"/>
        <v>0</v>
      </c>
      <c r="J87" s="122"/>
      <c r="K87" s="147">
        <f t="shared" si="25"/>
        <v>0</v>
      </c>
      <c r="L87" s="122"/>
      <c r="M87" s="147">
        <f t="shared" si="19"/>
        <v>0</v>
      </c>
      <c r="N87" s="122"/>
      <c r="O87" s="147">
        <f t="shared" si="20"/>
        <v>0</v>
      </c>
      <c r="P87" s="104"/>
      <c r="Q87" s="100">
        <f t="shared" si="26"/>
        <v>0</v>
      </c>
      <c r="R87" s="183"/>
      <c r="S87" s="184">
        <f t="shared" si="27"/>
        <v>0</v>
      </c>
      <c r="T87" s="183"/>
      <c r="U87" s="184">
        <f t="shared" si="28"/>
        <v>0</v>
      </c>
      <c r="V87" s="183"/>
      <c r="W87" s="184">
        <f t="shared" si="29"/>
        <v>0</v>
      </c>
      <c r="X87" s="183"/>
      <c r="Y87" s="184">
        <f t="shared" si="30"/>
        <v>0</v>
      </c>
      <c r="Z87" s="104"/>
      <c r="AA87" s="100">
        <f t="shared" si="31"/>
        <v>0</v>
      </c>
      <c r="AB87" s="122"/>
      <c r="AC87" s="147">
        <f t="shared" si="32"/>
        <v>0</v>
      </c>
      <c r="AD87" s="122"/>
      <c r="AE87" s="147">
        <f t="shared" si="33"/>
        <v>0</v>
      </c>
      <c r="AF87" s="122"/>
      <c r="AG87" s="147">
        <f t="shared" si="34"/>
        <v>0</v>
      </c>
      <c r="AH87" s="122"/>
      <c r="AI87" s="147">
        <f t="shared" si="35"/>
        <v>0</v>
      </c>
      <c r="AJ87" s="104"/>
      <c r="AK87" s="100">
        <f t="shared" si="36"/>
        <v>0</v>
      </c>
      <c r="AL87" s="171"/>
      <c r="AM87" s="140">
        <f t="shared" si="37"/>
        <v>0</v>
      </c>
      <c r="AN87" s="83">
        <f t="shared" si="21"/>
        <v>0</v>
      </c>
    </row>
    <row r="88" spans="1:40" ht="15" customHeight="1">
      <c r="A88" s="91" t="s">
        <v>292</v>
      </c>
      <c r="B88" s="14" t="s">
        <v>66</v>
      </c>
      <c r="C88" s="18" t="s">
        <v>8</v>
      </c>
      <c r="D88" s="19">
        <f t="shared" si="23"/>
        <v>60</v>
      </c>
      <c r="E88" s="20">
        <f t="shared" si="22"/>
        <v>0</v>
      </c>
      <c r="F88" s="75"/>
      <c r="G88" s="100">
        <f t="shared" si="24"/>
        <v>0</v>
      </c>
      <c r="H88" s="122"/>
      <c r="I88" s="147">
        <f t="shared" si="24"/>
        <v>0</v>
      </c>
      <c r="J88" s="122"/>
      <c r="K88" s="147">
        <f t="shared" si="25"/>
        <v>0</v>
      </c>
      <c r="L88" s="122"/>
      <c r="M88" s="147">
        <f t="shared" si="19"/>
        <v>0</v>
      </c>
      <c r="N88" s="122"/>
      <c r="O88" s="147">
        <f t="shared" si="20"/>
        <v>0</v>
      </c>
      <c r="P88" s="104"/>
      <c r="Q88" s="100">
        <f t="shared" si="26"/>
        <v>0</v>
      </c>
      <c r="R88" s="183"/>
      <c r="S88" s="184">
        <f t="shared" si="27"/>
        <v>0</v>
      </c>
      <c r="T88" s="183"/>
      <c r="U88" s="184">
        <f t="shared" si="28"/>
        <v>0</v>
      </c>
      <c r="V88" s="183"/>
      <c r="W88" s="184">
        <f t="shared" si="29"/>
        <v>0</v>
      </c>
      <c r="X88" s="183"/>
      <c r="Y88" s="184">
        <f t="shared" si="30"/>
        <v>0</v>
      </c>
      <c r="Z88" s="104"/>
      <c r="AA88" s="100">
        <f t="shared" si="31"/>
        <v>0</v>
      </c>
      <c r="AB88" s="122"/>
      <c r="AC88" s="147">
        <f t="shared" si="32"/>
        <v>0</v>
      </c>
      <c r="AD88" s="122"/>
      <c r="AE88" s="147">
        <f t="shared" si="33"/>
        <v>0</v>
      </c>
      <c r="AF88" s="122"/>
      <c r="AG88" s="147">
        <f t="shared" si="34"/>
        <v>0</v>
      </c>
      <c r="AH88" s="122"/>
      <c r="AI88" s="147">
        <f t="shared" si="35"/>
        <v>0</v>
      </c>
      <c r="AJ88" s="104"/>
      <c r="AK88" s="100">
        <f t="shared" si="36"/>
        <v>0</v>
      </c>
      <c r="AL88" s="171"/>
      <c r="AM88" s="140">
        <f t="shared" si="37"/>
        <v>0</v>
      </c>
      <c r="AN88" s="83">
        <f t="shared" si="21"/>
        <v>0</v>
      </c>
    </row>
    <row r="89" spans="1:40" ht="15" customHeight="1">
      <c r="A89" s="85" t="s">
        <v>296</v>
      </c>
      <c r="B89" t="s">
        <v>66</v>
      </c>
      <c r="C89" s="18" t="s">
        <v>6</v>
      </c>
      <c r="D89" s="19">
        <f t="shared" si="23"/>
        <v>100</v>
      </c>
      <c r="E89" s="20">
        <f t="shared" si="22"/>
        <v>0</v>
      </c>
      <c r="F89" s="75"/>
      <c r="G89" s="100">
        <f t="shared" si="24"/>
        <v>0</v>
      </c>
      <c r="H89" s="122"/>
      <c r="I89" s="147">
        <f t="shared" si="24"/>
        <v>0</v>
      </c>
      <c r="J89" s="122"/>
      <c r="K89" s="147">
        <f t="shared" si="25"/>
        <v>0</v>
      </c>
      <c r="L89" s="122"/>
      <c r="M89" s="147">
        <f t="shared" si="19"/>
        <v>0</v>
      </c>
      <c r="N89" s="122"/>
      <c r="O89" s="147">
        <f t="shared" si="20"/>
        <v>0</v>
      </c>
      <c r="P89" s="104"/>
      <c r="Q89" s="100">
        <f t="shared" si="26"/>
        <v>0</v>
      </c>
      <c r="R89" s="183"/>
      <c r="S89" s="184">
        <f t="shared" si="27"/>
        <v>0</v>
      </c>
      <c r="T89" s="183"/>
      <c r="U89" s="184">
        <f t="shared" si="28"/>
        <v>0</v>
      </c>
      <c r="V89" s="183"/>
      <c r="W89" s="184">
        <f t="shared" si="29"/>
        <v>0</v>
      </c>
      <c r="X89" s="183"/>
      <c r="Y89" s="184">
        <f t="shared" si="30"/>
        <v>0</v>
      </c>
      <c r="Z89" s="104"/>
      <c r="AA89" s="100">
        <f t="shared" si="31"/>
        <v>0</v>
      </c>
      <c r="AB89" s="122"/>
      <c r="AC89" s="147">
        <f t="shared" si="32"/>
        <v>0</v>
      </c>
      <c r="AD89" s="122"/>
      <c r="AE89" s="147">
        <f t="shared" si="33"/>
        <v>0</v>
      </c>
      <c r="AF89" s="122"/>
      <c r="AG89" s="147">
        <f t="shared" si="34"/>
        <v>0</v>
      </c>
      <c r="AH89" s="122"/>
      <c r="AI89" s="147">
        <f t="shared" si="35"/>
        <v>0</v>
      </c>
      <c r="AJ89" s="104"/>
      <c r="AK89" s="100">
        <f t="shared" si="36"/>
        <v>0</v>
      </c>
      <c r="AL89" s="171"/>
      <c r="AM89" s="140">
        <f t="shared" si="37"/>
        <v>0</v>
      </c>
      <c r="AN89" s="83">
        <f t="shared" si="21"/>
        <v>0</v>
      </c>
    </row>
    <row r="90" spans="1:40" ht="15" customHeight="1">
      <c r="A90" s="85" t="s">
        <v>308</v>
      </c>
      <c r="B90" t="s">
        <v>66</v>
      </c>
      <c r="C90" s="18" t="s">
        <v>5</v>
      </c>
      <c r="D90" s="19">
        <v>118</v>
      </c>
      <c r="E90" s="20">
        <f t="shared" si="22"/>
        <v>0</v>
      </c>
      <c r="F90" s="75"/>
      <c r="G90" s="100">
        <f t="shared" si="24"/>
        <v>0</v>
      </c>
      <c r="H90" s="122"/>
      <c r="I90" s="147">
        <f t="shared" si="24"/>
        <v>0</v>
      </c>
      <c r="J90" s="122"/>
      <c r="K90" s="147">
        <f t="shared" si="25"/>
        <v>0</v>
      </c>
      <c r="L90" s="122"/>
      <c r="M90" s="147">
        <f t="shared" si="19"/>
        <v>0</v>
      </c>
      <c r="N90" s="122"/>
      <c r="O90" s="147">
        <f t="shared" si="20"/>
        <v>0</v>
      </c>
      <c r="P90" s="104"/>
      <c r="Q90" s="100">
        <f t="shared" si="26"/>
        <v>0</v>
      </c>
      <c r="R90" s="183"/>
      <c r="S90" s="184">
        <f t="shared" si="27"/>
        <v>0</v>
      </c>
      <c r="T90" s="183"/>
      <c r="U90" s="184">
        <f t="shared" si="28"/>
        <v>0</v>
      </c>
      <c r="V90" s="183"/>
      <c r="W90" s="184">
        <f t="shared" si="29"/>
        <v>0</v>
      </c>
      <c r="X90" s="183"/>
      <c r="Y90" s="184">
        <f t="shared" si="30"/>
        <v>0</v>
      </c>
      <c r="Z90" s="104"/>
      <c r="AA90" s="100">
        <f t="shared" si="31"/>
        <v>0</v>
      </c>
      <c r="AB90" s="122"/>
      <c r="AC90" s="147">
        <f t="shared" si="32"/>
        <v>0</v>
      </c>
      <c r="AD90" s="122"/>
      <c r="AE90" s="147">
        <f t="shared" si="33"/>
        <v>0</v>
      </c>
      <c r="AF90" s="122"/>
      <c r="AG90" s="147">
        <f t="shared" si="34"/>
        <v>0</v>
      </c>
      <c r="AH90" s="122"/>
      <c r="AI90" s="147">
        <f t="shared" si="35"/>
        <v>0</v>
      </c>
      <c r="AJ90" s="104"/>
      <c r="AK90" s="100">
        <f t="shared" si="36"/>
        <v>0</v>
      </c>
      <c r="AL90" s="171"/>
      <c r="AM90" s="140">
        <f t="shared" si="37"/>
        <v>0</v>
      </c>
      <c r="AN90" s="83">
        <f t="shared" si="21"/>
        <v>0</v>
      </c>
    </row>
    <row r="91" spans="1:40" ht="15" customHeight="1">
      <c r="A91" s="85" t="s">
        <v>318</v>
      </c>
      <c r="B91" s="14" t="s">
        <v>66</v>
      </c>
      <c r="C91" s="18" t="s">
        <v>9</v>
      </c>
      <c r="D91" s="19">
        <v>35</v>
      </c>
      <c r="E91" s="20">
        <f t="shared" si="22"/>
        <v>0</v>
      </c>
      <c r="F91" s="75"/>
      <c r="G91" s="100">
        <f t="shared" si="24"/>
        <v>0</v>
      </c>
      <c r="H91" s="122"/>
      <c r="I91" s="147">
        <f t="shared" si="24"/>
        <v>0</v>
      </c>
      <c r="J91" s="122"/>
      <c r="K91" s="147">
        <f t="shared" si="25"/>
        <v>0</v>
      </c>
      <c r="L91" s="122"/>
      <c r="M91" s="147">
        <f t="shared" si="19"/>
        <v>0</v>
      </c>
      <c r="N91" s="122"/>
      <c r="O91" s="147">
        <f t="shared" si="20"/>
        <v>0</v>
      </c>
      <c r="P91" s="104"/>
      <c r="Q91" s="100">
        <f t="shared" si="26"/>
        <v>0</v>
      </c>
      <c r="R91" s="183"/>
      <c r="S91" s="184">
        <f t="shared" si="27"/>
        <v>0</v>
      </c>
      <c r="T91" s="183"/>
      <c r="U91" s="184">
        <f t="shared" si="28"/>
        <v>0</v>
      </c>
      <c r="V91" s="183"/>
      <c r="W91" s="184">
        <f t="shared" si="29"/>
        <v>0</v>
      </c>
      <c r="X91" s="183"/>
      <c r="Y91" s="184">
        <f t="shared" si="30"/>
        <v>0</v>
      </c>
      <c r="Z91" s="104"/>
      <c r="AA91" s="100">
        <f t="shared" si="31"/>
        <v>0</v>
      </c>
      <c r="AB91" s="122"/>
      <c r="AC91" s="147">
        <f t="shared" si="32"/>
        <v>0</v>
      </c>
      <c r="AD91" s="122"/>
      <c r="AE91" s="147">
        <f t="shared" si="33"/>
        <v>0</v>
      </c>
      <c r="AF91" s="122"/>
      <c r="AG91" s="147">
        <f t="shared" si="34"/>
        <v>0</v>
      </c>
      <c r="AH91" s="122"/>
      <c r="AI91" s="147">
        <f t="shared" si="35"/>
        <v>0</v>
      </c>
      <c r="AJ91" s="104"/>
      <c r="AK91" s="100">
        <f>IF($D91="",0,$D91*AJ91)</f>
        <v>0</v>
      </c>
      <c r="AL91" s="171"/>
      <c r="AM91" s="140">
        <f t="shared" si="37"/>
        <v>0</v>
      </c>
      <c r="AN91" s="83">
        <f t="shared" si="21"/>
        <v>0</v>
      </c>
    </row>
    <row r="92" spans="1:40" ht="15" customHeight="1">
      <c r="A92" s="85" t="s">
        <v>319</v>
      </c>
      <c r="B92" s="14" t="s">
        <v>66</v>
      </c>
      <c r="C92" s="18" t="s">
        <v>6</v>
      </c>
      <c r="D92" s="19">
        <v>100</v>
      </c>
      <c r="E92" s="20">
        <f t="shared" si="22"/>
        <v>0</v>
      </c>
      <c r="F92" s="75"/>
      <c r="G92" s="100">
        <f t="shared" si="24"/>
        <v>0</v>
      </c>
      <c r="H92" s="122"/>
      <c r="I92" s="147">
        <f t="shared" si="24"/>
        <v>0</v>
      </c>
      <c r="J92" s="122"/>
      <c r="K92" s="147">
        <f t="shared" si="25"/>
        <v>0</v>
      </c>
      <c r="L92" s="122"/>
      <c r="M92" s="147">
        <f t="shared" si="19"/>
        <v>0</v>
      </c>
      <c r="N92" s="122"/>
      <c r="O92" s="147">
        <f t="shared" si="20"/>
        <v>0</v>
      </c>
      <c r="P92" s="104"/>
      <c r="Q92" s="100">
        <f t="shared" si="26"/>
        <v>0</v>
      </c>
      <c r="R92" s="183"/>
      <c r="S92" s="184">
        <f t="shared" si="27"/>
        <v>0</v>
      </c>
      <c r="T92" s="183"/>
      <c r="U92" s="184">
        <f t="shared" si="28"/>
        <v>0</v>
      </c>
      <c r="V92" s="183"/>
      <c r="W92" s="184">
        <f t="shared" si="29"/>
        <v>0</v>
      </c>
      <c r="X92" s="183"/>
      <c r="Y92" s="184">
        <f t="shared" si="30"/>
        <v>0</v>
      </c>
      <c r="Z92" s="104"/>
      <c r="AA92" s="100">
        <f t="shared" si="31"/>
        <v>0</v>
      </c>
      <c r="AB92" s="122"/>
      <c r="AC92" s="147">
        <f t="shared" si="32"/>
        <v>0</v>
      </c>
      <c r="AD92" s="122"/>
      <c r="AE92" s="147">
        <f t="shared" si="33"/>
        <v>0</v>
      </c>
      <c r="AF92" s="122"/>
      <c r="AG92" s="147">
        <f t="shared" si="34"/>
        <v>0</v>
      </c>
      <c r="AH92" s="122"/>
      <c r="AI92" s="147">
        <f t="shared" si="35"/>
        <v>0</v>
      </c>
      <c r="AJ92" s="104"/>
      <c r="AK92" s="100">
        <f t="shared" ref="AK92:AK107" si="38">IF($D92="",0,$D92*AJ92)</f>
        <v>0</v>
      </c>
      <c r="AL92" s="171"/>
      <c r="AM92" s="140">
        <f t="shared" si="37"/>
        <v>0</v>
      </c>
      <c r="AN92" s="83">
        <f t="shared" si="21"/>
        <v>0</v>
      </c>
    </row>
    <row r="93" spans="1:40" ht="15" customHeight="1">
      <c r="A93" s="85" t="s">
        <v>320</v>
      </c>
      <c r="B93" s="14" t="s">
        <v>66</v>
      </c>
      <c r="C93" s="18" t="s">
        <v>6</v>
      </c>
      <c r="D93" s="19">
        <v>100</v>
      </c>
      <c r="E93" s="20">
        <f t="shared" si="22"/>
        <v>0</v>
      </c>
      <c r="F93" s="75"/>
      <c r="G93" s="100">
        <f t="shared" si="24"/>
        <v>0</v>
      </c>
      <c r="H93" s="122"/>
      <c r="I93" s="147">
        <f t="shared" si="24"/>
        <v>0</v>
      </c>
      <c r="J93" s="122"/>
      <c r="K93" s="147">
        <f t="shared" si="25"/>
        <v>0</v>
      </c>
      <c r="L93" s="122"/>
      <c r="M93" s="147">
        <f t="shared" si="19"/>
        <v>0</v>
      </c>
      <c r="N93" s="122"/>
      <c r="O93" s="147">
        <f t="shared" si="20"/>
        <v>0</v>
      </c>
      <c r="P93" s="104"/>
      <c r="Q93" s="100">
        <f t="shared" si="26"/>
        <v>0</v>
      </c>
      <c r="R93" s="183"/>
      <c r="S93" s="184">
        <f t="shared" si="27"/>
        <v>0</v>
      </c>
      <c r="T93" s="183"/>
      <c r="U93" s="184">
        <f t="shared" si="28"/>
        <v>0</v>
      </c>
      <c r="V93" s="183"/>
      <c r="W93" s="184">
        <f t="shared" si="29"/>
        <v>0</v>
      </c>
      <c r="X93" s="183"/>
      <c r="Y93" s="184">
        <f t="shared" si="30"/>
        <v>0</v>
      </c>
      <c r="Z93" s="104"/>
      <c r="AA93" s="100">
        <f t="shared" si="31"/>
        <v>0</v>
      </c>
      <c r="AB93" s="122"/>
      <c r="AC93" s="147">
        <f t="shared" si="32"/>
        <v>0</v>
      </c>
      <c r="AD93" s="122"/>
      <c r="AE93" s="147">
        <f t="shared" si="33"/>
        <v>0</v>
      </c>
      <c r="AF93" s="122"/>
      <c r="AG93" s="147">
        <f t="shared" si="34"/>
        <v>0</v>
      </c>
      <c r="AH93" s="122"/>
      <c r="AI93" s="147">
        <f t="shared" si="35"/>
        <v>0</v>
      </c>
      <c r="AJ93" s="104"/>
      <c r="AK93" s="100">
        <f t="shared" si="38"/>
        <v>0</v>
      </c>
      <c r="AL93" s="171"/>
      <c r="AM93" s="140">
        <f t="shared" si="37"/>
        <v>0</v>
      </c>
      <c r="AN93" s="83">
        <f t="shared" si="21"/>
        <v>0</v>
      </c>
    </row>
    <row r="94" spans="1:40" ht="15" customHeight="1">
      <c r="A94" s="85" t="s">
        <v>330</v>
      </c>
      <c r="B94" s="14" t="s">
        <v>66</v>
      </c>
      <c r="C94" s="18" t="s">
        <v>7</v>
      </c>
      <c r="D94" s="19">
        <v>75</v>
      </c>
      <c r="E94" s="20">
        <f t="shared" si="22"/>
        <v>0</v>
      </c>
      <c r="F94" s="75"/>
      <c r="G94" s="100">
        <f t="shared" si="24"/>
        <v>0</v>
      </c>
      <c r="H94" s="122"/>
      <c r="I94" s="147">
        <f t="shared" si="24"/>
        <v>0</v>
      </c>
      <c r="J94" s="122"/>
      <c r="K94" s="147">
        <f t="shared" si="25"/>
        <v>0</v>
      </c>
      <c r="L94" s="122"/>
      <c r="M94" s="147">
        <f t="shared" si="19"/>
        <v>0</v>
      </c>
      <c r="N94" s="122"/>
      <c r="O94" s="147">
        <f t="shared" si="20"/>
        <v>0</v>
      </c>
      <c r="P94" s="104"/>
      <c r="Q94" s="100">
        <f t="shared" si="26"/>
        <v>0</v>
      </c>
      <c r="R94" s="183"/>
      <c r="S94" s="184">
        <f t="shared" si="27"/>
        <v>0</v>
      </c>
      <c r="T94" s="183"/>
      <c r="U94" s="184">
        <f t="shared" si="28"/>
        <v>0</v>
      </c>
      <c r="V94" s="183"/>
      <c r="W94" s="184">
        <f t="shared" si="29"/>
        <v>0</v>
      </c>
      <c r="X94" s="183"/>
      <c r="Y94" s="184">
        <f t="shared" si="30"/>
        <v>0</v>
      </c>
      <c r="Z94" s="104"/>
      <c r="AA94" s="100">
        <f t="shared" si="31"/>
        <v>0</v>
      </c>
      <c r="AB94" s="122"/>
      <c r="AC94" s="147">
        <f t="shared" si="32"/>
        <v>0</v>
      </c>
      <c r="AD94" s="122"/>
      <c r="AE94" s="147">
        <f t="shared" si="33"/>
        <v>0</v>
      </c>
      <c r="AF94" s="122"/>
      <c r="AG94" s="147">
        <f t="shared" si="34"/>
        <v>0</v>
      </c>
      <c r="AH94" s="122"/>
      <c r="AI94" s="147">
        <f t="shared" si="35"/>
        <v>0</v>
      </c>
      <c r="AJ94" s="104"/>
      <c r="AK94" s="100">
        <f t="shared" si="38"/>
        <v>0</v>
      </c>
      <c r="AL94" s="171"/>
      <c r="AM94" s="140">
        <f t="shared" si="37"/>
        <v>0</v>
      </c>
      <c r="AN94" s="83">
        <f t="shared" si="21"/>
        <v>0</v>
      </c>
    </row>
    <row r="95" spans="1:40" ht="15" customHeight="1">
      <c r="A95" s="91" t="s">
        <v>386</v>
      </c>
      <c r="B95" s="14" t="s">
        <v>66</v>
      </c>
      <c r="C95" s="18" t="s">
        <v>9</v>
      </c>
      <c r="D95" s="19">
        <v>35</v>
      </c>
      <c r="E95" s="20">
        <f t="shared" si="22"/>
        <v>0</v>
      </c>
      <c r="F95" s="75"/>
      <c r="G95" s="100">
        <f t="shared" si="24"/>
        <v>0</v>
      </c>
      <c r="H95" s="122"/>
      <c r="I95" s="147">
        <f t="shared" si="24"/>
        <v>0</v>
      </c>
      <c r="J95" s="122"/>
      <c r="K95" s="147">
        <f t="shared" si="25"/>
        <v>0</v>
      </c>
      <c r="L95" s="122"/>
      <c r="M95" s="147">
        <f t="shared" si="19"/>
        <v>0</v>
      </c>
      <c r="N95" s="122"/>
      <c r="O95" s="147">
        <f t="shared" si="20"/>
        <v>0</v>
      </c>
      <c r="P95" s="104"/>
      <c r="Q95" s="100">
        <f t="shared" si="26"/>
        <v>0</v>
      </c>
      <c r="R95" s="183"/>
      <c r="S95" s="184">
        <f t="shared" si="27"/>
        <v>0</v>
      </c>
      <c r="T95" s="183"/>
      <c r="U95" s="184">
        <f t="shared" si="28"/>
        <v>0</v>
      </c>
      <c r="V95" s="183"/>
      <c r="W95" s="184">
        <f t="shared" si="29"/>
        <v>0</v>
      </c>
      <c r="X95" s="183"/>
      <c r="Y95" s="184">
        <f t="shared" si="30"/>
        <v>0</v>
      </c>
      <c r="Z95" s="104"/>
      <c r="AA95" s="100">
        <f t="shared" si="31"/>
        <v>0</v>
      </c>
      <c r="AB95" s="122"/>
      <c r="AC95" s="147">
        <f t="shared" si="32"/>
        <v>0</v>
      </c>
      <c r="AD95" s="122"/>
      <c r="AE95" s="147">
        <f t="shared" si="33"/>
        <v>0</v>
      </c>
      <c r="AF95" s="122"/>
      <c r="AG95" s="147">
        <f t="shared" si="34"/>
        <v>0</v>
      </c>
      <c r="AH95" s="122"/>
      <c r="AI95" s="147">
        <f t="shared" si="35"/>
        <v>0</v>
      </c>
      <c r="AJ95" s="104"/>
      <c r="AK95" s="100">
        <f t="shared" si="38"/>
        <v>0</v>
      </c>
      <c r="AL95" s="171"/>
      <c r="AM95" s="140">
        <f>IF($D95="",0,$D95*AL95)</f>
        <v>0</v>
      </c>
      <c r="AN95" s="83">
        <f t="shared" si="21"/>
        <v>0</v>
      </c>
    </row>
    <row r="96" spans="1:40" ht="15" customHeight="1">
      <c r="A96" s="91" t="s">
        <v>387</v>
      </c>
      <c r="B96" s="14" t="s">
        <v>66</v>
      </c>
      <c r="C96" s="18" t="s">
        <v>9</v>
      </c>
      <c r="D96" s="19">
        <v>35</v>
      </c>
      <c r="E96" s="20">
        <f t="shared" si="22"/>
        <v>0</v>
      </c>
      <c r="F96" s="75"/>
      <c r="G96" s="100">
        <f t="shared" si="24"/>
        <v>0</v>
      </c>
      <c r="H96" s="122"/>
      <c r="I96" s="147">
        <f t="shared" si="24"/>
        <v>0</v>
      </c>
      <c r="J96" s="122"/>
      <c r="K96" s="147">
        <f t="shared" si="25"/>
        <v>0</v>
      </c>
      <c r="L96" s="122"/>
      <c r="M96" s="147">
        <f t="shared" si="19"/>
        <v>0</v>
      </c>
      <c r="N96" s="122"/>
      <c r="O96" s="147">
        <f t="shared" si="20"/>
        <v>0</v>
      </c>
      <c r="P96" s="104"/>
      <c r="Q96" s="100">
        <f t="shared" si="26"/>
        <v>0</v>
      </c>
      <c r="R96" s="183"/>
      <c r="S96" s="184">
        <f t="shared" si="27"/>
        <v>0</v>
      </c>
      <c r="T96" s="183"/>
      <c r="U96" s="184">
        <f t="shared" si="28"/>
        <v>0</v>
      </c>
      <c r="V96" s="183"/>
      <c r="W96" s="184">
        <f t="shared" si="29"/>
        <v>0</v>
      </c>
      <c r="X96" s="183"/>
      <c r="Y96" s="184">
        <f t="shared" si="30"/>
        <v>0</v>
      </c>
      <c r="Z96" s="104"/>
      <c r="AA96" s="100">
        <f t="shared" si="31"/>
        <v>0</v>
      </c>
      <c r="AB96" s="122"/>
      <c r="AC96" s="147">
        <f t="shared" si="32"/>
        <v>0</v>
      </c>
      <c r="AD96" s="122"/>
      <c r="AE96" s="147">
        <f t="shared" si="33"/>
        <v>0</v>
      </c>
      <c r="AF96" s="122"/>
      <c r="AG96" s="147">
        <f t="shared" si="34"/>
        <v>0</v>
      </c>
      <c r="AH96" s="122"/>
      <c r="AI96" s="147">
        <f t="shared" si="35"/>
        <v>0</v>
      </c>
      <c r="AJ96" s="104"/>
      <c r="AK96" s="100">
        <f t="shared" si="38"/>
        <v>0</v>
      </c>
      <c r="AL96" s="171"/>
      <c r="AM96" s="140">
        <f t="shared" si="37"/>
        <v>0</v>
      </c>
      <c r="AN96" s="83">
        <f t="shared" si="21"/>
        <v>0</v>
      </c>
    </row>
    <row r="97" spans="1:41" ht="15" customHeight="1">
      <c r="A97" s="91" t="s">
        <v>388</v>
      </c>
      <c r="B97" s="14" t="s">
        <v>66</v>
      </c>
      <c r="C97" s="18" t="s">
        <v>9</v>
      </c>
      <c r="D97" s="19">
        <v>35</v>
      </c>
      <c r="E97" s="20">
        <f t="shared" si="22"/>
        <v>0</v>
      </c>
      <c r="F97" s="75"/>
      <c r="G97" s="100">
        <f t="shared" si="24"/>
        <v>0</v>
      </c>
      <c r="H97" s="122"/>
      <c r="I97" s="147">
        <f t="shared" si="24"/>
        <v>0</v>
      </c>
      <c r="J97" s="122"/>
      <c r="K97" s="147">
        <f t="shared" si="25"/>
        <v>0</v>
      </c>
      <c r="L97" s="122"/>
      <c r="M97" s="147">
        <f t="shared" si="19"/>
        <v>0</v>
      </c>
      <c r="N97" s="122"/>
      <c r="O97" s="147">
        <f t="shared" si="20"/>
        <v>0</v>
      </c>
      <c r="P97" s="104"/>
      <c r="Q97" s="100">
        <f t="shared" si="26"/>
        <v>0</v>
      </c>
      <c r="R97" s="183"/>
      <c r="S97" s="184">
        <f t="shared" si="27"/>
        <v>0</v>
      </c>
      <c r="T97" s="183"/>
      <c r="U97" s="184">
        <f t="shared" si="28"/>
        <v>0</v>
      </c>
      <c r="V97" s="183"/>
      <c r="W97" s="184">
        <f t="shared" si="29"/>
        <v>0</v>
      </c>
      <c r="X97" s="183"/>
      <c r="Y97" s="184">
        <f t="shared" si="30"/>
        <v>0</v>
      </c>
      <c r="Z97" s="104"/>
      <c r="AA97" s="100">
        <f t="shared" si="31"/>
        <v>0</v>
      </c>
      <c r="AB97" s="122"/>
      <c r="AC97" s="147">
        <f t="shared" si="32"/>
        <v>0</v>
      </c>
      <c r="AD97" s="122"/>
      <c r="AE97" s="147">
        <f t="shared" si="33"/>
        <v>0</v>
      </c>
      <c r="AF97" s="122"/>
      <c r="AG97" s="147">
        <f t="shared" si="34"/>
        <v>0</v>
      </c>
      <c r="AH97" s="122"/>
      <c r="AI97" s="147">
        <f t="shared" si="35"/>
        <v>0</v>
      </c>
      <c r="AJ97" s="104"/>
      <c r="AK97" s="100">
        <f t="shared" si="38"/>
        <v>0</v>
      </c>
      <c r="AL97" s="171"/>
      <c r="AM97" s="140">
        <f t="shared" si="37"/>
        <v>0</v>
      </c>
      <c r="AN97" s="83">
        <f t="shared" si="21"/>
        <v>0</v>
      </c>
    </row>
    <row r="98" spans="1:41" ht="15" customHeight="1">
      <c r="A98" s="91" t="s">
        <v>389</v>
      </c>
      <c r="B98" s="14" t="s">
        <v>66</v>
      </c>
      <c r="C98" s="18" t="s">
        <v>9</v>
      </c>
      <c r="D98" s="19">
        <v>35</v>
      </c>
      <c r="E98" s="20">
        <f t="shared" si="22"/>
        <v>0</v>
      </c>
      <c r="F98" s="75"/>
      <c r="G98" s="100">
        <f t="shared" si="24"/>
        <v>0</v>
      </c>
      <c r="H98" s="122"/>
      <c r="I98" s="147">
        <f t="shared" si="24"/>
        <v>0</v>
      </c>
      <c r="J98" s="122"/>
      <c r="K98" s="147">
        <f t="shared" si="25"/>
        <v>0</v>
      </c>
      <c r="L98" s="122"/>
      <c r="M98" s="147">
        <f t="shared" si="19"/>
        <v>0</v>
      </c>
      <c r="N98" s="122"/>
      <c r="O98" s="147">
        <f t="shared" si="20"/>
        <v>0</v>
      </c>
      <c r="P98" s="104"/>
      <c r="Q98" s="100">
        <f t="shared" si="26"/>
        <v>0</v>
      </c>
      <c r="R98" s="183"/>
      <c r="S98" s="184">
        <f t="shared" si="27"/>
        <v>0</v>
      </c>
      <c r="T98" s="183"/>
      <c r="U98" s="184">
        <f t="shared" si="28"/>
        <v>0</v>
      </c>
      <c r="V98" s="183"/>
      <c r="W98" s="184">
        <f t="shared" si="29"/>
        <v>0</v>
      </c>
      <c r="X98" s="183"/>
      <c r="Y98" s="184">
        <f t="shared" si="30"/>
        <v>0</v>
      </c>
      <c r="Z98" s="104"/>
      <c r="AA98" s="100">
        <f t="shared" si="31"/>
        <v>0</v>
      </c>
      <c r="AB98" s="122"/>
      <c r="AC98" s="147">
        <f t="shared" si="32"/>
        <v>0</v>
      </c>
      <c r="AD98" s="122"/>
      <c r="AE98" s="147">
        <f t="shared" si="33"/>
        <v>0</v>
      </c>
      <c r="AF98" s="122"/>
      <c r="AG98" s="147">
        <f t="shared" si="34"/>
        <v>0</v>
      </c>
      <c r="AH98" s="122"/>
      <c r="AI98" s="147">
        <f t="shared" si="35"/>
        <v>0</v>
      </c>
      <c r="AJ98" s="104"/>
      <c r="AK98" s="100">
        <f t="shared" si="38"/>
        <v>0</v>
      </c>
      <c r="AL98" s="171"/>
      <c r="AM98" s="140">
        <f t="shared" si="37"/>
        <v>0</v>
      </c>
      <c r="AN98" s="83">
        <f t="shared" si="21"/>
        <v>0</v>
      </c>
    </row>
    <row r="99" spans="1:41" ht="15" customHeight="1">
      <c r="A99" s="85" t="s">
        <v>336</v>
      </c>
      <c r="B99" s="14" t="s">
        <v>66</v>
      </c>
      <c r="C99" s="18" t="s">
        <v>9</v>
      </c>
      <c r="D99" s="19">
        <v>35</v>
      </c>
      <c r="E99" s="20">
        <f t="shared" si="22"/>
        <v>0</v>
      </c>
      <c r="F99" s="75"/>
      <c r="G99" s="100">
        <f t="shared" si="24"/>
        <v>0</v>
      </c>
      <c r="H99" s="122"/>
      <c r="I99" s="147">
        <f t="shared" si="24"/>
        <v>0</v>
      </c>
      <c r="J99" s="122"/>
      <c r="K99" s="147">
        <f t="shared" si="25"/>
        <v>0</v>
      </c>
      <c r="L99" s="122"/>
      <c r="M99" s="147">
        <f t="shared" si="19"/>
        <v>0</v>
      </c>
      <c r="N99" s="122"/>
      <c r="O99" s="147">
        <f t="shared" si="20"/>
        <v>0</v>
      </c>
      <c r="P99" s="104"/>
      <c r="Q99" s="100">
        <f t="shared" si="26"/>
        <v>0</v>
      </c>
      <c r="R99" s="183"/>
      <c r="S99" s="184">
        <f t="shared" si="27"/>
        <v>0</v>
      </c>
      <c r="T99" s="183"/>
      <c r="U99" s="184">
        <f t="shared" si="28"/>
        <v>0</v>
      </c>
      <c r="V99" s="183"/>
      <c r="W99" s="184">
        <f t="shared" si="29"/>
        <v>0</v>
      </c>
      <c r="X99" s="183"/>
      <c r="Y99" s="184">
        <f t="shared" si="30"/>
        <v>0</v>
      </c>
      <c r="Z99" s="104"/>
      <c r="AA99" s="100">
        <f t="shared" si="31"/>
        <v>0</v>
      </c>
      <c r="AB99" s="122"/>
      <c r="AC99" s="147">
        <f t="shared" si="32"/>
        <v>0</v>
      </c>
      <c r="AD99" s="122"/>
      <c r="AE99" s="147">
        <f t="shared" si="33"/>
        <v>0</v>
      </c>
      <c r="AF99" s="122"/>
      <c r="AG99" s="147">
        <f t="shared" si="34"/>
        <v>0</v>
      </c>
      <c r="AH99" s="122"/>
      <c r="AI99" s="147">
        <f t="shared" si="35"/>
        <v>0</v>
      </c>
      <c r="AJ99" s="104"/>
      <c r="AK99" s="100">
        <f t="shared" si="38"/>
        <v>0</v>
      </c>
      <c r="AL99" s="171"/>
      <c r="AM99" s="140">
        <f t="shared" si="37"/>
        <v>0</v>
      </c>
      <c r="AN99" s="83">
        <f t="shared" si="21"/>
        <v>0</v>
      </c>
    </row>
    <row r="100" spans="1:41" ht="15" customHeight="1">
      <c r="A100" s="85" t="s">
        <v>340</v>
      </c>
      <c r="B100" s="14" t="s">
        <v>66</v>
      </c>
      <c r="C100" s="18" t="s">
        <v>9</v>
      </c>
      <c r="D100" s="19">
        <v>35</v>
      </c>
      <c r="E100" s="20">
        <f t="shared" si="22"/>
        <v>0</v>
      </c>
      <c r="F100" s="75"/>
      <c r="G100" s="100">
        <f t="shared" si="24"/>
        <v>0</v>
      </c>
      <c r="H100" s="107"/>
      <c r="I100" s="147">
        <f t="shared" si="24"/>
        <v>0</v>
      </c>
      <c r="J100" s="214"/>
      <c r="K100" s="147">
        <f t="shared" si="25"/>
        <v>0</v>
      </c>
      <c r="L100" s="214"/>
      <c r="M100" s="147">
        <f t="shared" si="19"/>
        <v>0</v>
      </c>
      <c r="N100" s="214"/>
      <c r="O100" s="147">
        <f t="shared" si="20"/>
        <v>0</v>
      </c>
      <c r="P100" s="75"/>
      <c r="Q100" s="100">
        <f t="shared" si="26"/>
        <v>0</v>
      </c>
      <c r="R100" s="233"/>
      <c r="S100" s="184">
        <f t="shared" si="27"/>
        <v>0</v>
      </c>
      <c r="T100" s="234"/>
      <c r="U100" s="184">
        <f t="shared" si="28"/>
        <v>0</v>
      </c>
      <c r="V100" s="234"/>
      <c r="W100" s="184">
        <f t="shared" si="29"/>
        <v>0</v>
      </c>
      <c r="X100" s="234"/>
      <c r="Y100" s="184">
        <f t="shared" si="30"/>
        <v>0</v>
      </c>
      <c r="Z100" s="75"/>
      <c r="AA100" s="100">
        <f t="shared" si="31"/>
        <v>0</v>
      </c>
      <c r="AB100" s="107"/>
      <c r="AC100" s="147">
        <f t="shared" si="32"/>
        <v>0</v>
      </c>
      <c r="AD100" s="107"/>
      <c r="AE100" s="147">
        <f t="shared" si="33"/>
        <v>0</v>
      </c>
      <c r="AF100" s="107"/>
      <c r="AG100" s="147">
        <f t="shared" si="34"/>
        <v>0</v>
      </c>
      <c r="AH100" s="107"/>
      <c r="AI100" s="147">
        <f t="shared" si="35"/>
        <v>0</v>
      </c>
      <c r="AJ100" s="75"/>
      <c r="AK100" s="100">
        <f t="shared" si="38"/>
        <v>0</v>
      </c>
      <c r="AL100" s="171"/>
      <c r="AM100" s="140">
        <f t="shared" si="37"/>
        <v>0</v>
      </c>
      <c r="AN100" s="83">
        <f t="shared" si="21"/>
        <v>0</v>
      </c>
    </row>
    <row r="101" spans="1:41" ht="15" customHeight="1">
      <c r="A101" s="85" t="s">
        <v>343</v>
      </c>
      <c r="B101" s="14" t="s">
        <v>66</v>
      </c>
      <c r="C101" s="18" t="s">
        <v>9</v>
      </c>
      <c r="D101" s="19">
        <v>35</v>
      </c>
      <c r="E101" s="20">
        <f t="shared" si="22"/>
        <v>0</v>
      </c>
      <c r="F101" s="75"/>
      <c r="G101" s="100">
        <f t="shared" si="24"/>
        <v>0</v>
      </c>
      <c r="H101" s="107"/>
      <c r="I101" s="147">
        <f t="shared" si="24"/>
        <v>0</v>
      </c>
      <c r="J101" s="214"/>
      <c r="K101" s="147">
        <f t="shared" si="25"/>
        <v>0</v>
      </c>
      <c r="L101" s="214"/>
      <c r="M101" s="147">
        <f t="shared" si="19"/>
        <v>0</v>
      </c>
      <c r="N101" s="214"/>
      <c r="O101" s="147">
        <f t="shared" si="20"/>
        <v>0</v>
      </c>
      <c r="P101" s="75"/>
      <c r="Q101" s="100">
        <f t="shared" si="26"/>
        <v>0</v>
      </c>
      <c r="R101" s="233"/>
      <c r="S101" s="184">
        <f t="shared" si="27"/>
        <v>0</v>
      </c>
      <c r="T101" s="234"/>
      <c r="U101" s="184">
        <f t="shared" si="28"/>
        <v>0</v>
      </c>
      <c r="V101" s="234"/>
      <c r="W101" s="184">
        <f t="shared" si="29"/>
        <v>0</v>
      </c>
      <c r="X101" s="234"/>
      <c r="Y101" s="184">
        <f t="shared" si="30"/>
        <v>0</v>
      </c>
      <c r="Z101" s="75"/>
      <c r="AA101" s="100">
        <f t="shared" si="31"/>
        <v>0</v>
      </c>
      <c r="AB101" s="107"/>
      <c r="AC101" s="147">
        <f t="shared" si="32"/>
        <v>0</v>
      </c>
      <c r="AD101" s="107"/>
      <c r="AE101" s="147">
        <f t="shared" si="33"/>
        <v>0</v>
      </c>
      <c r="AF101" s="107"/>
      <c r="AG101" s="147">
        <f t="shared" si="34"/>
        <v>0</v>
      </c>
      <c r="AH101" s="107"/>
      <c r="AI101" s="147">
        <f t="shared" si="35"/>
        <v>0</v>
      </c>
      <c r="AJ101" s="75"/>
      <c r="AK101" s="100">
        <f t="shared" si="38"/>
        <v>0</v>
      </c>
      <c r="AL101" s="171"/>
      <c r="AM101" s="140">
        <f t="shared" si="37"/>
        <v>0</v>
      </c>
      <c r="AN101" s="83">
        <f t="shared" si="21"/>
        <v>0</v>
      </c>
    </row>
    <row r="102" spans="1:41" ht="15" customHeight="1">
      <c r="A102" s="85" t="s">
        <v>348</v>
      </c>
      <c r="B102" s="14" t="s">
        <v>66</v>
      </c>
      <c r="C102" s="18" t="s">
        <v>4</v>
      </c>
      <c r="D102" s="19">
        <v>140</v>
      </c>
      <c r="E102" s="20">
        <f t="shared" si="22"/>
        <v>0</v>
      </c>
      <c r="F102" s="75"/>
      <c r="G102" s="100">
        <f t="shared" ref="G102:G107" si="39">IF($D102="",0,$D102*F102)</f>
        <v>0</v>
      </c>
      <c r="H102" s="107"/>
      <c r="I102" s="147">
        <f t="shared" ref="I102:I107" si="40">IF($D102="",0,$D102*H102)</f>
        <v>0</v>
      </c>
      <c r="J102" s="214"/>
      <c r="K102" s="147">
        <f t="shared" si="25"/>
        <v>0</v>
      </c>
      <c r="L102" s="214"/>
      <c r="M102" s="147">
        <f t="shared" si="19"/>
        <v>0</v>
      </c>
      <c r="N102" s="214"/>
      <c r="O102" s="147">
        <f t="shared" si="20"/>
        <v>0</v>
      </c>
      <c r="P102" s="75"/>
      <c r="Q102" s="100">
        <f t="shared" si="26"/>
        <v>0</v>
      </c>
      <c r="R102" s="233"/>
      <c r="S102" s="184">
        <f t="shared" si="27"/>
        <v>0</v>
      </c>
      <c r="T102" s="234"/>
      <c r="U102" s="184">
        <f t="shared" si="28"/>
        <v>0</v>
      </c>
      <c r="V102" s="234"/>
      <c r="W102" s="184">
        <f t="shared" si="29"/>
        <v>0</v>
      </c>
      <c r="X102" s="234"/>
      <c r="Y102" s="184">
        <f t="shared" si="30"/>
        <v>0</v>
      </c>
      <c r="Z102" s="75"/>
      <c r="AA102" s="100">
        <f t="shared" si="31"/>
        <v>0</v>
      </c>
      <c r="AB102" s="107"/>
      <c r="AC102" s="147">
        <f t="shared" si="32"/>
        <v>0</v>
      </c>
      <c r="AD102" s="107"/>
      <c r="AE102" s="147">
        <f t="shared" si="33"/>
        <v>0</v>
      </c>
      <c r="AF102" s="107"/>
      <c r="AG102" s="147">
        <f t="shared" si="34"/>
        <v>0</v>
      </c>
      <c r="AH102" s="107"/>
      <c r="AI102" s="147">
        <f t="shared" si="35"/>
        <v>0</v>
      </c>
      <c r="AJ102" s="75"/>
      <c r="AK102" s="100">
        <f t="shared" si="38"/>
        <v>0</v>
      </c>
      <c r="AL102" s="171"/>
      <c r="AM102" s="140">
        <f t="shared" si="37"/>
        <v>0</v>
      </c>
      <c r="AN102" s="83">
        <f t="shared" si="21"/>
        <v>0</v>
      </c>
    </row>
    <row r="103" spans="1:41" ht="15" customHeight="1">
      <c r="A103" s="85" t="s">
        <v>355</v>
      </c>
      <c r="B103" s="14" t="s">
        <v>66</v>
      </c>
      <c r="C103" s="18" t="s">
        <v>8</v>
      </c>
      <c r="D103" s="19">
        <v>60</v>
      </c>
      <c r="E103" s="20">
        <f t="shared" si="22"/>
        <v>0</v>
      </c>
      <c r="F103" s="75"/>
      <c r="G103" s="100">
        <f t="shared" si="39"/>
        <v>0</v>
      </c>
      <c r="H103" s="107"/>
      <c r="I103" s="147">
        <f t="shared" si="40"/>
        <v>0</v>
      </c>
      <c r="J103" s="214"/>
      <c r="K103" s="147">
        <f t="shared" si="25"/>
        <v>0</v>
      </c>
      <c r="L103" s="214"/>
      <c r="M103" s="147">
        <f t="shared" ref="M103:M107" si="41">IF($D103="",0,$D103*L103)</f>
        <v>0</v>
      </c>
      <c r="N103" s="214"/>
      <c r="O103" s="147">
        <f t="shared" ref="O103:O107" si="42">IF($D103="",0,$D103*N103)</f>
        <v>0</v>
      </c>
      <c r="P103" s="75"/>
      <c r="Q103" s="100">
        <f t="shared" si="26"/>
        <v>0</v>
      </c>
      <c r="R103" s="233"/>
      <c r="S103" s="184">
        <f t="shared" si="27"/>
        <v>0</v>
      </c>
      <c r="T103" s="234"/>
      <c r="U103" s="184">
        <f t="shared" si="28"/>
        <v>0</v>
      </c>
      <c r="V103" s="234"/>
      <c r="W103" s="184">
        <f t="shared" si="29"/>
        <v>0</v>
      </c>
      <c r="X103" s="234"/>
      <c r="Y103" s="184">
        <f t="shared" si="30"/>
        <v>0</v>
      </c>
      <c r="Z103" s="75"/>
      <c r="AA103" s="100">
        <f t="shared" si="31"/>
        <v>0</v>
      </c>
      <c r="AB103" s="107"/>
      <c r="AC103" s="147">
        <f t="shared" si="32"/>
        <v>0</v>
      </c>
      <c r="AD103" s="107"/>
      <c r="AE103" s="147">
        <f t="shared" si="33"/>
        <v>0</v>
      </c>
      <c r="AF103" s="107"/>
      <c r="AG103" s="147">
        <f t="shared" si="34"/>
        <v>0</v>
      </c>
      <c r="AH103" s="107"/>
      <c r="AI103" s="147">
        <f t="shared" si="35"/>
        <v>0</v>
      </c>
      <c r="AJ103" s="75"/>
      <c r="AK103" s="100">
        <f t="shared" si="38"/>
        <v>0</v>
      </c>
      <c r="AL103" s="171"/>
      <c r="AM103" s="140">
        <f t="shared" si="37"/>
        <v>0</v>
      </c>
      <c r="AN103" s="83">
        <f t="shared" si="21"/>
        <v>0</v>
      </c>
    </row>
    <row r="104" spans="1:41" ht="15" customHeight="1">
      <c r="A104" s="91" t="s">
        <v>372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ref="D104:D106" ca="1" si="43">IF(OR($C104="",$C104=0),"",VLOOKUP($C104,Ansätze,$D$11,FALSE))</f>
        <v>35</v>
      </c>
      <c r="E104" s="20">
        <f t="shared" si="22"/>
        <v>0</v>
      </c>
      <c r="F104" s="75"/>
      <c r="G104" s="100">
        <f t="shared" ca="1" si="39"/>
        <v>0</v>
      </c>
      <c r="H104" s="107"/>
      <c r="I104" s="147">
        <f t="shared" ca="1" si="40"/>
        <v>0</v>
      </c>
      <c r="J104" s="214"/>
      <c r="K104" s="147">
        <f t="shared" ca="1" si="25"/>
        <v>0</v>
      </c>
      <c r="L104" s="214"/>
      <c r="M104" s="147">
        <f t="shared" ca="1" si="41"/>
        <v>0</v>
      </c>
      <c r="N104" s="214"/>
      <c r="O104" s="147">
        <f t="shared" ca="1" si="42"/>
        <v>0</v>
      </c>
      <c r="P104" s="75"/>
      <c r="Q104" s="100">
        <f t="shared" ca="1" si="26"/>
        <v>0</v>
      </c>
      <c r="R104" s="233"/>
      <c r="S104" s="184">
        <f t="shared" ca="1" si="27"/>
        <v>0</v>
      </c>
      <c r="T104" s="234"/>
      <c r="U104" s="184">
        <f t="shared" ca="1" si="28"/>
        <v>0</v>
      </c>
      <c r="V104" s="234"/>
      <c r="W104" s="184">
        <f t="shared" ca="1" si="29"/>
        <v>0</v>
      </c>
      <c r="X104" s="234"/>
      <c r="Y104" s="184">
        <f t="shared" ca="1" si="30"/>
        <v>0</v>
      </c>
      <c r="Z104" s="75"/>
      <c r="AA104" s="100">
        <f t="shared" ca="1" si="31"/>
        <v>0</v>
      </c>
      <c r="AB104" s="107"/>
      <c r="AC104" s="147">
        <f t="shared" ca="1" si="32"/>
        <v>0</v>
      </c>
      <c r="AD104" s="107"/>
      <c r="AE104" s="147">
        <f t="shared" ca="1" si="33"/>
        <v>0</v>
      </c>
      <c r="AF104" s="107"/>
      <c r="AG104" s="147">
        <f t="shared" ca="1" si="34"/>
        <v>0</v>
      </c>
      <c r="AH104" s="107"/>
      <c r="AI104" s="147">
        <f t="shared" ca="1" si="35"/>
        <v>0</v>
      </c>
      <c r="AJ104" s="75"/>
      <c r="AK104" s="100">
        <f t="shared" ca="1" si="38"/>
        <v>0</v>
      </c>
      <c r="AL104" s="171"/>
      <c r="AM104" s="140">
        <f t="shared" ca="1" si="37"/>
        <v>0</v>
      </c>
      <c r="AN104" s="83">
        <f t="shared" ca="1" si="21"/>
        <v>0</v>
      </c>
    </row>
    <row r="105" spans="1:41" ht="15" customHeight="1">
      <c r="A105" s="91" t="s">
        <v>370</v>
      </c>
      <c r="B105" s="14" t="s">
        <v>66</v>
      </c>
      <c r="C105" s="18" t="str">
        <f ca="1">IF($A105="","",INDEX(INDIRECT("'MA-Liste'!"&amp;$C$11),MATCH($A105,'MA-Liste'!$M:$M,FALSE)))</f>
        <v>G</v>
      </c>
      <c r="D105" s="19">
        <f t="shared" ca="1" si="43"/>
        <v>35</v>
      </c>
      <c r="E105" s="20">
        <f t="shared" si="22"/>
        <v>0</v>
      </c>
      <c r="F105" s="75"/>
      <c r="G105" s="100">
        <f t="shared" ca="1" si="39"/>
        <v>0</v>
      </c>
      <c r="H105" s="107"/>
      <c r="I105" s="147">
        <f t="shared" ca="1" si="40"/>
        <v>0</v>
      </c>
      <c r="J105" s="214"/>
      <c r="K105" s="147">
        <f t="shared" ca="1" si="25"/>
        <v>0</v>
      </c>
      <c r="L105" s="214"/>
      <c r="M105" s="147">
        <f t="shared" ca="1" si="41"/>
        <v>0</v>
      </c>
      <c r="N105" s="214"/>
      <c r="O105" s="147">
        <f t="shared" ca="1" si="42"/>
        <v>0</v>
      </c>
      <c r="P105" s="75"/>
      <c r="Q105" s="100">
        <f t="shared" ca="1" si="26"/>
        <v>0</v>
      </c>
      <c r="R105" s="233"/>
      <c r="S105" s="184">
        <f t="shared" ca="1" si="27"/>
        <v>0</v>
      </c>
      <c r="T105" s="234"/>
      <c r="U105" s="184">
        <f t="shared" ca="1" si="28"/>
        <v>0</v>
      </c>
      <c r="V105" s="234"/>
      <c r="W105" s="184">
        <f t="shared" ca="1" si="29"/>
        <v>0</v>
      </c>
      <c r="X105" s="234"/>
      <c r="Y105" s="184">
        <f t="shared" ca="1" si="30"/>
        <v>0</v>
      </c>
      <c r="Z105" s="75"/>
      <c r="AA105" s="100">
        <f t="shared" ca="1" si="31"/>
        <v>0</v>
      </c>
      <c r="AB105" s="107"/>
      <c r="AC105" s="147">
        <f t="shared" ca="1" si="32"/>
        <v>0</v>
      </c>
      <c r="AD105" s="107"/>
      <c r="AE105" s="147">
        <f t="shared" ca="1" si="33"/>
        <v>0</v>
      </c>
      <c r="AF105" s="107"/>
      <c r="AG105" s="147">
        <f t="shared" ca="1" si="34"/>
        <v>0</v>
      </c>
      <c r="AH105" s="107"/>
      <c r="AI105" s="147">
        <f t="shared" ca="1" si="35"/>
        <v>0</v>
      </c>
      <c r="AJ105" s="75"/>
      <c r="AK105" s="100">
        <f t="shared" ca="1" si="38"/>
        <v>0</v>
      </c>
      <c r="AL105" s="171"/>
      <c r="AM105" s="140">
        <f t="shared" ca="1" si="37"/>
        <v>0</v>
      </c>
      <c r="AN105" s="83">
        <f t="shared" ca="1" si="21"/>
        <v>0</v>
      </c>
    </row>
    <row r="106" spans="1:41" ht="15" customHeight="1">
      <c r="A106" s="91" t="s">
        <v>381</v>
      </c>
      <c r="B106" s="14" t="s">
        <v>66</v>
      </c>
      <c r="C106" s="18" t="str">
        <f ca="1">IF($A106="","",INDEX(INDIRECT("'MA-Liste'!"&amp;$C$11),MATCH($A106,'MA-Liste'!$M:$M,FALSE)))</f>
        <v>C</v>
      </c>
      <c r="D106" s="19">
        <f t="shared" ca="1" si="43"/>
        <v>118</v>
      </c>
      <c r="E106" s="20">
        <f t="shared" si="22"/>
        <v>0</v>
      </c>
      <c r="F106" s="75"/>
      <c r="G106" s="100">
        <f t="shared" ca="1" si="39"/>
        <v>0</v>
      </c>
      <c r="H106" s="107"/>
      <c r="I106" s="147">
        <f t="shared" ca="1" si="40"/>
        <v>0</v>
      </c>
      <c r="J106" s="214"/>
      <c r="K106" s="147">
        <f t="shared" ca="1" si="25"/>
        <v>0</v>
      </c>
      <c r="L106" s="214"/>
      <c r="M106" s="147">
        <f t="shared" ca="1" si="41"/>
        <v>0</v>
      </c>
      <c r="N106" s="214"/>
      <c r="O106" s="147">
        <f t="shared" ca="1" si="42"/>
        <v>0</v>
      </c>
      <c r="P106" s="75"/>
      <c r="Q106" s="100">
        <f t="shared" ca="1" si="26"/>
        <v>0</v>
      </c>
      <c r="R106" s="233"/>
      <c r="S106" s="184">
        <f t="shared" ca="1" si="27"/>
        <v>0</v>
      </c>
      <c r="T106" s="234"/>
      <c r="U106" s="184">
        <f t="shared" ca="1" si="28"/>
        <v>0</v>
      </c>
      <c r="V106" s="234"/>
      <c r="W106" s="184">
        <f t="shared" ca="1" si="29"/>
        <v>0</v>
      </c>
      <c r="X106" s="234"/>
      <c r="Y106" s="184">
        <f t="shared" ca="1" si="30"/>
        <v>0</v>
      </c>
      <c r="Z106" s="75"/>
      <c r="AA106" s="100">
        <f t="shared" ca="1" si="31"/>
        <v>0</v>
      </c>
      <c r="AB106" s="107"/>
      <c r="AC106" s="147">
        <f t="shared" ca="1" si="32"/>
        <v>0</v>
      </c>
      <c r="AD106" s="107"/>
      <c r="AE106" s="147">
        <f t="shared" ca="1" si="33"/>
        <v>0</v>
      </c>
      <c r="AF106" s="107"/>
      <c r="AG106" s="147">
        <f t="shared" ca="1" si="34"/>
        <v>0</v>
      </c>
      <c r="AH106" s="107"/>
      <c r="AI106" s="147">
        <f t="shared" ca="1" si="35"/>
        <v>0</v>
      </c>
      <c r="AJ106" s="75"/>
      <c r="AK106" s="100">
        <f t="shared" ca="1" si="38"/>
        <v>0</v>
      </c>
      <c r="AL106" s="171"/>
      <c r="AM106" s="140">
        <f t="shared" ca="1" si="37"/>
        <v>0</v>
      </c>
      <c r="AN106" s="83">
        <f t="shared" ca="1" si="21"/>
        <v>0</v>
      </c>
    </row>
    <row r="107" spans="1:41" ht="15" customHeight="1">
      <c r="A107" s="91" t="s">
        <v>395</v>
      </c>
      <c r="B107" s="14" t="s">
        <v>66</v>
      </c>
      <c r="C107" s="18" t="str">
        <f ca="1">IF($A107="","",INDEX(INDIRECT("'MA-Liste'!"&amp;$C$11),MATCH($A107,'MA-Liste'!$M:$M,FALSE)))</f>
        <v>D</v>
      </c>
      <c r="D107" s="19">
        <v>100</v>
      </c>
      <c r="E107" s="20">
        <f t="shared" si="22"/>
        <v>0</v>
      </c>
      <c r="F107" s="75"/>
      <c r="G107" s="100">
        <f t="shared" si="39"/>
        <v>0</v>
      </c>
      <c r="H107" s="107"/>
      <c r="I107" s="147">
        <f t="shared" si="40"/>
        <v>0</v>
      </c>
      <c r="J107" s="214"/>
      <c r="K107" s="147">
        <f t="shared" si="25"/>
        <v>0</v>
      </c>
      <c r="L107" s="214"/>
      <c r="M107" s="147">
        <f t="shared" si="41"/>
        <v>0</v>
      </c>
      <c r="N107" s="214"/>
      <c r="O107" s="147">
        <f t="shared" si="42"/>
        <v>0</v>
      </c>
      <c r="P107" s="75"/>
      <c r="Q107" s="100">
        <f t="shared" si="26"/>
        <v>0</v>
      </c>
      <c r="R107" s="233"/>
      <c r="S107" s="184">
        <f t="shared" si="27"/>
        <v>0</v>
      </c>
      <c r="T107" s="234"/>
      <c r="U107" s="184">
        <f t="shared" si="28"/>
        <v>0</v>
      </c>
      <c r="V107" s="234"/>
      <c r="W107" s="184">
        <f t="shared" si="29"/>
        <v>0</v>
      </c>
      <c r="X107" s="234"/>
      <c r="Y107" s="184">
        <f t="shared" si="30"/>
        <v>0</v>
      </c>
      <c r="Z107" s="75"/>
      <c r="AA107" s="100">
        <f t="shared" si="31"/>
        <v>0</v>
      </c>
      <c r="AB107" s="107"/>
      <c r="AC107" s="147">
        <f t="shared" si="32"/>
        <v>0</v>
      </c>
      <c r="AD107" s="107"/>
      <c r="AE107" s="147">
        <f t="shared" si="33"/>
        <v>0</v>
      </c>
      <c r="AF107" s="107"/>
      <c r="AG107" s="147">
        <f t="shared" si="34"/>
        <v>0</v>
      </c>
      <c r="AH107" s="107"/>
      <c r="AI107" s="147">
        <f t="shared" si="35"/>
        <v>0</v>
      </c>
      <c r="AJ107" s="75"/>
      <c r="AK107" s="100">
        <f t="shared" si="38"/>
        <v>0</v>
      </c>
      <c r="AL107" s="171"/>
      <c r="AM107" s="140">
        <f t="shared" si="37"/>
        <v>0</v>
      </c>
      <c r="AN107" s="83">
        <f t="shared" si="21"/>
        <v>0</v>
      </c>
    </row>
    <row r="108" spans="1:41" ht="15" customHeight="1">
      <c r="A108" s="91"/>
      <c r="B108" s="14"/>
      <c r="C108" s="18"/>
      <c r="D108" s="19"/>
      <c r="E108" s="20"/>
      <c r="F108" s="75"/>
      <c r="G108" s="100"/>
      <c r="H108" s="107"/>
      <c r="I108" s="147"/>
      <c r="J108" s="214"/>
      <c r="K108" s="147"/>
      <c r="L108" s="214"/>
      <c r="M108" s="147"/>
      <c r="N108" s="214"/>
      <c r="O108" s="147"/>
      <c r="P108" s="75"/>
      <c r="Q108" s="100"/>
      <c r="R108" s="233"/>
      <c r="S108" s="184"/>
      <c r="T108" s="234"/>
      <c r="U108" s="184"/>
      <c r="V108" s="234"/>
      <c r="W108" s="184"/>
      <c r="X108" s="234"/>
      <c r="Y108" s="184"/>
      <c r="Z108" s="75"/>
      <c r="AA108" s="100"/>
      <c r="AB108" s="107"/>
      <c r="AC108" s="147"/>
      <c r="AD108" s="107"/>
      <c r="AE108" s="147"/>
      <c r="AF108" s="107"/>
      <c r="AG108" s="147"/>
      <c r="AH108" s="107"/>
      <c r="AI108" s="147"/>
      <c r="AJ108" s="75"/>
      <c r="AK108" s="100"/>
      <c r="AL108" s="171"/>
      <c r="AM108" s="140"/>
      <c r="AN108" s="83"/>
    </row>
    <row r="109" spans="1:41" ht="15" customHeight="1">
      <c r="A109" s="85"/>
      <c r="B109" s="14"/>
      <c r="C109" s="18"/>
      <c r="D109" s="19"/>
      <c r="E109" s="20"/>
      <c r="F109" s="75"/>
      <c r="G109" s="100"/>
      <c r="H109" s="107"/>
      <c r="I109" s="147"/>
      <c r="J109" s="214"/>
      <c r="K109" s="147"/>
      <c r="L109" s="214"/>
      <c r="M109" s="147"/>
      <c r="N109" s="214"/>
      <c r="O109" s="147"/>
      <c r="P109" s="75"/>
      <c r="Q109" s="100"/>
      <c r="R109" s="233"/>
      <c r="S109" s="184"/>
      <c r="T109" s="234"/>
      <c r="U109" s="184"/>
      <c r="V109" s="234"/>
      <c r="W109" s="184"/>
      <c r="X109" s="234"/>
      <c r="Y109" s="184"/>
      <c r="Z109" s="75"/>
      <c r="AA109" s="100"/>
      <c r="AB109" s="107"/>
      <c r="AC109" s="147"/>
      <c r="AD109" s="107"/>
      <c r="AE109" s="147"/>
      <c r="AF109" s="107"/>
      <c r="AG109" s="147"/>
      <c r="AH109" s="107"/>
      <c r="AI109" s="147"/>
      <c r="AJ109" s="75"/>
      <c r="AK109" s="100"/>
      <c r="AL109" s="171"/>
      <c r="AM109" s="140"/>
      <c r="AN109" s="83">
        <f t="shared" si="21"/>
        <v>0</v>
      </c>
    </row>
    <row r="110" spans="1:41" s="62" customFormat="1" ht="15" customHeight="1">
      <c r="A110" s="86"/>
      <c r="C110" s="63" t="s">
        <v>155</v>
      </c>
      <c r="D110" s="57"/>
      <c r="E110" s="20">
        <f t="shared" ref="E110" si="44">F110+H110+J110+P110+R110+T110+Z110+AB110+AD110+AJ110+AL110</f>
        <v>0</v>
      </c>
      <c r="F110" s="76">
        <f>SUM(F12:F109)</f>
        <v>0</v>
      </c>
      <c r="G110" s="77"/>
      <c r="H110" s="154">
        <f>SUM(H12:H109)</f>
        <v>0</v>
      </c>
      <c r="I110" s="155"/>
      <c r="J110" s="207">
        <f>SUM(J12:J109)</f>
        <v>0</v>
      </c>
      <c r="K110" s="207"/>
      <c r="L110" s="207">
        <f>SUM(L12:L109)</f>
        <v>7.5</v>
      </c>
      <c r="M110" s="207"/>
      <c r="N110" s="207">
        <f>SUM(N12:N109)</f>
        <v>4.5</v>
      </c>
      <c r="O110" s="207"/>
      <c r="P110" s="76">
        <f>SUM(P12:P109)</f>
        <v>0</v>
      </c>
      <c r="Q110" s="77"/>
      <c r="R110" s="185">
        <f>SUM(R12:R109)</f>
        <v>0</v>
      </c>
      <c r="S110" s="186"/>
      <c r="T110" s="212">
        <f>SUM(T12:T109)</f>
        <v>0</v>
      </c>
      <c r="U110" s="212"/>
      <c r="V110" s="212">
        <f>SUM(V12:V109)</f>
        <v>0</v>
      </c>
      <c r="W110" s="212"/>
      <c r="X110" s="212">
        <f>SUM(X12:X109)</f>
        <v>24</v>
      </c>
      <c r="Y110" s="212"/>
      <c r="Z110" s="76">
        <f>SUM(Z12:Z109)</f>
        <v>0</v>
      </c>
      <c r="AA110" s="77"/>
      <c r="AB110" s="154">
        <f>SUM(AB12:AB109)</f>
        <v>0</v>
      </c>
      <c r="AC110" s="155"/>
      <c r="AD110" s="154">
        <f>SUM(AD12:AD109)</f>
        <v>0</v>
      </c>
      <c r="AE110" s="155"/>
      <c r="AF110" s="154">
        <f>SUM(AF12:AF109)</f>
        <v>0</v>
      </c>
      <c r="AG110" s="155"/>
      <c r="AH110" s="154">
        <f>SUM(AH12:AH109)</f>
        <v>3.5</v>
      </c>
      <c r="AI110" s="155"/>
      <c r="AJ110" s="76">
        <f>SUM(AJ12:AJ109)</f>
        <v>0</v>
      </c>
      <c r="AK110" s="77"/>
      <c r="AL110" s="77">
        <f>SUM(AL12:AL109)</f>
        <v>0</v>
      </c>
      <c r="AM110" s="77"/>
      <c r="AN110" s="77"/>
    </row>
    <row r="111" spans="1:41" ht="9.75" customHeight="1">
      <c r="A111" s="87"/>
      <c r="B111" s="40"/>
      <c r="C111" s="69"/>
      <c r="D111" s="70"/>
      <c r="E111" s="70"/>
      <c r="F111" s="78"/>
      <c r="G111" s="79"/>
      <c r="H111" s="156"/>
      <c r="I111" s="157"/>
      <c r="J111" s="208"/>
      <c r="K111" s="208"/>
      <c r="L111" s="208"/>
      <c r="M111" s="208"/>
      <c r="N111" s="208"/>
      <c r="O111" s="208"/>
      <c r="P111" s="78"/>
      <c r="Q111" s="79"/>
      <c r="R111" s="187"/>
      <c r="S111" s="188"/>
      <c r="T111" s="213"/>
      <c r="U111" s="213"/>
      <c r="V111" s="213"/>
      <c r="W111" s="213"/>
      <c r="X111" s="213"/>
      <c r="Y111" s="213"/>
      <c r="Z111" s="78"/>
      <c r="AA111" s="79"/>
      <c r="AB111" s="156"/>
      <c r="AC111" s="157"/>
      <c r="AD111" s="156"/>
      <c r="AE111" s="157"/>
      <c r="AF111" s="156"/>
      <c r="AG111" s="157"/>
      <c r="AH111" s="156"/>
      <c r="AI111" s="157"/>
      <c r="AJ111" s="78"/>
      <c r="AK111" s="79"/>
      <c r="AL111" s="70"/>
      <c r="AM111" s="70"/>
      <c r="AN111" s="70"/>
      <c r="AO111" s="65"/>
    </row>
    <row r="112" spans="1:41" s="14" customFormat="1" ht="15" customHeight="1">
      <c r="A112" s="159"/>
      <c r="B112" s="159"/>
      <c r="C112" s="67" t="s">
        <v>156</v>
      </c>
      <c r="D112" s="160"/>
      <c r="E112" s="161"/>
      <c r="F112" s="80"/>
      <c r="G112" s="81">
        <f ca="1">SUM(G12:G111)</f>
        <v>0</v>
      </c>
      <c r="H112" s="80"/>
      <c r="I112" s="81">
        <f ca="1">SUM(I12:I111)</f>
        <v>0</v>
      </c>
      <c r="J112" s="97"/>
      <c r="K112" s="97">
        <f ca="1">SUM(K12:K111)</f>
        <v>0</v>
      </c>
      <c r="L112" s="97"/>
      <c r="M112" s="97">
        <f ca="1">SUM(M12:M111)</f>
        <v>885</v>
      </c>
      <c r="N112" s="97"/>
      <c r="O112" s="97">
        <f ca="1">SUM(O12:O111)</f>
        <v>580</v>
      </c>
      <c r="P112" s="80"/>
      <c r="Q112" s="81">
        <f ca="1">SUM(Q12:Q111)</f>
        <v>0</v>
      </c>
      <c r="R112" s="80"/>
      <c r="S112" s="81">
        <f ca="1">SUM(S12:S111)</f>
        <v>0</v>
      </c>
      <c r="T112" s="97"/>
      <c r="U112" s="97">
        <f ca="1">SUM(U12:U111)</f>
        <v>0</v>
      </c>
      <c r="V112" s="97"/>
      <c r="W112" s="97">
        <f ca="1">SUM(W12:W111)</f>
        <v>0</v>
      </c>
      <c r="X112" s="97"/>
      <c r="Y112" s="97">
        <f ca="1">SUM(Y12:Y111)</f>
        <v>2695</v>
      </c>
      <c r="Z112" s="80"/>
      <c r="AA112" s="81">
        <f ca="1">SUM(AA12:AA111)</f>
        <v>0</v>
      </c>
      <c r="AB112" s="80"/>
      <c r="AC112" s="81">
        <f ca="1">SUM(AC12:AC111)</f>
        <v>0</v>
      </c>
      <c r="AD112" s="80"/>
      <c r="AE112" s="81">
        <f ca="1">SUM(AE12:AE111)</f>
        <v>0</v>
      </c>
      <c r="AF112" s="80"/>
      <c r="AG112" s="81">
        <f ca="1">SUM(AG12:AG111)</f>
        <v>0</v>
      </c>
      <c r="AH112" s="80"/>
      <c r="AI112" s="81">
        <f ca="1">SUM(AI12:AI111)</f>
        <v>450</v>
      </c>
      <c r="AJ112" s="80"/>
      <c r="AK112" s="81">
        <f ca="1">SUM(AK12:AK111)</f>
        <v>0</v>
      </c>
      <c r="AL112" s="81"/>
      <c r="AM112" s="81">
        <f ca="1">SUM(AM12:AM111)</f>
        <v>0</v>
      </c>
      <c r="AN112" s="81">
        <f ca="1">SUM(AN13:AN111)</f>
        <v>4610</v>
      </c>
    </row>
    <row r="113" spans="1:40">
      <c r="C113" s="41" t="s">
        <v>25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191"/>
      <c r="S113" s="191"/>
      <c r="T113" s="191"/>
      <c r="U113" s="191"/>
      <c r="V113" s="191"/>
      <c r="W113" s="191"/>
      <c r="X113" s="191"/>
      <c r="Y113" s="19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2">
        <f ca="1">SUBTOTAL(9,AN13:AN111)</f>
        <v>4610</v>
      </c>
    </row>
    <row r="114" spans="1:40">
      <c r="C114" s="56"/>
      <c r="F114" s="56"/>
      <c r="G114" s="56"/>
      <c r="H114" s="158"/>
      <c r="I114" s="158"/>
      <c r="J114" s="158"/>
      <c r="K114" s="158"/>
      <c r="L114" s="158"/>
      <c r="M114" s="158"/>
      <c r="N114" s="158"/>
      <c r="O114" s="158"/>
      <c r="P114" s="56"/>
      <c r="Q114" s="56"/>
      <c r="R114" s="192"/>
      <c r="S114" s="192"/>
      <c r="T114" s="192"/>
      <c r="U114" s="192"/>
      <c r="V114" s="192"/>
      <c r="W114" s="192"/>
      <c r="X114" s="192"/>
      <c r="Y114" s="192"/>
      <c r="Z114" s="56"/>
      <c r="AA114" s="56"/>
      <c r="AB114" s="158"/>
      <c r="AC114" s="158"/>
      <c r="AD114" s="158"/>
      <c r="AE114" s="158"/>
      <c r="AF114" s="158"/>
      <c r="AG114" s="158"/>
      <c r="AH114" s="158"/>
      <c r="AI114" s="158"/>
      <c r="AJ114" s="56"/>
      <c r="AK114" s="56"/>
      <c r="AL114" s="56"/>
      <c r="AM114" s="56"/>
    </row>
    <row r="115" spans="1:40">
      <c r="A115" s="218" t="s">
        <v>309</v>
      </c>
      <c r="B115">
        <v>3.5</v>
      </c>
      <c r="AN115" s="19"/>
    </row>
    <row r="119" spans="1:40">
      <c r="S119" s="193">
        <f>SUM(S115:S118)</f>
        <v>0</v>
      </c>
    </row>
    <row r="124" spans="1:40">
      <c r="AN124" s="21">
        <f>SUM(AN122-AN121)</f>
        <v>0</v>
      </c>
    </row>
  </sheetData>
  <autoFilter ref="A12:AN112" xr:uid="{00000000-0009-0000-0000-000042000000}"/>
  <mergeCells count="19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A13:A112" xr:uid="{00000000-0002-0000-4200-000000000000}">
      <formula1>Name</formula1>
    </dataValidation>
    <dataValidation type="list" allowBlank="1" showInputMessage="1" showErrorMessage="1" sqref="C12" xr:uid="{00000000-0002-0000-4200-000001000000}">
      <formula1>Kategorie</formula1>
    </dataValidation>
    <dataValidation type="list" allowBlank="1" showInputMessage="1" showErrorMessage="1" sqref="D12" xr:uid="{00000000-0002-0000-42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>
    <tabColor rgb="FFFF0000"/>
    <pageSetUpPr fitToPage="1"/>
  </sheetPr>
  <dimension ref="A1:AP124"/>
  <sheetViews>
    <sheetView topLeftCell="U85" zoomScale="120" zoomScaleNormal="120" zoomScaleSheetLayoutView="100" workbookViewId="0">
      <selection activeCell="L76" sqref="L76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5" width="9.7109375" style="193" customWidth="1"/>
    <col min="26" max="27" width="9.7109375" style="21" customWidth="1"/>
    <col min="28" max="35" width="9.7109375" style="127" customWidth="1"/>
    <col min="36" max="39" width="9.7109375" style="21" customWidth="1"/>
    <col min="40" max="40" width="11.85546875" style="21" customWidth="1"/>
    <col min="41" max="41" width="9.7109375" customWidth="1"/>
  </cols>
  <sheetData>
    <row r="1" spans="1:42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3"/>
      <c r="AA1" s="3"/>
      <c r="AB1" s="123"/>
      <c r="AC1" s="123"/>
      <c r="AD1" s="123"/>
      <c r="AE1" s="123"/>
      <c r="AF1" s="123"/>
      <c r="AG1" s="123"/>
      <c r="AH1" s="123"/>
      <c r="AI1" s="123"/>
      <c r="AJ1" s="3"/>
      <c r="AK1" s="3"/>
      <c r="AL1" s="3"/>
      <c r="AM1" s="3"/>
      <c r="AN1" s="3"/>
      <c r="AO1" s="3"/>
    </row>
    <row r="2" spans="1:42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AB2" s="8"/>
      <c r="AC2" s="8"/>
      <c r="AD2" s="8"/>
      <c r="AE2" s="8"/>
      <c r="AF2" s="8"/>
      <c r="AG2" s="8"/>
      <c r="AH2" s="8"/>
      <c r="AI2" s="8"/>
    </row>
    <row r="3" spans="1:42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AB3" s="8"/>
      <c r="AC3" s="8"/>
      <c r="AD3" s="8"/>
      <c r="AE3" s="8"/>
      <c r="AF3" s="8"/>
      <c r="AG3" s="8"/>
      <c r="AH3" s="8"/>
      <c r="AI3" s="8"/>
    </row>
    <row r="4" spans="1:42" s="15" customFormat="1" ht="15">
      <c r="A4" s="106" t="s">
        <v>159</v>
      </c>
      <c r="B4" s="278" t="str">
        <f>IF(Vertragsdaten!B6="","",Vertragsdaten!B6)</f>
        <v>EP SIEP</v>
      </c>
      <c r="C4" s="278"/>
      <c r="D4" s="27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59"/>
      <c r="AA4" s="59"/>
      <c r="AB4" s="150"/>
      <c r="AC4" s="150"/>
      <c r="AD4" s="150"/>
      <c r="AE4" s="150"/>
      <c r="AF4" s="150"/>
      <c r="AG4" s="150"/>
      <c r="AH4" s="150"/>
      <c r="AI4" s="150"/>
      <c r="AJ4" s="59"/>
      <c r="AK4" s="59"/>
      <c r="AL4" s="59"/>
      <c r="AM4" s="59"/>
      <c r="AN4" s="59"/>
      <c r="AO4" s="59"/>
    </row>
    <row r="5" spans="1:42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AB5" s="8"/>
      <c r="AC5" s="8"/>
      <c r="AD5" s="8"/>
      <c r="AE5" s="8"/>
      <c r="AF5" s="8"/>
      <c r="AG5" s="8"/>
      <c r="AH5" s="8"/>
      <c r="AI5" s="8"/>
    </row>
    <row r="6" spans="1:42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84"/>
      <c r="AO6" s="84"/>
    </row>
    <row r="7" spans="1:42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AB7" s="8"/>
      <c r="AC7" s="8"/>
      <c r="AD7" s="8"/>
      <c r="AE7" s="8"/>
      <c r="AF7" s="8"/>
      <c r="AG7" s="8"/>
      <c r="AH7" s="8"/>
      <c r="AI7" s="8"/>
      <c r="AN7" s="64"/>
      <c r="AO7" s="64"/>
    </row>
    <row r="8" spans="1:42" s="8" customFormat="1" ht="15">
      <c r="A8" s="106" t="s">
        <v>161</v>
      </c>
      <c r="B8" s="354">
        <v>44409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84"/>
      <c r="AO8" s="84"/>
    </row>
    <row r="9" spans="1:42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/>
      <c r="AA9"/>
      <c r="AB9" s="14"/>
      <c r="AC9" s="14"/>
      <c r="AD9" s="14"/>
      <c r="AE9" s="14"/>
      <c r="AF9" s="14"/>
      <c r="AG9" s="14"/>
      <c r="AH9" s="14"/>
      <c r="AI9" s="14"/>
      <c r="AJ9"/>
      <c r="AK9"/>
      <c r="AL9"/>
      <c r="AM9"/>
      <c r="AN9"/>
    </row>
    <row r="10" spans="1:42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52" t="s">
        <v>385</v>
      </c>
      <c r="M10" s="356"/>
      <c r="N10" s="352" t="s">
        <v>392</v>
      </c>
      <c r="O10" s="356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58" t="s">
        <v>384</v>
      </c>
      <c r="W10" s="359"/>
      <c r="X10" s="358" t="s">
        <v>398</v>
      </c>
      <c r="Y10" s="359"/>
      <c r="Z10" s="352" t="s">
        <v>267</v>
      </c>
      <c r="AA10" s="357"/>
      <c r="AB10" s="352" t="s">
        <v>269</v>
      </c>
      <c r="AC10" s="357"/>
      <c r="AD10" s="352" t="s">
        <v>323</v>
      </c>
      <c r="AE10" s="357"/>
      <c r="AF10" s="352" t="s">
        <v>383</v>
      </c>
      <c r="AG10" s="357"/>
      <c r="AH10" s="352" t="s">
        <v>394</v>
      </c>
      <c r="AI10" s="357"/>
      <c r="AJ10" s="352" t="s">
        <v>196</v>
      </c>
      <c r="AK10" s="353"/>
      <c r="AL10" s="352" t="s">
        <v>297</v>
      </c>
      <c r="AM10" s="353"/>
      <c r="AN10"/>
    </row>
    <row r="11" spans="1:42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72"/>
      <c r="AA11" s="73"/>
      <c r="AB11" s="151"/>
      <c r="AC11" s="152"/>
      <c r="AD11" s="151"/>
      <c r="AE11" s="152"/>
      <c r="AF11" s="151"/>
      <c r="AG11" s="152"/>
      <c r="AH11" s="151"/>
      <c r="AI11" s="152"/>
      <c r="AJ11" s="72"/>
      <c r="AK11" s="73"/>
      <c r="AL11" s="66"/>
      <c r="AM11" s="66"/>
      <c r="AN11"/>
    </row>
    <row r="12" spans="1:42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74" t="s">
        <v>23</v>
      </c>
      <c r="AA12" s="46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82" t="s">
        <v>23</v>
      </c>
      <c r="AK12" s="13" t="s">
        <v>157</v>
      </c>
      <c r="AL12" s="13" t="s">
        <v>23</v>
      </c>
      <c r="AM12" s="13" t="s">
        <v>157</v>
      </c>
      <c r="AN12" s="61" t="s">
        <v>154</v>
      </c>
    </row>
    <row r="13" spans="1:42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1" ca="1" si="0">IF(OR($C13="",$C13=0),"",VLOOKUP($C13,Ansätze,$D$11,FALSE))</f>
        <v>140</v>
      </c>
      <c r="E13" s="20">
        <f>F13+H13+J13+L13+N13++V13+X13+AF13+AH13+P13+R13+T13+Z13+AB13+AD13+AJ13+AL13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20"/>
      <c r="AA13" s="99">
        <f ca="1">IF($D13="",0,$D13*Z13)</f>
        <v>0</v>
      </c>
      <c r="AB13" s="121"/>
      <c r="AC13" s="153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120"/>
      <c r="AK13" s="99">
        <f ca="1">IF($D13="",0,$D13*AJ13)</f>
        <v>0</v>
      </c>
      <c r="AL13" s="171"/>
      <c r="AM13" s="140">
        <f ca="1">IF($D13="",0,$D13*AL13)</f>
        <v>0</v>
      </c>
      <c r="AN13" s="83">
        <f t="shared" ref="AN13:AN76" ca="1" si="1">IF(D13="",0,D13*E13)</f>
        <v>0</v>
      </c>
      <c r="AP13" s="71"/>
    </row>
    <row r="14" spans="1:42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F14+H14+J14+L14+N14++V14+X14+AF14+AH14+P14+R14+T14+Z14+AB14+AD14+AJ14+AL14</f>
        <v>0</v>
      </c>
      <c r="F14" s="107"/>
      <c r="G14" s="100">
        <f t="shared" ref="G14:I81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2" ca="1" si="4">IF($D14="",0,$D14*J14)</f>
        <v>0</v>
      </c>
      <c r="L14" s="122"/>
      <c r="M14" s="147">
        <f t="shared" ref="M14:M29" ca="1" si="5">IF($D14="",0,$D14*L14)</f>
        <v>0</v>
      </c>
      <c r="N14" s="122"/>
      <c r="O14" s="147">
        <f t="shared" ref="O14:O29" ca="1" si="6">IF($D14="",0,$D14*N14)</f>
        <v>0</v>
      </c>
      <c r="P14" s="104"/>
      <c r="Q14" s="100">
        <f t="shared" ref="Q14:Q82" ca="1" si="7">IF($D14="",0,$D14*P14)</f>
        <v>0</v>
      </c>
      <c r="R14" s="183"/>
      <c r="S14" s="184">
        <f t="shared" ref="S14:S82" ca="1" si="8">IF($D14="",0,$D14*R14)</f>
        <v>0</v>
      </c>
      <c r="T14" s="183"/>
      <c r="U14" s="184">
        <f t="shared" ref="U14:U82" ca="1" si="9">IF($D14="",0,$D14*T14)</f>
        <v>0</v>
      </c>
      <c r="V14" s="183"/>
      <c r="W14" s="184">
        <f t="shared" ref="W14:W82" ca="1" si="10">IF($D14="",0,$D14*V14)</f>
        <v>0</v>
      </c>
      <c r="X14" s="183"/>
      <c r="Y14" s="184">
        <f t="shared" ref="Y14:Y82" ca="1" si="11">IF($D14="",0,$D14*X14)</f>
        <v>0</v>
      </c>
      <c r="Z14" s="104"/>
      <c r="AA14" s="100">
        <f t="shared" ref="AA14:AA82" ca="1" si="12">IF($D14="",0,$D14*Z14)</f>
        <v>0</v>
      </c>
      <c r="AB14" s="122"/>
      <c r="AC14" s="147">
        <f t="shared" ref="AC14:AC82" ca="1" si="13">IF($D14="",0,$D14*AB14)</f>
        <v>0</v>
      </c>
      <c r="AD14" s="122"/>
      <c r="AE14" s="147">
        <f t="shared" ref="AE14:AE82" ca="1" si="14">IF($D14="",0,$D14*AD14)</f>
        <v>0</v>
      </c>
      <c r="AF14" s="122"/>
      <c r="AG14" s="147">
        <f t="shared" ref="AG14:AG82" ca="1" si="15">IF($D14="",0,$D14*AF14)</f>
        <v>0</v>
      </c>
      <c r="AH14" s="122"/>
      <c r="AI14" s="147">
        <f t="shared" ref="AI14:AI82" ca="1" si="16">IF($D14="",0,$D14*AH14)</f>
        <v>0</v>
      </c>
      <c r="AJ14" s="104"/>
      <c r="AK14" s="100">
        <f t="shared" ref="AK14:AK82" ca="1" si="17">IF($D14="",0,$D14*AJ14)</f>
        <v>0</v>
      </c>
      <c r="AL14" s="171"/>
      <c r="AM14" s="140">
        <f ca="1">IF($D14="",0,$D14*AL14)</f>
        <v>0</v>
      </c>
      <c r="AN14" s="83">
        <f t="shared" ca="1" si="1"/>
        <v>0</v>
      </c>
    </row>
    <row r="15" spans="1:42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04"/>
      <c r="AA15" s="100">
        <f t="shared" ca="1" si="12"/>
        <v>0</v>
      </c>
      <c r="AB15" s="122"/>
      <c r="AC15" s="147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104"/>
      <c r="AK15" s="100">
        <f t="shared" ca="1" si="17"/>
        <v>0</v>
      </c>
      <c r="AL15" s="171"/>
      <c r="AM15" s="140">
        <f t="shared" ref="AM15:AM82" ca="1" si="18">IF($D15="",0,$D15*AL15)</f>
        <v>0</v>
      </c>
      <c r="AN15" s="83">
        <f t="shared" ca="1" si="1"/>
        <v>0</v>
      </c>
    </row>
    <row r="16" spans="1:42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04"/>
      <c r="AA16" s="100">
        <f t="shared" ca="1" si="12"/>
        <v>0</v>
      </c>
      <c r="AB16" s="122"/>
      <c r="AC16" s="147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104"/>
      <c r="AK16" s="100">
        <f t="shared" ca="1" si="17"/>
        <v>0</v>
      </c>
      <c r="AL16" s="171"/>
      <c r="AM16" s="140">
        <f t="shared" ca="1" si="18"/>
        <v>0</v>
      </c>
      <c r="AN16" s="83">
        <f t="shared" ca="1" si="1"/>
        <v>0</v>
      </c>
    </row>
    <row r="17" spans="1:40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04"/>
      <c r="AA17" s="100">
        <f t="shared" si="12"/>
        <v>0</v>
      </c>
      <c r="AB17" s="122"/>
      <c r="AC17" s="147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104"/>
      <c r="AK17" s="100">
        <f t="shared" si="17"/>
        <v>0</v>
      </c>
      <c r="AL17" s="171"/>
      <c r="AM17" s="140">
        <f>IF($D17="",0,$D17*AL17)</f>
        <v>0</v>
      </c>
      <c r="AN17" s="83">
        <f t="shared" si="1"/>
        <v>0</v>
      </c>
    </row>
    <row r="18" spans="1:40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 t="shared" si="2"/>
        <v>7.5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3.5</v>
      </c>
      <c r="M18" s="147">
        <f t="shared" ca="1" si="5"/>
        <v>490</v>
      </c>
      <c r="N18" s="122"/>
      <c r="O18" s="147">
        <f t="shared" ca="1" si="6"/>
        <v>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83">
        <v>1.5</v>
      </c>
      <c r="W18" s="184">
        <f t="shared" ca="1" si="10"/>
        <v>210</v>
      </c>
      <c r="X18" s="183"/>
      <c r="Y18" s="147">
        <f t="shared" ca="1" si="11"/>
        <v>0</v>
      </c>
      <c r="Z18" s="104"/>
      <c r="AA18" s="100">
        <f t="shared" ca="1" si="12"/>
        <v>0</v>
      </c>
      <c r="AB18" s="122"/>
      <c r="AC18" s="147">
        <f t="shared" ca="1" si="13"/>
        <v>0</v>
      </c>
      <c r="AD18" s="122"/>
      <c r="AE18" s="147">
        <f t="shared" ca="1" si="14"/>
        <v>0</v>
      </c>
      <c r="AF18" s="122">
        <v>2.5</v>
      </c>
      <c r="AG18" s="147">
        <f t="shared" ca="1" si="15"/>
        <v>350</v>
      </c>
      <c r="AH18" s="122"/>
      <c r="AI18" s="147">
        <f t="shared" ca="1" si="16"/>
        <v>0</v>
      </c>
      <c r="AJ18" s="104"/>
      <c r="AK18" s="100">
        <f t="shared" ca="1" si="17"/>
        <v>0</v>
      </c>
      <c r="AL18" s="171"/>
      <c r="AM18" s="140">
        <f ca="1">IF($D18="",0,$D18*AL18)</f>
        <v>0</v>
      </c>
      <c r="AN18" s="83">
        <f ca="1">IF(D18="",0,D18*E18)</f>
        <v>1050</v>
      </c>
    </row>
    <row r="19" spans="1:40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83"/>
      <c r="W19" s="184">
        <f t="shared" ca="1" si="10"/>
        <v>0</v>
      </c>
      <c r="X19" s="183"/>
      <c r="Y19" s="184">
        <f t="shared" ca="1" si="11"/>
        <v>0</v>
      </c>
      <c r="Z19" s="104"/>
      <c r="AA19" s="100">
        <f t="shared" ca="1" si="12"/>
        <v>0</v>
      </c>
      <c r="AB19" s="122"/>
      <c r="AC19" s="147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104"/>
      <c r="AK19" s="100">
        <f t="shared" ca="1" si="17"/>
        <v>0</v>
      </c>
      <c r="AL19" s="171"/>
      <c r="AM19" s="140">
        <f t="shared" ca="1" si="18"/>
        <v>0</v>
      </c>
      <c r="AN19" s="83">
        <f t="shared" ca="1" si="1"/>
        <v>0</v>
      </c>
    </row>
    <row r="20" spans="1:40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83"/>
      <c r="W20" s="184">
        <f t="shared" ca="1" si="10"/>
        <v>0</v>
      </c>
      <c r="X20" s="183"/>
      <c r="Y20" s="184">
        <f t="shared" ca="1" si="11"/>
        <v>0</v>
      </c>
      <c r="Z20" s="104"/>
      <c r="AA20" s="100">
        <f t="shared" ca="1" si="12"/>
        <v>0</v>
      </c>
      <c r="AB20" s="122"/>
      <c r="AC20" s="147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104"/>
      <c r="AK20" s="100">
        <f t="shared" ca="1" si="17"/>
        <v>0</v>
      </c>
      <c r="AL20" s="171"/>
      <c r="AM20" s="140">
        <f t="shared" ca="1" si="18"/>
        <v>0</v>
      </c>
      <c r="AN20" s="83">
        <f t="shared" ca="1" si="1"/>
        <v>0</v>
      </c>
    </row>
    <row r="21" spans="1:40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83"/>
      <c r="W21" s="184">
        <f t="shared" ca="1" si="10"/>
        <v>0</v>
      </c>
      <c r="X21" s="183"/>
      <c r="Y21" s="184">
        <f t="shared" ca="1" si="11"/>
        <v>0</v>
      </c>
      <c r="Z21" s="104"/>
      <c r="AA21" s="100">
        <f t="shared" ca="1" si="12"/>
        <v>0</v>
      </c>
      <c r="AB21" s="122"/>
      <c r="AC21" s="147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104"/>
      <c r="AK21" s="100">
        <f t="shared" ca="1" si="17"/>
        <v>0</v>
      </c>
      <c r="AL21" s="171"/>
      <c r="AM21" s="140">
        <f t="shared" ca="1" si="18"/>
        <v>0</v>
      </c>
      <c r="AN21" s="83">
        <f t="shared" ca="1" si="1"/>
        <v>0</v>
      </c>
    </row>
    <row r="22" spans="1:40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83"/>
      <c r="W22" s="184">
        <f t="shared" ca="1" si="10"/>
        <v>0</v>
      </c>
      <c r="X22" s="183"/>
      <c r="Y22" s="184">
        <f t="shared" ca="1" si="11"/>
        <v>0</v>
      </c>
      <c r="Z22" s="104"/>
      <c r="AA22" s="100">
        <f t="shared" ca="1" si="12"/>
        <v>0</v>
      </c>
      <c r="AB22" s="122"/>
      <c r="AC22" s="147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104"/>
      <c r="AK22" s="100">
        <f t="shared" ca="1" si="17"/>
        <v>0</v>
      </c>
      <c r="AL22" s="171"/>
      <c r="AM22" s="140">
        <f t="shared" ca="1" si="18"/>
        <v>0</v>
      </c>
      <c r="AN22" s="83">
        <f t="shared" ca="1" si="1"/>
        <v>0</v>
      </c>
    </row>
    <row r="23" spans="1:40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83"/>
      <c r="W23" s="184">
        <f t="shared" ca="1" si="10"/>
        <v>0</v>
      </c>
      <c r="X23" s="183"/>
      <c r="Y23" s="184">
        <f t="shared" ca="1" si="11"/>
        <v>0</v>
      </c>
      <c r="Z23" s="104"/>
      <c r="AA23" s="100">
        <f t="shared" ca="1" si="12"/>
        <v>0</v>
      </c>
      <c r="AB23" s="122"/>
      <c r="AC23" s="147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104"/>
      <c r="AK23" s="100">
        <f t="shared" ca="1" si="17"/>
        <v>0</v>
      </c>
      <c r="AL23" s="171"/>
      <c r="AM23" s="140">
        <f t="shared" ca="1" si="18"/>
        <v>0</v>
      </c>
      <c r="AN23" s="83">
        <f t="shared" ca="1" si="1"/>
        <v>0</v>
      </c>
    </row>
    <row r="24" spans="1:40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83"/>
      <c r="W24" s="184">
        <f t="shared" si="10"/>
        <v>0</v>
      </c>
      <c r="X24" s="183"/>
      <c r="Y24" s="184">
        <f t="shared" si="11"/>
        <v>0</v>
      </c>
      <c r="Z24" s="104"/>
      <c r="AA24" s="100">
        <f t="shared" si="12"/>
        <v>0</v>
      </c>
      <c r="AB24" s="122"/>
      <c r="AC24" s="147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104"/>
      <c r="AK24" s="100">
        <f t="shared" si="17"/>
        <v>0</v>
      </c>
      <c r="AL24" s="171"/>
      <c r="AM24" s="140">
        <f t="shared" si="18"/>
        <v>0</v>
      </c>
      <c r="AN24" s="83">
        <f t="shared" si="1"/>
        <v>0</v>
      </c>
    </row>
    <row r="25" spans="1:40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83"/>
      <c r="W25" s="184">
        <f t="shared" ca="1" si="10"/>
        <v>0</v>
      </c>
      <c r="X25" s="183"/>
      <c r="Y25" s="184">
        <f t="shared" ca="1" si="11"/>
        <v>0</v>
      </c>
      <c r="Z25" s="104"/>
      <c r="AA25" s="100">
        <f t="shared" ca="1" si="12"/>
        <v>0</v>
      </c>
      <c r="AB25" s="122"/>
      <c r="AC25" s="147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104"/>
      <c r="AK25" s="100">
        <f t="shared" ca="1" si="17"/>
        <v>0</v>
      </c>
      <c r="AL25" s="171"/>
      <c r="AM25" s="140">
        <f t="shared" ca="1" si="18"/>
        <v>0</v>
      </c>
      <c r="AN25" s="83">
        <f t="shared" ca="1" si="1"/>
        <v>0</v>
      </c>
    </row>
    <row r="26" spans="1:40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83"/>
      <c r="W26" s="184">
        <f t="shared" ca="1" si="10"/>
        <v>0</v>
      </c>
      <c r="X26" s="183"/>
      <c r="Y26" s="184">
        <f t="shared" ca="1" si="11"/>
        <v>0</v>
      </c>
      <c r="Z26" s="104"/>
      <c r="AA26" s="100">
        <f t="shared" ca="1" si="12"/>
        <v>0</v>
      </c>
      <c r="AB26" s="122"/>
      <c r="AC26" s="147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104"/>
      <c r="AK26" s="100">
        <f t="shared" ca="1" si="17"/>
        <v>0</v>
      </c>
      <c r="AL26" s="171"/>
      <c r="AM26" s="140">
        <f t="shared" ca="1" si="18"/>
        <v>0</v>
      </c>
      <c r="AN26" s="83">
        <f t="shared" ca="1" si="1"/>
        <v>0</v>
      </c>
    </row>
    <row r="27" spans="1:40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83"/>
      <c r="W27" s="184">
        <f t="shared" si="10"/>
        <v>0</v>
      </c>
      <c r="X27" s="183"/>
      <c r="Y27" s="184">
        <f t="shared" si="11"/>
        <v>0</v>
      </c>
      <c r="Z27" s="104"/>
      <c r="AA27" s="100">
        <f t="shared" si="12"/>
        <v>0</v>
      </c>
      <c r="AB27" s="122"/>
      <c r="AC27" s="147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104"/>
      <c r="AK27" s="100">
        <f t="shared" si="17"/>
        <v>0</v>
      </c>
      <c r="AL27" s="171"/>
      <c r="AM27" s="140">
        <f t="shared" si="18"/>
        <v>0</v>
      </c>
      <c r="AN27" s="83">
        <f t="shared" si="1"/>
        <v>0</v>
      </c>
    </row>
    <row r="28" spans="1:40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83"/>
      <c r="W28" s="184">
        <f t="shared" ca="1" si="10"/>
        <v>0</v>
      </c>
      <c r="X28" s="183"/>
      <c r="Y28" s="184">
        <f t="shared" ca="1" si="11"/>
        <v>0</v>
      </c>
      <c r="Z28" s="104"/>
      <c r="AA28" s="100">
        <f t="shared" ca="1" si="12"/>
        <v>0</v>
      </c>
      <c r="AB28" s="122"/>
      <c r="AC28" s="147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104"/>
      <c r="AK28" s="100">
        <f t="shared" ca="1" si="17"/>
        <v>0</v>
      </c>
      <c r="AL28" s="171"/>
      <c r="AM28" s="140">
        <f t="shared" ca="1" si="18"/>
        <v>0</v>
      </c>
      <c r="AN28" s="83">
        <f t="shared" ca="1" si="1"/>
        <v>0</v>
      </c>
    </row>
    <row r="29" spans="1:40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83"/>
      <c r="W29" s="184">
        <f t="shared" ca="1" si="10"/>
        <v>0</v>
      </c>
      <c r="X29" s="183"/>
      <c r="Y29" s="184">
        <f t="shared" ca="1" si="11"/>
        <v>0</v>
      </c>
      <c r="Z29" s="104"/>
      <c r="AA29" s="100">
        <f t="shared" ca="1" si="12"/>
        <v>0</v>
      </c>
      <c r="AB29" s="122"/>
      <c r="AC29" s="147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104"/>
      <c r="AK29" s="100">
        <f t="shared" ca="1" si="17"/>
        <v>0</v>
      </c>
      <c r="AL29" s="171"/>
      <c r="AM29" s="140">
        <f t="shared" ca="1" si="18"/>
        <v>0</v>
      </c>
      <c r="AN29" s="83">
        <f t="shared" ca="1" si="1"/>
        <v>0</v>
      </c>
    </row>
    <row r="30" spans="1:40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ca="1">IF($D30="",0,$D30*J30)</f>
        <v>0</v>
      </c>
      <c r="L30" s="122"/>
      <c r="M30" s="147">
        <f ca="1">IF($D30="",0,$D30*L30)</f>
        <v>0</v>
      </c>
      <c r="N30" s="122"/>
      <c r="O30" s="147">
        <f ca="1">IF($D30="",0,$D30*N30)</f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83"/>
      <c r="W30" s="184">
        <f t="shared" ca="1" si="10"/>
        <v>0</v>
      </c>
      <c r="X30" s="183"/>
      <c r="Y30" s="184">
        <f t="shared" ca="1" si="11"/>
        <v>0</v>
      </c>
      <c r="Z30" s="104"/>
      <c r="AA30" s="100">
        <f t="shared" ca="1" si="12"/>
        <v>0</v>
      </c>
      <c r="AB30" s="122"/>
      <c r="AC30" s="147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104"/>
      <c r="AK30" s="100">
        <f t="shared" ca="1" si="17"/>
        <v>0</v>
      </c>
      <c r="AL30" s="171"/>
      <c r="AM30" s="140">
        <f t="shared" ca="1" si="18"/>
        <v>0</v>
      </c>
      <c r="AN30" s="83">
        <f t="shared" ca="1" si="1"/>
        <v>0</v>
      </c>
    </row>
    <row r="31" spans="1:40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ref="M31:M102" ca="1" si="19">IF($D31="",0,$D31*L31)</f>
        <v>0</v>
      </c>
      <c r="N31" s="122"/>
      <c r="O31" s="147">
        <f t="shared" ref="O31:O102" ca="1" si="20">IF($D31="",0,$D31*N31)</f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83"/>
      <c r="W31" s="184">
        <f t="shared" ca="1" si="10"/>
        <v>0</v>
      </c>
      <c r="X31" s="183"/>
      <c r="Y31" s="184">
        <f t="shared" ca="1" si="11"/>
        <v>0</v>
      </c>
      <c r="Z31" s="104"/>
      <c r="AA31" s="100">
        <f t="shared" ca="1" si="12"/>
        <v>0</v>
      </c>
      <c r="AB31" s="122"/>
      <c r="AC31" s="147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104"/>
      <c r="AK31" s="100">
        <f t="shared" ca="1" si="17"/>
        <v>0</v>
      </c>
      <c r="AL31" s="171"/>
      <c r="AM31" s="140">
        <f t="shared" ca="1" si="18"/>
        <v>0</v>
      </c>
      <c r="AN31" s="83">
        <f t="shared" ca="1" si="1"/>
        <v>0</v>
      </c>
    </row>
    <row r="32" spans="1:40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19"/>
        <v>0</v>
      </c>
      <c r="N32" s="122"/>
      <c r="O32" s="147">
        <f t="shared" ca="1" si="20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83"/>
      <c r="W32" s="184">
        <f t="shared" ca="1" si="10"/>
        <v>0</v>
      </c>
      <c r="X32" s="183"/>
      <c r="Y32" s="184">
        <f t="shared" ca="1" si="11"/>
        <v>0</v>
      </c>
      <c r="Z32" s="104"/>
      <c r="AA32" s="100">
        <f t="shared" ca="1" si="12"/>
        <v>0</v>
      </c>
      <c r="AB32" s="122"/>
      <c r="AC32" s="147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104"/>
      <c r="AK32" s="100">
        <f t="shared" ca="1" si="17"/>
        <v>0</v>
      </c>
      <c r="AL32" s="171"/>
      <c r="AM32" s="140">
        <f t="shared" ca="1" si="18"/>
        <v>0</v>
      </c>
      <c r="AN32" s="83">
        <f t="shared" ca="1" si="1"/>
        <v>0</v>
      </c>
    </row>
    <row r="33" spans="1:40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"/>
        <v>2.5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>
        <v>1</v>
      </c>
      <c r="M33" s="147">
        <f t="shared" ca="1" si="19"/>
        <v>100</v>
      </c>
      <c r="N33" s="122"/>
      <c r="O33" s="147">
        <f t="shared" ca="1" si="20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83">
        <v>0.5</v>
      </c>
      <c r="W33" s="184">
        <f t="shared" ca="1" si="10"/>
        <v>50</v>
      </c>
      <c r="X33" s="183"/>
      <c r="Y33" s="184">
        <f t="shared" ca="1" si="11"/>
        <v>0</v>
      </c>
      <c r="Z33" s="104"/>
      <c r="AA33" s="100">
        <f t="shared" ca="1" si="12"/>
        <v>0</v>
      </c>
      <c r="AB33" s="122"/>
      <c r="AC33" s="147">
        <f t="shared" ca="1" si="13"/>
        <v>0</v>
      </c>
      <c r="AD33" s="122"/>
      <c r="AE33" s="147">
        <f t="shared" ca="1" si="14"/>
        <v>0</v>
      </c>
      <c r="AF33" s="122">
        <v>1</v>
      </c>
      <c r="AG33" s="147">
        <f t="shared" ca="1" si="15"/>
        <v>100</v>
      </c>
      <c r="AH33" s="122"/>
      <c r="AI33" s="147">
        <f t="shared" ca="1" si="16"/>
        <v>0</v>
      </c>
      <c r="AJ33" s="104"/>
      <c r="AK33" s="100">
        <f t="shared" ca="1" si="17"/>
        <v>0</v>
      </c>
      <c r="AL33" s="171"/>
      <c r="AM33" s="140">
        <f t="shared" ca="1" si="18"/>
        <v>0</v>
      </c>
      <c r="AN33" s="83">
        <f t="shared" ca="1" si="1"/>
        <v>250</v>
      </c>
    </row>
    <row r="34" spans="1:40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19"/>
        <v>0</v>
      </c>
      <c r="N34" s="122"/>
      <c r="O34" s="147">
        <f t="shared" ca="1" si="20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83"/>
      <c r="W34" s="184">
        <f t="shared" ca="1" si="10"/>
        <v>0</v>
      </c>
      <c r="X34" s="183"/>
      <c r="Y34" s="184">
        <f t="shared" ca="1" si="11"/>
        <v>0</v>
      </c>
      <c r="Z34" s="104"/>
      <c r="AA34" s="100">
        <f t="shared" ca="1" si="12"/>
        <v>0</v>
      </c>
      <c r="AB34" s="122"/>
      <c r="AC34" s="147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104"/>
      <c r="AK34" s="100">
        <f t="shared" ca="1" si="17"/>
        <v>0</v>
      </c>
      <c r="AL34" s="171"/>
      <c r="AM34" s="140">
        <f t="shared" ca="1" si="18"/>
        <v>0</v>
      </c>
      <c r="AN34" s="83">
        <f t="shared" ca="1" si="1"/>
        <v>0</v>
      </c>
    </row>
    <row r="35" spans="1:40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19"/>
        <v>0</v>
      </c>
      <c r="N35" s="122"/>
      <c r="O35" s="147">
        <f t="shared" ca="1" si="20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83"/>
      <c r="W35" s="184">
        <f t="shared" ca="1" si="10"/>
        <v>0</v>
      </c>
      <c r="X35" s="183"/>
      <c r="Y35" s="184">
        <f t="shared" ca="1" si="11"/>
        <v>0</v>
      </c>
      <c r="Z35" s="104"/>
      <c r="AA35" s="100">
        <f t="shared" ca="1" si="12"/>
        <v>0</v>
      </c>
      <c r="AB35" s="122"/>
      <c r="AC35" s="147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104"/>
      <c r="AK35" s="100">
        <f t="shared" ca="1" si="17"/>
        <v>0</v>
      </c>
      <c r="AL35" s="171"/>
      <c r="AM35" s="140">
        <f t="shared" ca="1" si="18"/>
        <v>0</v>
      </c>
      <c r="AN35" s="83">
        <f t="shared" ca="1" si="1"/>
        <v>0</v>
      </c>
    </row>
    <row r="36" spans="1:40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19"/>
        <v>0</v>
      </c>
      <c r="N36" s="122"/>
      <c r="O36" s="147">
        <f t="shared" ca="1" si="20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83"/>
      <c r="W36" s="184">
        <f t="shared" ca="1" si="10"/>
        <v>0</v>
      </c>
      <c r="X36" s="183"/>
      <c r="Y36" s="184">
        <f t="shared" ca="1" si="11"/>
        <v>0</v>
      </c>
      <c r="Z36" s="104"/>
      <c r="AA36" s="100">
        <f t="shared" ca="1" si="12"/>
        <v>0</v>
      </c>
      <c r="AB36" s="122"/>
      <c r="AC36" s="147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104"/>
      <c r="AK36" s="100">
        <f t="shared" ca="1" si="17"/>
        <v>0</v>
      </c>
      <c r="AL36" s="171"/>
      <c r="AM36" s="140">
        <f t="shared" ca="1" si="18"/>
        <v>0</v>
      </c>
      <c r="AN36" s="83">
        <f t="shared" ca="1" si="1"/>
        <v>0</v>
      </c>
    </row>
    <row r="37" spans="1:40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19"/>
        <v>0</v>
      </c>
      <c r="N37" s="122"/>
      <c r="O37" s="147">
        <f t="shared" ca="1" si="20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83"/>
      <c r="W37" s="184">
        <f t="shared" ca="1" si="10"/>
        <v>0</v>
      </c>
      <c r="X37" s="183"/>
      <c r="Y37" s="184">
        <f t="shared" ca="1" si="11"/>
        <v>0</v>
      </c>
      <c r="Z37" s="104"/>
      <c r="AA37" s="100">
        <f t="shared" ca="1" si="12"/>
        <v>0</v>
      </c>
      <c r="AB37" s="122"/>
      <c r="AC37" s="147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104"/>
      <c r="AK37" s="100">
        <f t="shared" ca="1" si="17"/>
        <v>0</v>
      </c>
      <c r="AL37" s="171"/>
      <c r="AM37" s="140">
        <f t="shared" ca="1" si="18"/>
        <v>0</v>
      </c>
      <c r="AN37" s="83">
        <f t="shared" ca="1" si="1"/>
        <v>0</v>
      </c>
    </row>
    <row r="38" spans="1:40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19"/>
        <v>0</v>
      </c>
      <c r="N38" s="122"/>
      <c r="O38" s="147">
        <f t="shared" si="20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83"/>
      <c r="W38" s="184">
        <f t="shared" si="10"/>
        <v>0</v>
      </c>
      <c r="X38" s="183"/>
      <c r="Y38" s="184">
        <f t="shared" si="11"/>
        <v>0</v>
      </c>
      <c r="Z38" s="104"/>
      <c r="AA38" s="100">
        <f t="shared" si="12"/>
        <v>0</v>
      </c>
      <c r="AB38" s="122"/>
      <c r="AC38" s="147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104"/>
      <c r="AK38" s="100">
        <f t="shared" si="17"/>
        <v>0</v>
      </c>
      <c r="AL38" s="171"/>
      <c r="AM38" s="140">
        <f t="shared" si="18"/>
        <v>0</v>
      </c>
      <c r="AN38" s="83">
        <f t="shared" si="1"/>
        <v>0</v>
      </c>
    </row>
    <row r="39" spans="1:40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19"/>
        <v>0</v>
      </c>
      <c r="N39" s="122"/>
      <c r="O39" s="147">
        <f t="shared" ca="1" si="20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83"/>
      <c r="W39" s="184">
        <f t="shared" ca="1" si="10"/>
        <v>0</v>
      </c>
      <c r="X39" s="183"/>
      <c r="Y39" s="184">
        <f t="shared" ca="1" si="11"/>
        <v>0</v>
      </c>
      <c r="Z39" s="104"/>
      <c r="AA39" s="100">
        <f t="shared" ca="1" si="12"/>
        <v>0</v>
      </c>
      <c r="AB39" s="122"/>
      <c r="AC39" s="147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104"/>
      <c r="AK39" s="100">
        <f t="shared" ca="1" si="17"/>
        <v>0</v>
      </c>
      <c r="AL39" s="171"/>
      <c r="AM39" s="140">
        <f t="shared" ca="1" si="18"/>
        <v>0</v>
      </c>
      <c r="AN39" s="83">
        <f t="shared" ca="1" si="1"/>
        <v>0</v>
      </c>
    </row>
    <row r="40" spans="1:40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19"/>
        <v>0</v>
      </c>
      <c r="N40" s="122"/>
      <c r="O40" s="147">
        <f t="shared" ca="1" si="20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83"/>
      <c r="W40" s="184">
        <f t="shared" ca="1" si="10"/>
        <v>0</v>
      </c>
      <c r="X40" s="183"/>
      <c r="Y40" s="184">
        <f t="shared" ca="1" si="11"/>
        <v>0</v>
      </c>
      <c r="Z40" s="104"/>
      <c r="AA40" s="100">
        <f t="shared" ca="1" si="12"/>
        <v>0</v>
      </c>
      <c r="AB40" s="122"/>
      <c r="AC40" s="147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104"/>
      <c r="AK40" s="100">
        <f t="shared" ca="1" si="17"/>
        <v>0</v>
      </c>
      <c r="AL40" s="171"/>
      <c r="AM40" s="140">
        <f t="shared" ca="1" si="18"/>
        <v>0</v>
      </c>
      <c r="AN40" s="83">
        <f t="shared" ca="1" si="1"/>
        <v>0</v>
      </c>
    </row>
    <row r="41" spans="1:40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19"/>
        <v>0</v>
      </c>
      <c r="N41" s="122"/>
      <c r="O41" s="147">
        <f t="shared" ca="1" si="20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83"/>
      <c r="W41" s="184">
        <f t="shared" ca="1" si="10"/>
        <v>0</v>
      </c>
      <c r="X41" s="183"/>
      <c r="Y41" s="184">
        <f t="shared" ca="1" si="11"/>
        <v>0</v>
      </c>
      <c r="Z41" s="104"/>
      <c r="AA41" s="100">
        <f t="shared" ca="1" si="12"/>
        <v>0</v>
      </c>
      <c r="AB41" s="122"/>
      <c r="AC41" s="147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104"/>
      <c r="AK41" s="100">
        <f t="shared" ca="1" si="17"/>
        <v>0</v>
      </c>
      <c r="AL41" s="171"/>
      <c r="AM41" s="140">
        <f t="shared" ca="1" si="18"/>
        <v>0</v>
      </c>
      <c r="AN41" s="83">
        <f t="shared" ca="1" si="1"/>
        <v>0</v>
      </c>
    </row>
    <row r="42" spans="1:40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19"/>
        <v>0</v>
      </c>
      <c r="N42" s="122"/>
      <c r="O42" s="147">
        <f t="shared" ca="1" si="20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83"/>
      <c r="W42" s="184">
        <f t="shared" ca="1" si="10"/>
        <v>0</v>
      </c>
      <c r="X42" s="183"/>
      <c r="Y42" s="184">
        <f t="shared" ca="1" si="11"/>
        <v>0</v>
      </c>
      <c r="Z42" s="104"/>
      <c r="AA42" s="100">
        <f t="shared" ca="1" si="12"/>
        <v>0</v>
      </c>
      <c r="AB42" s="122"/>
      <c r="AC42" s="147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104"/>
      <c r="AK42" s="100">
        <f t="shared" ca="1" si="17"/>
        <v>0</v>
      </c>
      <c r="AL42" s="171"/>
      <c r="AM42" s="140">
        <f t="shared" ca="1" si="18"/>
        <v>0</v>
      </c>
      <c r="AN42" s="83">
        <f t="shared" ca="1" si="1"/>
        <v>0</v>
      </c>
    </row>
    <row r="43" spans="1:40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19"/>
        <v>0</v>
      </c>
      <c r="N43" s="122"/>
      <c r="O43" s="147">
        <f t="shared" ca="1" si="20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83"/>
      <c r="W43" s="184">
        <f t="shared" ca="1" si="10"/>
        <v>0</v>
      </c>
      <c r="X43" s="183"/>
      <c r="Y43" s="184">
        <f t="shared" ca="1" si="11"/>
        <v>0</v>
      </c>
      <c r="Z43" s="104"/>
      <c r="AA43" s="100">
        <f t="shared" ca="1" si="12"/>
        <v>0</v>
      </c>
      <c r="AB43" s="122"/>
      <c r="AC43" s="147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104"/>
      <c r="AK43" s="100">
        <f t="shared" ca="1" si="17"/>
        <v>0</v>
      </c>
      <c r="AL43" s="171"/>
      <c r="AM43" s="140">
        <f t="shared" ca="1" si="18"/>
        <v>0</v>
      </c>
      <c r="AN43" s="83">
        <f t="shared" ca="1" si="1"/>
        <v>0</v>
      </c>
    </row>
    <row r="44" spans="1:40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19"/>
        <v>0</v>
      </c>
      <c r="N44" s="122"/>
      <c r="O44" s="147">
        <f t="shared" ca="1" si="20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83"/>
      <c r="W44" s="184">
        <f t="shared" ca="1" si="10"/>
        <v>0</v>
      </c>
      <c r="X44" s="183"/>
      <c r="Y44" s="184">
        <f t="shared" ca="1" si="11"/>
        <v>0</v>
      </c>
      <c r="Z44" s="104"/>
      <c r="AA44" s="100">
        <f t="shared" ca="1" si="12"/>
        <v>0</v>
      </c>
      <c r="AB44" s="122"/>
      <c r="AC44" s="147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104"/>
      <c r="AK44" s="100">
        <f t="shared" ca="1" si="17"/>
        <v>0</v>
      </c>
      <c r="AL44" s="171"/>
      <c r="AM44" s="140">
        <f t="shared" ca="1" si="18"/>
        <v>0</v>
      </c>
      <c r="AN44" s="83">
        <f t="shared" ca="1" si="1"/>
        <v>0</v>
      </c>
    </row>
    <row r="45" spans="1:40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19"/>
        <v>0</v>
      </c>
      <c r="N45" s="122"/>
      <c r="O45" s="147">
        <f t="shared" si="20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83"/>
      <c r="W45" s="184">
        <f t="shared" si="10"/>
        <v>0</v>
      </c>
      <c r="X45" s="183"/>
      <c r="Y45" s="184">
        <f t="shared" si="11"/>
        <v>0</v>
      </c>
      <c r="Z45" s="104"/>
      <c r="AA45" s="100">
        <f t="shared" si="12"/>
        <v>0</v>
      </c>
      <c r="AB45" s="122"/>
      <c r="AC45" s="147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104"/>
      <c r="AK45" s="100">
        <f t="shared" si="17"/>
        <v>0</v>
      </c>
      <c r="AL45" s="171"/>
      <c r="AM45" s="140">
        <f t="shared" si="18"/>
        <v>0</v>
      </c>
      <c r="AN45" s="83">
        <f t="shared" si="1"/>
        <v>0</v>
      </c>
    </row>
    <row r="46" spans="1:40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19"/>
        <v>0</v>
      </c>
      <c r="N46" s="122"/>
      <c r="O46" s="147">
        <f t="shared" si="20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83"/>
      <c r="W46" s="184">
        <f t="shared" si="10"/>
        <v>0</v>
      </c>
      <c r="X46" s="183"/>
      <c r="Y46" s="184">
        <f t="shared" si="11"/>
        <v>0</v>
      </c>
      <c r="Z46" s="104"/>
      <c r="AA46" s="100">
        <f t="shared" si="12"/>
        <v>0</v>
      </c>
      <c r="AB46" s="122"/>
      <c r="AC46" s="147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104"/>
      <c r="AK46" s="100">
        <f t="shared" si="17"/>
        <v>0</v>
      </c>
      <c r="AL46" s="171"/>
      <c r="AM46" s="140">
        <f t="shared" si="18"/>
        <v>0</v>
      </c>
      <c r="AN46" s="83">
        <f t="shared" si="1"/>
        <v>0</v>
      </c>
    </row>
    <row r="47" spans="1:40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19"/>
        <v>0</v>
      </c>
      <c r="N47" s="122"/>
      <c r="O47" s="147">
        <f t="shared" ca="1" si="20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83"/>
      <c r="W47" s="184">
        <f t="shared" ca="1" si="10"/>
        <v>0</v>
      </c>
      <c r="X47" s="183"/>
      <c r="Y47" s="184">
        <f t="shared" ca="1" si="11"/>
        <v>0</v>
      </c>
      <c r="Z47" s="104"/>
      <c r="AA47" s="100">
        <f t="shared" ca="1" si="12"/>
        <v>0</v>
      </c>
      <c r="AB47" s="122"/>
      <c r="AC47" s="147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104"/>
      <c r="AK47" s="100">
        <f t="shared" ca="1" si="17"/>
        <v>0</v>
      </c>
      <c r="AL47" s="171"/>
      <c r="AM47" s="140">
        <f t="shared" ca="1" si="18"/>
        <v>0</v>
      </c>
      <c r="AN47" s="83">
        <f t="shared" ca="1" si="1"/>
        <v>0</v>
      </c>
    </row>
    <row r="48" spans="1:40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19"/>
        <v>0</v>
      </c>
      <c r="N48" s="122"/>
      <c r="O48" s="147">
        <f t="shared" si="20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83"/>
      <c r="W48" s="184">
        <f t="shared" si="10"/>
        <v>0</v>
      </c>
      <c r="X48" s="183"/>
      <c r="Y48" s="184">
        <f t="shared" si="11"/>
        <v>0</v>
      </c>
      <c r="Z48" s="104"/>
      <c r="AA48" s="100">
        <f t="shared" si="12"/>
        <v>0</v>
      </c>
      <c r="AB48" s="122"/>
      <c r="AC48" s="147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104"/>
      <c r="AK48" s="100">
        <f t="shared" si="17"/>
        <v>0</v>
      </c>
      <c r="AL48" s="171"/>
      <c r="AM48" s="140">
        <f t="shared" si="18"/>
        <v>0</v>
      </c>
      <c r="AN48" s="83">
        <f t="shared" si="1"/>
        <v>0</v>
      </c>
    </row>
    <row r="49" spans="1:40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19"/>
        <v>0</v>
      </c>
      <c r="N49" s="122"/>
      <c r="O49" s="147">
        <f t="shared" ca="1" si="20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83"/>
      <c r="W49" s="184">
        <f t="shared" ca="1" si="10"/>
        <v>0</v>
      </c>
      <c r="X49" s="183"/>
      <c r="Y49" s="184">
        <f t="shared" ca="1" si="11"/>
        <v>0</v>
      </c>
      <c r="Z49" s="104"/>
      <c r="AA49" s="100">
        <f t="shared" ca="1" si="12"/>
        <v>0</v>
      </c>
      <c r="AB49" s="122"/>
      <c r="AC49" s="147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104"/>
      <c r="AK49" s="100">
        <f t="shared" ca="1" si="17"/>
        <v>0</v>
      </c>
      <c r="AL49" s="171"/>
      <c r="AM49" s="140">
        <f t="shared" ca="1" si="18"/>
        <v>0</v>
      </c>
      <c r="AN49" s="83">
        <f t="shared" ca="1" si="1"/>
        <v>0</v>
      </c>
    </row>
    <row r="50" spans="1:40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19"/>
        <v>0</v>
      </c>
      <c r="N50" s="122"/>
      <c r="O50" s="147">
        <f t="shared" si="20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83"/>
      <c r="W50" s="184">
        <f t="shared" si="10"/>
        <v>0</v>
      </c>
      <c r="X50" s="183"/>
      <c r="Y50" s="184">
        <f t="shared" si="11"/>
        <v>0</v>
      </c>
      <c r="Z50" s="104"/>
      <c r="AA50" s="100">
        <f t="shared" si="12"/>
        <v>0</v>
      </c>
      <c r="AB50" s="122"/>
      <c r="AC50" s="147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104"/>
      <c r="AK50" s="100">
        <f t="shared" si="17"/>
        <v>0</v>
      </c>
      <c r="AL50" s="171"/>
      <c r="AM50" s="140">
        <f t="shared" si="18"/>
        <v>0</v>
      </c>
      <c r="AN50" s="83">
        <f t="shared" si="1"/>
        <v>0</v>
      </c>
    </row>
    <row r="51" spans="1:40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19"/>
        <v>0</v>
      </c>
      <c r="N51" s="122"/>
      <c r="O51" s="147">
        <f t="shared" si="20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83"/>
      <c r="W51" s="184">
        <f t="shared" si="10"/>
        <v>0</v>
      </c>
      <c r="X51" s="183"/>
      <c r="Y51" s="184">
        <f t="shared" si="11"/>
        <v>0</v>
      </c>
      <c r="Z51" s="104"/>
      <c r="AA51" s="100">
        <f t="shared" si="12"/>
        <v>0</v>
      </c>
      <c r="AB51" s="122"/>
      <c r="AC51" s="147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104"/>
      <c r="AK51" s="100">
        <f t="shared" si="17"/>
        <v>0</v>
      </c>
      <c r="AL51" s="171"/>
      <c r="AM51" s="140">
        <f t="shared" si="18"/>
        <v>0</v>
      </c>
      <c r="AN51" s="83">
        <f t="shared" si="1"/>
        <v>0</v>
      </c>
    </row>
    <row r="52" spans="1:40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19"/>
        <v>0</v>
      </c>
      <c r="N52" s="122"/>
      <c r="O52" s="147">
        <f t="shared" ca="1" si="20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83"/>
      <c r="W52" s="184">
        <f t="shared" ca="1" si="10"/>
        <v>0</v>
      </c>
      <c r="X52" s="183"/>
      <c r="Y52" s="184">
        <f t="shared" ca="1" si="11"/>
        <v>0</v>
      </c>
      <c r="Z52" s="104"/>
      <c r="AA52" s="100">
        <f t="shared" ca="1" si="12"/>
        <v>0</v>
      </c>
      <c r="AB52" s="122"/>
      <c r="AC52" s="147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104"/>
      <c r="AK52" s="100">
        <f t="shared" ca="1" si="17"/>
        <v>0</v>
      </c>
      <c r="AL52" s="171"/>
      <c r="AM52" s="140">
        <f t="shared" ca="1" si="18"/>
        <v>0</v>
      </c>
      <c r="AN52" s="83">
        <f t="shared" ca="1" si="1"/>
        <v>0</v>
      </c>
    </row>
    <row r="53" spans="1:40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19"/>
        <v>0</v>
      </c>
      <c r="N53" s="122"/>
      <c r="O53" s="147">
        <f t="shared" si="20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83"/>
      <c r="W53" s="184">
        <f t="shared" si="10"/>
        <v>0</v>
      </c>
      <c r="X53" s="183"/>
      <c r="Y53" s="147">
        <f t="shared" si="11"/>
        <v>0</v>
      </c>
      <c r="Z53" s="104"/>
      <c r="AA53" s="100">
        <f t="shared" si="12"/>
        <v>0</v>
      </c>
      <c r="AB53" s="122"/>
      <c r="AC53" s="147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104"/>
      <c r="AK53" s="100">
        <f t="shared" si="17"/>
        <v>0</v>
      </c>
      <c r="AL53" s="171"/>
      <c r="AM53" s="140">
        <f t="shared" si="18"/>
        <v>0</v>
      </c>
      <c r="AN53" s="83">
        <f t="shared" si="1"/>
        <v>0</v>
      </c>
    </row>
    <row r="54" spans="1:40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19"/>
        <v>0</v>
      </c>
      <c r="N54" s="122"/>
      <c r="O54" s="147">
        <f t="shared" si="20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83"/>
      <c r="W54" s="184">
        <f t="shared" si="10"/>
        <v>0</v>
      </c>
      <c r="X54" s="183"/>
      <c r="Y54" s="184">
        <f t="shared" si="11"/>
        <v>0</v>
      </c>
      <c r="Z54" s="104"/>
      <c r="AA54" s="100">
        <f t="shared" si="12"/>
        <v>0</v>
      </c>
      <c r="AB54" s="122"/>
      <c r="AC54" s="147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104"/>
      <c r="AK54" s="100">
        <f t="shared" si="17"/>
        <v>0</v>
      </c>
      <c r="AL54" s="171"/>
      <c r="AM54" s="140">
        <f t="shared" si="18"/>
        <v>0</v>
      </c>
      <c r="AN54" s="83">
        <f t="shared" si="1"/>
        <v>0</v>
      </c>
    </row>
    <row r="55" spans="1:40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19"/>
        <v>0</v>
      </c>
      <c r="N55" s="122"/>
      <c r="O55" s="147">
        <f t="shared" si="20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83"/>
      <c r="W55" s="184">
        <f t="shared" si="10"/>
        <v>0</v>
      </c>
      <c r="X55" s="183"/>
      <c r="Y55" s="184">
        <f t="shared" si="11"/>
        <v>0</v>
      </c>
      <c r="Z55" s="104"/>
      <c r="AA55" s="100">
        <f t="shared" si="12"/>
        <v>0</v>
      </c>
      <c r="AB55" s="122"/>
      <c r="AC55" s="147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104"/>
      <c r="AK55" s="100">
        <f t="shared" si="17"/>
        <v>0</v>
      </c>
      <c r="AL55" s="171"/>
      <c r="AM55" s="140">
        <f t="shared" si="18"/>
        <v>0</v>
      </c>
      <c r="AN55" s="83">
        <f t="shared" si="1"/>
        <v>0</v>
      </c>
    </row>
    <row r="56" spans="1:40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19"/>
        <v>0</v>
      </c>
      <c r="N56" s="122"/>
      <c r="O56" s="147">
        <f t="shared" ca="1" si="20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83"/>
      <c r="W56" s="184">
        <f t="shared" ca="1" si="10"/>
        <v>0</v>
      </c>
      <c r="X56" s="183"/>
      <c r="Y56" s="184">
        <f t="shared" ca="1" si="11"/>
        <v>0</v>
      </c>
      <c r="Z56" s="104"/>
      <c r="AA56" s="100">
        <f t="shared" ca="1" si="12"/>
        <v>0</v>
      </c>
      <c r="AB56" s="122"/>
      <c r="AC56" s="147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104"/>
      <c r="AK56" s="100">
        <f t="shared" ca="1" si="17"/>
        <v>0</v>
      </c>
      <c r="AL56" s="171"/>
      <c r="AM56" s="140">
        <f t="shared" ca="1" si="18"/>
        <v>0</v>
      </c>
      <c r="AN56" s="83">
        <f t="shared" ca="1" si="1"/>
        <v>0</v>
      </c>
    </row>
    <row r="57" spans="1:40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19"/>
        <v>0</v>
      </c>
      <c r="N57" s="122"/>
      <c r="O57" s="147">
        <f t="shared" ca="1" si="20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83"/>
      <c r="W57" s="184">
        <f t="shared" ca="1" si="10"/>
        <v>0</v>
      </c>
      <c r="X57" s="183"/>
      <c r="Y57" s="184">
        <f t="shared" ca="1" si="11"/>
        <v>0</v>
      </c>
      <c r="Z57" s="104"/>
      <c r="AA57" s="100">
        <f t="shared" ca="1" si="12"/>
        <v>0</v>
      </c>
      <c r="AB57" s="122"/>
      <c r="AC57" s="147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104"/>
      <c r="AK57" s="100">
        <f t="shared" ca="1" si="17"/>
        <v>0</v>
      </c>
      <c r="AL57" s="171"/>
      <c r="AM57" s="140">
        <f t="shared" ca="1" si="18"/>
        <v>0</v>
      </c>
      <c r="AN57" s="83">
        <f t="shared" ca="1" si="1"/>
        <v>0</v>
      </c>
    </row>
    <row r="58" spans="1:40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19"/>
        <v>0</v>
      </c>
      <c r="N58" s="122"/>
      <c r="O58" s="147">
        <f t="shared" ca="1" si="20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83"/>
      <c r="W58" s="184">
        <f t="shared" ca="1" si="10"/>
        <v>0</v>
      </c>
      <c r="X58" s="183"/>
      <c r="Y58" s="184">
        <f t="shared" ca="1" si="11"/>
        <v>0</v>
      </c>
      <c r="Z58" s="104"/>
      <c r="AA58" s="100">
        <f t="shared" ca="1" si="12"/>
        <v>0</v>
      </c>
      <c r="AB58" s="122"/>
      <c r="AC58" s="147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104"/>
      <c r="AK58" s="100">
        <f t="shared" ca="1" si="17"/>
        <v>0</v>
      </c>
      <c r="AL58" s="171"/>
      <c r="AM58" s="140">
        <f t="shared" ca="1" si="18"/>
        <v>0</v>
      </c>
      <c r="AN58" s="83">
        <f t="shared" ca="1" si="1"/>
        <v>0</v>
      </c>
    </row>
    <row r="59" spans="1:40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19"/>
        <v>0</v>
      </c>
      <c r="N59" s="122"/>
      <c r="O59" s="147">
        <f t="shared" ca="1" si="20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83"/>
      <c r="W59" s="184">
        <f t="shared" ca="1" si="10"/>
        <v>0</v>
      </c>
      <c r="X59" s="183"/>
      <c r="Y59" s="184">
        <f t="shared" ca="1" si="11"/>
        <v>0</v>
      </c>
      <c r="Z59" s="104"/>
      <c r="AA59" s="100">
        <f t="shared" ca="1" si="12"/>
        <v>0</v>
      </c>
      <c r="AB59" s="122"/>
      <c r="AC59" s="147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104"/>
      <c r="AK59" s="100">
        <f t="shared" ca="1" si="17"/>
        <v>0</v>
      </c>
      <c r="AL59" s="171"/>
      <c r="AM59" s="140">
        <f t="shared" ca="1" si="18"/>
        <v>0</v>
      </c>
      <c r="AN59" s="83">
        <f t="shared" ca="1" si="1"/>
        <v>0</v>
      </c>
    </row>
    <row r="60" spans="1:40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19"/>
        <v>0</v>
      </c>
      <c r="N60" s="122"/>
      <c r="O60" s="147">
        <f t="shared" ca="1" si="20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83"/>
      <c r="W60" s="184">
        <f t="shared" ca="1" si="10"/>
        <v>0</v>
      </c>
      <c r="X60" s="183"/>
      <c r="Y60" s="184">
        <f t="shared" ca="1" si="11"/>
        <v>0</v>
      </c>
      <c r="Z60" s="104"/>
      <c r="AA60" s="100">
        <f t="shared" ca="1" si="12"/>
        <v>0</v>
      </c>
      <c r="AB60" s="122"/>
      <c r="AC60" s="147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104"/>
      <c r="AK60" s="100">
        <f t="shared" ca="1" si="17"/>
        <v>0</v>
      </c>
      <c r="AL60" s="171"/>
      <c r="AM60" s="140">
        <f t="shared" ca="1" si="18"/>
        <v>0</v>
      </c>
      <c r="AN60" s="83">
        <f t="shared" ca="1" si="1"/>
        <v>0</v>
      </c>
    </row>
    <row r="61" spans="1:40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19"/>
        <v>0</v>
      </c>
      <c r="N61" s="122"/>
      <c r="O61" s="147">
        <f t="shared" ca="1" si="20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83"/>
      <c r="W61" s="184">
        <f t="shared" ca="1" si="10"/>
        <v>0</v>
      </c>
      <c r="X61" s="183"/>
      <c r="Y61" s="184">
        <f t="shared" ca="1" si="11"/>
        <v>0</v>
      </c>
      <c r="Z61" s="104"/>
      <c r="AA61" s="100">
        <f t="shared" ca="1" si="12"/>
        <v>0</v>
      </c>
      <c r="AB61" s="122"/>
      <c r="AC61" s="147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104"/>
      <c r="AK61" s="100">
        <f t="shared" ca="1" si="17"/>
        <v>0</v>
      </c>
      <c r="AL61" s="171"/>
      <c r="AM61" s="140">
        <f t="shared" ca="1" si="18"/>
        <v>0</v>
      </c>
      <c r="AN61" s="83">
        <f t="shared" ca="1" si="1"/>
        <v>0</v>
      </c>
    </row>
    <row r="62" spans="1:40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19"/>
        <v>0</v>
      </c>
      <c r="N62" s="122"/>
      <c r="O62" s="147">
        <f t="shared" ca="1" si="20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83"/>
      <c r="W62" s="184">
        <f t="shared" ca="1" si="10"/>
        <v>0</v>
      </c>
      <c r="X62" s="183"/>
      <c r="Y62" s="184">
        <f t="shared" ca="1" si="11"/>
        <v>0</v>
      </c>
      <c r="Z62" s="104"/>
      <c r="AA62" s="100">
        <f t="shared" ca="1" si="12"/>
        <v>0</v>
      </c>
      <c r="AB62" s="122"/>
      <c r="AC62" s="147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104"/>
      <c r="AK62" s="100">
        <f t="shared" ca="1" si="17"/>
        <v>0</v>
      </c>
      <c r="AL62" s="171"/>
      <c r="AM62" s="140">
        <f t="shared" ca="1" si="18"/>
        <v>0</v>
      </c>
      <c r="AN62" s="83">
        <f t="shared" ca="1" si="1"/>
        <v>0</v>
      </c>
    </row>
    <row r="63" spans="1:40" ht="15" customHeight="1">
      <c r="A63" s="85" t="s">
        <v>224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19"/>
        <v>0</v>
      </c>
      <c r="N63" s="122"/>
      <c r="O63" s="147">
        <f t="shared" ca="1" si="20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83"/>
      <c r="W63" s="184">
        <f t="shared" ca="1" si="10"/>
        <v>0</v>
      </c>
      <c r="X63" s="183"/>
      <c r="Y63" s="184">
        <f t="shared" ca="1" si="11"/>
        <v>0</v>
      </c>
      <c r="Z63" s="104"/>
      <c r="AA63" s="100">
        <f t="shared" ca="1" si="12"/>
        <v>0</v>
      </c>
      <c r="AB63" s="122"/>
      <c r="AC63" s="147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104"/>
      <c r="AK63" s="100">
        <f t="shared" ca="1" si="17"/>
        <v>0</v>
      </c>
      <c r="AL63" s="171"/>
      <c r="AM63" s="140">
        <f t="shared" ca="1" si="18"/>
        <v>0</v>
      </c>
      <c r="AN63" s="83">
        <f t="shared" ca="1" si="1"/>
        <v>0</v>
      </c>
    </row>
    <row r="64" spans="1:40" ht="15" customHeight="1">
      <c r="A64" s="85" t="s">
        <v>229</v>
      </c>
      <c r="B64" t="s">
        <v>66</v>
      </c>
      <c r="C64" s="4" t="s">
        <v>7</v>
      </c>
      <c r="D64" s="19">
        <f t="shared" si="0"/>
        <v>75</v>
      </c>
      <c r="E64" s="20">
        <f t="shared" si="2"/>
        <v>0</v>
      </c>
      <c r="F64" s="107"/>
      <c r="G64" s="100">
        <f t="shared" si="3"/>
        <v>0</v>
      </c>
      <c r="H64" s="122"/>
      <c r="I64" s="147">
        <f t="shared" si="3"/>
        <v>0</v>
      </c>
      <c r="J64" s="122"/>
      <c r="K64" s="147">
        <f t="shared" si="4"/>
        <v>0</v>
      </c>
      <c r="L64" s="122"/>
      <c r="M64" s="147">
        <f t="shared" si="19"/>
        <v>0</v>
      </c>
      <c r="N64" s="122"/>
      <c r="O64" s="147">
        <f t="shared" si="20"/>
        <v>0</v>
      </c>
      <c r="P64" s="104"/>
      <c r="Q64" s="100">
        <f t="shared" si="7"/>
        <v>0</v>
      </c>
      <c r="R64" s="183"/>
      <c r="S64" s="184">
        <f t="shared" si="8"/>
        <v>0</v>
      </c>
      <c r="T64" s="183"/>
      <c r="U64" s="184">
        <f t="shared" si="9"/>
        <v>0</v>
      </c>
      <c r="V64" s="183"/>
      <c r="W64" s="184">
        <f t="shared" si="10"/>
        <v>0</v>
      </c>
      <c r="X64" s="183"/>
      <c r="Y64" s="184">
        <f t="shared" si="11"/>
        <v>0</v>
      </c>
      <c r="Z64" s="104"/>
      <c r="AA64" s="100">
        <f t="shared" si="12"/>
        <v>0</v>
      </c>
      <c r="AB64" s="122"/>
      <c r="AC64" s="147">
        <f t="shared" si="13"/>
        <v>0</v>
      </c>
      <c r="AD64" s="122"/>
      <c r="AE64" s="147">
        <f t="shared" si="14"/>
        <v>0</v>
      </c>
      <c r="AF64" s="122"/>
      <c r="AG64" s="147">
        <f t="shared" si="15"/>
        <v>0</v>
      </c>
      <c r="AH64" s="122"/>
      <c r="AI64" s="147">
        <f t="shared" si="16"/>
        <v>0</v>
      </c>
      <c r="AJ64" s="104"/>
      <c r="AK64" s="100">
        <f t="shared" si="17"/>
        <v>0</v>
      </c>
      <c r="AL64" s="171"/>
      <c r="AM64" s="140">
        <f t="shared" si="18"/>
        <v>0</v>
      </c>
      <c r="AN64" s="83">
        <f t="shared" si="1"/>
        <v>0</v>
      </c>
    </row>
    <row r="65" spans="1:40" ht="15" customHeight="1">
      <c r="A65" s="85" t="s">
        <v>230</v>
      </c>
      <c r="B65" t="s">
        <v>66</v>
      </c>
      <c r="C65" s="4" t="s">
        <v>9</v>
      </c>
      <c r="D65" s="19">
        <f t="shared" si="0"/>
        <v>35</v>
      </c>
      <c r="E65" s="20">
        <f t="shared" si="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19"/>
        <v>0</v>
      </c>
      <c r="N65" s="122"/>
      <c r="O65" s="147">
        <f t="shared" si="20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83"/>
      <c r="W65" s="184">
        <f t="shared" si="10"/>
        <v>0</v>
      </c>
      <c r="X65" s="183"/>
      <c r="Y65" s="184">
        <f t="shared" si="11"/>
        <v>0</v>
      </c>
      <c r="Z65" s="104"/>
      <c r="AA65" s="100">
        <f t="shared" si="12"/>
        <v>0</v>
      </c>
      <c r="AB65" s="122"/>
      <c r="AC65" s="147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104"/>
      <c r="AK65" s="100">
        <f t="shared" si="17"/>
        <v>0</v>
      </c>
      <c r="AL65" s="171"/>
      <c r="AM65" s="140">
        <f t="shared" si="18"/>
        <v>0</v>
      </c>
      <c r="AN65" s="83">
        <f t="shared" si="1"/>
        <v>0</v>
      </c>
    </row>
    <row r="66" spans="1:40" ht="15" customHeight="1">
      <c r="A66" s="85" t="s">
        <v>225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19"/>
        <v>0</v>
      </c>
      <c r="N66" s="122"/>
      <c r="O66" s="147">
        <f t="shared" ca="1" si="20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83"/>
      <c r="W66" s="184">
        <f t="shared" ca="1" si="10"/>
        <v>0</v>
      </c>
      <c r="X66" s="183"/>
      <c r="Y66" s="184">
        <f t="shared" ca="1" si="11"/>
        <v>0</v>
      </c>
      <c r="Z66" s="104"/>
      <c r="AA66" s="100">
        <f t="shared" ca="1" si="12"/>
        <v>0</v>
      </c>
      <c r="AB66" s="122"/>
      <c r="AC66" s="147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104"/>
      <c r="AK66" s="100">
        <f t="shared" ca="1" si="17"/>
        <v>0</v>
      </c>
      <c r="AL66" s="171"/>
      <c r="AM66" s="140">
        <f t="shared" ca="1" si="18"/>
        <v>0</v>
      </c>
      <c r="AN66" s="83">
        <f t="shared" ca="1" si="1"/>
        <v>0</v>
      </c>
    </row>
    <row r="67" spans="1:40" ht="15" customHeight="1">
      <c r="A67" s="85" t="s">
        <v>238</v>
      </c>
      <c r="B67" t="s">
        <v>66</v>
      </c>
      <c r="C67" s="4" t="s">
        <v>6</v>
      </c>
      <c r="D67" s="19">
        <f t="shared" si="0"/>
        <v>100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19"/>
        <v>0</v>
      </c>
      <c r="N67" s="122"/>
      <c r="O67" s="147">
        <f t="shared" si="20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83"/>
      <c r="W67" s="184">
        <f t="shared" si="10"/>
        <v>0</v>
      </c>
      <c r="X67" s="183"/>
      <c r="Y67" s="184">
        <f t="shared" si="11"/>
        <v>0</v>
      </c>
      <c r="Z67" s="104"/>
      <c r="AA67" s="100">
        <f t="shared" si="12"/>
        <v>0</v>
      </c>
      <c r="AB67" s="122"/>
      <c r="AC67" s="147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104"/>
      <c r="AK67" s="100">
        <f t="shared" si="17"/>
        <v>0</v>
      </c>
      <c r="AL67" s="171"/>
      <c r="AM67" s="140">
        <f t="shared" si="18"/>
        <v>0</v>
      </c>
      <c r="AN67" s="83">
        <f t="shared" si="1"/>
        <v>0</v>
      </c>
    </row>
    <row r="68" spans="1:40" ht="15" customHeight="1">
      <c r="A68" s="85" t="s">
        <v>239</v>
      </c>
      <c r="B68" t="s">
        <v>66</v>
      </c>
      <c r="C68" s="4" t="s">
        <v>6</v>
      </c>
      <c r="D68" s="19">
        <f t="shared" si="0"/>
        <v>100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19"/>
        <v>0</v>
      </c>
      <c r="N68" s="122"/>
      <c r="O68" s="147">
        <f t="shared" si="20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83"/>
      <c r="W68" s="184">
        <f t="shared" si="10"/>
        <v>0</v>
      </c>
      <c r="X68" s="183"/>
      <c r="Y68" s="184">
        <f t="shared" si="11"/>
        <v>0</v>
      </c>
      <c r="Z68" s="104"/>
      <c r="AA68" s="100">
        <f t="shared" si="12"/>
        <v>0</v>
      </c>
      <c r="AB68" s="122"/>
      <c r="AC68" s="147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104"/>
      <c r="AK68" s="100">
        <f t="shared" si="17"/>
        <v>0</v>
      </c>
      <c r="AL68" s="171"/>
      <c r="AM68" s="140">
        <f t="shared" si="18"/>
        <v>0</v>
      </c>
      <c r="AN68" s="83">
        <f t="shared" si="1"/>
        <v>0</v>
      </c>
    </row>
    <row r="69" spans="1:40" ht="15" customHeight="1">
      <c r="A69" s="85" t="s">
        <v>244</v>
      </c>
      <c r="B69" t="s">
        <v>245</v>
      </c>
      <c r="C69" s="4" t="s">
        <v>9</v>
      </c>
      <c r="D69" s="19">
        <f t="shared" si="0"/>
        <v>35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19"/>
        <v>0</v>
      </c>
      <c r="N69" s="122"/>
      <c r="O69" s="147">
        <f t="shared" si="20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83"/>
      <c r="W69" s="184">
        <f t="shared" si="10"/>
        <v>0</v>
      </c>
      <c r="X69" s="183"/>
      <c r="Y69" s="184">
        <f t="shared" si="11"/>
        <v>0</v>
      </c>
      <c r="Z69" s="104"/>
      <c r="AA69" s="100">
        <f t="shared" si="12"/>
        <v>0</v>
      </c>
      <c r="AB69" s="122"/>
      <c r="AC69" s="147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104"/>
      <c r="AK69" s="100">
        <f t="shared" si="17"/>
        <v>0</v>
      </c>
      <c r="AL69" s="171"/>
      <c r="AM69" s="140">
        <f t="shared" si="18"/>
        <v>0</v>
      </c>
      <c r="AN69" s="83">
        <f t="shared" si="1"/>
        <v>0</v>
      </c>
    </row>
    <row r="70" spans="1:40" ht="15" customHeight="1">
      <c r="A70" s="85" t="s">
        <v>241</v>
      </c>
      <c r="B70" t="s">
        <v>66</v>
      </c>
      <c r="C70" s="4" t="s">
        <v>4</v>
      </c>
      <c r="D70" s="19">
        <f t="shared" si="0"/>
        <v>140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19"/>
        <v>0</v>
      </c>
      <c r="N70" s="122"/>
      <c r="O70" s="147">
        <f t="shared" si="20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83"/>
      <c r="W70" s="184">
        <f t="shared" si="10"/>
        <v>0</v>
      </c>
      <c r="X70" s="183"/>
      <c r="Y70" s="184">
        <f t="shared" si="11"/>
        <v>0</v>
      </c>
      <c r="Z70" s="104"/>
      <c r="AA70" s="100">
        <f t="shared" si="12"/>
        <v>0</v>
      </c>
      <c r="AB70" s="122"/>
      <c r="AC70" s="147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104"/>
      <c r="AK70" s="100">
        <f t="shared" si="17"/>
        <v>0</v>
      </c>
      <c r="AL70" s="171"/>
      <c r="AM70" s="140">
        <f t="shared" si="18"/>
        <v>0</v>
      </c>
      <c r="AN70" s="83">
        <f t="shared" si="1"/>
        <v>0</v>
      </c>
    </row>
    <row r="71" spans="1:40" ht="15" customHeight="1">
      <c r="A71" s="85" t="s">
        <v>223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19"/>
        <v>0</v>
      </c>
      <c r="N71" s="122"/>
      <c r="O71" s="147">
        <f t="shared" ca="1" si="20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83"/>
      <c r="W71" s="184">
        <f t="shared" ca="1" si="10"/>
        <v>0</v>
      </c>
      <c r="X71" s="183"/>
      <c r="Y71" s="184">
        <f t="shared" ca="1" si="11"/>
        <v>0</v>
      </c>
      <c r="Z71" s="104"/>
      <c r="AA71" s="100">
        <f t="shared" ca="1" si="12"/>
        <v>0</v>
      </c>
      <c r="AB71" s="122"/>
      <c r="AC71" s="147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104"/>
      <c r="AK71" s="100">
        <f t="shared" ca="1" si="17"/>
        <v>0</v>
      </c>
      <c r="AL71" s="171"/>
      <c r="AM71" s="140">
        <f t="shared" ca="1" si="18"/>
        <v>0</v>
      </c>
      <c r="AN71" s="83">
        <f t="shared" ca="1" si="1"/>
        <v>0</v>
      </c>
    </row>
    <row r="72" spans="1:40" ht="15" customHeight="1">
      <c r="A72" s="91" t="s">
        <v>367</v>
      </c>
      <c r="B72" s="14" t="s">
        <v>66</v>
      </c>
      <c r="C72" s="4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19"/>
        <v>0</v>
      </c>
      <c r="N72" s="122"/>
      <c r="O72" s="147">
        <f t="shared" ca="1" si="20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83"/>
      <c r="W72" s="184">
        <f t="shared" ca="1" si="10"/>
        <v>0</v>
      </c>
      <c r="X72" s="183"/>
      <c r="Y72" s="184">
        <f t="shared" ca="1" si="11"/>
        <v>0</v>
      </c>
      <c r="Z72" s="104"/>
      <c r="AA72" s="100">
        <f t="shared" ca="1" si="12"/>
        <v>0</v>
      </c>
      <c r="AB72" s="122"/>
      <c r="AC72" s="147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104"/>
      <c r="AK72" s="100">
        <f t="shared" ca="1" si="17"/>
        <v>0</v>
      </c>
      <c r="AL72" s="171"/>
      <c r="AM72" s="140">
        <f t="shared" ca="1" si="18"/>
        <v>0</v>
      </c>
      <c r="AN72" s="83">
        <f t="shared" ca="1" si="1"/>
        <v>0</v>
      </c>
    </row>
    <row r="73" spans="1:40" ht="15" customHeight="1">
      <c r="A73" s="91" t="s">
        <v>248</v>
      </c>
      <c r="B73" s="14" t="s">
        <v>66</v>
      </c>
      <c r="C73" s="18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19"/>
        <v>0</v>
      </c>
      <c r="N73" s="122"/>
      <c r="O73" s="147">
        <f t="shared" si="20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83"/>
      <c r="W73" s="184">
        <f t="shared" si="10"/>
        <v>0</v>
      </c>
      <c r="X73" s="183"/>
      <c r="Y73" s="184">
        <f t="shared" si="11"/>
        <v>0</v>
      </c>
      <c r="Z73" s="104"/>
      <c r="AA73" s="100">
        <f t="shared" si="12"/>
        <v>0</v>
      </c>
      <c r="AB73" s="122"/>
      <c r="AC73" s="147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104"/>
      <c r="AK73" s="100">
        <f t="shared" si="17"/>
        <v>0</v>
      </c>
      <c r="AL73" s="171"/>
      <c r="AM73" s="140">
        <f t="shared" si="18"/>
        <v>0</v>
      </c>
      <c r="AN73" s="83">
        <f t="shared" si="1"/>
        <v>0</v>
      </c>
    </row>
    <row r="74" spans="1:40" ht="15" customHeight="1">
      <c r="A74" s="91" t="s">
        <v>249</v>
      </c>
      <c r="B74" s="14" t="s">
        <v>66</v>
      </c>
      <c r="C74" s="18" t="s">
        <v>8</v>
      </c>
      <c r="D74" s="19">
        <f t="shared" si="0"/>
        <v>60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19"/>
        <v>0</v>
      </c>
      <c r="N74" s="122"/>
      <c r="O74" s="147">
        <f t="shared" si="20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83"/>
      <c r="W74" s="184">
        <f t="shared" si="10"/>
        <v>0</v>
      </c>
      <c r="X74" s="183"/>
      <c r="Y74" s="184">
        <f t="shared" si="11"/>
        <v>0</v>
      </c>
      <c r="Z74" s="104"/>
      <c r="AA74" s="100">
        <f t="shared" si="12"/>
        <v>0</v>
      </c>
      <c r="AB74" s="122"/>
      <c r="AC74" s="147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104"/>
      <c r="AK74" s="100">
        <f t="shared" si="17"/>
        <v>0</v>
      </c>
      <c r="AL74" s="171"/>
      <c r="AM74" s="140">
        <f t="shared" si="18"/>
        <v>0</v>
      </c>
      <c r="AN74" s="83">
        <f t="shared" si="1"/>
        <v>0</v>
      </c>
    </row>
    <row r="75" spans="1:40" ht="15" customHeight="1">
      <c r="A75" s="91" t="s">
        <v>250</v>
      </c>
      <c r="B75" s="14" t="s">
        <v>66</v>
      </c>
      <c r="C75" s="18" t="s">
        <v>5</v>
      </c>
      <c r="D75" s="19">
        <f t="shared" si="0"/>
        <v>118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19"/>
        <v>0</v>
      </c>
      <c r="N75" s="122"/>
      <c r="O75" s="147">
        <f t="shared" si="20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83"/>
      <c r="W75" s="184">
        <f t="shared" si="10"/>
        <v>0</v>
      </c>
      <c r="X75" s="183"/>
      <c r="Y75" s="184">
        <f t="shared" si="11"/>
        <v>0</v>
      </c>
      <c r="Z75" s="104"/>
      <c r="AA75" s="100">
        <f t="shared" si="12"/>
        <v>0</v>
      </c>
      <c r="AB75" s="122"/>
      <c r="AC75" s="147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104"/>
      <c r="AK75" s="100">
        <f t="shared" si="17"/>
        <v>0</v>
      </c>
      <c r="AL75" s="171"/>
      <c r="AM75" s="140">
        <f t="shared" si="18"/>
        <v>0</v>
      </c>
      <c r="AN75" s="83">
        <f t="shared" si="1"/>
        <v>0</v>
      </c>
    </row>
    <row r="76" spans="1:40" ht="15" customHeight="1">
      <c r="A76" s="91" t="s">
        <v>251</v>
      </c>
      <c r="B76" s="14" t="s">
        <v>66</v>
      </c>
      <c r="C76" s="18" t="s">
        <v>5</v>
      </c>
      <c r="D76" s="19">
        <f t="shared" si="0"/>
        <v>118</v>
      </c>
      <c r="E76" s="20">
        <f t="shared" si="2"/>
        <v>1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>
        <v>1</v>
      </c>
      <c r="M76" s="147">
        <f t="shared" si="19"/>
        <v>118</v>
      </c>
      <c r="N76" s="122"/>
      <c r="O76" s="147">
        <f t="shared" si="20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83"/>
      <c r="W76" s="184">
        <f t="shared" si="10"/>
        <v>0</v>
      </c>
      <c r="X76" s="183"/>
      <c r="Y76" s="184">
        <f t="shared" si="11"/>
        <v>0</v>
      </c>
      <c r="Z76" s="104"/>
      <c r="AA76" s="100">
        <f t="shared" si="12"/>
        <v>0</v>
      </c>
      <c r="AB76" s="122"/>
      <c r="AC76" s="147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104"/>
      <c r="AK76" s="100">
        <f t="shared" si="17"/>
        <v>0</v>
      </c>
      <c r="AL76" s="171"/>
      <c r="AM76" s="140">
        <f t="shared" si="18"/>
        <v>0</v>
      </c>
      <c r="AN76" s="83">
        <f t="shared" si="1"/>
        <v>118</v>
      </c>
    </row>
    <row r="77" spans="1:40" ht="15" customHeight="1">
      <c r="A77" s="91" t="s">
        <v>252</v>
      </c>
      <c r="B77" s="14" t="s">
        <v>66</v>
      </c>
      <c r="C77" s="18" t="s">
        <v>5</v>
      </c>
      <c r="D77" s="19">
        <f t="shared" si="0"/>
        <v>118</v>
      </c>
      <c r="E77" s="20">
        <f t="shared" si="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19"/>
        <v>0</v>
      </c>
      <c r="N77" s="122"/>
      <c r="O77" s="147">
        <f t="shared" si="20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83"/>
      <c r="W77" s="184">
        <f t="shared" si="10"/>
        <v>0</v>
      </c>
      <c r="X77" s="183"/>
      <c r="Y77" s="184">
        <f t="shared" si="11"/>
        <v>0</v>
      </c>
      <c r="Z77" s="104"/>
      <c r="AA77" s="100">
        <f t="shared" si="12"/>
        <v>0</v>
      </c>
      <c r="AB77" s="122"/>
      <c r="AC77" s="147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104"/>
      <c r="AK77" s="100">
        <f t="shared" si="17"/>
        <v>0</v>
      </c>
      <c r="AL77" s="171"/>
      <c r="AM77" s="140">
        <f t="shared" si="18"/>
        <v>0</v>
      </c>
      <c r="AN77" s="83">
        <f t="shared" ref="AN77:AN109" si="21">IF(D77="",0,D77*E77)</f>
        <v>0</v>
      </c>
    </row>
    <row r="78" spans="1:40" ht="15" customHeight="1">
      <c r="A78" s="91" t="s">
        <v>259</v>
      </c>
      <c r="B78" s="14" t="s">
        <v>66</v>
      </c>
      <c r="C78" s="18" t="s">
        <v>6</v>
      </c>
      <c r="D78" s="19">
        <f t="shared" si="0"/>
        <v>100</v>
      </c>
      <c r="E78" s="20">
        <f t="shared" ref="E78:E107" si="22">F78+H78+J78+L78+N78++V78+X78+AF78+AH78+P78+R78+T78+Z78+AB78+AD78+AJ78+AL78</f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19"/>
        <v>0</v>
      </c>
      <c r="N78" s="122"/>
      <c r="O78" s="147">
        <f t="shared" si="20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83"/>
      <c r="W78" s="184">
        <f t="shared" si="10"/>
        <v>0</v>
      </c>
      <c r="X78" s="183"/>
      <c r="Y78" s="184">
        <f t="shared" si="11"/>
        <v>0</v>
      </c>
      <c r="Z78" s="104"/>
      <c r="AA78" s="100">
        <f t="shared" si="12"/>
        <v>0</v>
      </c>
      <c r="AB78" s="122"/>
      <c r="AC78" s="147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104"/>
      <c r="AK78" s="100">
        <f t="shared" si="17"/>
        <v>0</v>
      </c>
      <c r="AL78" s="171"/>
      <c r="AM78" s="140">
        <f t="shared" si="18"/>
        <v>0</v>
      </c>
      <c r="AN78" s="83">
        <f t="shared" si="21"/>
        <v>0</v>
      </c>
    </row>
    <row r="79" spans="1:40" ht="15" customHeight="1">
      <c r="A79" s="91" t="s">
        <v>255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75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19"/>
        <v>0</v>
      </c>
      <c r="N79" s="122"/>
      <c r="O79" s="147">
        <f t="shared" si="20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83"/>
      <c r="W79" s="184">
        <f t="shared" si="10"/>
        <v>0</v>
      </c>
      <c r="X79" s="183"/>
      <c r="Y79" s="184">
        <f t="shared" si="11"/>
        <v>0</v>
      </c>
      <c r="Z79" s="104"/>
      <c r="AA79" s="100">
        <f t="shared" si="12"/>
        <v>0</v>
      </c>
      <c r="AB79" s="122"/>
      <c r="AC79" s="147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104"/>
      <c r="AK79" s="100">
        <f t="shared" si="17"/>
        <v>0</v>
      </c>
      <c r="AL79" s="171"/>
      <c r="AM79" s="140">
        <f t="shared" si="18"/>
        <v>0</v>
      </c>
      <c r="AN79" s="83">
        <f t="shared" si="21"/>
        <v>0</v>
      </c>
    </row>
    <row r="80" spans="1:40" ht="15" customHeight="1">
      <c r="A80" s="91" t="s">
        <v>260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22"/>
        <v>0</v>
      </c>
      <c r="F80" s="75"/>
      <c r="G80" s="100">
        <f t="shared" ca="1" si="3"/>
        <v>0</v>
      </c>
      <c r="H80" s="122"/>
      <c r="I80" s="147">
        <f t="shared" ca="1" si="3"/>
        <v>0</v>
      </c>
      <c r="J80" s="122"/>
      <c r="K80" s="147">
        <f t="shared" ca="1" si="4"/>
        <v>0</v>
      </c>
      <c r="L80" s="122"/>
      <c r="M80" s="147">
        <f t="shared" ca="1" si="19"/>
        <v>0</v>
      </c>
      <c r="N80" s="122"/>
      <c r="O80" s="147">
        <f t="shared" ca="1" si="20"/>
        <v>0</v>
      </c>
      <c r="P80" s="104"/>
      <c r="Q80" s="100">
        <f t="shared" ca="1" si="7"/>
        <v>0</v>
      </c>
      <c r="R80" s="183"/>
      <c r="S80" s="184">
        <f t="shared" ca="1" si="8"/>
        <v>0</v>
      </c>
      <c r="T80" s="183"/>
      <c r="U80" s="184">
        <f t="shared" ca="1" si="9"/>
        <v>0</v>
      </c>
      <c r="V80" s="183"/>
      <c r="W80" s="184">
        <f t="shared" ca="1" si="10"/>
        <v>0</v>
      </c>
      <c r="X80" s="183"/>
      <c r="Y80" s="184">
        <f t="shared" ca="1" si="11"/>
        <v>0</v>
      </c>
      <c r="Z80" s="104"/>
      <c r="AA80" s="100">
        <f t="shared" ca="1" si="12"/>
        <v>0</v>
      </c>
      <c r="AB80" s="122"/>
      <c r="AC80" s="147">
        <f t="shared" ca="1" si="13"/>
        <v>0</v>
      </c>
      <c r="AD80" s="122"/>
      <c r="AE80" s="147">
        <f t="shared" ca="1" si="14"/>
        <v>0</v>
      </c>
      <c r="AF80" s="122"/>
      <c r="AG80" s="147">
        <f t="shared" ca="1" si="15"/>
        <v>0</v>
      </c>
      <c r="AH80" s="122"/>
      <c r="AI80" s="147">
        <f t="shared" ca="1" si="16"/>
        <v>0</v>
      </c>
      <c r="AJ80" s="104"/>
      <c r="AK80" s="100">
        <f t="shared" ca="1" si="17"/>
        <v>0</v>
      </c>
      <c r="AL80" s="171"/>
      <c r="AM80" s="140">
        <f t="shared" ca="1" si="18"/>
        <v>0</v>
      </c>
      <c r="AN80" s="83">
        <f t="shared" ca="1" si="21"/>
        <v>0</v>
      </c>
    </row>
    <row r="81" spans="1:40" ht="15" customHeight="1">
      <c r="A81" s="91" t="s">
        <v>263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19"/>
        <v>0</v>
      </c>
      <c r="N81" s="122"/>
      <c r="O81" s="147">
        <f t="shared" ca="1" si="20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83"/>
      <c r="W81" s="184">
        <f t="shared" ca="1" si="10"/>
        <v>0</v>
      </c>
      <c r="X81" s="183"/>
      <c r="Y81" s="184">
        <f t="shared" ca="1" si="11"/>
        <v>0</v>
      </c>
      <c r="Z81" s="104"/>
      <c r="AA81" s="100">
        <f t="shared" ca="1" si="12"/>
        <v>0</v>
      </c>
      <c r="AB81" s="122"/>
      <c r="AC81" s="147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104"/>
      <c r="AK81" s="100">
        <f t="shared" ca="1" si="17"/>
        <v>0</v>
      </c>
      <c r="AL81" s="171"/>
      <c r="AM81" s="140">
        <f t="shared" ca="1" si="18"/>
        <v>0</v>
      </c>
      <c r="AN81" s="83">
        <f t="shared" ca="1" si="21"/>
        <v>0</v>
      </c>
    </row>
    <row r="82" spans="1:40" ht="15" customHeight="1">
      <c r="A82" s="91" t="s">
        <v>258</v>
      </c>
      <c r="B82" s="14" t="s">
        <v>66</v>
      </c>
      <c r="C82" s="18" t="s">
        <v>6</v>
      </c>
      <c r="D82" s="19">
        <f t="shared" ref="D82:D89" si="23">IF(OR($C82="",$C82=0),"",VLOOKUP($C82,Ansätze,$D$11,FALSE))</f>
        <v>100</v>
      </c>
      <c r="E82" s="20">
        <f t="shared" si="22"/>
        <v>0</v>
      </c>
      <c r="F82" s="75"/>
      <c r="G82" s="100">
        <f t="shared" ref="G82:I101" si="24">IF($D82="",0,$D82*F82)</f>
        <v>0</v>
      </c>
      <c r="H82" s="122"/>
      <c r="I82" s="147">
        <f t="shared" si="24"/>
        <v>0</v>
      </c>
      <c r="J82" s="122"/>
      <c r="K82" s="147">
        <f t="shared" si="4"/>
        <v>0</v>
      </c>
      <c r="L82" s="122"/>
      <c r="M82" s="147">
        <f t="shared" si="19"/>
        <v>0</v>
      </c>
      <c r="N82" s="122"/>
      <c r="O82" s="147">
        <f t="shared" si="20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83"/>
      <c r="W82" s="184">
        <f t="shared" si="10"/>
        <v>0</v>
      </c>
      <c r="X82" s="183"/>
      <c r="Y82" s="184">
        <f t="shared" si="11"/>
        <v>0</v>
      </c>
      <c r="Z82" s="104"/>
      <c r="AA82" s="100">
        <f t="shared" si="12"/>
        <v>0</v>
      </c>
      <c r="AB82" s="122"/>
      <c r="AC82" s="147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104"/>
      <c r="AK82" s="100">
        <f t="shared" si="17"/>
        <v>0</v>
      </c>
      <c r="AL82" s="171"/>
      <c r="AM82" s="140">
        <f t="shared" si="18"/>
        <v>0</v>
      </c>
      <c r="AN82" s="83">
        <f t="shared" si="21"/>
        <v>0</v>
      </c>
    </row>
    <row r="83" spans="1:40" ht="15" customHeight="1">
      <c r="A83" s="91" t="s">
        <v>274</v>
      </c>
      <c r="B83" s="14" t="s">
        <v>66</v>
      </c>
      <c r="C83" s="18" t="s">
        <v>9</v>
      </c>
      <c r="D83" s="19">
        <f t="shared" si="23"/>
        <v>35</v>
      </c>
      <c r="E83" s="20">
        <f t="shared" si="22"/>
        <v>0</v>
      </c>
      <c r="F83" s="75"/>
      <c r="G83" s="100">
        <f t="shared" si="24"/>
        <v>0</v>
      </c>
      <c r="H83" s="122"/>
      <c r="I83" s="147">
        <f t="shared" si="24"/>
        <v>0</v>
      </c>
      <c r="J83" s="122"/>
      <c r="K83" s="147">
        <f t="shared" ref="K83:K107" si="25">IF($D83="",0,$D83*J83)</f>
        <v>0</v>
      </c>
      <c r="L83" s="122"/>
      <c r="M83" s="147">
        <f t="shared" si="19"/>
        <v>0</v>
      </c>
      <c r="N83" s="122"/>
      <c r="O83" s="147">
        <f t="shared" si="20"/>
        <v>0</v>
      </c>
      <c r="P83" s="104"/>
      <c r="Q83" s="100">
        <f t="shared" ref="Q83:Q107" si="26">IF($D83="",0,$D83*P83)</f>
        <v>0</v>
      </c>
      <c r="R83" s="183"/>
      <c r="S83" s="184">
        <f t="shared" ref="S83:S107" si="27">IF($D83="",0,$D83*R83)</f>
        <v>0</v>
      </c>
      <c r="T83" s="183"/>
      <c r="U83" s="184">
        <f t="shared" ref="U83:U107" si="28">IF($D83="",0,$D83*T83)</f>
        <v>0</v>
      </c>
      <c r="V83" s="183"/>
      <c r="W83" s="184">
        <f t="shared" ref="W83:W107" si="29">IF($D83="",0,$D83*V83)</f>
        <v>0</v>
      </c>
      <c r="X83" s="183"/>
      <c r="Y83" s="184">
        <f t="shared" ref="Y83:Y107" si="30">IF($D83="",0,$D83*X83)</f>
        <v>0</v>
      </c>
      <c r="Z83" s="104"/>
      <c r="AA83" s="100">
        <f t="shared" ref="AA83:AA107" si="31">IF($D83="",0,$D83*Z83)</f>
        <v>0</v>
      </c>
      <c r="AB83" s="122"/>
      <c r="AC83" s="147">
        <f t="shared" ref="AC83:AC107" si="32">IF($D83="",0,$D83*AB83)</f>
        <v>0</v>
      </c>
      <c r="AD83" s="122"/>
      <c r="AE83" s="147">
        <f t="shared" ref="AE83:AE107" si="33">IF($D83="",0,$D83*AD83)</f>
        <v>0</v>
      </c>
      <c r="AF83" s="122"/>
      <c r="AG83" s="147">
        <f t="shared" ref="AG83:AG107" si="34">IF($D83="",0,$D83*AF83)</f>
        <v>0</v>
      </c>
      <c r="AH83" s="122"/>
      <c r="AI83" s="147">
        <f t="shared" ref="AI83:AI107" si="35">IF($D83="",0,$D83*AH83)</f>
        <v>0</v>
      </c>
      <c r="AJ83" s="104"/>
      <c r="AK83" s="100">
        <f t="shared" ref="AK83:AK90" si="36">IF($D83="",0,$D83*AJ83)</f>
        <v>0</v>
      </c>
      <c r="AL83" s="171"/>
      <c r="AM83" s="140">
        <f t="shared" ref="AM83:AM107" si="37">IF($D83="",0,$D83*AL83)</f>
        <v>0</v>
      </c>
      <c r="AN83" s="83">
        <f t="shared" si="21"/>
        <v>0</v>
      </c>
    </row>
    <row r="84" spans="1:40" ht="15" customHeight="1">
      <c r="A84" s="91" t="s">
        <v>275</v>
      </c>
      <c r="B84" s="14" t="s">
        <v>66</v>
      </c>
      <c r="C84" s="18" t="s">
        <v>5</v>
      </c>
      <c r="D84" s="19">
        <f t="shared" si="23"/>
        <v>118</v>
      </c>
      <c r="E84" s="20">
        <f t="shared" si="22"/>
        <v>0</v>
      </c>
      <c r="F84" s="75"/>
      <c r="G84" s="100">
        <f t="shared" si="24"/>
        <v>0</v>
      </c>
      <c r="H84" s="122"/>
      <c r="I84" s="147">
        <f t="shared" si="24"/>
        <v>0</v>
      </c>
      <c r="J84" s="122"/>
      <c r="K84" s="147">
        <f t="shared" si="25"/>
        <v>0</v>
      </c>
      <c r="L84" s="122"/>
      <c r="M84" s="147">
        <f t="shared" si="19"/>
        <v>0</v>
      </c>
      <c r="N84" s="122"/>
      <c r="O84" s="147">
        <f t="shared" si="20"/>
        <v>0</v>
      </c>
      <c r="P84" s="104"/>
      <c r="Q84" s="100">
        <f t="shared" si="26"/>
        <v>0</v>
      </c>
      <c r="R84" s="183"/>
      <c r="S84" s="184">
        <f t="shared" si="27"/>
        <v>0</v>
      </c>
      <c r="T84" s="183"/>
      <c r="U84" s="184">
        <f t="shared" si="28"/>
        <v>0</v>
      </c>
      <c r="V84" s="183"/>
      <c r="W84" s="184">
        <f t="shared" si="29"/>
        <v>0</v>
      </c>
      <c r="X84" s="183"/>
      <c r="Y84" s="147">
        <f t="shared" si="30"/>
        <v>0</v>
      </c>
      <c r="Z84" s="104"/>
      <c r="AA84" s="100">
        <f t="shared" si="31"/>
        <v>0</v>
      </c>
      <c r="AB84" s="122"/>
      <c r="AC84" s="147">
        <f t="shared" si="32"/>
        <v>0</v>
      </c>
      <c r="AD84" s="122"/>
      <c r="AE84" s="147">
        <f t="shared" si="33"/>
        <v>0</v>
      </c>
      <c r="AF84" s="122"/>
      <c r="AG84" s="147">
        <f t="shared" si="34"/>
        <v>0</v>
      </c>
      <c r="AH84" s="122"/>
      <c r="AI84" s="147">
        <f t="shared" si="35"/>
        <v>0</v>
      </c>
      <c r="AJ84" s="104"/>
      <c r="AK84" s="100">
        <f t="shared" si="36"/>
        <v>0</v>
      </c>
      <c r="AL84" s="171"/>
      <c r="AM84" s="140">
        <f t="shared" si="37"/>
        <v>0</v>
      </c>
      <c r="AN84" s="83">
        <f t="shared" si="21"/>
        <v>0</v>
      </c>
    </row>
    <row r="85" spans="1:40" ht="15" customHeight="1">
      <c r="A85" s="91" t="s">
        <v>284</v>
      </c>
      <c r="B85" s="14" t="s">
        <v>66</v>
      </c>
      <c r="C85" s="18" t="s">
        <v>6</v>
      </c>
      <c r="D85" s="19">
        <f t="shared" si="23"/>
        <v>100</v>
      </c>
      <c r="E85" s="20">
        <f t="shared" si="22"/>
        <v>0</v>
      </c>
      <c r="F85" s="75"/>
      <c r="G85" s="100">
        <f t="shared" si="24"/>
        <v>0</v>
      </c>
      <c r="H85" s="122"/>
      <c r="I85" s="147">
        <f t="shared" si="24"/>
        <v>0</v>
      </c>
      <c r="J85" s="122"/>
      <c r="K85" s="147">
        <f t="shared" si="25"/>
        <v>0</v>
      </c>
      <c r="L85" s="122"/>
      <c r="M85" s="147">
        <f t="shared" si="19"/>
        <v>0</v>
      </c>
      <c r="N85" s="122"/>
      <c r="O85" s="147">
        <f t="shared" si="20"/>
        <v>0</v>
      </c>
      <c r="P85" s="104"/>
      <c r="Q85" s="100">
        <f t="shared" si="26"/>
        <v>0</v>
      </c>
      <c r="R85" s="183"/>
      <c r="S85" s="184">
        <f t="shared" si="27"/>
        <v>0</v>
      </c>
      <c r="T85" s="183"/>
      <c r="U85" s="184">
        <f t="shared" si="28"/>
        <v>0</v>
      </c>
      <c r="V85" s="183"/>
      <c r="W85" s="184">
        <f t="shared" si="29"/>
        <v>0</v>
      </c>
      <c r="X85" s="183"/>
      <c r="Y85" s="184">
        <f t="shared" si="30"/>
        <v>0</v>
      </c>
      <c r="Z85" s="104"/>
      <c r="AA85" s="100">
        <f t="shared" si="31"/>
        <v>0</v>
      </c>
      <c r="AB85" s="122"/>
      <c r="AC85" s="147">
        <f t="shared" si="32"/>
        <v>0</v>
      </c>
      <c r="AD85" s="122"/>
      <c r="AE85" s="147">
        <f t="shared" si="33"/>
        <v>0</v>
      </c>
      <c r="AF85" s="122"/>
      <c r="AG85" s="147">
        <f t="shared" si="34"/>
        <v>0</v>
      </c>
      <c r="AH85" s="122"/>
      <c r="AI85" s="147">
        <f t="shared" si="35"/>
        <v>0</v>
      </c>
      <c r="AJ85" s="104"/>
      <c r="AK85" s="100">
        <f t="shared" si="36"/>
        <v>0</v>
      </c>
      <c r="AL85" s="171"/>
      <c r="AM85" s="140">
        <f t="shared" si="37"/>
        <v>0</v>
      </c>
      <c r="AN85" s="83">
        <f t="shared" si="21"/>
        <v>0</v>
      </c>
    </row>
    <row r="86" spans="1:40" ht="15" customHeight="1">
      <c r="A86" s="91" t="s">
        <v>285</v>
      </c>
      <c r="B86" s="14" t="s">
        <v>66</v>
      </c>
      <c r="C86" s="18" t="s">
        <v>9</v>
      </c>
      <c r="D86" s="19">
        <f t="shared" si="23"/>
        <v>35</v>
      </c>
      <c r="E86" s="20">
        <f t="shared" si="22"/>
        <v>0</v>
      </c>
      <c r="F86" s="75"/>
      <c r="G86" s="100">
        <f t="shared" si="24"/>
        <v>0</v>
      </c>
      <c r="H86" s="122"/>
      <c r="I86" s="147">
        <f t="shared" si="24"/>
        <v>0</v>
      </c>
      <c r="J86" s="122"/>
      <c r="K86" s="147">
        <f t="shared" si="25"/>
        <v>0</v>
      </c>
      <c r="L86" s="122"/>
      <c r="M86" s="147">
        <f t="shared" si="19"/>
        <v>0</v>
      </c>
      <c r="N86" s="122"/>
      <c r="O86" s="147">
        <f t="shared" si="20"/>
        <v>0</v>
      </c>
      <c r="P86" s="104"/>
      <c r="Q86" s="100">
        <f t="shared" si="26"/>
        <v>0</v>
      </c>
      <c r="R86" s="183"/>
      <c r="S86" s="184">
        <f t="shared" si="27"/>
        <v>0</v>
      </c>
      <c r="T86" s="183"/>
      <c r="U86" s="184">
        <f t="shared" si="28"/>
        <v>0</v>
      </c>
      <c r="V86" s="183"/>
      <c r="W86" s="184">
        <f t="shared" si="29"/>
        <v>0</v>
      </c>
      <c r="X86" s="183"/>
      <c r="Y86" s="184">
        <f t="shared" si="30"/>
        <v>0</v>
      </c>
      <c r="Z86" s="104"/>
      <c r="AA86" s="100">
        <f t="shared" si="31"/>
        <v>0</v>
      </c>
      <c r="AB86" s="122"/>
      <c r="AC86" s="147">
        <f t="shared" si="32"/>
        <v>0</v>
      </c>
      <c r="AD86" s="122"/>
      <c r="AE86" s="147">
        <f t="shared" si="33"/>
        <v>0</v>
      </c>
      <c r="AF86" s="122"/>
      <c r="AG86" s="147">
        <f t="shared" si="34"/>
        <v>0</v>
      </c>
      <c r="AH86" s="122"/>
      <c r="AI86" s="147">
        <f t="shared" si="35"/>
        <v>0</v>
      </c>
      <c r="AJ86" s="104"/>
      <c r="AK86" s="100">
        <f t="shared" si="36"/>
        <v>0</v>
      </c>
      <c r="AL86" s="171"/>
      <c r="AM86" s="140">
        <f t="shared" si="37"/>
        <v>0</v>
      </c>
      <c r="AN86" s="83">
        <f t="shared" si="21"/>
        <v>0</v>
      </c>
    </row>
    <row r="87" spans="1:40" ht="15" customHeight="1">
      <c r="A87" s="91" t="s">
        <v>286</v>
      </c>
      <c r="B87" s="14" t="s">
        <v>66</v>
      </c>
      <c r="C87" s="18" t="s">
        <v>6</v>
      </c>
      <c r="D87" s="19">
        <f t="shared" si="23"/>
        <v>100</v>
      </c>
      <c r="E87" s="20">
        <f t="shared" si="22"/>
        <v>0</v>
      </c>
      <c r="F87" s="75"/>
      <c r="G87" s="100">
        <f t="shared" si="24"/>
        <v>0</v>
      </c>
      <c r="H87" s="122"/>
      <c r="I87" s="147">
        <f t="shared" si="24"/>
        <v>0</v>
      </c>
      <c r="J87" s="122"/>
      <c r="K87" s="147">
        <f t="shared" si="25"/>
        <v>0</v>
      </c>
      <c r="L87" s="122"/>
      <c r="M87" s="147">
        <f t="shared" si="19"/>
        <v>0</v>
      </c>
      <c r="N87" s="122"/>
      <c r="O87" s="147">
        <f t="shared" si="20"/>
        <v>0</v>
      </c>
      <c r="P87" s="104"/>
      <c r="Q87" s="100">
        <f t="shared" si="26"/>
        <v>0</v>
      </c>
      <c r="R87" s="183"/>
      <c r="S87" s="184">
        <f t="shared" si="27"/>
        <v>0</v>
      </c>
      <c r="T87" s="183"/>
      <c r="U87" s="184">
        <f t="shared" si="28"/>
        <v>0</v>
      </c>
      <c r="V87" s="183"/>
      <c r="W87" s="184">
        <f t="shared" si="29"/>
        <v>0</v>
      </c>
      <c r="X87" s="183"/>
      <c r="Y87" s="184">
        <f t="shared" si="30"/>
        <v>0</v>
      </c>
      <c r="Z87" s="104"/>
      <c r="AA87" s="100">
        <f t="shared" si="31"/>
        <v>0</v>
      </c>
      <c r="AB87" s="122"/>
      <c r="AC87" s="147">
        <f t="shared" si="32"/>
        <v>0</v>
      </c>
      <c r="AD87" s="122"/>
      <c r="AE87" s="147">
        <f t="shared" si="33"/>
        <v>0</v>
      </c>
      <c r="AF87" s="122"/>
      <c r="AG87" s="147">
        <f t="shared" si="34"/>
        <v>0</v>
      </c>
      <c r="AH87" s="122"/>
      <c r="AI87" s="147">
        <f t="shared" si="35"/>
        <v>0</v>
      </c>
      <c r="AJ87" s="104"/>
      <c r="AK87" s="100">
        <f t="shared" si="36"/>
        <v>0</v>
      </c>
      <c r="AL87" s="171"/>
      <c r="AM87" s="140">
        <f t="shared" si="37"/>
        <v>0</v>
      </c>
      <c r="AN87" s="83">
        <f t="shared" si="21"/>
        <v>0</v>
      </c>
    </row>
    <row r="88" spans="1:40" ht="15" customHeight="1">
      <c r="A88" s="91" t="s">
        <v>292</v>
      </c>
      <c r="B88" s="14" t="s">
        <v>66</v>
      </c>
      <c r="C88" s="18" t="s">
        <v>8</v>
      </c>
      <c r="D88" s="19">
        <f t="shared" si="23"/>
        <v>60</v>
      </c>
      <c r="E88" s="20">
        <f t="shared" si="22"/>
        <v>0</v>
      </c>
      <c r="F88" s="75"/>
      <c r="G88" s="100">
        <f t="shared" si="24"/>
        <v>0</v>
      </c>
      <c r="H88" s="122"/>
      <c r="I88" s="147">
        <f t="shared" si="24"/>
        <v>0</v>
      </c>
      <c r="J88" s="122"/>
      <c r="K88" s="147">
        <f t="shared" si="25"/>
        <v>0</v>
      </c>
      <c r="L88" s="122"/>
      <c r="M88" s="147">
        <f t="shared" si="19"/>
        <v>0</v>
      </c>
      <c r="N88" s="122"/>
      <c r="O88" s="147">
        <f t="shared" si="20"/>
        <v>0</v>
      </c>
      <c r="P88" s="104"/>
      <c r="Q88" s="100">
        <f t="shared" si="26"/>
        <v>0</v>
      </c>
      <c r="R88" s="183"/>
      <c r="S88" s="184">
        <f t="shared" si="27"/>
        <v>0</v>
      </c>
      <c r="T88" s="183"/>
      <c r="U88" s="184">
        <f t="shared" si="28"/>
        <v>0</v>
      </c>
      <c r="V88" s="183"/>
      <c r="W88" s="184">
        <f t="shared" si="29"/>
        <v>0</v>
      </c>
      <c r="X88" s="183"/>
      <c r="Y88" s="184">
        <f t="shared" si="30"/>
        <v>0</v>
      </c>
      <c r="Z88" s="104"/>
      <c r="AA88" s="100">
        <f t="shared" si="31"/>
        <v>0</v>
      </c>
      <c r="AB88" s="122"/>
      <c r="AC88" s="147">
        <f t="shared" si="32"/>
        <v>0</v>
      </c>
      <c r="AD88" s="122"/>
      <c r="AE88" s="147">
        <f t="shared" si="33"/>
        <v>0</v>
      </c>
      <c r="AF88" s="122"/>
      <c r="AG88" s="147">
        <f t="shared" si="34"/>
        <v>0</v>
      </c>
      <c r="AH88" s="122"/>
      <c r="AI88" s="147">
        <f t="shared" si="35"/>
        <v>0</v>
      </c>
      <c r="AJ88" s="104"/>
      <c r="AK88" s="100">
        <f t="shared" si="36"/>
        <v>0</v>
      </c>
      <c r="AL88" s="171"/>
      <c r="AM88" s="140">
        <f t="shared" si="37"/>
        <v>0</v>
      </c>
      <c r="AN88" s="83">
        <f t="shared" si="21"/>
        <v>0</v>
      </c>
    </row>
    <row r="89" spans="1:40" ht="15" customHeight="1">
      <c r="A89" s="85" t="s">
        <v>296</v>
      </c>
      <c r="B89" t="s">
        <v>66</v>
      </c>
      <c r="C89" s="18" t="s">
        <v>6</v>
      </c>
      <c r="D89" s="19">
        <f t="shared" si="23"/>
        <v>100</v>
      </c>
      <c r="E89" s="20">
        <f t="shared" si="22"/>
        <v>0</v>
      </c>
      <c r="F89" s="75"/>
      <c r="G89" s="100">
        <f t="shared" si="24"/>
        <v>0</v>
      </c>
      <c r="H89" s="122"/>
      <c r="I89" s="147">
        <f t="shared" si="24"/>
        <v>0</v>
      </c>
      <c r="J89" s="122"/>
      <c r="K89" s="147">
        <f t="shared" si="25"/>
        <v>0</v>
      </c>
      <c r="L89" s="122"/>
      <c r="M89" s="147">
        <f t="shared" si="19"/>
        <v>0</v>
      </c>
      <c r="N89" s="122"/>
      <c r="O89" s="147">
        <f t="shared" si="20"/>
        <v>0</v>
      </c>
      <c r="P89" s="104"/>
      <c r="Q89" s="100">
        <f t="shared" si="26"/>
        <v>0</v>
      </c>
      <c r="R89" s="183"/>
      <c r="S89" s="184">
        <f t="shared" si="27"/>
        <v>0</v>
      </c>
      <c r="T89" s="183"/>
      <c r="U89" s="184">
        <f t="shared" si="28"/>
        <v>0</v>
      </c>
      <c r="V89" s="183"/>
      <c r="W89" s="184">
        <f t="shared" si="29"/>
        <v>0</v>
      </c>
      <c r="X89" s="183"/>
      <c r="Y89" s="184">
        <f t="shared" si="30"/>
        <v>0</v>
      </c>
      <c r="Z89" s="104"/>
      <c r="AA89" s="100">
        <f t="shared" si="31"/>
        <v>0</v>
      </c>
      <c r="AB89" s="122"/>
      <c r="AC89" s="147">
        <f t="shared" si="32"/>
        <v>0</v>
      </c>
      <c r="AD89" s="122"/>
      <c r="AE89" s="147">
        <f t="shared" si="33"/>
        <v>0</v>
      </c>
      <c r="AF89" s="122"/>
      <c r="AG89" s="147">
        <f t="shared" si="34"/>
        <v>0</v>
      </c>
      <c r="AH89" s="122"/>
      <c r="AI89" s="147">
        <f t="shared" si="35"/>
        <v>0</v>
      </c>
      <c r="AJ89" s="104"/>
      <c r="AK89" s="100">
        <f t="shared" si="36"/>
        <v>0</v>
      </c>
      <c r="AL89" s="171"/>
      <c r="AM89" s="140">
        <f t="shared" si="37"/>
        <v>0</v>
      </c>
      <c r="AN89" s="83">
        <f t="shared" si="21"/>
        <v>0</v>
      </c>
    </row>
    <row r="90" spans="1:40" ht="15" customHeight="1">
      <c r="A90" s="85" t="s">
        <v>308</v>
      </c>
      <c r="B90" t="s">
        <v>66</v>
      </c>
      <c r="C90" s="18" t="s">
        <v>5</v>
      </c>
      <c r="D90" s="19">
        <v>118</v>
      </c>
      <c r="E90" s="20">
        <f t="shared" si="22"/>
        <v>0</v>
      </c>
      <c r="F90" s="75"/>
      <c r="G90" s="100">
        <f t="shared" si="24"/>
        <v>0</v>
      </c>
      <c r="H90" s="122"/>
      <c r="I90" s="147">
        <f t="shared" si="24"/>
        <v>0</v>
      </c>
      <c r="J90" s="122"/>
      <c r="K90" s="147">
        <f t="shared" si="25"/>
        <v>0</v>
      </c>
      <c r="L90" s="122"/>
      <c r="M90" s="147">
        <f t="shared" si="19"/>
        <v>0</v>
      </c>
      <c r="N90" s="122"/>
      <c r="O90" s="147">
        <f t="shared" si="20"/>
        <v>0</v>
      </c>
      <c r="P90" s="104"/>
      <c r="Q90" s="100">
        <f t="shared" si="26"/>
        <v>0</v>
      </c>
      <c r="R90" s="183"/>
      <c r="S90" s="184">
        <f t="shared" si="27"/>
        <v>0</v>
      </c>
      <c r="T90" s="183"/>
      <c r="U90" s="184">
        <f t="shared" si="28"/>
        <v>0</v>
      </c>
      <c r="V90" s="183"/>
      <c r="W90" s="184">
        <f t="shared" si="29"/>
        <v>0</v>
      </c>
      <c r="X90" s="183"/>
      <c r="Y90" s="184">
        <f t="shared" si="30"/>
        <v>0</v>
      </c>
      <c r="Z90" s="104"/>
      <c r="AA90" s="100">
        <f t="shared" si="31"/>
        <v>0</v>
      </c>
      <c r="AB90" s="122"/>
      <c r="AC90" s="147">
        <f t="shared" si="32"/>
        <v>0</v>
      </c>
      <c r="AD90" s="122"/>
      <c r="AE90" s="147">
        <f t="shared" si="33"/>
        <v>0</v>
      </c>
      <c r="AF90" s="122"/>
      <c r="AG90" s="147">
        <f t="shared" si="34"/>
        <v>0</v>
      </c>
      <c r="AH90" s="122"/>
      <c r="AI90" s="147">
        <f t="shared" si="35"/>
        <v>0</v>
      </c>
      <c r="AJ90" s="104"/>
      <c r="AK90" s="100">
        <f t="shared" si="36"/>
        <v>0</v>
      </c>
      <c r="AL90" s="171"/>
      <c r="AM90" s="140">
        <f t="shared" si="37"/>
        <v>0</v>
      </c>
      <c r="AN90" s="83">
        <f t="shared" si="21"/>
        <v>0</v>
      </c>
    </row>
    <row r="91" spans="1:40" ht="15" customHeight="1">
      <c r="A91" s="85" t="s">
        <v>318</v>
      </c>
      <c r="B91" s="14" t="s">
        <v>66</v>
      </c>
      <c r="C91" s="18" t="s">
        <v>9</v>
      </c>
      <c r="D91" s="19">
        <v>35</v>
      </c>
      <c r="E91" s="20">
        <f t="shared" si="22"/>
        <v>0</v>
      </c>
      <c r="F91" s="75"/>
      <c r="G91" s="100">
        <f t="shared" si="24"/>
        <v>0</v>
      </c>
      <c r="H91" s="122"/>
      <c r="I91" s="147">
        <f t="shared" si="24"/>
        <v>0</v>
      </c>
      <c r="J91" s="122"/>
      <c r="K91" s="147">
        <f t="shared" si="25"/>
        <v>0</v>
      </c>
      <c r="L91" s="122"/>
      <c r="M91" s="147">
        <f t="shared" si="19"/>
        <v>0</v>
      </c>
      <c r="N91" s="122"/>
      <c r="O91" s="147">
        <f t="shared" si="20"/>
        <v>0</v>
      </c>
      <c r="P91" s="104"/>
      <c r="Q91" s="100">
        <f t="shared" si="26"/>
        <v>0</v>
      </c>
      <c r="R91" s="183"/>
      <c r="S91" s="184">
        <f t="shared" si="27"/>
        <v>0</v>
      </c>
      <c r="T91" s="183"/>
      <c r="U91" s="184">
        <f t="shared" si="28"/>
        <v>0</v>
      </c>
      <c r="V91" s="183"/>
      <c r="W91" s="184">
        <f t="shared" si="29"/>
        <v>0</v>
      </c>
      <c r="X91" s="183"/>
      <c r="Y91" s="184">
        <f t="shared" si="30"/>
        <v>0</v>
      </c>
      <c r="Z91" s="104"/>
      <c r="AA91" s="100">
        <f t="shared" si="31"/>
        <v>0</v>
      </c>
      <c r="AB91" s="122"/>
      <c r="AC91" s="147">
        <f t="shared" si="32"/>
        <v>0</v>
      </c>
      <c r="AD91" s="122"/>
      <c r="AE91" s="147">
        <f t="shared" si="33"/>
        <v>0</v>
      </c>
      <c r="AF91" s="122"/>
      <c r="AG91" s="147">
        <f t="shared" si="34"/>
        <v>0</v>
      </c>
      <c r="AH91" s="122"/>
      <c r="AI91" s="147">
        <f t="shared" si="35"/>
        <v>0</v>
      </c>
      <c r="AJ91" s="104"/>
      <c r="AK91" s="100">
        <f>IF($D91="",0,$D91*AJ91)</f>
        <v>0</v>
      </c>
      <c r="AL91" s="171"/>
      <c r="AM91" s="140">
        <f t="shared" si="37"/>
        <v>0</v>
      </c>
      <c r="AN91" s="83">
        <f t="shared" si="21"/>
        <v>0</v>
      </c>
    </row>
    <row r="92" spans="1:40" ht="15" customHeight="1">
      <c r="A92" s="85" t="s">
        <v>319</v>
      </c>
      <c r="B92" s="14" t="s">
        <v>66</v>
      </c>
      <c r="C92" s="18" t="s">
        <v>6</v>
      </c>
      <c r="D92" s="19">
        <v>100</v>
      </c>
      <c r="E92" s="20">
        <f t="shared" si="22"/>
        <v>0</v>
      </c>
      <c r="F92" s="75"/>
      <c r="G92" s="100">
        <f t="shared" si="24"/>
        <v>0</v>
      </c>
      <c r="H92" s="122"/>
      <c r="I92" s="147">
        <f t="shared" si="24"/>
        <v>0</v>
      </c>
      <c r="J92" s="122"/>
      <c r="K92" s="147">
        <f t="shared" si="25"/>
        <v>0</v>
      </c>
      <c r="L92" s="122"/>
      <c r="M92" s="147">
        <f t="shared" si="19"/>
        <v>0</v>
      </c>
      <c r="N92" s="122"/>
      <c r="O92" s="147">
        <f t="shared" si="20"/>
        <v>0</v>
      </c>
      <c r="P92" s="104"/>
      <c r="Q92" s="100">
        <f t="shared" si="26"/>
        <v>0</v>
      </c>
      <c r="R92" s="183"/>
      <c r="S92" s="184">
        <f t="shared" si="27"/>
        <v>0</v>
      </c>
      <c r="T92" s="183"/>
      <c r="U92" s="184">
        <f t="shared" si="28"/>
        <v>0</v>
      </c>
      <c r="V92" s="183"/>
      <c r="W92" s="184">
        <f t="shared" si="29"/>
        <v>0</v>
      </c>
      <c r="X92" s="183"/>
      <c r="Y92" s="184">
        <f t="shared" si="30"/>
        <v>0</v>
      </c>
      <c r="Z92" s="104"/>
      <c r="AA92" s="100">
        <f t="shared" si="31"/>
        <v>0</v>
      </c>
      <c r="AB92" s="122"/>
      <c r="AC92" s="147">
        <f t="shared" si="32"/>
        <v>0</v>
      </c>
      <c r="AD92" s="122"/>
      <c r="AE92" s="147">
        <f t="shared" si="33"/>
        <v>0</v>
      </c>
      <c r="AF92" s="122"/>
      <c r="AG92" s="147">
        <f t="shared" si="34"/>
        <v>0</v>
      </c>
      <c r="AH92" s="122"/>
      <c r="AI92" s="147">
        <f t="shared" si="35"/>
        <v>0</v>
      </c>
      <c r="AJ92" s="104"/>
      <c r="AK92" s="100">
        <f t="shared" ref="AK92:AK107" si="38">IF($D92="",0,$D92*AJ92)</f>
        <v>0</v>
      </c>
      <c r="AL92" s="171"/>
      <c r="AM92" s="140">
        <f t="shared" si="37"/>
        <v>0</v>
      </c>
      <c r="AN92" s="83">
        <f t="shared" si="21"/>
        <v>0</v>
      </c>
    </row>
    <row r="93" spans="1:40" ht="15" customHeight="1">
      <c r="A93" s="85" t="s">
        <v>320</v>
      </c>
      <c r="B93" s="14" t="s">
        <v>66</v>
      </c>
      <c r="C93" s="18" t="s">
        <v>6</v>
      </c>
      <c r="D93" s="19">
        <v>100</v>
      </c>
      <c r="E93" s="20">
        <f t="shared" si="22"/>
        <v>0</v>
      </c>
      <c r="F93" s="75"/>
      <c r="G93" s="100">
        <f t="shared" si="24"/>
        <v>0</v>
      </c>
      <c r="H93" s="122"/>
      <c r="I93" s="147">
        <f t="shared" si="24"/>
        <v>0</v>
      </c>
      <c r="J93" s="122"/>
      <c r="K93" s="147">
        <f t="shared" si="25"/>
        <v>0</v>
      </c>
      <c r="L93" s="122"/>
      <c r="M93" s="147">
        <f t="shared" si="19"/>
        <v>0</v>
      </c>
      <c r="N93" s="122"/>
      <c r="O93" s="147">
        <f t="shared" si="20"/>
        <v>0</v>
      </c>
      <c r="P93" s="104"/>
      <c r="Q93" s="100">
        <f t="shared" si="26"/>
        <v>0</v>
      </c>
      <c r="R93" s="183"/>
      <c r="S93" s="184">
        <f t="shared" si="27"/>
        <v>0</v>
      </c>
      <c r="T93" s="183"/>
      <c r="U93" s="184">
        <f t="shared" si="28"/>
        <v>0</v>
      </c>
      <c r="V93" s="183"/>
      <c r="W93" s="184">
        <f t="shared" si="29"/>
        <v>0</v>
      </c>
      <c r="X93" s="183"/>
      <c r="Y93" s="184">
        <f t="shared" si="30"/>
        <v>0</v>
      </c>
      <c r="Z93" s="104"/>
      <c r="AA93" s="100">
        <f t="shared" si="31"/>
        <v>0</v>
      </c>
      <c r="AB93" s="122"/>
      <c r="AC93" s="147">
        <f t="shared" si="32"/>
        <v>0</v>
      </c>
      <c r="AD93" s="122"/>
      <c r="AE93" s="147">
        <f t="shared" si="33"/>
        <v>0</v>
      </c>
      <c r="AF93" s="122"/>
      <c r="AG93" s="147">
        <f t="shared" si="34"/>
        <v>0</v>
      </c>
      <c r="AH93" s="122"/>
      <c r="AI93" s="147">
        <f t="shared" si="35"/>
        <v>0</v>
      </c>
      <c r="AJ93" s="104"/>
      <c r="AK93" s="100">
        <f t="shared" si="38"/>
        <v>0</v>
      </c>
      <c r="AL93" s="171"/>
      <c r="AM93" s="140">
        <f t="shared" si="37"/>
        <v>0</v>
      </c>
      <c r="AN93" s="83">
        <f t="shared" si="21"/>
        <v>0</v>
      </c>
    </row>
    <row r="94" spans="1:40" ht="15" customHeight="1">
      <c r="A94" s="85" t="s">
        <v>330</v>
      </c>
      <c r="B94" s="14" t="s">
        <v>66</v>
      </c>
      <c r="C94" s="18" t="s">
        <v>7</v>
      </c>
      <c r="D94" s="19">
        <v>75</v>
      </c>
      <c r="E94" s="20">
        <f t="shared" si="22"/>
        <v>0</v>
      </c>
      <c r="F94" s="75"/>
      <c r="G94" s="100">
        <f t="shared" si="24"/>
        <v>0</v>
      </c>
      <c r="H94" s="122"/>
      <c r="I94" s="147">
        <f t="shared" si="24"/>
        <v>0</v>
      </c>
      <c r="J94" s="122"/>
      <c r="K94" s="147">
        <f t="shared" si="25"/>
        <v>0</v>
      </c>
      <c r="L94" s="122"/>
      <c r="M94" s="147">
        <f t="shared" si="19"/>
        <v>0</v>
      </c>
      <c r="N94" s="122"/>
      <c r="O94" s="147">
        <f t="shared" si="20"/>
        <v>0</v>
      </c>
      <c r="P94" s="104"/>
      <c r="Q94" s="100">
        <f t="shared" si="26"/>
        <v>0</v>
      </c>
      <c r="R94" s="183"/>
      <c r="S94" s="184">
        <f t="shared" si="27"/>
        <v>0</v>
      </c>
      <c r="T94" s="183"/>
      <c r="U94" s="184">
        <f t="shared" si="28"/>
        <v>0</v>
      </c>
      <c r="V94" s="183"/>
      <c r="W94" s="184">
        <f t="shared" si="29"/>
        <v>0</v>
      </c>
      <c r="X94" s="183"/>
      <c r="Y94" s="184">
        <f t="shared" si="30"/>
        <v>0</v>
      </c>
      <c r="Z94" s="104"/>
      <c r="AA94" s="100">
        <f t="shared" si="31"/>
        <v>0</v>
      </c>
      <c r="AB94" s="122"/>
      <c r="AC94" s="147">
        <f t="shared" si="32"/>
        <v>0</v>
      </c>
      <c r="AD94" s="122"/>
      <c r="AE94" s="147">
        <f t="shared" si="33"/>
        <v>0</v>
      </c>
      <c r="AF94" s="122"/>
      <c r="AG94" s="147">
        <f t="shared" si="34"/>
        <v>0</v>
      </c>
      <c r="AH94" s="122"/>
      <c r="AI94" s="147">
        <f t="shared" si="35"/>
        <v>0</v>
      </c>
      <c r="AJ94" s="104"/>
      <c r="AK94" s="100">
        <f t="shared" si="38"/>
        <v>0</v>
      </c>
      <c r="AL94" s="171"/>
      <c r="AM94" s="140">
        <f t="shared" si="37"/>
        <v>0</v>
      </c>
      <c r="AN94" s="83">
        <f t="shared" si="21"/>
        <v>0</v>
      </c>
    </row>
    <row r="95" spans="1:40" ht="15" customHeight="1">
      <c r="A95" s="91" t="s">
        <v>386</v>
      </c>
      <c r="B95" s="14" t="s">
        <v>66</v>
      </c>
      <c r="C95" s="18" t="s">
        <v>9</v>
      </c>
      <c r="D95" s="19">
        <v>35</v>
      </c>
      <c r="E95" s="20">
        <f t="shared" si="22"/>
        <v>0</v>
      </c>
      <c r="F95" s="75"/>
      <c r="G95" s="100">
        <f t="shared" si="24"/>
        <v>0</v>
      </c>
      <c r="H95" s="122"/>
      <c r="I95" s="147">
        <f t="shared" si="24"/>
        <v>0</v>
      </c>
      <c r="J95" s="122"/>
      <c r="K95" s="147">
        <f t="shared" si="25"/>
        <v>0</v>
      </c>
      <c r="L95" s="122"/>
      <c r="M95" s="147">
        <f t="shared" si="19"/>
        <v>0</v>
      </c>
      <c r="N95" s="122"/>
      <c r="O95" s="147">
        <f t="shared" si="20"/>
        <v>0</v>
      </c>
      <c r="P95" s="104"/>
      <c r="Q95" s="100">
        <f t="shared" si="26"/>
        <v>0</v>
      </c>
      <c r="R95" s="183"/>
      <c r="S95" s="184">
        <f t="shared" si="27"/>
        <v>0</v>
      </c>
      <c r="T95" s="183"/>
      <c r="U95" s="184">
        <f t="shared" si="28"/>
        <v>0</v>
      </c>
      <c r="V95" s="183"/>
      <c r="W95" s="184">
        <f t="shared" si="29"/>
        <v>0</v>
      </c>
      <c r="X95" s="183"/>
      <c r="Y95" s="184">
        <f t="shared" si="30"/>
        <v>0</v>
      </c>
      <c r="Z95" s="104"/>
      <c r="AA95" s="100">
        <f t="shared" si="31"/>
        <v>0</v>
      </c>
      <c r="AB95" s="122"/>
      <c r="AC95" s="147">
        <f t="shared" si="32"/>
        <v>0</v>
      </c>
      <c r="AD95" s="122"/>
      <c r="AE95" s="147">
        <f t="shared" si="33"/>
        <v>0</v>
      </c>
      <c r="AF95" s="122"/>
      <c r="AG95" s="147">
        <f t="shared" si="34"/>
        <v>0</v>
      </c>
      <c r="AH95" s="122"/>
      <c r="AI95" s="147">
        <f t="shared" si="35"/>
        <v>0</v>
      </c>
      <c r="AJ95" s="104"/>
      <c r="AK95" s="100">
        <f t="shared" si="38"/>
        <v>0</v>
      </c>
      <c r="AL95" s="171"/>
      <c r="AM95" s="140">
        <f>IF($D95="",0,$D95*AL95)</f>
        <v>0</v>
      </c>
      <c r="AN95" s="83">
        <f t="shared" si="21"/>
        <v>0</v>
      </c>
    </row>
    <row r="96" spans="1:40" ht="15" customHeight="1">
      <c r="A96" s="91" t="s">
        <v>387</v>
      </c>
      <c r="B96" s="14" t="s">
        <v>66</v>
      </c>
      <c r="C96" s="18" t="s">
        <v>9</v>
      </c>
      <c r="D96" s="19">
        <v>35</v>
      </c>
      <c r="E96" s="20">
        <f t="shared" si="22"/>
        <v>0</v>
      </c>
      <c r="F96" s="75"/>
      <c r="G96" s="100">
        <f t="shared" si="24"/>
        <v>0</v>
      </c>
      <c r="H96" s="122"/>
      <c r="I96" s="147">
        <f t="shared" si="24"/>
        <v>0</v>
      </c>
      <c r="J96" s="122"/>
      <c r="K96" s="147">
        <f t="shared" si="25"/>
        <v>0</v>
      </c>
      <c r="L96" s="122"/>
      <c r="M96" s="147">
        <f t="shared" si="19"/>
        <v>0</v>
      </c>
      <c r="N96" s="122"/>
      <c r="O96" s="147">
        <f t="shared" si="20"/>
        <v>0</v>
      </c>
      <c r="P96" s="104"/>
      <c r="Q96" s="100">
        <f t="shared" si="26"/>
        <v>0</v>
      </c>
      <c r="R96" s="183"/>
      <c r="S96" s="184">
        <f t="shared" si="27"/>
        <v>0</v>
      </c>
      <c r="T96" s="183"/>
      <c r="U96" s="184">
        <f t="shared" si="28"/>
        <v>0</v>
      </c>
      <c r="V96" s="183"/>
      <c r="W96" s="184">
        <f t="shared" si="29"/>
        <v>0</v>
      </c>
      <c r="X96" s="183"/>
      <c r="Y96" s="184">
        <f t="shared" si="30"/>
        <v>0</v>
      </c>
      <c r="Z96" s="104"/>
      <c r="AA96" s="100">
        <f t="shared" si="31"/>
        <v>0</v>
      </c>
      <c r="AB96" s="122"/>
      <c r="AC96" s="147">
        <f t="shared" si="32"/>
        <v>0</v>
      </c>
      <c r="AD96" s="122"/>
      <c r="AE96" s="147">
        <f t="shared" si="33"/>
        <v>0</v>
      </c>
      <c r="AF96" s="122"/>
      <c r="AG96" s="147">
        <f t="shared" si="34"/>
        <v>0</v>
      </c>
      <c r="AH96" s="122"/>
      <c r="AI96" s="147">
        <f t="shared" si="35"/>
        <v>0</v>
      </c>
      <c r="AJ96" s="104"/>
      <c r="AK96" s="100">
        <f t="shared" si="38"/>
        <v>0</v>
      </c>
      <c r="AL96" s="171"/>
      <c r="AM96" s="140">
        <f t="shared" si="37"/>
        <v>0</v>
      </c>
      <c r="AN96" s="83">
        <f t="shared" si="21"/>
        <v>0</v>
      </c>
    </row>
    <row r="97" spans="1:41" ht="15" customHeight="1">
      <c r="A97" s="91" t="s">
        <v>388</v>
      </c>
      <c r="B97" s="14" t="s">
        <v>66</v>
      </c>
      <c r="C97" s="18" t="s">
        <v>9</v>
      </c>
      <c r="D97" s="19">
        <v>35</v>
      </c>
      <c r="E97" s="20">
        <f t="shared" si="22"/>
        <v>0</v>
      </c>
      <c r="F97" s="75"/>
      <c r="G97" s="100">
        <f t="shared" si="24"/>
        <v>0</v>
      </c>
      <c r="H97" s="122"/>
      <c r="I97" s="147">
        <f t="shared" si="24"/>
        <v>0</v>
      </c>
      <c r="J97" s="122"/>
      <c r="K97" s="147">
        <f t="shared" si="25"/>
        <v>0</v>
      </c>
      <c r="L97" s="122"/>
      <c r="M97" s="147">
        <f t="shared" si="19"/>
        <v>0</v>
      </c>
      <c r="N97" s="122"/>
      <c r="O97" s="147">
        <f t="shared" si="20"/>
        <v>0</v>
      </c>
      <c r="P97" s="104"/>
      <c r="Q97" s="100">
        <f t="shared" si="26"/>
        <v>0</v>
      </c>
      <c r="R97" s="183"/>
      <c r="S97" s="184">
        <f t="shared" si="27"/>
        <v>0</v>
      </c>
      <c r="T97" s="183"/>
      <c r="U97" s="184">
        <f t="shared" si="28"/>
        <v>0</v>
      </c>
      <c r="V97" s="183"/>
      <c r="W97" s="184">
        <f t="shared" si="29"/>
        <v>0</v>
      </c>
      <c r="X97" s="183"/>
      <c r="Y97" s="184">
        <f t="shared" si="30"/>
        <v>0</v>
      </c>
      <c r="Z97" s="104"/>
      <c r="AA97" s="100">
        <f t="shared" si="31"/>
        <v>0</v>
      </c>
      <c r="AB97" s="122"/>
      <c r="AC97" s="147">
        <f t="shared" si="32"/>
        <v>0</v>
      </c>
      <c r="AD97" s="122"/>
      <c r="AE97" s="147">
        <f t="shared" si="33"/>
        <v>0</v>
      </c>
      <c r="AF97" s="122"/>
      <c r="AG97" s="147">
        <f t="shared" si="34"/>
        <v>0</v>
      </c>
      <c r="AH97" s="122"/>
      <c r="AI97" s="147">
        <f t="shared" si="35"/>
        <v>0</v>
      </c>
      <c r="AJ97" s="104"/>
      <c r="AK97" s="100">
        <f t="shared" si="38"/>
        <v>0</v>
      </c>
      <c r="AL97" s="171"/>
      <c r="AM97" s="140">
        <f t="shared" si="37"/>
        <v>0</v>
      </c>
      <c r="AN97" s="83">
        <f t="shared" si="21"/>
        <v>0</v>
      </c>
    </row>
    <row r="98" spans="1:41" ht="15" customHeight="1">
      <c r="A98" s="91" t="s">
        <v>389</v>
      </c>
      <c r="B98" s="14" t="s">
        <v>66</v>
      </c>
      <c r="C98" s="18" t="s">
        <v>9</v>
      </c>
      <c r="D98" s="19">
        <v>35</v>
      </c>
      <c r="E98" s="20">
        <f t="shared" si="22"/>
        <v>0</v>
      </c>
      <c r="F98" s="75"/>
      <c r="G98" s="100">
        <f t="shared" si="24"/>
        <v>0</v>
      </c>
      <c r="H98" s="122"/>
      <c r="I98" s="147">
        <f t="shared" si="24"/>
        <v>0</v>
      </c>
      <c r="J98" s="122"/>
      <c r="K98" s="147">
        <f t="shared" si="25"/>
        <v>0</v>
      </c>
      <c r="L98" s="122"/>
      <c r="M98" s="147">
        <f t="shared" si="19"/>
        <v>0</v>
      </c>
      <c r="N98" s="122"/>
      <c r="O98" s="147">
        <f t="shared" si="20"/>
        <v>0</v>
      </c>
      <c r="P98" s="104"/>
      <c r="Q98" s="100">
        <f t="shared" si="26"/>
        <v>0</v>
      </c>
      <c r="R98" s="183"/>
      <c r="S98" s="184">
        <f t="shared" si="27"/>
        <v>0</v>
      </c>
      <c r="T98" s="183"/>
      <c r="U98" s="184">
        <f t="shared" si="28"/>
        <v>0</v>
      </c>
      <c r="V98" s="183"/>
      <c r="W98" s="184">
        <f t="shared" si="29"/>
        <v>0</v>
      </c>
      <c r="X98" s="183"/>
      <c r="Y98" s="184">
        <f t="shared" si="30"/>
        <v>0</v>
      </c>
      <c r="Z98" s="104"/>
      <c r="AA98" s="100">
        <f t="shared" si="31"/>
        <v>0</v>
      </c>
      <c r="AB98" s="122"/>
      <c r="AC98" s="147">
        <f t="shared" si="32"/>
        <v>0</v>
      </c>
      <c r="AD98" s="122"/>
      <c r="AE98" s="147">
        <f t="shared" si="33"/>
        <v>0</v>
      </c>
      <c r="AF98" s="122"/>
      <c r="AG98" s="147">
        <f t="shared" si="34"/>
        <v>0</v>
      </c>
      <c r="AH98" s="122"/>
      <c r="AI98" s="147">
        <f t="shared" si="35"/>
        <v>0</v>
      </c>
      <c r="AJ98" s="104"/>
      <c r="AK98" s="100">
        <f t="shared" si="38"/>
        <v>0</v>
      </c>
      <c r="AL98" s="171"/>
      <c r="AM98" s="140">
        <f t="shared" si="37"/>
        <v>0</v>
      </c>
      <c r="AN98" s="83">
        <f t="shared" si="21"/>
        <v>0</v>
      </c>
    </row>
    <row r="99" spans="1:41" ht="15" customHeight="1">
      <c r="A99" s="85" t="s">
        <v>336</v>
      </c>
      <c r="B99" s="14" t="s">
        <v>66</v>
      </c>
      <c r="C99" s="18" t="s">
        <v>9</v>
      </c>
      <c r="D99" s="19">
        <v>35</v>
      </c>
      <c r="E99" s="20">
        <f t="shared" si="22"/>
        <v>0</v>
      </c>
      <c r="F99" s="75"/>
      <c r="G99" s="100">
        <f t="shared" si="24"/>
        <v>0</v>
      </c>
      <c r="H99" s="122"/>
      <c r="I99" s="147">
        <f t="shared" si="24"/>
        <v>0</v>
      </c>
      <c r="J99" s="122"/>
      <c r="K99" s="147">
        <f t="shared" si="25"/>
        <v>0</v>
      </c>
      <c r="L99" s="122"/>
      <c r="M99" s="147">
        <f t="shared" si="19"/>
        <v>0</v>
      </c>
      <c r="N99" s="122"/>
      <c r="O99" s="147">
        <f t="shared" si="20"/>
        <v>0</v>
      </c>
      <c r="P99" s="104"/>
      <c r="Q99" s="100">
        <f t="shared" si="26"/>
        <v>0</v>
      </c>
      <c r="R99" s="183"/>
      <c r="S99" s="184">
        <f t="shared" si="27"/>
        <v>0</v>
      </c>
      <c r="T99" s="183"/>
      <c r="U99" s="184">
        <f t="shared" si="28"/>
        <v>0</v>
      </c>
      <c r="V99" s="183"/>
      <c r="W99" s="184">
        <f t="shared" si="29"/>
        <v>0</v>
      </c>
      <c r="X99" s="183"/>
      <c r="Y99" s="184">
        <f t="shared" si="30"/>
        <v>0</v>
      </c>
      <c r="Z99" s="104"/>
      <c r="AA99" s="100">
        <f t="shared" si="31"/>
        <v>0</v>
      </c>
      <c r="AB99" s="122"/>
      <c r="AC99" s="147">
        <f t="shared" si="32"/>
        <v>0</v>
      </c>
      <c r="AD99" s="122"/>
      <c r="AE99" s="147">
        <f t="shared" si="33"/>
        <v>0</v>
      </c>
      <c r="AF99" s="122"/>
      <c r="AG99" s="147">
        <f t="shared" si="34"/>
        <v>0</v>
      </c>
      <c r="AH99" s="122"/>
      <c r="AI99" s="147">
        <f t="shared" si="35"/>
        <v>0</v>
      </c>
      <c r="AJ99" s="104"/>
      <c r="AK99" s="100">
        <f t="shared" si="38"/>
        <v>0</v>
      </c>
      <c r="AL99" s="171"/>
      <c r="AM99" s="140">
        <f t="shared" si="37"/>
        <v>0</v>
      </c>
      <c r="AN99" s="83">
        <f t="shared" si="21"/>
        <v>0</v>
      </c>
    </row>
    <row r="100" spans="1:41" ht="15" customHeight="1">
      <c r="A100" s="85" t="s">
        <v>340</v>
      </c>
      <c r="B100" s="14" t="s">
        <v>66</v>
      </c>
      <c r="C100" s="18" t="s">
        <v>9</v>
      </c>
      <c r="D100" s="19">
        <v>35</v>
      </c>
      <c r="E100" s="20">
        <f t="shared" si="22"/>
        <v>0</v>
      </c>
      <c r="F100" s="75"/>
      <c r="G100" s="100">
        <f t="shared" si="24"/>
        <v>0</v>
      </c>
      <c r="H100" s="107"/>
      <c r="I100" s="147">
        <f t="shared" si="24"/>
        <v>0</v>
      </c>
      <c r="J100" s="214"/>
      <c r="K100" s="147">
        <f t="shared" si="25"/>
        <v>0</v>
      </c>
      <c r="L100" s="214"/>
      <c r="M100" s="147">
        <f t="shared" si="19"/>
        <v>0</v>
      </c>
      <c r="N100" s="214"/>
      <c r="O100" s="147">
        <f t="shared" si="20"/>
        <v>0</v>
      </c>
      <c r="P100" s="75"/>
      <c r="Q100" s="100">
        <f t="shared" si="26"/>
        <v>0</v>
      </c>
      <c r="R100" s="233"/>
      <c r="S100" s="184">
        <f t="shared" si="27"/>
        <v>0</v>
      </c>
      <c r="T100" s="234"/>
      <c r="U100" s="184">
        <f t="shared" si="28"/>
        <v>0</v>
      </c>
      <c r="V100" s="234"/>
      <c r="W100" s="184">
        <f t="shared" si="29"/>
        <v>0</v>
      </c>
      <c r="X100" s="234"/>
      <c r="Y100" s="184">
        <f t="shared" si="30"/>
        <v>0</v>
      </c>
      <c r="Z100" s="75"/>
      <c r="AA100" s="100">
        <f t="shared" si="31"/>
        <v>0</v>
      </c>
      <c r="AB100" s="107"/>
      <c r="AC100" s="147">
        <f t="shared" si="32"/>
        <v>0</v>
      </c>
      <c r="AD100" s="107"/>
      <c r="AE100" s="147">
        <f t="shared" si="33"/>
        <v>0</v>
      </c>
      <c r="AF100" s="107"/>
      <c r="AG100" s="147">
        <f t="shared" si="34"/>
        <v>0</v>
      </c>
      <c r="AH100" s="107"/>
      <c r="AI100" s="147">
        <f t="shared" si="35"/>
        <v>0</v>
      </c>
      <c r="AJ100" s="75"/>
      <c r="AK100" s="100">
        <f t="shared" si="38"/>
        <v>0</v>
      </c>
      <c r="AL100" s="171"/>
      <c r="AM100" s="140">
        <f t="shared" si="37"/>
        <v>0</v>
      </c>
      <c r="AN100" s="83">
        <f t="shared" si="21"/>
        <v>0</v>
      </c>
    </row>
    <row r="101" spans="1:41" ht="15" customHeight="1">
      <c r="A101" s="85" t="s">
        <v>343</v>
      </c>
      <c r="B101" s="14" t="s">
        <v>66</v>
      </c>
      <c r="C101" s="18" t="s">
        <v>9</v>
      </c>
      <c r="D101" s="19">
        <v>35</v>
      </c>
      <c r="E101" s="20">
        <f t="shared" si="22"/>
        <v>0</v>
      </c>
      <c r="F101" s="75"/>
      <c r="G101" s="100">
        <f t="shared" si="24"/>
        <v>0</v>
      </c>
      <c r="H101" s="107"/>
      <c r="I101" s="147">
        <f t="shared" si="24"/>
        <v>0</v>
      </c>
      <c r="J101" s="214"/>
      <c r="K101" s="147">
        <f t="shared" si="25"/>
        <v>0</v>
      </c>
      <c r="L101" s="214"/>
      <c r="M101" s="147">
        <f t="shared" si="19"/>
        <v>0</v>
      </c>
      <c r="N101" s="214"/>
      <c r="O101" s="147">
        <f t="shared" si="20"/>
        <v>0</v>
      </c>
      <c r="P101" s="75"/>
      <c r="Q101" s="100">
        <f t="shared" si="26"/>
        <v>0</v>
      </c>
      <c r="R101" s="233"/>
      <c r="S101" s="184">
        <f t="shared" si="27"/>
        <v>0</v>
      </c>
      <c r="T101" s="234"/>
      <c r="U101" s="184">
        <f t="shared" si="28"/>
        <v>0</v>
      </c>
      <c r="V101" s="234"/>
      <c r="W101" s="184">
        <f t="shared" si="29"/>
        <v>0</v>
      </c>
      <c r="X101" s="234"/>
      <c r="Y101" s="184">
        <f t="shared" si="30"/>
        <v>0</v>
      </c>
      <c r="Z101" s="75"/>
      <c r="AA101" s="100">
        <f t="shared" si="31"/>
        <v>0</v>
      </c>
      <c r="AB101" s="107"/>
      <c r="AC101" s="147">
        <f t="shared" si="32"/>
        <v>0</v>
      </c>
      <c r="AD101" s="107"/>
      <c r="AE101" s="147">
        <f t="shared" si="33"/>
        <v>0</v>
      </c>
      <c r="AF101" s="107"/>
      <c r="AG101" s="147">
        <f t="shared" si="34"/>
        <v>0</v>
      </c>
      <c r="AH101" s="107"/>
      <c r="AI101" s="147">
        <f t="shared" si="35"/>
        <v>0</v>
      </c>
      <c r="AJ101" s="75"/>
      <c r="AK101" s="100">
        <f t="shared" si="38"/>
        <v>0</v>
      </c>
      <c r="AL101" s="171"/>
      <c r="AM101" s="140">
        <f t="shared" si="37"/>
        <v>0</v>
      </c>
      <c r="AN101" s="83">
        <f t="shared" si="21"/>
        <v>0</v>
      </c>
    </row>
    <row r="102" spans="1:41" ht="15" customHeight="1">
      <c r="A102" s="85" t="s">
        <v>348</v>
      </c>
      <c r="B102" s="14" t="s">
        <v>66</v>
      </c>
      <c r="C102" s="18" t="s">
        <v>4</v>
      </c>
      <c r="D102" s="19">
        <v>140</v>
      </c>
      <c r="E102" s="20">
        <f t="shared" si="22"/>
        <v>0</v>
      </c>
      <c r="F102" s="75"/>
      <c r="G102" s="100">
        <f t="shared" ref="G102:G107" si="39">IF($D102="",0,$D102*F102)</f>
        <v>0</v>
      </c>
      <c r="H102" s="107"/>
      <c r="I102" s="147">
        <f t="shared" ref="I102:I107" si="40">IF($D102="",0,$D102*H102)</f>
        <v>0</v>
      </c>
      <c r="J102" s="214"/>
      <c r="K102" s="147">
        <f t="shared" si="25"/>
        <v>0</v>
      </c>
      <c r="L102" s="214"/>
      <c r="M102" s="147">
        <f t="shared" si="19"/>
        <v>0</v>
      </c>
      <c r="N102" s="214"/>
      <c r="O102" s="147">
        <f t="shared" si="20"/>
        <v>0</v>
      </c>
      <c r="P102" s="75"/>
      <c r="Q102" s="100">
        <f t="shared" si="26"/>
        <v>0</v>
      </c>
      <c r="R102" s="233"/>
      <c r="S102" s="184">
        <f t="shared" si="27"/>
        <v>0</v>
      </c>
      <c r="T102" s="234"/>
      <c r="U102" s="184">
        <f t="shared" si="28"/>
        <v>0</v>
      </c>
      <c r="V102" s="234"/>
      <c r="W102" s="184">
        <f t="shared" si="29"/>
        <v>0</v>
      </c>
      <c r="X102" s="234"/>
      <c r="Y102" s="184">
        <f t="shared" si="30"/>
        <v>0</v>
      </c>
      <c r="Z102" s="75"/>
      <c r="AA102" s="100">
        <f t="shared" si="31"/>
        <v>0</v>
      </c>
      <c r="AB102" s="107"/>
      <c r="AC102" s="147">
        <f t="shared" si="32"/>
        <v>0</v>
      </c>
      <c r="AD102" s="107"/>
      <c r="AE102" s="147">
        <f t="shared" si="33"/>
        <v>0</v>
      </c>
      <c r="AF102" s="107"/>
      <c r="AG102" s="147">
        <f t="shared" si="34"/>
        <v>0</v>
      </c>
      <c r="AH102" s="107"/>
      <c r="AI102" s="147">
        <f t="shared" si="35"/>
        <v>0</v>
      </c>
      <c r="AJ102" s="75"/>
      <c r="AK102" s="100">
        <f t="shared" si="38"/>
        <v>0</v>
      </c>
      <c r="AL102" s="171"/>
      <c r="AM102" s="140">
        <f t="shared" si="37"/>
        <v>0</v>
      </c>
      <c r="AN102" s="83">
        <f t="shared" si="21"/>
        <v>0</v>
      </c>
    </row>
    <row r="103" spans="1:41" ht="15" customHeight="1">
      <c r="A103" s="85" t="s">
        <v>355</v>
      </c>
      <c r="B103" s="14" t="s">
        <v>66</v>
      </c>
      <c r="C103" s="18" t="s">
        <v>8</v>
      </c>
      <c r="D103" s="19">
        <v>60</v>
      </c>
      <c r="E103" s="20">
        <f t="shared" si="22"/>
        <v>0</v>
      </c>
      <c r="F103" s="75"/>
      <c r="G103" s="100">
        <f t="shared" si="39"/>
        <v>0</v>
      </c>
      <c r="H103" s="107"/>
      <c r="I103" s="147">
        <f t="shared" si="40"/>
        <v>0</v>
      </c>
      <c r="J103" s="214"/>
      <c r="K103" s="147">
        <f t="shared" si="25"/>
        <v>0</v>
      </c>
      <c r="L103" s="214"/>
      <c r="M103" s="147">
        <f t="shared" ref="M103:M107" si="41">IF($D103="",0,$D103*L103)</f>
        <v>0</v>
      </c>
      <c r="N103" s="214"/>
      <c r="O103" s="147">
        <f t="shared" ref="O103:O107" si="42">IF($D103="",0,$D103*N103)</f>
        <v>0</v>
      </c>
      <c r="P103" s="75"/>
      <c r="Q103" s="100">
        <f t="shared" si="26"/>
        <v>0</v>
      </c>
      <c r="R103" s="233"/>
      <c r="S103" s="184">
        <f t="shared" si="27"/>
        <v>0</v>
      </c>
      <c r="T103" s="234"/>
      <c r="U103" s="184">
        <f t="shared" si="28"/>
        <v>0</v>
      </c>
      <c r="V103" s="234"/>
      <c r="W103" s="184">
        <f t="shared" si="29"/>
        <v>0</v>
      </c>
      <c r="X103" s="234"/>
      <c r="Y103" s="184">
        <f t="shared" si="30"/>
        <v>0</v>
      </c>
      <c r="Z103" s="75"/>
      <c r="AA103" s="100">
        <f t="shared" si="31"/>
        <v>0</v>
      </c>
      <c r="AB103" s="107"/>
      <c r="AC103" s="147">
        <f t="shared" si="32"/>
        <v>0</v>
      </c>
      <c r="AD103" s="107"/>
      <c r="AE103" s="147">
        <f t="shared" si="33"/>
        <v>0</v>
      </c>
      <c r="AF103" s="107"/>
      <c r="AG103" s="147">
        <f t="shared" si="34"/>
        <v>0</v>
      </c>
      <c r="AH103" s="107"/>
      <c r="AI103" s="147">
        <f t="shared" si="35"/>
        <v>0</v>
      </c>
      <c r="AJ103" s="75"/>
      <c r="AK103" s="100">
        <f t="shared" si="38"/>
        <v>0</v>
      </c>
      <c r="AL103" s="171"/>
      <c r="AM103" s="140">
        <f t="shared" si="37"/>
        <v>0</v>
      </c>
      <c r="AN103" s="83">
        <f t="shared" si="21"/>
        <v>0</v>
      </c>
    </row>
    <row r="104" spans="1:41" ht="15" customHeight="1">
      <c r="A104" s="91" t="s">
        <v>372</v>
      </c>
      <c r="B104" s="14" t="s">
        <v>66</v>
      </c>
      <c r="C104" s="18" t="str">
        <f ca="1">IF($A104="","",INDEX(INDIRECT("'MA-Liste'!"&amp;$C$11),MATCH($A104,'MA-Liste'!$M:$M,FALSE)))</f>
        <v>G</v>
      </c>
      <c r="D104" s="19">
        <f t="shared" ref="D104:D106" ca="1" si="43">IF(OR($C104="",$C104=0),"",VLOOKUP($C104,Ansätze,$D$11,FALSE))</f>
        <v>35</v>
      </c>
      <c r="E104" s="20">
        <f t="shared" si="22"/>
        <v>0</v>
      </c>
      <c r="F104" s="75"/>
      <c r="G104" s="100">
        <f t="shared" ca="1" si="39"/>
        <v>0</v>
      </c>
      <c r="H104" s="107"/>
      <c r="I104" s="147">
        <f t="shared" ca="1" si="40"/>
        <v>0</v>
      </c>
      <c r="J104" s="214"/>
      <c r="K104" s="147">
        <f t="shared" ca="1" si="25"/>
        <v>0</v>
      </c>
      <c r="L104" s="214"/>
      <c r="M104" s="147">
        <f t="shared" ca="1" si="41"/>
        <v>0</v>
      </c>
      <c r="N104" s="214"/>
      <c r="O104" s="147">
        <f t="shared" ca="1" si="42"/>
        <v>0</v>
      </c>
      <c r="P104" s="75"/>
      <c r="Q104" s="100">
        <f t="shared" ca="1" si="26"/>
        <v>0</v>
      </c>
      <c r="R104" s="233"/>
      <c r="S104" s="184">
        <f t="shared" ca="1" si="27"/>
        <v>0</v>
      </c>
      <c r="T104" s="234"/>
      <c r="U104" s="184">
        <f t="shared" ca="1" si="28"/>
        <v>0</v>
      </c>
      <c r="V104" s="234"/>
      <c r="W104" s="184">
        <f t="shared" ca="1" si="29"/>
        <v>0</v>
      </c>
      <c r="X104" s="234"/>
      <c r="Y104" s="184">
        <f t="shared" ca="1" si="30"/>
        <v>0</v>
      </c>
      <c r="Z104" s="75"/>
      <c r="AA104" s="100">
        <f t="shared" ca="1" si="31"/>
        <v>0</v>
      </c>
      <c r="AB104" s="107"/>
      <c r="AC104" s="147">
        <f t="shared" ca="1" si="32"/>
        <v>0</v>
      </c>
      <c r="AD104" s="107"/>
      <c r="AE104" s="147">
        <f t="shared" ca="1" si="33"/>
        <v>0</v>
      </c>
      <c r="AF104" s="107"/>
      <c r="AG104" s="147">
        <f t="shared" ca="1" si="34"/>
        <v>0</v>
      </c>
      <c r="AH104" s="107"/>
      <c r="AI104" s="147">
        <f t="shared" ca="1" si="35"/>
        <v>0</v>
      </c>
      <c r="AJ104" s="75"/>
      <c r="AK104" s="100">
        <f t="shared" ca="1" si="38"/>
        <v>0</v>
      </c>
      <c r="AL104" s="171"/>
      <c r="AM104" s="140">
        <f t="shared" ca="1" si="37"/>
        <v>0</v>
      </c>
      <c r="AN104" s="83">
        <f t="shared" ca="1" si="21"/>
        <v>0</v>
      </c>
    </row>
    <row r="105" spans="1:41" ht="15" customHeight="1">
      <c r="A105" s="91" t="s">
        <v>370</v>
      </c>
      <c r="B105" s="14" t="s">
        <v>66</v>
      </c>
      <c r="C105" s="18" t="str">
        <f ca="1">IF($A105="","",INDEX(INDIRECT("'MA-Liste'!"&amp;$C$11),MATCH($A105,'MA-Liste'!$M:$M,FALSE)))</f>
        <v>G</v>
      </c>
      <c r="D105" s="19">
        <f t="shared" ca="1" si="43"/>
        <v>35</v>
      </c>
      <c r="E105" s="20">
        <f t="shared" si="22"/>
        <v>0</v>
      </c>
      <c r="F105" s="75"/>
      <c r="G105" s="100">
        <f t="shared" ca="1" si="39"/>
        <v>0</v>
      </c>
      <c r="H105" s="107"/>
      <c r="I105" s="147">
        <f t="shared" ca="1" si="40"/>
        <v>0</v>
      </c>
      <c r="J105" s="214"/>
      <c r="K105" s="147">
        <f t="shared" ca="1" si="25"/>
        <v>0</v>
      </c>
      <c r="L105" s="214"/>
      <c r="M105" s="147">
        <f t="shared" ca="1" si="41"/>
        <v>0</v>
      </c>
      <c r="N105" s="214"/>
      <c r="O105" s="147">
        <f t="shared" ca="1" si="42"/>
        <v>0</v>
      </c>
      <c r="P105" s="75"/>
      <c r="Q105" s="100">
        <f t="shared" ca="1" si="26"/>
        <v>0</v>
      </c>
      <c r="R105" s="233"/>
      <c r="S105" s="184">
        <f t="shared" ca="1" si="27"/>
        <v>0</v>
      </c>
      <c r="T105" s="234"/>
      <c r="U105" s="184">
        <f t="shared" ca="1" si="28"/>
        <v>0</v>
      </c>
      <c r="V105" s="234"/>
      <c r="W105" s="184">
        <f t="shared" ca="1" si="29"/>
        <v>0</v>
      </c>
      <c r="X105" s="234"/>
      <c r="Y105" s="184">
        <f t="shared" ca="1" si="30"/>
        <v>0</v>
      </c>
      <c r="Z105" s="75"/>
      <c r="AA105" s="100">
        <f t="shared" ca="1" si="31"/>
        <v>0</v>
      </c>
      <c r="AB105" s="107"/>
      <c r="AC105" s="147">
        <f t="shared" ca="1" si="32"/>
        <v>0</v>
      </c>
      <c r="AD105" s="107"/>
      <c r="AE105" s="147">
        <f t="shared" ca="1" si="33"/>
        <v>0</v>
      </c>
      <c r="AF105" s="107"/>
      <c r="AG105" s="147">
        <f t="shared" ca="1" si="34"/>
        <v>0</v>
      </c>
      <c r="AH105" s="107"/>
      <c r="AI105" s="147">
        <f t="shared" ca="1" si="35"/>
        <v>0</v>
      </c>
      <c r="AJ105" s="75"/>
      <c r="AK105" s="100">
        <f t="shared" ca="1" si="38"/>
        <v>0</v>
      </c>
      <c r="AL105" s="171"/>
      <c r="AM105" s="140">
        <f t="shared" ca="1" si="37"/>
        <v>0</v>
      </c>
      <c r="AN105" s="83">
        <f t="shared" ca="1" si="21"/>
        <v>0</v>
      </c>
    </row>
    <row r="106" spans="1:41" ht="15" customHeight="1">
      <c r="A106" s="91" t="s">
        <v>381</v>
      </c>
      <c r="B106" s="14" t="s">
        <v>66</v>
      </c>
      <c r="C106" s="18" t="str">
        <f ca="1">IF($A106="","",INDEX(INDIRECT("'MA-Liste'!"&amp;$C$11),MATCH($A106,'MA-Liste'!$M:$M,FALSE)))</f>
        <v>C</v>
      </c>
      <c r="D106" s="19">
        <f t="shared" ca="1" si="43"/>
        <v>118</v>
      </c>
      <c r="E106" s="20">
        <f t="shared" si="22"/>
        <v>0</v>
      </c>
      <c r="F106" s="75"/>
      <c r="G106" s="100">
        <f t="shared" ca="1" si="39"/>
        <v>0</v>
      </c>
      <c r="H106" s="107"/>
      <c r="I106" s="147">
        <f t="shared" ca="1" si="40"/>
        <v>0</v>
      </c>
      <c r="J106" s="214"/>
      <c r="K106" s="147">
        <f t="shared" ca="1" si="25"/>
        <v>0</v>
      </c>
      <c r="L106" s="214"/>
      <c r="M106" s="147">
        <f t="shared" ca="1" si="41"/>
        <v>0</v>
      </c>
      <c r="N106" s="214"/>
      <c r="O106" s="147">
        <f t="shared" ca="1" si="42"/>
        <v>0</v>
      </c>
      <c r="P106" s="75"/>
      <c r="Q106" s="100">
        <f t="shared" ca="1" si="26"/>
        <v>0</v>
      </c>
      <c r="R106" s="233"/>
      <c r="S106" s="184">
        <f t="shared" ca="1" si="27"/>
        <v>0</v>
      </c>
      <c r="T106" s="234"/>
      <c r="U106" s="184">
        <f t="shared" ca="1" si="28"/>
        <v>0</v>
      </c>
      <c r="V106" s="234"/>
      <c r="W106" s="184">
        <f t="shared" ca="1" si="29"/>
        <v>0</v>
      </c>
      <c r="X106" s="234"/>
      <c r="Y106" s="184">
        <f t="shared" ca="1" si="30"/>
        <v>0</v>
      </c>
      <c r="Z106" s="75"/>
      <c r="AA106" s="100">
        <f t="shared" ca="1" si="31"/>
        <v>0</v>
      </c>
      <c r="AB106" s="107"/>
      <c r="AC106" s="147">
        <f t="shared" ca="1" si="32"/>
        <v>0</v>
      </c>
      <c r="AD106" s="107"/>
      <c r="AE106" s="147">
        <f t="shared" ca="1" si="33"/>
        <v>0</v>
      </c>
      <c r="AF106" s="107"/>
      <c r="AG106" s="147">
        <f t="shared" ca="1" si="34"/>
        <v>0</v>
      </c>
      <c r="AH106" s="107"/>
      <c r="AI106" s="147">
        <f t="shared" ca="1" si="35"/>
        <v>0</v>
      </c>
      <c r="AJ106" s="75"/>
      <c r="AK106" s="100">
        <f t="shared" ca="1" si="38"/>
        <v>0</v>
      </c>
      <c r="AL106" s="171"/>
      <c r="AM106" s="140">
        <f t="shared" ca="1" si="37"/>
        <v>0</v>
      </c>
      <c r="AN106" s="83">
        <f t="shared" ca="1" si="21"/>
        <v>0</v>
      </c>
    </row>
    <row r="107" spans="1:41" ht="15" customHeight="1">
      <c r="A107" s="91" t="s">
        <v>395</v>
      </c>
      <c r="B107" s="14" t="s">
        <v>66</v>
      </c>
      <c r="C107" s="18" t="str">
        <f ca="1">IF($A107="","",INDEX(INDIRECT("'MA-Liste'!"&amp;$C$11),MATCH($A107,'MA-Liste'!$M:$M,FALSE)))</f>
        <v>D</v>
      </c>
      <c r="D107" s="19">
        <v>100</v>
      </c>
      <c r="E107" s="20">
        <f t="shared" si="22"/>
        <v>0</v>
      </c>
      <c r="F107" s="75"/>
      <c r="G107" s="100">
        <f t="shared" si="39"/>
        <v>0</v>
      </c>
      <c r="H107" s="107"/>
      <c r="I107" s="147">
        <f t="shared" si="40"/>
        <v>0</v>
      </c>
      <c r="J107" s="214"/>
      <c r="K107" s="147">
        <f t="shared" si="25"/>
        <v>0</v>
      </c>
      <c r="L107" s="214"/>
      <c r="M107" s="147">
        <f t="shared" si="41"/>
        <v>0</v>
      </c>
      <c r="N107" s="214"/>
      <c r="O107" s="147">
        <f t="shared" si="42"/>
        <v>0</v>
      </c>
      <c r="P107" s="75"/>
      <c r="Q107" s="100">
        <f t="shared" si="26"/>
        <v>0</v>
      </c>
      <c r="R107" s="233"/>
      <c r="S107" s="184">
        <f t="shared" si="27"/>
        <v>0</v>
      </c>
      <c r="T107" s="234"/>
      <c r="U107" s="184">
        <f t="shared" si="28"/>
        <v>0</v>
      </c>
      <c r="V107" s="234"/>
      <c r="W107" s="184">
        <f t="shared" si="29"/>
        <v>0</v>
      </c>
      <c r="X107" s="234"/>
      <c r="Y107" s="184">
        <f t="shared" si="30"/>
        <v>0</v>
      </c>
      <c r="Z107" s="75"/>
      <c r="AA107" s="100">
        <f t="shared" si="31"/>
        <v>0</v>
      </c>
      <c r="AB107" s="107"/>
      <c r="AC107" s="147">
        <f t="shared" si="32"/>
        <v>0</v>
      </c>
      <c r="AD107" s="107"/>
      <c r="AE107" s="147">
        <f t="shared" si="33"/>
        <v>0</v>
      </c>
      <c r="AF107" s="107"/>
      <c r="AG107" s="147">
        <f t="shared" si="34"/>
        <v>0</v>
      </c>
      <c r="AH107" s="107"/>
      <c r="AI107" s="147">
        <f t="shared" si="35"/>
        <v>0</v>
      </c>
      <c r="AJ107" s="75"/>
      <c r="AK107" s="100">
        <f t="shared" si="38"/>
        <v>0</v>
      </c>
      <c r="AL107" s="171"/>
      <c r="AM107" s="140">
        <f t="shared" si="37"/>
        <v>0</v>
      </c>
      <c r="AN107" s="83">
        <f t="shared" si="21"/>
        <v>0</v>
      </c>
    </row>
    <row r="108" spans="1:41" ht="15" customHeight="1">
      <c r="A108" s="91"/>
      <c r="B108" s="14"/>
      <c r="C108" s="18"/>
      <c r="D108" s="19"/>
      <c r="E108" s="20"/>
      <c r="F108" s="75"/>
      <c r="G108" s="100"/>
      <c r="H108" s="107"/>
      <c r="I108" s="147"/>
      <c r="J108" s="214"/>
      <c r="K108" s="147"/>
      <c r="L108" s="214"/>
      <c r="M108" s="147"/>
      <c r="N108" s="214"/>
      <c r="O108" s="147"/>
      <c r="P108" s="75"/>
      <c r="Q108" s="100"/>
      <c r="R108" s="233"/>
      <c r="S108" s="184"/>
      <c r="T108" s="234"/>
      <c r="U108" s="184"/>
      <c r="V108" s="234"/>
      <c r="W108" s="184"/>
      <c r="X108" s="234"/>
      <c r="Y108" s="184"/>
      <c r="Z108" s="75"/>
      <c r="AA108" s="100"/>
      <c r="AB108" s="107"/>
      <c r="AC108" s="147"/>
      <c r="AD108" s="107"/>
      <c r="AE108" s="147"/>
      <c r="AF108" s="107"/>
      <c r="AG108" s="147"/>
      <c r="AH108" s="107"/>
      <c r="AI108" s="147"/>
      <c r="AJ108" s="75"/>
      <c r="AK108" s="100"/>
      <c r="AL108" s="171"/>
      <c r="AM108" s="140"/>
      <c r="AN108" s="83">
        <f t="shared" si="21"/>
        <v>0</v>
      </c>
    </row>
    <row r="109" spans="1:41" ht="15" customHeight="1">
      <c r="A109" s="85"/>
      <c r="B109" s="14"/>
      <c r="C109" s="18"/>
      <c r="D109" s="19"/>
      <c r="E109" s="20"/>
      <c r="F109" s="75"/>
      <c r="G109" s="100"/>
      <c r="H109" s="107"/>
      <c r="I109" s="147"/>
      <c r="J109" s="214"/>
      <c r="K109" s="147"/>
      <c r="L109" s="214"/>
      <c r="M109" s="147"/>
      <c r="N109" s="214"/>
      <c r="O109" s="147"/>
      <c r="P109" s="75"/>
      <c r="Q109" s="100"/>
      <c r="R109" s="233"/>
      <c r="S109" s="184"/>
      <c r="T109" s="234"/>
      <c r="U109" s="184"/>
      <c r="V109" s="234"/>
      <c r="W109" s="184"/>
      <c r="X109" s="234"/>
      <c r="Y109" s="184"/>
      <c r="Z109" s="75"/>
      <c r="AA109" s="100"/>
      <c r="AB109" s="107"/>
      <c r="AC109" s="147"/>
      <c r="AD109" s="107"/>
      <c r="AE109" s="147"/>
      <c r="AF109" s="107"/>
      <c r="AG109" s="147"/>
      <c r="AH109" s="107"/>
      <c r="AI109" s="147"/>
      <c r="AJ109" s="75"/>
      <c r="AK109" s="100"/>
      <c r="AL109" s="171"/>
      <c r="AM109" s="140"/>
      <c r="AN109" s="83">
        <f t="shared" si="21"/>
        <v>0</v>
      </c>
    </row>
    <row r="110" spans="1:41" s="62" customFormat="1" ht="15" customHeight="1">
      <c r="A110" s="86"/>
      <c r="C110" s="63" t="s">
        <v>155</v>
      </c>
      <c r="D110" s="57"/>
      <c r="E110" s="20">
        <f t="shared" ref="E110" si="44">F110+H110+J110+P110+R110+T110+Z110+AB110+AD110+AJ110+AL110</f>
        <v>0</v>
      </c>
      <c r="F110" s="76">
        <f>SUM(F12:F109)</f>
        <v>0</v>
      </c>
      <c r="G110" s="77"/>
      <c r="H110" s="154">
        <f>SUM(H12:H109)</f>
        <v>0</v>
      </c>
      <c r="I110" s="155"/>
      <c r="J110" s="207">
        <f>SUM(J12:J109)</f>
        <v>0</v>
      </c>
      <c r="K110" s="207"/>
      <c r="L110" s="207">
        <f>SUM(L12:L109)</f>
        <v>5.5</v>
      </c>
      <c r="M110" s="207"/>
      <c r="N110" s="207">
        <f>SUM(N12:N109)</f>
        <v>0</v>
      </c>
      <c r="O110" s="207"/>
      <c r="P110" s="76">
        <f>SUM(P12:P109)</f>
        <v>0</v>
      </c>
      <c r="Q110" s="77"/>
      <c r="R110" s="185">
        <f>SUM(R12:R109)</f>
        <v>0</v>
      </c>
      <c r="S110" s="186"/>
      <c r="T110" s="212">
        <f>SUM(T12:T109)</f>
        <v>0</v>
      </c>
      <c r="U110" s="212"/>
      <c r="V110" s="212">
        <f>SUM(V12:V109)</f>
        <v>2</v>
      </c>
      <c r="W110" s="212"/>
      <c r="X110" s="212">
        <f>SUM(X12:X109)</f>
        <v>0</v>
      </c>
      <c r="Y110" s="212"/>
      <c r="Z110" s="76">
        <f>SUM(Z12:Z109)</f>
        <v>0</v>
      </c>
      <c r="AA110" s="77"/>
      <c r="AB110" s="154">
        <f>SUM(AB12:AB109)</f>
        <v>0</v>
      </c>
      <c r="AC110" s="155"/>
      <c r="AD110" s="154">
        <f>SUM(AD12:AD109)</f>
        <v>0</v>
      </c>
      <c r="AE110" s="155"/>
      <c r="AF110" s="154">
        <f>SUM(AF12:AF109)</f>
        <v>3.5</v>
      </c>
      <c r="AG110" s="155"/>
      <c r="AH110" s="154">
        <f>SUM(AH12:AH109)</f>
        <v>0</v>
      </c>
      <c r="AI110" s="155"/>
      <c r="AJ110" s="76">
        <f>SUM(AJ12:AJ109)</f>
        <v>0</v>
      </c>
      <c r="AK110" s="77"/>
      <c r="AL110" s="77">
        <f>SUM(AL12:AL109)</f>
        <v>0</v>
      </c>
      <c r="AM110" s="77"/>
      <c r="AN110" s="77"/>
    </row>
    <row r="111" spans="1:41" ht="9.75" customHeight="1">
      <c r="A111" s="87"/>
      <c r="B111" s="40"/>
      <c r="C111" s="69"/>
      <c r="D111" s="70"/>
      <c r="E111" s="70"/>
      <c r="F111" s="78"/>
      <c r="G111" s="79"/>
      <c r="H111" s="156"/>
      <c r="I111" s="157"/>
      <c r="J111" s="208"/>
      <c r="K111" s="208"/>
      <c r="L111" s="208"/>
      <c r="M111" s="208"/>
      <c r="N111" s="208"/>
      <c r="O111" s="208"/>
      <c r="P111" s="78"/>
      <c r="Q111" s="79"/>
      <c r="R111" s="187"/>
      <c r="S111" s="188"/>
      <c r="T111" s="213"/>
      <c r="U111" s="213"/>
      <c r="V111" s="213"/>
      <c r="W111" s="213"/>
      <c r="X111" s="213"/>
      <c r="Y111" s="213"/>
      <c r="Z111" s="78"/>
      <c r="AA111" s="79"/>
      <c r="AB111" s="156"/>
      <c r="AC111" s="157"/>
      <c r="AD111" s="156"/>
      <c r="AE111" s="157"/>
      <c r="AF111" s="156"/>
      <c r="AG111" s="157"/>
      <c r="AH111" s="156"/>
      <c r="AI111" s="157"/>
      <c r="AJ111" s="78"/>
      <c r="AK111" s="79"/>
      <c r="AL111" s="70"/>
      <c r="AM111" s="70"/>
      <c r="AN111" s="70"/>
      <c r="AO111" s="65"/>
    </row>
    <row r="112" spans="1:41" s="14" customFormat="1" ht="15" customHeight="1">
      <c r="A112" s="159"/>
      <c r="B112" s="159"/>
      <c r="C112" s="67" t="s">
        <v>156</v>
      </c>
      <c r="D112" s="160"/>
      <c r="E112" s="161"/>
      <c r="F112" s="80"/>
      <c r="G112" s="81">
        <f ca="1">SUM(G12:G111)</f>
        <v>0</v>
      </c>
      <c r="H112" s="80"/>
      <c r="I112" s="81">
        <f ca="1">SUM(I12:I111)</f>
        <v>0</v>
      </c>
      <c r="J112" s="97"/>
      <c r="K112" s="97">
        <f ca="1">SUM(K12:K111)</f>
        <v>0</v>
      </c>
      <c r="L112" s="97"/>
      <c r="M112" s="97">
        <f ca="1">SUM(M12:M111)</f>
        <v>708</v>
      </c>
      <c r="N112" s="97"/>
      <c r="O112" s="97">
        <f ca="1">SUM(O12:O111)</f>
        <v>0</v>
      </c>
      <c r="P112" s="80"/>
      <c r="Q112" s="81">
        <f ca="1">SUM(Q12:Q111)</f>
        <v>0</v>
      </c>
      <c r="R112" s="80"/>
      <c r="S112" s="81">
        <f ca="1">SUM(S12:S111)</f>
        <v>0</v>
      </c>
      <c r="T112" s="97"/>
      <c r="U112" s="97">
        <f ca="1">SUM(U12:U111)</f>
        <v>0</v>
      </c>
      <c r="V112" s="97"/>
      <c r="W112" s="97">
        <f ca="1">SUM(W12:W111)</f>
        <v>260</v>
      </c>
      <c r="X112" s="97"/>
      <c r="Y112" s="97">
        <f ca="1">SUM(Y12:Y111)</f>
        <v>0</v>
      </c>
      <c r="Z112" s="80"/>
      <c r="AA112" s="81">
        <f ca="1">SUM(AA12:AA111)</f>
        <v>0</v>
      </c>
      <c r="AB112" s="80"/>
      <c r="AC112" s="81">
        <f ca="1">SUM(AC12:AC111)</f>
        <v>0</v>
      </c>
      <c r="AD112" s="80"/>
      <c r="AE112" s="81">
        <f ca="1">SUM(AE12:AE111)</f>
        <v>0</v>
      </c>
      <c r="AF112" s="80"/>
      <c r="AG112" s="81">
        <f ca="1">SUM(AG12:AG111)</f>
        <v>450</v>
      </c>
      <c r="AH112" s="80"/>
      <c r="AI112" s="81">
        <f ca="1">SUM(AI12:AI111)</f>
        <v>0</v>
      </c>
      <c r="AJ112" s="80"/>
      <c r="AK112" s="81">
        <f ca="1">SUM(AK12:AK111)</f>
        <v>0</v>
      </c>
      <c r="AL112" s="81"/>
      <c r="AM112" s="81">
        <f ca="1">SUM(AM12:AM111)</f>
        <v>0</v>
      </c>
      <c r="AN112" s="81">
        <f ca="1">SUM(AN13:AN111)</f>
        <v>1418</v>
      </c>
    </row>
    <row r="113" spans="1:40">
      <c r="C113" s="41" t="s">
        <v>25</v>
      </c>
      <c r="F113" s="41"/>
      <c r="G113" s="41"/>
      <c r="H113" s="41"/>
      <c r="I113" s="41"/>
      <c r="J113" s="41"/>
      <c r="K113" s="41"/>
      <c r="L113" s="41"/>
      <c r="M113" s="41"/>
      <c r="N113" s="41"/>
      <c r="O113" s="41"/>
      <c r="P113" s="41"/>
      <c r="Q113" s="41"/>
      <c r="R113" s="191"/>
      <c r="S113" s="191"/>
      <c r="T113" s="191"/>
      <c r="U113" s="191"/>
      <c r="V113" s="191"/>
      <c r="W113" s="191"/>
      <c r="X113" s="191"/>
      <c r="Y113" s="191"/>
      <c r="Z113" s="41"/>
      <c r="AA113" s="41"/>
      <c r="AB113" s="41"/>
      <c r="AC113" s="41"/>
      <c r="AD113" s="41"/>
      <c r="AE113" s="41"/>
      <c r="AF113" s="41"/>
      <c r="AG113" s="41"/>
      <c r="AH113" s="41"/>
      <c r="AI113" s="41"/>
      <c r="AJ113" s="41"/>
      <c r="AK113" s="41"/>
      <c r="AL113" s="41"/>
      <c r="AM113" s="41"/>
      <c r="AN113" s="42">
        <f ca="1">SUBTOTAL(9,AN13:AN111)</f>
        <v>1418</v>
      </c>
    </row>
    <row r="114" spans="1:40">
      <c r="C114" s="56"/>
      <c r="F114" s="56"/>
      <c r="G114" s="56"/>
      <c r="H114" s="158"/>
      <c r="I114" s="158"/>
      <c r="J114" s="158"/>
      <c r="K114" s="158"/>
      <c r="L114" s="158"/>
      <c r="M114" s="158"/>
      <c r="N114" s="158"/>
      <c r="O114" s="158"/>
      <c r="P114" s="56"/>
      <c r="Q114" s="56"/>
      <c r="R114" s="192"/>
      <c r="S114" s="192"/>
      <c r="T114" s="192"/>
      <c r="U114" s="192"/>
      <c r="V114" s="192"/>
      <c r="W114" s="192"/>
      <c r="X114" s="192"/>
      <c r="Y114" s="192"/>
      <c r="Z114" s="56"/>
      <c r="AA114" s="56"/>
      <c r="AB114" s="158"/>
      <c r="AC114" s="158"/>
      <c r="AD114" s="158"/>
      <c r="AE114" s="158"/>
      <c r="AF114" s="158"/>
      <c r="AG114" s="158"/>
      <c r="AH114" s="158"/>
      <c r="AI114" s="158"/>
      <c r="AJ114" s="56"/>
      <c r="AK114" s="56"/>
      <c r="AL114" s="56"/>
      <c r="AM114" s="56"/>
    </row>
    <row r="115" spans="1:40">
      <c r="A115" s="218" t="s">
        <v>309</v>
      </c>
      <c r="B115">
        <v>3.5</v>
      </c>
      <c r="AN115" s="19"/>
    </row>
    <row r="119" spans="1:40">
      <c r="S119" s="193">
        <f>SUM(S115:S118)</f>
        <v>0</v>
      </c>
    </row>
    <row r="124" spans="1:40">
      <c r="AN124" s="21">
        <f>SUM(AN122-AN121)</f>
        <v>0</v>
      </c>
    </row>
  </sheetData>
  <autoFilter ref="A12:AN112" xr:uid="{00000000-0009-0000-0000-000043000000}"/>
  <mergeCells count="19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D12" xr:uid="{00000000-0002-0000-4300-000000000000}">
      <formula1>Jahr</formula1>
    </dataValidation>
    <dataValidation type="list" allowBlank="1" showInputMessage="1" showErrorMessage="1" sqref="C12" xr:uid="{00000000-0002-0000-4300-000001000000}">
      <formula1>Kategorie</formula1>
    </dataValidation>
    <dataValidation type="list" allowBlank="1" showInputMessage="1" showErrorMessage="1" sqref="A13:A112" xr:uid="{00000000-0002-0000-43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>
    <tabColor rgb="FFFF0000"/>
    <pageSetUpPr fitToPage="1"/>
  </sheetPr>
  <dimension ref="A1:AV126"/>
  <sheetViews>
    <sheetView topLeftCell="A79" zoomScale="120" zoomScaleNormal="120" zoomScaleSheetLayoutView="100" workbookViewId="0">
      <selection activeCell="AN121" sqref="AN121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78" t="str">
        <f>IF(Vertragsdaten!B6="","",Vertragsdaten!B6)</f>
        <v>EP SIEP</v>
      </c>
      <c r="C4" s="278"/>
      <c r="D4" s="27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44440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1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6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5" si="2">F14+H14+J14+L14+N14++V14+Z14+AH14+AN14+P14+R14+T14+AB14+AD14+AF14+AP14+AR14</f>
        <v>0</v>
      </c>
      <c r="F14" s="107"/>
      <c r="G14" s="100">
        <f t="shared" ref="G14:I26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26" ca="1" si="4">IF($D14="",0,$D14*J14)</f>
        <v>0</v>
      </c>
      <c r="L14" s="122"/>
      <c r="M14" s="147">
        <f t="shared" ref="M14:M26" ca="1" si="5">IF($D14="",0,$D14*L14)</f>
        <v>0</v>
      </c>
      <c r="N14" s="122"/>
      <c r="O14" s="147">
        <f t="shared" ref="O14:O26" ca="1" si="6">IF($D14="",0,$D14*N14)</f>
        <v>0</v>
      </c>
      <c r="P14" s="104"/>
      <c r="Q14" s="100">
        <f t="shared" ref="Q14:Q26" ca="1" si="7">IF($D14="",0,$D14*P14)</f>
        <v>0</v>
      </c>
      <c r="R14" s="183"/>
      <c r="S14" s="184">
        <f t="shared" ref="S14:S26" ca="1" si="8">IF($D14="",0,$D14*R14)</f>
        <v>0</v>
      </c>
      <c r="T14" s="183"/>
      <c r="U14" s="184">
        <f t="shared" ref="U14:U26" ca="1" si="9">IF($D14="",0,$D14*T14)</f>
        <v>0</v>
      </c>
      <c r="V14" s="183"/>
      <c r="W14" s="184">
        <f t="shared" ref="W14:W26" ca="1" si="10">IF($D14="",0,$D14*V14)</f>
        <v>0</v>
      </c>
      <c r="X14" s="183"/>
      <c r="Y14" s="184">
        <f t="shared" ref="Y14:Y26" ca="1" si="11">IF($D14="",0,$D14*X14)</f>
        <v>0</v>
      </c>
      <c r="Z14" s="183"/>
      <c r="AA14" s="184">
        <f t="shared" ref="AA14:AA26" ca="1" si="12">IF($D14="",0,$D14*Z14)</f>
        <v>0</v>
      </c>
      <c r="AB14" s="104"/>
      <c r="AC14" s="100">
        <f t="shared" ref="AC14:AC26" ca="1" si="13">IF($D14="",0,$D14*AB14)</f>
        <v>0</v>
      </c>
      <c r="AD14" s="122"/>
      <c r="AE14" s="147">
        <f t="shared" ref="AE14:AE26" ca="1" si="14">IF($D14="",0,$D14*AD14)</f>
        <v>0</v>
      </c>
      <c r="AF14" s="122"/>
      <c r="AG14" s="147">
        <f t="shared" ref="AG14:AG26" ca="1" si="15">IF($D14="",0,$D14*AF14)</f>
        <v>0</v>
      </c>
      <c r="AH14" s="122"/>
      <c r="AI14" s="147">
        <f t="shared" ref="AI14:AI26" ca="1" si="16">IF($D14="",0,$D14*AH14)</f>
        <v>0</v>
      </c>
      <c r="AJ14" s="288"/>
      <c r="AK14" s="147">
        <f t="shared" ref="AK14:AK26" ca="1" si="17">IF($D14="",0,$D14*AJ14)</f>
        <v>0</v>
      </c>
      <c r="AL14" s="288"/>
      <c r="AM14" s="147">
        <f t="shared" ref="AM14:AM26" ca="1" si="18">IF($D14="",0,$D14*AL14)</f>
        <v>0</v>
      </c>
      <c r="AN14" s="122"/>
      <c r="AO14" s="147">
        <f t="shared" ref="AO14:AO26" ca="1" si="19">IF($D14="",0,$D14*AN14)</f>
        <v>0</v>
      </c>
      <c r="AP14" s="104"/>
      <c r="AQ14" s="100">
        <f t="shared" ref="AQ14:AQ26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t="shared" ref="AS15:AS26" ca="1" si="21">IF($D15="",0,$D15*AR15)</f>
        <v>0</v>
      </c>
      <c r="AT15" s="83">
        <f t="shared" ca="1" si="1"/>
        <v>0</v>
      </c>
    </row>
    <row r="16" spans="1:48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ca="1" si="21"/>
        <v>0</v>
      </c>
      <c r="AT16" s="83">
        <f t="shared" ca="1" si="1"/>
        <v>0</v>
      </c>
    </row>
    <row r="17" spans="1:46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83"/>
      <c r="AA17" s="184">
        <f t="shared" si="12"/>
        <v>0</v>
      </c>
      <c r="AB17" s="104"/>
      <c r="AC17" s="100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288"/>
      <c r="AK17" s="147">
        <f t="shared" si="17"/>
        <v>0</v>
      </c>
      <c r="AL17" s="288"/>
      <c r="AM17" s="147">
        <f t="shared" si="18"/>
        <v>0</v>
      </c>
      <c r="AN17" s="122"/>
      <c r="AO17" s="147">
        <f t="shared" si="19"/>
        <v>0</v>
      </c>
      <c r="AP17" s="104"/>
      <c r="AQ17" s="100">
        <f t="shared" si="20"/>
        <v>0</v>
      </c>
      <c r="AR17" s="171"/>
      <c r="AS17" s="140">
        <f>IF($D17="",0,$D17*AR17)</f>
        <v>0</v>
      </c>
      <c r="AT17" s="83">
        <f t="shared" si="1"/>
        <v>0</v>
      </c>
    </row>
    <row r="18" spans="1:46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F18+H18+J18+L18+N18++V18+Z18+AH18+AN18+P18+R18+T18+AB18+AD18+AF18+AP18+AR18+X18+AJ18+AL18</f>
        <v>12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/>
      <c r="M18" s="147">
        <f t="shared" ca="1" si="5"/>
        <v>0</v>
      </c>
      <c r="N18" s="122">
        <v>3</v>
      </c>
      <c r="O18" s="147">
        <f t="shared" ca="1" si="6"/>
        <v>420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1.5</v>
      </c>
      <c r="AA18" s="147">
        <f t="shared" ca="1" si="12"/>
        <v>210</v>
      </c>
      <c r="AB18" s="104"/>
      <c r="AC18" s="100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/>
      <c r="AI18" s="147">
        <f t="shared" ca="1" si="16"/>
        <v>0</v>
      </c>
      <c r="AJ18" s="288">
        <v>5</v>
      </c>
      <c r="AK18" s="147">
        <f t="shared" ca="1" si="17"/>
        <v>700</v>
      </c>
      <c r="AL18" s="288"/>
      <c r="AM18" s="147">
        <f t="shared" ca="1" si="18"/>
        <v>0</v>
      </c>
      <c r="AN18" s="122">
        <v>2.5</v>
      </c>
      <c r="AO18" s="147">
        <f t="shared" ca="1" si="19"/>
        <v>350</v>
      </c>
      <c r="AP18" s="104"/>
      <c r="AQ18" s="100">
        <f t="shared" ca="1" si="20"/>
        <v>0</v>
      </c>
      <c r="AR18" s="171"/>
      <c r="AS18" s="140">
        <f ca="1">IF($D18="",0,$D18*AR18)</f>
        <v>0</v>
      </c>
      <c r="AT18" s="83">
        <f ca="1">IF(D18="",0,D18*E18)</f>
        <v>1680</v>
      </c>
    </row>
    <row r="19" spans="1:46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84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t="shared" ca="1" si="21"/>
        <v>0</v>
      </c>
      <c r="AT19" s="83">
        <f t="shared" ca="1" si="1"/>
        <v>0</v>
      </c>
    </row>
    <row r="20" spans="1:46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84">
        <f t="shared" si="12"/>
        <v>0</v>
      </c>
      <c r="AB24" s="104"/>
      <c r="AC24" s="100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288"/>
      <c r="AK24" s="147">
        <f t="shared" si="17"/>
        <v>0</v>
      </c>
      <c r="AL24" s="288"/>
      <c r="AM24" s="147">
        <f t="shared" si="18"/>
        <v>0</v>
      </c>
      <c r="AN24" s="122"/>
      <c r="AO24" s="147">
        <f t="shared" si="19"/>
        <v>0</v>
      </c>
      <c r="AP24" s="104"/>
      <c r="AQ24" s="100">
        <f t="shared" si="20"/>
        <v>0</v>
      </c>
      <c r="AR24" s="171"/>
      <c r="AS24" s="140">
        <f t="shared" si="21"/>
        <v>0</v>
      </c>
      <c r="AT24" s="83">
        <f t="shared" si="1"/>
        <v>0</v>
      </c>
    </row>
    <row r="25" spans="1:46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>F26+H26+J26+L26+N26++V26+Z26+AH26+AN26+P26+R26+T26+AB26+AD26+AF26+AP26+AR26+X26+AJ26+AL26</f>
        <v>6.25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6.25</v>
      </c>
      <c r="M26" s="147">
        <f t="shared" ca="1" si="5"/>
        <v>737.5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737.5</v>
      </c>
    </row>
    <row r="27" spans="1:46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ref="E27:E90" si="22">F27+H27+J27+L27+N27++V27+Z27+AH27+AN27+P27+R27+T27+AB27+AD27+AF27+AP27+AR27+X27+AJ27+AL27</f>
        <v>0</v>
      </c>
      <c r="F27" s="107"/>
      <c r="G27" s="100">
        <f t="shared" ref="G27:G90" si="23">IF($D27="",0,$D27*F27)</f>
        <v>0</v>
      </c>
      <c r="H27" s="122"/>
      <c r="I27" s="147">
        <f t="shared" ref="I27:I90" si="24">IF($D27="",0,$D27*H27)</f>
        <v>0</v>
      </c>
      <c r="J27" s="122"/>
      <c r="K27" s="147">
        <f t="shared" ref="K27:K90" si="25">IF($D27="",0,$D27*J27)</f>
        <v>0</v>
      </c>
      <c r="L27" s="122"/>
      <c r="M27" s="147">
        <f t="shared" ref="M27:M90" si="26">IF($D27="",0,$D27*L27)</f>
        <v>0</v>
      </c>
      <c r="N27" s="122"/>
      <c r="O27" s="147">
        <f t="shared" ref="O27:O90" si="27">IF($D27="",0,$D27*N27)</f>
        <v>0</v>
      </c>
      <c r="P27" s="104"/>
      <c r="Q27" s="100">
        <f t="shared" ref="Q27:Q90" si="28">IF($D27="",0,$D27*P27)</f>
        <v>0</v>
      </c>
      <c r="R27" s="183"/>
      <c r="S27" s="184">
        <f t="shared" ref="S27:S90" si="29">IF($D27="",0,$D27*R27)</f>
        <v>0</v>
      </c>
      <c r="T27" s="183"/>
      <c r="U27" s="184">
        <f t="shared" ref="U27:U90" si="30">IF($D27="",0,$D27*T27)</f>
        <v>0</v>
      </c>
      <c r="V27" s="122"/>
      <c r="W27" s="147">
        <f t="shared" ref="W27:W90" si="31">IF($D27="",0,$D27*V27)</f>
        <v>0</v>
      </c>
      <c r="X27" s="122"/>
      <c r="Y27" s="147">
        <f t="shared" ref="Y27:Y90" si="32">IF($D27="",0,$D27*X27)</f>
        <v>0</v>
      </c>
      <c r="Z27" s="122"/>
      <c r="AA27" s="184">
        <f t="shared" ref="AA27:AA90" si="33">IF($D27="",0,$D27*Z27)</f>
        <v>0</v>
      </c>
      <c r="AB27" s="104"/>
      <c r="AC27" s="100">
        <f t="shared" ref="AC27:AC90" si="34">IF($D27="",0,$D27*AB27)</f>
        <v>0</v>
      </c>
      <c r="AD27" s="122"/>
      <c r="AE27" s="147">
        <f t="shared" ref="AE27:AE90" si="35">IF($D27="",0,$D27*AD27)</f>
        <v>0</v>
      </c>
      <c r="AF27" s="122"/>
      <c r="AG27" s="147">
        <f t="shared" ref="AG27:AG90" si="36">IF($D27="",0,$D27*AF27)</f>
        <v>0</v>
      </c>
      <c r="AH27" s="122"/>
      <c r="AI27" s="147">
        <f t="shared" ref="AI27:AI90" si="37">IF($D27="",0,$D27*AH27)</f>
        <v>0</v>
      </c>
      <c r="AJ27" s="288"/>
      <c r="AK27" s="147">
        <f t="shared" ref="AK27:AK90" si="38">IF($D27="",0,$D27*AJ27)</f>
        <v>0</v>
      </c>
      <c r="AL27" s="288"/>
      <c r="AM27" s="147">
        <f t="shared" ref="AM27:AM90" si="39">IF($D27="",0,$D27*AL27)</f>
        <v>0</v>
      </c>
      <c r="AN27" s="122"/>
      <c r="AO27" s="147">
        <f t="shared" ref="AO27:AO90" si="40">IF($D27="",0,$D27*AN27)</f>
        <v>0</v>
      </c>
      <c r="AP27" s="104"/>
      <c r="AQ27" s="100">
        <f t="shared" ref="AQ27:AQ90" si="41">IF($D27="",0,$D27*AP27)</f>
        <v>0</v>
      </c>
      <c r="AR27" s="171"/>
      <c r="AS27" s="140">
        <f t="shared" ref="AS27:AS90" si="42">IF($D27="",0,$D27*AR27)</f>
        <v>0</v>
      </c>
      <c r="AT27" s="83">
        <f t="shared" si="1"/>
        <v>0</v>
      </c>
    </row>
    <row r="28" spans="1:46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2"/>
        <v>0</v>
      </c>
      <c r="F28" s="107"/>
      <c r="G28" s="100">
        <f t="shared" ca="1" si="23"/>
        <v>0</v>
      </c>
      <c r="H28" s="122"/>
      <c r="I28" s="147">
        <f t="shared" ca="1" si="24"/>
        <v>0</v>
      </c>
      <c r="J28" s="122"/>
      <c r="K28" s="147">
        <f t="shared" ca="1" si="25"/>
        <v>0</v>
      </c>
      <c r="L28" s="122"/>
      <c r="M28" s="147">
        <f t="shared" ca="1" si="26"/>
        <v>0</v>
      </c>
      <c r="N28" s="122"/>
      <c r="O28" s="147">
        <f t="shared" ca="1" si="27"/>
        <v>0</v>
      </c>
      <c r="P28" s="104"/>
      <c r="Q28" s="100">
        <f t="shared" ca="1" si="28"/>
        <v>0</v>
      </c>
      <c r="R28" s="183"/>
      <c r="S28" s="184">
        <f t="shared" ca="1" si="29"/>
        <v>0</v>
      </c>
      <c r="T28" s="183"/>
      <c r="U28" s="184">
        <f t="shared" ca="1" si="30"/>
        <v>0</v>
      </c>
      <c r="V28" s="122"/>
      <c r="W28" s="147">
        <f t="shared" ca="1" si="31"/>
        <v>0</v>
      </c>
      <c r="X28" s="122"/>
      <c r="Y28" s="147">
        <f t="shared" ca="1" si="32"/>
        <v>0</v>
      </c>
      <c r="Z28" s="122"/>
      <c r="AA28" s="184">
        <f t="shared" ca="1" si="33"/>
        <v>0</v>
      </c>
      <c r="AB28" s="104"/>
      <c r="AC28" s="100">
        <f t="shared" ca="1" si="34"/>
        <v>0</v>
      </c>
      <c r="AD28" s="122"/>
      <c r="AE28" s="147">
        <f t="shared" ca="1" si="35"/>
        <v>0</v>
      </c>
      <c r="AF28" s="122"/>
      <c r="AG28" s="147">
        <f t="shared" ca="1" si="36"/>
        <v>0</v>
      </c>
      <c r="AH28" s="122"/>
      <c r="AI28" s="147">
        <f t="shared" ca="1" si="37"/>
        <v>0</v>
      </c>
      <c r="AJ28" s="288"/>
      <c r="AK28" s="147">
        <f t="shared" ca="1" si="38"/>
        <v>0</v>
      </c>
      <c r="AL28" s="288"/>
      <c r="AM28" s="147">
        <f t="shared" ca="1" si="39"/>
        <v>0</v>
      </c>
      <c r="AN28" s="122"/>
      <c r="AO28" s="147">
        <f t="shared" ca="1" si="40"/>
        <v>0</v>
      </c>
      <c r="AP28" s="104"/>
      <c r="AQ28" s="100">
        <f t="shared" ca="1" si="41"/>
        <v>0</v>
      </c>
      <c r="AR28" s="171"/>
      <c r="AS28" s="140">
        <f t="shared" ca="1" si="42"/>
        <v>0</v>
      </c>
      <c r="AT28" s="83">
        <f t="shared" ca="1" si="1"/>
        <v>0</v>
      </c>
    </row>
    <row r="29" spans="1:46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2"/>
        <v>0</v>
      </c>
      <c r="F29" s="107"/>
      <c r="G29" s="100">
        <f t="shared" ca="1" si="23"/>
        <v>0</v>
      </c>
      <c r="H29" s="122"/>
      <c r="I29" s="147">
        <f t="shared" ca="1" si="24"/>
        <v>0</v>
      </c>
      <c r="J29" s="122"/>
      <c r="K29" s="147">
        <f t="shared" ca="1" si="25"/>
        <v>0</v>
      </c>
      <c r="L29" s="122"/>
      <c r="M29" s="147">
        <f t="shared" ca="1" si="26"/>
        <v>0</v>
      </c>
      <c r="N29" s="122"/>
      <c r="O29" s="147">
        <f t="shared" ca="1" si="27"/>
        <v>0</v>
      </c>
      <c r="P29" s="104"/>
      <c r="Q29" s="100">
        <f t="shared" ca="1" si="28"/>
        <v>0</v>
      </c>
      <c r="R29" s="183"/>
      <c r="S29" s="184">
        <f t="shared" ca="1" si="29"/>
        <v>0</v>
      </c>
      <c r="T29" s="183"/>
      <c r="U29" s="184">
        <f t="shared" ca="1" si="30"/>
        <v>0</v>
      </c>
      <c r="V29" s="122"/>
      <c r="W29" s="147">
        <f t="shared" ca="1" si="31"/>
        <v>0</v>
      </c>
      <c r="X29" s="122"/>
      <c r="Y29" s="147">
        <f t="shared" ca="1" si="32"/>
        <v>0</v>
      </c>
      <c r="Z29" s="122"/>
      <c r="AA29" s="184">
        <f t="shared" ca="1" si="33"/>
        <v>0</v>
      </c>
      <c r="AB29" s="104"/>
      <c r="AC29" s="100">
        <f t="shared" ca="1" si="34"/>
        <v>0</v>
      </c>
      <c r="AD29" s="122"/>
      <c r="AE29" s="147">
        <f t="shared" ca="1" si="35"/>
        <v>0</v>
      </c>
      <c r="AF29" s="122"/>
      <c r="AG29" s="147">
        <f t="shared" ca="1" si="36"/>
        <v>0</v>
      </c>
      <c r="AH29" s="122"/>
      <c r="AI29" s="147">
        <f t="shared" ca="1" si="37"/>
        <v>0</v>
      </c>
      <c r="AJ29" s="288"/>
      <c r="AK29" s="147">
        <f t="shared" ca="1" si="38"/>
        <v>0</v>
      </c>
      <c r="AL29" s="288"/>
      <c r="AM29" s="147">
        <f t="shared" ca="1" si="39"/>
        <v>0</v>
      </c>
      <c r="AN29" s="122"/>
      <c r="AO29" s="147">
        <f t="shared" ca="1" si="40"/>
        <v>0</v>
      </c>
      <c r="AP29" s="104"/>
      <c r="AQ29" s="100">
        <f t="shared" ca="1" si="41"/>
        <v>0</v>
      </c>
      <c r="AR29" s="171"/>
      <c r="AS29" s="140">
        <f t="shared" ca="1" si="42"/>
        <v>0</v>
      </c>
      <c r="AT29" s="83">
        <f t="shared" ca="1" si="1"/>
        <v>0</v>
      </c>
    </row>
    <row r="30" spans="1:46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2"/>
        <v>0</v>
      </c>
      <c r="F30" s="107"/>
      <c r="G30" s="100">
        <f t="shared" ca="1" si="23"/>
        <v>0</v>
      </c>
      <c r="H30" s="122"/>
      <c r="I30" s="147">
        <f t="shared" ca="1" si="24"/>
        <v>0</v>
      </c>
      <c r="J30" s="122"/>
      <c r="K30" s="147">
        <f t="shared" ca="1" si="25"/>
        <v>0</v>
      </c>
      <c r="L30" s="122"/>
      <c r="M30" s="147">
        <f t="shared" ca="1" si="26"/>
        <v>0</v>
      </c>
      <c r="N30" s="122"/>
      <c r="O30" s="147">
        <f t="shared" ca="1" si="27"/>
        <v>0</v>
      </c>
      <c r="P30" s="104"/>
      <c r="Q30" s="100">
        <f t="shared" ca="1" si="28"/>
        <v>0</v>
      </c>
      <c r="R30" s="183"/>
      <c r="S30" s="184">
        <f t="shared" ca="1" si="29"/>
        <v>0</v>
      </c>
      <c r="T30" s="183"/>
      <c r="U30" s="184">
        <f t="shared" ca="1" si="30"/>
        <v>0</v>
      </c>
      <c r="V30" s="122"/>
      <c r="W30" s="147">
        <f t="shared" ca="1" si="31"/>
        <v>0</v>
      </c>
      <c r="X30" s="122"/>
      <c r="Y30" s="147">
        <f t="shared" ca="1" si="32"/>
        <v>0</v>
      </c>
      <c r="Z30" s="122"/>
      <c r="AA30" s="184">
        <f t="shared" ca="1" si="33"/>
        <v>0</v>
      </c>
      <c r="AB30" s="104"/>
      <c r="AC30" s="100">
        <f t="shared" ca="1" si="34"/>
        <v>0</v>
      </c>
      <c r="AD30" s="122"/>
      <c r="AE30" s="147">
        <f t="shared" ca="1" si="35"/>
        <v>0</v>
      </c>
      <c r="AF30" s="122"/>
      <c r="AG30" s="147">
        <f t="shared" ca="1" si="36"/>
        <v>0</v>
      </c>
      <c r="AH30" s="122"/>
      <c r="AI30" s="147">
        <f t="shared" ca="1" si="37"/>
        <v>0</v>
      </c>
      <c r="AJ30" s="288"/>
      <c r="AK30" s="147">
        <f t="shared" ca="1" si="38"/>
        <v>0</v>
      </c>
      <c r="AL30" s="288"/>
      <c r="AM30" s="147">
        <f t="shared" ca="1" si="39"/>
        <v>0</v>
      </c>
      <c r="AN30" s="122"/>
      <c r="AO30" s="147">
        <f t="shared" ca="1" si="40"/>
        <v>0</v>
      </c>
      <c r="AP30" s="104"/>
      <c r="AQ30" s="100">
        <f t="shared" ca="1" si="41"/>
        <v>0</v>
      </c>
      <c r="AR30" s="171"/>
      <c r="AS30" s="140">
        <f t="shared" ca="1" si="42"/>
        <v>0</v>
      </c>
      <c r="AT30" s="83">
        <f t="shared" ca="1" si="1"/>
        <v>0</v>
      </c>
    </row>
    <row r="31" spans="1:46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2"/>
        <v>0</v>
      </c>
      <c r="F31" s="107"/>
      <c r="G31" s="100">
        <f t="shared" ca="1" si="23"/>
        <v>0</v>
      </c>
      <c r="H31" s="122"/>
      <c r="I31" s="147">
        <f t="shared" ca="1" si="24"/>
        <v>0</v>
      </c>
      <c r="J31" s="122"/>
      <c r="K31" s="147">
        <f t="shared" ca="1" si="25"/>
        <v>0</v>
      </c>
      <c r="L31" s="122"/>
      <c r="M31" s="147">
        <f t="shared" ca="1" si="26"/>
        <v>0</v>
      </c>
      <c r="N31" s="122"/>
      <c r="O31" s="147">
        <f t="shared" ca="1" si="27"/>
        <v>0</v>
      </c>
      <c r="P31" s="104"/>
      <c r="Q31" s="100">
        <f t="shared" ca="1" si="28"/>
        <v>0</v>
      </c>
      <c r="R31" s="183"/>
      <c r="S31" s="184">
        <f t="shared" ca="1" si="29"/>
        <v>0</v>
      </c>
      <c r="T31" s="183"/>
      <c r="U31" s="184">
        <f t="shared" ca="1" si="30"/>
        <v>0</v>
      </c>
      <c r="V31" s="122"/>
      <c r="W31" s="147">
        <f t="shared" ca="1" si="31"/>
        <v>0</v>
      </c>
      <c r="X31" s="122"/>
      <c r="Y31" s="147">
        <f t="shared" ca="1" si="32"/>
        <v>0</v>
      </c>
      <c r="Z31" s="122"/>
      <c r="AA31" s="184">
        <f t="shared" ca="1" si="33"/>
        <v>0</v>
      </c>
      <c r="AB31" s="104"/>
      <c r="AC31" s="100">
        <f t="shared" ca="1" si="34"/>
        <v>0</v>
      </c>
      <c r="AD31" s="122"/>
      <c r="AE31" s="147">
        <f t="shared" ca="1" si="35"/>
        <v>0</v>
      </c>
      <c r="AF31" s="122"/>
      <c r="AG31" s="147">
        <f t="shared" ca="1" si="36"/>
        <v>0</v>
      </c>
      <c r="AH31" s="122"/>
      <c r="AI31" s="147">
        <f t="shared" ca="1" si="37"/>
        <v>0</v>
      </c>
      <c r="AJ31" s="288"/>
      <c r="AK31" s="147">
        <f t="shared" ca="1" si="38"/>
        <v>0</v>
      </c>
      <c r="AL31" s="288"/>
      <c r="AM31" s="147">
        <f t="shared" ca="1" si="39"/>
        <v>0</v>
      </c>
      <c r="AN31" s="122"/>
      <c r="AO31" s="147">
        <f t="shared" ca="1" si="40"/>
        <v>0</v>
      </c>
      <c r="AP31" s="104"/>
      <c r="AQ31" s="100">
        <f t="shared" ca="1" si="41"/>
        <v>0</v>
      </c>
      <c r="AR31" s="171"/>
      <c r="AS31" s="140">
        <f t="shared" ca="1" si="42"/>
        <v>0</v>
      </c>
      <c r="AT31" s="83">
        <f t="shared" ca="1" si="1"/>
        <v>0</v>
      </c>
    </row>
    <row r="32" spans="1:46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2"/>
        <v>0</v>
      </c>
      <c r="F32" s="107"/>
      <c r="G32" s="100">
        <f t="shared" ca="1" si="23"/>
        <v>0</v>
      </c>
      <c r="H32" s="122"/>
      <c r="I32" s="147">
        <f t="shared" ca="1" si="24"/>
        <v>0</v>
      </c>
      <c r="J32" s="122"/>
      <c r="K32" s="147">
        <f t="shared" ca="1" si="25"/>
        <v>0</v>
      </c>
      <c r="L32" s="122"/>
      <c r="M32" s="147">
        <f t="shared" ca="1" si="26"/>
        <v>0</v>
      </c>
      <c r="N32" s="122"/>
      <c r="O32" s="147">
        <f t="shared" ca="1" si="27"/>
        <v>0</v>
      </c>
      <c r="P32" s="104"/>
      <c r="Q32" s="100">
        <f t="shared" ca="1" si="28"/>
        <v>0</v>
      </c>
      <c r="R32" s="183"/>
      <c r="S32" s="184">
        <f t="shared" ca="1" si="29"/>
        <v>0</v>
      </c>
      <c r="T32" s="183"/>
      <c r="U32" s="184">
        <f t="shared" ca="1" si="30"/>
        <v>0</v>
      </c>
      <c r="V32" s="122"/>
      <c r="W32" s="147">
        <f t="shared" ca="1" si="31"/>
        <v>0</v>
      </c>
      <c r="X32" s="122"/>
      <c r="Y32" s="147">
        <f t="shared" ca="1" si="32"/>
        <v>0</v>
      </c>
      <c r="Z32" s="122"/>
      <c r="AA32" s="184">
        <f t="shared" ca="1" si="33"/>
        <v>0</v>
      </c>
      <c r="AB32" s="104"/>
      <c r="AC32" s="100">
        <f t="shared" ca="1" si="34"/>
        <v>0</v>
      </c>
      <c r="AD32" s="122"/>
      <c r="AE32" s="147">
        <f t="shared" ca="1" si="35"/>
        <v>0</v>
      </c>
      <c r="AF32" s="122"/>
      <c r="AG32" s="147">
        <f t="shared" ca="1" si="36"/>
        <v>0</v>
      </c>
      <c r="AH32" s="122"/>
      <c r="AI32" s="147">
        <f t="shared" ca="1" si="37"/>
        <v>0</v>
      </c>
      <c r="AJ32" s="288"/>
      <c r="AK32" s="147">
        <f t="shared" ca="1" si="38"/>
        <v>0</v>
      </c>
      <c r="AL32" s="288"/>
      <c r="AM32" s="147">
        <f t="shared" ca="1" si="39"/>
        <v>0</v>
      </c>
      <c r="AN32" s="122"/>
      <c r="AO32" s="147">
        <f t="shared" ca="1" si="40"/>
        <v>0</v>
      </c>
      <c r="AP32" s="104"/>
      <c r="AQ32" s="100">
        <f t="shared" ca="1" si="41"/>
        <v>0</v>
      </c>
      <c r="AR32" s="171"/>
      <c r="AS32" s="140">
        <f t="shared" ca="1" si="42"/>
        <v>0</v>
      </c>
      <c r="AT32" s="83">
        <f t="shared" ca="1" si="1"/>
        <v>0</v>
      </c>
    </row>
    <row r="33" spans="1:46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2"/>
        <v>1</v>
      </c>
      <c r="F33" s="107"/>
      <c r="G33" s="100">
        <f t="shared" ca="1" si="23"/>
        <v>0</v>
      </c>
      <c r="H33" s="122"/>
      <c r="I33" s="147">
        <f t="shared" ca="1" si="24"/>
        <v>0</v>
      </c>
      <c r="J33" s="122"/>
      <c r="K33" s="147">
        <f t="shared" ca="1" si="25"/>
        <v>0</v>
      </c>
      <c r="L33" s="122"/>
      <c r="M33" s="147">
        <f t="shared" ca="1" si="26"/>
        <v>0</v>
      </c>
      <c r="N33" s="122">
        <v>0.5</v>
      </c>
      <c r="O33" s="147">
        <f t="shared" ca="1" si="27"/>
        <v>50</v>
      </c>
      <c r="P33" s="104"/>
      <c r="Q33" s="100">
        <f t="shared" ca="1" si="28"/>
        <v>0</v>
      </c>
      <c r="R33" s="183"/>
      <c r="S33" s="184">
        <f t="shared" ca="1" si="29"/>
        <v>0</v>
      </c>
      <c r="T33" s="183"/>
      <c r="U33" s="184">
        <f t="shared" ca="1" si="30"/>
        <v>0</v>
      </c>
      <c r="V33" s="122"/>
      <c r="W33" s="147">
        <f t="shared" ca="1" si="31"/>
        <v>0</v>
      </c>
      <c r="X33" s="122"/>
      <c r="Y33" s="147">
        <f t="shared" ca="1" si="32"/>
        <v>0</v>
      </c>
      <c r="Z33" s="122">
        <v>0.25</v>
      </c>
      <c r="AA33" s="184">
        <f t="shared" ca="1" si="33"/>
        <v>25</v>
      </c>
      <c r="AB33" s="104"/>
      <c r="AC33" s="100">
        <f t="shared" ca="1" si="34"/>
        <v>0</v>
      </c>
      <c r="AD33" s="122"/>
      <c r="AE33" s="147">
        <f t="shared" ca="1" si="35"/>
        <v>0</v>
      </c>
      <c r="AF33" s="122"/>
      <c r="AG33" s="147">
        <f t="shared" ca="1" si="36"/>
        <v>0</v>
      </c>
      <c r="AH33" s="122"/>
      <c r="AI33" s="147">
        <f t="shared" ca="1" si="37"/>
        <v>0</v>
      </c>
      <c r="AJ33" s="288"/>
      <c r="AK33" s="147">
        <f t="shared" ca="1" si="38"/>
        <v>0</v>
      </c>
      <c r="AL33" s="288"/>
      <c r="AM33" s="147">
        <f t="shared" ca="1" si="39"/>
        <v>0</v>
      </c>
      <c r="AN33" s="122">
        <v>0.25</v>
      </c>
      <c r="AO33" s="147">
        <f t="shared" ca="1" si="40"/>
        <v>25</v>
      </c>
      <c r="AP33" s="104"/>
      <c r="AQ33" s="100">
        <f t="shared" ca="1" si="41"/>
        <v>0</v>
      </c>
      <c r="AR33" s="171"/>
      <c r="AS33" s="140">
        <f t="shared" ca="1" si="42"/>
        <v>0</v>
      </c>
      <c r="AT33" s="83">
        <f t="shared" ca="1" si="1"/>
        <v>100</v>
      </c>
    </row>
    <row r="34" spans="1:46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2"/>
        <v>0</v>
      </c>
      <c r="F34" s="107"/>
      <c r="G34" s="100">
        <f t="shared" ca="1" si="23"/>
        <v>0</v>
      </c>
      <c r="H34" s="122"/>
      <c r="I34" s="147">
        <f t="shared" ca="1" si="24"/>
        <v>0</v>
      </c>
      <c r="J34" s="122"/>
      <c r="K34" s="147">
        <f t="shared" ca="1" si="25"/>
        <v>0</v>
      </c>
      <c r="L34" s="122"/>
      <c r="M34" s="147">
        <f t="shared" ca="1" si="26"/>
        <v>0</v>
      </c>
      <c r="N34" s="122"/>
      <c r="O34" s="147">
        <f t="shared" ca="1" si="27"/>
        <v>0</v>
      </c>
      <c r="P34" s="104"/>
      <c r="Q34" s="100">
        <f t="shared" ca="1" si="28"/>
        <v>0</v>
      </c>
      <c r="R34" s="183"/>
      <c r="S34" s="184">
        <f t="shared" ca="1" si="29"/>
        <v>0</v>
      </c>
      <c r="T34" s="183"/>
      <c r="U34" s="184">
        <f t="shared" ca="1" si="30"/>
        <v>0</v>
      </c>
      <c r="V34" s="122"/>
      <c r="W34" s="147">
        <f t="shared" ca="1" si="31"/>
        <v>0</v>
      </c>
      <c r="X34" s="122"/>
      <c r="Y34" s="147">
        <f t="shared" ca="1" si="32"/>
        <v>0</v>
      </c>
      <c r="Z34" s="122"/>
      <c r="AA34" s="184">
        <f t="shared" ca="1" si="33"/>
        <v>0</v>
      </c>
      <c r="AB34" s="104"/>
      <c r="AC34" s="100">
        <f t="shared" ca="1" si="34"/>
        <v>0</v>
      </c>
      <c r="AD34" s="122"/>
      <c r="AE34" s="147">
        <f t="shared" ca="1" si="35"/>
        <v>0</v>
      </c>
      <c r="AF34" s="122"/>
      <c r="AG34" s="147">
        <f t="shared" ca="1" si="36"/>
        <v>0</v>
      </c>
      <c r="AH34" s="122"/>
      <c r="AI34" s="147">
        <f t="shared" ca="1" si="37"/>
        <v>0</v>
      </c>
      <c r="AJ34" s="288"/>
      <c r="AK34" s="147">
        <f t="shared" ca="1" si="38"/>
        <v>0</v>
      </c>
      <c r="AL34" s="288"/>
      <c r="AM34" s="147">
        <f t="shared" ca="1" si="39"/>
        <v>0</v>
      </c>
      <c r="AN34" s="122"/>
      <c r="AO34" s="147">
        <f t="shared" ca="1" si="40"/>
        <v>0</v>
      </c>
      <c r="AP34" s="104"/>
      <c r="AQ34" s="100">
        <f t="shared" ca="1" si="41"/>
        <v>0</v>
      </c>
      <c r="AR34" s="171"/>
      <c r="AS34" s="140">
        <f t="shared" ca="1" si="42"/>
        <v>0</v>
      </c>
      <c r="AT34" s="83">
        <f t="shared" ca="1" si="1"/>
        <v>0</v>
      </c>
    </row>
    <row r="35" spans="1:46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2"/>
        <v>0</v>
      </c>
      <c r="F35" s="107"/>
      <c r="G35" s="100">
        <f t="shared" ca="1" si="23"/>
        <v>0</v>
      </c>
      <c r="H35" s="122"/>
      <c r="I35" s="147">
        <f t="shared" ca="1" si="24"/>
        <v>0</v>
      </c>
      <c r="J35" s="122"/>
      <c r="K35" s="147">
        <f t="shared" ca="1" si="25"/>
        <v>0</v>
      </c>
      <c r="L35" s="122"/>
      <c r="M35" s="147">
        <f t="shared" ca="1" si="26"/>
        <v>0</v>
      </c>
      <c r="N35" s="122"/>
      <c r="O35" s="147">
        <f t="shared" ca="1" si="27"/>
        <v>0</v>
      </c>
      <c r="P35" s="104"/>
      <c r="Q35" s="100">
        <f t="shared" ca="1" si="28"/>
        <v>0</v>
      </c>
      <c r="R35" s="183"/>
      <c r="S35" s="184">
        <f t="shared" ca="1" si="29"/>
        <v>0</v>
      </c>
      <c r="T35" s="183"/>
      <c r="U35" s="184">
        <f t="shared" ca="1" si="30"/>
        <v>0</v>
      </c>
      <c r="V35" s="122"/>
      <c r="W35" s="147">
        <f t="shared" ca="1" si="31"/>
        <v>0</v>
      </c>
      <c r="X35" s="122"/>
      <c r="Y35" s="147">
        <f t="shared" ca="1" si="32"/>
        <v>0</v>
      </c>
      <c r="Z35" s="122"/>
      <c r="AA35" s="184">
        <f t="shared" ca="1" si="33"/>
        <v>0</v>
      </c>
      <c r="AB35" s="104"/>
      <c r="AC35" s="100">
        <f t="shared" ca="1" si="34"/>
        <v>0</v>
      </c>
      <c r="AD35" s="122"/>
      <c r="AE35" s="147">
        <f t="shared" ca="1" si="35"/>
        <v>0</v>
      </c>
      <c r="AF35" s="122"/>
      <c r="AG35" s="147">
        <f t="shared" ca="1" si="36"/>
        <v>0</v>
      </c>
      <c r="AH35" s="122"/>
      <c r="AI35" s="147">
        <f t="shared" ca="1" si="37"/>
        <v>0</v>
      </c>
      <c r="AJ35" s="288"/>
      <c r="AK35" s="147">
        <f t="shared" ca="1" si="38"/>
        <v>0</v>
      </c>
      <c r="AL35" s="288"/>
      <c r="AM35" s="147">
        <f t="shared" ca="1" si="39"/>
        <v>0</v>
      </c>
      <c r="AN35" s="122"/>
      <c r="AO35" s="147">
        <f t="shared" ca="1" si="40"/>
        <v>0</v>
      </c>
      <c r="AP35" s="104"/>
      <c r="AQ35" s="100">
        <f t="shared" ca="1" si="41"/>
        <v>0</v>
      </c>
      <c r="AR35" s="171"/>
      <c r="AS35" s="140">
        <f t="shared" ca="1" si="42"/>
        <v>0</v>
      </c>
      <c r="AT35" s="83">
        <f t="shared" ca="1" si="1"/>
        <v>0</v>
      </c>
    </row>
    <row r="36" spans="1:46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2"/>
        <v>0</v>
      </c>
      <c r="F36" s="107"/>
      <c r="G36" s="100">
        <f t="shared" ca="1" si="23"/>
        <v>0</v>
      </c>
      <c r="H36" s="122"/>
      <c r="I36" s="147">
        <f t="shared" ca="1" si="24"/>
        <v>0</v>
      </c>
      <c r="J36" s="122"/>
      <c r="K36" s="147">
        <f t="shared" ca="1" si="25"/>
        <v>0</v>
      </c>
      <c r="L36" s="122"/>
      <c r="M36" s="147">
        <f t="shared" ca="1" si="26"/>
        <v>0</v>
      </c>
      <c r="N36" s="122"/>
      <c r="O36" s="147">
        <f t="shared" ca="1" si="27"/>
        <v>0</v>
      </c>
      <c r="P36" s="104"/>
      <c r="Q36" s="100">
        <f t="shared" ca="1" si="28"/>
        <v>0</v>
      </c>
      <c r="R36" s="183"/>
      <c r="S36" s="184">
        <f t="shared" ca="1" si="29"/>
        <v>0</v>
      </c>
      <c r="T36" s="183"/>
      <c r="U36" s="184">
        <f t="shared" ca="1" si="30"/>
        <v>0</v>
      </c>
      <c r="V36" s="122"/>
      <c r="W36" s="147">
        <f t="shared" ca="1" si="31"/>
        <v>0</v>
      </c>
      <c r="X36" s="122"/>
      <c r="Y36" s="147">
        <f t="shared" ca="1" si="32"/>
        <v>0</v>
      </c>
      <c r="Z36" s="122"/>
      <c r="AA36" s="184">
        <f t="shared" ca="1" si="33"/>
        <v>0</v>
      </c>
      <c r="AB36" s="104"/>
      <c r="AC36" s="100">
        <f t="shared" ca="1" si="34"/>
        <v>0</v>
      </c>
      <c r="AD36" s="122"/>
      <c r="AE36" s="147">
        <f t="shared" ca="1" si="35"/>
        <v>0</v>
      </c>
      <c r="AF36" s="122"/>
      <c r="AG36" s="147">
        <f t="shared" ca="1" si="36"/>
        <v>0</v>
      </c>
      <c r="AH36" s="122"/>
      <c r="AI36" s="147">
        <f t="shared" ca="1" si="37"/>
        <v>0</v>
      </c>
      <c r="AJ36" s="288"/>
      <c r="AK36" s="147">
        <f t="shared" ca="1" si="38"/>
        <v>0</v>
      </c>
      <c r="AL36" s="288"/>
      <c r="AM36" s="147">
        <f t="shared" ca="1" si="39"/>
        <v>0</v>
      </c>
      <c r="AN36" s="122"/>
      <c r="AO36" s="147">
        <f t="shared" ca="1" si="40"/>
        <v>0</v>
      </c>
      <c r="AP36" s="104"/>
      <c r="AQ36" s="100">
        <f t="shared" ca="1" si="41"/>
        <v>0</v>
      </c>
      <c r="AR36" s="171"/>
      <c r="AS36" s="140">
        <f t="shared" ca="1" si="42"/>
        <v>0</v>
      </c>
      <c r="AT36" s="83">
        <f t="shared" ca="1" si="1"/>
        <v>0</v>
      </c>
    </row>
    <row r="37" spans="1:46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2"/>
        <v>0</v>
      </c>
      <c r="F37" s="107"/>
      <c r="G37" s="100">
        <f t="shared" ca="1" si="23"/>
        <v>0</v>
      </c>
      <c r="H37" s="122"/>
      <c r="I37" s="147">
        <f t="shared" ca="1" si="24"/>
        <v>0</v>
      </c>
      <c r="J37" s="122"/>
      <c r="K37" s="147">
        <f t="shared" ca="1" si="25"/>
        <v>0</v>
      </c>
      <c r="L37" s="122"/>
      <c r="M37" s="147">
        <f t="shared" ca="1" si="26"/>
        <v>0</v>
      </c>
      <c r="N37" s="122"/>
      <c r="O37" s="147">
        <f t="shared" ca="1" si="27"/>
        <v>0</v>
      </c>
      <c r="P37" s="104"/>
      <c r="Q37" s="100">
        <f t="shared" ca="1" si="28"/>
        <v>0</v>
      </c>
      <c r="R37" s="183"/>
      <c r="S37" s="184">
        <f t="shared" ca="1" si="29"/>
        <v>0</v>
      </c>
      <c r="T37" s="183"/>
      <c r="U37" s="184">
        <f t="shared" ca="1" si="30"/>
        <v>0</v>
      </c>
      <c r="V37" s="122"/>
      <c r="W37" s="147">
        <f t="shared" ca="1" si="31"/>
        <v>0</v>
      </c>
      <c r="X37" s="122"/>
      <c r="Y37" s="147">
        <f t="shared" ca="1" si="32"/>
        <v>0</v>
      </c>
      <c r="Z37" s="122"/>
      <c r="AA37" s="184">
        <f t="shared" ca="1" si="33"/>
        <v>0</v>
      </c>
      <c r="AB37" s="104"/>
      <c r="AC37" s="100">
        <f t="shared" ca="1" si="34"/>
        <v>0</v>
      </c>
      <c r="AD37" s="122"/>
      <c r="AE37" s="147">
        <f t="shared" ca="1" si="35"/>
        <v>0</v>
      </c>
      <c r="AF37" s="122"/>
      <c r="AG37" s="147">
        <f t="shared" ca="1" si="36"/>
        <v>0</v>
      </c>
      <c r="AH37" s="122"/>
      <c r="AI37" s="147">
        <f t="shared" ca="1" si="37"/>
        <v>0</v>
      </c>
      <c r="AJ37" s="288"/>
      <c r="AK37" s="147">
        <f t="shared" ca="1" si="38"/>
        <v>0</v>
      </c>
      <c r="AL37" s="288"/>
      <c r="AM37" s="147">
        <f t="shared" ca="1" si="39"/>
        <v>0</v>
      </c>
      <c r="AN37" s="122"/>
      <c r="AO37" s="147">
        <f t="shared" ca="1" si="40"/>
        <v>0</v>
      </c>
      <c r="AP37" s="104"/>
      <c r="AQ37" s="100">
        <f t="shared" ca="1" si="41"/>
        <v>0</v>
      </c>
      <c r="AR37" s="171"/>
      <c r="AS37" s="140">
        <f t="shared" ca="1" si="42"/>
        <v>0</v>
      </c>
      <c r="AT37" s="83">
        <f t="shared" ca="1" si="1"/>
        <v>0</v>
      </c>
    </row>
    <row r="38" spans="1:46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2"/>
        <v>0</v>
      </c>
      <c r="F38" s="107"/>
      <c r="G38" s="100">
        <f t="shared" si="23"/>
        <v>0</v>
      </c>
      <c r="H38" s="122"/>
      <c r="I38" s="147">
        <f t="shared" si="24"/>
        <v>0</v>
      </c>
      <c r="J38" s="122"/>
      <c r="K38" s="147">
        <f t="shared" si="25"/>
        <v>0</v>
      </c>
      <c r="L38" s="122"/>
      <c r="M38" s="147">
        <f t="shared" si="26"/>
        <v>0</v>
      </c>
      <c r="N38" s="122"/>
      <c r="O38" s="147">
        <f t="shared" si="27"/>
        <v>0</v>
      </c>
      <c r="P38" s="104"/>
      <c r="Q38" s="100">
        <f t="shared" si="28"/>
        <v>0</v>
      </c>
      <c r="R38" s="183"/>
      <c r="S38" s="184">
        <f t="shared" si="29"/>
        <v>0</v>
      </c>
      <c r="T38" s="183"/>
      <c r="U38" s="184">
        <f t="shared" si="30"/>
        <v>0</v>
      </c>
      <c r="V38" s="122"/>
      <c r="W38" s="147">
        <f t="shared" si="31"/>
        <v>0</v>
      </c>
      <c r="X38" s="122"/>
      <c r="Y38" s="147">
        <f t="shared" si="32"/>
        <v>0</v>
      </c>
      <c r="Z38" s="122"/>
      <c r="AA38" s="184">
        <f t="shared" si="33"/>
        <v>0</v>
      </c>
      <c r="AB38" s="104"/>
      <c r="AC38" s="100">
        <f t="shared" si="34"/>
        <v>0</v>
      </c>
      <c r="AD38" s="122"/>
      <c r="AE38" s="147">
        <f t="shared" si="35"/>
        <v>0</v>
      </c>
      <c r="AF38" s="122"/>
      <c r="AG38" s="147">
        <f t="shared" si="36"/>
        <v>0</v>
      </c>
      <c r="AH38" s="122"/>
      <c r="AI38" s="147">
        <f t="shared" si="37"/>
        <v>0</v>
      </c>
      <c r="AJ38" s="288"/>
      <c r="AK38" s="147">
        <f t="shared" si="38"/>
        <v>0</v>
      </c>
      <c r="AL38" s="288"/>
      <c r="AM38" s="147">
        <f t="shared" si="39"/>
        <v>0</v>
      </c>
      <c r="AN38" s="122"/>
      <c r="AO38" s="147">
        <f t="shared" si="40"/>
        <v>0</v>
      </c>
      <c r="AP38" s="104"/>
      <c r="AQ38" s="100">
        <f t="shared" si="41"/>
        <v>0</v>
      </c>
      <c r="AR38" s="171"/>
      <c r="AS38" s="140">
        <f t="shared" si="42"/>
        <v>0</v>
      </c>
      <c r="AT38" s="83">
        <f t="shared" si="1"/>
        <v>0</v>
      </c>
    </row>
    <row r="39" spans="1:46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23"/>
        <v>0</v>
      </c>
      <c r="H39" s="122"/>
      <c r="I39" s="147">
        <f t="shared" ca="1" si="24"/>
        <v>0</v>
      </c>
      <c r="J39" s="122"/>
      <c r="K39" s="147">
        <f t="shared" ca="1" si="25"/>
        <v>0</v>
      </c>
      <c r="L39" s="122"/>
      <c r="M39" s="147">
        <f t="shared" ca="1" si="26"/>
        <v>0</v>
      </c>
      <c r="N39" s="122"/>
      <c r="O39" s="147">
        <f t="shared" ca="1" si="27"/>
        <v>0</v>
      </c>
      <c r="P39" s="104"/>
      <c r="Q39" s="100">
        <f t="shared" ca="1" si="28"/>
        <v>0</v>
      </c>
      <c r="R39" s="183"/>
      <c r="S39" s="184">
        <f t="shared" ca="1" si="29"/>
        <v>0</v>
      </c>
      <c r="T39" s="183"/>
      <c r="U39" s="184">
        <f t="shared" ca="1" si="30"/>
        <v>0</v>
      </c>
      <c r="V39" s="122"/>
      <c r="W39" s="147">
        <f t="shared" ca="1" si="31"/>
        <v>0</v>
      </c>
      <c r="X39" s="122"/>
      <c r="Y39" s="147">
        <f t="shared" ca="1" si="32"/>
        <v>0</v>
      </c>
      <c r="Z39" s="122"/>
      <c r="AA39" s="184">
        <f t="shared" ca="1" si="33"/>
        <v>0</v>
      </c>
      <c r="AB39" s="104"/>
      <c r="AC39" s="100">
        <f t="shared" ca="1" si="34"/>
        <v>0</v>
      </c>
      <c r="AD39" s="122"/>
      <c r="AE39" s="147">
        <f t="shared" ca="1" si="35"/>
        <v>0</v>
      </c>
      <c r="AF39" s="122"/>
      <c r="AG39" s="147">
        <f t="shared" ca="1" si="36"/>
        <v>0</v>
      </c>
      <c r="AH39" s="122"/>
      <c r="AI39" s="147">
        <f t="shared" ca="1" si="37"/>
        <v>0</v>
      </c>
      <c r="AJ39" s="288"/>
      <c r="AK39" s="147">
        <f t="shared" ca="1" si="38"/>
        <v>0</v>
      </c>
      <c r="AL39" s="288"/>
      <c r="AM39" s="147">
        <f t="shared" ca="1" si="39"/>
        <v>0</v>
      </c>
      <c r="AN39" s="122"/>
      <c r="AO39" s="147">
        <f t="shared" ca="1" si="40"/>
        <v>0</v>
      </c>
      <c r="AP39" s="104"/>
      <c r="AQ39" s="100">
        <f t="shared" ca="1" si="41"/>
        <v>0</v>
      </c>
      <c r="AR39" s="171"/>
      <c r="AS39" s="140">
        <f t="shared" ca="1" si="42"/>
        <v>0</v>
      </c>
      <c r="AT39" s="83">
        <f t="shared" ca="1" si="1"/>
        <v>0</v>
      </c>
    </row>
    <row r="40" spans="1:46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23"/>
        <v>0</v>
      </c>
      <c r="H40" s="122"/>
      <c r="I40" s="147">
        <f t="shared" ca="1" si="24"/>
        <v>0</v>
      </c>
      <c r="J40" s="122"/>
      <c r="K40" s="147">
        <f t="shared" ca="1" si="25"/>
        <v>0</v>
      </c>
      <c r="L40" s="122"/>
      <c r="M40" s="147">
        <f t="shared" ca="1" si="26"/>
        <v>0</v>
      </c>
      <c r="N40" s="122"/>
      <c r="O40" s="147">
        <f t="shared" ca="1" si="27"/>
        <v>0</v>
      </c>
      <c r="P40" s="104"/>
      <c r="Q40" s="100">
        <f t="shared" ca="1" si="28"/>
        <v>0</v>
      </c>
      <c r="R40" s="183"/>
      <c r="S40" s="184">
        <f t="shared" ca="1" si="29"/>
        <v>0</v>
      </c>
      <c r="T40" s="183"/>
      <c r="U40" s="184">
        <f t="shared" ca="1" si="30"/>
        <v>0</v>
      </c>
      <c r="V40" s="122"/>
      <c r="W40" s="147">
        <f t="shared" ca="1" si="31"/>
        <v>0</v>
      </c>
      <c r="X40" s="122"/>
      <c r="Y40" s="147">
        <f t="shared" ca="1" si="32"/>
        <v>0</v>
      </c>
      <c r="Z40" s="122"/>
      <c r="AA40" s="184">
        <f t="shared" ca="1" si="33"/>
        <v>0</v>
      </c>
      <c r="AB40" s="104"/>
      <c r="AC40" s="100">
        <f t="shared" ca="1" si="34"/>
        <v>0</v>
      </c>
      <c r="AD40" s="122"/>
      <c r="AE40" s="147">
        <f t="shared" ca="1" si="35"/>
        <v>0</v>
      </c>
      <c r="AF40" s="122"/>
      <c r="AG40" s="147">
        <f t="shared" ca="1" si="36"/>
        <v>0</v>
      </c>
      <c r="AH40" s="122"/>
      <c r="AI40" s="147">
        <f t="shared" ca="1" si="37"/>
        <v>0</v>
      </c>
      <c r="AJ40" s="288"/>
      <c r="AK40" s="147">
        <f t="shared" ca="1" si="38"/>
        <v>0</v>
      </c>
      <c r="AL40" s="288"/>
      <c r="AM40" s="147">
        <f t="shared" ca="1" si="39"/>
        <v>0</v>
      </c>
      <c r="AN40" s="122"/>
      <c r="AO40" s="147">
        <f t="shared" ca="1" si="40"/>
        <v>0</v>
      </c>
      <c r="AP40" s="104"/>
      <c r="AQ40" s="100">
        <f t="shared" ca="1" si="41"/>
        <v>0</v>
      </c>
      <c r="AR40" s="171"/>
      <c r="AS40" s="140">
        <f t="shared" ca="1" si="42"/>
        <v>0</v>
      </c>
      <c r="AT40" s="83">
        <f t="shared" ca="1" si="1"/>
        <v>0</v>
      </c>
    </row>
    <row r="41" spans="1:46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2"/>
        <v>0</v>
      </c>
      <c r="F41" s="107"/>
      <c r="G41" s="100">
        <f t="shared" ca="1" si="23"/>
        <v>0</v>
      </c>
      <c r="H41" s="122"/>
      <c r="I41" s="147">
        <f t="shared" ca="1" si="24"/>
        <v>0</v>
      </c>
      <c r="J41" s="122"/>
      <c r="K41" s="147">
        <f t="shared" ca="1" si="25"/>
        <v>0</v>
      </c>
      <c r="L41" s="122"/>
      <c r="M41" s="147">
        <f t="shared" ca="1" si="26"/>
        <v>0</v>
      </c>
      <c r="N41" s="122"/>
      <c r="O41" s="147">
        <f t="shared" ca="1" si="27"/>
        <v>0</v>
      </c>
      <c r="P41" s="104"/>
      <c r="Q41" s="100">
        <f t="shared" ca="1" si="28"/>
        <v>0</v>
      </c>
      <c r="R41" s="183"/>
      <c r="S41" s="184">
        <f t="shared" ca="1" si="29"/>
        <v>0</v>
      </c>
      <c r="T41" s="183"/>
      <c r="U41" s="184">
        <f t="shared" ca="1" si="30"/>
        <v>0</v>
      </c>
      <c r="V41" s="122"/>
      <c r="W41" s="147">
        <f t="shared" ca="1" si="31"/>
        <v>0</v>
      </c>
      <c r="X41" s="122"/>
      <c r="Y41" s="147">
        <f t="shared" ca="1" si="32"/>
        <v>0</v>
      </c>
      <c r="Z41" s="122"/>
      <c r="AA41" s="184">
        <f t="shared" ca="1" si="33"/>
        <v>0</v>
      </c>
      <c r="AB41" s="104"/>
      <c r="AC41" s="100">
        <f t="shared" ca="1" si="34"/>
        <v>0</v>
      </c>
      <c r="AD41" s="122"/>
      <c r="AE41" s="147">
        <f t="shared" ca="1" si="35"/>
        <v>0</v>
      </c>
      <c r="AF41" s="122"/>
      <c r="AG41" s="147">
        <f t="shared" ca="1" si="36"/>
        <v>0</v>
      </c>
      <c r="AH41" s="122"/>
      <c r="AI41" s="147">
        <f t="shared" ca="1" si="37"/>
        <v>0</v>
      </c>
      <c r="AJ41" s="288"/>
      <c r="AK41" s="147">
        <f t="shared" ca="1" si="38"/>
        <v>0</v>
      </c>
      <c r="AL41" s="288"/>
      <c r="AM41" s="147">
        <f t="shared" ca="1" si="39"/>
        <v>0</v>
      </c>
      <c r="AN41" s="122"/>
      <c r="AO41" s="147">
        <f t="shared" ca="1" si="40"/>
        <v>0</v>
      </c>
      <c r="AP41" s="104"/>
      <c r="AQ41" s="100">
        <f t="shared" ca="1" si="41"/>
        <v>0</v>
      </c>
      <c r="AR41" s="171"/>
      <c r="AS41" s="140">
        <f t="shared" ca="1" si="42"/>
        <v>0</v>
      </c>
      <c r="AT41" s="83">
        <f t="shared" ca="1" si="1"/>
        <v>0</v>
      </c>
    </row>
    <row r="42" spans="1:46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2"/>
        <v>0</v>
      </c>
      <c r="F42" s="107"/>
      <c r="G42" s="100">
        <f t="shared" ca="1" si="23"/>
        <v>0</v>
      </c>
      <c r="H42" s="122"/>
      <c r="I42" s="147">
        <f t="shared" ca="1" si="24"/>
        <v>0</v>
      </c>
      <c r="J42" s="122"/>
      <c r="K42" s="147">
        <f t="shared" ca="1" si="25"/>
        <v>0</v>
      </c>
      <c r="L42" s="122"/>
      <c r="M42" s="147">
        <f t="shared" ca="1" si="26"/>
        <v>0</v>
      </c>
      <c r="N42" s="122"/>
      <c r="O42" s="147">
        <f t="shared" ca="1" si="27"/>
        <v>0</v>
      </c>
      <c r="P42" s="104"/>
      <c r="Q42" s="100">
        <f t="shared" ca="1" si="28"/>
        <v>0</v>
      </c>
      <c r="R42" s="183"/>
      <c r="S42" s="184">
        <f t="shared" ca="1" si="29"/>
        <v>0</v>
      </c>
      <c r="T42" s="183"/>
      <c r="U42" s="184">
        <f t="shared" ca="1" si="30"/>
        <v>0</v>
      </c>
      <c r="V42" s="122"/>
      <c r="W42" s="147">
        <f t="shared" ca="1" si="31"/>
        <v>0</v>
      </c>
      <c r="X42" s="122"/>
      <c r="Y42" s="147">
        <f t="shared" ca="1" si="32"/>
        <v>0</v>
      </c>
      <c r="Z42" s="122"/>
      <c r="AA42" s="184">
        <f t="shared" ca="1" si="33"/>
        <v>0</v>
      </c>
      <c r="AB42" s="104"/>
      <c r="AC42" s="100">
        <f t="shared" ca="1" si="34"/>
        <v>0</v>
      </c>
      <c r="AD42" s="122"/>
      <c r="AE42" s="147">
        <f t="shared" ca="1" si="35"/>
        <v>0</v>
      </c>
      <c r="AF42" s="122"/>
      <c r="AG42" s="147">
        <f t="shared" ca="1" si="36"/>
        <v>0</v>
      </c>
      <c r="AH42" s="122"/>
      <c r="AI42" s="147">
        <f t="shared" ca="1" si="37"/>
        <v>0</v>
      </c>
      <c r="AJ42" s="288"/>
      <c r="AK42" s="147">
        <f t="shared" ca="1" si="38"/>
        <v>0</v>
      </c>
      <c r="AL42" s="288"/>
      <c r="AM42" s="147">
        <f t="shared" ca="1" si="39"/>
        <v>0</v>
      </c>
      <c r="AN42" s="122"/>
      <c r="AO42" s="147">
        <f t="shared" ca="1" si="40"/>
        <v>0</v>
      </c>
      <c r="AP42" s="104"/>
      <c r="AQ42" s="100">
        <f t="shared" ca="1" si="41"/>
        <v>0</v>
      </c>
      <c r="AR42" s="171"/>
      <c r="AS42" s="140">
        <f t="shared" ca="1" si="42"/>
        <v>0</v>
      </c>
      <c r="AT42" s="83">
        <f t="shared" ca="1" si="1"/>
        <v>0</v>
      </c>
    </row>
    <row r="43" spans="1:46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23"/>
        <v>0</v>
      </c>
      <c r="H43" s="122"/>
      <c r="I43" s="147">
        <f t="shared" ca="1" si="24"/>
        <v>0</v>
      </c>
      <c r="J43" s="122"/>
      <c r="K43" s="147">
        <f t="shared" ca="1" si="25"/>
        <v>0</v>
      </c>
      <c r="L43" s="122"/>
      <c r="M43" s="147">
        <f t="shared" ca="1" si="26"/>
        <v>0</v>
      </c>
      <c r="N43" s="122"/>
      <c r="O43" s="147">
        <f t="shared" ca="1" si="27"/>
        <v>0</v>
      </c>
      <c r="P43" s="104"/>
      <c r="Q43" s="100">
        <f t="shared" ca="1" si="28"/>
        <v>0</v>
      </c>
      <c r="R43" s="183"/>
      <c r="S43" s="184">
        <f t="shared" ca="1" si="29"/>
        <v>0</v>
      </c>
      <c r="T43" s="183"/>
      <c r="U43" s="184">
        <f t="shared" ca="1" si="30"/>
        <v>0</v>
      </c>
      <c r="V43" s="122"/>
      <c r="W43" s="147">
        <f t="shared" ca="1" si="31"/>
        <v>0</v>
      </c>
      <c r="X43" s="122"/>
      <c r="Y43" s="147">
        <f t="shared" ca="1" si="32"/>
        <v>0</v>
      </c>
      <c r="Z43" s="122"/>
      <c r="AA43" s="184">
        <f t="shared" ca="1" si="33"/>
        <v>0</v>
      </c>
      <c r="AB43" s="104"/>
      <c r="AC43" s="100">
        <f t="shared" ca="1" si="34"/>
        <v>0</v>
      </c>
      <c r="AD43" s="122"/>
      <c r="AE43" s="147">
        <f t="shared" ca="1" si="35"/>
        <v>0</v>
      </c>
      <c r="AF43" s="122"/>
      <c r="AG43" s="147">
        <f t="shared" ca="1" si="36"/>
        <v>0</v>
      </c>
      <c r="AH43" s="122"/>
      <c r="AI43" s="147">
        <f t="shared" ca="1" si="37"/>
        <v>0</v>
      </c>
      <c r="AJ43" s="288"/>
      <c r="AK43" s="147">
        <f t="shared" ca="1" si="38"/>
        <v>0</v>
      </c>
      <c r="AL43" s="288"/>
      <c r="AM43" s="147">
        <f t="shared" ca="1" si="39"/>
        <v>0</v>
      </c>
      <c r="AN43" s="122"/>
      <c r="AO43" s="147">
        <f t="shared" ca="1" si="40"/>
        <v>0</v>
      </c>
      <c r="AP43" s="104"/>
      <c r="AQ43" s="100">
        <f t="shared" ca="1" si="41"/>
        <v>0</v>
      </c>
      <c r="AR43" s="171"/>
      <c r="AS43" s="140">
        <f t="shared" ca="1" si="42"/>
        <v>0</v>
      </c>
      <c r="AT43" s="83">
        <f t="shared" ca="1" si="1"/>
        <v>0</v>
      </c>
    </row>
    <row r="44" spans="1:46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2"/>
        <v>0</v>
      </c>
      <c r="F44" s="107"/>
      <c r="G44" s="100">
        <f t="shared" ca="1" si="23"/>
        <v>0</v>
      </c>
      <c r="H44" s="122"/>
      <c r="I44" s="147">
        <f t="shared" ca="1" si="24"/>
        <v>0</v>
      </c>
      <c r="J44" s="122"/>
      <c r="K44" s="147">
        <f t="shared" ca="1" si="25"/>
        <v>0</v>
      </c>
      <c r="L44" s="122"/>
      <c r="M44" s="147">
        <f t="shared" ca="1" si="26"/>
        <v>0</v>
      </c>
      <c r="N44" s="122"/>
      <c r="O44" s="147">
        <f t="shared" ca="1" si="27"/>
        <v>0</v>
      </c>
      <c r="P44" s="104"/>
      <c r="Q44" s="100">
        <f t="shared" ca="1" si="28"/>
        <v>0</v>
      </c>
      <c r="R44" s="183"/>
      <c r="S44" s="184">
        <f t="shared" ca="1" si="29"/>
        <v>0</v>
      </c>
      <c r="T44" s="183"/>
      <c r="U44" s="184">
        <f t="shared" ca="1" si="30"/>
        <v>0</v>
      </c>
      <c r="V44" s="122"/>
      <c r="W44" s="147">
        <f t="shared" ca="1" si="31"/>
        <v>0</v>
      </c>
      <c r="X44" s="122"/>
      <c r="Y44" s="147">
        <f t="shared" ca="1" si="32"/>
        <v>0</v>
      </c>
      <c r="Z44" s="122"/>
      <c r="AA44" s="184">
        <f t="shared" ca="1" si="33"/>
        <v>0</v>
      </c>
      <c r="AB44" s="104"/>
      <c r="AC44" s="100">
        <f t="shared" ca="1" si="34"/>
        <v>0</v>
      </c>
      <c r="AD44" s="122"/>
      <c r="AE44" s="147">
        <f t="shared" ca="1" si="35"/>
        <v>0</v>
      </c>
      <c r="AF44" s="122"/>
      <c r="AG44" s="147">
        <f t="shared" ca="1" si="36"/>
        <v>0</v>
      </c>
      <c r="AH44" s="122"/>
      <c r="AI44" s="147">
        <f t="shared" ca="1" si="37"/>
        <v>0</v>
      </c>
      <c r="AJ44" s="288"/>
      <c r="AK44" s="147">
        <f t="shared" ca="1" si="38"/>
        <v>0</v>
      </c>
      <c r="AL44" s="288"/>
      <c r="AM44" s="147">
        <f t="shared" ca="1" si="39"/>
        <v>0</v>
      </c>
      <c r="AN44" s="122"/>
      <c r="AO44" s="147">
        <f t="shared" ca="1" si="40"/>
        <v>0</v>
      </c>
      <c r="AP44" s="104"/>
      <c r="AQ44" s="100">
        <f t="shared" ca="1" si="41"/>
        <v>0</v>
      </c>
      <c r="AR44" s="171"/>
      <c r="AS44" s="140">
        <f t="shared" ca="1" si="42"/>
        <v>0</v>
      </c>
      <c r="AT44" s="83">
        <f t="shared" ca="1" si="1"/>
        <v>0</v>
      </c>
    </row>
    <row r="45" spans="1:46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2"/>
        <v>0</v>
      </c>
      <c r="F45" s="107"/>
      <c r="G45" s="100">
        <f t="shared" si="23"/>
        <v>0</v>
      </c>
      <c r="H45" s="122"/>
      <c r="I45" s="147">
        <f t="shared" si="24"/>
        <v>0</v>
      </c>
      <c r="J45" s="122"/>
      <c r="K45" s="147">
        <f t="shared" si="25"/>
        <v>0</v>
      </c>
      <c r="L45" s="122"/>
      <c r="M45" s="147">
        <f t="shared" si="26"/>
        <v>0</v>
      </c>
      <c r="N45" s="122"/>
      <c r="O45" s="147">
        <f t="shared" si="27"/>
        <v>0</v>
      </c>
      <c r="P45" s="104"/>
      <c r="Q45" s="100">
        <f t="shared" si="28"/>
        <v>0</v>
      </c>
      <c r="R45" s="183"/>
      <c r="S45" s="184">
        <f t="shared" si="29"/>
        <v>0</v>
      </c>
      <c r="T45" s="183"/>
      <c r="U45" s="184">
        <f t="shared" si="30"/>
        <v>0</v>
      </c>
      <c r="V45" s="122"/>
      <c r="W45" s="147">
        <f t="shared" si="31"/>
        <v>0</v>
      </c>
      <c r="X45" s="122"/>
      <c r="Y45" s="147">
        <f t="shared" si="32"/>
        <v>0</v>
      </c>
      <c r="Z45" s="122"/>
      <c r="AA45" s="184">
        <f t="shared" si="33"/>
        <v>0</v>
      </c>
      <c r="AB45" s="104"/>
      <c r="AC45" s="100">
        <f t="shared" si="34"/>
        <v>0</v>
      </c>
      <c r="AD45" s="122"/>
      <c r="AE45" s="147">
        <f t="shared" si="35"/>
        <v>0</v>
      </c>
      <c r="AF45" s="122"/>
      <c r="AG45" s="147">
        <f t="shared" si="36"/>
        <v>0</v>
      </c>
      <c r="AH45" s="122"/>
      <c r="AI45" s="147">
        <f t="shared" si="37"/>
        <v>0</v>
      </c>
      <c r="AJ45" s="288"/>
      <c r="AK45" s="147">
        <f t="shared" si="38"/>
        <v>0</v>
      </c>
      <c r="AL45" s="288"/>
      <c r="AM45" s="147">
        <f t="shared" si="39"/>
        <v>0</v>
      </c>
      <c r="AN45" s="122"/>
      <c r="AO45" s="147">
        <f t="shared" si="40"/>
        <v>0</v>
      </c>
      <c r="AP45" s="104"/>
      <c r="AQ45" s="100">
        <f t="shared" si="41"/>
        <v>0</v>
      </c>
      <c r="AR45" s="171"/>
      <c r="AS45" s="140">
        <f t="shared" si="42"/>
        <v>0</v>
      </c>
      <c r="AT45" s="83">
        <f t="shared" si="1"/>
        <v>0</v>
      </c>
    </row>
    <row r="46" spans="1:46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2"/>
        <v>0</v>
      </c>
      <c r="F46" s="107"/>
      <c r="G46" s="100">
        <f t="shared" si="23"/>
        <v>0</v>
      </c>
      <c r="H46" s="122"/>
      <c r="I46" s="147">
        <f t="shared" si="24"/>
        <v>0</v>
      </c>
      <c r="J46" s="122"/>
      <c r="K46" s="147">
        <f t="shared" si="25"/>
        <v>0</v>
      </c>
      <c r="L46" s="122"/>
      <c r="M46" s="147">
        <f t="shared" si="26"/>
        <v>0</v>
      </c>
      <c r="N46" s="122"/>
      <c r="O46" s="147">
        <f t="shared" si="27"/>
        <v>0</v>
      </c>
      <c r="P46" s="104"/>
      <c r="Q46" s="100">
        <f t="shared" si="28"/>
        <v>0</v>
      </c>
      <c r="R46" s="183"/>
      <c r="S46" s="184">
        <f t="shared" si="29"/>
        <v>0</v>
      </c>
      <c r="T46" s="183"/>
      <c r="U46" s="184">
        <f t="shared" si="30"/>
        <v>0</v>
      </c>
      <c r="V46" s="122"/>
      <c r="W46" s="147">
        <f t="shared" si="31"/>
        <v>0</v>
      </c>
      <c r="X46" s="122"/>
      <c r="Y46" s="147">
        <f t="shared" si="32"/>
        <v>0</v>
      </c>
      <c r="Z46" s="122"/>
      <c r="AA46" s="184">
        <f t="shared" si="33"/>
        <v>0</v>
      </c>
      <c r="AB46" s="104"/>
      <c r="AC46" s="100">
        <f t="shared" si="34"/>
        <v>0</v>
      </c>
      <c r="AD46" s="122"/>
      <c r="AE46" s="147">
        <f t="shared" si="35"/>
        <v>0</v>
      </c>
      <c r="AF46" s="122"/>
      <c r="AG46" s="147">
        <f t="shared" si="36"/>
        <v>0</v>
      </c>
      <c r="AH46" s="122"/>
      <c r="AI46" s="147">
        <f t="shared" si="37"/>
        <v>0</v>
      </c>
      <c r="AJ46" s="288"/>
      <c r="AK46" s="147">
        <f t="shared" si="38"/>
        <v>0</v>
      </c>
      <c r="AL46" s="288"/>
      <c r="AM46" s="147">
        <f t="shared" si="39"/>
        <v>0</v>
      </c>
      <c r="AN46" s="122"/>
      <c r="AO46" s="147">
        <f t="shared" si="40"/>
        <v>0</v>
      </c>
      <c r="AP46" s="104"/>
      <c r="AQ46" s="100">
        <f t="shared" si="41"/>
        <v>0</v>
      </c>
      <c r="AR46" s="171"/>
      <c r="AS46" s="140">
        <f t="shared" si="42"/>
        <v>0</v>
      </c>
      <c r="AT46" s="83">
        <f t="shared" si="1"/>
        <v>0</v>
      </c>
    </row>
    <row r="47" spans="1:46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2"/>
        <v>0</v>
      </c>
      <c r="F47" s="107"/>
      <c r="G47" s="100">
        <f t="shared" ca="1" si="23"/>
        <v>0</v>
      </c>
      <c r="H47" s="122"/>
      <c r="I47" s="147">
        <f t="shared" ca="1" si="24"/>
        <v>0</v>
      </c>
      <c r="J47" s="122"/>
      <c r="K47" s="147">
        <f t="shared" ca="1" si="25"/>
        <v>0</v>
      </c>
      <c r="L47" s="122"/>
      <c r="M47" s="147">
        <f t="shared" ca="1" si="26"/>
        <v>0</v>
      </c>
      <c r="N47" s="122"/>
      <c r="O47" s="147">
        <f t="shared" ca="1" si="27"/>
        <v>0</v>
      </c>
      <c r="P47" s="104"/>
      <c r="Q47" s="100">
        <f t="shared" ca="1" si="28"/>
        <v>0</v>
      </c>
      <c r="R47" s="183"/>
      <c r="S47" s="184">
        <f t="shared" ca="1" si="29"/>
        <v>0</v>
      </c>
      <c r="T47" s="183"/>
      <c r="U47" s="184">
        <f t="shared" ca="1" si="30"/>
        <v>0</v>
      </c>
      <c r="V47" s="122"/>
      <c r="W47" s="147">
        <f t="shared" ca="1" si="31"/>
        <v>0</v>
      </c>
      <c r="X47" s="122"/>
      <c r="Y47" s="147">
        <f t="shared" ca="1" si="32"/>
        <v>0</v>
      </c>
      <c r="Z47" s="122"/>
      <c r="AA47" s="184">
        <f t="shared" ca="1" si="33"/>
        <v>0</v>
      </c>
      <c r="AB47" s="104"/>
      <c r="AC47" s="100">
        <f t="shared" ca="1" si="34"/>
        <v>0</v>
      </c>
      <c r="AD47" s="122"/>
      <c r="AE47" s="147">
        <f t="shared" ca="1" si="35"/>
        <v>0</v>
      </c>
      <c r="AF47" s="122"/>
      <c r="AG47" s="147">
        <f t="shared" ca="1" si="36"/>
        <v>0</v>
      </c>
      <c r="AH47" s="122"/>
      <c r="AI47" s="147">
        <f t="shared" ca="1" si="37"/>
        <v>0</v>
      </c>
      <c r="AJ47" s="288"/>
      <c r="AK47" s="147">
        <f t="shared" ca="1" si="38"/>
        <v>0</v>
      </c>
      <c r="AL47" s="288"/>
      <c r="AM47" s="147">
        <f t="shared" ca="1" si="39"/>
        <v>0</v>
      </c>
      <c r="AN47" s="122"/>
      <c r="AO47" s="147">
        <f t="shared" ca="1" si="40"/>
        <v>0</v>
      </c>
      <c r="AP47" s="104"/>
      <c r="AQ47" s="100">
        <f t="shared" ca="1" si="41"/>
        <v>0</v>
      </c>
      <c r="AR47" s="171"/>
      <c r="AS47" s="140">
        <f t="shared" ca="1" si="42"/>
        <v>0</v>
      </c>
      <c r="AT47" s="83">
        <f t="shared" ca="1" si="1"/>
        <v>0</v>
      </c>
    </row>
    <row r="48" spans="1:46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2"/>
        <v>0</v>
      </c>
      <c r="F48" s="107"/>
      <c r="G48" s="100">
        <f t="shared" si="23"/>
        <v>0</v>
      </c>
      <c r="H48" s="122"/>
      <c r="I48" s="147">
        <f t="shared" si="24"/>
        <v>0</v>
      </c>
      <c r="J48" s="122"/>
      <c r="K48" s="147">
        <f t="shared" si="25"/>
        <v>0</v>
      </c>
      <c r="L48" s="122"/>
      <c r="M48" s="147">
        <f t="shared" si="26"/>
        <v>0</v>
      </c>
      <c r="N48" s="122"/>
      <c r="O48" s="147">
        <f t="shared" si="27"/>
        <v>0</v>
      </c>
      <c r="P48" s="104"/>
      <c r="Q48" s="100">
        <f t="shared" si="28"/>
        <v>0</v>
      </c>
      <c r="R48" s="183"/>
      <c r="S48" s="184">
        <f t="shared" si="29"/>
        <v>0</v>
      </c>
      <c r="T48" s="183"/>
      <c r="U48" s="184">
        <f t="shared" si="30"/>
        <v>0</v>
      </c>
      <c r="V48" s="122"/>
      <c r="W48" s="147">
        <f t="shared" si="31"/>
        <v>0</v>
      </c>
      <c r="X48" s="122"/>
      <c r="Y48" s="147">
        <f t="shared" si="32"/>
        <v>0</v>
      </c>
      <c r="Z48" s="122"/>
      <c r="AA48" s="184">
        <f t="shared" si="33"/>
        <v>0</v>
      </c>
      <c r="AB48" s="104"/>
      <c r="AC48" s="100">
        <f t="shared" si="34"/>
        <v>0</v>
      </c>
      <c r="AD48" s="122"/>
      <c r="AE48" s="147">
        <f t="shared" si="35"/>
        <v>0</v>
      </c>
      <c r="AF48" s="122"/>
      <c r="AG48" s="147">
        <f t="shared" si="36"/>
        <v>0</v>
      </c>
      <c r="AH48" s="122"/>
      <c r="AI48" s="147">
        <f t="shared" si="37"/>
        <v>0</v>
      </c>
      <c r="AJ48" s="288"/>
      <c r="AK48" s="147">
        <f t="shared" si="38"/>
        <v>0</v>
      </c>
      <c r="AL48" s="288"/>
      <c r="AM48" s="147">
        <f t="shared" si="39"/>
        <v>0</v>
      </c>
      <c r="AN48" s="122"/>
      <c r="AO48" s="147">
        <f t="shared" si="40"/>
        <v>0</v>
      </c>
      <c r="AP48" s="104"/>
      <c r="AQ48" s="100">
        <f t="shared" si="41"/>
        <v>0</v>
      </c>
      <c r="AR48" s="171"/>
      <c r="AS48" s="140">
        <f t="shared" si="42"/>
        <v>0</v>
      </c>
      <c r="AT48" s="83">
        <f t="shared" si="1"/>
        <v>0</v>
      </c>
    </row>
    <row r="49" spans="1:46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2"/>
        <v>0</v>
      </c>
      <c r="F49" s="107"/>
      <c r="G49" s="100">
        <f t="shared" ca="1" si="23"/>
        <v>0</v>
      </c>
      <c r="H49" s="122"/>
      <c r="I49" s="147">
        <f t="shared" ca="1" si="24"/>
        <v>0</v>
      </c>
      <c r="J49" s="122"/>
      <c r="K49" s="147">
        <f t="shared" ca="1" si="25"/>
        <v>0</v>
      </c>
      <c r="L49" s="122"/>
      <c r="M49" s="147">
        <f t="shared" ca="1" si="26"/>
        <v>0</v>
      </c>
      <c r="N49" s="122"/>
      <c r="O49" s="147">
        <f t="shared" ca="1" si="27"/>
        <v>0</v>
      </c>
      <c r="P49" s="104"/>
      <c r="Q49" s="100">
        <f t="shared" ca="1" si="28"/>
        <v>0</v>
      </c>
      <c r="R49" s="183"/>
      <c r="S49" s="184">
        <f t="shared" ca="1" si="29"/>
        <v>0</v>
      </c>
      <c r="T49" s="183"/>
      <c r="U49" s="184">
        <f t="shared" ca="1" si="30"/>
        <v>0</v>
      </c>
      <c r="V49" s="122"/>
      <c r="W49" s="147">
        <f t="shared" ca="1" si="31"/>
        <v>0</v>
      </c>
      <c r="X49" s="122"/>
      <c r="Y49" s="147">
        <f t="shared" ca="1" si="32"/>
        <v>0</v>
      </c>
      <c r="Z49" s="122"/>
      <c r="AA49" s="184">
        <f t="shared" ca="1" si="33"/>
        <v>0</v>
      </c>
      <c r="AB49" s="104"/>
      <c r="AC49" s="100">
        <f t="shared" ca="1" si="34"/>
        <v>0</v>
      </c>
      <c r="AD49" s="122"/>
      <c r="AE49" s="147">
        <f t="shared" ca="1" si="35"/>
        <v>0</v>
      </c>
      <c r="AF49" s="122"/>
      <c r="AG49" s="147">
        <f t="shared" ca="1" si="36"/>
        <v>0</v>
      </c>
      <c r="AH49" s="122"/>
      <c r="AI49" s="147">
        <f t="shared" ca="1" si="37"/>
        <v>0</v>
      </c>
      <c r="AJ49" s="288"/>
      <c r="AK49" s="147">
        <f t="shared" ca="1" si="38"/>
        <v>0</v>
      </c>
      <c r="AL49" s="288"/>
      <c r="AM49" s="147">
        <f t="shared" ca="1" si="39"/>
        <v>0</v>
      </c>
      <c r="AN49" s="122"/>
      <c r="AO49" s="147">
        <f t="shared" ca="1" si="40"/>
        <v>0</v>
      </c>
      <c r="AP49" s="104"/>
      <c r="AQ49" s="100">
        <f t="shared" ca="1" si="41"/>
        <v>0</v>
      </c>
      <c r="AR49" s="171"/>
      <c r="AS49" s="140">
        <f t="shared" ca="1" si="42"/>
        <v>0</v>
      </c>
      <c r="AT49" s="83">
        <f t="shared" ca="1" si="1"/>
        <v>0</v>
      </c>
    </row>
    <row r="50" spans="1:46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2"/>
        <v>36</v>
      </c>
      <c r="F50" s="107"/>
      <c r="G50" s="100">
        <f t="shared" si="23"/>
        <v>0</v>
      </c>
      <c r="H50" s="122"/>
      <c r="I50" s="147">
        <f t="shared" si="24"/>
        <v>0</v>
      </c>
      <c r="J50" s="122"/>
      <c r="K50" s="147">
        <f t="shared" si="25"/>
        <v>0</v>
      </c>
      <c r="L50" s="122"/>
      <c r="M50" s="147">
        <f t="shared" si="26"/>
        <v>0</v>
      </c>
      <c r="N50" s="122"/>
      <c r="O50" s="147">
        <f t="shared" si="27"/>
        <v>0</v>
      </c>
      <c r="P50" s="104"/>
      <c r="Q50" s="100">
        <f t="shared" si="28"/>
        <v>0</v>
      </c>
      <c r="R50" s="183"/>
      <c r="S50" s="184">
        <f t="shared" si="29"/>
        <v>0</v>
      </c>
      <c r="T50" s="183"/>
      <c r="U50" s="184">
        <f t="shared" si="30"/>
        <v>0</v>
      </c>
      <c r="V50" s="122">
        <v>36</v>
      </c>
      <c r="W50" s="147">
        <f t="shared" si="31"/>
        <v>2700</v>
      </c>
      <c r="X50" s="122"/>
      <c r="Y50" s="147">
        <f t="shared" si="32"/>
        <v>0</v>
      </c>
      <c r="Z50" s="122"/>
      <c r="AA50" s="184">
        <f t="shared" si="33"/>
        <v>0</v>
      </c>
      <c r="AB50" s="104"/>
      <c r="AC50" s="100">
        <f t="shared" si="34"/>
        <v>0</v>
      </c>
      <c r="AD50" s="122"/>
      <c r="AE50" s="147">
        <f t="shared" si="35"/>
        <v>0</v>
      </c>
      <c r="AF50" s="122"/>
      <c r="AG50" s="147">
        <f t="shared" si="36"/>
        <v>0</v>
      </c>
      <c r="AH50" s="122"/>
      <c r="AI50" s="147">
        <f t="shared" si="37"/>
        <v>0</v>
      </c>
      <c r="AJ50" s="288"/>
      <c r="AK50" s="147">
        <f t="shared" si="38"/>
        <v>0</v>
      </c>
      <c r="AL50" s="288"/>
      <c r="AM50" s="147">
        <f t="shared" si="39"/>
        <v>0</v>
      </c>
      <c r="AN50" s="122"/>
      <c r="AO50" s="147">
        <f t="shared" si="40"/>
        <v>0</v>
      </c>
      <c r="AP50" s="104"/>
      <c r="AQ50" s="100">
        <f t="shared" si="41"/>
        <v>0</v>
      </c>
      <c r="AR50" s="171"/>
      <c r="AS50" s="140">
        <f t="shared" si="42"/>
        <v>0</v>
      </c>
      <c r="AT50" s="83">
        <f t="shared" si="1"/>
        <v>2700</v>
      </c>
    </row>
    <row r="51" spans="1:46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2"/>
        <v>0</v>
      </c>
      <c r="F51" s="107"/>
      <c r="G51" s="100">
        <f t="shared" si="23"/>
        <v>0</v>
      </c>
      <c r="H51" s="122"/>
      <c r="I51" s="147">
        <f t="shared" si="24"/>
        <v>0</v>
      </c>
      <c r="J51" s="122"/>
      <c r="K51" s="147">
        <f t="shared" si="25"/>
        <v>0</v>
      </c>
      <c r="L51" s="122"/>
      <c r="M51" s="147">
        <f t="shared" si="26"/>
        <v>0</v>
      </c>
      <c r="N51" s="122"/>
      <c r="O51" s="147">
        <f t="shared" si="27"/>
        <v>0</v>
      </c>
      <c r="P51" s="104"/>
      <c r="Q51" s="100">
        <f t="shared" si="28"/>
        <v>0</v>
      </c>
      <c r="R51" s="183"/>
      <c r="S51" s="184">
        <f t="shared" si="29"/>
        <v>0</v>
      </c>
      <c r="T51" s="183"/>
      <c r="U51" s="184">
        <f t="shared" si="30"/>
        <v>0</v>
      </c>
      <c r="V51" s="122"/>
      <c r="W51" s="147">
        <f t="shared" si="31"/>
        <v>0</v>
      </c>
      <c r="X51" s="122"/>
      <c r="Y51" s="147">
        <f t="shared" si="32"/>
        <v>0</v>
      </c>
      <c r="Z51" s="122"/>
      <c r="AA51" s="184">
        <f t="shared" si="33"/>
        <v>0</v>
      </c>
      <c r="AB51" s="104"/>
      <c r="AC51" s="100">
        <f t="shared" si="34"/>
        <v>0</v>
      </c>
      <c r="AD51" s="122"/>
      <c r="AE51" s="147">
        <f t="shared" si="35"/>
        <v>0</v>
      </c>
      <c r="AF51" s="122"/>
      <c r="AG51" s="147">
        <f t="shared" si="36"/>
        <v>0</v>
      </c>
      <c r="AH51" s="122"/>
      <c r="AI51" s="147">
        <f t="shared" si="37"/>
        <v>0</v>
      </c>
      <c r="AJ51" s="288"/>
      <c r="AK51" s="147">
        <f t="shared" si="38"/>
        <v>0</v>
      </c>
      <c r="AL51" s="288"/>
      <c r="AM51" s="147">
        <f t="shared" si="39"/>
        <v>0</v>
      </c>
      <c r="AN51" s="122"/>
      <c r="AO51" s="147">
        <f t="shared" si="40"/>
        <v>0</v>
      </c>
      <c r="AP51" s="104"/>
      <c r="AQ51" s="100">
        <f t="shared" si="41"/>
        <v>0</v>
      </c>
      <c r="AR51" s="171"/>
      <c r="AS51" s="140">
        <f t="shared" si="42"/>
        <v>0</v>
      </c>
      <c r="AT51" s="83">
        <f t="shared" si="1"/>
        <v>0</v>
      </c>
    </row>
    <row r="52" spans="1:46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2"/>
        <v>0</v>
      </c>
      <c r="F52" s="107"/>
      <c r="G52" s="100">
        <f t="shared" ca="1" si="23"/>
        <v>0</v>
      </c>
      <c r="H52" s="122"/>
      <c r="I52" s="147">
        <f t="shared" ca="1" si="24"/>
        <v>0</v>
      </c>
      <c r="J52" s="122"/>
      <c r="K52" s="147">
        <f t="shared" ca="1" si="25"/>
        <v>0</v>
      </c>
      <c r="L52" s="122"/>
      <c r="M52" s="147">
        <f t="shared" ca="1" si="26"/>
        <v>0</v>
      </c>
      <c r="N52" s="122"/>
      <c r="O52" s="147">
        <f t="shared" ca="1" si="27"/>
        <v>0</v>
      </c>
      <c r="P52" s="104"/>
      <c r="Q52" s="100">
        <f t="shared" ca="1" si="28"/>
        <v>0</v>
      </c>
      <c r="R52" s="183"/>
      <c r="S52" s="184">
        <f t="shared" ca="1" si="29"/>
        <v>0</v>
      </c>
      <c r="T52" s="183"/>
      <c r="U52" s="184">
        <f t="shared" ca="1" si="30"/>
        <v>0</v>
      </c>
      <c r="V52" s="122"/>
      <c r="W52" s="147">
        <f t="shared" ca="1" si="31"/>
        <v>0</v>
      </c>
      <c r="X52" s="122"/>
      <c r="Y52" s="147">
        <f t="shared" ca="1" si="32"/>
        <v>0</v>
      </c>
      <c r="Z52" s="122"/>
      <c r="AA52" s="184">
        <f t="shared" ca="1" si="33"/>
        <v>0</v>
      </c>
      <c r="AB52" s="104"/>
      <c r="AC52" s="100">
        <f t="shared" ca="1" si="34"/>
        <v>0</v>
      </c>
      <c r="AD52" s="122"/>
      <c r="AE52" s="147">
        <f t="shared" ca="1" si="35"/>
        <v>0</v>
      </c>
      <c r="AF52" s="122"/>
      <c r="AG52" s="147">
        <f t="shared" ca="1" si="36"/>
        <v>0</v>
      </c>
      <c r="AH52" s="122"/>
      <c r="AI52" s="147">
        <f t="shared" ca="1" si="37"/>
        <v>0</v>
      </c>
      <c r="AJ52" s="288"/>
      <c r="AK52" s="147">
        <f t="shared" ca="1" si="38"/>
        <v>0</v>
      </c>
      <c r="AL52" s="288"/>
      <c r="AM52" s="147">
        <f t="shared" ca="1" si="39"/>
        <v>0</v>
      </c>
      <c r="AN52" s="122"/>
      <c r="AO52" s="147">
        <f t="shared" ca="1" si="40"/>
        <v>0</v>
      </c>
      <c r="AP52" s="104"/>
      <c r="AQ52" s="100">
        <f t="shared" ca="1" si="41"/>
        <v>0</v>
      </c>
      <c r="AR52" s="171"/>
      <c r="AS52" s="140">
        <f t="shared" ca="1" si="42"/>
        <v>0</v>
      </c>
      <c r="AT52" s="83">
        <f t="shared" ca="1" si="1"/>
        <v>0</v>
      </c>
    </row>
    <row r="53" spans="1:46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2"/>
        <v>0.5</v>
      </c>
      <c r="F53" s="107"/>
      <c r="G53" s="100">
        <f t="shared" si="23"/>
        <v>0</v>
      </c>
      <c r="H53" s="122"/>
      <c r="I53" s="147">
        <f t="shared" si="24"/>
        <v>0</v>
      </c>
      <c r="J53" s="122"/>
      <c r="K53" s="147">
        <f t="shared" si="25"/>
        <v>0</v>
      </c>
      <c r="L53" s="122"/>
      <c r="M53" s="147">
        <f t="shared" si="26"/>
        <v>0</v>
      </c>
      <c r="N53" s="122"/>
      <c r="O53" s="147">
        <f t="shared" si="27"/>
        <v>0</v>
      </c>
      <c r="P53" s="104"/>
      <c r="Q53" s="100">
        <f t="shared" si="28"/>
        <v>0</v>
      </c>
      <c r="R53" s="183"/>
      <c r="S53" s="184">
        <f t="shared" si="29"/>
        <v>0</v>
      </c>
      <c r="T53" s="183"/>
      <c r="U53" s="184">
        <f t="shared" si="30"/>
        <v>0</v>
      </c>
      <c r="V53" s="122"/>
      <c r="W53" s="147">
        <f t="shared" si="31"/>
        <v>0</v>
      </c>
      <c r="X53" s="122"/>
      <c r="Y53" s="147">
        <f t="shared" si="32"/>
        <v>0</v>
      </c>
      <c r="Z53" s="122">
        <v>0.5</v>
      </c>
      <c r="AA53" s="147">
        <f t="shared" si="33"/>
        <v>50</v>
      </c>
      <c r="AB53" s="104"/>
      <c r="AC53" s="100">
        <f t="shared" si="34"/>
        <v>0</v>
      </c>
      <c r="AD53" s="122"/>
      <c r="AE53" s="147">
        <f t="shared" si="35"/>
        <v>0</v>
      </c>
      <c r="AF53" s="122"/>
      <c r="AG53" s="147">
        <f t="shared" si="36"/>
        <v>0</v>
      </c>
      <c r="AH53" s="122"/>
      <c r="AI53" s="147">
        <f t="shared" si="37"/>
        <v>0</v>
      </c>
      <c r="AJ53" s="288"/>
      <c r="AK53" s="147">
        <f t="shared" si="38"/>
        <v>0</v>
      </c>
      <c r="AL53" s="288"/>
      <c r="AM53" s="147">
        <f t="shared" si="39"/>
        <v>0</v>
      </c>
      <c r="AN53" s="122"/>
      <c r="AO53" s="147">
        <f t="shared" si="40"/>
        <v>0</v>
      </c>
      <c r="AP53" s="104"/>
      <c r="AQ53" s="100">
        <f t="shared" si="41"/>
        <v>0</v>
      </c>
      <c r="AR53" s="171"/>
      <c r="AS53" s="140">
        <f t="shared" si="42"/>
        <v>0</v>
      </c>
      <c r="AT53" s="83">
        <f t="shared" si="1"/>
        <v>50</v>
      </c>
    </row>
    <row r="54" spans="1:46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2"/>
        <v>0</v>
      </c>
      <c r="F54" s="107"/>
      <c r="G54" s="100">
        <f t="shared" si="23"/>
        <v>0</v>
      </c>
      <c r="H54" s="122"/>
      <c r="I54" s="147">
        <f t="shared" si="24"/>
        <v>0</v>
      </c>
      <c r="J54" s="122"/>
      <c r="K54" s="147">
        <f t="shared" si="25"/>
        <v>0</v>
      </c>
      <c r="L54" s="122"/>
      <c r="M54" s="147">
        <f t="shared" si="26"/>
        <v>0</v>
      </c>
      <c r="N54" s="122"/>
      <c r="O54" s="147">
        <f t="shared" si="27"/>
        <v>0</v>
      </c>
      <c r="P54" s="104"/>
      <c r="Q54" s="100">
        <f t="shared" si="28"/>
        <v>0</v>
      </c>
      <c r="R54" s="183"/>
      <c r="S54" s="184">
        <f t="shared" si="29"/>
        <v>0</v>
      </c>
      <c r="T54" s="183"/>
      <c r="U54" s="184">
        <f t="shared" si="30"/>
        <v>0</v>
      </c>
      <c r="V54" s="122"/>
      <c r="W54" s="147">
        <f t="shared" si="31"/>
        <v>0</v>
      </c>
      <c r="X54" s="122"/>
      <c r="Y54" s="147">
        <f t="shared" si="32"/>
        <v>0</v>
      </c>
      <c r="Z54" s="122"/>
      <c r="AA54" s="184">
        <f t="shared" si="33"/>
        <v>0</v>
      </c>
      <c r="AB54" s="104"/>
      <c r="AC54" s="100">
        <f t="shared" si="34"/>
        <v>0</v>
      </c>
      <c r="AD54" s="122"/>
      <c r="AE54" s="147">
        <f t="shared" si="35"/>
        <v>0</v>
      </c>
      <c r="AF54" s="122"/>
      <c r="AG54" s="147">
        <f t="shared" si="36"/>
        <v>0</v>
      </c>
      <c r="AH54" s="122"/>
      <c r="AI54" s="147">
        <f t="shared" si="37"/>
        <v>0</v>
      </c>
      <c r="AJ54" s="288"/>
      <c r="AK54" s="147">
        <f t="shared" si="38"/>
        <v>0</v>
      </c>
      <c r="AL54" s="288"/>
      <c r="AM54" s="147">
        <f t="shared" si="39"/>
        <v>0</v>
      </c>
      <c r="AN54" s="122"/>
      <c r="AO54" s="147">
        <f t="shared" si="40"/>
        <v>0</v>
      </c>
      <c r="AP54" s="104"/>
      <c r="AQ54" s="100">
        <f t="shared" si="41"/>
        <v>0</v>
      </c>
      <c r="AR54" s="171"/>
      <c r="AS54" s="140">
        <f t="shared" si="42"/>
        <v>0</v>
      </c>
      <c r="AT54" s="83">
        <f t="shared" si="1"/>
        <v>0</v>
      </c>
    </row>
    <row r="55" spans="1:46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2"/>
        <v>0</v>
      </c>
      <c r="F55" s="107"/>
      <c r="G55" s="100">
        <f t="shared" si="23"/>
        <v>0</v>
      </c>
      <c r="H55" s="122"/>
      <c r="I55" s="147">
        <f t="shared" si="24"/>
        <v>0</v>
      </c>
      <c r="J55" s="122"/>
      <c r="K55" s="147">
        <f t="shared" si="25"/>
        <v>0</v>
      </c>
      <c r="L55" s="122"/>
      <c r="M55" s="147">
        <f t="shared" si="26"/>
        <v>0</v>
      </c>
      <c r="N55" s="122"/>
      <c r="O55" s="147">
        <f t="shared" si="27"/>
        <v>0</v>
      </c>
      <c r="P55" s="104"/>
      <c r="Q55" s="100">
        <f t="shared" si="28"/>
        <v>0</v>
      </c>
      <c r="R55" s="183"/>
      <c r="S55" s="184">
        <f t="shared" si="29"/>
        <v>0</v>
      </c>
      <c r="T55" s="183"/>
      <c r="U55" s="184">
        <f t="shared" si="30"/>
        <v>0</v>
      </c>
      <c r="V55" s="122"/>
      <c r="W55" s="147">
        <f t="shared" si="31"/>
        <v>0</v>
      </c>
      <c r="X55" s="122"/>
      <c r="Y55" s="147">
        <f t="shared" si="32"/>
        <v>0</v>
      </c>
      <c r="Z55" s="122"/>
      <c r="AA55" s="184">
        <f t="shared" si="33"/>
        <v>0</v>
      </c>
      <c r="AB55" s="104"/>
      <c r="AC55" s="100">
        <f t="shared" si="34"/>
        <v>0</v>
      </c>
      <c r="AD55" s="122"/>
      <c r="AE55" s="147">
        <f t="shared" si="35"/>
        <v>0</v>
      </c>
      <c r="AF55" s="122"/>
      <c r="AG55" s="147">
        <f t="shared" si="36"/>
        <v>0</v>
      </c>
      <c r="AH55" s="122"/>
      <c r="AI55" s="147">
        <f t="shared" si="37"/>
        <v>0</v>
      </c>
      <c r="AJ55" s="288"/>
      <c r="AK55" s="147">
        <f t="shared" si="38"/>
        <v>0</v>
      </c>
      <c r="AL55" s="288"/>
      <c r="AM55" s="147">
        <f t="shared" si="39"/>
        <v>0</v>
      </c>
      <c r="AN55" s="122"/>
      <c r="AO55" s="147">
        <f t="shared" si="40"/>
        <v>0</v>
      </c>
      <c r="AP55" s="104"/>
      <c r="AQ55" s="100">
        <f t="shared" si="41"/>
        <v>0</v>
      </c>
      <c r="AR55" s="171"/>
      <c r="AS55" s="140">
        <f t="shared" si="42"/>
        <v>0</v>
      </c>
      <c r="AT55" s="83">
        <f t="shared" si="1"/>
        <v>0</v>
      </c>
    </row>
    <row r="56" spans="1:46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2"/>
        <v>0</v>
      </c>
      <c r="F56" s="107"/>
      <c r="G56" s="100">
        <f t="shared" ca="1" si="23"/>
        <v>0</v>
      </c>
      <c r="H56" s="122"/>
      <c r="I56" s="147">
        <f t="shared" ca="1" si="24"/>
        <v>0</v>
      </c>
      <c r="J56" s="122"/>
      <c r="K56" s="147">
        <f t="shared" ca="1" si="25"/>
        <v>0</v>
      </c>
      <c r="L56" s="122"/>
      <c r="M56" s="147">
        <f t="shared" ca="1" si="26"/>
        <v>0</v>
      </c>
      <c r="N56" s="122"/>
      <c r="O56" s="147">
        <f t="shared" ca="1" si="27"/>
        <v>0</v>
      </c>
      <c r="P56" s="104"/>
      <c r="Q56" s="100">
        <f t="shared" ca="1" si="28"/>
        <v>0</v>
      </c>
      <c r="R56" s="183"/>
      <c r="S56" s="184">
        <f t="shared" ca="1" si="29"/>
        <v>0</v>
      </c>
      <c r="T56" s="183"/>
      <c r="U56" s="184">
        <f t="shared" ca="1" si="30"/>
        <v>0</v>
      </c>
      <c r="V56" s="122"/>
      <c r="W56" s="147">
        <f t="shared" ca="1" si="31"/>
        <v>0</v>
      </c>
      <c r="X56" s="122"/>
      <c r="Y56" s="147">
        <f t="shared" ca="1" si="32"/>
        <v>0</v>
      </c>
      <c r="Z56" s="122"/>
      <c r="AA56" s="184">
        <f t="shared" ca="1" si="33"/>
        <v>0</v>
      </c>
      <c r="AB56" s="104"/>
      <c r="AC56" s="100">
        <f t="shared" ca="1" si="34"/>
        <v>0</v>
      </c>
      <c r="AD56" s="122"/>
      <c r="AE56" s="147">
        <f t="shared" ca="1" si="35"/>
        <v>0</v>
      </c>
      <c r="AF56" s="122"/>
      <c r="AG56" s="147">
        <f t="shared" ca="1" si="36"/>
        <v>0</v>
      </c>
      <c r="AH56" s="122"/>
      <c r="AI56" s="147">
        <f t="shared" ca="1" si="37"/>
        <v>0</v>
      </c>
      <c r="AJ56" s="288"/>
      <c r="AK56" s="147">
        <f t="shared" ca="1" si="38"/>
        <v>0</v>
      </c>
      <c r="AL56" s="288"/>
      <c r="AM56" s="147">
        <f t="shared" ca="1" si="39"/>
        <v>0</v>
      </c>
      <c r="AN56" s="122"/>
      <c r="AO56" s="147">
        <f t="shared" ca="1" si="40"/>
        <v>0</v>
      </c>
      <c r="AP56" s="104"/>
      <c r="AQ56" s="100">
        <f t="shared" ca="1" si="41"/>
        <v>0</v>
      </c>
      <c r="AR56" s="171"/>
      <c r="AS56" s="140">
        <f t="shared" ca="1" si="42"/>
        <v>0</v>
      </c>
      <c r="AT56" s="83">
        <f t="shared" ca="1" si="1"/>
        <v>0</v>
      </c>
    </row>
    <row r="57" spans="1:46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23"/>
        <v>0</v>
      </c>
      <c r="H57" s="122"/>
      <c r="I57" s="147">
        <f t="shared" ca="1" si="24"/>
        <v>0</v>
      </c>
      <c r="J57" s="122"/>
      <c r="K57" s="147">
        <f t="shared" ca="1" si="25"/>
        <v>0</v>
      </c>
      <c r="L57" s="122"/>
      <c r="M57" s="147">
        <f t="shared" ca="1" si="26"/>
        <v>0</v>
      </c>
      <c r="N57" s="122"/>
      <c r="O57" s="147">
        <f t="shared" ca="1" si="27"/>
        <v>0</v>
      </c>
      <c r="P57" s="104"/>
      <c r="Q57" s="100">
        <f t="shared" ca="1" si="28"/>
        <v>0</v>
      </c>
      <c r="R57" s="183"/>
      <c r="S57" s="184">
        <f t="shared" ca="1" si="29"/>
        <v>0</v>
      </c>
      <c r="T57" s="183"/>
      <c r="U57" s="184">
        <f t="shared" ca="1" si="30"/>
        <v>0</v>
      </c>
      <c r="V57" s="122"/>
      <c r="W57" s="147">
        <f t="shared" ca="1" si="31"/>
        <v>0</v>
      </c>
      <c r="X57" s="122"/>
      <c r="Y57" s="147">
        <f t="shared" ca="1" si="32"/>
        <v>0</v>
      </c>
      <c r="Z57" s="122"/>
      <c r="AA57" s="184">
        <f t="shared" ca="1" si="33"/>
        <v>0</v>
      </c>
      <c r="AB57" s="104"/>
      <c r="AC57" s="100">
        <f t="shared" ca="1" si="34"/>
        <v>0</v>
      </c>
      <c r="AD57" s="122"/>
      <c r="AE57" s="147">
        <f t="shared" ca="1" si="35"/>
        <v>0</v>
      </c>
      <c r="AF57" s="122"/>
      <c r="AG57" s="147">
        <f t="shared" ca="1" si="36"/>
        <v>0</v>
      </c>
      <c r="AH57" s="122"/>
      <c r="AI57" s="147">
        <f t="shared" ca="1" si="37"/>
        <v>0</v>
      </c>
      <c r="AJ57" s="288"/>
      <c r="AK57" s="147">
        <f t="shared" ca="1" si="38"/>
        <v>0</v>
      </c>
      <c r="AL57" s="288"/>
      <c r="AM57" s="147">
        <f t="shared" ca="1" si="39"/>
        <v>0</v>
      </c>
      <c r="AN57" s="122"/>
      <c r="AO57" s="147">
        <f t="shared" ca="1" si="40"/>
        <v>0</v>
      </c>
      <c r="AP57" s="104"/>
      <c r="AQ57" s="100">
        <f t="shared" ca="1" si="41"/>
        <v>0</v>
      </c>
      <c r="AR57" s="171"/>
      <c r="AS57" s="140">
        <f t="shared" ca="1" si="42"/>
        <v>0</v>
      </c>
      <c r="AT57" s="83">
        <f t="shared" ca="1" si="1"/>
        <v>0</v>
      </c>
    </row>
    <row r="58" spans="1:46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23"/>
        <v>0</v>
      </c>
      <c r="H58" s="122"/>
      <c r="I58" s="147">
        <f t="shared" ca="1" si="24"/>
        <v>0</v>
      </c>
      <c r="J58" s="122"/>
      <c r="K58" s="147">
        <f t="shared" ca="1" si="25"/>
        <v>0</v>
      </c>
      <c r="L58" s="122"/>
      <c r="M58" s="147">
        <f t="shared" ca="1" si="26"/>
        <v>0</v>
      </c>
      <c r="N58" s="122"/>
      <c r="O58" s="147">
        <f t="shared" ca="1" si="27"/>
        <v>0</v>
      </c>
      <c r="P58" s="104"/>
      <c r="Q58" s="100">
        <f t="shared" ca="1" si="28"/>
        <v>0</v>
      </c>
      <c r="R58" s="183"/>
      <c r="S58" s="184">
        <f t="shared" ca="1" si="29"/>
        <v>0</v>
      </c>
      <c r="T58" s="183"/>
      <c r="U58" s="184">
        <f t="shared" ca="1" si="30"/>
        <v>0</v>
      </c>
      <c r="V58" s="122"/>
      <c r="W58" s="147">
        <f t="shared" ca="1" si="31"/>
        <v>0</v>
      </c>
      <c r="X58" s="122"/>
      <c r="Y58" s="147">
        <f t="shared" ca="1" si="32"/>
        <v>0</v>
      </c>
      <c r="Z58" s="122"/>
      <c r="AA58" s="184">
        <f t="shared" ca="1" si="33"/>
        <v>0</v>
      </c>
      <c r="AB58" s="104"/>
      <c r="AC58" s="100">
        <f t="shared" ca="1" si="34"/>
        <v>0</v>
      </c>
      <c r="AD58" s="122"/>
      <c r="AE58" s="147">
        <f t="shared" ca="1" si="35"/>
        <v>0</v>
      </c>
      <c r="AF58" s="122"/>
      <c r="AG58" s="147">
        <f t="shared" ca="1" si="36"/>
        <v>0</v>
      </c>
      <c r="AH58" s="122"/>
      <c r="AI58" s="147">
        <f t="shared" ca="1" si="37"/>
        <v>0</v>
      </c>
      <c r="AJ58" s="288"/>
      <c r="AK58" s="147">
        <f t="shared" ca="1" si="38"/>
        <v>0</v>
      </c>
      <c r="AL58" s="288"/>
      <c r="AM58" s="147">
        <f t="shared" ca="1" si="39"/>
        <v>0</v>
      </c>
      <c r="AN58" s="122"/>
      <c r="AO58" s="147">
        <f t="shared" ca="1" si="40"/>
        <v>0</v>
      </c>
      <c r="AP58" s="104"/>
      <c r="AQ58" s="100">
        <f t="shared" ca="1" si="41"/>
        <v>0</v>
      </c>
      <c r="AR58" s="171"/>
      <c r="AS58" s="140">
        <f t="shared" ca="1" si="42"/>
        <v>0</v>
      </c>
      <c r="AT58" s="83">
        <f t="shared" ca="1" si="1"/>
        <v>0</v>
      </c>
    </row>
    <row r="59" spans="1:46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2"/>
        <v>0</v>
      </c>
      <c r="F59" s="107"/>
      <c r="G59" s="100">
        <f t="shared" ca="1" si="23"/>
        <v>0</v>
      </c>
      <c r="H59" s="122"/>
      <c r="I59" s="147">
        <f t="shared" ca="1" si="24"/>
        <v>0</v>
      </c>
      <c r="J59" s="122"/>
      <c r="K59" s="147">
        <f t="shared" ca="1" si="25"/>
        <v>0</v>
      </c>
      <c r="L59" s="122"/>
      <c r="M59" s="147">
        <f t="shared" ca="1" si="26"/>
        <v>0</v>
      </c>
      <c r="N59" s="122"/>
      <c r="O59" s="147">
        <f t="shared" ca="1" si="27"/>
        <v>0</v>
      </c>
      <c r="P59" s="104"/>
      <c r="Q59" s="100">
        <f t="shared" ca="1" si="28"/>
        <v>0</v>
      </c>
      <c r="R59" s="183"/>
      <c r="S59" s="184">
        <f t="shared" ca="1" si="29"/>
        <v>0</v>
      </c>
      <c r="T59" s="183"/>
      <c r="U59" s="184">
        <f t="shared" ca="1" si="30"/>
        <v>0</v>
      </c>
      <c r="V59" s="122"/>
      <c r="W59" s="147">
        <f t="shared" ca="1" si="31"/>
        <v>0</v>
      </c>
      <c r="X59" s="122"/>
      <c r="Y59" s="147">
        <f t="shared" ca="1" si="32"/>
        <v>0</v>
      </c>
      <c r="Z59" s="122"/>
      <c r="AA59" s="184">
        <f t="shared" ca="1" si="33"/>
        <v>0</v>
      </c>
      <c r="AB59" s="104"/>
      <c r="AC59" s="100">
        <f t="shared" ca="1" si="34"/>
        <v>0</v>
      </c>
      <c r="AD59" s="122"/>
      <c r="AE59" s="147">
        <f t="shared" ca="1" si="35"/>
        <v>0</v>
      </c>
      <c r="AF59" s="122"/>
      <c r="AG59" s="147">
        <f t="shared" ca="1" si="36"/>
        <v>0</v>
      </c>
      <c r="AH59" s="122"/>
      <c r="AI59" s="147">
        <f t="shared" ca="1" si="37"/>
        <v>0</v>
      </c>
      <c r="AJ59" s="288"/>
      <c r="AK59" s="147">
        <f t="shared" ca="1" si="38"/>
        <v>0</v>
      </c>
      <c r="AL59" s="288"/>
      <c r="AM59" s="147">
        <f t="shared" ca="1" si="39"/>
        <v>0</v>
      </c>
      <c r="AN59" s="122"/>
      <c r="AO59" s="147">
        <f t="shared" ca="1" si="40"/>
        <v>0</v>
      </c>
      <c r="AP59" s="104"/>
      <c r="AQ59" s="100">
        <f t="shared" ca="1" si="41"/>
        <v>0</v>
      </c>
      <c r="AR59" s="171"/>
      <c r="AS59" s="140">
        <f t="shared" ca="1" si="42"/>
        <v>0</v>
      </c>
      <c r="AT59" s="83">
        <f t="shared" ca="1" si="1"/>
        <v>0</v>
      </c>
    </row>
    <row r="60" spans="1:46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23"/>
        <v>0</v>
      </c>
      <c r="H60" s="122"/>
      <c r="I60" s="147">
        <f t="shared" ca="1" si="24"/>
        <v>0</v>
      </c>
      <c r="J60" s="122"/>
      <c r="K60" s="147">
        <f t="shared" ca="1" si="25"/>
        <v>0</v>
      </c>
      <c r="L60" s="122"/>
      <c r="M60" s="147">
        <f t="shared" ca="1" si="26"/>
        <v>0</v>
      </c>
      <c r="N60" s="122"/>
      <c r="O60" s="147">
        <f t="shared" ca="1" si="27"/>
        <v>0</v>
      </c>
      <c r="P60" s="104"/>
      <c r="Q60" s="100">
        <f t="shared" ca="1" si="28"/>
        <v>0</v>
      </c>
      <c r="R60" s="183"/>
      <c r="S60" s="184">
        <f t="shared" ca="1" si="29"/>
        <v>0</v>
      </c>
      <c r="T60" s="183"/>
      <c r="U60" s="184">
        <f t="shared" ca="1" si="30"/>
        <v>0</v>
      </c>
      <c r="V60" s="122"/>
      <c r="W60" s="147">
        <f t="shared" ca="1" si="31"/>
        <v>0</v>
      </c>
      <c r="X60" s="122"/>
      <c r="Y60" s="147">
        <f t="shared" ca="1" si="32"/>
        <v>0</v>
      </c>
      <c r="Z60" s="122"/>
      <c r="AA60" s="184">
        <f t="shared" ca="1" si="33"/>
        <v>0</v>
      </c>
      <c r="AB60" s="104"/>
      <c r="AC60" s="100">
        <f t="shared" ca="1" si="34"/>
        <v>0</v>
      </c>
      <c r="AD60" s="122"/>
      <c r="AE60" s="147">
        <f t="shared" ca="1" si="35"/>
        <v>0</v>
      </c>
      <c r="AF60" s="122"/>
      <c r="AG60" s="147">
        <f t="shared" ca="1" si="36"/>
        <v>0</v>
      </c>
      <c r="AH60" s="122"/>
      <c r="AI60" s="147">
        <f t="shared" ca="1" si="37"/>
        <v>0</v>
      </c>
      <c r="AJ60" s="288"/>
      <c r="AK60" s="147">
        <f t="shared" ca="1" si="38"/>
        <v>0</v>
      </c>
      <c r="AL60" s="288"/>
      <c r="AM60" s="147">
        <f t="shared" ca="1" si="39"/>
        <v>0</v>
      </c>
      <c r="AN60" s="122"/>
      <c r="AO60" s="147">
        <f t="shared" ca="1" si="40"/>
        <v>0</v>
      </c>
      <c r="AP60" s="104"/>
      <c r="AQ60" s="100">
        <f t="shared" ca="1" si="41"/>
        <v>0</v>
      </c>
      <c r="AR60" s="171"/>
      <c r="AS60" s="140">
        <f t="shared" ca="1" si="42"/>
        <v>0</v>
      </c>
      <c r="AT60" s="83">
        <f t="shared" ca="1" si="1"/>
        <v>0</v>
      </c>
    </row>
    <row r="61" spans="1:46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2"/>
        <v>0</v>
      </c>
      <c r="F61" s="107"/>
      <c r="G61" s="100">
        <f t="shared" ca="1" si="23"/>
        <v>0</v>
      </c>
      <c r="H61" s="122"/>
      <c r="I61" s="147">
        <f t="shared" ca="1" si="24"/>
        <v>0</v>
      </c>
      <c r="J61" s="122"/>
      <c r="K61" s="147">
        <f t="shared" ca="1" si="25"/>
        <v>0</v>
      </c>
      <c r="L61" s="122"/>
      <c r="M61" s="147">
        <f t="shared" ca="1" si="26"/>
        <v>0</v>
      </c>
      <c r="N61" s="122"/>
      <c r="O61" s="147">
        <f t="shared" ca="1" si="27"/>
        <v>0</v>
      </c>
      <c r="P61" s="104"/>
      <c r="Q61" s="100">
        <f t="shared" ca="1" si="28"/>
        <v>0</v>
      </c>
      <c r="R61" s="183"/>
      <c r="S61" s="184">
        <f t="shared" ca="1" si="29"/>
        <v>0</v>
      </c>
      <c r="T61" s="183"/>
      <c r="U61" s="184">
        <f t="shared" ca="1" si="30"/>
        <v>0</v>
      </c>
      <c r="V61" s="122"/>
      <c r="W61" s="147">
        <f t="shared" ca="1" si="31"/>
        <v>0</v>
      </c>
      <c r="X61" s="122"/>
      <c r="Y61" s="147">
        <f t="shared" ca="1" si="32"/>
        <v>0</v>
      </c>
      <c r="Z61" s="122"/>
      <c r="AA61" s="184">
        <f t="shared" ca="1" si="33"/>
        <v>0</v>
      </c>
      <c r="AB61" s="104"/>
      <c r="AC61" s="100">
        <f t="shared" ca="1" si="34"/>
        <v>0</v>
      </c>
      <c r="AD61" s="122"/>
      <c r="AE61" s="147">
        <f t="shared" ca="1" si="35"/>
        <v>0</v>
      </c>
      <c r="AF61" s="122"/>
      <c r="AG61" s="147">
        <f t="shared" ca="1" si="36"/>
        <v>0</v>
      </c>
      <c r="AH61" s="122"/>
      <c r="AI61" s="147">
        <f t="shared" ca="1" si="37"/>
        <v>0</v>
      </c>
      <c r="AJ61" s="288"/>
      <c r="AK61" s="147">
        <f t="shared" ca="1" si="38"/>
        <v>0</v>
      </c>
      <c r="AL61" s="288"/>
      <c r="AM61" s="147">
        <f t="shared" ca="1" si="39"/>
        <v>0</v>
      </c>
      <c r="AN61" s="122"/>
      <c r="AO61" s="147">
        <f t="shared" ca="1" si="40"/>
        <v>0</v>
      </c>
      <c r="AP61" s="104"/>
      <c r="AQ61" s="100">
        <f t="shared" ca="1" si="41"/>
        <v>0</v>
      </c>
      <c r="AR61" s="171"/>
      <c r="AS61" s="140">
        <f t="shared" ca="1" si="42"/>
        <v>0</v>
      </c>
      <c r="AT61" s="83">
        <f t="shared" ca="1" si="1"/>
        <v>0</v>
      </c>
    </row>
    <row r="62" spans="1:46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2"/>
        <v>0</v>
      </c>
      <c r="F62" s="107"/>
      <c r="G62" s="100">
        <f t="shared" ca="1" si="23"/>
        <v>0</v>
      </c>
      <c r="H62" s="122"/>
      <c r="I62" s="147">
        <f t="shared" ca="1" si="24"/>
        <v>0</v>
      </c>
      <c r="J62" s="122"/>
      <c r="K62" s="147">
        <f t="shared" ca="1" si="25"/>
        <v>0</v>
      </c>
      <c r="L62" s="122"/>
      <c r="M62" s="147">
        <f t="shared" ca="1" si="26"/>
        <v>0</v>
      </c>
      <c r="N62" s="122"/>
      <c r="O62" s="147">
        <f t="shared" ca="1" si="27"/>
        <v>0</v>
      </c>
      <c r="P62" s="104"/>
      <c r="Q62" s="100">
        <f t="shared" ca="1" si="28"/>
        <v>0</v>
      </c>
      <c r="R62" s="183"/>
      <c r="S62" s="184">
        <f t="shared" ca="1" si="29"/>
        <v>0</v>
      </c>
      <c r="T62" s="183"/>
      <c r="U62" s="184">
        <f t="shared" ca="1" si="30"/>
        <v>0</v>
      </c>
      <c r="V62" s="122"/>
      <c r="W62" s="147">
        <f t="shared" ca="1" si="31"/>
        <v>0</v>
      </c>
      <c r="X62" s="122"/>
      <c r="Y62" s="147">
        <f t="shared" ca="1" si="32"/>
        <v>0</v>
      </c>
      <c r="Z62" s="122"/>
      <c r="AA62" s="184">
        <f t="shared" ca="1" si="33"/>
        <v>0</v>
      </c>
      <c r="AB62" s="104"/>
      <c r="AC62" s="100">
        <f t="shared" ca="1" si="34"/>
        <v>0</v>
      </c>
      <c r="AD62" s="122"/>
      <c r="AE62" s="147">
        <f t="shared" ca="1" si="35"/>
        <v>0</v>
      </c>
      <c r="AF62" s="122"/>
      <c r="AG62" s="147">
        <f t="shared" ca="1" si="36"/>
        <v>0</v>
      </c>
      <c r="AH62" s="122"/>
      <c r="AI62" s="147">
        <f t="shared" ca="1" si="37"/>
        <v>0</v>
      </c>
      <c r="AJ62" s="288"/>
      <c r="AK62" s="147">
        <f t="shared" ca="1" si="38"/>
        <v>0</v>
      </c>
      <c r="AL62" s="288"/>
      <c r="AM62" s="147">
        <f t="shared" ca="1" si="39"/>
        <v>0</v>
      </c>
      <c r="AN62" s="122"/>
      <c r="AO62" s="147">
        <f t="shared" ca="1" si="40"/>
        <v>0</v>
      </c>
      <c r="AP62" s="104"/>
      <c r="AQ62" s="100">
        <f t="shared" ca="1" si="41"/>
        <v>0</v>
      </c>
      <c r="AR62" s="171"/>
      <c r="AS62" s="140">
        <f t="shared" ca="1" si="42"/>
        <v>0</v>
      </c>
      <c r="AT62" s="83">
        <f t="shared" ca="1" si="1"/>
        <v>0</v>
      </c>
    </row>
    <row r="63" spans="1:46" ht="15" customHeight="1">
      <c r="A63" s="85" t="s">
        <v>224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23"/>
        <v>0</v>
      </c>
      <c r="H63" s="122"/>
      <c r="I63" s="147">
        <f t="shared" ca="1" si="24"/>
        <v>0</v>
      </c>
      <c r="J63" s="122"/>
      <c r="K63" s="147">
        <f t="shared" ca="1" si="25"/>
        <v>0</v>
      </c>
      <c r="L63" s="122"/>
      <c r="M63" s="147">
        <f t="shared" ca="1" si="26"/>
        <v>0</v>
      </c>
      <c r="N63" s="122"/>
      <c r="O63" s="147">
        <f t="shared" ca="1" si="27"/>
        <v>0</v>
      </c>
      <c r="P63" s="104"/>
      <c r="Q63" s="100">
        <f t="shared" ca="1" si="28"/>
        <v>0</v>
      </c>
      <c r="R63" s="183"/>
      <c r="S63" s="184">
        <f t="shared" ca="1" si="29"/>
        <v>0</v>
      </c>
      <c r="T63" s="183"/>
      <c r="U63" s="184">
        <f t="shared" ca="1" si="30"/>
        <v>0</v>
      </c>
      <c r="V63" s="122"/>
      <c r="W63" s="147">
        <f t="shared" ca="1" si="31"/>
        <v>0</v>
      </c>
      <c r="X63" s="122"/>
      <c r="Y63" s="147">
        <f t="shared" ca="1" si="32"/>
        <v>0</v>
      </c>
      <c r="Z63" s="122"/>
      <c r="AA63" s="184">
        <f t="shared" ca="1" si="33"/>
        <v>0</v>
      </c>
      <c r="AB63" s="104"/>
      <c r="AC63" s="100">
        <f t="shared" ca="1" si="34"/>
        <v>0</v>
      </c>
      <c r="AD63" s="122"/>
      <c r="AE63" s="147">
        <f t="shared" ca="1" si="35"/>
        <v>0</v>
      </c>
      <c r="AF63" s="122"/>
      <c r="AG63" s="147">
        <f t="shared" ca="1" si="36"/>
        <v>0</v>
      </c>
      <c r="AH63" s="122"/>
      <c r="AI63" s="147">
        <f t="shared" ca="1" si="37"/>
        <v>0</v>
      </c>
      <c r="AJ63" s="288"/>
      <c r="AK63" s="147">
        <f t="shared" ca="1" si="38"/>
        <v>0</v>
      </c>
      <c r="AL63" s="288"/>
      <c r="AM63" s="147">
        <f t="shared" ca="1" si="39"/>
        <v>0</v>
      </c>
      <c r="AN63" s="122"/>
      <c r="AO63" s="147">
        <f t="shared" ca="1" si="40"/>
        <v>0</v>
      </c>
      <c r="AP63" s="104"/>
      <c r="AQ63" s="100">
        <f t="shared" ca="1" si="41"/>
        <v>0</v>
      </c>
      <c r="AR63" s="171"/>
      <c r="AS63" s="140">
        <f t="shared" ca="1" si="42"/>
        <v>0</v>
      </c>
      <c r="AT63" s="83">
        <f t="shared" ca="1" si="1"/>
        <v>0</v>
      </c>
    </row>
    <row r="64" spans="1:46" ht="15" customHeight="1">
      <c r="A64" s="85" t="s">
        <v>229</v>
      </c>
      <c r="B64" t="s">
        <v>66</v>
      </c>
      <c r="C64" s="4" t="s">
        <v>7</v>
      </c>
      <c r="D64" s="19">
        <f t="shared" si="0"/>
        <v>75</v>
      </c>
      <c r="E64" s="20">
        <f t="shared" si="22"/>
        <v>0</v>
      </c>
      <c r="F64" s="107"/>
      <c r="G64" s="100">
        <f t="shared" si="23"/>
        <v>0</v>
      </c>
      <c r="H64" s="122"/>
      <c r="I64" s="147">
        <f t="shared" si="24"/>
        <v>0</v>
      </c>
      <c r="J64" s="122"/>
      <c r="K64" s="147">
        <f t="shared" si="25"/>
        <v>0</v>
      </c>
      <c r="L64" s="122"/>
      <c r="M64" s="147">
        <f t="shared" si="26"/>
        <v>0</v>
      </c>
      <c r="N64" s="122"/>
      <c r="O64" s="147">
        <f t="shared" si="27"/>
        <v>0</v>
      </c>
      <c r="P64" s="104"/>
      <c r="Q64" s="100">
        <f t="shared" si="28"/>
        <v>0</v>
      </c>
      <c r="R64" s="183"/>
      <c r="S64" s="184">
        <f t="shared" si="29"/>
        <v>0</v>
      </c>
      <c r="T64" s="183"/>
      <c r="U64" s="184">
        <f t="shared" si="30"/>
        <v>0</v>
      </c>
      <c r="V64" s="122"/>
      <c r="W64" s="147">
        <f t="shared" si="31"/>
        <v>0</v>
      </c>
      <c r="X64" s="122"/>
      <c r="Y64" s="147">
        <f t="shared" si="32"/>
        <v>0</v>
      </c>
      <c r="Z64" s="122"/>
      <c r="AA64" s="184">
        <f t="shared" si="33"/>
        <v>0</v>
      </c>
      <c r="AB64" s="104"/>
      <c r="AC64" s="100">
        <f t="shared" si="34"/>
        <v>0</v>
      </c>
      <c r="AD64" s="122"/>
      <c r="AE64" s="147">
        <f t="shared" si="35"/>
        <v>0</v>
      </c>
      <c r="AF64" s="122"/>
      <c r="AG64" s="147">
        <f t="shared" si="36"/>
        <v>0</v>
      </c>
      <c r="AH64" s="122"/>
      <c r="AI64" s="147">
        <f t="shared" si="37"/>
        <v>0</v>
      </c>
      <c r="AJ64" s="288"/>
      <c r="AK64" s="147">
        <f t="shared" si="38"/>
        <v>0</v>
      </c>
      <c r="AL64" s="288"/>
      <c r="AM64" s="147">
        <f t="shared" si="39"/>
        <v>0</v>
      </c>
      <c r="AN64" s="122"/>
      <c r="AO64" s="147">
        <f t="shared" si="40"/>
        <v>0</v>
      </c>
      <c r="AP64" s="104"/>
      <c r="AQ64" s="100">
        <f t="shared" si="41"/>
        <v>0</v>
      </c>
      <c r="AR64" s="171"/>
      <c r="AS64" s="140">
        <f t="shared" si="42"/>
        <v>0</v>
      </c>
      <c r="AT64" s="83">
        <f t="shared" si="1"/>
        <v>0</v>
      </c>
    </row>
    <row r="65" spans="1:46" ht="15" customHeight="1">
      <c r="A65" s="85" t="s">
        <v>230</v>
      </c>
      <c r="B65" t="s">
        <v>66</v>
      </c>
      <c r="C65" s="4" t="s">
        <v>9</v>
      </c>
      <c r="D65" s="19">
        <f t="shared" si="0"/>
        <v>35</v>
      </c>
      <c r="E65" s="20">
        <f t="shared" si="22"/>
        <v>0</v>
      </c>
      <c r="F65" s="107"/>
      <c r="G65" s="100">
        <f t="shared" si="23"/>
        <v>0</v>
      </c>
      <c r="H65" s="122"/>
      <c r="I65" s="147">
        <f t="shared" si="24"/>
        <v>0</v>
      </c>
      <c r="J65" s="122"/>
      <c r="K65" s="147">
        <f t="shared" si="25"/>
        <v>0</v>
      </c>
      <c r="L65" s="122"/>
      <c r="M65" s="147">
        <f t="shared" si="26"/>
        <v>0</v>
      </c>
      <c r="N65" s="122"/>
      <c r="O65" s="147">
        <f t="shared" si="27"/>
        <v>0</v>
      </c>
      <c r="P65" s="104"/>
      <c r="Q65" s="100">
        <f t="shared" si="28"/>
        <v>0</v>
      </c>
      <c r="R65" s="183"/>
      <c r="S65" s="184">
        <f t="shared" si="29"/>
        <v>0</v>
      </c>
      <c r="T65" s="183"/>
      <c r="U65" s="184">
        <f t="shared" si="30"/>
        <v>0</v>
      </c>
      <c r="V65" s="122"/>
      <c r="W65" s="147">
        <f t="shared" si="31"/>
        <v>0</v>
      </c>
      <c r="X65" s="122"/>
      <c r="Y65" s="147">
        <f t="shared" si="32"/>
        <v>0</v>
      </c>
      <c r="Z65" s="122"/>
      <c r="AA65" s="184">
        <f t="shared" si="33"/>
        <v>0</v>
      </c>
      <c r="AB65" s="104"/>
      <c r="AC65" s="100">
        <f t="shared" si="34"/>
        <v>0</v>
      </c>
      <c r="AD65" s="122"/>
      <c r="AE65" s="147">
        <f t="shared" si="35"/>
        <v>0</v>
      </c>
      <c r="AF65" s="122"/>
      <c r="AG65" s="147">
        <f t="shared" si="36"/>
        <v>0</v>
      </c>
      <c r="AH65" s="122"/>
      <c r="AI65" s="147">
        <f t="shared" si="37"/>
        <v>0</v>
      </c>
      <c r="AJ65" s="288"/>
      <c r="AK65" s="147">
        <f t="shared" si="38"/>
        <v>0</v>
      </c>
      <c r="AL65" s="288"/>
      <c r="AM65" s="147">
        <f t="shared" si="39"/>
        <v>0</v>
      </c>
      <c r="AN65" s="122"/>
      <c r="AO65" s="147">
        <f t="shared" si="40"/>
        <v>0</v>
      </c>
      <c r="AP65" s="104"/>
      <c r="AQ65" s="100">
        <f t="shared" si="41"/>
        <v>0</v>
      </c>
      <c r="AR65" s="171"/>
      <c r="AS65" s="140">
        <f t="shared" si="42"/>
        <v>0</v>
      </c>
      <c r="AT65" s="83">
        <f t="shared" si="1"/>
        <v>0</v>
      </c>
    </row>
    <row r="66" spans="1:46" ht="15" customHeight="1">
      <c r="A66" s="85" t="s">
        <v>225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2"/>
        <v>0</v>
      </c>
      <c r="F66" s="107"/>
      <c r="G66" s="100">
        <f t="shared" ca="1" si="23"/>
        <v>0</v>
      </c>
      <c r="H66" s="122"/>
      <c r="I66" s="147">
        <f t="shared" ca="1" si="24"/>
        <v>0</v>
      </c>
      <c r="J66" s="122"/>
      <c r="K66" s="147">
        <f t="shared" ca="1" si="25"/>
        <v>0</v>
      </c>
      <c r="L66" s="122"/>
      <c r="M66" s="147">
        <f t="shared" ca="1" si="26"/>
        <v>0</v>
      </c>
      <c r="N66" s="122"/>
      <c r="O66" s="147">
        <f t="shared" ca="1" si="27"/>
        <v>0</v>
      </c>
      <c r="P66" s="104"/>
      <c r="Q66" s="100">
        <f t="shared" ca="1" si="28"/>
        <v>0</v>
      </c>
      <c r="R66" s="183"/>
      <c r="S66" s="184">
        <f t="shared" ca="1" si="29"/>
        <v>0</v>
      </c>
      <c r="T66" s="183"/>
      <c r="U66" s="184">
        <f t="shared" ca="1" si="30"/>
        <v>0</v>
      </c>
      <c r="V66" s="122"/>
      <c r="W66" s="147">
        <f t="shared" ca="1" si="31"/>
        <v>0</v>
      </c>
      <c r="X66" s="122"/>
      <c r="Y66" s="147">
        <f t="shared" ca="1" si="32"/>
        <v>0</v>
      </c>
      <c r="Z66" s="122"/>
      <c r="AA66" s="184">
        <f t="shared" ca="1" si="33"/>
        <v>0</v>
      </c>
      <c r="AB66" s="104"/>
      <c r="AC66" s="100">
        <f t="shared" ca="1" si="34"/>
        <v>0</v>
      </c>
      <c r="AD66" s="122"/>
      <c r="AE66" s="147">
        <f t="shared" ca="1" si="35"/>
        <v>0</v>
      </c>
      <c r="AF66" s="122"/>
      <c r="AG66" s="147">
        <f t="shared" ca="1" si="36"/>
        <v>0</v>
      </c>
      <c r="AH66" s="122"/>
      <c r="AI66" s="147">
        <f t="shared" ca="1" si="37"/>
        <v>0</v>
      </c>
      <c r="AJ66" s="288"/>
      <c r="AK66" s="147">
        <f t="shared" ca="1" si="38"/>
        <v>0</v>
      </c>
      <c r="AL66" s="288"/>
      <c r="AM66" s="147">
        <f t="shared" ca="1" si="39"/>
        <v>0</v>
      </c>
      <c r="AN66" s="122"/>
      <c r="AO66" s="147">
        <f t="shared" ca="1" si="40"/>
        <v>0</v>
      </c>
      <c r="AP66" s="104"/>
      <c r="AQ66" s="100">
        <f t="shared" ca="1" si="41"/>
        <v>0</v>
      </c>
      <c r="AR66" s="171"/>
      <c r="AS66" s="140">
        <f t="shared" ca="1" si="42"/>
        <v>0</v>
      </c>
      <c r="AT66" s="83">
        <f t="shared" ca="1" si="1"/>
        <v>0</v>
      </c>
    </row>
    <row r="67" spans="1:46" ht="15" customHeight="1">
      <c r="A67" s="85" t="s">
        <v>238</v>
      </c>
      <c r="B67" t="s">
        <v>66</v>
      </c>
      <c r="C67" s="4" t="s">
        <v>6</v>
      </c>
      <c r="D67" s="19">
        <f t="shared" si="0"/>
        <v>100</v>
      </c>
      <c r="E67" s="20">
        <f t="shared" si="22"/>
        <v>0</v>
      </c>
      <c r="F67" s="107"/>
      <c r="G67" s="100">
        <f t="shared" si="23"/>
        <v>0</v>
      </c>
      <c r="H67" s="122"/>
      <c r="I67" s="147">
        <f t="shared" si="24"/>
        <v>0</v>
      </c>
      <c r="J67" s="122"/>
      <c r="K67" s="147">
        <f t="shared" si="25"/>
        <v>0</v>
      </c>
      <c r="L67" s="122"/>
      <c r="M67" s="147">
        <f t="shared" si="26"/>
        <v>0</v>
      </c>
      <c r="N67" s="122"/>
      <c r="O67" s="147">
        <f t="shared" si="27"/>
        <v>0</v>
      </c>
      <c r="P67" s="104"/>
      <c r="Q67" s="100">
        <f t="shared" si="28"/>
        <v>0</v>
      </c>
      <c r="R67" s="183"/>
      <c r="S67" s="184">
        <f t="shared" si="29"/>
        <v>0</v>
      </c>
      <c r="T67" s="183"/>
      <c r="U67" s="184">
        <f t="shared" si="30"/>
        <v>0</v>
      </c>
      <c r="V67" s="122"/>
      <c r="W67" s="147">
        <f t="shared" si="31"/>
        <v>0</v>
      </c>
      <c r="X67" s="122"/>
      <c r="Y67" s="147">
        <f t="shared" si="32"/>
        <v>0</v>
      </c>
      <c r="Z67" s="122"/>
      <c r="AA67" s="184">
        <f t="shared" si="33"/>
        <v>0</v>
      </c>
      <c r="AB67" s="104"/>
      <c r="AC67" s="100">
        <f t="shared" si="34"/>
        <v>0</v>
      </c>
      <c r="AD67" s="122"/>
      <c r="AE67" s="147">
        <f t="shared" si="35"/>
        <v>0</v>
      </c>
      <c r="AF67" s="122"/>
      <c r="AG67" s="147">
        <f t="shared" si="36"/>
        <v>0</v>
      </c>
      <c r="AH67" s="122"/>
      <c r="AI67" s="147">
        <f t="shared" si="37"/>
        <v>0</v>
      </c>
      <c r="AJ67" s="288"/>
      <c r="AK67" s="147">
        <f t="shared" si="38"/>
        <v>0</v>
      </c>
      <c r="AL67" s="288"/>
      <c r="AM67" s="147">
        <f t="shared" si="39"/>
        <v>0</v>
      </c>
      <c r="AN67" s="122"/>
      <c r="AO67" s="147">
        <f t="shared" si="40"/>
        <v>0</v>
      </c>
      <c r="AP67" s="104"/>
      <c r="AQ67" s="100">
        <f t="shared" si="41"/>
        <v>0</v>
      </c>
      <c r="AR67" s="171"/>
      <c r="AS67" s="140">
        <f t="shared" si="42"/>
        <v>0</v>
      </c>
      <c r="AT67" s="83">
        <f t="shared" si="1"/>
        <v>0</v>
      </c>
    </row>
    <row r="68" spans="1:46" ht="15" customHeight="1">
      <c r="A68" s="85" t="s">
        <v>239</v>
      </c>
      <c r="B68" t="s">
        <v>66</v>
      </c>
      <c r="C68" s="4" t="s">
        <v>6</v>
      </c>
      <c r="D68" s="19">
        <f t="shared" si="0"/>
        <v>100</v>
      </c>
      <c r="E68" s="20">
        <f t="shared" si="22"/>
        <v>0</v>
      </c>
      <c r="F68" s="107"/>
      <c r="G68" s="100">
        <f t="shared" si="23"/>
        <v>0</v>
      </c>
      <c r="H68" s="122"/>
      <c r="I68" s="147">
        <f t="shared" si="24"/>
        <v>0</v>
      </c>
      <c r="J68" s="122"/>
      <c r="K68" s="147">
        <f t="shared" si="25"/>
        <v>0</v>
      </c>
      <c r="L68" s="122"/>
      <c r="M68" s="147">
        <f t="shared" si="26"/>
        <v>0</v>
      </c>
      <c r="N68" s="122"/>
      <c r="O68" s="147">
        <f t="shared" si="27"/>
        <v>0</v>
      </c>
      <c r="P68" s="104"/>
      <c r="Q68" s="100">
        <f t="shared" si="28"/>
        <v>0</v>
      </c>
      <c r="R68" s="183"/>
      <c r="S68" s="184">
        <f t="shared" si="29"/>
        <v>0</v>
      </c>
      <c r="T68" s="183"/>
      <c r="U68" s="184">
        <f t="shared" si="30"/>
        <v>0</v>
      </c>
      <c r="V68" s="122"/>
      <c r="W68" s="147">
        <f t="shared" si="31"/>
        <v>0</v>
      </c>
      <c r="X68" s="122"/>
      <c r="Y68" s="147">
        <f t="shared" si="32"/>
        <v>0</v>
      </c>
      <c r="Z68" s="122"/>
      <c r="AA68" s="184">
        <f t="shared" si="33"/>
        <v>0</v>
      </c>
      <c r="AB68" s="104"/>
      <c r="AC68" s="100">
        <f t="shared" si="34"/>
        <v>0</v>
      </c>
      <c r="AD68" s="122"/>
      <c r="AE68" s="147">
        <f t="shared" si="35"/>
        <v>0</v>
      </c>
      <c r="AF68" s="122"/>
      <c r="AG68" s="147">
        <f t="shared" si="36"/>
        <v>0</v>
      </c>
      <c r="AH68" s="122"/>
      <c r="AI68" s="147">
        <f t="shared" si="37"/>
        <v>0</v>
      </c>
      <c r="AJ68" s="288"/>
      <c r="AK68" s="147">
        <f t="shared" si="38"/>
        <v>0</v>
      </c>
      <c r="AL68" s="288"/>
      <c r="AM68" s="147">
        <f t="shared" si="39"/>
        <v>0</v>
      </c>
      <c r="AN68" s="122"/>
      <c r="AO68" s="147">
        <f t="shared" si="40"/>
        <v>0</v>
      </c>
      <c r="AP68" s="104"/>
      <c r="AQ68" s="100">
        <f t="shared" si="41"/>
        <v>0</v>
      </c>
      <c r="AR68" s="171"/>
      <c r="AS68" s="140">
        <f t="shared" si="42"/>
        <v>0</v>
      </c>
      <c r="AT68" s="83">
        <f t="shared" si="1"/>
        <v>0</v>
      </c>
    </row>
    <row r="69" spans="1:46" ht="15" customHeight="1">
      <c r="A69" s="85" t="s">
        <v>244</v>
      </c>
      <c r="B69" t="s">
        <v>245</v>
      </c>
      <c r="C69" s="4" t="s">
        <v>9</v>
      </c>
      <c r="D69" s="19">
        <f t="shared" si="0"/>
        <v>35</v>
      </c>
      <c r="E69" s="20">
        <f t="shared" si="22"/>
        <v>0</v>
      </c>
      <c r="F69" s="107"/>
      <c r="G69" s="100">
        <f t="shared" si="23"/>
        <v>0</v>
      </c>
      <c r="H69" s="122"/>
      <c r="I69" s="147">
        <f t="shared" si="24"/>
        <v>0</v>
      </c>
      <c r="J69" s="122"/>
      <c r="K69" s="147">
        <f t="shared" si="25"/>
        <v>0</v>
      </c>
      <c r="L69" s="122"/>
      <c r="M69" s="147">
        <f t="shared" si="26"/>
        <v>0</v>
      </c>
      <c r="N69" s="122"/>
      <c r="O69" s="147">
        <f t="shared" si="27"/>
        <v>0</v>
      </c>
      <c r="P69" s="104"/>
      <c r="Q69" s="100">
        <f t="shared" si="28"/>
        <v>0</v>
      </c>
      <c r="R69" s="183"/>
      <c r="S69" s="184">
        <f t="shared" si="29"/>
        <v>0</v>
      </c>
      <c r="T69" s="183"/>
      <c r="U69" s="184">
        <f t="shared" si="30"/>
        <v>0</v>
      </c>
      <c r="V69" s="122"/>
      <c r="W69" s="147">
        <f t="shared" si="31"/>
        <v>0</v>
      </c>
      <c r="X69" s="122"/>
      <c r="Y69" s="147">
        <f t="shared" si="32"/>
        <v>0</v>
      </c>
      <c r="Z69" s="122"/>
      <c r="AA69" s="184">
        <f t="shared" si="33"/>
        <v>0</v>
      </c>
      <c r="AB69" s="104"/>
      <c r="AC69" s="100">
        <f t="shared" si="34"/>
        <v>0</v>
      </c>
      <c r="AD69" s="122"/>
      <c r="AE69" s="147">
        <f t="shared" si="35"/>
        <v>0</v>
      </c>
      <c r="AF69" s="122"/>
      <c r="AG69" s="147">
        <f t="shared" si="36"/>
        <v>0</v>
      </c>
      <c r="AH69" s="122"/>
      <c r="AI69" s="147">
        <f t="shared" si="37"/>
        <v>0</v>
      </c>
      <c r="AJ69" s="288"/>
      <c r="AK69" s="147">
        <f t="shared" si="38"/>
        <v>0</v>
      </c>
      <c r="AL69" s="288"/>
      <c r="AM69" s="147">
        <f t="shared" si="39"/>
        <v>0</v>
      </c>
      <c r="AN69" s="122"/>
      <c r="AO69" s="147">
        <f t="shared" si="40"/>
        <v>0</v>
      </c>
      <c r="AP69" s="104"/>
      <c r="AQ69" s="100">
        <f t="shared" si="41"/>
        <v>0</v>
      </c>
      <c r="AR69" s="171"/>
      <c r="AS69" s="140">
        <f t="shared" si="42"/>
        <v>0</v>
      </c>
      <c r="AT69" s="83">
        <f t="shared" si="1"/>
        <v>0</v>
      </c>
    </row>
    <row r="70" spans="1:46" ht="15" customHeight="1">
      <c r="A70" s="85" t="s">
        <v>241</v>
      </c>
      <c r="B70" t="s">
        <v>66</v>
      </c>
      <c r="C70" s="4" t="s">
        <v>4</v>
      </c>
      <c r="D70" s="19">
        <f t="shared" si="0"/>
        <v>140</v>
      </c>
      <c r="E70" s="20">
        <f t="shared" si="22"/>
        <v>0</v>
      </c>
      <c r="F70" s="107"/>
      <c r="G70" s="100">
        <f t="shared" si="23"/>
        <v>0</v>
      </c>
      <c r="H70" s="122"/>
      <c r="I70" s="147">
        <f t="shared" si="24"/>
        <v>0</v>
      </c>
      <c r="J70" s="122"/>
      <c r="K70" s="147">
        <f t="shared" si="25"/>
        <v>0</v>
      </c>
      <c r="L70" s="122"/>
      <c r="M70" s="147">
        <f t="shared" si="26"/>
        <v>0</v>
      </c>
      <c r="N70" s="122"/>
      <c r="O70" s="147">
        <f t="shared" si="27"/>
        <v>0</v>
      </c>
      <c r="P70" s="104"/>
      <c r="Q70" s="100">
        <f t="shared" si="28"/>
        <v>0</v>
      </c>
      <c r="R70" s="183"/>
      <c r="S70" s="184">
        <f t="shared" si="29"/>
        <v>0</v>
      </c>
      <c r="T70" s="183"/>
      <c r="U70" s="184">
        <f t="shared" si="30"/>
        <v>0</v>
      </c>
      <c r="V70" s="122"/>
      <c r="W70" s="147">
        <f t="shared" si="31"/>
        <v>0</v>
      </c>
      <c r="X70" s="122"/>
      <c r="Y70" s="147">
        <f t="shared" si="32"/>
        <v>0</v>
      </c>
      <c r="Z70" s="122"/>
      <c r="AA70" s="184">
        <f t="shared" si="33"/>
        <v>0</v>
      </c>
      <c r="AB70" s="104"/>
      <c r="AC70" s="100">
        <f t="shared" si="34"/>
        <v>0</v>
      </c>
      <c r="AD70" s="122"/>
      <c r="AE70" s="147">
        <f t="shared" si="35"/>
        <v>0</v>
      </c>
      <c r="AF70" s="122"/>
      <c r="AG70" s="147">
        <f t="shared" si="36"/>
        <v>0</v>
      </c>
      <c r="AH70" s="122"/>
      <c r="AI70" s="147">
        <f t="shared" si="37"/>
        <v>0</v>
      </c>
      <c r="AJ70" s="288"/>
      <c r="AK70" s="147">
        <f t="shared" si="38"/>
        <v>0</v>
      </c>
      <c r="AL70" s="288"/>
      <c r="AM70" s="147">
        <f t="shared" si="39"/>
        <v>0</v>
      </c>
      <c r="AN70" s="122"/>
      <c r="AO70" s="147">
        <f t="shared" si="40"/>
        <v>0</v>
      </c>
      <c r="AP70" s="104"/>
      <c r="AQ70" s="100">
        <f t="shared" si="41"/>
        <v>0</v>
      </c>
      <c r="AR70" s="171"/>
      <c r="AS70" s="140">
        <f t="shared" si="42"/>
        <v>0</v>
      </c>
      <c r="AT70" s="83">
        <f t="shared" si="1"/>
        <v>0</v>
      </c>
    </row>
    <row r="71" spans="1:46" ht="15" customHeight="1">
      <c r="A71" s="85" t="s">
        <v>223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D</v>
      </c>
      <c r="D71" s="19">
        <f t="shared" ca="1" si="0"/>
        <v>100</v>
      </c>
      <c r="E71" s="20">
        <f t="shared" si="22"/>
        <v>0</v>
      </c>
      <c r="F71" s="107"/>
      <c r="G71" s="100">
        <f t="shared" ca="1" si="23"/>
        <v>0</v>
      </c>
      <c r="H71" s="122"/>
      <c r="I71" s="147">
        <f t="shared" ca="1" si="24"/>
        <v>0</v>
      </c>
      <c r="J71" s="122"/>
      <c r="K71" s="147">
        <f t="shared" ca="1" si="25"/>
        <v>0</v>
      </c>
      <c r="L71" s="122"/>
      <c r="M71" s="147">
        <f t="shared" ca="1" si="26"/>
        <v>0</v>
      </c>
      <c r="N71" s="122"/>
      <c r="O71" s="147">
        <f t="shared" ca="1" si="27"/>
        <v>0</v>
      </c>
      <c r="P71" s="104"/>
      <c r="Q71" s="100">
        <f t="shared" ca="1" si="28"/>
        <v>0</v>
      </c>
      <c r="R71" s="183"/>
      <c r="S71" s="184">
        <f t="shared" ca="1" si="29"/>
        <v>0</v>
      </c>
      <c r="T71" s="183"/>
      <c r="U71" s="184">
        <f t="shared" ca="1" si="30"/>
        <v>0</v>
      </c>
      <c r="V71" s="122"/>
      <c r="W71" s="147">
        <f t="shared" ca="1" si="31"/>
        <v>0</v>
      </c>
      <c r="X71" s="122"/>
      <c r="Y71" s="147">
        <f t="shared" ca="1" si="32"/>
        <v>0</v>
      </c>
      <c r="Z71" s="122"/>
      <c r="AA71" s="184">
        <f t="shared" ca="1" si="33"/>
        <v>0</v>
      </c>
      <c r="AB71" s="104"/>
      <c r="AC71" s="100">
        <f t="shared" ca="1" si="34"/>
        <v>0</v>
      </c>
      <c r="AD71" s="122"/>
      <c r="AE71" s="147">
        <f t="shared" ca="1" si="35"/>
        <v>0</v>
      </c>
      <c r="AF71" s="122"/>
      <c r="AG71" s="147">
        <f t="shared" ca="1" si="36"/>
        <v>0</v>
      </c>
      <c r="AH71" s="122"/>
      <c r="AI71" s="147">
        <f t="shared" ca="1" si="37"/>
        <v>0</v>
      </c>
      <c r="AJ71" s="288"/>
      <c r="AK71" s="147">
        <f t="shared" ca="1" si="38"/>
        <v>0</v>
      </c>
      <c r="AL71" s="288"/>
      <c r="AM71" s="147">
        <f t="shared" ca="1" si="39"/>
        <v>0</v>
      </c>
      <c r="AN71" s="122"/>
      <c r="AO71" s="147">
        <f t="shared" ca="1" si="40"/>
        <v>0</v>
      </c>
      <c r="AP71" s="104"/>
      <c r="AQ71" s="100">
        <f t="shared" ca="1" si="41"/>
        <v>0</v>
      </c>
      <c r="AR71" s="171"/>
      <c r="AS71" s="140">
        <f t="shared" ca="1" si="42"/>
        <v>0</v>
      </c>
      <c r="AT71" s="83">
        <f t="shared" ca="1" si="1"/>
        <v>0</v>
      </c>
    </row>
    <row r="72" spans="1:46" ht="15" customHeight="1">
      <c r="A72" s="91" t="s">
        <v>367</v>
      </c>
      <c r="B72" s="14" t="s">
        <v>66</v>
      </c>
      <c r="C72" s="4" t="str">
        <f ca="1">IF($A72="","",INDEX(INDIRECT("'MA-Liste'!"&amp;$C$11),MATCH($A72,'MA-Liste'!$M:$M,FALSE)))</f>
        <v>E</v>
      </c>
      <c r="D72" s="19">
        <f t="shared" ca="1" si="0"/>
        <v>75</v>
      </c>
      <c r="E72" s="20">
        <f t="shared" si="22"/>
        <v>0</v>
      </c>
      <c r="F72" s="107"/>
      <c r="G72" s="100">
        <f t="shared" ca="1" si="23"/>
        <v>0</v>
      </c>
      <c r="H72" s="122"/>
      <c r="I72" s="147">
        <f t="shared" ca="1" si="24"/>
        <v>0</v>
      </c>
      <c r="J72" s="122"/>
      <c r="K72" s="147">
        <f t="shared" ca="1" si="25"/>
        <v>0</v>
      </c>
      <c r="L72" s="122"/>
      <c r="M72" s="147">
        <f t="shared" ca="1" si="26"/>
        <v>0</v>
      </c>
      <c r="N72" s="122"/>
      <c r="O72" s="147">
        <f t="shared" ca="1" si="27"/>
        <v>0</v>
      </c>
      <c r="P72" s="104"/>
      <c r="Q72" s="100">
        <f t="shared" ca="1" si="28"/>
        <v>0</v>
      </c>
      <c r="R72" s="183"/>
      <c r="S72" s="184">
        <f t="shared" ca="1" si="29"/>
        <v>0</v>
      </c>
      <c r="T72" s="183"/>
      <c r="U72" s="184">
        <f t="shared" ca="1" si="30"/>
        <v>0</v>
      </c>
      <c r="V72" s="122"/>
      <c r="W72" s="147">
        <f t="shared" ca="1" si="31"/>
        <v>0</v>
      </c>
      <c r="X72" s="122"/>
      <c r="Y72" s="147">
        <f t="shared" ca="1" si="32"/>
        <v>0</v>
      </c>
      <c r="Z72" s="122"/>
      <c r="AA72" s="184">
        <f t="shared" ca="1" si="33"/>
        <v>0</v>
      </c>
      <c r="AB72" s="104"/>
      <c r="AC72" s="100">
        <f t="shared" ca="1" si="34"/>
        <v>0</v>
      </c>
      <c r="AD72" s="122"/>
      <c r="AE72" s="147">
        <f t="shared" ca="1" si="35"/>
        <v>0</v>
      </c>
      <c r="AF72" s="122"/>
      <c r="AG72" s="147">
        <f t="shared" ca="1" si="36"/>
        <v>0</v>
      </c>
      <c r="AH72" s="122"/>
      <c r="AI72" s="147">
        <f t="shared" ca="1" si="37"/>
        <v>0</v>
      </c>
      <c r="AJ72" s="288"/>
      <c r="AK72" s="147">
        <f t="shared" ca="1" si="38"/>
        <v>0</v>
      </c>
      <c r="AL72" s="288"/>
      <c r="AM72" s="147">
        <f t="shared" ca="1" si="39"/>
        <v>0</v>
      </c>
      <c r="AN72" s="122"/>
      <c r="AO72" s="147">
        <f t="shared" ca="1" si="40"/>
        <v>0</v>
      </c>
      <c r="AP72" s="104"/>
      <c r="AQ72" s="100">
        <f t="shared" ca="1" si="41"/>
        <v>0</v>
      </c>
      <c r="AR72" s="171"/>
      <c r="AS72" s="140">
        <f t="shared" ca="1" si="42"/>
        <v>0</v>
      </c>
      <c r="AT72" s="83">
        <f t="shared" ca="1" si="1"/>
        <v>0</v>
      </c>
    </row>
    <row r="73" spans="1:46" ht="15" customHeight="1">
      <c r="A73" s="91" t="s">
        <v>248</v>
      </c>
      <c r="B73" s="14" t="s">
        <v>66</v>
      </c>
      <c r="C73" s="18" t="s">
        <v>6</v>
      </c>
      <c r="D73" s="19">
        <f t="shared" si="0"/>
        <v>100</v>
      </c>
      <c r="E73" s="20">
        <f t="shared" si="22"/>
        <v>0</v>
      </c>
      <c r="F73" s="107"/>
      <c r="G73" s="100">
        <f t="shared" si="23"/>
        <v>0</v>
      </c>
      <c r="H73" s="122"/>
      <c r="I73" s="147">
        <f t="shared" si="24"/>
        <v>0</v>
      </c>
      <c r="J73" s="122"/>
      <c r="K73" s="147">
        <f t="shared" si="25"/>
        <v>0</v>
      </c>
      <c r="L73" s="122"/>
      <c r="M73" s="147">
        <f t="shared" si="26"/>
        <v>0</v>
      </c>
      <c r="N73" s="122"/>
      <c r="O73" s="147">
        <f t="shared" si="27"/>
        <v>0</v>
      </c>
      <c r="P73" s="104"/>
      <c r="Q73" s="100">
        <f t="shared" si="28"/>
        <v>0</v>
      </c>
      <c r="R73" s="183"/>
      <c r="S73" s="184">
        <f t="shared" si="29"/>
        <v>0</v>
      </c>
      <c r="T73" s="183"/>
      <c r="U73" s="184">
        <f t="shared" si="30"/>
        <v>0</v>
      </c>
      <c r="V73" s="122"/>
      <c r="W73" s="147">
        <f t="shared" si="31"/>
        <v>0</v>
      </c>
      <c r="X73" s="122"/>
      <c r="Y73" s="147">
        <f t="shared" si="32"/>
        <v>0</v>
      </c>
      <c r="Z73" s="122"/>
      <c r="AA73" s="184">
        <f t="shared" si="33"/>
        <v>0</v>
      </c>
      <c r="AB73" s="104"/>
      <c r="AC73" s="100">
        <f t="shared" si="34"/>
        <v>0</v>
      </c>
      <c r="AD73" s="122"/>
      <c r="AE73" s="147">
        <f t="shared" si="35"/>
        <v>0</v>
      </c>
      <c r="AF73" s="122"/>
      <c r="AG73" s="147">
        <f t="shared" si="36"/>
        <v>0</v>
      </c>
      <c r="AH73" s="122"/>
      <c r="AI73" s="147">
        <f t="shared" si="37"/>
        <v>0</v>
      </c>
      <c r="AJ73" s="288"/>
      <c r="AK73" s="147">
        <f t="shared" si="38"/>
        <v>0</v>
      </c>
      <c r="AL73" s="288"/>
      <c r="AM73" s="147">
        <f t="shared" si="39"/>
        <v>0</v>
      </c>
      <c r="AN73" s="122"/>
      <c r="AO73" s="147">
        <f t="shared" si="40"/>
        <v>0</v>
      </c>
      <c r="AP73" s="104"/>
      <c r="AQ73" s="100">
        <f t="shared" si="41"/>
        <v>0</v>
      </c>
      <c r="AR73" s="171"/>
      <c r="AS73" s="140">
        <f t="shared" si="42"/>
        <v>0</v>
      </c>
      <c r="AT73" s="83">
        <f t="shared" si="1"/>
        <v>0</v>
      </c>
    </row>
    <row r="74" spans="1:46" ht="15" customHeight="1">
      <c r="A74" s="91" t="s">
        <v>249</v>
      </c>
      <c r="B74" s="14" t="s">
        <v>66</v>
      </c>
      <c r="C74" s="18" t="s">
        <v>8</v>
      </c>
      <c r="D74" s="19">
        <f t="shared" si="0"/>
        <v>60</v>
      </c>
      <c r="E74" s="20">
        <f t="shared" si="22"/>
        <v>0</v>
      </c>
      <c r="F74" s="107"/>
      <c r="G74" s="100">
        <f t="shared" si="23"/>
        <v>0</v>
      </c>
      <c r="H74" s="122"/>
      <c r="I74" s="147">
        <f t="shared" si="24"/>
        <v>0</v>
      </c>
      <c r="J74" s="122"/>
      <c r="K74" s="147">
        <f t="shared" si="25"/>
        <v>0</v>
      </c>
      <c r="L74" s="122"/>
      <c r="M74" s="147">
        <f t="shared" si="26"/>
        <v>0</v>
      </c>
      <c r="N74" s="122"/>
      <c r="O74" s="147">
        <f t="shared" si="27"/>
        <v>0</v>
      </c>
      <c r="P74" s="104"/>
      <c r="Q74" s="100">
        <f t="shared" si="28"/>
        <v>0</v>
      </c>
      <c r="R74" s="183"/>
      <c r="S74" s="184">
        <f t="shared" si="29"/>
        <v>0</v>
      </c>
      <c r="T74" s="183"/>
      <c r="U74" s="184">
        <f t="shared" si="30"/>
        <v>0</v>
      </c>
      <c r="V74" s="122"/>
      <c r="W74" s="147">
        <f t="shared" si="31"/>
        <v>0</v>
      </c>
      <c r="X74" s="122"/>
      <c r="Y74" s="147">
        <f t="shared" si="32"/>
        <v>0</v>
      </c>
      <c r="Z74" s="122"/>
      <c r="AA74" s="184">
        <f t="shared" si="33"/>
        <v>0</v>
      </c>
      <c r="AB74" s="104"/>
      <c r="AC74" s="100">
        <f t="shared" si="34"/>
        <v>0</v>
      </c>
      <c r="AD74" s="122"/>
      <c r="AE74" s="147">
        <f t="shared" si="35"/>
        <v>0</v>
      </c>
      <c r="AF74" s="122"/>
      <c r="AG74" s="147">
        <f t="shared" si="36"/>
        <v>0</v>
      </c>
      <c r="AH74" s="122"/>
      <c r="AI74" s="147">
        <f t="shared" si="37"/>
        <v>0</v>
      </c>
      <c r="AJ74" s="288"/>
      <c r="AK74" s="147">
        <f t="shared" si="38"/>
        <v>0</v>
      </c>
      <c r="AL74" s="288"/>
      <c r="AM74" s="147">
        <f t="shared" si="39"/>
        <v>0</v>
      </c>
      <c r="AN74" s="122"/>
      <c r="AO74" s="147">
        <f t="shared" si="40"/>
        <v>0</v>
      </c>
      <c r="AP74" s="104"/>
      <c r="AQ74" s="100">
        <f t="shared" si="41"/>
        <v>0</v>
      </c>
      <c r="AR74" s="171"/>
      <c r="AS74" s="140">
        <f t="shared" si="42"/>
        <v>0</v>
      </c>
      <c r="AT74" s="83">
        <f t="shared" si="1"/>
        <v>0</v>
      </c>
    </row>
    <row r="75" spans="1:46" ht="15" customHeight="1">
      <c r="A75" s="91" t="s">
        <v>250</v>
      </c>
      <c r="B75" s="14" t="s">
        <v>66</v>
      </c>
      <c r="C75" s="18" t="s">
        <v>5</v>
      </c>
      <c r="D75" s="19">
        <f t="shared" si="0"/>
        <v>118</v>
      </c>
      <c r="E75" s="20">
        <f t="shared" si="22"/>
        <v>0</v>
      </c>
      <c r="F75" s="107"/>
      <c r="G75" s="100">
        <f t="shared" si="23"/>
        <v>0</v>
      </c>
      <c r="H75" s="122"/>
      <c r="I75" s="147">
        <f t="shared" si="24"/>
        <v>0</v>
      </c>
      <c r="J75" s="122"/>
      <c r="K75" s="147">
        <f t="shared" si="25"/>
        <v>0</v>
      </c>
      <c r="L75" s="122"/>
      <c r="M75" s="147">
        <f t="shared" si="26"/>
        <v>0</v>
      </c>
      <c r="N75" s="122"/>
      <c r="O75" s="147">
        <f t="shared" si="27"/>
        <v>0</v>
      </c>
      <c r="P75" s="104"/>
      <c r="Q75" s="100">
        <f t="shared" si="28"/>
        <v>0</v>
      </c>
      <c r="R75" s="183"/>
      <c r="S75" s="184">
        <f t="shared" si="29"/>
        <v>0</v>
      </c>
      <c r="T75" s="183"/>
      <c r="U75" s="184">
        <f t="shared" si="30"/>
        <v>0</v>
      </c>
      <c r="V75" s="122"/>
      <c r="W75" s="147">
        <f t="shared" si="31"/>
        <v>0</v>
      </c>
      <c r="X75" s="122"/>
      <c r="Y75" s="147">
        <f t="shared" si="32"/>
        <v>0</v>
      </c>
      <c r="Z75" s="122"/>
      <c r="AA75" s="184">
        <f t="shared" si="33"/>
        <v>0</v>
      </c>
      <c r="AB75" s="104"/>
      <c r="AC75" s="100">
        <f t="shared" si="34"/>
        <v>0</v>
      </c>
      <c r="AD75" s="122"/>
      <c r="AE75" s="147">
        <f t="shared" si="35"/>
        <v>0</v>
      </c>
      <c r="AF75" s="122"/>
      <c r="AG75" s="147">
        <f t="shared" si="36"/>
        <v>0</v>
      </c>
      <c r="AH75" s="122"/>
      <c r="AI75" s="147">
        <f t="shared" si="37"/>
        <v>0</v>
      </c>
      <c r="AJ75" s="288"/>
      <c r="AK75" s="147">
        <f t="shared" si="38"/>
        <v>0</v>
      </c>
      <c r="AL75" s="288"/>
      <c r="AM75" s="147">
        <f t="shared" si="39"/>
        <v>0</v>
      </c>
      <c r="AN75" s="122"/>
      <c r="AO75" s="147">
        <f t="shared" si="40"/>
        <v>0</v>
      </c>
      <c r="AP75" s="104"/>
      <c r="AQ75" s="100">
        <f t="shared" si="41"/>
        <v>0</v>
      </c>
      <c r="AR75" s="171"/>
      <c r="AS75" s="140">
        <f t="shared" si="42"/>
        <v>0</v>
      </c>
      <c r="AT75" s="83">
        <f t="shared" si="1"/>
        <v>0</v>
      </c>
    </row>
    <row r="76" spans="1:46" ht="15" customHeight="1">
      <c r="A76" s="91" t="s">
        <v>251</v>
      </c>
      <c r="B76" s="14" t="s">
        <v>66</v>
      </c>
      <c r="C76" s="18" t="s">
        <v>5</v>
      </c>
      <c r="D76" s="19">
        <f t="shared" si="0"/>
        <v>118</v>
      </c>
      <c r="E76" s="20">
        <f t="shared" si="22"/>
        <v>0</v>
      </c>
      <c r="F76" s="107"/>
      <c r="G76" s="100">
        <f t="shared" si="23"/>
        <v>0</v>
      </c>
      <c r="H76" s="122"/>
      <c r="I76" s="147">
        <f t="shared" si="24"/>
        <v>0</v>
      </c>
      <c r="J76" s="122"/>
      <c r="K76" s="147">
        <f t="shared" si="25"/>
        <v>0</v>
      </c>
      <c r="L76" s="122"/>
      <c r="M76" s="147">
        <f t="shared" si="26"/>
        <v>0</v>
      </c>
      <c r="N76" s="122"/>
      <c r="O76" s="147">
        <f t="shared" si="27"/>
        <v>0</v>
      </c>
      <c r="P76" s="104"/>
      <c r="Q76" s="100">
        <f t="shared" si="28"/>
        <v>0</v>
      </c>
      <c r="R76" s="183"/>
      <c r="S76" s="184">
        <f t="shared" si="29"/>
        <v>0</v>
      </c>
      <c r="T76" s="183"/>
      <c r="U76" s="184">
        <f t="shared" si="30"/>
        <v>0</v>
      </c>
      <c r="V76" s="122"/>
      <c r="W76" s="147">
        <f t="shared" si="31"/>
        <v>0</v>
      </c>
      <c r="X76" s="122"/>
      <c r="Y76" s="147">
        <f t="shared" si="32"/>
        <v>0</v>
      </c>
      <c r="Z76" s="122"/>
      <c r="AA76" s="184">
        <f t="shared" si="33"/>
        <v>0</v>
      </c>
      <c r="AB76" s="104"/>
      <c r="AC76" s="100">
        <f t="shared" si="34"/>
        <v>0</v>
      </c>
      <c r="AD76" s="122"/>
      <c r="AE76" s="147">
        <f t="shared" si="35"/>
        <v>0</v>
      </c>
      <c r="AF76" s="122"/>
      <c r="AG76" s="147">
        <f t="shared" si="36"/>
        <v>0</v>
      </c>
      <c r="AH76" s="122"/>
      <c r="AI76" s="147">
        <f t="shared" si="37"/>
        <v>0</v>
      </c>
      <c r="AJ76" s="288"/>
      <c r="AK76" s="147">
        <f t="shared" si="38"/>
        <v>0</v>
      </c>
      <c r="AL76" s="288"/>
      <c r="AM76" s="147">
        <f t="shared" si="39"/>
        <v>0</v>
      </c>
      <c r="AN76" s="122"/>
      <c r="AO76" s="147">
        <f t="shared" si="40"/>
        <v>0</v>
      </c>
      <c r="AP76" s="104"/>
      <c r="AQ76" s="100">
        <f t="shared" si="41"/>
        <v>0</v>
      </c>
      <c r="AR76" s="171"/>
      <c r="AS76" s="140">
        <f t="shared" si="42"/>
        <v>0</v>
      </c>
      <c r="AT76" s="83">
        <f t="shared" si="1"/>
        <v>0</v>
      </c>
    </row>
    <row r="77" spans="1:46" ht="15" customHeight="1">
      <c r="A77" s="91" t="s">
        <v>252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23"/>
        <v>0</v>
      </c>
      <c r="H77" s="122"/>
      <c r="I77" s="147">
        <f t="shared" si="24"/>
        <v>0</v>
      </c>
      <c r="J77" s="122"/>
      <c r="K77" s="147">
        <f t="shared" si="25"/>
        <v>0</v>
      </c>
      <c r="L77" s="122"/>
      <c r="M77" s="147">
        <f t="shared" si="26"/>
        <v>0</v>
      </c>
      <c r="N77" s="122"/>
      <c r="O77" s="147">
        <f t="shared" si="27"/>
        <v>0</v>
      </c>
      <c r="P77" s="104"/>
      <c r="Q77" s="100">
        <f t="shared" si="28"/>
        <v>0</v>
      </c>
      <c r="R77" s="183"/>
      <c r="S77" s="184">
        <f t="shared" si="29"/>
        <v>0</v>
      </c>
      <c r="T77" s="183"/>
      <c r="U77" s="184">
        <f t="shared" si="30"/>
        <v>0</v>
      </c>
      <c r="V77" s="122"/>
      <c r="W77" s="147">
        <f t="shared" si="31"/>
        <v>0</v>
      </c>
      <c r="X77" s="122"/>
      <c r="Y77" s="147">
        <f t="shared" si="32"/>
        <v>0</v>
      </c>
      <c r="Z77" s="122"/>
      <c r="AA77" s="184">
        <f t="shared" si="33"/>
        <v>0</v>
      </c>
      <c r="AB77" s="104"/>
      <c r="AC77" s="100">
        <f t="shared" si="34"/>
        <v>0</v>
      </c>
      <c r="AD77" s="122"/>
      <c r="AE77" s="147">
        <f t="shared" si="35"/>
        <v>0</v>
      </c>
      <c r="AF77" s="122"/>
      <c r="AG77" s="147">
        <f t="shared" si="36"/>
        <v>0</v>
      </c>
      <c r="AH77" s="122"/>
      <c r="AI77" s="147">
        <f t="shared" si="37"/>
        <v>0</v>
      </c>
      <c r="AJ77" s="288"/>
      <c r="AK77" s="147">
        <f t="shared" si="38"/>
        <v>0</v>
      </c>
      <c r="AL77" s="288"/>
      <c r="AM77" s="147">
        <f t="shared" si="39"/>
        <v>0</v>
      </c>
      <c r="AN77" s="122"/>
      <c r="AO77" s="147">
        <f t="shared" si="40"/>
        <v>0</v>
      </c>
      <c r="AP77" s="104"/>
      <c r="AQ77" s="100">
        <f t="shared" si="41"/>
        <v>0</v>
      </c>
      <c r="AR77" s="171"/>
      <c r="AS77" s="140">
        <f t="shared" si="42"/>
        <v>0</v>
      </c>
      <c r="AT77" s="83">
        <f t="shared" ref="AT77:AT111" si="43">IF(D77="",0,D77*E77)</f>
        <v>0</v>
      </c>
    </row>
    <row r="78" spans="1:46" ht="15" customHeight="1">
      <c r="A78" s="91" t="s">
        <v>259</v>
      </c>
      <c r="B78" s="14" t="s">
        <v>66</v>
      </c>
      <c r="C78" s="18" t="s">
        <v>6</v>
      </c>
      <c r="D78" s="19">
        <f t="shared" si="0"/>
        <v>100</v>
      </c>
      <c r="E78" s="20">
        <f t="shared" si="22"/>
        <v>0</v>
      </c>
      <c r="F78" s="107"/>
      <c r="G78" s="100">
        <f t="shared" si="23"/>
        <v>0</v>
      </c>
      <c r="H78" s="122"/>
      <c r="I78" s="147">
        <f t="shared" si="24"/>
        <v>0</v>
      </c>
      <c r="J78" s="122"/>
      <c r="K78" s="147">
        <f t="shared" si="25"/>
        <v>0</v>
      </c>
      <c r="L78" s="122"/>
      <c r="M78" s="147">
        <f t="shared" si="26"/>
        <v>0</v>
      </c>
      <c r="N78" s="122"/>
      <c r="O78" s="147">
        <f t="shared" si="27"/>
        <v>0</v>
      </c>
      <c r="P78" s="104"/>
      <c r="Q78" s="100">
        <f t="shared" si="28"/>
        <v>0</v>
      </c>
      <c r="R78" s="183"/>
      <c r="S78" s="184">
        <f t="shared" si="29"/>
        <v>0</v>
      </c>
      <c r="T78" s="183"/>
      <c r="U78" s="184">
        <f t="shared" si="30"/>
        <v>0</v>
      </c>
      <c r="V78" s="122"/>
      <c r="W78" s="147">
        <f t="shared" si="31"/>
        <v>0</v>
      </c>
      <c r="X78" s="122"/>
      <c r="Y78" s="147">
        <f t="shared" si="32"/>
        <v>0</v>
      </c>
      <c r="Z78" s="122"/>
      <c r="AA78" s="184">
        <f t="shared" si="33"/>
        <v>0</v>
      </c>
      <c r="AB78" s="104"/>
      <c r="AC78" s="100">
        <f t="shared" si="34"/>
        <v>0</v>
      </c>
      <c r="AD78" s="122"/>
      <c r="AE78" s="147">
        <f t="shared" si="35"/>
        <v>0</v>
      </c>
      <c r="AF78" s="122"/>
      <c r="AG78" s="147">
        <f t="shared" si="36"/>
        <v>0</v>
      </c>
      <c r="AH78" s="122"/>
      <c r="AI78" s="147">
        <f t="shared" si="37"/>
        <v>0</v>
      </c>
      <c r="AJ78" s="288"/>
      <c r="AK78" s="147">
        <f t="shared" si="38"/>
        <v>0</v>
      </c>
      <c r="AL78" s="288"/>
      <c r="AM78" s="147">
        <f t="shared" si="39"/>
        <v>0</v>
      </c>
      <c r="AN78" s="122"/>
      <c r="AO78" s="147">
        <f t="shared" si="40"/>
        <v>0</v>
      </c>
      <c r="AP78" s="104"/>
      <c r="AQ78" s="100">
        <f t="shared" si="41"/>
        <v>0</v>
      </c>
      <c r="AR78" s="171"/>
      <c r="AS78" s="140">
        <f t="shared" si="42"/>
        <v>0</v>
      </c>
      <c r="AT78" s="83">
        <f t="shared" si="43"/>
        <v>0</v>
      </c>
    </row>
    <row r="79" spans="1:46" ht="15" customHeight="1">
      <c r="A79" s="91" t="s">
        <v>255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75"/>
      <c r="G79" s="100">
        <f t="shared" si="23"/>
        <v>0</v>
      </c>
      <c r="H79" s="122"/>
      <c r="I79" s="147">
        <f t="shared" si="24"/>
        <v>0</v>
      </c>
      <c r="J79" s="122"/>
      <c r="K79" s="147">
        <f t="shared" si="25"/>
        <v>0</v>
      </c>
      <c r="L79" s="122"/>
      <c r="M79" s="147">
        <f t="shared" si="26"/>
        <v>0</v>
      </c>
      <c r="N79" s="122"/>
      <c r="O79" s="147">
        <f t="shared" si="27"/>
        <v>0</v>
      </c>
      <c r="P79" s="104"/>
      <c r="Q79" s="100">
        <f t="shared" si="28"/>
        <v>0</v>
      </c>
      <c r="R79" s="183"/>
      <c r="S79" s="184">
        <f t="shared" si="29"/>
        <v>0</v>
      </c>
      <c r="T79" s="183"/>
      <c r="U79" s="184">
        <f t="shared" si="30"/>
        <v>0</v>
      </c>
      <c r="V79" s="122"/>
      <c r="W79" s="147">
        <f t="shared" si="31"/>
        <v>0</v>
      </c>
      <c r="X79" s="122"/>
      <c r="Y79" s="147">
        <f t="shared" si="32"/>
        <v>0</v>
      </c>
      <c r="Z79" s="122"/>
      <c r="AA79" s="184">
        <f t="shared" si="33"/>
        <v>0</v>
      </c>
      <c r="AB79" s="104"/>
      <c r="AC79" s="100">
        <f t="shared" si="34"/>
        <v>0</v>
      </c>
      <c r="AD79" s="122"/>
      <c r="AE79" s="147">
        <f t="shared" si="35"/>
        <v>0</v>
      </c>
      <c r="AF79" s="122"/>
      <c r="AG79" s="147">
        <f t="shared" si="36"/>
        <v>0</v>
      </c>
      <c r="AH79" s="122"/>
      <c r="AI79" s="147">
        <f t="shared" si="37"/>
        <v>0</v>
      </c>
      <c r="AJ79" s="288"/>
      <c r="AK79" s="147">
        <f t="shared" si="38"/>
        <v>0</v>
      </c>
      <c r="AL79" s="288"/>
      <c r="AM79" s="147">
        <f t="shared" si="39"/>
        <v>0</v>
      </c>
      <c r="AN79" s="122"/>
      <c r="AO79" s="147">
        <f t="shared" si="40"/>
        <v>0</v>
      </c>
      <c r="AP79" s="104"/>
      <c r="AQ79" s="100">
        <f t="shared" si="41"/>
        <v>0</v>
      </c>
      <c r="AR79" s="171"/>
      <c r="AS79" s="140">
        <f t="shared" si="42"/>
        <v>0</v>
      </c>
      <c r="AT79" s="83">
        <f t="shared" si="43"/>
        <v>0</v>
      </c>
    </row>
    <row r="80" spans="1:46" ht="15" customHeight="1">
      <c r="A80" s="91" t="s">
        <v>260</v>
      </c>
      <c r="B80" t="str">
        <f>IF($A80="","",INDEX('MA-Liste'!$D:$D,MATCH($A80,'MA-Liste'!$M:$M,FALSE)))</f>
        <v>AeBo</v>
      </c>
      <c r="C80" s="4" t="str">
        <f ca="1">IF($A80="","",INDEX(INDIRECT("'MA-Liste'!"&amp;$C$11),MATCH($A80,'MA-Liste'!$M:$M,FALSE)))</f>
        <v>D</v>
      </c>
      <c r="D80" s="19">
        <f t="shared" ca="1" si="0"/>
        <v>100</v>
      </c>
      <c r="E80" s="20">
        <f t="shared" si="22"/>
        <v>0</v>
      </c>
      <c r="F80" s="75"/>
      <c r="G80" s="100">
        <f t="shared" ca="1" si="23"/>
        <v>0</v>
      </c>
      <c r="H80" s="122"/>
      <c r="I80" s="147">
        <f t="shared" ca="1" si="24"/>
        <v>0</v>
      </c>
      <c r="J80" s="122"/>
      <c r="K80" s="147">
        <f t="shared" ca="1" si="25"/>
        <v>0</v>
      </c>
      <c r="L80" s="122"/>
      <c r="M80" s="147">
        <f t="shared" ca="1" si="26"/>
        <v>0</v>
      </c>
      <c r="N80" s="122"/>
      <c r="O80" s="147">
        <f t="shared" ca="1" si="27"/>
        <v>0</v>
      </c>
      <c r="P80" s="104"/>
      <c r="Q80" s="100">
        <f t="shared" ca="1" si="28"/>
        <v>0</v>
      </c>
      <c r="R80" s="183"/>
      <c r="S80" s="184">
        <f t="shared" ca="1" si="29"/>
        <v>0</v>
      </c>
      <c r="T80" s="183"/>
      <c r="U80" s="184">
        <f t="shared" ca="1" si="30"/>
        <v>0</v>
      </c>
      <c r="V80" s="122"/>
      <c r="W80" s="147">
        <f t="shared" ca="1" si="31"/>
        <v>0</v>
      </c>
      <c r="X80" s="122"/>
      <c r="Y80" s="147">
        <f t="shared" ca="1" si="32"/>
        <v>0</v>
      </c>
      <c r="Z80" s="122"/>
      <c r="AA80" s="184">
        <f t="shared" ca="1" si="33"/>
        <v>0</v>
      </c>
      <c r="AB80" s="104"/>
      <c r="AC80" s="100">
        <f t="shared" ca="1" si="34"/>
        <v>0</v>
      </c>
      <c r="AD80" s="122"/>
      <c r="AE80" s="147">
        <f t="shared" ca="1" si="35"/>
        <v>0</v>
      </c>
      <c r="AF80" s="122"/>
      <c r="AG80" s="147">
        <f t="shared" ca="1" si="36"/>
        <v>0</v>
      </c>
      <c r="AH80" s="122"/>
      <c r="AI80" s="147">
        <f t="shared" ca="1" si="37"/>
        <v>0</v>
      </c>
      <c r="AJ80" s="288"/>
      <c r="AK80" s="147">
        <f t="shared" ca="1" si="38"/>
        <v>0</v>
      </c>
      <c r="AL80" s="288"/>
      <c r="AM80" s="147">
        <f t="shared" ca="1" si="39"/>
        <v>0</v>
      </c>
      <c r="AN80" s="122"/>
      <c r="AO80" s="147">
        <f t="shared" ca="1" si="40"/>
        <v>0</v>
      </c>
      <c r="AP80" s="104"/>
      <c r="AQ80" s="100">
        <f t="shared" ca="1" si="41"/>
        <v>0</v>
      </c>
      <c r="AR80" s="171"/>
      <c r="AS80" s="140">
        <f t="shared" ca="1" si="42"/>
        <v>0</v>
      </c>
      <c r="AT80" s="83">
        <f t="shared" ca="1" si="43"/>
        <v>0</v>
      </c>
    </row>
    <row r="81" spans="1:46" ht="15" customHeight="1">
      <c r="A81" s="91" t="s">
        <v>263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23"/>
        <v>0</v>
      </c>
      <c r="H81" s="122"/>
      <c r="I81" s="147">
        <f t="shared" ca="1" si="24"/>
        <v>0</v>
      </c>
      <c r="J81" s="122"/>
      <c r="K81" s="147">
        <f t="shared" ca="1" si="25"/>
        <v>0</v>
      </c>
      <c r="L81" s="122"/>
      <c r="M81" s="147">
        <f t="shared" ca="1" si="26"/>
        <v>0</v>
      </c>
      <c r="N81" s="122"/>
      <c r="O81" s="147">
        <f t="shared" ca="1" si="27"/>
        <v>0</v>
      </c>
      <c r="P81" s="104"/>
      <c r="Q81" s="100">
        <f t="shared" ca="1" si="28"/>
        <v>0</v>
      </c>
      <c r="R81" s="183"/>
      <c r="S81" s="184">
        <f t="shared" ca="1" si="29"/>
        <v>0</v>
      </c>
      <c r="T81" s="183"/>
      <c r="U81" s="184">
        <f t="shared" ca="1" si="30"/>
        <v>0</v>
      </c>
      <c r="V81" s="122"/>
      <c r="W81" s="147">
        <f t="shared" ca="1" si="31"/>
        <v>0</v>
      </c>
      <c r="X81" s="122"/>
      <c r="Y81" s="147">
        <f t="shared" ca="1" si="32"/>
        <v>0</v>
      </c>
      <c r="Z81" s="122"/>
      <c r="AA81" s="184">
        <f t="shared" ca="1" si="33"/>
        <v>0</v>
      </c>
      <c r="AB81" s="104"/>
      <c r="AC81" s="100">
        <f t="shared" ca="1" si="34"/>
        <v>0</v>
      </c>
      <c r="AD81" s="122"/>
      <c r="AE81" s="147">
        <f t="shared" ca="1" si="35"/>
        <v>0</v>
      </c>
      <c r="AF81" s="122"/>
      <c r="AG81" s="147">
        <f t="shared" ca="1" si="36"/>
        <v>0</v>
      </c>
      <c r="AH81" s="122"/>
      <c r="AI81" s="147">
        <f t="shared" ca="1" si="37"/>
        <v>0</v>
      </c>
      <c r="AJ81" s="288"/>
      <c r="AK81" s="147">
        <f t="shared" ca="1" si="38"/>
        <v>0</v>
      </c>
      <c r="AL81" s="288"/>
      <c r="AM81" s="147">
        <f t="shared" ca="1" si="39"/>
        <v>0</v>
      </c>
      <c r="AN81" s="122"/>
      <c r="AO81" s="147">
        <f t="shared" ca="1" si="40"/>
        <v>0</v>
      </c>
      <c r="AP81" s="104"/>
      <c r="AQ81" s="100">
        <f t="shared" ca="1" si="41"/>
        <v>0</v>
      </c>
      <c r="AR81" s="171"/>
      <c r="AS81" s="140">
        <f t="shared" ca="1" si="42"/>
        <v>0</v>
      </c>
      <c r="AT81" s="83">
        <f t="shared" ca="1" si="43"/>
        <v>0</v>
      </c>
    </row>
    <row r="82" spans="1:46" ht="15" customHeight="1">
      <c r="A82" s="91" t="s">
        <v>258</v>
      </c>
      <c r="B82" s="14" t="s">
        <v>66</v>
      </c>
      <c r="C82" s="18" t="s">
        <v>6</v>
      </c>
      <c r="D82" s="19">
        <f t="shared" ref="D82:D90" si="44">IF(OR($C82="",$C82=0),"",VLOOKUP($C82,Ansätze,$D$11,FALSE))</f>
        <v>100</v>
      </c>
      <c r="E82" s="20">
        <f t="shared" si="22"/>
        <v>0</v>
      </c>
      <c r="F82" s="75"/>
      <c r="G82" s="100">
        <f t="shared" si="23"/>
        <v>0</v>
      </c>
      <c r="H82" s="122"/>
      <c r="I82" s="147">
        <f t="shared" si="24"/>
        <v>0</v>
      </c>
      <c r="J82" s="122"/>
      <c r="K82" s="147">
        <f t="shared" si="25"/>
        <v>0</v>
      </c>
      <c r="L82" s="122"/>
      <c r="M82" s="147">
        <f t="shared" si="26"/>
        <v>0</v>
      </c>
      <c r="N82" s="122"/>
      <c r="O82" s="147">
        <f t="shared" si="27"/>
        <v>0</v>
      </c>
      <c r="P82" s="104"/>
      <c r="Q82" s="100">
        <f t="shared" si="28"/>
        <v>0</v>
      </c>
      <c r="R82" s="183"/>
      <c r="S82" s="184">
        <f t="shared" si="29"/>
        <v>0</v>
      </c>
      <c r="T82" s="183"/>
      <c r="U82" s="184">
        <f t="shared" si="30"/>
        <v>0</v>
      </c>
      <c r="V82" s="122"/>
      <c r="W82" s="147">
        <f t="shared" si="31"/>
        <v>0</v>
      </c>
      <c r="X82" s="122"/>
      <c r="Y82" s="147">
        <f t="shared" si="32"/>
        <v>0</v>
      </c>
      <c r="Z82" s="122"/>
      <c r="AA82" s="184">
        <f t="shared" si="33"/>
        <v>0</v>
      </c>
      <c r="AB82" s="104"/>
      <c r="AC82" s="100">
        <f t="shared" si="34"/>
        <v>0</v>
      </c>
      <c r="AD82" s="122"/>
      <c r="AE82" s="147">
        <f t="shared" si="35"/>
        <v>0</v>
      </c>
      <c r="AF82" s="122"/>
      <c r="AG82" s="147">
        <f t="shared" si="36"/>
        <v>0</v>
      </c>
      <c r="AH82" s="122"/>
      <c r="AI82" s="147">
        <f t="shared" si="37"/>
        <v>0</v>
      </c>
      <c r="AJ82" s="288"/>
      <c r="AK82" s="147">
        <f t="shared" si="38"/>
        <v>0</v>
      </c>
      <c r="AL82" s="288"/>
      <c r="AM82" s="147">
        <f t="shared" si="39"/>
        <v>0</v>
      </c>
      <c r="AN82" s="122"/>
      <c r="AO82" s="147">
        <f t="shared" si="40"/>
        <v>0</v>
      </c>
      <c r="AP82" s="104"/>
      <c r="AQ82" s="100">
        <f t="shared" si="41"/>
        <v>0</v>
      </c>
      <c r="AR82" s="171"/>
      <c r="AS82" s="140">
        <f t="shared" si="42"/>
        <v>0</v>
      </c>
      <c r="AT82" s="83">
        <f t="shared" si="43"/>
        <v>0</v>
      </c>
    </row>
    <row r="83" spans="1:46" ht="15" customHeight="1">
      <c r="A83" s="91" t="s">
        <v>274</v>
      </c>
      <c r="B83" s="14" t="s">
        <v>66</v>
      </c>
      <c r="C83" s="18" t="s">
        <v>9</v>
      </c>
      <c r="D83" s="19">
        <f t="shared" si="44"/>
        <v>35</v>
      </c>
      <c r="E83" s="20">
        <f t="shared" si="22"/>
        <v>0</v>
      </c>
      <c r="F83" s="75"/>
      <c r="G83" s="100">
        <f t="shared" si="23"/>
        <v>0</v>
      </c>
      <c r="H83" s="122"/>
      <c r="I83" s="147">
        <f t="shared" si="24"/>
        <v>0</v>
      </c>
      <c r="J83" s="122"/>
      <c r="K83" s="147">
        <f t="shared" si="25"/>
        <v>0</v>
      </c>
      <c r="L83" s="122"/>
      <c r="M83" s="147">
        <f t="shared" si="26"/>
        <v>0</v>
      </c>
      <c r="N83" s="122"/>
      <c r="O83" s="147">
        <f t="shared" si="27"/>
        <v>0</v>
      </c>
      <c r="P83" s="104"/>
      <c r="Q83" s="100">
        <f t="shared" si="28"/>
        <v>0</v>
      </c>
      <c r="R83" s="183"/>
      <c r="S83" s="184">
        <f t="shared" si="29"/>
        <v>0</v>
      </c>
      <c r="T83" s="183"/>
      <c r="U83" s="184">
        <f t="shared" si="30"/>
        <v>0</v>
      </c>
      <c r="V83" s="122"/>
      <c r="W83" s="147">
        <f t="shared" si="31"/>
        <v>0</v>
      </c>
      <c r="X83" s="122"/>
      <c r="Y83" s="147">
        <f t="shared" si="32"/>
        <v>0</v>
      </c>
      <c r="Z83" s="122"/>
      <c r="AA83" s="184">
        <f t="shared" si="33"/>
        <v>0</v>
      </c>
      <c r="AB83" s="104"/>
      <c r="AC83" s="100">
        <f t="shared" si="34"/>
        <v>0</v>
      </c>
      <c r="AD83" s="122"/>
      <c r="AE83" s="147">
        <f t="shared" si="35"/>
        <v>0</v>
      </c>
      <c r="AF83" s="122"/>
      <c r="AG83" s="147">
        <f t="shared" si="36"/>
        <v>0</v>
      </c>
      <c r="AH83" s="122"/>
      <c r="AI83" s="147">
        <f t="shared" si="37"/>
        <v>0</v>
      </c>
      <c r="AJ83" s="288"/>
      <c r="AK83" s="147">
        <f t="shared" si="38"/>
        <v>0</v>
      </c>
      <c r="AL83" s="288"/>
      <c r="AM83" s="147">
        <f t="shared" si="39"/>
        <v>0</v>
      </c>
      <c r="AN83" s="122"/>
      <c r="AO83" s="147">
        <f t="shared" si="40"/>
        <v>0</v>
      </c>
      <c r="AP83" s="104"/>
      <c r="AQ83" s="100">
        <f t="shared" si="41"/>
        <v>0</v>
      </c>
      <c r="AR83" s="171"/>
      <c r="AS83" s="140">
        <f t="shared" si="42"/>
        <v>0</v>
      </c>
      <c r="AT83" s="83">
        <f t="shared" si="43"/>
        <v>0</v>
      </c>
    </row>
    <row r="84" spans="1:46" ht="15" customHeight="1">
      <c r="A84" s="91" t="s">
        <v>275</v>
      </c>
      <c r="B84" s="14" t="s">
        <v>66</v>
      </c>
      <c r="C84" s="18" t="s">
        <v>5</v>
      </c>
      <c r="D84" s="19">
        <f t="shared" si="44"/>
        <v>118</v>
      </c>
      <c r="E84" s="20">
        <f t="shared" si="22"/>
        <v>17</v>
      </c>
      <c r="F84" s="75"/>
      <c r="G84" s="100">
        <f t="shared" si="23"/>
        <v>0</v>
      </c>
      <c r="H84" s="122"/>
      <c r="I84" s="147">
        <f t="shared" si="24"/>
        <v>0</v>
      </c>
      <c r="J84" s="122"/>
      <c r="K84" s="147">
        <f t="shared" si="25"/>
        <v>0</v>
      </c>
      <c r="L84" s="122"/>
      <c r="M84" s="147">
        <f t="shared" si="26"/>
        <v>0</v>
      </c>
      <c r="N84" s="122"/>
      <c r="O84" s="147">
        <f t="shared" si="27"/>
        <v>0</v>
      </c>
      <c r="P84" s="104"/>
      <c r="Q84" s="100">
        <f t="shared" si="28"/>
        <v>0</v>
      </c>
      <c r="R84" s="183"/>
      <c r="S84" s="184">
        <f t="shared" si="29"/>
        <v>0</v>
      </c>
      <c r="T84" s="183"/>
      <c r="U84" s="184">
        <f t="shared" si="30"/>
        <v>0</v>
      </c>
      <c r="V84" s="122">
        <v>12.5</v>
      </c>
      <c r="W84" s="147">
        <f t="shared" si="31"/>
        <v>1475</v>
      </c>
      <c r="X84" s="122">
        <v>4.5</v>
      </c>
      <c r="Y84" s="147">
        <f t="shared" si="32"/>
        <v>531</v>
      </c>
      <c r="Z84" s="122"/>
      <c r="AA84" s="147">
        <f t="shared" si="33"/>
        <v>0</v>
      </c>
      <c r="AB84" s="104"/>
      <c r="AC84" s="100">
        <f t="shared" si="34"/>
        <v>0</v>
      </c>
      <c r="AD84" s="122"/>
      <c r="AE84" s="147">
        <f t="shared" si="35"/>
        <v>0</v>
      </c>
      <c r="AF84" s="122"/>
      <c r="AG84" s="147">
        <f t="shared" si="36"/>
        <v>0</v>
      </c>
      <c r="AH84" s="122"/>
      <c r="AI84" s="147">
        <f t="shared" si="37"/>
        <v>0</v>
      </c>
      <c r="AJ84" s="288"/>
      <c r="AK84" s="147">
        <f t="shared" si="38"/>
        <v>0</v>
      </c>
      <c r="AL84" s="288"/>
      <c r="AM84" s="147">
        <f t="shared" si="39"/>
        <v>0</v>
      </c>
      <c r="AN84" s="122"/>
      <c r="AO84" s="147">
        <f t="shared" si="40"/>
        <v>0</v>
      </c>
      <c r="AP84" s="104"/>
      <c r="AQ84" s="100">
        <f t="shared" si="41"/>
        <v>0</v>
      </c>
      <c r="AR84" s="171"/>
      <c r="AS84" s="140">
        <f t="shared" si="42"/>
        <v>0</v>
      </c>
      <c r="AT84" s="83">
        <f t="shared" si="43"/>
        <v>2006</v>
      </c>
    </row>
    <row r="85" spans="1:46" ht="15" customHeight="1">
      <c r="A85" s="91" t="s">
        <v>284</v>
      </c>
      <c r="B85" s="14" t="s">
        <v>66</v>
      </c>
      <c r="C85" s="18" t="s">
        <v>6</v>
      </c>
      <c r="D85" s="19">
        <f t="shared" si="44"/>
        <v>100</v>
      </c>
      <c r="E85" s="20">
        <f t="shared" si="22"/>
        <v>0</v>
      </c>
      <c r="F85" s="75"/>
      <c r="G85" s="100">
        <f t="shared" si="23"/>
        <v>0</v>
      </c>
      <c r="H85" s="122"/>
      <c r="I85" s="147">
        <f t="shared" si="24"/>
        <v>0</v>
      </c>
      <c r="J85" s="122"/>
      <c r="K85" s="147">
        <f t="shared" si="25"/>
        <v>0</v>
      </c>
      <c r="L85" s="122"/>
      <c r="M85" s="147">
        <f t="shared" si="26"/>
        <v>0</v>
      </c>
      <c r="N85" s="122"/>
      <c r="O85" s="147">
        <f t="shared" si="27"/>
        <v>0</v>
      </c>
      <c r="P85" s="104"/>
      <c r="Q85" s="100">
        <f t="shared" si="28"/>
        <v>0</v>
      </c>
      <c r="R85" s="183"/>
      <c r="S85" s="184">
        <f t="shared" si="29"/>
        <v>0</v>
      </c>
      <c r="T85" s="183"/>
      <c r="U85" s="184">
        <f t="shared" si="30"/>
        <v>0</v>
      </c>
      <c r="V85" s="122"/>
      <c r="W85" s="147">
        <f t="shared" si="31"/>
        <v>0</v>
      </c>
      <c r="X85" s="122"/>
      <c r="Y85" s="147">
        <f t="shared" si="32"/>
        <v>0</v>
      </c>
      <c r="Z85" s="122"/>
      <c r="AA85" s="184">
        <f t="shared" si="33"/>
        <v>0</v>
      </c>
      <c r="AB85" s="104"/>
      <c r="AC85" s="100">
        <f t="shared" si="34"/>
        <v>0</v>
      </c>
      <c r="AD85" s="122"/>
      <c r="AE85" s="147">
        <f t="shared" si="35"/>
        <v>0</v>
      </c>
      <c r="AF85" s="122"/>
      <c r="AG85" s="147">
        <f t="shared" si="36"/>
        <v>0</v>
      </c>
      <c r="AH85" s="122"/>
      <c r="AI85" s="147">
        <f t="shared" si="37"/>
        <v>0</v>
      </c>
      <c r="AJ85" s="288"/>
      <c r="AK85" s="147">
        <f t="shared" si="38"/>
        <v>0</v>
      </c>
      <c r="AL85" s="288"/>
      <c r="AM85" s="147">
        <f t="shared" si="39"/>
        <v>0</v>
      </c>
      <c r="AN85" s="122"/>
      <c r="AO85" s="147">
        <f t="shared" si="40"/>
        <v>0</v>
      </c>
      <c r="AP85" s="104"/>
      <c r="AQ85" s="100">
        <f t="shared" si="41"/>
        <v>0</v>
      </c>
      <c r="AR85" s="171"/>
      <c r="AS85" s="140">
        <f t="shared" si="42"/>
        <v>0</v>
      </c>
      <c r="AT85" s="83">
        <f t="shared" si="43"/>
        <v>0</v>
      </c>
    </row>
    <row r="86" spans="1:46" ht="15" customHeight="1">
      <c r="A86" s="91" t="s">
        <v>285</v>
      </c>
      <c r="B86" s="14" t="s">
        <v>66</v>
      </c>
      <c r="C86" s="18" t="s">
        <v>9</v>
      </c>
      <c r="D86" s="19">
        <f t="shared" si="44"/>
        <v>35</v>
      </c>
      <c r="E86" s="20">
        <f t="shared" si="22"/>
        <v>1.5</v>
      </c>
      <c r="F86" s="75"/>
      <c r="G86" s="100">
        <f t="shared" si="23"/>
        <v>0</v>
      </c>
      <c r="H86" s="122"/>
      <c r="I86" s="147">
        <f t="shared" si="24"/>
        <v>0</v>
      </c>
      <c r="J86" s="122"/>
      <c r="K86" s="147">
        <f t="shared" si="25"/>
        <v>0</v>
      </c>
      <c r="L86" s="122">
        <v>0.75</v>
      </c>
      <c r="M86" s="147">
        <f t="shared" si="26"/>
        <v>26.25</v>
      </c>
      <c r="N86" s="122"/>
      <c r="O86" s="147">
        <f t="shared" si="27"/>
        <v>0</v>
      </c>
      <c r="P86" s="104"/>
      <c r="Q86" s="100">
        <f t="shared" si="28"/>
        <v>0</v>
      </c>
      <c r="R86" s="183"/>
      <c r="S86" s="184">
        <f t="shared" si="29"/>
        <v>0</v>
      </c>
      <c r="T86" s="183"/>
      <c r="U86" s="184">
        <f t="shared" si="30"/>
        <v>0</v>
      </c>
      <c r="V86" s="122"/>
      <c r="W86" s="147">
        <f t="shared" si="31"/>
        <v>0</v>
      </c>
      <c r="X86" s="122"/>
      <c r="Y86" s="147">
        <f t="shared" si="32"/>
        <v>0</v>
      </c>
      <c r="Z86" s="122"/>
      <c r="AA86" s="184">
        <f t="shared" si="33"/>
        <v>0</v>
      </c>
      <c r="AB86" s="104"/>
      <c r="AC86" s="100">
        <f t="shared" si="34"/>
        <v>0</v>
      </c>
      <c r="AD86" s="122"/>
      <c r="AE86" s="147">
        <f t="shared" si="35"/>
        <v>0</v>
      </c>
      <c r="AF86" s="122"/>
      <c r="AG86" s="147">
        <f t="shared" si="36"/>
        <v>0</v>
      </c>
      <c r="AH86" s="122">
        <v>0.75</v>
      </c>
      <c r="AI86" s="147">
        <f t="shared" si="37"/>
        <v>26.25</v>
      </c>
      <c r="AJ86" s="288"/>
      <c r="AK86" s="147">
        <f t="shared" si="38"/>
        <v>0</v>
      </c>
      <c r="AL86" s="288"/>
      <c r="AM86" s="147">
        <f t="shared" si="39"/>
        <v>0</v>
      </c>
      <c r="AN86" s="122"/>
      <c r="AO86" s="147">
        <f t="shared" si="40"/>
        <v>0</v>
      </c>
      <c r="AP86" s="104"/>
      <c r="AQ86" s="100">
        <f t="shared" si="41"/>
        <v>0</v>
      </c>
      <c r="AR86" s="171"/>
      <c r="AS86" s="140">
        <f t="shared" si="42"/>
        <v>0</v>
      </c>
      <c r="AT86" s="83">
        <f t="shared" si="43"/>
        <v>52.5</v>
      </c>
    </row>
    <row r="87" spans="1:46" ht="15" customHeight="1">
      <c r="A87" s="91" t="s">
        <v>409</v>
      </c>
      <c r="B87" s="14" t="s">
        <v>66</v>
      </c>
      <c r="C87" s="18" t="s">
        <v>8</v>
      </c>
      <c r="D87" s="19">
        <f t="shared" si="44"/>
        <v>60</v>
      </c>
      <c r="E87" s="20">
        <f t="shared" si="22"/>
        <v>0</v>
      </c>
      <c r="F87" s="75"/>
      <c r="G87" s="100">
        <f t="shared" si="23"/>
        <v>0</v>
      </c>
      <c r="H87" s="122"/>
      <c r="I87" s="147">
        <f t="shared" si="24"/>
        <v>0</v>
      </c>
      <c r="J87" s="122"/>
      <c r="K87" s="147">
        <f t="shared" si="25"/>
        <v>0</v>
      </c>
      <c r="L87" s="122"/>
      <c r="M87" s="147">
        <f t="shared" si="26"/>
        <v>0</v>
      </c>
      <c r="N87" s="122"/>
      <c r="O87" s="147">
        <f t="shared" si="27"/>
        <v>0</v>
      </c>
      <c r="P87" s="104"/>
      <c r="Q87" s="100">
        <f t="shared" si="28"/>
        <v>0</v>
      </c>
      <c r="R87" s="183"/>
      <c r="S87" s="184">
        <f t="shared" si="29"/>
        <v>0</v>
      </c>
      <c r="T87" s="183"/>
      <c r="U87" s="184">
        <f t="shared" si="30"/>
        <v>0</v>
      </c>
      <c r="V87" s="122"/>
      <c r="W87" s="147">
        <f t="shared" si="31"/>
        <v>0</v>
      </c>
      <c r="X87" s="122"/>
      <c r="Y87" s="147">
        <f t="shared" si="32"/>
        <v>0</v>
      </c>
      <c r="Z87" s="122"/>
      <c r="AA87" s="184">
        <f t="shared" si="33"/>
        <v>0</v>
      </c>
      <c r="AB87" s="104"/>
      <c r="AC87" s="100">
        <f t="shared" si="34"/>
        <v>0</v>
      </c>
      <c r="AD87" s="122"/>
      <c r="AE87" s="147">
        <f t="shared" si="35"/>
        <v>0</v>
      </c>
      <c r="AF87" s="122"/>
      <c r="AG87" s="147">
        <f t="shared" si="36"/>
        <v>0</v>
      </c>
      <c r="AH87" s="122"/>
      <c r="AI87" s="147">
        <f t="shared" si="37"/>
        <v>0</v>
      </c>
      <c r="AJ87" s="288"/>
      <c r="AK87" s="147">
        <f t="shared" si="38"/>
        <v>0</v>
      </c>
      <c r="AL87" s="288"/>
      <c r="AM87" s="147">
        <f t="shared" si="39"/>
        <v>0</v>
      </c>
      <c r="AN87" s="122"/>
      <c r="AO87" s="147">
        <f t="shared" si="40"/>
        <v>0</v>
      </c>
      <c r="AP87" s="104"/>
      <c r="AQ87" s="100">
        <f t="shared" si="41"/>
        <v>0</v>
      </c>
      <c r="AR87" s="171"/>
      <c r="AS87" s="140">
        <f t="shared" si="42"/>
        <v>0</v>
      </c>
      <c r="AT87" s="83">
        <f t="shared" ref="AT87" si="45">IF(D87="",0,D87*E87)</f>
        <v>0</v>
      </c>
    </row>
    <row r="88" spans="1:46" ht="15" customHeight="1">
      <c r="A88" s="91" t="s">
        <v>286</v>
      </c>
      <c r="B88" s="14" t="s">
        <v>66</v>
      </c>
      <c r="C88" s="18" t="s">
        <v>6</v>
      </c>
      <c r="D88" s="19">
        <f t="shared" si="44"/>
        <v>100</v>
      </c>
      <c r="E88" s="20">
        <f t="shared" si="22"/>
        <v>0</v>
      </c>
      <c r="F88" s="75"/>
      <c r="G88" s="100">
        <f t="shared" si="23"/>
        <v>0</v>
      </c>
      <c r="H88" s="122"/>
      <c r="I88" s="147">
        <f t="shared" si="24"/>
        <v>0</v>
      </c>
      <c r="J88" s="122"/>
      <c r="K88" s="147">
        <f t="shared" si="25"/>
        <v>0</v>
      </c>
      <c r="L88" s="122"/>
      <c r="M88" s="147">
        <f t="shared" si="26"/>
        <v>0</v>
      </c>
      <c r="N88" s="122"/>
      <c r="O88" s="147">
        <f t="shared" si="27"/>
        <v>0</v>
      </c>
      <c r="P88" s="104"/>
      <c r="Q88" s="100">
        <f t="shared" si="28"/>
        <v>0</v>
      </c>
      <c r="R88" s="183"/>
      <c r="S88" s="184">
        <f t="shared" si="29"/>
        <v>0</v>
      </c>
      <c r="T88" s="183"/>
      <c r="U88" s="184">
        <f t="shared" si="30"/>
        <v>0</v>
      </c>
      <c r="V88" s="122"/>
      <c r="W88" s="147">
        <f t="shared" si="31"/>
        <v>0</v>
      </c>
      <c r="X88" s="122"/>
      <c r="Y88" s="147">
        <f t="shared" si="32"/>
        <v>0</v>
      </c>
      <c r="Z88" s="122"/>
      <c r="AA88" s="184">
        <f t="shared" si="33"/>
        <v>0</v>
      </c>
      <c r="AB88" s="104"/>
      <c r="AC88" s="100">
        <f t="shared" si="34"/>
        <v>0</v>
      </c>
      <c r="AD88" s="122"/>
      <c r="AE88" s="147">
        <f t="shared" si="35"/>
        <v>0</v>
      </c>
      <c r="AF88" s="122"/>
      <c r="AG88" s="147">
        <f t="shared" si="36"/>
        <v>0</v>
      </c>
      <c r="AH88" s="122"/>
      <c r="AI88" s="147">
        <f t="shared" si="37"/>
        <v>0</v>
      </c>
      <c r="AJ88" s="288"/>
      <c r="AK88" s="147">
        <f t="shared" si="38"/>
        <v>0</v>
      </c>
      <c r="AL88" s="288"/>
      <c r="AM88" s="147">
        <f t="shared" si="39"/>
        <v>0</v>
      </c>
      <c r="AN88" s="122"/>
      <c r="AO88" s="147">
        <f t="shared" si="40"/>
        <v>0</v>
      </c>
      <c r="AP88" s="104"/>
      <c r="AQ88" s="100">
        <f t="shared" si="41"/>
        <v>0</v>
      </c>
      <c r="AR88" s="171"/>
      <c r="AS88" s="140">
        <f t="shared" si="42"/>
        <v>0</v>
      </c>
      <c r="AT88" s="83">
        <f t="shared" si="43"/>
        <v>0</v>
      </c>
    </row>
    <row r="89" spans="1:46" ht="15" customHeight="1">
      <c r="A89" s="91" t="s">
        <v>292</v>
      </c>
      <c r="B89" s="14" t="s">
        <v>66</v>
      </c>
      <c r="C89" s="18" t="s">
        <v>8</v>
      </c>
      <c r="D89" s="19">
        <f t="shared" si="44"/>
        <v>60</v>
      </c>
      <c r="E89" s="20">
        <f t="shared" si="22"/>
        <v>0</v>
      </c>
      <c r="F89" s="75"/>
      <c r="G89" s="100">
        <f t="shared" si="23"/>
        <v>0</v>
      </c>
      <c r="H89" s="122"/>
      <c r="I89" s="147">
        <f t="shared" si="24"/>
        <v>0</v>
      </c>
      <c r="J89" s="122"/>
      <c r="K89" s="147">
        <f t="shared" si="25"/>
        <v>0</v>
      </c>
      <c r="L89" s="122"/>
      <c r="M89" s="147">
        <f t="shared" si="26"/>
        <v>0</v>
      </c>
      <c r="N89" s="122"/>
      <c r="O89" s="147">
        <f t="shared" si="27"/>
        <v>0</v>
      </c>
      <c r="P89" s="104"/>
      <c r="Q89" s="100">
        <f t="shared" si="28"/>
        <v>0</v>
      </c>
      <c r="R89" s="183"/>
      <c r="S89" s="184">
        <f t="shared" si="29"/>
        <v>0</v>
      </c>
      <c r="T89" s="183"/>
      <c r="U89" s="184">
        <f t="shared" si="30"/>
        <v>0</v>
      </c>
      <c r="V89" s="122"/>
      <c r="W89" s="147">
        <f t="shared" si="31"/>
        <v>0</v>
      </c>
      <c r="X89" s="122"/>
      <c r="Y89" s="147">
        <f t="shared" si="32"/>
        <v>0</v>
      </c>
      <c r="Z89" s="122"/>
      <c r="AA89" s="184">
        <f t="shared" si="33"/>
        <v>0</v>
      </c>
      <c r="AB89" s="104"/>
      <c r="AC89" s="100">
        <f t="shared" si="34"/>
        <v>0</v>
      </c>
      <c r="AD89" s="122"/>
      <c r="AE89" s="147">
        <f t="shared" si="35"/>
        <v>0</v>
      </c>
      <c r="AF89" s="122"/>
      <c r="AG89" s="147">
        <f t="shared" si="36"/>
        <v>0</v>
      </c>
      <c r="AH89" s="122"/>
      <c r="AI89" s="147">
        <f t="shared" si="37"/>
        <v>0</v>
      </c>
      <c r="AJ89" s="288"/>
      <c r="AK89" s="147">
        <f t="shared" si="38"/>
        <v>0</v>
      </c>
      <c r="AL89" s="288"/>
      <c r="AM89" s="147">
        <f t="shared" si="39"/>
        <v>0</v>
      </c>
      <c r="AN89" s="122"/>
      <c r="AO89" s="147">
        <f t="shared" si="40"/>
        <v>0</v>
      </c>
      <c r="AP89" s="104"/>
      <c r="AQ89" s="100">
        <f t="shared" si="41"/>
        <v>0</v>
      </c>
      <c r="AR89" s="171"/>
      <c r="AS89" s="140">
        <f t="shared" si="42"/>
        <v>0</v>
      </c>
      <c r="AT89" s="83">
        <f t="shared" si="43"/>
        <v>0</v>
      </c>
    </row>
    <row r="90" spans="1:46" ht="15" customHeight="1">
      <c r="A90" s="85" t="s">
        <v>296</v>
      </c>
      <c r="B90" t="s">
        <v>66</v>
      </c>
      <c r="C90" s="18" t="s">
        <v>6</v>
      </c>
      <c r="D90" s="19">
        <f t="shared" si="44"/>
        <v>100</v>
      </c>
      <c r="E90" s="20">
        <f t="shared" si="22"/>
        <v>0</v>
      </c>
      <c r="F90" s="75"/>
      <c r="G90" s="100">
        <f t="shared" si="23"/>
        <v>0</v>
      </c>
      <c r="H90" s="122"/>
      <c r="I90" s="147">
        <f t="shared" si="24"/>
        <v>0</v>
      </c>
      <c r="J90" s="122"/>
      <c r="K90" s="147">
        <f t="shared" si="25"/>
        <v>0</v>
      </c>
      <c r="L90" s="122"/>
      <c r="M90" s="147">
        <f t="shared" si="26"/>
        <v>0</v>
      </c>
      <c r="N90" s="122"/>
      <c r="O90" s="147">
        <f t="shared" si="27"/>
        <v>0</v>
      </c>
      <c r="P90" s="104"/>
      <c r="Q90" s="100">
        <f t="shared" si="28"/>
        <v>0</v>
      </c>
      <c r="R90" s="183"/>
      <c r="S90" s="184">
        <f t="shared" si="29"/>
        <v>0</v>
      </c>
      <c r="T90" s="183"/>
      <c r="U90" s="184">
        <f t="shared" si="30"/>
        <v>0</v>
      </c>
      <c r="V90" s="122"/>
      <c r="W90" s="147">
        <f t="shared" si="31"/>
        <v>0</v>
      </c>
      <c r="X90" s="122"/>
      <c r="Y90" s="147">
        <f t="shared" si="32"/>
        <v>0</v>
      </c>
      <c r="Z90" s="122"/>
      <c r="AA90" s="184">
        <f t="shared" si="33"/>
        <v>0</v>
      </c>
      <c r="AB90" s="104"/>
      <c r="AC90" s="100">
        <f t="shared" si="34"/>
        <v>0</v>
      </c>
      <c r="AD90" s="122"/>
      <c r="AE90" s="147">
        <f t="shared" si="35"/>
        <v>0</v>
      </c>
      <c r="AF90" s="122"/>
      <c r="AG90" s="147">
        <f t="shared" si="36"/>
        <v>0</v>
      </c>
      <c r="AH90" s="122"/>
      <c r="AI90" s="147">
        <f t="shared" si="37"/>
        <v>0</v>
      </c>
      <c r="AJ90" s="288"/>
      <c r="AK90" s="147">
        <f t="shared" si="38"/>
        <v>0</v>
      </c>
      <c r="AL90" s="288"/>
      <c r="AM90" s="147">
        <f t="shared" si="39"/>
        <v>0</v>
      </c>
      <c r="AN90" s="122"/>
      <c r="AO90" s="147">
        <f t="shared" si="40"/>
        <v>0</v>
      </c>
      <c r="AP90" s="104"/>
      <c r="AQ90" s="100">
        <f t="shared" si="41"/>
        <v>0</v>
      </c>
      <c r="AR90" s="171"/>
      <c r="AS90" s="140">
        <f t="shared" si="42"/>
        <v>0</v>
      </c>
      <c r="AT90" s="83">
        <f t="shared" si="43"/>
        <v>0</v>
      </c>
    </row>
    <row r="91" spans="1:46" ht="15" customHeight="1">
      <c r="A91" s="85" t="s">
        <v>308</v>
      </c>
      <c r="B91" t="s">
        <v>66</v>
      </c>
      <c r="C91" s="18" t="s">
        <v>5</v>
      </c>
      <c r="D91" s="19">
        <v>118</v>
      </c>
      <c r="E91" s="20">
        <f t="shared" ref="E91:E111" si="46">F91+H91+J91+L91+N91++V91+Z91+AH91+AN91+P91+R91+T91+AB91+AD91+AF91+AP91+AR91+X91+AJ91+AL91</f>
        <v>0</v>
      </c>
      <c r="F91" s="75"/>
      <c r="G91" s="100">
        <f t="shared" ref="G91:G111" si="47">IF($D91="",0,$D91*F91)</f>
        <v>0</v>
      </c>
      <c r="H91" s="122"/>
      <c r="I91" s="147">
        <f t="shared" ref="I91:I111" si="48">IF($D91="",0,$D91*H91)</f>
        <v>0</v>
      </c>
      <c r="J91" s="122"/>
      <c r="K91" s="147">
        <f t="shared" ref="K91:K111" si="49">IF($D91="",0,$D91*J91)</f>
        <v>0</v>
      </c>
      <c r="L91" s="122"/>
      <c r="M91" s="147">
        <f t="shared" ref="M91:M111" si="50">IF($D91="",0,$D91*L91)</f>
        <v>0</v>
      </c>
      <c r="N91" s="122"/>
      <c r="O91" s="147">
        <f t="shared" ref="O91:O111" si="51">IF($D91="",0,$D91*N91)</f>
        <v>0</v>
      </c>
      <c r="P91" s="104"/>
      <c r="Q91" s="100">
        <f t="shared" ref="Q91:Q111" si="52">IF($D91="",0,$D91*P91)</f>
        <v>0</v>
      </c>
      <c r="R91" s="183"/>
      <c r="S91" s="184">
        <f t="shared" ref="S91:S111" si="53">IF($D91="",0,$D91*R91)</f>
        <v>0</v>
      </c>
      <c r="T91" s="183"/>
      <c r="U91" s="184">
        <f t="shared" ref="U91:U111" si="54">IF($D91="",0,$D91*T91)</f>
        <v>0</v>
      </c>
      <c r="V91" s="122"/>
      <c r="W91" s="147">
        <f t="shared" ref="W91:W111" si="55">IF($D91="",0,$D91*V91)</f>
        <v>0</v>
      </c>
      <c r="X91" s="122"/>
      <c r="Y91" s="147">
        <f t="shared" ref="Y91:Y111" si="56">IF($D91="",0,$D91*X91)</f>
        <v>0</v>
      </c>
      <c r="Z91" s="122"/>
      <c r="AA91" s="184">
        <f t="shared" ref="AA91:AA111" si="57">IF($D91="",0,$D91*Z91)</f>
        <v>0</v>
      </c>
      <c r="AB91" s="104"/>
      <c r="AC91" s="100">
        <f t="shared" ref="AC91:AC111" si="58">IF($D91="",0,$D91*AB91)</f>
        <v>0</v>
      </c>
      <c r="AD91" s="122"/>
      <c r="AE91" s="147">
        <f t="shared" ref="AE91:AE111" si="59">IF($D91="",0,$D91*AD91)</f>
        <v>0</v>
      </c>
      <c r="AF91" s="122"/>
      <c r="AG91" s="147">
        <f t="shared" ref="AG91:AG111" si="60">IF($D91="",0,$D91*AF91)</f>
        <v>0</v>
      </c>
      <c r="AH91" s="122"/>
      <c r="AI91" s="147">
        <f t="shared" ref="AI91:AI111" si="61">IF($D91="",0,$D91*AH91)</f>
        <v>0</v>
      </c>
      <c r="AJ91" s="288"/>
      <c r="AK91" s="147">
        <f t="shared" ref="AK91:AK111" si="62">IF($D91="",0,$D91*AJ91)</f>
        <v>0</v>
      </c>
      <c r="AL91" s="288"/>
      <c r="AM91" s="147">
        <f t="shared" ref="AM91:AM111" si="63">IF($D91="",0,$D91*AL91)</f>
        <v>0</v>
      </c>
      <c r="AN91" s="122"/>
      <c r="AO91" s="147">
        <f t="shared" ref="AO91:AO111" si="64">IF($D91="",0,$D91*AN91)</f>
        <v>0</v>
      </c>
      <c r="AP91" s="104"/>
      <c r="AQ91" s="100">
        <f t="shared" ref="AQ91:AQ111" si="65">IF($D91="",0,$D91*AP91)</f>
        <v>0</v>
      </c>
      <c r="AR91" s="171"/>
      <c r="AS91" s="140">
        <f t="shared" ref="AS91:AS111" si="66">IF($D91="",0,$D91*AR91)</f>
        <v>0</v>
      </c>
      <c r="AT91" s="83">
        <f t="shared" si="43"/>
        <v>0</v>
      </c>
    </row>
    <row r="92" spans="1:46" ht="15" customHeight="1">
      <c r="A92" s="85" t="s">
        <v>318</v>
      </c>
      <c r="B92" s="14" t="s">
        <v>66</v>
      </c>
      <c r="C92" s="18" t="s">
        <v>9</v>
      </c>
      <c r="D92" s="19">
        <v>35</v>
      </c>
      <c r="E92" s="20">
        <f t="shared" si="46"/>
        <v>0</v>
      </c>
      <c r="F92" s="75"/>
      <c r="G92" s="100">
        <f t="shared" si="47"/>
        <v>0</v>
      </c>
      <c r="H92" s="122"/>
      <c r="I92" s="147">
        <f t="shared" si="48"/>
        <v>0</v>
      </c>
      <c r="J92" s="122"/>
      <c r="K92" s="147">
        <f t="shared" si="49"/>
        <v>0</v>
      </c>
      <c r="L92" s="122"/>
      <c r="M92" s="147">
        <f t="shared" si="50"/>
        <v>0</v>
      </c>
      <c r="N92" s="122"/>
      <c r="O92" s="147">
        <f t="shared" si="51"/>
        <v>0</v>
      </c>
      <c r="P92" s="104"/>
      <c r="Q92" s="100">
        <f t="shared" si="52"/>
        <v>0</v>
      </c>
      <c r="R92" s="183"/>
      <c r="S92" s="184">
        <f t="shared" si="53"/>
        <v>0</v>
      </c>
      <c r="T92" s="183"/>
      <c r="U92" s="184">
        <f t="shared" si="54"/>
        <v>0</v>
      </c>
      <c r="V92" s="122"/>
      <c r="W92" s="147">
        <f t="shared" si="55"/>
        <v>0</v>
      </c>
      <c r="X92" s="122"/>
      <c r="Y92" s="147">
        <f t="shared" si="56"/>
        <v>0</v>
      </c>
      <c r="Z92" s="122"/>
      <c r="AA92" s="184">
        <f t="shared" si="57"/>
        <v>0</v>
      </c>
      <c r="AB92" s="104"/>
      <c r="AC92" s="100">
        <f t="shared" si="58"/>
        <v>0</v>
      </c>
      <c r="AD92" s="122"/>
      <c r="AE92" s="147">
        <f t="shared" si="59"/>
        <v>0</v>
      </c>
      <c r="AF92" s="122"/>
      <c r="AG92" s="147">
        <f t="shared" si="60"/>
        <v>0</v>
      </c>
      <c r="AH92" s="122"/>
      <c r="AI92" s="147">
        <f t="shared" si="61"/>
        <v>0</v>
      </c>
      <c r="AJ92" s="288"/>
      <c r="AK92" s="147">
        <f t="shared" si="62"/>
        <v>0</v>
      </c>
      <c r="AL92" s="288"/>
      <c r="AM92" s="147">
        <f t="shared" si="63"/>
        <v>0</v>
      </c>
      <c r="AN92" s="122"/>
      <c r="AO92" s="147">
        <f t="shared" si="64"/>
        <v>0</v>
      </c>
      <c r="AP92" s="104"/>
      <c r="AQ92" s="100">
        <f t="shared" si="65"/>
        <v>0</v>
      </c>
      <c r="AR92" s="171"/>
      <c r="AS92" s="140">
        <f t="shared" si="66"/>
        <v>0</v>
      </c>
      <c r="AT92" s="83">
        <f t="shared" si="43"/>
        <v>0</v>
      </c>
    </row>
    <row r="93" spans="1:46" ht="15" customHeight="1">
      <c r="A93" s="85" t="s">
        <v>319</v>
      </c>
      <c r="B93" s="14" t="s">
        <v>66</v>
      </c>
      <c r="C93" s="18" t="s">
        <v>6</v>
      </c>
      <c r="D93" s="19">
        <v>100</v>
      </c>
      <c r="E93" s="20">
        <f t="shared" si="46"/>
        <v>0</v>
      </c>
      <c r="F93" s="75"/>
      <c r="G93" s="100">
        <f t="shared" si="47"/>
        <v>0</v>
      </c>
      <c r="H93" s="122"/>
      <c r="I93" s="147">
        <f t="shared" si="48"/>
        <v>0</v>
      </c>
      <c r="J93" s="122"/>
      <c r="K93" s="147">
        <f t="shared" si="49"/>
        <v>0</v>
      </c>
      <c r="L93" s="122"/>
      <c r="M93" s="147">
        <f t="shared" si="50"/>
        <v>0</v>
      </c>
      <c r="N93" s="122"/>
      <c r="O93" s="147">
        <f t="shared" si="51"/>
        <v>0</v>
      </c>
      <c r="P93" s="104"/>
      <c r="Q93" s="100">
        <f t="shared" si="52"/>
        <v>0</v>
      </c>
      <c r="R93" s="183"/>
      <c r="S93" s="184">
        <f t="shared" si="53"/>
        <v>0</v>
      </c>
      <c r="T93" s="183"/>
      <c r="U93" s="184">
        <f t="shared" si="54"/>
        <v>0</v>
      </c>
      <c r="V93" s="122"/>
      <c r="W93" s="147">
        <f t="shared" si="55"/>
        <v>0</v>
      </c>
      <c r="X93" s="122"/>
      <c r="Y93" s="147">
        <f t="shared" si="56"/>
        <v>0</v>
      </c>
      <c r="Z93" s="122"/>
      <c r="AA93" s="184">
        <f t="shared" si="57"/>
        <v>0</v>
      </c>
      <c r="AB93" s="104"/>
      <c r="AC93" s="100">
        <f t="shared" si="58"/>
        <v>0</v>
      </c>
      <c r="AD93" s="122"/>
      <c r="AE93" s="147">
        <f t="shared" si="59"/>
        <v>0</v>
      </c>
      <c r="AF93" s="122"/>
      <c r="AG93" s="147">
        <f t="shared" si="60"/>
        <v>0</v>
      </c>
      <c r="AH93" s="122"/>
      <c r="AI93" s="147">
        <f t="shared" si="61"/>
        <v>0</v>
      </c>
      <c r="AJ93" s="288"/>
      <c r="AK93" s="147">
        <f t="shared" si="62"/>
        <v>0</v>
      </c>
      <c r="AL93" s="288"/>
      <c r="AM93" s="147">
        <f t="shared" si="63"/>
        <v>0</v>
      </c>
      <c r="AN93" s="122"/>
      <c r="AO93" s="147">
        <f t="shared" si="64"/>
        <v>0</v>
      </c>
      <c r="AP93" s="104"/>
      <c r="AQ93" s="100">
        <f t="shared" si="65"/>
        <v>0</v>
      </c>
      <c r="AR93" s="171"/>
      <c r="AS93" s="140">
        <f t="shared" si="66"/>
        <v>0</v>
      </c>
      <c r="AT93" s="83">
        <f t="shared" si="43"/>
        <v>0</v>
      </c>
    </row>
    <row r="94" spans="1:46" ht="15" customHeight="1">
      <c r="A94" s="85" t="s">
        <v>320</v>
      </c>
      <c r="B94" s="14" t="s">
        <v>66</v>
      </c>
      <c r="C94" s="18" t="s">
        <v>6</v>
      </c>
      <c r="D94" s="19">
        <v>100</v>
      </c>
      <c r="E94" s="20">
        <f t="shared" si="46"/>
        <v>0</v>
      </c>
      <c r="F94" s="75"/>
      <c r="G94" s="100">
        <f t="shared" si="47"/>
        <v>0</v>
      </c>
      <c r="H94" s="122"/>
      <c r="I94" s="147">
        <f t="shared" si="48"/>
        <v>0</v>
      </c>
      <c r="J94" s="122"/>
      <c r="K94" s="147">
        <f t="shared" si="49"/>
        <v>0</v>
      </c>
      <c r="L94" s="122"/>
      <c r="M94" s="147">
        <f t="shared" si="50"/>
        <v>0</v>
      </c>
      <c r="N94" s="122"/>
      <c r="O94" s="147">
        <f t="shared" si="51"/>
        <v>0</v>
      </c>
      <c r="P94" s="104"/>
      <c r="Q94" s="100">
        <f t="shared" si="52"/>
        <v>0</v>
      </c>
      <c r="R94" s="183"/>
      <c r="S94" s="184">
        <f t="shared" si="53"/>
        <v>0</v>
      </c>
      <c r="T94" s="183"/>
      <c r="U94" s="184">
        <f t="shared" si="54"/>
        <v>0</v>
      </c>
      <c r="V94" s="122"/>
      <c r="W94" s="147">
        <f t="shared" si="55"/>
        <v>0</v>
      </c>
      <c r="X94" s="122"/>
      <c r="Y94" s="147">
        <f t="shared" si="56"/>
        <v>0</v>
      </c>
      <c r="Z94" s="122"/>
      <c r="AA94" s="184">
        <f t="shared" si="57"/>
        <v>0</v>
      </c>
      <c r="AB94" s="104"/>
      <c r="AC94" s="100">
        <f t="shared" si="58"/>
        <v>0</v>
      </c>
      <c r="AD94" s="122"/>
      <c r="AE94" s="147">
        <f t="shared" si="59"/>
        <v>0</v>
      </c>
      <c r="AF94" s="122"/>
      <c r="AG94" s="147">
        <f t="shared" si="60"/>
        <v>0</v>
      </c>
      <c r="AH94" s="122"/>
      <c r="AI94" s="147">
        <f t="shared" si="61"/>
        <v>0</v>
      </c>
      <c r="AJ94" s="288"/>
      <c r="AK94" s="147">
        <f t="shared" si="62"/>
        <v>0</v>
      </c>
      <c r="AL94" s="288"/>
      <c r="AM94" s="147">
        <f t="shared" si="63"/>
        <v>0</v>
      </c>
      <c r="AN94" s="122"/>
      <c r="AO94" s="147">
        <f t="shared" si="64"/>
        <v>0</v>
      </c>
      <c r="AP94" s="104"/>
      <c r="AQ94" s="100">
        <f t="shared" si="65"/>
        <v>0</v>
      </c>
      <c r="AR94" s="171"/>
      <c r="AS94" s="140">
        <f t="shared" si="66"/>
        <v>0</v>
      </c>
      <c r="AT94" s="83">
        <f t="shared" si="43"/>
        <v>0</v>
      </c>
    </row>
    <row r="95" spans="1:46" ht="15" customHeight="1">
      <c r="A95" s="85" t="s">
        <v>330</v>
      </c>
      <c r="B95" s="14" t="s">
        <v>66</v>
      </c>
      <c r="C95" s="18" t="s">
        <v>7</v>
      </c>
      <c r="D95" s="19">
        <v>75</v>
      </c>
      <c r="E95" s="20">
        <f t="shared" si="46"/>
        <v>0</v>
      </c>
      <c r="F95" s="75"/>
      <c r="G95" s="100">
        <f t="shared" si="47"/>
        <v>0</v>
      </c>
      <c r="H95" s="122"/>
      <c r="I95" s="147">
        <f t="shared" si="48"/>
        <v>0</v>
      </c>
      <c r="J95" s="122"/>
      <c r="K95" s="147">
        <f t="shared" si="49"/>
        <v>0</v>
      </c>
      <c r="L95" s="122"/>
      <c r="M95" s="147">
        <f t="shared" si="50"/>
        <v>0</v>
      </c>
      <c r="N95" s="122"/>
      <c r="O95" s="147">
        <f t="shared" si="51"/>
        <v>0</v>
      </c>
      <c r="P95" s="104"/>
      <c r="Q95" s="100">
        <f t="shared" si="52"/>
        <v>0</v>
      </c>
      <c r="R95" s="183"/>
      <c r="S95" s="184">
        <f t="shared" si="53"/>
        <v>0</v>
      </c>
      <c r="T95" s="183"/>
      <c r="U95" s="184">
        <f t="shared" si="54"/>
        <v>0</v>
      </c>
      <c r="V95" s="122"/>
      <c r="W95" s="147">
        <f t="shared" si="55"/>
        <v>0</v>
      </c>
      <c r="X95" s="122"/>
      <c r="Y95" s="147">
        <f t="shared" si="56"/>
        <v>0</v>
      </c>
      <c r="Z95" s="122"/>
      <c r="AA95" s="184">
        <f t="shared" si="57"/>
        <v>0</v>
      </c>
      <c r="AB95" s="104"/>
      <c r="AC95" s="100">
        <f t="shared" si="58"/>
        <v>0</v>
      </c>
      <c r="AD95" s="122"/>
      <c r="AE95" s="147">
        <f t="shared" si="59"/>
        <v>0</v>
      </c>
      <c r="AF95" s="122"/>
      <c r="AG95" s="147">
        <f t="shared" si="60"/>
        <v>0</v>
      </c>
      <c r="AH95" s="122"/>
      <c r="AI95" s="147">
        <f t="shared" si="61"/>
        <v>0</v>
      </c>
      <c r="AJ95" s="288"/>
      <c r="AK95" s="147">
        <f t="shared" si="62"/>
        <v>0</v>
      </c>
      <c r="AL95" s="288"/>
      <c r="AM95" s="147">
        <f t="shared" si="63"/>
        <v>0</v>
      </c>
      <c r="AN95" s="122"/>
      <c r="AO95" s="147">
        <f t="shared" si="64"/>
        <v>0</v>
      </c>
      <c r="AP95" s="104"/>
      <c r="AQ95" s="100">
        <f t="shared" si="65"/>
        <v>0</v>
      </c>
      <c r="AR95" s="171"/>
      <c r="AS95" s="140">
        <f t="shared" si="66"/>
        <v>0</v>
      </c>
      <c r="AT95" s="83">
        <f t="shared" si="43"/>
        <v>0</v>
      </c>
    </row>
    <row r="96" spans="1:46" ht="15" customHeight="1">
      <c r="A96" s="91" t="s">
        <v>386</v>
      </c>
      <c r="B96" s="14" t="s">
        <v>66</v>
      </c>
      <c r="C96" s="18" t="s">
        <v>9</v>
      </c>
      <c r="D96" s="19">
        <v>35</v>
      </c>
      <c r="E96" s="20">
        <f t="shared" si="46"/>
        <v>0</v>
      </c>
      <c r="F96" s="75"/>
      <c r="G96" s="100">
        <f t="shared" si="47"/>
        <v>0</v>
      </c>
      <c r="H96" s="122"/>
      <c r="I96" s="147">
        <f t="shared" si="48"/>
        <v>0</v>
      </c>
      <c r="J96" s="122"/>
      <c r="K96" s="147">
        <f t="shared" si="49"/>
        <v>0</v>
      </c>
      <c r="L96" s="122"/>
      <c r="M96" s="147">
        <f t="shared" si="50"/>
        <v>0</v>
      </c>
      <c r="N96" s="122"/>
      <c r="O96" s="147">
        <f t="shared" si="51"/>
        <v>0</v>
      </c>
      <c r="P96" s="104"/>
      <c r="Q96" s="100">
        <f t="shared" si="52"/>
        <v>0</v>
      </c>
      <c r="R96" s="183"/>
      <c r="S96" s="184">
        <f t="shared" si="53"/>
        <v>0</v>
      </c>
      <c r="T96" s="183"/>
      <c r="U96" s="184">
        <f t="shared" si="54"/>
        <v>0</v>
      </c>
      <c r="V96" s="183"/>
      <c r="W96" s="184">
        <f t="shared" si="55"/>
        <v>0</v>
      </c>
      <c r="X96" s="183"/>
      <c r="Y96" s="184">
        <f t="shared" si="56"/>
        <v>0</v>
      </c>
      <c r="Z96" s="183"/>
      <c r="AA96" s="184">
        <f t="shared" si="57"/>
        <v>0</v>
      </c>
      <c r="AB96" s="104"/>
      <c r="AC96" s="100">
        <f t="shared" si="58"/>
        <v>0</v>
      </c>
      <c r="AD96" s="122"/>
      <c r="AE96" s="147">
        <f t="shared" si="59"/>
        <v>0</v>
      </c>
      <c r="AF96" s="122"/>
      <c r="AG96" s="147">
        <f t="shared" si="60"/>
        <v>0</v>
      </c>
      <c r="AH96" s="122"/>
      <c r="AI96" s="147">
        <f t="shared" si="61"/>
        <v>0</v>
      </c>
      <c r="AJ96" s="288"/>
      <c r="AK96" s="147">
        <f t="shared" si="62"/>
        <v>0</v>
      </c>
      <c r="AL96" s="288"/>
      <c r="AM96" s="147">
        <f t="shared" si="63"/>
        <v>0</v>
      </c>
      <c r="AN96" s="122"/>
      <c r="AO96" s="147">
        <f t="shared" si="64"/>
        <v>0</v>
      </c>
      <c r="AP96" s="104"/>
      <c r="AQ96" s="100">
        <f t="shared" si="65"/>
        <v>0</v>
      </c>
      <c r="AR96" s="171"/>
      <c r="AS96" s="140">
        <f t="shared" si="66"/>
        <v>0</v>
      </c>
      <c r="AT96" s="83">
        <f t="shared" si="43"/>
        <v>0</v>
      </c>
    </row>
    <row r="97" spans="1:46" ht="15" customHeight="1">
      <c r="A97" s="91" t="s">
        <v>387</v>
      </c>
      <c r="B97" s="14" t="s">
        <v>66</v>
      </c>
      <c r="C97" s="18" t="s">
        <v>9</v>
      </c>
      <c r="D97" s="19">
        <v>35</v>
      </c>
      <c r="E97" s="20">
        <f t="shared" si="46"/>
        <v>0</v>
      </c>
      <c r="F97" s="75"/>
      <c r="G97" s="100">
        <f t="shared" si="47"/>
        <v>0</v>
      </c>
      <c r="H97" s="122"/>
      <c r="I97" s="147">
        <f t="shared" si="48"/>
        <v>0</v>
      </c>
      <c r="J97" s="122"/>
      <c r="K97" s="147">
        <f t="shared" si="49"/>
        <v>0</v>
      </c>
      <c r="L97" s="122"/>
      <c r="M97" s="147">
        <f t="shared" si="50"/>
        <v>0</v>
      </c>
      <c r="N97" s="122"/>
      <c r="O97" s="147">
        <f t="shared" si="51"/>
        <v>0</v>
      </c>
      <c r="P97" s="104"/>
      <c r="Q97" s="100">
        <f t="shared" si="52"/>
        <v>0</v>
      </c>
      <c r="R97" s="183"/>
      <c r="S97" s="184">
        <f t="shared" si="53"/>
        <v>0</v>
      </c>
      <c r="T97" s="183"/>
      <c r="U97" s="184">
        <f t="shared" si="54"/>
        <v>0</v>
      </c>
      <c r="V97" s="183"/>
      <c r="W97" s="184">
        <f t="shared" si="55"/>
        <v>0</v>
      </c>
      <c r="X97" s="183"/>
      <c r="Y97" s="184">
        <f t="shared" si="56"/>
        <v>0</v>
      </c>
      <c r="Z97" s="183"/>
      <c r="AA97" s="184">
        <f t="shared" si="57"/>
        <v>0</v>
      </c>
      <c r="AB97" s="104"/>
      <c r="AC97" s="100">
        <f t="shared" si="58"/>
        <v>0</v>
      </c>
      <c r="AD97" s="122"/>
      <c r="AE97" s="147">
        <f t="shared" si="59"/>
        <v>0</v>
      </c>
      <c r="AF97" s="122"/>
      <c r="AG97" s="147">
        <f t="shared" si="60"/>
        <v>0</v>
      </c>
      <c r="AH97" s="122"/>
      <c r="AI97" s="147">
        <f t="shared" si="61"/>
        <v>0</v>
      </c>
      <c r="AJ97" s="288"/>
      <c r="AK97" s="147">
        <f t="shared" si="62"/>
        <v>0</v>
      </c>
      <c r="AL97" s="288"/>
      <c r="AM97" s="147">
        <f t="shared" si="63"/>
        <v>0</v>
      </c>
      <c r="AN97" s="122"/>
      <c r="AO97" s="147">
        <f t="shared" si="64"/>
        <v>0</v>
      </c>
      <c r="AP97" s="104"/>
      <c r="AQ97" s="100">
        <f t="shared" si="65"/>
        <v>0</v>
      </c>
      <c r="AR97" s="171"/>
      <c r="AS97" s="140">
        <f t="shared" si="66"/>
        <v>0</v>
      </c>
      <c r="AT97" s="83">
        <f t="shared" si="43"/>
        <v>0</v>
      </c>
    </row>
    <row r="98" spans="1:46" ht="15" customHeight="1">
      <c r="A98" s="91" t="s">
        <v>388</v>
      </c>
      <c r="B98" s="14" t="s">
        <v>66</v>
      </c>
      <c r="C98" s="18" t="s">
        <v>9</v>
      </c>
      <c r="D98" s="19">
        <v>35</v>
      </c>
      <c r="E98" s="20">
        <f t="shared" si="46"/>
        <v>0</v>
      </c>
      <c r="F98" s="75"/>
      <c r="G98" s="100">
        <f t="shared" si="47"/>
        <v>0</v>
      </c>
      <c r="H98" s="122"/>
      <c r="I98" s="147">
        <f t="shared" si="48"/>
        <v>0</v>
      </c>
      <c r="J98" s="122"/>
      <c r="K98" s="147">
        <f t="shared" si="49"/>
        <v>0</v>
      </c>
      <c r="L98" s="122"/>
      <c r="M98" s="147">
        <f t="shared" si="50"/>
        <v>0</v>
      </c>
      <c r="N98" s="122"/>
      <c r="O98" s="147">
        <f t="shared" si="51"/>
        <v>0</v>
      </c>
      <c r="P98" s="104"/>
      <c r="Q98" s="100">
        <f t="shared" si="52"/>
        <v>0</v>
      </c>
      <c r="R98" s="183"/>
      <c r="S98" s="184">
        <f t="shared" si="53"/>
        <v>0</v>
      </c>
      <c r="T98" s="183"/>
      <c r="U98" s="184">
        <f t="shared" si="54"/>
        <v>0</v>
      </c>
      <c r="V98" s="183"/>
      <c r="W98" s="184">
        <f t="shared" si="55"/>
        <v>0</v>
      </c>
      <c r="X98" s="183"/>
      <c r="Y98" s="184">
        <f t="shared" si="56"/>
        <v>0</v>
      </c>
      <c r="Z98" s="183"/>
      <c r="AA98" s="184">
        <f t="shared" si="57"/>
        <v>0</v>
      </c>
      <c r="AB98" s="104"/>
      <c r="AC98" s="100">
        <f t="shared" si="58"/>
        <v>0</v>
      </c>
      <c r="AD98" s="122"/>
      <c r="AE98" s="147">
        <f t="shared" si="59"/>
        <v>0</v>
      </c>
      <c r="AF98" s="122"/>
      <c r="AG98" s="147">
        <f t="shared" si="60"/>
        <v>0</v>
      </c>
      <c r="AH98" s="122"/>
      <c r="AI98" s="147">
        <f t="shared" si="61"/>
        <v>0</v>
      </c>
      <c r="AJ98" s="288"/>
      <c r="AK98" s="147">
        <f t="shared" si="62"/>
        <v>0</v>
      </c>
      <c r="AL98" s="288"/>
      <c r="AM98" s="147">
        <f t="shared" si="63"/>
        <v>0</v>
      </c>
      <c r="AN98" s="122"/>
      <c r="AO98" s="147">
        <f t="shared" si="64"/>
        <v>0</v>
      </c>
      <c r="AP98" s="104"/>
      <c r="AQ98" s="100">
        <f t="shared" si="65"/>
        <v>0</v>
      </c>
      <c r="AR98" s="171"/>
      <c r="AS98" s="140">
        <f t="shared" si="66"/>
        <v>0</v>
      </c>
      <c r="AT98" s="83">
        <f t="shared" si="43"/>
        <v>0</v>
      </c>
    </row>
    <row r="99" spans="1:46" ht="15" customHeight="1">
      <c r="A99" s="91" t="s">
        <v>389</v>
      </c>
      <c r="B99" s="14" t="s">
        <v>66</v>
      </c>
      <c r="C99" s="18" t="s">
        <v>9</v>
      </c>
      <c r="D99" s="19">
        <v>35</v>
      </c>
      <c r="E99" s="20">
        <f t="shared" si="46"/>
        <v>54.5</v>
      </c>
      <c r="F99" s="75"/>
      <c r="G99" s="100">
        <f t="shared" si="47"/>
        <v>0</v>
      </c>
      <c r="H99" s="122"/>
      <c r="I99" s="147">
        <f t="shared" si="48"/>
        <v>0</v>
      </c>
      <c r="J99" s="122"/>
      <c r="K99" s="147">
        <f t="shared" si="49"/>
        <v>0</v>
      </c>
      <c r="L99" s="122">
        <v>54.5</v>
      </c>
      <c r="M99" s="147">
        <f t="shared" si="50"/>
        <v>1907.5</v>
      </c>
      <c r="N99" s="122"/>
      <c r="O99" s="147">
        <f t="shared" si="51"/>
        <v>0</v>
      </c>
      <c r="P99" s="104"/>
      <c r="Q99" s="100">
        <f t="shared" si="52"/>
        <v>0</v>
      </c>
      <c r="R99" s="183"/>
      <c r="S99" s="184">
        <f t="shared" si="53"/>
        <v>0</v>
      </c>
      <c r="T99" s="183"/>
      <c r="U99" s="184">
        <f t="shared" si="54"/>
        <v>0</v>
      </c>
      <c r="V99" s="183"/>
      <c r="W99" s="184">
        <f t="shared" si="55"/>
        <v>0</v>
      </c>
      <c r="X99" s="183"/>
      <c r="Y99" s="184">
        <f t="shared" si="56"/>
        <v>0</v>
      </c>
      <c r="Z99" s="183"/>
      <c r="AA99" s="184">
        <f t="shared" si="57"/>
        <v>0</v>
      </c>
      <c r="AB99" s="104"/>
      <c r="AC99" s="100">
        <f t="shared" si="58"/>
        <v>0</v>
      </c>
      <c r="AD99" s="122"/>
      <c r="AE99" s="147">
        <f t="shared" si="59"/>
        <v>0</v>
      </c>
      <c r="AF99" s="122"/>
      <c r="AG99" s="147">
        <f t="shared" si="60"/>
        <v>0</v>
      </c>
      <c r="AH99" s="122"/>
      <c r="AI99" s="147">
        <f t="shared" si="61"/>
        <v>0</v>
      </c>
      <c r="AJ99" s="288"/>
      <c r="AK99" s="147">
        <f t="shared" si="62"/>
        <v>0</v>
      </c>
      <c r="AL99" s="288"/>
      <c r="AM99" s="147">
        <f t="shared" si="63"/>
        <v>0</v>
      </c>
      <c r="AN99" s="122"/>
      <c r="AO99" s="147">
        <f t="shared" si="64"/>
        <v>0</v>
      </c>
      <c r="AP99" s="104"/>
      <c r="AQ99" s="100">
        <f t="shared" si="65"/>
        <v>0</v>
      </c>
      <c r="AR99" s="171"/>
      <c r="AS99" s="140">
        <f t="shared" si="66"/>
        <v>0</v>
      </c>
      <c r="AT99" s="83">
        <f t="shared" si="43"/>
        <v>1907.5</v>
      </c>
    </row>
    <row r="100" spans="1:46" ht="15" customHeight="1">
      <c r="A100" s="85" t="s">
        <v>336</v>
      </c>
      <c r="B100" s="14" t="s">
        <v>66</v>
      </c>
      <c r="C100" s="18" t="s">
        <v>9</v>
      </c>
      <c r="D100" s="19">
        <v>35</v>
      </c>
      <c r="E100" s="20">
        <f t="shared" si="46"/>
        <v>0</v>
      </c>
      <c r="F100" s="75"/>
      <c r="G100" s="100">
        <f t="shared" si="47"/>
        <v>0</v>
      </c>
      <c r="H100" s="122"/>
      <c r="I100" s="147">
        <f t="shared" si="48"/>
        <v>0</v>
      </c>
      <c r="J100" s="122"/>
      <c r="K100" s="147">
        <f t="shared" si="49"/>
        <v>0</v>
      </c>
      <c r="L100" s="122"/>
      <c r="M100" s="147">
        <f t="shared" si="50"/>
        <v>0</v>
      </c>
      <c r="N100" s="122"/>
      <c r="O100" s="147">
        <f t="shared" si="51"/>
        <v>0</v>
      </c>
      <c r="P100" s="104"/>
      <c r="Q100" s="100">
        <f t="shared" si="52"/>
        <v>0</v>
      </c>
      <c r="R100" s="183"/>
      <c r="S100" s="184">
        <f t="shared" si="53"/>
        <v>0</v>
      </c>
      <c r="T100" s="183"/>
      <c r="U100" s="184">
        <f t="shared" si="54"/>
        <v>0</v>
      </c>
      <c r="V100" s="183"/>
      <c r="W100" s="184">
        <f t="shared" si="55"/>
        <v>0</v>
      </c>
      <c r="X100" s="183"/>
      <c r="Y100" s="184">
        <f t="shared" si="56"/>
        <v>0</v>
      </c>
      <c r="Z100" s="183"/>
      <c r="AA100" s="184">
        <f t="shared" si="57"/>
        <v>0</v>
      </c>
      <c r="AB100" s="104"/>
      <c r="AC100" s="100">
        <f t="shared" si="58"/>
        <v>0</v>
      </c>
      <c r="AD100" s="122"/>
      <c r="AE100" s="147">
        <f t="shared" si="59"/>
        <v>0</v>
      </c>
      <c r="AF100" s="122"/>
      <c r="AG100" s="147">
        <f t="shared" si="60"/>
        <v>0</v>
      </c>
      <c r="AH100" s="122"/>
      <c r="AI100" s="147">
        <f t="shared" si="61"/>
        <v>0</v>
      </c>
      <c r="AJ100" s="288"/>
      <c r="AK100" s="147">
        <f t="shared" si="62"/>
        <v>0</v>
      </c>
      <c r="AL100" s="288"/>
      <c r="AM100" s="147">
        <f t="shared" si="63"/>
        <v>0</v>
      </c>
      <c r="AN100" s="122"/>
      <c r="AO100" s="147">
        <f t="shared" si="64"/>
        <v>0</v>
      </c>
      <c r="AP100" s="104"/>
      <c r="AQ100" s="100">
        <f t="shared" si="65"/>
        <v>0</v>
      </c>
      <c r="AR100" s="171"/>
      <c r="AS100" s="140">
        <f t="shared" si="66"/>
        <v>0</v>
      </c>
      <c r="AT100" s="83">
        <f t="shared" si="43"/>
        <v>0</v>
      </c>
    </row>
    <row r="101" spans="1:46" ht="15" customHeight="1">
      <c r="A101" s="85" t="s">
        <v>340</v>
      </c>
      <c r="B101" s="14" t="s">
        <v>66</v>
      </c>
      <c r="C101" s="18" t="s">
        <v>9</v>
      </c>
      <c r="D101" s="19">
        <v>35</v>
      </c>
      <c r="E101" s="20">
        <f t="shared" si="46"/>
        <v>0</v>
      </c>
      <c r="F101" s="75"/>
      <c r="G101" s="100">
        <f t="shared" si="47"/>
        <v>0</v>
      </c>
      <c r="H101" s="107"/>
      <c r="I101" s="147">
        <f t="shared" si="48"/>
        <v>0</v>
      </c>
      <c r="J101" s="214"/>
      <c r="K101" s="147">
        <f t="shared" si="49"/>
        <v>0</v>
      </c>
      <c r="L101" s="214"/>
      <c r="M101" s="147">
        <f t="shared" si="50"/>
        <v>0</v>
      </c>
      <c r="N101" s="214"/>
      <c r="O101" s="147">
        <f t="shared" si="51"/>
        <v>0</v>
      </c>
      <c r="P101" s="75"/>
      <c r="Q101" s="100">
        <f t="shared" si="52"/>
        <v>0</v>
      </c>
      <c r="R101" s="233"/>
      <c r="S101" s="184">
        <f t="shared" si="53"/>
        <v>0</v>
      </c>
      <c r="T101" s="234"/>
      <c r="U101" s="184">
        <f t="shared" si="54"/>
        <v>0</v>
      </c>
      <c r="V101" s="234"/>
      <c r="W101" s="184">
        <f t="shared" si="55"/>
        <v>0</v>
      </c>
      <c r="X101" s="283"/>
      <c r="Y101" s="281">
        <f t="shared" si="56"/>
        <v>0</v>
      </c>
      <c r="Z101" s="234"/>
      <c r="AA101" s="184">
        <f t="shared" si="57"/>
        <v>0</v>
      </c>
      <c r="AB101" s="75"/>
      <c r="AC101" s="100">
        <f t="shared" si="58"/>
        <v>0</v>
      </c>
      <c r="AD101" s="107"/>
      <c r="AE101" s="147">
        <f t="shared" si="59"/>
        <v>0</v>
      </c>
      <c r="AF101" s="107"/>
      <c r="AG101" s="147">
        <f t="shared" si="60"/>
        <v>0</v>
      </c>
      <c r="AH101" s="107"/>
      <c r="AI101" s="147">
        <f t="shared" si="61"/>
        <v>0</v>
      </c>
      <c r="AJ101" s="289"/>
      <c r="AK101" s="146">
        <f t="shared" si="62"/>
        <v>0</v>
      </c>
      <c r="AL101" s="289"/>
      <c r="AM101" s="146">
        <f t="shared" si="63"/>
        <v>0</v>
      </c>
      <c r="AN101" s="107"/>
      <c r="AO101" s="147">
        <f t="shared" si="64"/>
        <v>0</v>
      </c>
      <c r="AP101" s="75"/>
      <c r="AQ101" s="100">
        <f t="shared" si="65"/>
        <v>0</v>
      </c>
      <c r="AR101" s="171"/>
      <c r="AS101" s="140">
        <f t="shared" si="66"/>
        <v>0</v>
      </c>
      <c r="AT101" s="83">
        <f t="shared" si="43"/>
        <v>0</v>
      </c>
    </row>
    <row r="102" spans="1:46" ht="15" customHeight="1">
      <c r="A102" s="85" t="s">
        <v>343</v>
      </c>
      <c r="B102" s="14" t="s">
        <v>66</v>
      </c>
      <c r="C102" s="18" t="s">
        <v>9</v>
      </c>
      <c r="D102" s="19">
        <v>35</v>
      </c>
      <c r="E102" s="20">
        <f t="shared" si="46"/>
        <v>0</v>
      </c>
      <c r="F102" s="75"/>
      <c r="G102" s="100">
        <f t="shared" si="47"/>
        <v>0</v>
      </c>
      <c r="H102" s="107"/>
      <c r="I102" s="147">
        <f t="shared" si="48"/>
        <v>0</v>
      </c>
      <c r="J102" s="214"/>
      <c r="K102" s="147">
        <f t="shared" si="49"/>
        <v>0</v>
      </c>
      <c r="L102" s="214"/>
      <c r="M102" s="147">
        <f t="shared" si="50"/>
        <v>0</v>
      </c>
      <c r="N102" s="214"/>
      <c r="O102" s="147">
        <f t="shared" si="51"/>
        <v>0</v>
      </c>
      <c r="P102" s="75"/>
      <c r="Q102" s="100">
        <f t="shared" si="52"/>
        <v>0</v>
      </c>
      <c r="R102" s="233"/>
      <c r="S102" s="184">
        <f t="shared" si="53"/>
        <v>0</v>
      </c>
      <c r="T102" s="234"/>
      <c r="U102" s="184">
        <f t="shared" si="54"/>
        <v>0</v>
      </c>
      <c r="V102" s="234"/>
      <c r="W102" s="184">
        <f t="shared" si="55"/>
        <v>0</v>
      </c>
      <c r="X102" s="283"/>
      <c r="Y102" s="281">
        <f t="shared" si="56"/>
        <v>0</v>
      </c>
      <c r="Z102" s="234"/>
      <c r="AA102" s="184">
        <f t="shared" si="57"/>
        <v>0</v>
      </c>
      <c r="AB102" s="75"/>
      <c r="AC102" s="100">
        <f t="shared" si="58"/>
        <v>0</v>
      </c>
      <c r="AD102" s="107"/>
      <c r="AE102" s="147">
        <f t="shared" si="59"/>
        <v>0</v>
      </c>
      <c r="AF102" s="107"/>
      <c r="AG102" s="147">
        <f t="shared" si="60"/>
        <v>0</v>
      </c>
      <c r="AH102" s="107"/>
      <c r="AI102" s="147">
        <f t="shared" si="61"/>
        <v>0</v>
      </c>
      <c r="AJ102" s="289"/>
      <c r="AK102" s="146">
        <f t="shared" si="62"/>
        <v>0</v>
      </c>
      <c r="AL102" s="289"/>
      <c r="AM102" s="146">
        <f t="shared" si="63"/>
        <v>0</v>
      </c>
      <c r="AN102" s="107"/>
      <c r="AO102" s="147">
        <f t="shared" si="64"/>
        <v>0</v>
      </c>
      <c r="AP102" s="75"/>
      <c r="AQ102" s="100">
        <f t="shared" si="65"/>
        <v>0</v>
      </c>
      <c r="AR102" s="171"/>
      <c r="AS102" s="140">
        <f t="shared" si="66"/>
        <v>0</v>
      </c>
      <c r="AT102" s="83">
        <f t="shared" si="43"/>
        <v>0</v>
      </c>
    </row>
    <row r="103" spans="1:46" ht="15" customHeight="1">
      <c r="A103" s="85" t="s">
        <v>348</v>
      </c>
      <c r="B103" s="14" t="s">
        <v>66</v>
      </c>
      <c r="C103" s="18" t="s">
        <v>4</v>
      </c>
      <c r="D103" s="19">
        <v>140</v>
      </c>
      <c r="E103" s="20">
        <f t="shared" si="46"/>
        <v>0</v>
      </c>
      <c r="F103" s="75"/>
      <c r="G103" s="100">
        <f t="shared" si="47"/>
        <v>0</v>
      </c>
      <c r="H103" s="107"/>
      <c r="I103" s="147">
        <f t="shared" si="48"/>
        <v>0</v>
      </c>
      <c r="J103" s="214"/>
      <c r="K103" s="147">
        <f t="shared" si="49"/>
        <v>0</v>
      </c>
      <c r="L103" s="214"/>
      <c r="M103" s="147">
        <f t="shared" si="50"/>
        <v>0</v>
      </c>
      <c r="N103" s="214"/>
      <c r="O103" s="147">
        <f t="shared" si="51"/>
        <v>0</v>
      </c>
      <c r="P103" s="75"/>
      <c r="Q103" s="100">
        <f t="shared" si="52"/>
        <v>0</v>
      </c>
      <c r="R103" s="233"/>
      <c r="S103" s="184">
        <f t="shared" si="53"/>
        <v>0</v>
      </c>
      <c r="T103" s="234"/>
      <c r="U103" s="184">
        <f t="shared" si="54"/>
        <v>0</v>
      </c>
      <c r="V103" s="234"/>
      <c r="W103" s="184">
        <f t="shared" si="55"/>
        <v>0</v>
      </c>
      <c r="X103" s="283"/>
      <c r="Y103" s="281">
        <f t="shared" si="56"/>
        <v>0</v>
      </c>
      <c r="Z103" s="234"/>
      <c r="AA103" s="184">
        <f t="shared" si="57"/>
        <v>0</v>
      </c>
      <c r="AB103" s="75"/>
      <c r="AC103" s="100">
        <f t="shared" si="58"/>
        <v>0</v>
      </c>
      <c r="AD103" s="107"/>
      <c r="AE103" s="147">
        <f t="shared" si="59"/>
        <v>0</v>
      </c>
      <c r="AF103" s="107"/>
      <c r="AG103" s="147">
        <f t="shared" si="60"/>
        <v>0</v>
      </c>
      <c r="AH103" s="107"/>
      <c r="AI103" s="147">
        <f t="shared" si="61"/>
        <v>0</v>
      </c>
      <c r="AJ103" s="289"/>
      <c r="AK103" s="146">
        <f t="shared" si="62"/>
        <v>0</v>
      </c>
      <c r="AL103" s="289"/>
      <c r="AM103" s="146">
        <f t="shared" si="63"/>
        <v>0</v>
      </c>
      <c r="AN103" s="107"/>
      <c r="AO103" s="147">
        <f t="shared" si="64"/>
        <v>0</v>
      </c>
      <c r="AP103" s="75"/>
      <c r="AQ103" s="100">
        <f t="shared" si="65"/>
        <v>0</v>
      </c>
      <c r="AR103" s="171"/>
      <c r="AS103" s="140">
        <f t="shared" si="66"/>
        <v>0</v>
      </c>
      <c r="AT103" s="83">
        <f t="shared" si="43"/>
        <v>0</v>
      </c>
    </row>
    <row r="104" spans="1:46" ht="15" customHeight="1">
      <c r="A104" s="85" t="s">
        <v>355</v>
      </c>
      <c r="B104" s="14" t="s">
        <v>66</v>
      </c>
      <c r="C104" s="18" t="s">
        <v>8</v>
      </c>
      <c r="D104" s="19">
        <v>60</v>
      </c>
      <c r="E104" s="20">
        <f t="shared" si="46"/>
        <v>0</v>
      </c>
      <c r="F104" s="75"/>
      <c r="G104" s="100">
        <f t="shared" si="47"/>
        <v>0</v>
      </c>
      <c r="H104" s="107"/>
      <c r="I104" s="147">
        <f t="shared" si="48"/>
        <v>0</v>
      </c>
      <c r="J104" s="214"/>
      <c r="K104" s="147">
        <f t="shared" si="49"/>
        <v>0</v>
      </c>
      <c r="L104" s="214"/>
      <c r="M104" s="147">
        <f t="shared" si="50"/>
        <v>0</v>
      </c>
      <c r="N104" s="214"/>
      <c r="O104" s="147">
        <f t="shared" si="51"/>
        <v>0</v>
      </c>
      <c r="P104" s="75"/>
      <c r="Q104" s="100">
        <f t="shared" si="52"/>
        <v>0</v>
      </c>
      <c r="R104" s="233"/>
      <c r="S104" s="184">
        <f t="shared" si="53"/>
        <v>0</v>
      </c>
      <c r="T104" s="234"/>
      <c r="U104" s="184">
        <f t="shared" si="54"/>
        <v>0</v>
      </c>
      <c r="V104" s="234"/>
      <c r="W104" s="184">
        <f t="shared" si="55"/>
        <v>0</v>
      </c>
      <c r="X104" s="283"/>
      <c r="Y104" s="281">
        <f t="shared" si="56"/>
        <v>0</v>
      </c>
      <c r="Z104" s="234"/>
      <c r="AA104" s="184">
        <f t="shared" si="57"/>
        <v>0</v>
      </c>
      <c r="AB104" s="75"/>
      <c r="AC104" s="100">
        <f t="shared" si="58"/>
        <v>0</v>
      </c>
      <c r="AD104" s="107"/>
      <c r="AE104" s="147">
        <f t="shared" si="59"/>
        <v>0</v>
      </c>
      <c r="AF104" s="107"/>
      <c r="AG104" s="147">
        <f t="shared" si="60"/>
        <v>0</v>
      </c>
      <c r="AH104" s="107"/>
      <c r="AI104" s="147">
        <f t="shared" si="61"/>
        <v>0</v>
      </c>
      <c r="AJ104" s="289"/>
      <c r="AK104" s="146">
        <f t="shared" si="62"/>
        <v>0</v>
      </c>
      <c r="AL104" s="289"/>
      <c r="AM104" s="146">
        <f t="shared" si="63"/>
        <v>0</v>
      </c>
      <c r="AN104" s="107"/>
      <c r="AO104" s="147">
        <f t="shared" si="64"/>
        <v>0</v>
      </c>
      <c r="AP104" s="75"/>
      <c r="AQ104" s="100">
        <f t="shared" si="65"/>
        <v>0</v>
      </c>
      <c r="AR104" s="171"/>
      <c r="AS104" s="140">
        <f t="shared" si="66"/>
        <v>0</v>
      </c>
      <c r="AT104" s="83">
        <f t="shared" si="43"/>
        <v>0</v>
      </c>
    </row>
    <row r="105" spans="1:46" ht="15" customHeight="1">
      <c r="A105" s="91" t="s">
        <v>372</v>
      </c>
      <c r="B105" s="14" t="s">
        <v>66</v>
      </c>
      <c r="C105" s="18" t="str">
        <f ca="1">IF($A105="","",INDEX(INDIRECT("'MA-Liste'!"&amp;$C$11),MATCH($A105,'MA-Liste'!$M:$M,FALSE)))</f>
        <v>G</v>
      </c>
      <c r="D105" s="19">
        <f t="shared" ref="D105:D107" ca="1" si="67">IF(OR($C105="",$C105=0),"",VLOOKUP($C105,Ansätze,$D$11,FALSE))</f>
        <v>35</v>
      </c>
      <c r="E105" s="20">
        <f t="shared" si="46"/>
        <v>0</v>
      </c>
      <c r="F105" s="75"/>
      <c r="G105" s="100">
        <f t="shared" ca="1" si="47"/>
        <v>0</v>
      </c>
      <c r="H105" s="107"/>
      <c r="I105" s="147">
        <f t="shared" ca="1" si="48"/>
        <v>0</v>
      </c>
      <c r="J105" s="214"/>
      <c r="K105" s="147">
        <f t="shared" ca="1" si="49"/>
        <v>0</v>
      </c>
      <c r="L105" s="214"/>
      <c r="M105" s="147">
        <f t="shared" ca="1" si="50"/>
        <v>0</v>
      </c>
      <c r="N105" s="214"/>
      <c r="O105" s="147">
        <f t="shared" ca="1" si="51"/>
        <v>0</v>
      </c>
      <c r="P105" s="75"/>
      <c r="Q105" s="100">
        <f t="shared" ca="1" si="52"/>
        <v>0</v>
      </c>
      <c r="R105" s="233"/>
      <c r="S105" s="184">
        <f t="shared" ca="1" si="53"/>
        <v>0</v>
      </c>
      <c r="T105" s="234"/>
      <c r="U105" s="184">
        <f t="shared" ca="1" si="54"/>
        <v>0</v>
      </c>
      <c r="V105" s="234"/>
      <c r="W105" s="184">
        <f t="shared" ca="1" si="55"/>
        <v>0</v>
      </c>
      <c r="X105" s="283"/>
      <c r="Y105" s="281">
        <f t="shared" ca="1" si="56"/>
        <v>0</v>
      </c>
      <c r="Z105" s="234"/>
      <c r="AA105" s="184">
        <f t="shared" ca="1" si="57"/>
        <v>0</v>
      </c>
      <c r="AB105" s="75"/>
      <c r="AC105" s="100">
        <f t="shared" ca="1" si="58"/>
        <v>0</v>
      </c>
      <c r="AD105" s="107"/>
      <c r="AE105" s="147">
        <f t="shared" ca="1" si="59"/>
        <v>0</v>
      </c>
      <c r="AF105" s="107"/>
      <c r="AG105" s="147">
        <f t="shared" ca="1" si="60"/>
        <v>0</v>
      </c>
      <c r="AH105" s="107"/>
      <c r="AI105" s="147">
        <f t="shared" ca="1" si="61"/>
        <v>0</v>
      </c>
      <c r="AJ105" s="289"/>
      <c r="AK105" s="146">
        <f t="shared" ca="1" si="62"/>
        <v>0</v>
      </c>
      <c r="AL105" s="289"/>
      <c r="AM105" s="146">
        <f t="shared" ca="1" si="63"/>
        <v>0</v>
      </c>
      <c r="AN105" s="107"/>
      <c r="AO105" s="147">
        <f t="shared" ca="1" si="64"/>
        <v>0</v>
      </c>
      <c r="AP105" s="75"/>
      <c r="AQ105" s="100">
        <f t="shared" ca="1" si="65"/>
        <v>0</v>
      </c>
      <c r="AR105" s="171"/>
      <c r="AS105" s="140">
        <f t="shared" ca="1" si="66"/>
        <v>0</v>
      </c>
      <c r="AT105" s="83">
        <f t="shared" ca="1" si="43"/>
        <v>0</v>
      </c>
    </row>
    <row r="106" spans="1:46" ht="15" customHeight="1">
      <c r="A106" s="91" t="s">
        <v>370</v>
      </c>
      <c r="B106" s="14" t="s">
        <v>66</v>
      </c>
      <c r="C106" s="18" t="str">
        <f ca="1">IF($A106="","",INDEX(INDIRECT("'MA-Liste'!"&amp;$C$11),MATCH($A106,'MA-Liste'!$M:$M,FALSE)))</f>
        <v>G</v>
      </c>
      <c r="D106" s="19">
        <f t="shared" ca="1" si="67"/>
        <v>35</v>
      </c>
      <c r="E106" s="20">
        <f t="shared" si="46"/>
        <v>0</v>
      </c>
      <c r="F106" s="75"/>
      <c r="G106" s="100">
        <f t="shared" ca="1" si="47"/>
        <v>0</v>
      </c>
      <c r="H106" s="107"/>
      <c r="I106" s="147">
        <f t="shared" ca="1" si="48"/>
        <v>0</v>
      </c>
      <c r="J106" s="214"/>
      <c r="K106" s="147">
        <f t="shared" ca="1" si="49"/>
        <v>0</v>
      </c>
      <c r="L106" s="214"/>
      <c r="M106" s="147">
        <f t="shared" ca="1" si="50"/>
        <v>0</v>
      </c>
      <c r="N106" s="214"/>
      <c r="O106" s="147">
        <f t="shared" ca="1" si="51"/>
        <v>0</v>
      </c>
      <c r="P106" s="75"/>
      <c r="Q106" s="100">
        <f t="shared" ca="1" si="52"/>
        <v>0</v>
      </c>
      <c r="R106" s="233"/>
      <c r="S106" s="184">
        <f t="shared" ca="1" si="53"/>
        <v>0</v>
      </c>
      <c r="T106" s="234"/>
      <c r="U106" s="184">
        <f t="shared" ca="1" si="54"/>
        <v>0</v>
      </c>
      <c r="V106" s="234"/>
      <c r="W106" s="184">
        <f t="shared" ca="1" si="55"/>
        <v>0</v>
      </c>
      <c r="X106" s="283"/>
      <c r="Y106" s="281">
        <f t="shared" ca="1" si="56"/>
        <v>0</v>
      </c>
      <c r="Z106" s="234"/>
      <c r="AA106" s="184">
        <f t="shared" ca="1" si="57"/>
        <v>0</v>
      </c>
      <c r="AB106" s="75"/>
      <c r="AC106" s="100">
        <f t="shared" ca="1" si="58"/>
        <v>0</v>
      </c>
      <c r="AD106" s="107"/>
      <c r="AE106" s="147">
        <f t="shared" ca="1" si="59"/>
        <v>0</v>
      </c>
      <c r="AF106" s="107"/>
      <c r="AG106" s="147">
        <f t="shared" ca="1" si="60"/>
        <v>0</v>
      </c>
      <c r="AH106" s="107"/>
      <c r="AI106" s="147">
        <f t="shared" ca="1" si="61"/>
        <v>0</v>
      </c>
      <c r="AJ106" s="289"/>
      <c r="AK106" s="146">
        <f t="shared" ca="1" si="62"/>
        <v>0</v>
      </c>
      <c r="AL106" s="289"/>
      <c r="AM106" s="146">
        <f t="shared" ca="1" si="63"/>
        <v>0</v>
      </c>
      <c r="AN106" s="107"/>
      <c r="AO106" s="147">
        <f t="shared" ca="1" si="64"/>
        <v>0</v>
      </c>
      <c r="AP106" s="75"/>
      <c r="AQ106" s="100">
        <f t="shared" ca="1" si="65"/>
        <v>0</v>
      </c>
      <c r="AR106" s="171"/>
      <c r="AS106" s="140">
        <f t="shared" ca="1" si="66"/>
        <v>0</v>
      </c>
      <c r="AT106" s="83">
        <f t="shared" ca="1" si="43"/>
        <v>0</v>
      </c>
    </row>
    <row r="107" spans="1:46" ht="15" customHeight="1">
      <c r="A107" s="91" t="s">
        <v>381</v>
      </c>
      <c r="B107" s="14" t="s">
        <v>66</v>
      </c>
      <c r="C107" s="18" t="str">
        <f ca="1">IF($A107="","",INDEX(INDIRECT("'MA-Liste'!"&amp;$C$11),MATCH($A107,'MA-Liste'!$M:$M,FALSE)))</f>
        <v>C</v>
      </c>
      <c r="D107" s="19">
        <f t="shared" ca="1" si="67"/>
        <v>118</v>
      </c>
      <c r="E107" s="20">
        <f t="shared" si="46"/>
        <v>0</v>
      </c>
      <c r="F107" s="75"/>
      <c r="G107" s="100">
        <f t="shared" ca="1" si="47"/>
        <v>0</v>
      </c>
      <c r="H107" s="107"/>
      <c r="I107" s="147">
        <f t="shared" ca="1" si="48"/>
        <v>0</v>
      </c>
      <c r="J107" s="214"/>
      <c r="K107" s="147">
        <f t="shared" ca="1" si="49"/>
        <v>0</v>
      </c>
      <c r="L107" s="214"/>
      <c r="M107" s="147">
        <f t="shared" ca="1" si="50"/>
        <v>0</v>
      </c>
      <c r="N107" s="214"/>
      <c r="O107" s="147">
        <f t="shared" ca="1" si="51"/>
        <v>0</v>
      </c>
      <c r="P107" s="75"/>
      <c r="Q107" s="100">
        <f t="shared" ca="1" si="52"/>
        <v>0</v>
      </c>
      <c r="R107" s="233"/>
      <c r="S107" s="184">
        <f t="shared" ca="1" si="53"/>
        <v>0</v>
      </c>
      <c r="T107" s="234"/>
      <c r="U107" s="184">
        <f t="shared" ca="1" si="54"/>
        <v>0</v>
      </c>
      <c r="V107" s="234"/>
      <c r="W107" s="184">
        <f t="shared" ca="1" si="55"/>
        <v>0</v>
      </c>
      <c r="X107" s="283"/>
      <c r="Y107" s="281">
        <f t="shared" ca="1" si="56"/>
        <v>0</v>
      </c>
      <c r="Z107" s="234"/>
      <c r="AA107" s="184">
        <f t="shared" ca="1" si="57"/>
        <v>0</v>
      </c>
      <c r="AB107" s="75"/>
      <c r="AC107" s="100">
        <f t="shared" ca="1" si="58"/>
        <v>0</v>
      </c>
      <c r="AD107" s="107"/>
      <c r="AE107" s="147">
        <f t="shared" ca="1" si="59"/>
        <v>0</v>
      </c>
      <c r="AF107" s="107"/>
      <c r="AG107" s="147">
        <f t="shared" ca="1" si="60"/>
        <v>0</v>
      </c>
      <c r="AH107" s="107"/>
      <c r="AI107" s="147">
        <f t="shared" ca="1" si="61"/>
        <v>0</v>
      </c>
      <c r="AJ107" s="289"/>
      <c r="AK107" s="146">
        <f t="shared" ca="1" si="62"/>
        <v>0</v>
      </c>
      <c r="AL107" s="289"/>
      <c r="AM107" s="146">
        <f t="shared" ca="1" si="63"/>
        <v>0</v>
      </c>
      <c r="AN107" s="107"/>
      <c r="AO107" s="147">
        <f t="shared" ca="1" si="64"/>
        <v>0</v>
      </c>
      <c r="AP107" s="75"/>
      <c r="AQ107" s="100">
        <f t="shared" ca="1" si="65"/>
        <v>0</v>
      </c>
      <c r="AR107" s="171"/>
      <c r="AS107" s="140">
        <f t="shared" ca="1" si="66"/>
        <v>0</v>
      </c>
      <c r="AT107" s="83">
        <f t="shared" ca="1" si="43"/>
        <v>0</v>
      </c>
    </row>
    <row r="108" spans="1:46" ht="15" customHeight="1">
      <c r="A108" s="91" t="s">
        <v>395</v>
      </c>
      <c r="B108" s="14" t="s">
        <v>66</v>
      </c>
      <c r="C108" s="18" t="str">
        <f ca="1">IF($A108="","",INDEX(INDIRECT("'MA-Liste'!"&amp;$C$11),MATCH($A108,'MA-Liste'!$M:$M,FALSE)))</f>
        <v>D</v>
      </c>
      <c r="D108" s="19">
        <v>100</v>
      </c>
      <c r="E108" s="20">
        <f t="shared" si="46"/>
        <v>13.5</v>
      </c>
      <c r="F108" s="75"/>
      <c r="G108" s="100">
        <f t="shared" si="47"/>
        <v>0</v>
      </c>
      <c r="H108" s="107"/>
      <c r="I108" s="147">
        <f t="shared" si="48"/>
        <v>0</v>
      </c>
      <c r="J108" s="214"/>
      <c r="K108" s="147">
        <f t="shared" si="49"/>
        <v>0</v>
      </c>
      <c r="L108" s="214"/>
      <c r="M108" s="147">
        <f t="shared" si="50"/>
        <v>0</v>
      </c>
      <c r="N108" s="214"/>
      <c r="O108" s="147">
        <f t="shared" si="51"/>
        <v>0</v>
      </c>
      <c r="P108" s="75"/>
      <c r="Q108" s="100">
        <f t="shared" si="52"/>
        <v>0</v>
      </c>
      <c r="R108" s="233"/>
      <c r="S108" s="184">
        <f t="shared" si="53"/>
        <v>0</v>
      </c>
      <c r="T108" s="234"/>
      <c r="U108" s="184">
        <f t="shared" si="54"/>
        <v>0</v>
      </c>
      <c r="V108" s="234"/>
      <c r="W108" s="184">
        <f t="shared" si="55"/>
        <v>0</v>
      </c>
      <c r="X108" s="283"/>
      <c r="Y108" s="281">
        <f t="shared" si="56"/>
        <v>0</v>
      </c>
      <c r="Z108" s="234"/>
      <c r="AA108" s="184">
        <f t="shared" si="57"/>
        <v>0</v>
      </c>
      <c r="AB108" s="75"/>
      <c r="AC108" s="100">
        <f t="shared" si="58"/>
        <v>0</v>
      </c>
      <c r="AD108" s="107"/>
      <c r="AE108" s="147">
        <f t="shared" si="59"/>
        <v>0</v>
      </c>
      <c r="AF108" s="107"/>
      <c r="AG108" s="147">
        <f t="shared" si="60"/>
        <v>0</v>
      </c>
      <c r="AH108" s="107"/>
      <c r="AI108" s="147">
        <f t="shared" si="61"/>
        <v>0</v>
      </c>
      <c r="AJ108" s="289">
        <v>13.5</v>
      </c>
      <c r="AK108" s="146">
        <f t="shared" si="62"/>
        <v>1350</v>
      </c>
      <c r="AL108" s="289"/>
      <c r="AM108" s="146">
        <f t="shared" si="63"/>
        <v>0</v>
      </c>
      <c r="AN108" s="107"/>
      <c r="AO108" s="147">
        <f t="shared" si="64"/>
        <v>0</v>
      </c>
      <c r="AP108" s="75"/>
      <c r="AQ108" s="100">
        <f t="shared" si="65"/>
        <v>0</v>
      </c>
      <c r="AR108" s="171"/>
      <c r="AS108" s="140">
        <f t="shared" si="66"/>
        <v>0</v>
      </c>
      <c r="AT108" s="83">
        <f t="shared" si="43"/>
        <v>1350</v>
      </c>
    </row>
    <row r="109" spans="1:46" ht="15" customHeight="1">
      <c r="A109" s="91" t="s">
        <v>407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v>118</v>
      </c>
      <c r="E109" s="20">
        <f t="shared" si="46"/>
        <v>5</v>
      </c>
      <c r="F109" s="75"/>
      <c r="G109" s="100">
        <f t="shared" si="47"/>
        <v>0</v>
      </c>
      <c r="H109" s="107"/>
      <c r="I109" s="147">
        <f t="shared" si="48"/>
        <v>0</v>
      </c>
      <c r="J109" s="214"/>
      <c r="K109" s="147">
        <f t="shared" si="49"/>
        <v>0</v>
      </c>
      <c r="L109" s="214"/>
      <c r="M109" s="147">
        <f t="shared" si="50"/>
        <v>0</v>
      </c>
      <c r="N109" s="214"/>
      <c r="O109" s="147">
        <f t="shared" si="51"/>
        <v>0</v>
      </c>
      <c r="P109" s="75"/>
      <c r="Q109" s="100">
        <f t="shared" si="52"/>
        <v>0</v>
      </c>
      <c r="R109" s="233"/>
      <c r="S109" s="184">
        <f t="shared" si="53"/>
        <v>0</v>
      </c>
      <c r="T109" s="234"/>
      <c r="U109" s="184">
        <f t="shared" si="54"/>
        <v>0</v>
      </c>
      <c r="V109" s="234"/>
      <c r="W109" s="184">
        <f t="shared" si="55"/>
        <v>0</v>
      </c>
      <c r="X109" s="283"/>
      <c r="Y109" s="281">
        <f t="shared" si="56"/>
        <v>0</v>
      </c>
      <c r="Z109" s="234"/>
      <c r="AA109" s="184">
        <f t="shared" si="57"/>
        <v>0</v>
      </c>
      <c r="AB109" s="75"/>
      <c r="AC109" s="100">
        <f t="shared" si="58"/>
        <v>0</v>
      </c>
      <c r="AD109" s="107"/>
      <c r="AE109" s="147">
        <f t="shared" si="59"/>
        <v>0</v>
      </c>
      <c r="AF109" s="107"/>
      <c r="AG109" s="147">
        <f t="shared" si="60"/>
        <v>0</v>
      </c>
      <c r="AH109" s="107"/>
      <c r="AI109" s="147">
        <f t="shared" si="61"/>
        <v>0</v>
      </c>
      <c r="AJ109" s="289"/>
      <c r="AK109" s="146">
        <f t="shared" si="62"/>
        <v>0</v>
      </c>
      <c r="AL109" s="289">
        <v>5</v>
      </c>
      <c r="AM109" s="146">
        <f t="shared" si="63"/>
        <v>590</v>
      </c>
      <c r="AN109" s="107"/>
      <c r="AO109" s="147">
        <f t="shared" si="64"/>
        <v>0</v>
      </c>
      <c r="AP109" s="75"/>
      <c r="AQ109" s="100">
        <f t="shared" si="65"/>
        <v>0</v>
      </c>
      <c r="AR109" s="171"/>
      <c r="AS109" s="140">
        <f t="shared" si="66"/>
        <v>0</v>
      </c>
      <c r="AT109" s="83">
        <f t="shared" ref="AT109" si="68">IF(D109="",0,D109*E109)</f>
        <v>590</v>
      </c>
    </row>
    <row r="110" spans="1:46" ht="15" customHeight="1">
      <c r="A110" s="91"/>
      <c r="B110" s="14"/>
      <c r="C110" s="18"/>
      <c r="D110" s="19"/>
      <c r="E110" s="20">
        <f t="shared" si="46"/>
        <v>0</v>
      </c>
      <c r="F110" s="75"/>
      <c r="G110" s="100">
        <f t="shared" si="47"/>
        <v>0</v>
      </c>
      <c r="H110" s="107"/>
      <c r="I110" s="147">
        <f t="shared" si="48"/>
        <v>0</v>
      </c>
      <c r="J110" s="214"/>
      <c r="K110" s="147">
        <f t="shared" si="49"/>
        <v>0</v>
      </c>
      <c r="L110" s="214"/>
      <c r="M110" s="147">
        <f t="shared" si="50"/>
        <v>0</v>
      </c>
      <c r="N110" s="214"/>
      <c r="O110" s="147">
        <f t="shared" si="51"/>
        <v>0</v>
      </c>
      <c r="P110" s="75"/>
      <c r="Q110" s="100">
        <f t="shared" si="52"/>
        <v>0</v>
      </c>
      <c r="R110" s="233"/>
      <c r="S110" s="184">
        <f t="shared" si="53"/>
        <v>0</v>
      </c>
      <c r="T110" s="234"/>
      <c r="U110" s="184">
        <f t="shared" si="54"/>
        <v>0</v>
      </c>
      <c r="V110" s="234"/>
      <c r="W110" s="184">
        <f t="shared" si="55"/>
        <v>0</v>
      </c>
      <c r="X110" s="283"/>
      <c r="Y110" s="281">
        <f t="shared" si="56"/>
        <v>0</v>
      </c>
      <c r="Z110" s="234"/>
      <c r="AA110" s="184">
        <f t="shared" si="57"/>
        <v>0</v>
      </c>
      <c r="AB110" s="75"/>
      <c r="AC110" s="100">
        <f t="shared" si="58"/>
        <v>0</v>
      </c>
      <c r="AD110" s="107"/>
      <c r="AE110" s="147">
        <f t="shared" si="59"/>
        <v>0</v>
      </c>
      <c r="AF110" s="107"/>
      <c r="AG110" s="147">
        <f t="shared" si="60"/>
        <v>0</v>
      </c>
      <c r="AH110" s="107"/>
      <c r="AI110" s="147">
        <f t="shared" si="61"/>
        <v>0</v>
      </c>
      <c r="AJ110" s="289"/>
      <c r="AK110" s="146">
        <f t="shared" si="62"/>
        <v>0</v>
      </c>
      <c r="AL110" s="288"/>
      <c r="AM110" s="146">
        <f t="shared" si="63"/>
        <v>0</v>
      </c>
      <c r="AN110" s="107"/>
      <c r="AO110" s="147">
        <f t="shared" si="64"/>
        <v>0</v>
      </c>
      <c r="AP110" s="75"/>
      <c r="AQ110" s="100">
        <f t="shared" si="65"/>
        <v>0</v>
      </c>
      <c r="AR110" s="171"/>
      <c r="AS110" s="140">
        <f t="shared" si="66"/>
        <v>0</v>
      </c>
      <c r="AT110" s="83">
        <f t="shared" si="43"/>
        <v>0</v>
      </c>
    </row>
    <row r="111" spans="1:46" ht="15" customHeight="1">
      <c r="A111" s="85"/>
      <c r="B111" s="14"/>
      <c r="C111" s="18"/>
      <c r="D111" s="19"/>
      <c r="E111" s="20">
        <f t="shared" si="46"/>
        <v>0</v>
      </c>
      <c r="F111" s="75"/>
      <c r="G111" s="100">
        <f t="shared" si="47"/>
        <v>0</v>
      </c>
      <c r="H111" s="107"/>
      <c r="I111" s="147">
        <f t="shared" si="48"/>
        <v>0</v>
      </c>
      <c r="J111" s="214"/>
      <c r="K111" s="147">
        <f t="shared" si="49"/>
        <v>0</v>
      </c>
      <c r="L111" s="214"/>
      <c r="M111" s="147">
        <f t="shared" si="50"/>
        <v>0</v>
      </c>
      <c r="N111" s="214"/>
      <c r="O111" s="147">
        <f t="shared" si="51"/>
        <v>0</v>
      </c>
      <c r="P111" s="75"/>
      <c r="Q111" s="100">
        <f t="shared" si="52"/>
        <v>0</v>
      </c>
      <c r="R111" s="233"/>
      <c r="S111" s="184">
        <f t="shared" si="53"/>
        <v>0</v>
      </c>
      <c r="T111" s="234"/>
      <c r="U111" s="184">
        <f t="shared" si="54"/>
        <v>0</v>
      </c>
      <c r="V111" s="234"/>
      <c r="W111" s="184">
        <f t="shared" si="55"/>
        <v>0</v>
      </c>
      <c r="X111" s="283"/>
      <c r="Y111" s="281">
        <f t="shared" si="56"/>
        <v>0</v>
      </c>
      <c r="Z111" s="234"/>
      <c r="AA111" s="184">
        <f t="shared" si="57"/>
        <v>0</v>
      </c>
      <c r="AB111" s="75"/>
      <c r="AC111" s="100">
        <f t="shared" si="58"/>
        <v>0</v>
      </c>
      <c r="AD111" s="107"/>
      <c r="AE111" s="147">
        <f t="shared" si="59"/>
        <v>0</v>
      </c>
      <c r="AF111" s="107"/>
      <c r="AG111" s="147">
        <f t="shared" si="60"/>
        <v>0</v>
      </c>
      <c r="AH111" s="107"/>
      <c r="AI111" s="147">
        <f t="shared" si="61"/>
        <v>0</v>
      </c>
      <c r="AJ111" s="289"/>
      <c r="AK111" s="146">
        <f t="shared" si="62"/>
        <v>0</v>
      </c>
      <c r="AL111" s="288"/>
      <c r="AM111" s="146">
        <f t="shared" si="63"/>
        <v>0</v>
      </c>
      <c r="AN111" s="107"/>
      <c r="AO111" s="147">
        <f t="shared" si="64"/>
        <v>0</v>
      </c>
      <c r="AP111" s="75"/>
      <c r="AQ111" s="100">
        <f t="shared" si="65"/>
        <v>0</v>
      </c>
      <c r="AR111" s="171"/>
      <c r="AS111" s="140">
        <f t="shared" si="66"/>
        <v>0</v>
      </c>
      <c r="AT111" s="83">
        <f t="shared" si="43"/>
        <v>0</v>
      </c>
    </row>
    <row r="112" spans="1:46" s="62" customFormat="1" ht="15" customHeight="1">
      <c r="A112" s="86"/>
      <c r="C112" s="63" t="s">
        <v>155</v>
      </c>
      <c r="D112" s="57"/>
      <c r="E112" s="20">
        <f t="shared" ref="E112" si="69">F112+H112+J112+P112+R112+T112+AB112+AD112+AF112+AP112+AR112</f>
        <v>0</v>
      </c>
      <c r="F112" s="76">
        <f>SUM(F12:F111)</f>
        <v>0</v>
      </c>
      <c r="G112" s="77"/>
      <c r="H112" s="154">
        <f>SUM(H12:H111)</f>
        <v>0</v>
      </c>
      <c r="I112" s="155"/>
      <c r="J112" s="207">
        <f>SUM(J12:J111)</f>
        <v>0</v>
      </c>
      <c r="K112" s="207"/>
      <c r="L112" s="290">
        <f>SUM(L12:L111)</f>
        <v>61.5</v>
      </c>
      <c r="M112" s="207"/>
      <c r="N112" s="290">
        <f>SUM(N12:N111)</f>
        <v>3.5</v>
      </c>
      <c r="O112" s="207"/>
      <c r="P112" s="76">
        <f>SUM(P12:P111)</f>
        <v>0</v>
      </c>
      <c r="Q112" s="77"/>
      <c r="R112" s="185">
        <f>SUM(R12:R111)</f>
        <v>0</v>
      </c>
      <c r="S112" s="186"/>
      <c r="T112" s="212">
        <f>SUM(T12:T111)</f>
        <v>0</v>
      </c>
      <c r="U112" s="212"/>
      <c r="V112" s="279">
        <f>SUM(V12:V111)</f>
        <v>48.5</v>
      </c>
      <c r="W112" s="212"/>
      <c r="X112" s="284">
        <f>SUM(X12:X111)</f>
        <v>4.5</v>
      </c>
      <c r="Y112" s="212"/>
      <c r="Z112" s="279">
        <f>SUM(Z12:Z111)</f>
        <v>2.25</v>
      </c>
      <c r="AA112" s="212"/>
      <c r="AB112" s="76">
        <f>SUM(AB12:AB111)</f>
        <v>0</v>
      </c>
      <c r="AC112" s="77"/>
      <c r="AD112" s="154">
        <f>SUM(AD12:AD111)</f>
        <v>0</v>
      </c>
      <c r="AE112" s="155"/>
      <c r="AF112" s="154">
        <f>SUM(AF12:AF111)</f>
        <v>0</v>
      </c>
      <c r="AG112" s="155"/>
      <c r="AH112" s="285">
        <f>SUM(AH12:AH111)</f>
        <v>0.75</v>
      </c>
      <c r="AI112" s="155"/>
      <c r="AJ112" s="207">
        <f>SUM(AJ12:AJ111)</f>
        <v>18.5</v>
      </c>
      <c r="AK112" s="207"/>
      <c r="AL112" s="207">
        <f>SUM(AL12:AL111)</f>
        <v>5</v>
      </c>
      <c r="AM112" s="207"/>
      <c r="AN112" s="285">
        <f>SUM(AN12:AN111)</f>
        <v>2.75</v>
      </c>
      <c r="AO112" s="155"/>
      <c r="AP112" s="76">
        <f>SUM(AP12:AP111)</f>
        <v>0</v>
      </c>
      <c r="AQ112" s="77"/>
      <c r="AR112" s="77">
        <f>SUM(AR12:AR111)</f>
        <v>0</v>
      </c>
      <c r="AS112" s="77"/>
      <c r="AT112" s="77"/>
    </row>
    <row r="113" spans="1:47" ht="9.75" customHeight="1">
      <c r="A113" s="87"/>
      <c r="B113" s="40"/>
      <c r="C113" s="69"/>
      <c r="D113" s="70"/>
      <c r="E113" s="70"/>
      <c r="F113" s="78"/>
      <c r="G113" s="79"/>
      <c r="H113" s="156"/>
      <c r="I113" s="157"/>
      <c r="J113" s="208"/>
      <c r="K113" s="208"/>
      <c r="L113" s="208"/>
      <c r="M113" s="208"/>
      <c r="N113" s="208"/>
      <c r="O113" s="208"/>
      <c r="P113" s="78"/>
      <c r="Q113" s="79"/>
      <c r="R113" s="187"/>
      <c r="S113" s="188"/>
      <c r="T113" s="213"/>
      <c r="U113" s="213"/>
      <c r="V113" s="213"/>
      <c r="W113" s="213"/>
      <c r="X113" s="213"/>
      <c r="Y113" s="213"/>
      <c r="Z113" s="213"/>
      <c r="AA113" s="213"/>
      <c r="AB113" s="78"/>
      <c r="AC113" s="79"/>
      <c r="AD113" s="156"/>
      <c r="AE113" s="157"/>
      <c r="AF113" s="156"/>
      <c r="AG113" s="157"/>
      <c r="AH113" s="156"/>
      <c r="AI113" s="157"/>
      <c r="AJ113" s="208"/>
      <c r="AK113" s="208"/>
      <c r="AL113" s="208"/>
      <c r="AM113" s="208"/>
      <c r="AN113" s="156"/>
      <c r="AO113" s="157"/>
      <c r="AP113" s="78"/>
      <c r="AQ113" s="79"/>
      <c r="AR113" s="70"/>
      <c r="AS113" s="70"/>
      <c r="AT113" s="70"/>
      <c r="AU113" s="65"/>
    </row>
    <row r="114" spans="1:47" s="14" customFormat="1" ht="15" customHeight="1">
      <c r="A114" s="159"/>
      <c r="B114" s="159"/>
      <c r="C114" s="67" t="s">
        <v>156</v>
      </c>
      <c r="D114" s="160"/>
      <c r="E114" s="161"/>
      <c r="F114" s="80"/>
      <c r="G114" s="81">
        <f ca="1">SUM(G12:G113)</f>
        <v>0</v>
      </c>
      <c r="H114" s="80"/>
      <c r="I114" s="81">
        <f ca="1">SUM(I12:I113)</f>
        <v>0</v>
      </c>
      <c r="J114" s="97"/>
      <c r="K114" s="97">
        <f ca="1">SUM(K12:K113)</f>
        <v>0</v>
      </c>
      <c r="L114" s="97"/>
      <c r="M114" s="280">
        <f ca="1">SUM(M12:M113)</f>
        <v>2671.25</v>
      </c>
      <c r="N114" s="97"/>
      <c r="O114" s="280">
        <f ca="1">SUM(O12:O113)</f>
        <v>470</v>
      </c>
      <c r="P114" s="80"/>
      <c r="Q114" s="81">
        <f ca="1">SUM(Q12:Q113)</f>
        <v>0</v>
      </c>
      <c r="R114" s="80"/>
      <c r="S114" s="81">
        <f ca="1">SUM(S12:S113)</f>
        <v>0</v>
      </c>
      <c r="T114" s="97"/>
      <c r="U114" s="97">
        <f ca="1">SUM(U12:U113)</f>
        <v>0</v>
      </c>
      <c r="V114" s="97"/>
      <c r="W114" s="280">
        <f ca="1">SUM(W12:W113)</f>
        <v>4175</v>
      </c>
      <c r="X114" s="280"/>
      <c r="Y114" s="280">
        <f ca="1">SUM(Y12:Y113)</f>
        <v>531</v>
      </c>
      <c r="Z114" s="97"/>
      <c r="AA114" s="280">
        <f ca="1">SUM(AA12:AA113)</f>
        <v>285</v>
      </c>
      <c r="AB114" s="80"/>
      <c r="AC114" s="81">
        <f ca="1">SUM(AC12:AC113)</f>
        <v>0</v>
      </c>
      <c r="AD114" s="80"/>
      <c r="AE114" s="81">
        <f ca="1">SUM(AE12:AE113)</f>
        <v>0</v>
      </c>
      <c r="AF114" s="80"/>
      <c r="AG114" s="81">
        <f ca="1">SUM(AG12:AG113)</f>
        <v>0</v>
      </c>
      <c r="AH114" s="80"/>
      <c r="AI114" s="286">
        <f ca="1">SUM(AI12:AI113)</f>
        <v>26.25</v>
      </c>
      <c r="AJ114" s="280"/>
      <c r="AK114" s="280">
        <f ca="1">SUM(AK12:AK113)</f>
        <v>2050</v>
      </c>
      <c r="AL114" s="280"/>
      <c r="AM114" s="280">
        <f ca="1">SUM(AM12:AM113)</f>
        <v>590</v>
      </c>
      <c r="AN114" s="80"/>
      <c r="AO114" s="286">
        <f ca="1">SUM(AO12:AO113)</f>
        <v>375</v>
      </c>
      <c r="AP114" s="80"/>
      <c r="AQ114" s="81">
        <f ca="1">SUM(AQ12:AQ113)</f>
        <v>0</v>
      </c>
      <c r="AR114" s="81"/>
      <c r="AS114" s="81">
        <f ca="1">SUM(AS12:AS113)</f>
        <v>0</v>
      </c>
      <c r="AT114" s="81">
        <f ca="1">SUM(AT13:AT113)</f>
        <v>11173.5</v>
      </c>
    </row>
    <row r="115" spans="1:47">
      <c r="C115" s="41" t="s">
        <v>25</v>
      </c>
      <c r="F115" s="41"/>
      <c r="G115" s="41"/>
      <c r="H115" s="41"/>
      <c r="I115" s="41"/>
      <c r="J115" s="41"/>
      <c r="K115" s="41"/>
      <c r="L115" s="41"/>
      <c r="M115" s="41"/>
      <c r="N115" s="41"/>
      <c r="O115" s="41"/>
      <c r="P115" s="41"/>
      <c r="Q115" s="41"/>
      <c r="R115" s="191"/>
      <c r="S115" s="191"/>
      <c r="T115" s="191"/>
      <c r="U115" s="191"/>
      <c r="V115" s="191"/>
      <c r="W115" s="191"/>
      <c r="X115" s="191"/>
      <c r="Y115" s="191"/>
      <c r="Z115" s="191"/>
      <c r="AA115" s="191"/>
      <c r="AB115" s="41"/>
      <c r="AC115" s="41"/>
      <c r="AD115" s="41"/>
      <c r="AE115" s="41"/>
      <c r="AF115" s="41"/>
      <c r="AG115" s="41"/>
      <c r="AH115" s="41"/>
      <c r="AI115" s="41"/>
      <c r="AJ115" s="41"/>
      <c r="AK115" s="41"/>
      <c r="AL115" s="41"/>
      <c r="AM115" s="41"/>
      <c r="AN115" s="41"/>
      <c r="AO115" s="41"/>
      <c r="AP115" s="41"/>
      <c r="AQ115" s="41"/>
      <c r="AR115" s="41"/>
      <c r="AS115" s="41"/>
      <c r="AT115" s="42">
        <f ca="1">SUBTOTAL(9,AT13:AT113)</f>
        <v>11173.5</v>
      </c>
    </row>
    <row r="116" spans="1:47">
      <c r="C116" s="56"/>
      <c r="F116" s="56"/>
      <c r="G116" s="56"/>
      <c r="H116" s="158"/>
      <c r="I116" s="158"/>
      <c r="J116" s="158"/>
      <c r="K116" s="158"/>
      <c r="L116" s="158"/>
      <c r="M116" s="158"/>
      <c r="N116" s="158"/>
      <c r="O116" s="158"/>
      <c r="P116" s="56"/>
      <c r="Q116" s="56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56"/>
      <c r="AC116" s="56"/>
      <c r="AD116" s="158"/>
      <c r="AE116" s="158"/>
      <c r="AF116" s="158"/>
      <c r="AG116" s="158"/>
      <c r="AH116" s="158"/>
      <c r="AI116" s="158"/>
      <c r="AJ116" s="158"/>
      <c r="AK116" s="158"/>
      <c r="AL116" s="158"/>
      <c r="AM116" s="158"/>
      <c r="AN116" s="158"/>
      <c r="AO116" s="158"/>
      <c r="AP116" s="56"/>
      <c r="AQ116" s="56"/>
      <c r="AR116" s="56"/>
      <c r="AS116" s="56"/>
    </row>
    <row r="117" spans="1:47">
      <c r="A117" s="218" t="s">
        <v>309</v>
      </c>
      <c r="B117">
        <v>3.5</v>
      </c>
      <c r="AT117" s="19"/>
    </row>
    <row r="121" spans="1:47">
      <c r="S121" s="193">
        <f>SUM(S117:S120)</f>
        <v>0</v>
      </c>
    </row>
    <row r="126" spans="1:47">
      <c r="AT126" s="21">
        <f>SUM(AT124-AT123)</f>
        <v>0</v>
      </c>
    </row>
  </sheetData>
  <autoFilter ref="A12:AT114" xr:uid="{00000000-0009-0000-0000-000044000000}"/>
  <mergeCells count="22">
    <mergeCell ref="Z10:AA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X10:Y10"/>
    <mergeCell ref="AR10:AS10"/>
    <mergeCell ref="AB10:AC10"/>
    <mergeCell ref="AD10:AE10"/>
    <mergeCell ref="AF10:AG10"/>
    <mergeCell ref="AH10:AI10"/>
    <mergeCell ref="AN10:AO10"/>
    <mergeCell ref="AP10:AQ10"/>
    <mergeCell ref="AJ10:AK10"/>
    <mergeCell ref="AL10:AM10"/>
  </mergeCells>
  <dataValidations count="3">
    <dataValidation type="list" allowBlank="1" showInputMessage="1" showErrorMessage="1" sqref="A13:A114" xr:uid="{00000000-0002-0000-4400-000000000000}">
      <formula1>Name</formula1>
    </dataValidation>
    <dataValidation type="list" allowBlank="1" showInputMessage="1" showErrorMessage="1" sqref="C12" xr:uid="{00000000-0002-0000-4400-000001000000}">
      <formula1>Kategorie</formula1>
    </dataValidation>
    <dataValidation type="list" allowBlank="1" showInputMessage="1" showErrorMessage="1" sqref="D12" xr:uid="{00000000-0002-0000-44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>
    <tabColor rgb="FFFF0000"/>
    <pageSetUpPr fitToPage="1"/>
  </sheetPr>
  <dimension ref="A1:AV128"/>
  <sheetViews>
    <sheetView topLeftCell="AA88" zoomScale="120" zoomScaleNormal="120" zoomScaleSheetLayoutView="100" workbookViewId="0">
      <selection activeCell="L27" sqref="L2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82" t="str">
        <f>IF(Vertragsdaten!B6="","",Vertragsdaten!B6)</f>
        <v>EP SIEP</v>
      </c>
      <c r="C4" s="282"/>
      <c r="D4" s="282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44470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2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7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5" si="2">F14+H14+J14+L14+N14++V14+Z14+AH14+AN14+P14+R14+T14+AB14+AD14+AF14+AP14+AR14</f>
        <v>0</v>
      </c>
      <c r="F14" s="107"/>
      <c r="G14" s="100">
        <f t="shared" ref="G14:I82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3" ca="1" si="4">IF($D14="",0,$D14*J14)</f>
        <v>0</v>
      </c>
      <c r="L14" s="122"/>
      <c r="M14" s="147">
        <f t="shared" ref="M14:M78" ca="1" si="5">IF($D14="",0,$D14*L14)</f>
        <v>0</v>
      </c>
      <c r="N14" s="122"/>
      <c r="O14" s="147">
        <f t="shared" ref="O14:O78" ca="1" si="6">IF($D14="",0,$D14*N14)</f>
        <v>0</v>
      </c>
      <c r="P14" s="104"/>
      <c r="Q14" s="100">
        <f t="shared" ref="Q14:Q83" ca="1" si="7">IF($D14="",0,$D14*P14)</f>
        <v>0</v>
      </c>
      <c r="R14" s="183"/>
      <c r="S14" s="184">
        <f t="shared" ref="S14:S83" ca="1" si="8">IF($D14="",0,$D14*R14)</f>
        <v>0</v>
      </c>
      <c r="T14" s="183"/>
      <c r="U14" s="184">
        <f t="shared" ref="U14:U83" ca="1" si="9">IF($D14="",0,$D14*T14)</f>
        <v>0</v>
      </c>
      <c r="V14" s="183"/>
      <c r="W14" s="184">
        <f t="shared" ref="W14:W83" ca="1" si="10">IF($D14="",0,$D14*V14)</f>
        <v>0</v>
      </c>
      <c r="X14" s="183"/>
      <c r="Y14" s="184">
        <f t="shared" ref="Y14:Y83" ca="1" si="11">IF($D14="",0,$D14*X14)</f>
        <v>0</v>
      </c>
      <c r="Z14" s="183"/>
      <c r="AA14" s="184">
        <f t="shared" ref="AA14:AA83" ca="1" si="12">IF($D14="",0,$D14*Z14)</f>
        <v>0</v>
      </c>
      <c r="AB14" s="104"/>
      <c r="AC14" s="100">
        <f t="shared" ref="AC14:AC83" ca="1" si="13">IF($D14="",0,$D14*AB14)</f>
        <v>0</v>
      </c>
      <c r="AD14" s="122"/>
      <c r="AE14" s="147">
        <f t="shared" ref="AE14:AE83" ca="1" si="14">IF($D14="",0,$D14*AD14)</f>
        <v>0</v>
      </c>
      <c r="AF14" s="122"/>
      <c r="AG14" s="147">
        <f t="shared" ref="AG14:AG83" ca="1" si="15">IF($D14="",0,$D14*AF14)</f>
        <v>0</v>
      </c>
      <c r="AH14" s="122"/>
      <c r="AI14" s="147">
        <f t="shared" ref="AI14:AI83" ca="1" si="16">IF($D14="",0,$D14*AH14)</f>
        <v>0</v>
      </c>
      <c r="AJ14" s="288"/>
      <c r="AK14" s="147">
        <f t="shared" ref="AK14:AK83" ca="1" si="17">IF($D14="",0,$D14*AJ14)</f>
        <v>0</v>
      </c>
      <c r="AL14" s="288"/>
      <c r="AM14" s="147">
        <f t="shared" ref="AM14:AM83" ca="1" si="18">IF($D14="",0,$D14*AL14)</f>
        <v>0</v>
      </c>
      <c r="AN14" s="122"/>
      <c r="AO14" s="147">
        <f t="shared" ref="AO14:AO83" ca="1" si="19">IF($D14="",0,$D14*AN14)</f>
        <v>0</v>
      </c>
      <c r="AP14" s="104"/>
      <c r="AQ14" s="100">
        <f t="shared" ref="AQ14:AQ83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t="shared" ref="AS15:AS83" ca="1" si="21">IF($D15="",0,$D15*AR15)</f>
        <v>0</v>
      </c>
      <c r="AT15" s="83">
        <f t="shared" ca="1" si="1"/>
        <v>0</v>
      </c>
    </row>
    <row r="16" spans="1:48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ca="1" si="21"/>
        <v>0</v>
      </c>
      <c r="AT16" s="83">
        <f t="shared" ca="1" si="1"/>
        <v>0</v>
      </c>
    </row>
    <row r="17" spans="1:46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83"/>
      <c r="AA17" s="184">
        <f t="shared" si="12"/>
        <v>0</v>
      </c>
      <c r="AB17" s="104"/>
      <c r="AC17" s="100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288"/>
      <c r="AK17" s="147">
        <f t="shared" si="17"/>
        <v>0</v>
      </c>
      <c r="AL17" s="288"/>
      <c r="AM17" s="147">
        <f t="shared" si="18"/>
        <v>0</v>
      </c>
      <c r="AN17" s="122"/>
      <c r="AO17" s="147">
        <f t="shared" si="19"/>
        <v>0</v>
      </c>
      <c r="AP17" s="104"/>
      <c r="AQ17" s="100">
        <f t="shared" si="20"/>
        <v>0</v>
      </c>
      <c r="AR17" s="171"/>
      <c r="AS17" s="140">
        <f>IF($D17="",0,$D17*AR17)</f>
        <v>0</v>
      </c>
      <c r="AT17" s="83">
        <f t="shared" si="1"/>
        <v>0</v>
      </c>
    </row>
    <row r="18" spans="1:46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F18+H18+J18+L18+N18++V18+Z18+AH18+AN18+P18+R18+T18+AB18+AD18+AF18+AP18+AR18+X18+AJ18+AL18</f>
        <v>35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19</v>
      </c>
      <c r="M18" s="147">
        <f t="shared" ca="1" si="5"/>
        <v>2660</v>
      </c>
      <c r="N18" s="122">
        <v>6.75</v>
      </c>
      <c r="O18" s="147">
        <f t="shared" ca="1" si="6"/>
        <v>945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4.25</v>
      </c>
      <c r="AA18" s="147">
        <f t="shared" ca="1" si="12"/>
        <v>595</v>
      </c>
      <c r="AB18" s="104"/>
      <c r="AC18" s="100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/>
      <c r="AI18" s="147">
        <f t="shared" ca="1" si="16"/>
        <v>0</v>
      </c>
      <c r="AJ18" s="288"/>
      <c r="AK18" s="147">
        <f t="shared" ca="1" si="17"/>
        <v>0</v>
      </c>
      <c r="AL18" s="288"/>
      <c r="AM18" s="147">
        <f t="shared" ca="1" si="18"/>
        <v>0</v>
      </c>
      <c r="AN18" s="122">
        <v>5</v>
      </c>
      <c r="AO18" s="147">
        <f t="shared" ca="1" si="19"/>
        <v>700</v>
      </c>
      <c r="AP18" s="104"/>
      <c r="AQ18" s="100">
        <f t="shared" ca="1" si="20"/>
        <v>0</v>
      </c>
      <c r="AR18" s="171"/>
      <c r="AS18" s="140">
        <f ca="1">IF($D18="",0,$D18*AR18)</f>
        <v>0</v>
      </c>
      <c r="AT18" s="83">
        <f ca="1">IF(D18="",0,D18*E18)</f>
        <v>4900</v>
      </c>
    </row>
    <row r="19" spans="1:46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84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t="shared" ca="1" si="21"/>
        <v>0</v>
      </c>
      <c r="AT19" s="83">
        <f t="shared" ca="1" si="1"/>
        <v>0</v>
      </c>
    </row>
    <row r="20" spans="1:46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84">
        <f t="shared" si="12"/>
        <v>0</v>
      </c>
      <c r="AB24" s="104"/>
      <c r="AC24" s="100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288"/>
      <c r="AK24" s="147">
        <f t="shared" si="17"/>
        <v>0</v>
      </c>
      <c r="AL24" s="288"/>
      <c r="AM24" s="147">
        <f t="shared" si="18"/>
        <v>0</v>
      </c>
      <c r="AN24" s="122"/>
      <c r="AO24" s="147">
        <f t="shared" si="19"/>
        <v>0</v>
      </c>
      <c r="AP24" s="104"/>
      <c r="AQ24" s="100">
        <f t="shared" si="20"/>
        <v>0</v>
      </c>
      <c r="AR24" s="171"/>
      <c r="AS24" s="140">
        <f t="shared" si="21"/>
        <v>0</v>
      </c>
      <c r="AT24" s="83">
        <f t="shared" si="1"/>
        <v>0</v>
      </c>
    </row>
    <row r="25" spans="1:46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>F26+H26+J26+L26+N26++V26+Z26+AH26+AN26+P26+R26+T26+AB26+AD26+AF26+AP26+AR26+X26+AJ26+AL26</f>
        <v>11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11</v>
      </c>
      <c r="M26" s="147">
        <f t="shared" ca="1" si="5"/>
        <v>1298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1298</v>
      </c>
    </row>
    <row r="27" spans="1:46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ref="E27:E91" si="22">F27+H27+J27+L27+N27++V27+Z27+AH27+AN27+P27+R27+T27+AB27+AD27+AF27+AP27+AR27+X27+AJ27+AL27</f>
        <v>4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>
        <v>4</v>
      </c>
      <c r="M27" s="147">
        <f t="shared" si="5"/>
        <v>472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122"/>
      <c r="AO27" s="147">
        <f t="shared" si="19"/>
        <v>0</v>
      </c>
      <c r="AP27" s="104"/>
      <c r="AQ27" s="100">
        <f t="shared" si="20"/>
        <v>0</v>
      </c>
      <c r="AR27" s="171"/>
      <c r="AS27" s="140">
        <f t="shared" si="21"/>
        <v>0</v>
      </c>
      <c r="AT27" s="83">
        <f t="shared" si="1"/>
        <v>472</v>
      </c>
    </row>
    <row r="28" spans="1:46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0</v>
      </c>
    </row>
    <row r="29" spans="1:46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0</v>
      </c>
    </row>
    <row r="30" spans="1:46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5"/>
        <v>0</v>
      </c>
      <c r="N38" s="122"/>
      <c r="O38" s="147">
        <f t="shared" si="6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22"/>
      <c r="W38" s="147">
        <f t="shared" si="10"/>
        <v>0</v>
      </c>
      <c r="X38" s="122"/>
      <c r="Y38" s="147">
        <f t="shared" si="11"/>
        <v>0</v>
      </c>
      <c r="Z38" s="122"/>
      <c r="AA38" s="184">
        <f t="shared" si="12"/>
        <v>0</v>
      </c>
      <c r="AB38" s="104"/>
      <c r="AC38" s="100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288"/>
      <c r="AK38" s="147">
        <f t="shared" si="17"/>
        <v>0</v>
      </c>
      <c r="AL38" s="288"/>
      <c r="AM38" s="147">
        <f t="shared" si="18"/>
        <v>0</v>
      </c>
      <c r="AN38" s="122"/>
      <c r="AO38" s="147">
        <f t="shared" si="19"/>
        <v>0</v>
      </c>
      <c r="AP38" s="104"/>
      <c r="AQ38" s="100">
        <f t="shared" si="20"/>
        <v>0</v>
      </c>
      <c r="AR38" s="171"/>
      <c r="AS38" s="140">
        <f t="shared" si="21"/>
        <v>0</v>
      </c>
      <c r="AT38" s="83">
        <f t="shared" si="1"/>
        <v>0</v>
      </c>
    </row>
    <row r="39" spans="1:46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5"/>
        <v>0</v>
      </c>
      <c r="N45" s="122"/>
      <c r="O45" s="147">
        <f t="shared" si="6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22"/>
      <c r="W45" s="147">
        <f t="shared" si="10"/>
        <v>0</v>
      </c>
      <c r="X45" s="122"/>
      <c r="Y45" s="147">
        <f t="shared" si="11"/>
        <v>0</v>
      </c>
      <c r="Z45" s="122"/>
      <c r="AA45" s="184">
        <f t="shared" si="12"/>
        <v>0</v>
      </c>
      <c r="AB45" s="104"/>
      <c r="AC45" s="100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288"/>
      <c r="AK45" s="147">
        <f t="shared" si="17"/>
        <v>0</v>
      </c>
      <c r="AL45" s="288"/>
      <c r="AM45" s="147">
        <f t="shared" si="18"/>
        <v>0</v>
      </c>
      <c r="AN45" s="122"/>
      <c r="AO45" s="147">
        <f t="shared" si="19"/>
        <v>0</v>
      </c>
      <c r="AP45" s="104"/>
      <c r="AQ45" s="100">
        <f t="shared" si="20"/>
        <v>0</v>
      </c>
      <c r="AR45" s="171"/>
      <c r="AS45" s="140">
        <f t="shared" si="21"/>
        <v>0</v>
      </c>
      <c r="AT45" s="83">
        <f t="shared" si="1"/>
        <v>0</v>
      </c>
    </row>
    <row r="46" spans="1:46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122"/>
      <c r="AO47" s="147">
        <f t="shared" ca="1" si="19"/>
        <v>0</v>
      </c>
      <c r="AP47" s="104"/>
      <c r="AQ47" s="100">
        <f t="shared" ca="1" si="20"/>
        <v>0</v>
      </c>
      <c r="AR47" s="171"/>
      <c r="AS47" s="140">
        <f t="shared" ca="1" si="21"/>
        <v>0</v>
      </c>
      <c r="AT47" s="83">
        <f t="shared" ca="1" si="1"/>
        <v>0</v>
      </c>
    </row>
    <row r="48" spans="1:46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0</v>
      </c>
    </row>
    <row r="51" spans="1:46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122"/>
      <c r="AO52" s="147">
        <f t="shared" ca="1" si="19"/>
        <v>0</v>
      </c>
      <c r="AP52" s="104"/>
      <c r="AQ52" s="100">
        <f t="shared" ca="1" si="20"/>
        <v>0</v>
      </c>
      <c r="AR52" s="171"/>
      <c r="AS52" s="140">
        <f t="shared" ca="1" si="21"/>
        <v>0</v>
      </c>
      <c r="AT52" s="83">
        <f t="shared" ca="1" si="1"/>
        <v>0</v>
      </c>
    </row>
    <row r="53" spans="1:46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5"/>
        <v>0</v>
      </c>
      <c r="N56" s="122"/>
      <c r="O56" s="147">
        <f t="shared" ca="1" si="6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22"/>
      <c r="W56" s="147">
        <f t="shared" ca="1" si="10"/>
        <v>0</v>
      </c>
      <c r="X56" s="122"/>
      <c r="Y56" s="147">
        <f t="shared" ca="1" si="11"/>
        <v>0</v>
      </c>
      <c r="Z56" s="122"/>
      <c r="AA56" s="184">
        <f t="shared" ca="1" si="12"/>
        <v>0</v>
      </c>
      <c r="AB56" s="104"/>
      <c r="AC56" s="100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288"/>
      <c r="AK56" s="147">
        <f t="shared" ca="1" si="17"/>
        <v>0</v>
      </c>
      <c r="AL56" s="288"/>
      <c r="AM56" s="147">
        <f t="shared" ca="1" si="18"/>
        <v>0</v>
      </c>
      <c r="AN56" s="122"/>
      <c r="AO56" s="147">
        <f t="shared" ca="1" si="19"/>
        <v>0</v>
      </c>
      <c r="AP56" s="104"/>
      <c r="AQ56" s="100">
        <f t="shared" ca="1" si="20"/>
        <v>0</v>
      </c>
      <c r="AR56" s="171"/>
      <c r="AS56" s="140">
        <f t="shared" ca="1" si="21"/>
        <v>0</v>
      </c>
      <c r="AT56" s="83">
        <f t="shared" ca="1" si="1"/>
        <v>0</v>
      </c>
    </row>
    <row r="57" spans="1:46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415</v>
      </c>
      <c r="B63" t="s">
        <v>66</v>
      </c>
      <c r="C63" s="4" t="str">
        <f ca="1">IF($A63="","",INDEX(INDIRECT("'MA-Liste'!"&amp;$C$11),MATCH($A63,'MA-Liste'!$M:$M,FALSE)))</f>
        <v>F</v>
      </c>
      <c r="D63" s="19">
        <f t="shared" ca="1" si="0"/>
        <v>60</v>
      </c>
      <c r="E63" s="20">
        <f t="shared" ref="E63" si="23">F63+H63+J63+L63+N63++V63+Z63+AH63+AN63+P63+R63+T63+AB63+AD63+AF63+AP63+AR63+X63+AJ63+AL63</f>
        <v>86.25</v>
      </c>
      <c r="F63" s="107"/>
      <c r="G63" s="100">
        <f t="shared" ref="G63" ca="1" si="24">IF($D63="",0,$D63*F63)</f>
        <v>0</v>
      </c>
      <c r="H63" s="122"/>
      <c r="I63" s="147">
        <f t="shared" ref="I63" ca="1" si="25">IF($D63="",0,$D63*H63)</f>
        <v>0</v>
      </c>
      <c r="J63" s="122"/>
      <c r="K63" s="147">
        <f t="shared" ref="K63" ca="1" si="26">IF($D63="",0,$D63*J63)</f>
        <v>0</v>
      </c>
      <c r="L63" s="122">
        <v>66</v>
      </c>
      <c r="M63" s="147">
        <f t="shared" ref="M63" ca="1" si="27">IF($D63="",0,$D63*L63)</f>
        <v>3960</v>
      </c>
      <c r="N63" s="122"/>
      <c r="O63" s="147">
        <f t="shared" ref="O63" ca="1" si="28">IF($D63="",0,$D63*N63)</f>
        <v>0</v>
      </c>
      <c r="P63" s="104"/>
      <c r="Q63" s="100">
        <f t="shared" ref="Q63" ca="1" si="29">IF($D63="",0,$D63*P63)</f>
        <v>0</v>
      </c>
      <c r="R63" s="183"/>
      <c r="S63" s="184">
        <f t="shared" ref="S63" ca="1" si="30">IF($D63="",0,$D63*R63)</f>
        <v>0</v>
      </c>
      <c r="T63" s="183"/>
      <c r="U63" s="184">
        <f t="shared" ref="U63" ca="1" si="31">IF($D63="",0,$D63*T63)</f>
        <v>0</v>
      </c>
      <c r="V63" s="122"/>
      <c r="W63" s="147">
        <f t="shared" ref="W63" ca="1" si="32">IF($D63="",0,$D63*V63)</f>
        <v>0</v>
      </c>
      <c r="X63" s="122"/>
      <c r="Y63" s="147">
        <f t="shared" ref="Y63" ca="1" si="33">IF($D63="",0,$D63*X63)</f>
        <v>0</v>
      </c>
      <c r="Z63" s="122"/>
      <c r="AA63" s="184">
        <f t="shared" ref="AA63" ca="1" si="34">IF($D63="",0,$D63*Z63)</f>
        <v>0</v>
      </c>
      <c r="AB63" s="104"/>
      <c r="AC63" s="100">
        <f t="shared" ref="AC63" ca="1" si="35">IF($D63="",0,$D63*AB63)</f>
        <v>0</v>
      </c>
      <c r="AD63" s="122"/>
      <c r="AE63" s="147">
        <f t="shared" ref="AE63" ca="1" si="36">IF($D63="",0,$D63*AD63)</f>
        <v>0</v>
      </c>
      <c r="AF63" s="122"/>
      <c r="AG63" s="147">
        <f t="shared" ref="AG63" ca="1" si="37">IF($D63="",0,$D63*AF63)</f>
        <v>0</v>
      </c>
      <c r="AH63" s="122">
        <v>20.25</v>
      </c>
      <c r="AI63" s="147">
        <f t="shared" ref="AI63" ca="1" si="38">IF($D63="",0,$D63*AH63)</f>
        <v>1215</v>
      </c>
      <c r="AJ63" s="288"/>
      <c r="AK63" s="147">
        <f t="shared" ref="AK63" ca="1" si="39">IF($D63="",0,$D63*AJ63)</f>
        <v>0</v>
      </c>
      <c r="AL63" s="288"/>
      <c r="AM63" s="147">
        <f t="shared" ref="AM63" ca="1" si="40">IF($D63="",0,$D63*AL63)</f>
        <v>0</v>
      </c>
      <c r="AN63" s="122"/>
      <c r="AO63" s="147">
        <f t="shared" ref="AO63" ca="1" si="41">IF($D63="",0,$D63*AN63)</f>
        <v>0</v>
      </c>
      <c r="AP63" s="104"/>
      <c r="AQ63" s="100">
        <f t="shared" ref="AQ63" ca="1" si="42">IF($D63="",0,$D63*AP63)</f>
        <v>0</v>
      </c>
      <c r="AR63" s="171"/>
      <c r="AS63" s="140">
        <f t="shared" ref="AS63" ca="1" si="43">IF($D63="",0,$D63*AR63)</f>
        <v>0</v>
      </c>
      <c r="AT63" s="83">
        <f t="shared" ref="AT63" ca="1" si="44">IF(D63="",0,D63*E63)</f>
        <v>5175</v>
      </c>
    </row>
    <row r="64" spans="1:46" ht="15" customHeight="1">
      <c r="A64" s="85" t="s">
        <v>224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229</v>
      </c>
      <c r="B65" t="s">
        <v>66</v>
      </c>
      <c r="C65" s="4" t="s">
        <v>7</v>
      </c>
      <c r="D65" s="19">
        <f t="shared" si="0"/>
        <v>75</v>
      </c>
      <c r="E65" s="20">
        <f t="shared" si="2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5"/>
        <v>0</v>
      </c>
      <c r="N65" s="122"/>
      <c r="O65" s="147">
        <f t="shared" si="6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22"/>
      <c r="W65" s="147">
        <f t="shared" si="10"/>
        <v>0</v>
      </c>
      <c r="X65" s="122"/>
      <c r="Y65" s="147">
        <f t="shared" si="11"/>
        <v>0</v>
      </c>
      <c r="Z65" s="122"/>
      <c r="AA65" s="184">
        <f t="shared" si="12"/>
        <v>0</v>
      </c>
      <c r="AB65" s="104"/>
      <c r="AC65" s="100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288"/>
      <c r="AK65" s="147">
        <f t="shared" si="17"/>
        <v>0</v>
      </c>
      <c r="AL65" s="288"/>
      <c r="AM65" s="147">
        <f t="shared" si="18"/>
        <v>0</v>
      </c>
      <c r="AN65" s="122"/>
      <c r="AO65" s="147">
        <f t="shared" si="19"/>
        <v>0</v>
      </c>
      <c r="AP65" s="104"/>
      <c r="AQ65" s="100">
        <f t="shared" si="20"/>
        <v>0</v>
      </c>
      <c r="AR65" s="171"/>
      <c r="AS65" s="140">
        <f t="shared" si="21"/>
        <v>0</v>
      </c>
      <c r="AT65" s="83">
        <f t="shared" si="1"/>
        <v>0</v>
      </c>
    </row>
    <row r="66" spans="1:46" ht="15" customHeight="1">
      <c r="A66" s="85" t="s">
        <v>230</v>
      </c>
      <c r="B66" t="s">
        <v>66</v>
      </c>
      <c r="C66" s="4" t="s">
        <v>9</v>
      </c>
      <c r="D66" s="19">
        <f t="shared" si="0"/>
        <v>35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225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G</v>
      </c>
      <c r="D67" s="19">
        <f t="shared" ca="1" si="0"/>
        <v>35</v>
      </c>
      <c r="E67" s="20">
        <f t="shared" si="2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122"/>
      <c r="AO67" s="147">
        <f t="shared" ca="1" si="19"/>
        <v>0</v>
      </c>
      <c r="AP67" s="104"/>
      <c r="AQ67" s="100">
        <f t="shared" ca="1" si="20"/>
        <v>0</v>
      </c>
      <c r="AR67" s="171"/>
      <c r="AS67" s="140">
        <f t="shared" ca="1" si="21"/>
        <v>0</v>
      </c>
      <c r="AT67" s="83">
        <f t="shared" ca="1" si="1"/>
        <v>0</v>
      </c>
    </row>
    <row r="68" spans="1:46" ht="15" customHeight="1">
      <c r="A68" s="85" t="s">
        <v>238</v>
      </c>
      <c r="B68" t="s">
        <v>66</v>
      </c>
      <c r="C68" s="4" t="s">
        <v>6</v>
      </c>
      <c r="D68" s="19">
        <f t="shared" si="0"/>
        <v>100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239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244</v>
      </c>
      <c r="B70" t="s">
        <v>245</v>
      </c>
      <c r="C70" s="4" t="s">
        <v>9</v>
      </c>
      <c r="D70" s="19">
        <f t="shared" si="0"/>
        <v>35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241</v>
      </c>
      <c r="B71" t="s">
        <v>66</v>
      </c>
      <c r="C71" s="4" t="s">
        <v>4</v>
      </c>
      <c r="D71" s="19">
        <f t="shared" si="0"/>
        <v>140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223</v>
      </c>
      <c r="B72" t="str">
        <f>IF($A72="","",INDEX('MA-Liste'!$D:$D,MATCH($A72,'MA-Liste'!$M:$M,FALSE)))</f>
        <v>AeBo</v>
      </c>
      <c r="C72" s="4" t="str">
        <f ca="1">IF($A72="","",INDEX(INDIRECT("'MA-Liste'!"&amp;$C$11),MATCH($A72,'MA-Liste'!$M:$M,FALSE)))</f>
        <v>D</v>
      </c>
      <c r="D72" s="19">
        <f t="shared" ca="1" si="0"/>
        <v>100</v>
      </c>
      <c r="E72" s="20">
        <f t="shared" si="2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5"/>
        <v>0</v>
      </c>
      <c r="N72" s="122"/>
      <c r="O72" s="147">
        <f t="shared" ca="1" si="6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22"/>
      <c r="W72" s="147">
        <f t="shared" ca="1" si="10"/>
        <v>0</v>
      </c>
      <c r="X72" s="122"/>
      <c r="Y72" s="147">
        <f t="shared" ca="1" si="11"/>
        <v>0</v>
      </c>
      <c r="Z72" s="122"/>
      <c r="AA72" s="184">
        <f t="shared" ca="1" si="12"/>
        <v>0</v>
      </c>
      <c r="AB72" s="104"/>
      <c r="AC72" s="100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288"/>
      <c r="AK72" s="147">
        <f t="shared" ca="1" si="17"/>
        <v>0</v>
      </c>
      <c r="AL72" s="288"/>
      <c r="AM72" s="147">
        <f t="shared" ca="1" si="18"/>
        <v>0</v>
      </c>
      <c r="AN72" s="122"/>
      <c r="AO72" s="147">
        <f t="shared" ca="1" si="19"/>
        <v>0</v>
      </c>
      <c r="AP72" s="104"/>
      <c r="AQ72" s="100">
        <f t="shared" ca="1" si="20"/>
        <v>0</v>
      </c>
      <c r="AR72" s="171"/>
      <c r="AS72" s="140">
        <f t="shared" ca="1" si="21"/>
        <v>0</v>
      </c>
      <c r="AT72" s="83">
        <f t="shared" ca="1" si="1"/>
        <v>0</v>
      </c>
    </row>
    <row r="73" spans="1:46" ht="15" customHeight="1">
      <c r="A73" s="91" t="s">
        <v>367</v>
      </c>
      <c r="B73" s="14" t="s">
        <v>66</v>
      </c>
      <c r="C73" s="4" t="str">
        <f ca="1">IF($A73="","",INDEX(INDIRECT("'MA-Liste'!"&amp;$C$11),MATCH($A73,'MA-Liste'!$M:$M,FALSE)))</f>
        <v>E</v>
      </c>
      <c r="D73" s="19">
        <f t="shared" ca="1" si="0"/>
        <v>75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248</v>
      </c>
      <c r="B74" s="14" t="s">
        <v>66</v>
      </c>
      <c r="C74" s="18" t="s">
        <v>6</v>
      </c>
      <c r="D74" s="19">
        <f t="shared" si="0"/>
        <v>100</v>
      </c>
      <c r="E74" s="20">
        <f t="shared" si="2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122"/>
      <c r="AO74" s="147">
        <f t="shared" si="19"/>
        <v>0</v>
      </c>
      <c r="AP74" s="104"/>
      <c r="AQ74" s="100">
        <f t="shared" si="20"/>
        <v>0</v>
      </c>
      <c r="AR74" s="171"/>
      <c r="AS74" s="140">
        <f t="shared" si="21"/>
        <v>0</v>
      </c>
      <c r="AT74" s="83">
        <f t="shared" si="1"/>
        <v>0</v>
      </c>
    </row>
    <row r="75" spans="1:46" ht="15" customHeight="1">
      <c r="A75" s="91" t="s">
        <v>249</v>
      </c>
      <c r="B75" s="14" t="s">
        <v>66</v>
      </c>
      <c r="C75" s="18" t="s">
        <v>8</v>
      </c>
      <c r="D75" s="19">
        <f t="shared" si="0"/>
        <v>60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250</v>
      </c>
      <c r="B76" s="14" t="s">
        <v>66</v>
      </c>
      <c r="C76" s="18" t="s">
        <v>5</v>
      </c>
      <c r="D76" s="19">
        <f t="shared" si="0"/>
        <v>118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251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1.75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>
        <v>1.75</v>
      </c>
      <c r="M77" s="147">
        <f t="shared" si="5"/>
        <v>206.5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206.5</v>
      </c>
    </row>
    <row r="78" spans="1:46" ht="15" customHeight="1">
      <c r="A78" s="91" t="s">
        <v>252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ref="AT78:AT113" si="45">IF(D78="",0,D78*E78)</f>
        <v>0</v>
      </c>
    </row>
    <row r="79" spans="1:46" ht="15" customHeight="1">
      <c r="A79" s="91" t="s">
        <v>259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ref="M79:M113" si="46">IF($D79="",0,$D79*L79)</f>
        <v>0</v>
      </c>
      <c r="N79" s="122"/>
      <c r="O79" s="147">
        <f t="shared" ref="O79:O113" si="47">IF($D79="",0,$D79*N79)</f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45"/>
        <v>0</v>
      </c>
    </row>
    <row r="80" spans="1:46" ht="15" customHeight="1">
      <c r="A80" s="91" t="s">
        <v>255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75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46"/>
        <v>0</v>
      </c>
      <c r="N80" s="122"/>
      <c r="O80" s="147">
        <f t="shared" si="47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45"/>
        <v>0</v>
      </c>
    </row>
    <row r="81" spans="1:46" ht="15" customHeight="1">
      <c r="A81" s="91" t="s">
        <v>260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46"/>
        <v>0</v>
      </c>
      <c r="N81" s="122"/>
      <c r="O81" s="147">
        <f t="shared" ca="1" si="47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22"/>
      <c r="W81" s="147">
        <f t="shared" ca="1" si="10"/>
        <v>0</v>
      </c>
      <c r="X81" s="122"/>
      <c r="Y81" s="147">
        <f t="shared" ca="1" si="11"/>
        <v>0</v>
      </c>
      <c r="Z81" s="122"/>
      <c r="AA81" s="184">
        <f t="shared" ca="1" si="12"/>
        <v>0</v>
      </c>
      <c r="AB81" s="104"/>
      <c r="AC81" s="100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288"/>
      <c r="AK81" s="147">
        <f t="shared" ca="1" si="17"/>
        <v>0</v>
      </c>
      <c r="AL81" s="288"/>
      <c r="AM81" s="147">
        <f t="shared" ca="1" si="18"/>
        <v>0</v>
      </c>
      <c r="AN81" s="122"/>
      <c r="AO81" s="147">
        <f t="shared" ca="1" si="19"/>
        <v>0</v>
      </c>
      <c r="AP81" s="104"/>
      <c r="AQ81" s="100">
        <f t="shared" ca="1" si="20"/>
        <v>0</v>
      </c>
      <c r="AR81" s="171"/>
      <c r="AS81" s="140">
        <f t="shared" ca="1" si="21"/>
        <v>0</v>
      </c>
      <c r="AT81" s="83">
        <f t="shared" ca="1" si="45"/>
        <v>0</v>
      </c>
    </row>
    <row r="82" spans="1:46" ht="15" customHeight="1">
      <c r="A82" s="91" t="s">
        <v>263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46"/>
        <v>0</v>
      </c>
      <c r="N82" s="122"/>
      <c r="O82" s="147">
        <f t="shared" ca="1" si="47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45"/>
        <v>0</v>
      </c>
    </row>
    <row r="83" spans="1:46" ht="15" customHeight="1">
      <c r="A83" s="91" t="s">
        <v>258</v>
      </c>
      <c r="B83" s="14" t="s">
        <v>66</v>
      </c>
      <c r="C83" s="18" t="s">
        <v>6</v>
      </c>
      <c r="D83" s="19">
        <f t="shared" ref="D83:D91" si="48">IF(OR($C83="",$C83=0),"",VLOOKUP($C83,Ansätze,$D$11,FALSE))</f>
        <v>100</v>
      </c>
      <c r="E83" s="20">
        <f t="shared" si="22"/>
        <v>0</v>
      </c>
      <c r="F83" s="75"/>
      <c r="G83" s="100">
        <f t="shared" ref="G83:G113" si="49">IF($D83="",0,$D83*F83)</f>
        <v>0</v>
      </c>
      <c r="H83" s="122"/>
      <c r="I83" s="147">
        <f t="shared" ref="I83:I113" si="50">IF($D83="",0,$D83*H83)</f>
        <v>0</v>
      </c>
      <c r="J83" s="122"/>
      <c r="K83" s="147">
        <f t="shared" si="4"/>
        <v>0</v>
      </c>
      <c r="L83" s="122"/>
      <c r="M83" s="147">
        <f t="shared" si="46"/>
        <v>0</v>
      </c>
      <c r="N83" s="122"/>
      <c r="O83" s="147">
        <f t="shared" si="47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122"/>
      <c r="AO83" s="147">
        <f t="shared" si="19"/>
        <v>0</v>
      </c>
      <c r="AP83" s="104"/>
      <c r="AQ83" s="100">
        <f t="shared" si="20"/>
        <v>0</v>
      </c>
      <c r="AR83" s="171"/>
      <c r="AS83" s="140">
        <f t="shared" si="21"/>
        <v>0</v>
      </c>
      <c r="AT83" s="83">
        <f t="shared" si="45"/>
        <v>0</v>
      </c>
    </row>
    <row r="84" spans="1:46" ht="15" customHeight="1">
      <c r="A84" s="91" t="s">
        <v>274</v>
      </c>
      <c r="B84" s="14" t="s">
        <v>66</v>
      </c>
      <c r="C84" s="18" t="s">
        <v>9</v>
      </c>
      <c r="D84" s="19">
        <f t="shared" si="48"/>
        <v>35</v>
      </c>
      <c r="E84" s="20">
        <f t="shared" si="22"/>
        <v>0</v>
      </c>
      <c r="F84" s="75"/>
      <c r="G84" s="100">
        <f t="shared" si="49"/>
        <v>0</v>
      </c>
      <c r="H84" s="122"/>
      <c r="I84" s="147">
        <f t="shared" si="50"/>
        <v>0</v>
      </c>
      <c r="J84" s="122"/>
      <c r="K84" s="147">
        <f t="shared" ref="K84:K113" si="51">IF($D84="",0,$D84*J84)</f>
        <v>0</v>
      </c>
      <c r="L84" s="122"/>
      <c r="M84" s="147">
        <f t="shared" si="46"/>
        <v>0</v>
      </c>
      <c r="N84" s="122"/>
      <c r="O84" s="147">
        <f t="shared" si="47"/>
        <v>0</v>
      </c>
      <c r="P84" s="104"/>
      <c r="Q84" s="100">
        <f t="shared" ref="Q84:Q113" si="52">IF($D84="",0,$D84*P84)</f>
        <v>0</v>
      </c>
      <c r="R84" s="183"/>
      <c r="S84" s="184">
        <f t="shared" ref="S84:S113" si="53">IF($D84="",0,$D84*R84)</f>
        <v>0</v>
      </c>
      <c r="T84" s="183"/>
      <c r="U84" s="184">
        <f t="shared" ref="U84:U113" si="54">IF($D84="",0,$D84*T84)</f>
        <v>0</v>
      </c>
      <c r="V84" s="122"/>
      <c r="W84" s="147">
        <f t="shared" ref="W84:W113" si="55">IF($D84="",0,$D84*V84)</f>
        <v>0</v>
      </c>
      <c r="X84" s="122"/>
      <c r="Y84" s="147">
        <f t="shared" ref="Y84:Y113" si="56">IF($D84="",0,$D84*X84)</f>
        <v>0</v>
      </c>
      <c r="Z84" s="122"/>
      <c r="AA84" s="184">
        <f t="shared" ref="AA84:AA113" si="57">IF($D84="",0,$D84*Z84)</f>
        <v>0</v>
      </c>
      <c r="AB84" s="104"/>
      <c r="AC84" s="100">
        <f t="shared" ref="AC84:AC113" si="58">IF($D84="",0,$D84*AB84)</f>
        <v>0</v>
      </c>
      <c r="AD84" s="122"/>
      <c r="AE84" s="147">
        <f t="shared" ref="AE84:AE113" si="59">IF($D84="",0,$D84*AD84)</f>
        <v>0</v>
      </c>
      <c r="AF84" s="122"/>
      <c r="AG84" s="147">
        <f t="shared" ref="AG84:AG113" si="60">IF($D84="",0,$D84*AF84)</f>
        <v>0</v>
      </c>
      <c r="AH84" s="122"/>
      <c r="AI84" s="147">
        <f t="shared" ref="AI84:AI113" si="61">IF($D84="",0,$D84*AH84)</f>
        <v>0</v>
      </c>
      <c r="AJ84" s="288"/>
      <c r="AK84" s="147">
        <f t="shared" ref="AK84:AK113" si="62">IF($D84="",0,$D84*AJ84)</f>
        <v>0</v>
      </c>
      <c r="AL84" s="288"/>
      <c r="AM84" s="147">
        <f t="shared" ref="AM84:AM113" si="63">IF($D84="",0,$D84*AL84)</f>
        <v>0</v>
      </c>
      <c r="AN84" s="122"/>
      <c r="AO84" s="147">
        <f t="shared" ref="AO84:AO113" si="64">IF($D84="",0,$D84*AN84)</f>
        <v>0</v>
      </c>
      <c r="AP84" s="104"/>
      <c r="AQ84" s="100">
        <f t="shared" ref="AQ84:AQ113" si="65">IF($D84="",0,$D84*AP84)</f>
        <v>0</v>
      </c>
      <c r="AR84" s="171"/>
      <c r="AS84" s="140">
        <f t="shared" ref="AS84:AS113" si="66">IF($D84="",0,$D84*AR84)</f>
        <v>0</v>
      </c>
      <c r="AT84" s="83">
        <f t="shared" si="45"/>
        <v>0</v>
      </c>
    </row>
    <row r="85" spans="1:46" ht="15" customHeight="1">
      <c r="A85" s="91" t="s">
        <v>275</v>
      </c>
      <c r="B85" s="14" t="s">
        <v>66</v>
      </c>
      <c r="C85" s="18" t="s">
        <v>5</v>
      </c>
      <c r="D85" s="19">
        <f t="shared" si="48"/>
        <v>118</v>
      </c>
      <c r="E85" s="20">
        <f t="shared" si="22"/>
        <v>31</v>
      </c>
      <c r="F85" s="75"/>
      <c r="G85" s="100">
        <f t="shared" si="49"/>
        <v>0</v>
      </c>
      <c r="H85" s="122"/>
      <c r="I85" s="147">
        <f t="shared" si="50"/>
        <v>0</v>
      </c>
      <c r="J85" s="122"/>
      <c r="K85" s="147">
        <f t="shared" si="51"/>
        <v>0</v>
      </c>
      <c r="L85" s="122"/>
      <c r="M85" s="147">
        <f t="shared" si="46"/>
        <v>0</v>
      </c>
      <c r="N85" s="122"/>
      <c r="O85" s="147">
        <f t="shared" si="47"/>
        <v>0</v>
      </c>
      <c r="P85" s="104"/>
      <c r="Q85" s="100">
        <f t="shared" si="52"/>
        <v>0</v>
      </c>
      <c r="R85" s="183"/>
      <c r="S85" s="184">
        <f t="shared" si="53"/>
        <v>0</v>
      </c>
      <c r="T85" s="183"/>
      <c r="U85" s="184">
        <f t="shared" si="54"/>
        <v>0</v>
      </c>
      <c r="V85" s="122"/>
      <c r="W85" s="147">
        <f t="shared" si="55"/>
        <v>0</v>
      </c>
      <c r="X85" s="122">
        <v>31</v>
      </c>
      <c r="Y85" s="147">
        <f t="shared" si="56"/>
        <v>3658</v>
      </c>
      <c r="Z85" s="122"/>
      <c r="AA85" s="147">
        <f t="shared" si="57"/>
        <v>0</v>
      </c>
      <c r="AB85" s="104"/>
      <c r="AC85" s="100">
        <f t="shared" si="58"/>
        <v>0</v>
      </c>
      <c r="AD85" s="122"/>
      <c r="AE85" s="147">
        <f t="shared" si="59"/>
        <v>0</v>
      </c>
      <c r="AF85" s="122"/>
      <c r="AG85" s="147">
        <f t="shared" si="60"/>
        <v>0</v>
      </c>
      <c r="AH85" s="122"/>
      <c r="AI85" s="147">
        <f t="shared" si="61"/>
        <v>0</v>
      </c>
      <c r="AJ85" s="288"/>
      <c r="AK85" s="147">
        <f t="shared" si="62"/>
        <v>0</v>
      </c>
      <c r="AL85" s="288"/>
      <c r="AM85" s="147">
        <f t="shared" si="63"/>
        <v>0</v>
      </c>
      <c r="AN85" s="122"/>
      <c r="AO85" s="147">
        <f t="shared" si="64"/>
        <v>0</v>
      </c>
      <c r="AP85" s="104"/>
      <c r="AQ85" s="100">
        <f t="shared" si="65"/>
        <v>0</v>
      </c>
      <c r="AR85" s="171"/>
      <c r="AS85" s="140">
        <f t="shared" si="66"/>
        <v>0</v>
      </c>
      <c r="AT85" s="83">
        <f t="shared" si="45"/>
        <v>3658</v>
      </c>
    </row>
    <row r="86" spans="1:46" ht="15" customHeight="1">
      <c r="A86" s="91" t="s">
        <v>284</v>
      </c>
      <c r="B86" s="14" t="s">
        <v>66</v>
      </c>
      <c r="C86" s="18" t="s">
        <v>6</v>
      </c>
      <c r="D86" s="19">
        <f t="shared" si="48"/>
        <v>100</v>
      </c>
      <c r="E86" s="20">
        <f t="shared" si="22"/>
        <v>0</v>
      </c>
      <c r="F86" s="75"/>
      <c r="G86" s="100">
        <f t="shared" si="49"/>
        <v>0</v>
      </c>
      <c r="H86" s="122"/>
      <c r="I86" s="147">
        <f t="shared" si="50"/>
        <v>0</v>
      </c>
      <c r="J86" s="122"/>
      <c r="K86" s="147">
        <f t="shared" si="51"/>
        <v>0</v>
      </c>
      <c r="L86" s="122"/>
      <c r="M86" s="147">
        <f t="shared" si="46"/>
        <v>0</v>
      </c>
      <c r="N86" s="122"/>
      <c r="O86" s="147">
        <f t="shared" si="47"/>
        <v>0</v>
      </c>
      <c r="P86" s="104"/>
      <c r="Q86" s="100">
        <f t="shared" si="52"/>
        <v>0</v>
      </c>
      <c r="R86" s="183"/>
      <c r="S86" s="184">
        <f t="shared" si="53"/>
        <v>0</v>
      </c>
      <c r="T86" s="183"/>
      <c r="U86" s="184">
        <f t="shared" si="54"/>
        <v>0</v>
      </c>
      <c r="V86" s="122"/>
      <c r="W86" s="147">
        <f t="shared" si="55"/>
        <v>0</v>
      </c>
      <c r="X86" s="122"/>
      <c r="Y86" s="147">
        <f t="shared" si="56"/>
        <v>0</v>
      </c>
      <c r="Z86" s="122"/>
      <c r="AA86" s="184">
        <f t="shared" si="57"/>
        <v>0</v>
      </c>
      <c r="AB86" s="104"/>
      <c r="AC86" s="100">
        <f t="shared" si="58"/>
        <v>0</v>
      </c>
      <c r="AD86" s="122"/>
      <c r="AE86" s="147">
        <f t="shared" si="59"/>
        <v>0</v>
      </c>
      <c r="AF86" s="122"/>
      <c r="AG86" s="147">
        <f t="shared" si="60"/>
        <v>0</v>
      </c>
      <c r="AH86" s="122"/>
      <c r="AI86" s="147">
        <f t="shared" si="61"/>
        <v>0</v>
      </c>
      <c r="AJ86" s="288"/>
      <c r="AK86" s="147">
        <f t="shared" si="62"/>
        <v>0</v>
      </c>
      <c r="AL86" s="288"/>
      <c r="AM86" s="147">
        <f t="shared" si="63"/>
        <v>0</v>
      </c>
      <c r="AN86" s="122"/>
      <c r="AO86" s="147">
        <f t="shared" si="64"/>
        <v>0</v>
      </c>
      <c r="AP86" s="104"/>
      <c r="AQ86" s="100">
        <f t="shared" si="65"/>
        <v>0</v>
      </c>
      <c r="AR86" s="171"/>
      <c r="AS86" s="140">
        <f t="shared" si="66"/>
        <v>0</v>
      </c>
      <c r="AT86" s="83">
        <f t="shared" si="45"/>
        <v>0</v>
      </c>
    </row>
    <row r="87" spans="1:46" ht="15" customHeight="1">
      <c r="A87" s="91" t="s">
        <v>285</v>
      </c>
      <c r="B87" s="14" t="s">
        <v>66</v>
      </c>
      <c r="C87" s="18" t="s">
        <v>9</v>
      </c>
      <c r="D87" s="19">
        <f t="shared" si="48"/>
        <v>35</v>
      </c>
      <c r="E87" s="20">
        <f t="shared" si="22"/>
        <v>0</v>
      </c>
      <c r="F87" s="75"/>
      <c r="G87" s="100">
        <f t="shared" si="49"/>
        <v>0</v>
      </c>
      <c r="H87" s="122"/>
      <c r="I87" s="147">
        <f t="shared" si="50"/>
        <v>0</v>
      </c>
      <c r="J87" s="122"/>
      <c r="K87" s="147">
        <f t="shared" si="51"/>
        <v>0</v>
      </c>
      <c r="L87" s="122"/>
      <c r="M87" s="147">
        <f t="shared" si="46"/>
        <v>0</v>
      </c>
      <c r="N87" s="122"/>
      <c r="O87" s="147">
        <f t="shared" si="47"/>
        <v>0</v>
      </c>
      <c r="P87" s="104"/>
      <c r="Q87" s="100">
        <f t="shared" si="52"/>
        <v>0</v>
      </c>
      <c r="R87" s="183"/>
      <c r="S87" s="184">
        <f t="shared" si="53"/>
        <v>0</v>
      </c>
      <c r="T87" s="183"/>
      <c r="U87" s="184">
        <f t="shared" si="54"/>
        <v>0</v>
      </c>
      <c r="V87" s="122"/>
      <c r="W87" s="147">
        <f t="shared" si="55"/>
        <v>0</v>
      </c>
      <c r="X87" s="122"/>
      <c r="Y87" s="147">
        <f t="shared" si="56"/>
        <v>0</v>
      </c>
      <c r="Z87" s="122"/>
      <c r="AA87" s="184">
        <f t="shared" si="57"/>
        <v>0</v>
      </c>
      <c r="AB87" s="104"/>
      <c r="AC87" s="100">
        <f t="shared" si="58"/>
        <v>0</v>
      </c>
      <c r="AD87" s="122"/>
      <c r="AE87" s="147">
        <f t="shared" si="59"/>
        <v>0</v>
      </c>
      <c r="AF87" s="122"/>
      <c r="AG87" s="147">
        <f t="shared" si="60"/>
        <v>0</v>
      </c>
      <c r="AH87" s="122"/>
      <c r="AI87" s="147">
        <f t="shared" si="61"/>
        <v>0</v>
      </c>
      <c r="AJ87" s="288"/>
      <c r="AK87" s="147">
        <f t="shared" si="62"/>
        <v>0</v>
      </c>
      <c r="AL87" s="288"/>
      <c r="AM87" s="147">
        <f t="shared" si="63"/>
        <v>0</v>
      </c>
      <c r="AN87" s="122"/>
      <c r="AO87" s="147">
        <f t="shared" si="64"/>
        <v>0</v>
      </c>
      <c r="AP87" s="104"/>
      <c r="AQ87" s="100">
        <f t="shared" si="65"/>
        <v>0</v>
      </c>
      <c r="AR87" s="171"/>
      <c r="AS87" s="140">
        <f t="shared" si="66"/>
        <v>0</v>
      </c>
      <c r="AT87" s="83">
        <f t="shared" si="45"/>
        <v>0</v>
      </c>
    </row>
    <row r="88" spans="1:46" ht="15" customHeight="1">
      <c r="A88" s="91" t="s">
        <v>409</v>
      </c>
      <c r="B88" s="14" t="s">
        <v>66</v>
      </c>
      <c r="C88" s="18" t="s">
        <v>8</v>
      </c>
      <c r="D88" s="19">
        <f t="shared" si="48"/>
        <v>60</v>
      </c>
      <c r="E88" s="20">
        <f t="shared" si="22"/>
        <v>167.75</v>
      </c>
      <c r="F88" s="75"/>
      <c r="G88" s="100">
        <f t="shared" si="49"/>
        <v>0</v>
      </c>
      <c r="H88" s="122"/>
      <c r="I88" s="147">
        <f t="shared" si="50"/>
        <v>0</v>
      </c>
      <c r="J88" s="122"/>
      <c r="K88" s="147">
        <f t="shared" si="51"/>
        <v>0</v>
      </c>
      <c r="L88" s="122">
        <v>167.75</v>
      </c>
      <c r="M88" s="147">
        <f t="shared" si="46"/>
        <v>10065</v>
      </c>
      <c r="N88" s="122"/>
      <c r="O88" s="147">
        <f t="shared" si="47"/>
        <v>0</v>
      </c>
      <c r="P88" s="104"/>
      <c r="Q88" s="100">
        <f t="shared" si="52"/>
        <v>0</v>
      </c>
      <c r="R88" s="183"/>
      <c r="S88" s="184">
        <f t="shared" si="53"/>
        <v>0</v>
      </c>
      <c r="T88" s="183"/>
      <c r="U88" s="184">
        <f t="shared" si="54"/>
        <v>0</v>
      </c>
      <c r="V88" s="122"/>
      <c r="W88" s="147">
        <f t="shared" si="55"/>
        <v>0</v>
      </c>
      <c r="X88" s="122"/>
      <c r="Y88" s="147">
        <f t="shared" si="56"/>
        <v>0</v>
      </c>
      <c r="Z88" s="122"/>
      <c r="AA88" s="184">
        <f t="shared" si="57"/>
        <v>0</v>
      </c>
      <c r="AB88" s="104"/>
      <c r="AC88" s="100">
        <f t="shared" si="58"/>
        <v>0</v>
      </c>
      <c r="AD88" s="122"/>
      <c r="AE88" s="147">
        <f t="shared" si="59"/>
        <v>0</v>
      </c>
      <c r="AF88" s="122"/>
      <c r="AG88" s="147">
        <f t="shared" si="60"/>
        <v>0</v>
      </c>
      <c r="AH88" s="122"/>
      <c r="AI88" s="147">
        <f t="shared" si="61"/>
        <v>0</v>
      </c>
      <c r="AJ88" s="288"/>
      <c r="AK88" s="147">
        <f t="shared" si="62"/>
        <v>0</v>
      </c>
      <c r="AL88" s="288"/>
      <c r="AM88" s="147">
        <f t="shared" si="63"/>
        <v>0</v>
      </c>
      <c r="AN88" s="122"/>
      <c r="AO88" s="147">
        <f t="shared" si="64"/>
        <v>0</v>
      </c>
      <c r="AP88" s="104"/>
      <c r="AQ88" s="100">
        <f t="shared" si="65"/>
        <v>0</v>
      </c>
      <c r="AR88" s="171"/>
      <c r="AS88" s="140">
        <f t="shared" si="66"/>
        <v>0</v>
      </c>
      <c r="AT88" s="83">
        <f t="shared" si="45"/>
        <v>10065</v>
      </c>
    </row>
    <row r="89" spans="1:46" ht="15" customHeight="1">
      <c r="A89" s="91" t="s">
        <v>286</v>
      </c>
      <c r="B89" s="14" t="s">
        <v>66</v>
      </c>
      <c r="C89" s="18" t="s">
        <v>6</v>
      </c>
      <c r="D89" s="19">
        <f t="shared" si="48"/>
        <v>100</v>
      </c>
      <c r="E89" s="20">
        <f t="shared" si="22"/>
        <v>0</v>
      </c>
      <c r="F89" s="75"/>
      <c r="G89" s="100">
        <f t="shared" si="49"/>
        <v>0</v>
      </c>
      <c r="H89" s="122"/>
      <c r="I89" s="147">
        <f t="shared" si="50"/>
        <v>0</v>
      </c>
      <c r="J89" s="122"/>
      <c r="K89" s="147">
        <f t="shared" si="51"/>
        <v>0</v>
      </c>
      <c r="L89" s="122"/>
      <c r="M89" s="147">
        <f t="shared" si="46"/>
        <v>0</v>
      </c>
      <c r="N89" s="122"/>
      <c r="O89" s="147">
        <f t="shared" si="47"/>
        <v>0</v>
      </c>
      <c r="P89" s="104"/>
      <c r="Q89" s="100">
        <f t="shared" si="52"/>
        <v>0</v>
      </c>
      <c r="R89" s="183"/>
      <c r="S89" s="184">
        <f t="shared" si="53"/>
        <v>0</v>
      </c>
      <c r="T89" s="183"/>
      <c r="U89" s="184">
        <f t="shared" si="54"/>
        <v>0</v>
      </c>
      <c r="V89" s="122"/>
      <c r="W89" s="147">
        <f t="shared" si="55"/>
        <v>0</v>
      </c>
      <c r="X89" s="122"/>
      <c r="Y89" s="147">
        <f t="shared" si="56"/>
        <v>0</v>
      </c>
      <c r="Z89" s="122"/>
      <c r="AA89" s="184">
        <f t="shared" si="57"/>
        <v>0</v>
      </c>
      <c r="AB89" s="104"/>
      <c r="AC89" s="100">
        <f t="shared" si="58"/>
        <v>0</v>
      </c>
      <c r="AD89" s="122"/>
      <c r="AE89" s="147">
        <f t="shared" si="59"/>
        <v>0</v>
      </c>
      <c r="AF89" s="122"/>
      <c r="AG89" s="147">
        <f t="shared" si="60"/>
        <v>0</v>
      </c>
      <c r="AH89" s="122"/>
      <c r="AI89" s="147">
        <f t="shared" si="61"/>
        <v>0</v>
      </c>
      <c r="AJ89" s="288"/>
      <c r="AK89" s="147">
        <f t="shared" si="62"/>
        <v>0</v>
      </c>
      <c r="AL89" s="288"/>
      <c r="AM89" s="147">
        <f t="shared" si="63"/>
        <v>0</v>
      </c>
      <c r="AN89" s="122"/>
      <c r="AO89" s="147">
        <f t="shared" si="64"/>
        <v>0</v>
      </c>
      <c r="AP89" s="104"/>
      <c r="AQ89" s="100">
        <f t="shared" si="65"/>
        <v>0</v>
      </c>
      <c r="AR89" s="171"/>
      <c r="AS89" s="140">
        <f t="shared" si="66"/>
        <v>0</v>
      </c>
      <c r="AT89" s="83">
        <f t="shared" si="45"/>
        <v>0</v>
      </c>
    </row>
    <row r="90" spans="1:46" ht="15" customHeight="1">
      <c r="A90" s="91" t="s">
        <v>292</v>
      </c>
      <c r="B90" s="14" t="s">
        <v>66</v>
      </c>
      <c r="C90" s="18" t="s">
        <v>8</v>
      </c>
      <c r="D90" s="19">
        <f t="shared" si="48"/>
        <v>60</v>
      </c>
      <c r="E90" s="20">
        <f t="shared" si="22"/>
        <v>0</v>
      </c>
      <c r="F90" s="75"/>
      <c r="G90" s="100">
        <f t="shared" si="49"/>
        <v>0</v>
      </c>
      <c r="H90" s="122"/>
      <c r="I90" s="147">
        <f t="shared" si="50"/>
        <v>0</v>
      </c>
      <c r="J90" s="122"/>
      <c r="K90" s="147">
        <f t="shared" si="51"/>
        <v>0</v>
      </c>
      <c r="L90" s="122"/>
      <c r="M90" s="147">
        <f t="shared" si="46"/>
        <v>0</v>
      </c>
      <c r="N90" s="122"/>
      <c r="O90" s="147">
        <f t="shared" si="47"/>
        <v>0</v>
      </c>
      <c r="P90" s="104"/>
      <c r="Q90" s="100">
        <f t="shared" si="52"/>
        <v>0</v>
      </c>
      <c r="R90" s="183"/>
      <c r="S90" s="184">
        <f t="shared" si="53"/>
        <v>0</v>
      </c>
      <c r="T90" s="183"/>
      <c r="U90" s="184">
        <f t="shared" si="54"/>
        <v>0</v>
      </c>
      <c r="V90" s="122"/>
      <c r="W90" s="147">
        <f t="shared" si="55"/>
        <v>0</v>
      </c>
      <c r="X90" s="122"/>
      <c r="Y90" s="147">
        <f t="shared" si="56"/>
        <v>0</v>
      </c>
      <c r="Z90" s="122"/>
      <c r="AA90" s="184">
        <f t="shared" si="57"/>
        <v>0</v>
      </c>
      <c r="AB90" s="104"/>
      <c r="AC90" s="100">
        <f t="shared" si="58"/>
        <v>0</v>
      </c>
      <c r="AD90" s="122"/>
      <c r="AE90" s="147">
        <f t="shared" si="59"/>
        <v>0</v>
      </c>
      <c r="AF90" s="122"/>
      <c r="AG90" s="147">
        <f t="shared" si="60"/>
        <v>0</v>
      </c>
      <c r="AH90" s="122"/>
      <c r="AI90" s="147">
        <f t="shared" si="61"/>
        <v>0</v>
      </c>
      <c r="AJ90" s="288"/>
      <c r="AK90" s="147">
        <f t="shared" si="62"/>
        <v>0</v>
      </c>
      <c r="AL90" s="288"/>
      <c r="AM90" s="147">
        <f t="shared" si="63"/>
        <v>0</v>
      </c>
      <c r="AN90" s="122"/>
      <c r="AO90" s="147">
        <f t="shared" si="64"/>
        <v>0</v>
      </c>
      <c r="AP90" s="104"/>
      <c r="AQ90" s="100">
        <f t="shared" si="65"/>
        <v>0</v>
      </c>
      <c r="AR90" s="171"/>
      <c r="AS90" s="140">
        <f t="shared" si="66"/>
        <v>0</v>
      </c>
      <c r="AT90" s="83">
        <f t="shared" si="45"/>
        <v>0</v>
      </c>
    </row>
    <row r="91" spans="1:46" ht="15" customHeight="1">
      <c r="A91" s="85" t="s">
        <v>296</v>
      </c>
      <c r="B91" t="s">
        <v>66</v>
      </c>
      <c r="C91" s="18" t="s">
        <v>6</v>
      </c>
      <c r="D91" s="19">
        <f t="shared" si="48"/>
        <v>100</v>
      </c>
      <c r="E91" s="20">
        <f t="shared" si="22"/>
        <v>0</v>
      </c>
      <c r="F91" s="75"/>
      <c r="G91" s="100">
        <f t="shared" si="49"/>
        <v>0</v>
      </c>
      <c r="H91" s="122"/>
      <c r="I91" s="147">
        <f t="shared" si="50"/>
        <v>0</v>
      </c>
      <c r="J91" s="122"/>
      <c r="K91" s="147">
        <f t="shared" si="51"/>
        <v>0</v>
      </c>
      <c r="L91" s="122"/>
      <c r="M91" s="147">
        <f t="shared" si="46"/>
        <v>0</v>
      </c>
      <c r="N91" s="122"/>
      <c r="O91" s="147">
        <f t="shared" si="47"/>
        <v>0</v>
      </c>
      <c r="P91" s="104"/>
      <c r="Q91" s="100">
        <f t="shared" si="52"/>
        <v>0</v>
      </c>
      <c r="R91" s="183"/>
      <c r="S91" s="184">
        <f t="shared" si="53"/>
        <v>0</v>
      </c>
      <c r="T91" s="183"/>
      <c r="U91" s="184">
        <f t="shared" si="54"/>
        <v>0</v>
      </c>
      <c r="V91" s="122"/>
      <c r="W91" s="147">
        <f t="shared" si="55"/>
        <v>0</v>
      </c>
      <c r="X91" s="122"/>
      <c r="Y91" s="147">
        <f t="shared" si="56"/>
        <v>0</v>
      </c>
      <c r="Z91" s="122"/>
      <c r="AA91" s="184">
        <f t="shared" si="57"/>
        <v>0</v>
      </c>
      <c r="AB91" s="104"/>
      <c r="AC91" s="100">
        <f t="shared" si="58"/>
        <v>0</v>
      </c>
      <c r="AD91" s="122"/>
      <c r="AE91" s="147">
        <f t="shared" si="59"/>
        <v>0</v>
      </c>
      <c r="AF91" s="122"/>
      <c r="AG91" s="147">
        <f t="shared" si="60"/>
        <v>0</v>
      </c>
      <c r="AH91" s="122"/>
      <c r="AI91" s="147">
        <f t="shared" si="61"/>
        <v>0</v>
      </c>
      <c r="AJ91" s="288"/>
      <c r="AK91" s="147">
        <f t="shared" si="62"/>
        <v>0</v>
      </c>
      <c r="AL91" s="288"/>
      <c r="AM91" s="147">
        <f t="shared" si="63"/>
        <v>0</v>
      </c>
      <c r="AN91" s="122"/>
      <c r="AO91" s="147">
        <f t="shared" si="64"/>
        <v>0</v>
      </c>
      <c r="AP91" s="104"/>
      <c r="AQ91" s="100">
        <f t="shared" si="65"/>
        <v>0</v>
      </c>
      <c r="AR91" s="171"/>
      <c r="AS91" s="140">
        <f t="shared" si="66"/>
        <v>0</v>
      </c>
      <c r="AT91" s="83">
        <f t="shared" si="45"/>
        <v>0</v>
      </c>
    </row>
    <row r="92" spans="1:46" ht="15" customHeight="1">
      <c r="A92" s="85" t="s">
        <v>308</v>
      </c>
      <c r="B92" t="s">
        <v>66</v>
      </c>
      <c r="C92" s="18" t="s">
        <v>5</v>
      </c>
      <c r="D92" s="19">
        <v>118</v>
      </c>
      <c r="E92" s="20">
        <f t="shared" ref="E92:E113" si="67">F92+H92+J92+L92+N92++V92+Z92+AH92+AN92+P92+R92+T92+AB92+AD92+AF92+AP92+AR92+X92+AJ92+AL92</f>
        <v>0</v>
      </c>
      <c r="F92" s="75"/>
      <c r="G92" s="100">
        <f t="shared" si="49"/>
        <v>0</v>
      </c>
      <c r="H92" s="122"/>
      <c r="I92" s="147">
        <f t="shared" si="50"/>
        <v>0</v>
      </c>
      <c r="J92" s="122"/>
      <c r="K92" s="147">
        <f t="shared" si="51"/>
        <v>0</v>
      </c>
      <c r="L92" s="122"/>
      <c r="M92" s="147">
        <f t="shared" si="46"/>
        <v>0</v>
      </c>
      <c r="N92" s="122"/>
      <c r="O92" s="147">
        <f t="shared" si="47"/>
        <v>0</v>
      </c>
      <c r="P92" s="104"/>
      <c r="Q92" s="100">
        <f t="shared" si="52"/>
        <v>0</v>
      </c>
      <c r="R92" s="183"/>
      <c r="S92" s="184">
        <f t="shared" si="53"/>
        <v>0</v>
      </c>
      <c r="T92" s="183"/>
      <c r="U92" s="184">
        <f t="shared" si="54"/>
        <v>0</v>
      </c>
      <c r="V92" s="122"/>
      <c r="W92" s="147">
        <f t="shared" si="55"/>
        <v>0</v>
      </c>
      <c r="X92" s="122"/>
      <c r="Y92" s="147">
        <f t="shared" si="56"/>
        <v>0</v>
      </c>
      <c r="Z92" s="122"/>
      <c r="AA92" s="184">
        <f t="shared" si="57"/>
        <v>0</v>
      </c>
      <c r="AB92" s="104"/>
      <c r="AC92" s="100">
        <f t="shared" si="58"/>
        <v>0</v>
      </c>
      <c r="AD92" s="122"/>
      <c r="AE92" s="147">
        <f t="shared" si="59"/>
        <v>0</v>
      </c>
      <c r="AF92" s="122"/>
      <c r="AG92" s="147">
        <f t="shared" si="60"/>
        <v>0</v>
      </c>
      <c r="AH92" s="122"/>
      <c r="AI92" s="147">
        <f t="shared" si="61"/>
        <v>0</v>
      </c>
      <c r="AJ92" s="288"/>
      <c r="AK92" s="147">
        <f t="shared" si="62"/>
        <v>0</v>
      </c>
      <c r="AL92" s="288"/>
      <c r="AM92" s="147">
        <f t="shared" si="63"/>
        <v>0</v>
      </c>
      <c r="AN92" s="122"/>
      <c r="AO92" s="147">
        <f t="shared" si="64"/>
        <v>0</v>
      </c>
      <c r="AP92" s="104"/>
      <c r="AQ92" s="100">
        <f t="shared" si="65"/>
        <v>0</v>
      </c>
      <c r="AR92" s="171"/>
      <c r="AS92" s="140">
        <f t="shared" si="66"/>
        <v>0</v>
      </c>
      <c r="AT92" s="83">
        <f t="shared" si="45"/>
        <v>0</v>
      </c>
    </row>
    <row r="93" spans="1:46" ht="15" customHeight="1">
      <c r="A93" s="85" t="s">
        <v>318</v>
      </c>
      <c r="B93" s="14" t="s">
        <v>66</v>
      </c>
      <c r="C93" s="18" t="s">
        <v>9</v>
      </c>
      <c r="D93" s="19">
        <v>35</v>
      </c>
      <c r="E93" s="20">
        <f t="shared" si="67"/>
        <v>0</v>
      </c>
      <c r="F93" s="75"/>
      <c r="G93" s="100">
        <f t="shared" si="49"/>
        <v>0</v>
      </c>
      <c r="H93" s="122"/>
      <c r="I93" s="147">
        <f t="shared" si="50"/>
        <v>0</v>
      </c>
      <c r="J93" s="122"/>
      <c r="K93" s="147">
        <f t="shared" si="51"/>
        <v>0</v>
      </c>
      <c r="L93" s="122"/>
      <c r="M93" s="147">
        <f t="shared" si="46"/>
        <v>0</v>
      </c>
      <c r="N93" s="122"/>
      <c r="O93" s="147">
        <f t="shared" si="47"/>
        <v>0</v>
      </c>
      <c r="P93" s="104"/>
      <c r="Q93" s="100">
        <f t="shared" si="52"/>
        <v>0</v>
      </c>
      <c r="R93" s="183"/>
      <c r="S93" s="184">
        <f t="shared" si="53"/>
        <v>0</v>
      </c>
      <c r="T93" s="183"/>
      <c r="U93" s="184">
        <f t="shared" si="54"/>
        <v>0</v>
      </c>
      <c r="V93" s="122"/>
      <c r="W93" s="147">
        <f t="shared" si="55"/>
        <v>0</v>
      </c>
      <c r="X93" s="122"/>
      <c r="Y93" s="147">
        <f t="shared" si="56"/>
        <v>0</v>
      </c>
      <c r="Z93" s="122"/>
      <c r="AA93" s="184">
        <f t="shared" si="57"/>
        <v>0</v>
      </c>
      <c r="AB93" s="104"/>
      <c r="AC93" s="100">
        <f t="shared" si="58"/>
        <v>0</v>
      </c>
      <c r="AD93" s="122"/>
      <c r="AE93" s="147">
        <f t="shared" si="59"/>
        <v>0</v>
      </c>
      <c r="AF93" s="122"/>
      <c r="AG93" s="147">
        <f t="shared" si="60"/>
        <v>0</v>
      </c>
      <c r="AH93" s="122"/>
      <c r="AI93" s="147">
        <f t="shared" si="61"/>
        <v>0</v>
      </c>
      <c r="AJ93" s="288"/>
      <c r="AK93" s="147">
        <f t="shared" si="62"/>
        <v>0</v>
      </c>
      <c r="AL93" s="288"/>
      <c r="AM93" s="147">
        <f t="shared" si="63"/>
        <v>0</v>
      </c>
      <c r="AN93" s="122"/>
      <c r="AO93" s="147">
        <f t="shared" si="64"/>
        <v>0</v>
      </c>
      <c r="AP93" s="104"/>
      <c r="AQ93" s="100">
        <f t="shared" si="65"/>
        <v>0</v>
      </c>
      <c r="AR93" s="171"/>
      <c r="AS93" s="140">
        <f t="shared" si="66"/>
        <v>0</v>
      </c>
      <c r="AT93" s="83">
        <f t="shared" si="45"/>
        <v>0</v>
      </c>
    </row>
    <row r="94" spans="1:46" ht="15" customHeight="1">
      <c r="A94" s="85" t="s">
        <v>319</v>
      </c>
      <c r="B94" s="14" t="s">
        <v>66</v>
      </c>
      <c r="C94" s="18" t="s">
        <v>6</v>
      </c>
      <c r="D94" s="19">
        <v>100</v>
      </c>
      <c r="E94" s="20">
        <f t="shared" si="67"/>
        <v>0</v>
      </c>
      <c r="F94" s="75"/>
      <c r="G94" s="100">
        <f t="shared" si="49"/>
        <v>0</v>
      </c>
      <c r="H94" s="122"/>
      <c r="I94" s="147">
        <f t="shared" si="50"/>
        <v>0</v>
      </c>
      <c r="J94" s="122"/>
      <c r="K94" s="147">
        <f t="shared" si="51"/>
        <v>0</v>
      </c>
      <c r="L94" s="122"/>
      <c r="M94" s="147">
        <f t="shared" si="46"/>
        <v>0</v>
      </c>
      <c r="N94" s="122"/>
      <c r="O94" s="147">
        <f t="shared" si="47"/>
        <v>0</v>
      </c>
      <c r="P94" s="104"/>
      <c r="Q94" s="100">
        <f t="shared" si="52"/>
        <v>0</v>
      </c>
      <c r="R94" s="183"/>
      <c r="S94" s="184">
        <f t="shared" si="53"/>
        <v>0</v>
      </c>
      <c r="T94" s="183"/>
      <c r="U94" s="184">
        <f t="shared" si="54"/>
        <v>0</v>
      </c>
      <c r="V94" s="122"/>
      <c r="W94" s="147">
        <f t="shared" si="55"/>
        <v>0</v>
      </c>
      <c r="X94" s="122"/>
      <c r="Y94" s="147">
        <f t="shared" si="56"/>
        <v>0</v>
      </c>
      <c r="Z94" s="122"/>
      <c r="AA94" s="184">
        <f t="shared" si="57"/>
        <v>0</v>
      </c>
      <c r="AB94" s="104"/>
      <c r="AC94" s="100">
        <f t="shared" si="58"/>
        <v>0</v>
      </c>
      <c r="AD94" s="122"/>
      <c r="AE94" s="147">
        <f t="shared" si="59"/>
        <v>0</v>
      </c>
      <c r="AF94" s="122"/>
      <c r="AG94" s="147">
        <f t="shared" si="60"/>
        <v>0</v>
      </c>
      <c r="AH94" s="122"/>
      <c r="AI94" s="147">
        <f t="shared" si="61"/>
        <v>0</v>
      </c>
      <c r="AJ94" s="288"/>
      <c r="AK94" s="147">
        <f t="shared" si="62"/>
        <v>0</v>
      </c>
      <c r="AL94" s="288"/>
      <c r="AM94" s="147">
        <f t="shared" si="63"/>
        <v>0</v>
      </c>
      <c r="AN94" s="122"/>
      <c r="AO94" s="147">
        <f t="shared" si="64"/>
        <v>0</v>
      </c>
      <c r="AP94" s="104"/>
      <c r="AQ94" s="100">
        <f t="shared" si="65"/>
        <v>0</v>
      </c>
      <c r="AR94" s="171"/>
      <c r="AS94" s="140">
        <f t="shared" si="66"/>
        <v>0</v>
      </c>
      <c r="AT94" s="83">
        <f t="shared" si="45"/>
        <v>0</v>
      </c>
    </row>
    <row r="95" spans="1:46" ht="15" customHeight="1">
      <c r="A95" s="85" t="s">
        <v>320</v>
      </c>
      <c r="B95" s="14" t="s">
        <v>66</v>
      </c>
      <c r="C95" s="18" t="s">
        <v>6</v>
      </c>
      <c r="D95" s="19">
        <v>100</v>
      </c>
      <c r="E95" s="20">
        <f t="shared" si="67"/>
        <v>0</v>
      </c>
      <c r="F95" s="75"/>
      <c r="G95" s="100">
        <f t="shared" si="49"/>
        <v>0</v>
      </c>
      <c r="H95" s="122"/>
      <c r="I95" s="147">
        <f t="shared" si="50"/>
        <v>0</v>
      </c>
      <c r="J95" s="122"/>
      <c r="K95" s="147">
        <f t="shared" si="51"/>
        <v>0</v>
      </c>
      <c r="L95" s="122"/>
      <c r="M95" s="147">
        <f t="shared" si="46"/>
        <v>0</v>
      </c>
      <c r="N95" s="122"/>
      <c r="O95" s="147">
        <f t="shared" si="47"/>
        <v>0</v>
      </c>
      <c r="P95" s="104"/>
      <c r="Q95" s="100">
        <f t="shared" si="52"/>
        <v>0</v>
      </c>
      <c r="R95" s="183"/>
      <c r="S95" s="184">
        <f t="shared" si="53"/>
        <v>0</v>
      </c>
      <c r="T95" s="183"/>
      <c r="U95" s="184">
        <f t="shared" si="54"/>
        <v>0</v>
      </c>
      <c r="V95" s="122"/>
      <c r="W95" s="147">
        <f t="shared" si="55"/>
        <v>0</v>
      </c>
      <c r="X95" s="122"/>
      <c r="Y95" s="147">
        <f t="shared" si="56"/>
        <v>0</v>
      </c>
      <c r="Z95" s="122"/>
      <c r="AA95" s="184">
        <f t="shared" si="57"/>
        <v>0</v>
      </c>
      <c r="AB95" s="104"/>
      <c r="AC95" s="100">
        <f t="shared" si="58"/>
        <v>0</v>
      </c>
      <c r="AD95" s="122"/>
      <c r="AE95" s="147">
        <f t="shared" si="59"/>
        <v>0</v>
      </c>
      <c r="AF95" s="122"/>
      <c r="AG95" s="147">
        <f t="shared" si="60"/>
        <v>0</v>
      </c>
      <c r="AH95" s="122"/>
      <c r="AI95" s="147">
        <f t="shared" si="61"/>
        <v>0</v>
      </c>
      <c r="AJ95" s="288"/>
      <c r="AK95" s="147">
        <f t="shared" si="62"/>
        <v>0</v>
      </c>
      <c r="AL95" s="288"/>
      <c r="AM95" s="147">
        <f t="shared" si="63"/>
        <v>0</v>
      </c>
      <c r="AN95" s="122"/>
      <c r="AO95" s="147">
        <f t="shared" si="64"/>
        <v>0</v>
      </c>
      <c r="AP95" s="104"/>
      <c r="AQ95" s="100">
        <f t="shared" si="65"/>
        <v>0</v>
      </c>
      <c r="AR95" s="171"/>
      <c r="AS95" s="140">
        <f t="shared" si="66"/>
        <v>0</v>
      </c>
      <c r="AT95" s="83">
        <f t="shared" si="45"/>
        <v>0</v>
      </c>
    </row>
    <row r="96" spans="1:46" ht="15" customHeight="1">
      <c r="A96" s="85" t="s">
        <v>330</v>
      </c>
      <c r="B96" s="14" t="s">
        <v>66</v>
      </c>
      <c r="C96" s="18" t="s">
        <v>7</v>
      </c>
      <c r="D96" s="19">
        <v>75</v>
      </c>
      <c r="E96" s="20">
        <f t="shared" si="67"/>
        <v>0</v>
      </c>
      <c r="F96" s="75"/>
      <c r="G96" s="100">
        <f t="shared" si="49"/>
        <v>0</v>
      </c>
      <c r="H96" s="122"/>
      <c r="I96" s="147">
        <f t="shared" si="50"/>
        <v>0</v>
      </c>
      <c r="J96" s="122"/>
      <c r="K96" s="147">
        <f t="shared" si="51"/>
        <v>0</v>
      </c>
      <c r="L96" s="122"/>
      <c r="M96" s="147">
        <f t="shared" si="46"/>
        <v>0</v>
      </c>
      <c r="N96" s="122"/>
      <c r="O96" s="147">
        <f t="shared" si="47"/>
        <v>0</v>
      </c>
      <c r="P96" s="104"/>
      <c r="Q96" s="100">
        <f t="shared" si="52"/>
        <v>0</v>
      </c>
      <c r="R96" s="183"/>
      <c r="S96" s="184">
        <f t="shared" si="53"/>
        <v>0</v>
      </c>
      <c r="T96" s="183"/>
      <c r="U96" s="184">
        <f t="shared" si="54"/>
        <v>0</v>
      </c>
      <c r="V96" s="122"/>
      <c r="W96" s="147">
        <f t="shared" si="55"/>
        <v>0</v>
      </c>
      <c r="X96" s="122"/>
      <c r="Y96" s="147">
        <f t="shared" si="56"/>
        <v>0</v>
      </c>
      <c r="Z96" s="122"/>
      <c r="AA96" s="184">
        <f t="shared" si="57"/>
        <v>0</v>
      </c>
      <c r="AB96" s="104"/>
      <c r="AC96" s="100">
        <f t="shared" si="58"/>
        <v>0</v>
      </c>
      <c r="AD96" s="122"/>
      <c r="AE96" s="147">
        <f t="shared" si="59"/>
        <v>0</v>
      </c>
      <c r="AF96" s="122"/>
      <c r="AG96" s="147">
        <f t="shared" si="60"/>
        <v>0</v>
      </c>
      <c r="AH96" s="122"/>
      <c r="AI96" s="147">
        <f t="shared" si="61"/>
        <v>0</v>
      </c>
      <c r="AJ96" s="288"/>
      <c r="AK96" s="147">
        <f t="shared" si="62"/>
        <v>0</v>
      </c>
      <c r="AL96" s="288"/>
      <c r="AM96" s="147">
        <f t="shared" si="63"/>
        <v>0</v>
      </c>
      <c r="AN96" s="122"/>
      <c r="AO96" s="147">
        <f t="shared" si="64"/>
        <v>0</v>
      </c>
      <c r="AP96" s="104"/>
      <c r="AQ96" s="100">
        <f t="shared" si="65"/>
        <v>0</v>
      </c>
      <c r="AR96" s="171"/>
      <c r="AS96" s="140">
        <f t="shared" si="66"/>
        <v>0</v>
      </c>
      <c r="AT96" s="83">
        <f t="shared" si="45"/>
        <v>0</v>
      </c>
    </row>
    <row r="97" spans="1:46" ht="15" customHeight="1">
      <c r="A97" s="91" t="s">
        <v>386</v>
      </c>
      <c r="B97" s="14" t="s">
        <v>66</v>
      </c>
      <c r="C97" s="18" t="s">
        <v>9</v>
      </c>
      <c r="D97" s="19">
        <v>35</v>
      </c>
      <c r="E97" s="20">
        <f t="shared" si="67"/>
        <v>0</v>
      </c>
      <c r="F97" s="75"/>
      <c r="G97" s="100">
        <f t="shared" si="49"/>
        <v>0</v>
      </c>
      <c r="H97" s="122"/>
      <c r="I97" s="147">
        <f t="shared" si="50"/>
        <v>0</v>
      </c>
      <c r="J97" s="122"/>
      <c r="K97" s="147">
        <f t="shared" si="51"/>
        <v>0</v>
      </c>
      <c r="L97" s="122"/>
      <c r="M97" s="147">
        <f t="shared" si="46"/>
        <v>0</v>
      </c>
      <c r="N97" s="122"/>
      <c r="O97" s="147">
        <f t="shared" si="47"/>
        <v>0</v>
      </c>
      <c r="P97" s="104"/>
      <c r="Q97" s="100">
        <f t="shared" si="52"/>
        <v>0</v>
      </c>
      <c r="R97" s="183"/>
      <c r="S97" s="184">
        <f t="shared" si="53"/>
        <v>0</v>
      </c>
      <c r="T97" s="183"/>
      <c r="U97" s="184">
        <f t="shared" si="54"/>
        <v>0</v>
      </c>
      <c r="V97" s="183"/>
      <c r="W97" s="184">
        <f t="shared" si="55"/>
        <v>0</v>
      </c>
      <c r="X97" s="183"/>
      <c r="Y97" s="184">
        <f t="shared" si="56"/>
        <v>0</v>
      </c>
      <c r="Z97" s="183"/>
      <c r="AA97" s="184">
        <f t="shared" si="57"/>
        <v>0</v>
      </c>
      <c r="AB97" s="104"/>
      <c r="AC97" s="100">
        <f t="shared" si="58"/>
        <v>0</v>
      </c>
      <c r="AD97" s="122"/>
      <c r="AE97" s="147">
        <f t="shared" si="59"/>
        <v>0</v>
      </c>
      <c r="AF97" s="122"/>
      <c r="AG97" s="147">
        <f t="shared" si="60"/>
        <v>0</v>
      </c>
      <c r="AH97" s="122"/>
      <c r="AI97" s="147">
        <f t="shared" si="61"/>
        <v>0</v>
      </c>
      <c r="AJ97" s="288"/>
      <c r="AK97" s="147">
        <f t="shared" si="62"/>
        <v>0</v>
      </c>
      <c r="AL97" s="288"/>
      <c r="AM97" s="147">
        <f t="shared" si="63"/>
        <v>0</v>
      </c>
      <c r="AN97" s="122"/>
      <c r="AO97" s="147">
        <f t="shared" si="64"/>
        <v>0</v>
      </c>
      <c r="AP97" s="104"/>
      <c r="AQ97" s="100">
        <f t="shared" si="65"/>
        <v>0</v>
      </c>
      <c r="AR97" s="171"/>
      <c r="AS97" s="140">
        <f t="shared" si="66"/>
        <v>0</v>
      </c>
      <c r="AT97" s="83">
        <f t="shared" si="45"/>
        <v>0</v>
      </c>
    </row>
    <row r="98" spans="1:46" ht="15" customHeight="1">
      <c r="A98" s="91" t="s">
        <v>387</v>
      </c>
      <c r="B98" s="14" t="s">
        <v>66</v>
      </c>
      <c r="C98" s="18" t="s">
        <v>9</v>
      </c>
      <c r="D98" s="19">
        <v>35</v>
      </c>
      <c r="E98" s="20">
        <f t="shared" si="67"/>
        <v>0</v>
      </c>
      <c r="F98" s="75"/>
      <c r="G98" s="100">
        <f t="shared" si="49"/>
        <v>0</v>
      </c>
      <c r="H98" s="122"/>
      <c r="I98" s="147">
        <f t="shared" si="50"/>
        <v>0</v>
      </c>
      <c r="J98" s="122"/>
      <c r="K98" s="147">
        <f t="shared" si="51"/>
        <v>0</v>
      </c>
      <c r="L98" s="122"/>
      <c r="M98" s="147">
        <f t="shared" si="46"/>
        <v>0</v>
      </c>
      <c r="N98" s="122"/>
      <c r="O98" s="147">
        <f t="shared" si="47"/>
        <v>0</v>
      </c>
      <c r="P98" s="104"/>
      <c r="Q98" s="100">
        <f t="shared" si="52"/>
        <v>0</v>
      </c>
      <c r="R98" s="183"/>
      <c r="S98" s="184">
        <f t="shared" si="53"/>
        <v>0</v>
      </c>
      <c r="T98" s="183"/>
      <c r="U98" s="184">
        <f t="shared" si="54"/>
        <v>0</v>
      </c>
      <c r="V98" s="183"/>
      <c r="W98" s="184">
        <f t="shared" si="55"/>
        <v>0</v>
      </c>
      <c r="X98" s="183"/>
      <c r="Y98" s="184">
        <f t="shared" si="56"/>
        <v>0</v>
      </c>
      <c r="Z98" s="183"/>
      <c r="AA98" s="184">
        <f t="shared" si="57"/>
        <v>0</v>
      </c>
      <c r="AB98" s="104"/>
      <c r="AC98" s="100">
        <f t="shared" si="58"/>
        <v>0</v>
      </c>
      <c r="AD98" s="122"/>
      <c r="AE98" s="147">
        <f t="shared" si="59"/>
        <v>0</v>
      </c>
      <c r="AF98" s="122"/>
      <c r="AG98" s="147">
        <f t="shared" si="60"/>
        <v>0</v>
      </c>
      <c r="AH98" s="122"/>
      <c r="AI98" s="147">
        <f t="shared" si="61"/>
        <v>0</v>
      </c>
      <c r="AJ98" s="288"/>
      <c r="AK98" s="147">
        <f t="shared" si="62"/>
        <v>0</v>
      </c>
      <c r="AL98" s="288"/>
      <c r="AM98" s="147">
        <f t="shared" si="63"/>
        <v>0</v>
      </c>
      <c r="AN98" s="122"/>
      <c r="AO98" s="147">
        <f t="shared" si="64"/>
        <v>0</v>
      </c>
      <c r="AP98" s="104"/>
      <c r="AQ98" s="100">
        <f t="shared" si="65"/>
        <v>0</v>
      </c>
      <c r="AR98" s="171"/>
      <c r="AS98" s="140">
        <f t="shared" si="66"/>
        <v>0</v>
      </c>
      <c r="AT98" s="83">
        <f t="shared" si="45"/>
        <v>0</v>
      </c>
    </row>
    <row r="99" spans="1:46" ht="15" customHeight="1">
      <c r="A99" s="91" t="s">
        <v>388</v>
      </c>
      <c r="B99" s="14" t="s">
        <v>66</v>
      </c>
      <c r="C99" s="18" t="s">
        <v>9</v>
      </c>
      <c r="D99" s="19">
        <v>35</v>
      </c>
      <c r="E99" s="20">
        <f t="shared" si="67"/>
        <v>0</v>
      </c>
      <c r="F99" s="75"/>
      <c r="G99" s="100">
        <f t="shared" si="49"/>
        <v>0</v>
      </c>
      <c r="H99" s="122"/>
      <c r="I99" s="147">
        <f t="shared" si="50"/>
        <v>0</v>
      </c>
      <c r="J99" s="122"/>
      <c r="K99" s="147">
        <f t="shared" si="51"/>
        <v>0</v>
      </c>
      <c r="L99" s="122"/>
      <c r="M99" s="147">
        <f t="shared" si="46"/>
        <v>0</v>
      </c>
      <c r="N99" s="122"/>
      <c r="O99" s="147">
        <f t="shared" si="47"/>
        <v>0</v>
      </c>
      <c r="P99" s="104"/>
      <c r="Q99" s="100">
        <f t="shared" si="52"/>
        <v>0</v>
      </c>
      <c r="R99" s="183"/>
      <c r="S99" s="184">
        <f t="shared" si="53"/>
        <v>0</v>
      </c>
      <c r="T99" s="183"/>
      <c r="U99" s="184">
        <f t="shared" si="54"/>
        <v>0</v>
      </c>
      <c r="V99" s="183"/>
      <c r="W99" s="184">
        <f t="shared" si="55"/>
        <v>0</v>
      </c>
      <c r="X99" s="183"/>
      <c r="Y99" s="184">
        <f t="shared" si="56"/>
        <v>0</v>
      </c>
      <c r="Z99" s="183"/>
      <c r="AA99" s="184">
        <f t="shared" si="57"/>
        <v>0</v>
      </c>
      <c r="AB99" s="104"/>
      <c r="AC99" s="100">
        <f t="shared" si="58"/>
        <v>0</v>
      </c>
      <c r="AD99" s="122"/>
      <c r="AE99" s="147">
        <f t="shared" si="59"/>
        <v>0</v>
      </c>
      <c r="AF99" s="122"/>
      <c r="AG99" s="147">
        <f t="shared" si="60"/>
        <v>0</v>
      </c>
      <c r="AH99" s="122"/>
      <c r="AI99" s="147">
        <f t="shared" si="61"/>
        <v>0</v>
      </c>
      <c r="AJ99" s="288"/>
      <c r="AK99" s="147">
        <f t="shared" si="62"/>
        <v>0</v>
      </c>
      <c r="AL99" s="288"/>
      <c r="AM99" s="147">
        <f t="shared" si="63"/>
        <v>0</v>
      </c>
      <c r="AN99" s="122"/>
      <c r="AO99" s="147">
        <f t="shared" si="64"/>
        <v>0</v>
      </c>
      <c r="AP99" s="104"/>
      <c r="AQ99" s="100">
        <f t="shared" si="65"/>
        <v>0</v>
      </c>
      <c r="AR99" s="171"/>
      <c r="AS99" s="140">
        <f t="shared" si="66"/>
        <v>0</v>
      </c>
      <c r="AT99" s="83">
        <f t="shared" si="45"/>
        <v>0</v>
      </c>
    </row>
    <row r="100" spans="1:46" ht="15" customHeight="1">
      <c r="A100" s="91" t="s">
        <v>389</v>
      </c>
      <c r="B100" s="14" t="s">
        <v>66</v>
      </c>
      <c r="C100" s="18" t="s">
        <v>9</v>
      </c>
      <c r="D100" s="19">
        <v>35</v>
      </c>
      <c r="E100" s="20">
        <f t="shared" si="67"/>
        <v>53</v>
      </c>
      <c r="F100" s="75"/>
      <c r="G100" s="100">
        <f t="shared" si="49"/>
        <v>0</v>
      </c>
      <c r="H100" s="122"/>
      <c r="I100" s="147">
        <f t="shared" si="50"/>
        <v>0</v>
      </c>
      <c r="J100" s="122"/>
      <c r="K100" s="147">
        <f t="shared" si="51"/>
        <v>0</v>
      </c>
      <c r="L100" s="122">
        <v>53</v>
      </c>
      <c r="M100" s="147">
        <f t="shared" si="46"/>
        <v>1855</v>
      </c>
      <c r="N100" s="122"/>
      <c r="O100" s="147">
        <f t="shared" si="47"/>
        <v>0</v>
      </c>
      <c r="P100" s="104"/>
      <c r="Q100" s="100">
        <f t="shared" si="52"/>
        <v>0</v>
      </c>
      <c r="R100" s="183"/>
      <c r="S100" s="184">
        <f t="shared" si="53"/>
        <v>0</v>
      </c>
      <c r="T100" s="183"/>
      <c r="U100" s="184">
        <f t="shared" si="54"/>
        <v>0</v>
      </c>
      <c r="V100" s="183"/>
      <c r="W100" s="184">
        <f t="shared" si="55"/>
        <v>0</v>
      </c>
      <c r="X100" s="183"/>
      <c r="Y100" s="184">
        <f t="shared" si="56"/>
        <v>0</v>
      </c>
      <c r="Z100" s="183"/>
      <c r="AA100" s="184">
        <f t="shared" si="57"/>
        <v>0</v>
      </c>
      <c r="AB100" s="104"/>
      <c r="AC100" s="100">
        <f t="shared" si="58"/>
        <v>0</v>
      </c>
      <c r="AD100" s="122"/>
      <c r="AE100" s="147">
        <f t="shared" si="59"/>
        <v>0</v>
      </c>
      <c r="AF100" s="122"/>
      <c r="AG100" s="147">
        <f t="shared" si="60"/>
        <v>0</v>
      </c>
      <c r="AH100" s="122"/>
      <c r="AI100" s="147">
        <f t="shared" si="61"/>
        <v>0</v>
      </c>
      <c r="AJ100" s="288"/>
      <c r="AK100" s="147">
        <f t="shared" si="62"/>
        <v>0</v>
      </c>
      <c r="AL100" s="288"/>
      <c r="AM100" s="147">
        <f t="shared" si="63"/>
        <v>0</v>
      </c>
      <c r="AN100" s="122"/>
      <c r="AO100" s="147">
        <f t="shared" si="64"/>
        <v>0</v>
      </c>
      <c r="AP100" s="104"/>
      <c r="AQ100" s="100">
        <f t="shared" si="65"/>
        <v>0</v>
      </c>
      <c r="AR100" s="171"/>
      <c r="AS100" s="140">
        <f t="shared" si="66"/>
        <v>0</v>
      </c>
      <c r="AT100" s="83">
        <f t="shared" si="45"/>
        <v>1855</v>
      </c>
    </row>
    <row r="101" spans="1:46" ht="15" customHeight="1">
      <c r="A101" s="85" t="s">
        <v>336</v>
      </c>
      <c r="B101" s="14" t="s">
        <v>66</v>
      </c>
      <c r="C101" s="18" t="s">
        <v>9</v>
      </c>
      <c r="D101" s="19">
        <v>35</v>
      </c>
      <c r="E101" s="20">
        <f t="shared" si="67"/>
        <v>0</v>
      </c>
      <c r="F101" s="75"/>
      <c r="G101" s="100">
        <f t="shared" si="49"/>
        <v>0</v>
      </c>
      <c r="H101" s="122"/>
      <c r="I101" s="147">
        <f t="shared" si="50"/>
        <v>0</v>
      </c>
      <c r="J101" s="122"/>
      <c r="K101" s="147">
        <f t="shared" si="51"/>
        <v>0</v>
      </c>
      <c r="L101" s="122"/>
      <c r="M101" s="147">
        <f t="shared" si="46"/>
        <v>0</v>
      </c>
      <c r="N101" s="122"/>
      <c r="O101" s="147">
        <f t="shared" si="47"/>
        <v>0</v>
      </c>
      <c r="P101" s="104"/>
      <c r="Q101" s="100">
        <f t="shared" si="52"/>
        <v>0</v>
      </c>
      <c r="R101" s="183"/>
      <c r="S101" s="184">
        <f t="shared" si="53"/>
        <v>0</v>
      </c>
      <c r="T101" s="183"/>
      <c r="U101" s="184">
        <f t="shared" si="54"/>
        <v>0</v>
      </c>
      <c r="V101" s="183"/>
      <c r="W101" s="184">
        <f t="shared" si="55"/>
        <v>0</v>
      </c>
      <c r="X101" s="183"/>
      <c r="Y101" s="184">
        <f t="shared" si="56"/>
        <v>0</v>
      </c>
      <c r="Z101" s="183"/>
      <c r="AA101" s="184">
        <f t="shared" si="57"/>
        <v>0</v>
      </c>
      <c r="AB101" s="104"/>
      <c r="AC101" s="100">
        <f t="shared" si="58"/>
        <v>0</v>
      </c>
      <c r="AD101" s="122"/>
      <c r="AE101" s="147">
        <f t="shared" si="59"/>
        <v>0</v>
      </c>
      <c r="AF101" s="122"/>
      <c r="AG101" s="147">
        <f t="shared" si="60"/>
        <v>0</v>
      </c>
      <c r="AH101" s="122"/>
      <c r="AI101" s="147">
        <f t="shared" si="61"/>
        <v>0</v>
      </c>
      <c r="AJ101" s="288"/>
      <c r="AK101" s="147">
        <f t="shared" si="62"/>
        <v>0</v>
      </c>
      <c r="AL101" s="288"/>
      <c r="AM101" s="147">
        <f t="shared" si="63"/>
        <v>0</v>
      </c>
      <c r="AN101" s="122"/>
      <c r="AO101" s="147">
        <f t="shared" si="64"/>
        <v>0</v>
      </c>
      <c r="AP101" s="104"/>
      <c r="AQ101" s="100">
        <f t="shared" si="65"/>
        <v>0</v>
      </c>
      <c r="AR101" s="171"/>
      <c r="AS101" s="140">
        <f t="shared" si="66"/>
        <v>0</v>
      </c>
      <c r="AT101" s="83">
        <f t="shared" si="45"/>
        <v>0</v>
      </c>
    </row>
    <row r="102" spans="1:46" ht="15" customHeight="1">
      <c r="A102" s="85" t="s">
        <v>340</v>
      </c>
      <c r="B102" s="14" t="s">
        <v>66</v>
      </c>
      <c r="C102" s="18" t="s">
        <v>9</v>
      </c>
      <c r="D102" s="19">
        <v>35</v>
      </c>
      <c r="E102" s="20">
        <f t="shared" si="67"/>
        <v>0</v>
      </c>
      <c r="F102" s="75"/>
      <c r="G102" s="100">
        <f t="shared" si="49"/>
        <v>0</v>
      </c>
      <c r="H102" s="107"/>
      <c r="I102" s="147">
        <f t="shared" si="50"/>
        <v>0</v>
      </c>
      <c r="J102" s="214"/>
      <c r="K102" s="147">
        <f t="shared" si="51"/>
        <v>0</v>
      </c>
      <c r="L102" s="214"/>
      <c r="M102" s="147">
        <f t="shared" si="46"/>
        <v>0</v>
      </c>
      <c r="N102" s="214"/>
      <c r="O102" s="147">
        <f t="shared" si="47"/>
        <v>0</v>
      </c>
      <c r="P102" s="75"/>
      <c r="Q102" s="100">
        <f t="shared" si="52"/>
        <v>0</v>
      </c>
      <c r="R102" s="233"/>
      <c r="S102" s="184">
        <f t="shared" si="53"/>
        <v>0</v>
      </c>
      <c r="T102" s="234"/>
      <c r="U102" s="184">
        <f t="shared" si="54"/>
        <v>0</v>
      </c>
      <c r="V102" s="234"/>
      <c r="W102" s="184">
        <f t="shared" si="55"/>
        <v>0</v>
      </c>
      <c r="X102" s="283"/>
      <c r="Y102" s="281">
        <f t="shared" si="56"/>
        <v>0</v>
      </c>
      <c r="Z102" s="234"/>
      <c r="AA102" s="184">
        <f t="shared" si="57"/>
        <v>0</v>
      </c>
      <c r="AB102" s="75"/>
      <c r="AC102" s="100">
        <f t="shared" si="58"/>
        <v>0</v>
      </c>
      <c r="AD102" s="107"/>
      <c r="AE102" s="147">
        <f t="shared" si="59"/>
        <v>0</v>
      </c>
      <c r="AF102" s="107"/>
      <c r="AG102" s="147">
        <f t="shared" si="60"/>
        <v>0</v>
      </c>
      <c r="AH102" s="107"/>
      <c r="AI102" s="147">
        <f t="shared" si="61"/>
        <v>0</v>
      </c>
      <c r="AJ102" s="289"/>
      <c r="AK102" s="146">
        <f t="shared" si="62"/>
        <v>0</v>
      </c>
      <c r="AL102" s="289"/>
      <c r="AM102" s="146">
        <f t="shared" si="63"/>
        <v>0</v>
      </c>
      <c r="AN102" s="107"/>
      <c r="AO102" s="147">
        <f t="shared" si="64"/>
        <v>0</v>
      </c>
      <c r="AP102" s="75"/>
      <c r="AQ102" s="100">
        <f t="shared" si="65"/>
        <v>0</v>
      </c>
      <c r="AR102" s="171"/>
      <c r="AS102" s="140">
        <f t="shared" si="66"/>
        <v>0</v>
      </c>
      <c r="AT102" s="83">
        <f t="shared" si="45"/>
        <v>0</v>
      </c>
    </row>
    <row r="103" spans="1:46" ht="15" customHeight="1">
      <c r="A103" s="85" t="s">
        <v>343</v>
      </c>
      <c r="B103" s="14" t="s">
        <v>66</v>
      </c>
      <c r="C103" s="18" t="s">
        <v>9</v>
      </c>
      <c r="D103" s="19">
        <v>35</v>
      </c>
      <c r="E103" s="20">
        <f t="shared" si="67"/>
        <v>0</v>
      </c>
      <c r="F103" s="75"/>
      <c r="G103" s="100">
        <f t="shared" si="49"/>
        <v>0</v>
      </c>
      <c r="H103" s="107"/>
      <c r="I103" s="147">
        <f t="shared" si="50"/>
        <v>0</v>
      </c>
      <c r="J103" s="214"/>
      <c r="K103" s="147">
        <f t="shared" si="51"/>
        <v>0</v>
      </c>
      <c r="L103" s="214"/>
      <c r="M103" s="147">
        <f t="shared" si="46"/>
        <v>0</v>
      </c>
      <c r="N103" s="214"/>
      <c r="O103" s="147">
        <f t="shared" si="47"/>
        <v>0</v>
      </c>
      <c r="P103" s="75"/>
      <c r="Q103" s="100">
        <f t="shared" si="52"/>
        <v>0</v>
      </c>
      <c r="R103" s="233"/>
      <c r="S103" s="184">
        <f t="shared" si="53"/>
        <v>0</v>
      </c>
      <c r="T103" s="234"/>
      <c r="U103" s="184">
        <f t="shared" si="54"/>
        <v>0</v>
      </c>
      <c r="V103" s="234"/>
      <c r="W103" s="184">
        <f t="shared" si="55"/>
        <v>0</v>
      </c>
      <c r="X103" s="283"/>
      <c r="Y103" s="281">
        <f t="shared" si="56"/>
        <v>0</v>
      </c>
      <c r="Z103" s="234"/>
      <c r="AA103" s="184">
        <f t="shared" si="57"/>
        <v>0</v>
      </c>
      <c r="AB103" s="75"/>
      <c r="AC103" s="100">
        <f t="shared" si="58"/>
        <v>0</v>
      </c>
      <c r="AD103" s="107"/>
      <c r="AE103" s="147">
        <f t="shared" si="59"/>
        <v>0</v>
      </c>
      <c r="AF103" s="107"/>
      <c r="AG103" s="147">
        <f t="shared" si="60"/>
        <v>0</v>
      </c>
      <c r="AH103" s="107"/>
      <c r="AI103" s="147">
        <f t="shared" si="61"/>
        <v>0</v>
      </c>
      <c r="AJ103" s="289"/>
      <c r="AK103" s="146">
        <f t="shared" si="62"/>
        <v>0</v>
      </c>
      <c r="AL103" s="289"/>
      <c r="AM103" s="146">
        <f t="shared" si="63"/>
        <v>0</v>
      </c>
      <c r="AN103" s="107"/>
      <c r="AO103" s="147">
        <f t="shared" si="64"/>
        <v>0</v>
      </c>
      <c r="AP103" s="75"/>
      <c r="AQ103" s="100">
        <f t="shared" si="65"/>
        <v>0</v>
      </c>
      <c r="AR103" s="171"/>
      <c r="AS103" s="140">
        <f t="shared" si="66"/>
        <v>0</v>
      </c>
      <c r="AT103" s="83">
        <f t="shared" si="45"/>
        <v>0</v>
      </c>
    </row>
    <row r="104" spans="1:46" ht="15" customHeight="1">
      <c r="A104" s="85" t="s">
        <v>348</v>
      </c>
      <c r="B104" s="14" t="s">
        <v>66</v>
      </c>
      <c r="C104" s="18" t="s">
        <v>4</v>
      </c>
      <c r="D104" s="19">
        <v>140</v>
      </c>
      <c r="E104" s="20">
        <f t="shared" si="67"/>
        <v>0</v>
      </c>
      <c r="F104" s="75"/>
      <c r="G104" s="100">
        <f t="shared" si="49"/>
        <v>0</v>
      </c>
      <c r="H104" s="107"/>
      <c r="I104" s="147">
        <f t="shared" si="50"/>
        <v>0</v>
      </c>
      <c r="J104" s="214"/>
      <c r="K104" s="147">
        <f t="shared" si="51"/>
        <v>0</v>
      </c>
      <c r="L104" s="214"/>
      <c r="M104" s="147">
        <f t="shared" si="46"/>
        <v>0</v>
      </c>
      <c r="N104" s="214"/>
      <c r="O104" s="147">
        <f t="shared" si="47"/>
        <v>0</v>
      </c>
      <c r="P104" s="75"/>
      <c r="Q104" s="100">
        <f t="shared" si="52"/>
        <v>0</v>
      </c>
      <c r="R104" s="233"/>
      <c r="S104" s="184">
        <f t="shared" si="53"/>
        <v>0</v>
      </c>
      <c r="T104" s="234"/>
      <c r="U104" s="184">
        <f t="shared" si="54"/>
        <v>0</v>
      </c>
      <c r="V104" s="234"/>
      <c r="W104" s="184">
        <f t="shared" si="55"/>
        <v>0</v>
      </c>
      <c r="X104" s="283"/>
      <c r="Y104" s="281">
        <f t="shared" si="56"/>
        <v>0</v>
      </c>
      <c r="Z104" s="234"/>
      <c r="AA104" s="184">
        <f t="shared" si="57"/>
        <v>0</v>
      </c>
      <c r="AB104" s="75"/>
      <c r="AC104" s="100">
        <f t="shared" si="58"/>
        <v>0</v>
      </c>
      <c r="AD104" s="107"/>
      <c r="AE104" s="147">
        <f t="shared" si="59"/>
        <v>0</v>
      </c>
      <c r="AF104" s="107"/>
      <c r="AG104" s="147">
        <f t="shared" si="60"/>
        <v>0</v>
      </c>
      <c r="AH104" s="107"/>
      <c r="AI104" s="147">
        <f t="shared" si="61"/>
        <v>0</v>
      </c>
      <c r="AJ104" s="289"/>
      <c r="AK104" s="146">
        <f t="shared" si="62"/>
        <v>0</v>
      </c>
      <c r="AL104" s="289"/>
      <c r="AM104" s="146">
        <f t="shared" si="63"/>
        <v>0</v>
      </c>
      <c r="AN104" s="107"/>
      <c r="AO104" s="147">
        <f t="shared" si="64"/>
        <v>0</v>
      </c>
      <c r="AP104" s="75"/>
      <c r="AQ104" s="100">
        <f t="shared" si="65"/>
        <v>0</v>
      </c>
      <c r="AR104" s="171"/>
      <c r="AS104" s="140">
        <f t="shared" si="66"/>
        <v>0</v>
      </c>
      <c r="AT104" s="83">
        <f t="shared" si="45"/>
        <v>0</v>
      </c>
    </row>
    <row r="105" spans="1:46" ht="15" customHeight="1">
      <c r="A105" s="85" t="s">
        <v>355</v>
      </c>
      <c r="B105" s="14" t="s">
        <v>66</v>
      </c>
      <c r="C105" s="18" t="s">
        <v>8</v>
      </c>
      <c r="D105" s="19">
        <v>60</v>
      </c>
      <c r="E105" s="20">
        <f t="shared" si="67"/>
        <v>0</v>
      </c>
      <c r="F105" s="75"/>
      <c r="G105" s="100">
        <f t="shared" si="49"/>
        <v>0</v>
      </c>
      <c r="H105" s="107"/>
      <c r="I105" s="147">
        <f t="shared" si="50"/>
        <v>0</v>
      </c>
      <c r="J105" s="214"/>
      <c r="K105" s="147">
        <f t="shared" si="51"/>
        <v>0</v>
      </c>
      <c r="L105" s="214"/>
      <c r="M105" s="147">
        <f t="shared" si="46"/>
        <v>0</v>
      </c>
      <c r="N105" s="214"/>
      <c r="O105" s="147">
        <f t="shared" si="47"/>
        <v>0</v>
      </c>
      <c r="P105" s="75"/>
      <c r="Q105" s="100">
        <f t="shared" si="52"/>
        <v>0</v>
      </c>
      <c r="R105" s="233"/>
      <c r="S105" s="184">
        <f t="shared" si="53"/>
        <v>0</v>
      </c>
      <c r="T105" s="234"/>
      <c r="U105" s="184">
        <f t="shared" si="54"/>
        <v>0</v>
      </c>
      <c r="V105" s="234"/>
      <c r="W105" s="184">
        <f t="shared" si="55"/>
        <v>0</v>
      </c>
      <c r="X105" s="283"/>
      <c r="Y105" s="281">
        <f t="shared" si="56"/>
        <v>0</v>
      </c>
      <c r="Z105" s="234"/>
      <c r="AA105" s="184">
        <f t="shared" si="57"/>
        <v>0</v>
      </c>
      <c r="AB105" s="75"/>
      <c r="AC105" s="100">
        <f t="shared" si="58"/>
        <v>0</v>
      </c>
      <c r="AD105" s="107"/>
      <c r="AE105" s="147">
        <f t="shared" si="59"/>
        <v>0</v>
      </c>
      <c r="AF105" s="107"/>
      <c r="AG105" s="147">
        <f t="shared" si="60"/>
        <v>0</v>
      </c>
      <c r="AH105" s="107"/>
      <c r="AI105" s="147">
        <f t="shared" si="61"/>
        <v>0</v>
      </c>
      <c r="AJ105" s="289"/>
      <c r="AK105" s="146">
        <f t="shared" si="62"/>
        <v>0</v>
      </c>
      <c r="AL105" s="289"/>
      <c r="AM105" s="146">
        <f t="shared" si="63"/>
        <v>0</v>
      </c>
      <c r="AN105" s="107"/>
      <c r="AO105" s="147">
        <f t="shared" si="64"/>
        <v>0</v>
      </c>
      <c r="AP105" s="75"/>
      <c r="AQ105" s="100">
        <f t="shared" si="65"/>
        <v>0</v>
      </c>
      <c r="AR105" s="171"/>
      <c r="AS105" s="140">
        <f t="shared" si="66"/>
        <v>0</v>
      </c>
      <c r="AT105" s="83">
        <f t="shared" si="45"/>
        <v>0</v>
      </c>
    </row>
    <row r="106" spans="1:46" ht="15" customHeight="1">
      <c r="A106" s="91" t="s">
        <v>372</v>
      </c>
      <c r="B106" s="14" t="s">
        <v>66</v>
      </c>
      <c r="C106" s="18" t="str">
        <f ca="1">IF($A106="","",INDEX(INDIRECT("'MA-Liste'!"&amp;$C$11),MATCH($A106,'MA-Liste'!$M:$M,FALSE)))</f>
        <v>G</v>
      </c>
      <c r="D106" s="19">
        <f t="shared" ref="D106:D108" ca="1" si="68">IF(OR($C106="",$C106=0),"",VLOOKUP($C106,Ansätze,$D$11,FALSE))</f>
        <v>35</v>
      </c>
      <c r="E106" s="20">
        <f t="shared" si="67"/>
        <v>0</v>
      </c>
      <c r="F106" s="75"/>
      <c r="G106" s="100">
        <f t="shared" ca="1" si="49"/>
        <v>0</v>
      </c>
      <c r="H106" s="107"/>
      <c r="I106" s="147">
        <f t="shared" ca="1" si="50"/>
        <v>0</v>
      </c>
      <c r="J106" s="214"/>
      <c r="K106" s="147">
        <f t="shared" ca="1" si="51"/>
        <v>0</v>
      </c>
      <c r="L106" s="214"/>
      <c r="M106" s="147">
        <f t="shared" ca="1" si="46"/>
        <v>0</v>
      </c>
      <c r="N106" s="214"/>
      <c r="O106" s="147">
        <f t="shared" ca="1" si="47"/>
        <v>0</v>
      </c>
      <c r="P106" s="75"/>
      <c r="Q106" s="100">
        <f t="shared" ca="1" si="52"/>
        <v>0</v>
      </c>
      <c r="R106" s="233"/>
      <c r="S106" s="184">
        <f t="shared" ca="1" si="53"/>
        <v>0</v>
      </c>
      <c r="T106" s="234"/>
      <c r="U106" s="184">
        <f t="shared" ca="1" si="54"/>
        <v>0</v>
      </c>
      <c r="V106" s="234"/>
      <c r="W106" s="184">
        <f t="shared" ca="1" si="55"/>
        <v>0</v>
      </c>
      <c r="X106" s="283"/>
      <c r="Y106" s="281">
        <f t="shared" ca="1" si="56"/>
        <v>0</v>
      </c>
      <c r="Z106" s="234"/>
      <c r="AA106" s="184">
        <f t="shared" ca="1" si="57"/>
        <v>0</v>
      </c>
      <c r="AB106" s="75"/>
      <c r="AC106" s="100">
        <f t="shared" ca="1" si="58"/>
        <v>0</v>
      </c>
      <c r="AD106" s="107"/>
      <c r="AE106" s="147">
        <f t="shared" ca="1" si="59"/>
        <v>0</v>
      </c>
      <c r="AF106" s="107"/>
      <c r="AG106" s="147">
        <f t="shared" ca="1" si="60"/>
        <v>0</v>
      </c>
      <c r="AH106" s="107"/>
      <c r="AI106" s="147">
        <f t="shared" ca="1" si="61"/>
        <v>0</v>
      </c>
      <c r="AJ106" s="289"/>
      <c r="AK106" s="146">
        <f t="shared" ca="1" si="62"/>
        <v>0</v>
      </c>
      <c r="AL106" s="289"/>
      <c r="AM106" s="146">
        <f t="shared" ca="1" si="63"/>
        <v>0</v>
      </c>
      <c r="AN106" s="107"/>
      <c r="AO106" s="147">
        <f t="shared" ca="1" si="64"/>
        <v>0</v>
      </c>
      <c r="AP106" s="75"/>
      <c r="AQ106" s="100">
        <f t="shared" ca="1" si="65"/>
        <v>0</v>
      </c>
      <c r="AR106" s="171"/>
      <c r="AS106" s="140">
        <f t="shared" ca="1" si="66"/>
        <v>0</v>
      </c>
      <c r="AT106" s="83">
        <f t="shared" ca="1" si="45"/>
        <v>0</v>
      </c>
    </row>
    <row r="107" spans="1:46" ht="15" customHeight="1">
      <c r="A107" s="91" t="s">
        <v>370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ca="1" si="68"/>
        <v>35</v>
      </c>
      <c r="E107" s="20">
        <f t="shared" si="67"/>
        <v>0</v>
      </c>
      <c r="F107" s="75"/>
      <c r="G107" s="100">
        <f t="shared" ca="1" si="49"/>
        <v>0</v>
      </c>
      <c r="H107" s="107"/>
      <c r="I107" s="147">
        <f t="shared" ca="1" si="50"/>
        <v>0</v>
      </c>
      <c r="J107" s="214"/>
      <c r="K107" s="147">
        <f t="shared" ca="1" si="51"/>
        <v>0</v>
      </c>
      <c r="L107" s="214"/>
      <c r="M107" s="147">
        <f t="shared" ca="1" si="46"/>
        <v>0</v>
      </c>
      <c r="N107" s="214"/>
      <c r="O107" s="147">
        <f t="shared" ca="1" si="47"/>
        <v>0</v>
      </c>
      <c r="P107" s="75"/>
      <c r="Q107" s="100">
        <f t="shared" ca="1" si="52"/>
        <v>0</v>
      </c>
      <c r="R107" s="233"/>
      <c r="S107" s="184">
        <f t="shared" ca="1" si="53"/>
        <v>0</v>
      </c>
      <c r="T107" s="234"/>
      <c r="U107" s="184">
        <f t="shared" ca="1" si="54"/>
        <v>0</v>
      </c>
      <c r="V107" s="234"/>
      <c r="W107" s="184">
        <f t="shared" ca="1" si="55"/>
        <v>0</v>
      </c>
      <c r="X107" s="283"/>
      <c r="Y107" s="281">
        <f t="shared" ca="1" si="56"/>
        <v>0</v>
      </c>
      <c r="Z107" s="234"/>
      <c r="AA107" s="184">
        <f t="shared" ca="1" si="57"/>
        <v>0</v>
      </c>
      <c r="AB107" s="75"/>
      <c r="AC107" s="100">
        <f t="shared" ca="1" si="58"/>
        <v>0</v>
      </c>
      <c r="AD107" s="107"/>
      <c r="AE107" s="147">
        <f t="shared" ca="1" si="59"/>
        <v>0</v>
      </c>
      <c r="AF107" s="107"/>
      <c r="AG107" s="147">
        <f t="shared" ca="1" si="60"/>
        <v>0</v>
      </c>
      <c r="AH107" s="107"/>
      <c r="AI107" s="147">
        <f t="shared" ca="1" si="61"/>
        <v>0</v>
      </c>
      <c r="AJ107" s="289"/>
      <c r="AK107" s="146">
        <f t="shared" ca="1" si="62"/>
        <v>0</v>
      </c>
      <c r="AL107" s="289"/>
      <c r="AM107" s="146">
        <f t="shared" ca="1" si="63"/>
        <v>0</v>
      </c>
      <c r="AN107" s="107"/>
      <c r="AO107" s="147">
        <f t="shared" ca="1" si="64"/>
        <v>0</v>
      </c>
      <c r="AP107" s="75"/>
      <c r="AQ107" s="100">
        <f t="shared" ca="1" si="65"/>
        <v>0</v>
      </c>
      <c r="AR107" s="171"/>
      <c r="AS107" s="140">
        <f t="shared" ca="1" si="66"/>
        <v>0</v>
      </c>
      <c r="AT107" s="83">
        <f t="shared" ca="1" si="45"/>
        <v>0</v>
      </c>
    </row>
    <row r="108" spans="1:46" ht="15" customHeight="1">
      <c r="A108" s="91" t="s">
        <v>381</v>
      </c>
      <c r="B108" s="14" t="s">
        <v>66</v>
      </c>
      <c r="C108" s="18" t="str">
        <f ca="1">IF($A108="","",INDEX(INDIRECT("'MA-Liste'!"&amp;$C$11),MATCH($A108,'MA-Liste'!$M:$M,FALSE)))</f>
        <v>C</v>
      </c>
      <c r="D108" s="19">
        <f t="shared" ca="1" si="68"/>
        <v>118</v>
      </c>
      <c r="E108" s="20">
        <f t="shared" si="67"/>
        <v>0</v>
      </c>
      <c r="F108" s="75"/>
      <c r="G108" s="100">
        <f t="shared" ca="1" si="49"/>
        <v>0</v>
      </c>
      <c r="H108" s="107"/>
      <c r="I108" s="147">
        <f t="shared" ca="1" si="50"/>
        <v>0</v>
      </c>
      <c r="J108" s="214"/>
      <c r="K108" s="147">
        <f t="shared" ca="1" si="51"/>
        <v>0</v>
      </c>
      <c r="L108" s="214"/>
      <c r="M108" s="147">
        <f t="shared" ca="1" si="46"/>
        <v>0</v>
      </c>
      <c r="N108" s="214"/>
      <c r="O108" s="147">
        <f t="shared" ca="1" si="47"/>
        <v>0</v>
      </c>
      <c r="P108" s="75"/>
      <c r="Q108" s="100">
        <f t="shared" ca="1" si="52"/>
        <v>0</v>
      </c>
      <c r="R108" s="233"/>
      <c r="S108" s="184">
        <f t="shared" ca="1" si="53"/>
        <v>0</v>
      </c>
      <c r="T108" s="234"/>
      <c r="U108" s="184">
        <f t="shared" ca="1" si="54"/>
        <v>0</v>
      </c>
      <c r="V108" s="234"/>
      <c r="W108" s="184">
        <f t="shared" ca="1" si="55"/>
        <v>0</v>
      </c>
      <c r="X108" s="283"/>
      <c r="Y108" s="281">
        <f t="shared" ca="1" si="56"/>
        <v>0</v>
      </c>
      <c r="Z108" s="234"/>
      <c r="AA108" s="184">
        <f t="shared" ca="1" si="57"/>
        <v>0</v>
      </c>
      <c r="AB108" s="75"/>
      <c r="AC108" s="100">
        <f t="shared" ca="1" si="58"/>
        <v>0</v>
      </c>
      <c r="AD108" s="107"/>
      <c r="AE108" s="147">
        <f t="shared" ca="1" si="59"/>
        <v>0</v>
      </c>
      <c r="AF108" s="107"/>
      <c r="AG108" s="147">
        <f t="shared" ca="1" si="60"/>
        <v>0</v>
      </c>
      <c r="AH108" s="107"/>
      <c r="AI108" s="147">
        <f t="shared" ca="1" si="61"/>
        <v>0</v>
      </c>
      <c r="AJ108" s="289"/>
      <c r="AK108" s="146">
        <f t="shared" ca="1" si="62"/>
        <v>0</v>
      </c>
      <c r="AL108" s="289"/>
      <c r="AM108" s="146">
        <f t="shared" ca="1" si="63"/>
        <v>0</v>
      </c>
      <c r="AN108" s="107"/>
      <c r="AO108" s="147">
        <f t="shared" ca="1" si="64"/>
        <v>0</v>
      </c>
      <c r="AP108" s="75"/>
      <c r="AQ108" s="100">
        <f t="shared" ca="1" si="65"/>
        <v>0</v>
      </c>
      <c r="AR108" s="171"/>
      <c r="AS108" s="140">
        <f t="shared" ca="1" si="66"/>
        <v>0</v>
      </c>
      <c r="AT108" s="83">
        <f t="shared" ca="1" si="45"/>
        <v>0</v>
      </c>
    </row>
    <row r="109" spans="1:46" ht="15" customHeight="1">
      <c r="A109" s="91" t="s">
        <v>395</v>
      </c>
      <c r="B109" s="14" t="s">
        <v>66</v>
      </c>
      <c r="C109" s="18" t="str">
        <f ca="1">IF($A109="","",INDEX(INDIRECT("'MA-Liste'!"&amp;$C$11),MATCH($A109,'MA-Liste'!$M:$M,FALSE)))</f>
        <v>D</v>
      </c>
      <c r="D109" s="19">
        <v>100</v>
      </c>
      <c r="E109" s="20">
        <f t="shared" si="67"/>
        <v>7</v>
      </c>
      <c r="F109" s="75"/>
      <c r="G109" s="100">
        <f t="shared" si="49"/>
        <v>0</v>
      </c>
      <c r="H109" s="107"/>
      <c r="I109" s="147">
        <f t="shared" si="50"/>
        <v>0</v>
      </c>
      <c r="J109" s="214"/>
      <c r="K109" s="147">
        <f t="shared" si="51"/>
        <v>0</v>
      </c>
      <c r="L109" s="214"/>
      <c r="M109" s="147">
        <f t="shared" si="46"/>
        <v>0</v>
      </c>
      <c r="N109" s="214"/>
      <c r="O109" s="147">
        <f t="shared" si="47"/>
        <v>0</v>
      </c>
      <c r="P109" s="75"/>
      <c r="Q109" s="100">
        <f t="shared" si="52"/>
        <v>0</v>
      </c>
      <c r="R109" s="233"/>
      <c r="S109" s="184">
        <f t="shared" si="53"/>
        <v>0</v>
      </c>
      <c r="T109" s="234"/>
      <c r="U109" s="184">
        <f t="shared" si="54"/>
        <v>0</v>
      </c>
      <c r="V109" s="234"/>
      <c r="W109" s="184">
        <f t="shared" si="55"/>
        <v>0</v>
      </c>
      <c r="X109" s="283"/>
      <c r="Y109" s="281">
        <f t="shared" si="56"/>
        <v>0</v>
      </c>
      <c r="Z109" s="234"/>
      <c r="AA109" s="184">
        <f t="shared" si="57"/>
        <v>0</v>
      </c>
      <c r="AB109" s="75"/>
      <c r="AC109" s="100">
        <f t="shared" si="58"/>
        <v>0</v>
      </c>
      <c r="AD109" s="107"/>
      <c r="AE109" s="147">
        <f t="shared" si="59"/>
        <v>0</v>
      </c>
      <c r="AF109" s="107"/>
      <c r="AG109" s="147">
        <f t="shared" si="60"/>
        <v>0</v>
      </c>
      <c r="AH109" s="107">
        <v>7</v>
      </c>
      <c r="AI109" s="147">
        <f t="shared" si="61"/>
        <v>700</v>
      </c>
      <c r="AJ109" s="289"/>
      <c r="AK109" s="146">
        <f t="shared" si="62"/>
        <v>0</v>
      </c>
      <c r="AL109" s="289"/>
      <c r="AM109" s="146">
        <f t="shared" si="63"/>
        <v>0</v>
      </c>
      <c r="AN109" s="107"/>
      <c r="AO109" s="147">
        <f t="shared" si="64"/>
        <v>0</v>
      </c>
      <c r="AP109" s="75"/>
      <c r="AQ109" s="100">
        <f t="shared" si="65"/>
        <v>0</v>
      </c>
      <c r="AR109" s="171"/>
      <c r="AS109" s="140">
        <f t="shared" si="66"/>
        <v>0</v>
      </c>
      <c r="AT109" s="83">
        <f t="shared" si="45"/>
        <v>700</v>
      </c>
    </row>
    <row r="110" spans="1:46" ht="15" customHeight="1">
      <c r="A110" s="91" t="s">
        <v>407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v>118</v>
      </c>
      <c r="E110" s="20">
        <f t="shared" si="67"/>
        <v>0</v>
      </c>
      <c r="F110" s="75"/>
      <c r="G110" s="100">
        <f t="shared" si="49"/>
        <v>0</v>
      </c>
      <c r="H110" s="107"/>
      <c r="I110" s="147">
        <f t="shared" si="50"/>
        <v>0</v>
      </c>
      <c r="J110" s="214"/>
      <c r="K110" s="147">
        <f t="shared" si="51"/>
        <v>0</v>
      </c>
      <c r="L110" s="214"/>
      <c r="M110" s="147">
        <f t="shared" si="46"/>
        <v>0</v>
      </c>
      <c r="N110" s="214"/>
      <c r="O110" s="147">
        <f t="shared" si="47"/>
        <v>0</v>
      </c>
      <c r="P110" s="75"/>
      <c r="Q110" s="100">
        <f t="shared" si="52"/>
        <v>0</v>
      </c>
      <c r="R110" s="233"/>
      <c r="S110" s="184">
        <f t="shared" si="53"/>
        <v>0</v>
      </c>
      <c r="T110" s="234"/>
      <c r="U110" s="184">
        <f t="shared" si="54"/>
        <v>0</v>
      </c>
      <c r="V110" s="234"/>
      <c r="W110" s="184">
        <f t="shared" si="55"/>
        <v>0</v>
      </c>
      <c r="X110" s="283"/>
      <c r="Y110" s="281">
        <f t="shared" si="56"/>
        <v>0</v>
      </c>
      <c r="Z110" s="234"/>
      <c r="AA110" s="184">
        <f t="shared" si="57"/>
        <v>0</v>
      </c>
      <c r="AB110" s="75"/>
      <c r="AC110" s="100">
        <f t="shared" si="58"/>
        <v>0</v>
      </c>
      <c r="AD110" s="107"/>
      <c r="AE110" s="147">
        <f t="shared" si="59"/>
        <v>0</v>
      </c>
      <c r="AF110" s="107"/>
      <c r="AG110" s="147">
        <f t="shared" si="60"/>
        <v>0</v>
      </c>
      <c r="AH110" s="107"/>
      <c r="AI110" s="147">
        <f t="shared" si="61"/>
        <v>0</v>
      </c>
      <c r="AJ110" s="289"/>
      <c r="AK110" s="146">
        <f t="shared" si="62"/>
        <v>0</v>
      </c>
      <c r="AL110" s="289"/>
      <c r="AM110" s="146">
        <f t="shared" si="63"/>
        <v>0</v>
      </c>
      <c r="AN110" s="107"/>
      <c r="AO110" s="147">
        <f t="shared" si="64"/>
        <v>0</v>
      </c>
      <c r="AP110" s="75"/>
      <c r="AQ110" s="100">
        <f t="shared" si="65"/>
        <v>0</v>
      </c>
      <c r="AR110" s="171"/>
      <c r="AS110" s="140">
        <f t="shared" si="66"/>
        <v>0</v>
      </c>
      <c r="AT110" s="83">
        <f t="shared" si="45"/>
        <v>0</v>
      </c>
    </row>
    <row r="111" spans="1:46" ht="15" customHeight="1">
      <c r="A111" s="91" t="s">
        <v>416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ref="E111" si="69">F111+H111+J111+L111+N111++V111+Z111+AH111+AN111+P111+R111+T111+AB111+AD111+AF111+AP111+AR111+X111+AJ111+AL111</f>
        <v>4</v>
      </c>
      <c r="F111" s="75"/>
      <c r="G111" s="100">
        <f t="shared" ref="G111" si="70">IF($D111="",0,$D111*F111)</f>
        <v>0</v>
      </c>
      <c r="H111" s="107"/>
      <c r="I111" s="147">
        <f t="shared" ref="I111" si="71">IF($D111="",0,$D111*H111)</f>
        <v>0</v>
      </c>
      <c r="J111" s="214"/>
      <c r="K111" s="147">
        <f t="shared" ref="K111" si="72">IF($D111="",0,$D111*J111)</f>
        <v>0</v>
      </c>
      <c r="L111" s="214"/>
      <c r="M111" s="147">
        <f t="shared" ref="M111" si="73">IF($D111="",0,$D111*L111)</f>
        <v>0</v>
      </c>
      <c r="N111" s="214"/>
      <c r="O111" s="147">
        <f t="shared" ref="O111" si="74">IF($D111="",0,$D111*N111)</f>
        <v>0</v>
      </c>
      <c r="P111" s="75"/>
      <c r="Q111" s="100">
        <f t="shared" ref="Q111" si="75">IF($D111="",0,$D111*P111)</f>
        <v>0</v>
      </c>
      <c r="R111" s="233"/>
      <c r="S111" s="184">
        <f t="shared" ref="S111" si="76">IF($D111="",0,$D111*R111)</f>
        <v>0</v>
      </c>
      <c r="T111" s="234"/>
      <c r="U111" s="184">
        <f t="shared" ref="U111" si="77">IF($D111="",0,$D111*T111)</f>
        <v>0</v>
      </c>
      <c r="V111" s="234"/>
      <c r="W111" s="184">
        <f t="shared" ref="W111" si="78">IF($D111="",0,$D111*V111)</f>
        <v>0</v>
      </c>
      <c r="X111" s="283"/>
      <c r="Y111" s="281">
        <f t="shared" ref="Y111" si="79">IF($D111="",0,$D111*X111)</f>
        <v>0</v>
      </c>
      <c r="Z111" s="234"/>
      <c r="AA111" s="184">
        <f t="shared" ref="AA111" si="80">IF($D111="",0,$D111*Z111)</f>
        <v>0</v>
      </c>
      <c r="AB111" s="75"/>
      <c r="AC111" s="100">
        <f t="shared" ref="AC111" si="81">IF($D111="",0,$D111*AB111)</f>
        <v>0</v>
      </c>
      <c r="AD111" s="107"/>
      <c r="AE111" s="147">
        <f t="shared" ref="AE111" si="82">IF($D111="",0,$D111*AD111)</f>
        <v>0</v>
      </c>
      <c r="AF111" s="107"/>
      <c r="AG111" s="147">
        <f t="shared" ref="AG111" si="83">IF($D111="",0,$D111*AF111)</f>
        <v>0</v>
      </c>
      <c r="AH111" s="107">
        <v>4</v>
      </c>
      <c r="AI111" s="147">
        <f t="shared" ref="AI111" si="84">IF($D111="",0,$D111*AH111)</f>
        <v>400</v>
      </c>
      <c r="AJ111" s="289"/>
      <c r="AK111" s="146">
        <f t="shared" ref="AK111" si="85">IF($D111="",0,$D111*AJ111)</f>
        <v>0</v>
      </c>
      <c r="AL111" s="289"/>
      <c r="AM111" s="146">
        <f t="shared" ref="AM111" si="86">IF($D111="",0,$D111*AL111)</f>
        <v>0</v>
      </c>
      <c r="AN111" s="107"/>
      <c r="AO111" s="147">
        <f t="shared" ref="AO111" si="87">IF($D111="",0,$D111*AN111)</f>
        <v>0</v>
      </c>
      <c r="AP111" s="75"/>
      <c r="AQ111" s="100">
        <f t="shared" ref="AQ111" si="88">IF($D111="",0,$D111*AP111)</f>
        <v>0</v>
      </c>
      <c r="AR111" s="171"/>
      <c r="AS111" s="140">
        <f t="shared" ref="AS111" si="89">IF($D111="",0,$D111*AR111)</f>
        <v>0</v>
      </c>
      <c r="AT111" s="83">
        <f t="shared" ref="AT111" si="90">IF(D111="",0,D111*E111)</f>
        <v>400</v>
      </c>
    </row>
    <row r="112" spans="1:46" ht="15" customHeight="1">
      <c r="A112" s="91"/>
      <c r="B112" s="14"/>
      <c r="C112" s="18"/>
      <c r="D112" s="19"/>
      <c r="E112" s="20">
        <f t="shared" si="67"/>
        <v>0</v>
      </c>
      <c r="F112" s="75"/>
      <c r="G112" s="100">
        <f t="shared" si="49"/>
        <v>0</v>
      </c>
      <c r="H112" s="107"/>
      <c r="I112" s="147">
        <f t="shared" si="50"/>
        <v>0</v>
      </c>
      <c r="J112" s="214"/>
      <c r="K112" s="147">
        <f t="shared" si="51"/>
        <v>0</v>
      </c>
      <c r="L112" s="214"/>
      <c r="M112" s="147">
        <f t="shared" si="46"/>
        <v>0</v>
      </c>
      <c r="N112" s="214"/>
      <c r="O112" s="147">
        <f t="shared" si="47"/>
        <v>0</v>
      </c>
      <c r="P112" s="75"/>
      <c r="Q112" s="100">
        <f t="shared" si="52"/>
        <v>0</v>
      </c>
      <c r="R112" s="233"/>
      <c r="S112" s="184">
        <f t="shared" si="53"/>
        <v>0</v>
      </c>
      <c r="T112" s="234"/>
      <c r="U112" s="184">
        <f t="shared" si="54"/>
        <v>0</v>
      </c>
      <c r="V112" s="234"/>
      <c r="W112" s="184">
        <f t="shared" si="55"/>
        <v>0</v>
      </c>
      <c r="X112" s="283"/>
      <c r="Y112" s="281">
        <f t="shared" si="56"/>
        <v>0</v>
      </c>
      <c r="Z112" s="234"/>
      <c r="AA112" s="184">
        <f t="shared" si="57"/>
        <v>0</v>
      </c>
      <c r="AB112" s="75"/>
      <c r="AC112" s="100">
        <f t="shared" si="58"/>
        <v>0</v>
      </c>
      <c r="AD112" s="107"/>
      <c r="AE112" s="147">
        <f t="shared" si="59"/>
        <v>0</v>
      </c>
      <c r="AF112" s="107"/>
      <c r="AG112" s="147">
        <f t="shared" si="60"/>
        <v>0</v>
      </c>
      <c r="AH112" s="107"/>
      <c r="AI112" s="147">
        <f t="shared" si="61"/>
        <v>0</v>
      </c>
      <c r="AJ112" s="289"/>
      <c r="AK112" s="146">
        <f t="shared" si="62"/>
        <v>0</v>
      </c>
      <c r="AL112" s="288"/>
      <c r="AM112" s="146">
        <f t="shared" si="63"/>
        <v>0</v>
      </c>
      <c r="AN112" s="107"/>
      <c r="AO112" s="147">
        <f t="shared" si="64"/>
        <v>0</v>
      </c>
      <c r="AP112" s="75"/>
      <c r="AQ112" s="100">
        <f t="shared" si="65"/>
        <v>0</v>
      </c>
      <c r="AR112" s="171"/>
      <c r="AS112" s="140">
        <f t="shared" si="66"/>
        <v>0</v>
      </c>
      <c r="AT112" s="83">
        <f t="shared" si="45"/>
        <v>0</v>
      </c>
    </row>
    <row r="113" spans="1:47" ht="15" customHeight="1">
      <c r="A113" s="85"/>
      <c r="B113" s="14"/>
      <c r="C113" s="18"/>
      <c r="D113" s="19"/>
      <c r="E113" s="20">
        <f t="shared" si="67"/>
        <v>0</v>
      </c>
      <c r="F113" s="75"/>
      <c r="G113" s="100">
        <f t="shared" si="49"/>
        <v>0</v>
      </c>
      <c r="H113" s="107"/>
      <c r="I113" s="147">
        <f t="shared" si="50"/>
        <v>0</v>
      </c>
      <c r="J113" s="214"/>
      <c r="K113" s="147">
        <f t="shared" si="51"/>
        <v>0</v>
      </c>
      <c r="L113" s="214"/>
      <c r="M113" s="147">
        <f t="shared" si="46"/>
        <v>0</v>
      </c>
      <c r="N113" s="214"/>
      <c r="O113" s="147">
        <f t="shared" si="47"/>
        <v>0</v>
      </c>
      <c r="P113" s="75"/>
      <c r="Q113" s="100">
        <f t="shared" si="52"/>
        <v>0</v>
      </c>
      <c r="R113" s="233"/>
      <c r="S113" s="184">
        <f t="shared" si="53"/>
        <v>0</v>
      </c>
      <c r="T113" s="234"/>
      <c r="U113" s="184">
        <f t="shared" si="54"/>
        <v>0</v>
      </c>
      <c r="V113" s="234"/>
      <c r="W113" s="184">
        <f t="shared" si="55"/>
        <v>0</v>
      </c>
      <c r="X113" s="283"/>
      <c r="Y113" s="281">
        <f t="shared" si="56"/>
        <v>0</v>
      </c>
      <c r="Z113" s="234"/>
      <c r="AA113" s="184">
        <f t="shared" si="57"/>
        <v>0</v>
      </c>
      <c r="AB113" s="75"/>
      <c r="AC113" s="100">
        <f t="shared" si="58"/>
        <v>0</v>
      </c>
      <c r="AD113" s="107"/>
      <c r="AE113" s="147">
        <f t="shared" si="59"/>
        <v>0</v>
      </c>
      <c r="AF113" s="107"/>
      <c r="AG113" s="147">
        <f t="shared" si="60"/>
        <v>0</v>
      </c>
      <c r="AH113" s="107"/>
      <c r="AI113" s="147">
        <f t="shared" si="61"/>
        <v>0</v>
      </c>
      <c r="AJ113" s="289"/>
      <c r="AK113" s="146">
        <f t="shared" si="62"/>
        <v>0</v>
      </c>
      <c r="AL113" s="288"/>
      <c r="AM113" s="146">
        <f t="shared" si="63"/>
        <v>0</v>
      </c>
      <c r="AN113" s="107"/>
      <c r="AO113" s="147">
        <f t="shared" si="64"/>
        <v>0</v>
      </c>
      <c r="AP113" s="75"/>
      <c r="AQ113" s="100">
        <f t="shared" si="65"/>
        <v>0</v>
      </c>
      <c r="AR113" s="171"/>
      <c r="AS113" s="140">
        <f t="shared" si="66"/>
        <v>0</v>
      </c>
      <c r="AT113" s="83">
        <f t="shared" si="45"/>
        <v>0</v>
      </c>
    </row>
    <row r="114" spans="1:47" s="62" customFormat="1" ht="15" customHeight="1">
      <c r="A114" s="86"/>
      <c r="C114" s="63" t="s">
        <v>155</v>
      </c>
      <c r="D114" s="57"/>
      <c r="E114" s="20">
        <f t="shared" ref="E114" si="91">F114+H114+J114+P114+R114+T114+AB114+AD114+AF114+AP114+AR114</f>
        <v>0</v>
      </c>
      <c r="F114" s="76">
        <f>SUM(F12:F113)</f>
        <v>0</v>
      </c>
      <c r="G114" s="77"/>
      <c r="H114" s="154">
        <f>SUM(H12:H113)</f>
        <v>0</v>
      </c>
      <c r="I114" s="155"/>
      <c r="J114" s="207">
        <f>SUM(J12:J113)</f>
        <v>0</v>
      </c>
      <c r="K114" s="207"/>
      <c r="L114" s="290">
        <f>SUM(L12:L113)</f>
        <v>322.5</v>
      </c>
      <c r="M114" s="207"/>
      <c r="N114" s="290">
        <f>SUM(N12:N113)</f>
        <v>6.75</v>
      </c>
      <c r="O114" s="207"/>
      <c r="P114" s="76">
        <f>SUM(P12:P113)</f>
        <v>0</v>
      </c>
      <c r="Q114" s="77"/>
      <c r="R114" s="185">
        <f>SUM(R12:R113)</f>
        <v>0</v>
      </c>
      <c r="S114" s="186"/>
      <c r="T114" s="212">
        <f>SUM(T12:T113)</f>
        <v>0</v>
      </c>
      <c r="U114" s="212"/>
      <c r="V114" s="279">
        <f>SUM(V12:V113)</f>
        <v>0</v>
      </c>
      <c r="W114" s="212"/>
      <c r="X114" s="284">
        <f>SUM(X12:X113)</f>
        <v>31</v>
      </c>
      <c r="Y114" s="212"/>
      <c r="Z114" s="279">
        <f>SUM(Z12:Z113)</f>
        <v>4.25</v>
      </c>
      <c r="AA114" s="212"/>
      <c r="AB114" s="76">
        <f>SUM(AB12:AB113)</f>
        <v>0</v>
      </c>
      <c r="AC114" s="77"/>
      <c r="AD114" s="154">
        <f>SUM(AD12:AD113)</f>
        <v>0</v>
      </c>
      <c r="AE114" s="155"/>
      <c r="AF114" s="154">
        <f>SUM(AF12:AF113)</f>
        <v>0</v>
      </c>
      <c r="AG114" s="155"/>
      <c r="AH114" s="285">
        <f>SUM(AH12:AH113)</f>
        <v>31.25</v>
      </c>
      <c r="AI114" s="155"/>
      <c r="AJ114" s="207">
        <f>SUM(AJ12:AJ113)</f>
        <v>0</v>
      </c>
      <c r="AK114" s="207"/>
      <c r="AL114" s="207">
        <f>SUM(AL12:AL113)</f>
        <v>0</v>
      </c>
      <c r="AM114" s="207"/>
      <c r="AN114" s="285">
        <f>SUM(AN12:AN113)</f>
        <v>5</v>
      </c>
      <c r="AO114" s="155"/>
      <c r="AP114" s="76">
        <f>SUM(AP12:AP113)</f>
        <v>0</v>
      </c>
      <c r="AQ114" s="77"/>
      <c r="AR114" s="77">
        <f>SUM(AR12:AR113)</f>
        <v>0</v>
      </c>
      <c r="AS114" s="77"/>
      <c r="AT114" s="77"/>
    </row>
    <row r="115" spans="1:47" ht="9.75" customHeight="1">
      <c r="A115" s="87"/>
      <c r="B115" s="40"/>
      <c r="C115" s="69"/>
      <c r="D115" s="70"/>
      <c r="E115" s="70"/>
      <c r="F115" s="78"/>
      <c r="G115" s="79"/>
      <c r="H115" s="156"/>
      <c r="I115" s="157"/>
      <c r="J115" s="208"/>
      <c r="K115" s="208"/>
      <c r="L115" s="208"/>
      <c r="M115" s="208"/>
      <c r="N115" s="208"/>
      <c r="O115" s="208"/>
      <c r="P115" s="78"/>
      <c r="Q115" s="79"/>
      <c r="R115" s="187"/>
      <c r="S115" s="188"/>
      <c r="T115" s="213"/>
      <c r="U115" s="213"/>
      <c r="V115" s="213"/>
      <c r="W115" s="213"/>
      <c r="X115" s="213"/>
      <c r="Y115" s="213"/>
      <c r="Z115" s="213"/>
      <c r="AA115" s="213"/>
      <c r="AB115" s="78"/>
      <c r="AC115" s="79"/>
      <c r="AD115" s="156"/>
      <c r="AE115" s="157"/>
      <c r="AF115" s="156"/>
      <c r="AG115" s="157"/>
      <c r="AH115" s="156"/>
      <c r="AI115" s="157"/>
      <c r="AJ115" s="208"/>
      <c r="AK115" s="208"/>
      <c r="AL115" s="208"/>
      <c r="AM115" s="208"/>
      <c r="AN115" s="156"/>
      <c r="AO115" s="157"/>
      <c r="AP115" s="78"/>
      <c r="AQ115" s="79"/>
      <c r="AR115" s="70"/>
      <c r="AS115" s="70"/>
      <c r="AT115" s="70"/>
      <c r="AU115" s="65"/>
    </row>
    <row r="116" spans="1:47" s="14" customFormat="1" ht="15" customHeight="1">
      <c r="A116" s="159"/>
      <c r="B116" s="159"/>
      <c r="C116" s="67" t="s">
        <v>156</v>
      </c>
      <c r="D116" s="160"/>
      <c r="E116" s="161"/>
      <c r="F116" s="80"/>
      <c r="G116" s="81">
        <f ca="1">SUM(G12:G115)</f>
        <v>0</v>
      </c>
      <c r="H116" s="80"/>
      <c r="I116" s="81">
        <f ca="1">SUM(I12:I115)</f>
        <v>0</v>
      </c>
      <c r="J116" s="97"/>
      <c r="K116" s="97">
        <f ca="1">SUM(K12:K115)</f>
        <v>0</v>
      </c>
      <c r="L116" s="97"/>
      <c r="M116" s="280">
        <f ca="1">SUM(M12:M115)</f>
        <v>20516.5</v>
      </c>
      <c r="N116" s="97"/>
      <c r="O116" s="280">
        <f ca="1">SUM(O12:O115)</f>
        <v>945</v>
      </c>
      <c r="P116" s="80"/>
      <c r="Q116" s="81">
        <f ca="1">SUM(Q12:Q115)</f>
        <v>0</v>
      </c>
      <c r="R116" s="80"/>
      <c r="S116" s="81">
        <f ca="1">SUM(S12:S115)</f>
        <v>0</v>
      </c>
      <c r="T116" s="97"/>
      <c r="U116" s="97">
        <f ca="1">SUM(U12:U115)</f>
        <v>0</v>
      </c>
      <c r="V116" s="97"/>
      <c r="W116" s="280">
        <f ca="1">SUM(W12:W115)</f>
        <v>0</v>
      </c>
      <c r="X116" s="280"/>
      <c r="Y116" s="280">
        <f ca="1">SUM(Y12:Y115)</f>
        <v>3658</v>
      </c>
      <c r="Z116" s="97"/>
      <c r="AA116" s="280">
        <f ca="1">SUM(AA12:AA115)</f>
        <v>595</v>
      </c>
      <c r="AB116" s="80"/>
      <c r="AC116" s="81">
        <f ca="1">SUM(AC12:AC115)</f>
        <v>0</v>
      </c>
      <c r="AD116" s="80"/>
      <c r="AE116" s="81">
        <f ca="1">SUM(AE12:AE115)</f>
        <v>0</v>
      </c>
      <c r="AF116" s="80"/>
      <c r="AG116" s="81">
        <f ca="1">SUM(AG12:AG115)</f>
        <v>0</v>
      </c>
      <c r="AH116" s="80"/>
      <c r="AI116" s="286">
        <f ca="1">SUM(AI12:AI115)</f>
        <v>2315</v>
      </c>
      <c r="AJ116" s="280"/>
      <c r="AK116" s="280">
        <f ca="1">SUM(AK12:AK115)</f>
        <v>0</v>
      </c>
      <c r="AL116" s="280"/>
      <c r="AM116" s="280">
        <f ca="1">SUM(AM12:AM115)</f>
        <v>0</v>
      </c>
      <c r="AN116" s="80"/>
      <c r="AO116" s="286">
        <f ca="1">SUM(AO12:AO115)</f>
        <v>700</v>
      </c>
      <c r="AP116" s="80"/>
      <c r="AQ116" s="81">
        <f ca="1">SUM(AQ12:AQ115)</f>
        <v>0</v>
      </c>
      <c r="AR116" s="81"/>
      <c r="AS116" s="81">
        <f ca="1">SUM(AS12:AS115)</f>
        <v>0</v>
      </c>
      <c r="AT116" s="81">
        <f ca="1">SUM(AT13:AT115)</f>
        <v>28729.5</v>
      </c>
    </row>
    <row r="117" spans="1:47">
      <c r="C117" s="41" t="s">
        <v>25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2">
        <f ca="1">SUBTOTAL(9,AT13:AT115)</f>
        <v>28729.5</v>
      </c>
    </row>
    <row r="118" spans="1:47">
      <c r="C118" s="56"/>
      <c r="F118" s="56"/>
      <c r="G118" s="56"/>
      <c r="H118" s="158"/>
      <c r="I118" s="158"/>
      <c r="J118" s="158"/>
      <c r="K118" s="158"/>
      <c r="L118" s="158"/>
      <c r="M118" s="158"/>
      <c r="N118" s="158"/>
      <c r="O118" s="158"/>
      <c r="P118" s="56"/>
      <c r="Q118" s="56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56"/>
      <c r="AC118" s="56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56"/>
      <c r="AQ118" s="56"/>
      <c r="AR118" s="56"/>
      <c r="AS118" s="56"/>
    </row>
    <row r="119" spans="1:47">
      <c r="A119" s="218" t="s">
        <v>309</v>
      </c>
      <c r="B119">
        <v>3.5</v>
      </c>
      <c r="AT119" s="19"/>
    </row>
    <row r="123" spans="1:47">
      <c r="S123" s="193">
        <f>SUM(S119:S122)</f>
        <v>0</v>
      </c>
      <c r="AN123" s="127" t="s">
        <v>412</v>
      </c>
    </row>
    <row r="128" spans="1:47">
      <c r="AT128" s="21">
        <f>SUM(AT126-AT125)</f>
        <v>0</v>
      </c>
    </row>
  </sheetData>
  <autoFilter ref="A12:AT116" xr:uid="{00000000-0009-0000-0000-000045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D12" xr:uid="{00000000-0002-0000-4500-000000000000}">
      <formula1>Jahr</formula1>
    </dataValidation>
    <dataValidation type="list" allowBlank="1" showInputMessage="1" showErrorMessage="1" sqref="C12" xr:uid="{00000000-0002-0000-4500-000001000000}">
      <formula1>Kategorie</formula1>
    </dataValidation>
    <dataValidation type="list" allowBlank="1" showInputMessage="1" showErrorMessage="1" sqref="A13:A116" xr:uid="{00000000-0002-0000-45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>
    <tabColor rgb="FFFF0000"/>
    <pageSetUpPr fitToPage="1"/>
  </sheetPr>
  <dimension ref="A1:AV128"/>
  <sheetViews>
    <sheetView zoomScale="120" zoomScaleNormal="120" zoomScaleSheetLayoutView="100" workbookViewId="0">
      <selection activeCell="N73" sqref="N7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4" t="str">
        <f>IF(Vertragsdaten!B6="","",Vertragsdaten!B6)</f>
        <v>EP SIEP</v>
      </c>
      <c r="C4" s="294"/>
      <c r="D4" s="294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44501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2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7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5" si="2">F14+H14+J14+L14+N14++V14+Z14+AH14+AN14+P14+R14+T14+AB14+AD14+AF14+AP14+AR14</f>
        <v>0</v>
      </c>
      <c r="F14" s="107"/>
      <c r="G14" s="100">
        <f t="shared" ref="G14:I82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3" ca="1" si="4">IF($D14="",0,$D14*J14)</f>
        <v>0</v>
      </c>
      <c r="L14" s="122"/>
      <c r="M14" s="147">
        <f t="shared" ref="M14:M78" ca="1" si="5">IF($D14="",0,$D14*L14)</f>
        <v>0</v>
      </c>
      <c r="N14" s="122"/>
      <c r="O14" s="147">
        <f t="shared" ref="O14:O78" ca="1" si="6">IF($D14="",0,$D14*N14)</f>
        <v>0</v>
      </c>
      <c r="P14" s="104"/>
      <c r="Q14" s="100">
        <f t="shared" ref="Q14:Q83" ca="1" si="7">IF($D14="",0,$D14*P14)</f>
        <v>0</v>
      </c>
      <c r="R14" s="183"/>
      <c r="S14" s="184">
        <f t="shared" ref="S14:S83" ca="1" si="8">IF($D14="",0,$D14*R14)</f>
        <v>0</v>
      </c>
      <c r="T14" s="183"/>
      <c r="U14" s="184">
        <f t="shared" ref="U14:U83" ca="1" si="9">IF($D14="",0,$D14*T14)</f>
        <v>0</v>
      </c>
      <c r="V14" s="183"/>
      <c r="W14" s="184">
        <f t="shared" ref="W14:W83" ca="1" si="10">IF($D14="",0,$D14*V14)</f>
        <v>0</v>
      </c>
      <c r="X14" s="183"/>
      <c r="Y14" s="184">
        <f t="shared" ref="Y14:Y83" ca="1" si="11">IF($D14="",0,$D14*X14)</f>
        <v>0</v>
      </c>
      <c r="Z14" s="183"/>
      <c r="AA14" s="184">
        <f t="shared" ref="AA14:AA83" ca="1" si="12">IF($D14="",0,$D14*Z14)</f>
        <v>0</v>
      </c>
      <c r="AB14" s="104"/>
      <c r="AC14" s="100">
        <f t="shared" ref="AC14:AC83" ca="1" si="13">IF($D14="",0,$D14*AB14)</f>
        <v>0</v>
      </c>
      <c r="AD14" s="122"/>
      <c r="AE14" s="147">
        <f t="shared" ref="AE14:AE83" ca="1" si="14">IF($D14="",0,$D14*AD14)</f>
        <v>0</v>
      </c>
      <c r="AF14" s="122"/>
      <c r="AG14" s="147">
        <f t="shared" ref="AG14:AG83" ca="1" si="15">IF($D14="",0,$D14*AF14)</f>
        <v>0</v>
      </c>
      <c r="AH14" s="122"/>
      <c r="AI14" s="147">
        <f t="shared" ref="AI14:AI83" ca="1" si="16">IF($D14="",0,$D14*AH14)</f>
        <v>0</v>
      </c>
      <c r="AJ14" s="288"/>
      <c r="AK14" s="147">
        <f t="shared" ref="AK14:AK83" ca="1" si="17">IF($D14="",0,$D14*AJ14)</f>
        <v>0</v>
      </c>
      <c r="AL14" s="288"/>
      <c r="AM14" s="147">
        <f t="shared" ref="AM14:AM83" ca="1" si="18">IF($D14="",0,$D14*AL14)</f>
        <v>0</v>
      </c>
      <c r="AN14" s="122"/>
      <c r="AO14" s="147">
        <f t="shared" ref="AO14:AO83" ca="1" si="19">IF($D14="",0,$D14*AN14)</f>
        <v>0</v>
      </c>
      <c r="AP14" s="104"/>
      <c r="AQ14" s="100">
        <f t="shared" ref="AQ14:AQ83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t="shared" ref="AS15:AS83" ca="1" si="21">IF($D15="",0,$D15*AR15)</f>
        <v>0</v>
      </c>
      <c r="AT15" s="83">
        <f t="shared" ca="1" si="1"/>
        <v>0</v>
      </c>
    </row>
    <row r="16" spans="1:48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ca="1" si="21"/>
        <v>0</v>
      </c>
      <c r="AT16" s="83">
        <f t="shared" ca="1" si="1"/>
        <v>0</v>
      </c>
    </row>
    <row r="17" spans="1:46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83"/>
      <c r="AA17" s="184">
        <f t="shared" si="12"/>
        <v>0</v>
      </c>
      <c r="AB17" s="104"/>
      <c r="AC17" s="100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288"/>
      <c r="AK17" s="147">
        <f t="shared" si="17"/>
        <v>0</v>
      </c>
      <c r="AL17" s="288"/>
      <c r="AM17" s="147">
        <f t="shared" si="18"/>
        <v>0</v>
      </c>
      <c r="AN17" s="122"/>
      <c r="AO17" s="147">
        <f t="shared" si="19"/>
        <v>0</v>
      </c>
      <c r="AP17" s="104"/>
      <c r="AQ17" s="100">
        <f t="shared" si="20"/>
        <v>0</v>
      </c>
      <c r="AR17" s="171"/>
      <c r="AS17" s="140">
        <f>IF($D17="",0,$D17*AR17)</f>
        <v>0</v>
      </c>
      <c r="AT17" s="83">
        <f t="shared" si="1"/>
        <v>0</v>
      </c>
    </row>
    <row r="18" spans="1:46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F18+H18+J18+L18+N18++V18+Z18+AH18+AN18+P18+R18+T18+AB18+AD18+AF18+AP18+AR18+X18+AJ18+AL18</f>
        <v>36.5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26</v>
      </c>
      <c r="M18" s="147">
        <f t="shared" ca="1" si="5"/>
        <v>3640</v>
      </c>
      <c r="N18" s="122">
        <f>3.5+2.5</f>
        <v>6</v>
      </c>
      <c r="O18" s="147">
        <f t="shared" ca="1" si="6"/>
        <v>840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1.75</v>
      </c>
      <c r="AA18" s="147">
        <f t="shared" ca="1" si="12"/>
        <v>245</v>
      </c>
      <c r="AB18" s="104"/>
      <c r="AC18" s="100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/>
      <c r="AI18" s="147">
        <f t="shared" ca="1" si="16"/>
        <v>0</v>
      </c>
      <c r="AJ18" s="288"/>
      <c r="AK18" s="147">
        <f t="shared" ca="1" si="17"/>
        <v>0</v>
      </c>
      <c r="AL18" s="288"/>
      <c r="AM18" s="147">
        <f t="shared" ca="1" si="18"/>
        <v>0</v>
      </c>
      <c r="AN18" s="122">
        <v>2.75</v>
      </c>
      <c r="AO18" s="147">
        <f t="shared" ca="1" si="19"/>
        <v>385</v>
      </c>
      <c r="AP18" s="104"/>
      <c r="AQ18" s="100">
        <f t="shared" ca="1" si="20"/>
        <v>0</v>
      </c>
      <c r="AR18" s="171"/>
      <c r="AS18" s="140">
        <f ca="1">IF($D18="",0,$D18*AR18)</f>
        <v>0</v>
      </c>
      <c r="AT18" s="83">
        <f ca="1">IF(D18="",0,D18*E18)</f>
        <v>5110</v>
      </c>
    </row>
    <row r="19" spans="1:46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84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t="shared" ca="1" si="21"/>
        <v>0</v>
      </c>
      <c r="AT19" s="83">
        <f t="shared" ca="1" si="1"/>
        <v>0</v>
      </c>
    </row>
    <row r="20" spans="1:46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84">
        <f t="shared" si="12"/>
        <v>0</v>
      </c>
      <c r="AB24" s="104"/>
      <c r="AC24" s="100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288"/>
      <c r="AK24" s="147">
        <f t="shared" si="17"/>
        <v>0</v>
      </c>
      <c r="AL24" s="288"/>
      <c r="AM24" s="147">
        <f t="shared" si="18"/>
        <v>0</v>
      </c>
      <c r="AN24" s="122"/>
      <c r="AO24" s="147">
        <f t="shared" si="19"/>
        <v>0</v>
      </c>
      <c r="AP24" s="104"/>
      <c r="AQ24" s="100">
        <f t="shared" si="20"/>
        <v>0</v>
      </c>
      <c r="AR24" s="171"/>
      <c r="AS24" s="140">
        <f t="shared" si="21"/>
        <v>0</v>
      </c>
      <c r="AT24" s="83">
        <f t="shared" si="1"/>
        <v>0</v>
      </c>
    </row>
    <row r="25" spans="1:46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0.75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>
        <v>0.75</v>
      </c>
      <c r="M25" s="147">
        <f t="shared" ca="1" si="5"/>
        <v>105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105</v>
      </c>
    </row>
    <row r="26" spans="1:46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>F26+H26+J26+L26+N26++V26+Z26+AH26+AN26+P26+R26+T26+AB26+AD26+AF26+AP26+AR26+X26+AJ26+AL26</f>
        <v>11.5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11.5</v>
      </c>
      <c r="M26" s="147">
        <f t="shared" ca="1" si="5"/>
        <v>1357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1357</v>
      </c>
    </row>
    <row r="27" spans="1:46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ref="E27:E91" si="22">F27+H27+J27+L27+N27++V27+Z27+AH27+AN27+P27+R27+T27+AB27+AD27+AF27+AP27+AR27+X27+AJ27+AL27</f>
        <v>7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>
        <v>7</v>
      </c>
      <c r="M27" s="147">
        <f t="shared" si="5"/>
        <v>826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122"/>
      <c r="AO27" s="147">
        <f t="shared" si="19"/>
        <v>0</v>
      </c>
      <c r="AP27" s="104"/>
      <c r="AQ27" s="100">
        <f t="shared" si="20"/>
        <v>0</v>
      </c>
      <c r="AR27" s="171"/>
      <c r="AS27" s="140">
        <f t="shared" si="21"/>
        <v>0</v>
      </c>
      <c r="AT27" s="83">
        <f t="shared" si="1"/>
        <v>826</v>
      </c>
    </row>
    <row r="28" spans="1:46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2"/>
        <v>1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1</v>
      </c>
      <c r="O28" s="147">
        <f t="shared" ca="1" si="6"/>
        <v>118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118</v>
      </c>
    </row>
    <row r="29" spans="1:46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0</v>
      </c>
    </row>
    <row r="30" spans="1:46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5"/>
        <v>0</v>
      </c>
      <c r="N38" s="122"/>
      <c r="O38" s="147">
        <f t="shared" si="6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22"/>
      <c r="W38" s="147">
        <f t="shared" si="10"/>
        <v>0</v>
      </c>
      <c r="X38" s="122"/>
      <c r="Y38" s="147">
        <f t="shared" si="11"/>
        <v>0</v>
      </c>
      <c r="Z38" s="122"/>
      <c r="AA38" s="184">
        <f t="shared" si="12"/>
        <v>0</v>
      </c>
      <c r="AB38" s="104"/>
      <c r="AC38" s="100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288"/>
      <c r="AK38" s="147">
        <f t="shared" si="17"/>
        <v>0</v>
      </c>
      <c r="AL38" s="288"/>
      <c r="AM38" s="147">
        <f t="shared" si="18"/>
        <v>0</v>
      </c>
      <c r="AN38" s="122"/>
      <c r="AO38" s="147">
        <f t="shared" si="19"/>
        <v>0</v>
      </c>
      <c r="AP38" s="104"/>
      <c r="AQ38" s="100">
        <f t="shared" si="20"/>
        <v>0</v>
      </c>
      <c r="AR38" s="171"/>
      <c r="AS38" s="140">
        <f t="shared" si="21"/>
        <v>0</v>
      </c>
      <c r="AT38" s="83">
        <f t="shared" si="1"/>
        <v>0</v>
      </c>
    </row>
    <row r="39" spans="1:46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5"/>
        <v>0</v>
      </c>
      <c r="N45" s="122"/>
      <c r="O45" s="147">
        <f t="shared" si="6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22"/>
      <c r="W45" s="147">
        <f t="shared" si="10"/>
        <v>0</v>
      </c>
      <c r="X45" s="122"/>
      <c r="Y45" s="147">
        <f t="shared" si="11"/>
        <v>0</v>
      </c>
      <c r="Z45" s="122"/>
      <c r="AA45" s="184">
        <f t="shared" si="12"/>
        <v>0</v>
      </c>
      <c r="AB45" s="104"/>
      <c r="AC45" s="100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288"/>
      <c r="AK45" s="147">
        <f t="shared" si="17"/>
        <v>0</v>
      </c>
      <c r="AL45" s="288"/>
      <c r="AM45" s="147">
        <f t="shared" si="18"/>
        <v>0</v>
      </c>
      <c r="AN45" s="122"/>
      <c r="AO45" s="147">
        <f t="shared" si="19"/>
        <v>0</v>
      </c>
      <c r="AP45" s="104"/>
      <c r="AQ45" s="100">
        <f t="shared" si="20"/>
        <v>0</v>
      </c>
      <c r="AR45" s="171"/>
      <c r="AS45" s="140">
        <f t="shared" si="21"/>
        <v>0</v>
      </c>
      <c r="AT45" s="83">
        <f t="shared" si="1"/>
        <v>0</v>
      </c>
    </row>
    <row r="46" spans="1:46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122"/>
      <c r="AO47" s="147">
        <f t="shared" ca="1" si="19"/>
        <v>0</v>
      </c>
      <c r="AP47" s="104"/>
      <c r="AQ47" s="100">
        <f t="shared" ca="1" si="20"/>
        <v>0</v>
      </c>
      <c r="AR47" s="171"/>
      <c r="AS47" s="140">
        <f t="shared" ca="1" si="21"/>
        <v>0</v>
      </c>
      <c r="AT47" s="83">
        <f t="shared" ca="1" si="1"/>
        <v>0</v>
      </c>
    </row>
    <row r="48" spans="1:46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2"/>
        <v>47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>
        <v>47</v>
      </c>
      <c r="W50" s="147">
        <f t="shared" si="10"/>
        <v>3525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3525</v>
      </c>
    </row>
    <row r="51" spans="1:46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122"/>
      <c r="AO52" s="147">
        <f t="shared" ca="1" si="19"/>
        <v>0</v>
      </c>
      <c r="AP52" s="104"/>
      <c r="AQ52" s="100">
        <f t="shared" ca="1" si="20"/>
        <v>0</v>
      </c>
      <c r="AR52" s="171"/>
      <c r="AS52" s="140">
        <f t="shared" ca="1" si="21"/>
        <v>0</v>
      </c>
      <c r="AT52" s="83">
        <f t="shared" ca="1" si="1"/>
        <v>0</v>
      </c>
    </row>
    <row r="53" spans="1:46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5"/>
        <v>0</v>
      </c>
      <c r="N56" s="122"/>
      <c r="O56" s="147">
        <f t="shared" ca="1" si="6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22"/>
      <c r="W56" s="147">
        <f t="shared" ca="1" si="10"/>
        <v>0</v>
      </c>
      <c r="X56" s="122"/>
      <c r="Y56" s="147">
        <f t="shared" ca="1" si="11"/>
        <v>0</v>
      </c>
      <c r="Z56" s="122"/>
      <c r="AA56" s="184">
        <f t="shared" ca="1" si="12"/>
        <v>0</v>
      </c>
      <c r="AB56" s="104"/>
      <c r="AC56" s="100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288"/>
      <c r="AK56" s="147">
        <f t="shared" ca="1" si="17"/>
        <v>0</v>
      </c>
      <c r="AL56" s="288"/>
      <c r="AM56" s="147">
        <f t="shared" ca="1" si="18"/>
        <v>0</v>
      </c>
      <c r="AN56" s="122"/>
      <c r="AO56" s="147">
        <f t="shared" ca="1" si="19"/>
        <v>0</v>
      </c>
      <c r="AP56" s="104"/>
      <c r="AQ56" s="100">
        <f t="shared" ca="1" si="20"/>
        <v>0</v>
      </c>
      <c r="AR56" s="171"/>
      <c r="AS56" s="140">
        <f t="shared" ca="1" si="21"/>
        <v>0</v>
      </c>
      <c r="AT56" s="83">
        <f t="shared" ca="1" si="1"/>
        <v>0</v>
      </c>
    </row>
    <row r="57" spans="1:46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415</v>
      </c>
      <c r="B63" t="s">
        <v>66</v>
      </c>
      <c r="C63" s="4" t="str">
        <f ca="1">IF($A63="","",INDEX(INDIRECT("'MA-Liste'!"&amp;$C$11),MATCH($A63,'MA-Liste'!$M:$M,FALSE)))</f>
        <v>F</v>
      </c>
      <c r="D63" s="19">
        <f t="shared" ca="1" si="0"/>
        <v>60</v>
      </c>
      <c r="E63" s="20">
        <f t="shared" si="22"/>
        <v>46.75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>
        <v>36</v>
      </c>
      <c r="M63" s="147">
        <f t="shared" ca="1" si="5"/>
        <v>2160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>
        <v>10.75</v>
      </c>
      <c r="AI63" s="147">
        <f t="shared" ca="1" si="16"/>
        <v>645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2805</v>
      </c>
    </row>
    <row r="64" spans="1:46" ht="15" customHeight="1">
      <c r="A64" s="85" t="s">
        <v>224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229</v>
      </c>
      <c r="B65" t="s">
        <v>66</v>
      </c>
      <c r="C65" s="4" t="s">
        <v>7</v>
      </c>
      <c r="D65" s="19">
        <f t="shared" si="0"/>
        <v>75</v>
      </c>
      <c r="E65" s="20">
        <f t="shared" si="2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5"/>
        <v>0</v>
      </c>
      <c r="N65" s="122"/>
      <c r="O65" s="147">
        <f t="shared" si="6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22"/>
      <c r="W65" s="147">
        <f t="shared" si="10"/>
        <v>0</v>
      </c>
      <c r="X65" s="122"/>
      <c r="Y65" s="147">
        <f t="shared" si="11"/>
        <v>0</v>
      </c>
      <c r="Z65" s="122"/>
      <c r="AA65" s="184">
        <f t="shared" si="12"/>
        <v>0</v>
      </c>
      <c r="AB65" s="104"/>
      <c r="AC65" s="100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288"/>
      <c r="AK65" s="147">
        <f t="shared" si="17"/>
        <v>0</v>
      </c>
      <c r="AL65" s="288"/>
      <c r="AM65" s="147">
        <f t="shared" si="18"/>
        <v>0</v>
      </c>
      <c r="AN65" s="122"/>
      <c r="AO65" s="147">
        <f t="shared" si="19"/>
        <v>0</v>
      </c>
      <c r="AP65" s="104"/>
      <c r="AQ65" s="100">
        <f t="shared" si="20"/>
        <v>0</v>
      </c>
      <c r="AR65" s="171"/>
      <c r="AS65" s="140">
        <f t="shared" si="21"/>
        <v>0</v>
      </c>
      <c r="AT65" s="83">
        <f t="shared" si="1"/>
        <v>0</v>
      </c>
    </row>
    <row r="66" spans="1:46" ht="15" customHeight="1">
      <c r="A66" s="85" t="s">
        <v>230</v>
      </c>
      <c r="B66" t="s">
        <v>66</v>
      </c>
      <c r="C66" s="4" t="s">
        <v>9</v>
      </c>
      <c r="D66" s="19">
        <f t="shared" si="0"/>
        <v>35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225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G</v>
      </c>
      <c r="D67" s="19">
        <f t="shared" ca="1" si="0"/>
        <v>35</v>
      </c>
      <c r="E67" s="20">
        <f t="shared" si="2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122"/>
      <c r="AO67" s="147">
        <f t="shared" ca="1" si="19"/>
        <v>0</v>
      </c>
      <c r="AP67" s="104"/>
      <c r="AQ67" s="100">
        <f t="shared" ca="1" si="20"/>
        <v>0</v>
      </c>
      <c r="AR67" s="171"/>
      <c r="AS67" s="140">
        <f t="shared" ca="1" si="21"/>
        <v>0</v>
      </c>
      <c r="AT67" s="83">
        <f t="shared" ca="1" si="1"/>
        <v>0</v>
      </c>
    </row>
    <row r="68" spans="1:46" ht="15" customHeight="1">
      <c r="A68" s="85" t="s">
        <v>238</v>
      </c>
      <c r="B68" t="s">
        <v>66</v>
      </c>
      <c r="C68" s="4" t="s">
        <v>6</v>
      </c>
      <c r="D68" s="19">
        <f t="shared" si="0"/>
        <v>100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239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244</v>
      </c>
      <c r="B70" t="s">
        <v>245</v>
      </c>
      <c r="C70" s="4" t="s">
        <v>9</v>
      </c>
      <c r="D70" s="19">
        <f t="shared" si="0"/>
        <v>35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241</v>
      </c>
      <c r="B71" t="s">
        <v>66</v>
      </c>
      <c r="C71" s="4" t="s">
        <v>4</v>
      </c>
      <c r="D71" s="19">
        <f t="shared" si="0"/>
        <v>140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223</v>
      </c>
      <c r="B72" t="str">
        <f>IF($A72="","",INDEX('MA-Liste'!$D:$D,MATCH($A72,'MA-Liste'!$M:$M,FALSE)))</f>
        <v>AeBo</v>
      </c>
      <c r="C72" s="4" t="str">
        <f ca="1">IF($A72="","",INDEX(INDIRECT("'MA-Liste'!"&amp;$C$11),MATCH($A72,'MA-Liste'!$M:$M,FALSE)))</f>
        <v>D</v>
      </c>
      <c r="D72" s="19">
        <f t="shared" ca="1" si="0"/>
        <v>100</v>
      </c>
      <c r="E72" s="20">
        <f t="shared" si="2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5"/>
        <v>0</v>
      </c>
      <c r="N72" s="122"/>
      <c r="O72" s="147">
        <f t="shared" ca="1" si="6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22"/>
      <c r="W72" s="147">
        <f t="shared" ca="1" si="10"/>
        <v>0</v>
      </c>
      <c r="X72" s="122"/>
      <c r="Y72" s="147">
        <f t="shared" ca="1" si="11"/>
        <v>0</v>
      </c>
      <c r="Z72" s="122"/>
      <c r="AA72" s="184">
        <f t="shared" ca="1" si="12"/>
        <v>0</v>
      </c>
      <c r="AB72" s="104"/>
      <c r="AC72" s="100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288"/>
      <c r="AK72" s="147">
        <f t="shared" ca="1" si="17"/>
        <v>0</v>
      </c>
      <c r="AL72" s="288"/>
      <c r="AM72" s="147">
        <f t="shared" ca="1" si="18"/>
        <v>0</v>
      </c>
      <c r="AN72" s="122"/>
      <c r="AO72" s="147">
        <f t="shared" ca="1" si="19"/>
        <v>0</v>
      </c>
      <c r="AP72" s="104"/>
      <c r="AQ72" s="100">
        <f t="shared" ca="1" si="20"/>
        <v>0</v>
      </c>
      <c r="AR72" s="171"/>
      <c r="AS72" s="140">
        <f t="shared" ca="1" si="21"/>
        <v>0</v>
      </c>
      <c r="AT72" s="83">
        <f t="shared" ca="1" si="1"/>
        <v>0</v>
      </c>
    </row>
    <row r="73" spans="1:46" ht="15" customHeight="1">
      <c r="A73" s="91" t="s">
        <v>367</v>
      </c>
      <c r="B73" s="14" t="s">
        <v>66</v>
      </c>
      <c r="C73" s="4" t="str">
        <f ca="1">IF($A73="","",INDEX(INDIRECT("'MA-Liste'!"&amp;$C$11),MATCH($A73,'MA-Liste'!$M:$M,FALSE)))</f>
        <v>E</v>
      </c>
      <c r="D73" s="19">
        <f t="shared" ca="1" si="0"/>
        <v>75</v>
      </c>
      <c r="E73" s="20">
        <f t="shared" si="22"/>
        <v>3.25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>
        <v>3.25</v>
      </c>
      <c r="O73" s="147">
        <f t="shared" ca="1" si="6"/>
        <v>243.75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243.75</v>
      </c>
    </row>
    <row r="74" spans="1:46" ht="15" customHeight="1">
      <c r="A74" s="91" t="s">
        <v>248</v>
      </c>
      <c r="B74" s="14" t="s">
        <v>66</v>
      </c>
      <c r="C74" s="18" t="s">
        <v>6</v>
      </c>
      <c r="D74" s="19">
        <f t="shared" si="0"/>
        <v>100</v>
      </c>
      <c r="E74" s="20">
        <f t="shared" si="2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122"/>
      <c r="AO74" s="147">
        <f t="shared" si="19"/>
        <v>0</v>
      </c>
      <c r="AP74" s="104"/>
      <c r="AQ74" s="100">
        <f t="shared" si="20"/>
        <v>0</v>
      </c>
      <c r="AR74" s="171"/>
      <c r="AS74" s="140">
        <f t="shared" si="21"/>
        <v>0</v>
      </c>
      <c r="AT74" s="83">
        <f t="shared" si="1"/>
        <v>0</v>
      </c>
    </row>
    <row r="75" spans="1:46" ht="15" customHeight="1">
      <c r="A75" s="91" t="s">
        <v>249</v>
      </c>
      <c r="B75" s="14" t="s">
        <v>66</v>
      </c>
      <c r="C75" s="18" t="s">
        <v>8</v>
      </c>
      <c r="D75" s="19">
        <f t="shared" si="0"/>
        <v>60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250</v>
      </c>
      <c r="B76" s="14" t="s">
        <v>66</v>
      </c>
      <c r="C76" s="18" t="s">
        <v>5</v>
      </c>
      <c r="D76" s="19">
        <f t="shared" si="0"/>
        <v>118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251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252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ref="AT78:AT113" si="23">IF(D78="",0,D78*E78)</f>
        <v>0</v>
      </c>
    </row>
    <row r="79" spans="1:46" ht="15" customHeight="1">
      <c r="A79" s="91" t="s">
        <v>259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ref="M79:M113" si="24">IF($D79="",0,$D79*L79)</f>
        <v>0</v>
      </c>
      <c r="N79" s="122"/>
      <c r="O79" s="147">
        <f t="shared" ref="O79:O113" si="25">IF($D79="",0,$D79*N79)</f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23"/>
        <v>0</v>
      </c>
    </row>
    <row r="80" spans="1:46" ht="15" customHeight="1">
      <c r="A80" s="91" t="s">
        <v>255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75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24"/>
        <v>0</v>
      </c>
      <c r="N80" s="122"/>
      <c r="O80" s="147">
        <f t="shared" si="25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260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24"/>
        <v>0</v>
      </c>
      <c r="N81" s="122"/>
      <c r="O81" s="147">
        <f t="shared" ca="1" si="25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22"/>
      <c r="W81" s="147">
        <f t="shared" ca="1" si="10"/>
        <v>0</v>
      </c>
      <c r="X81" s="122"/>
      <c r="Y81" s="147">
        <f t="shared" ca="1" si="11"/>
        <v>0</v>
      </c>
      <c r="Z81" s="122"/>
      <c r="AA81" s="184">
        <f t="shared" ca="1" si="12"/>
        <v>0</v>
      </c>
      <c r="AB81" s="104"/>
      <c r="AC81" s="100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288"/>
      <c r="AK81" s="147">
        <f t="shared" ca="1" si="17"/>
        <v>0</v>
      </c>
      <c r="AL81" s="288"/>
      <c r="AM81" s="147">
        <f t="shared" ca="1" si="18"/>
        <v>0</v>
      </c>
      <c r="AN81" s="122"/>
      <c r="AO81" s="147">
        <f t="shared" ca="1" si="19"/>
        <v>0</v>
      </c>
      <c r="AP81" s="104"/>
      <c r="AQ81" s="100">
        <f t="shared" ca="1" si="20"/>
        <v>0</v>
      </c>
      <c r="AR81" s="171"/>
      <c r="AS81" s="140">
        <f t="shared" ca="1" si="21"/>
        <v>0</v>
      </c>
      <c r="AT81" s="83">
        <f t="shared" ca="1" si="23"/>
        <v>0</v>
      </c>
    </row>
    <row r="82" spans="1:46" ht="15" customHeight="1">
      <c r="A82" s="91" t="s">
        <v>263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258</v>
      </c>
      <c r="B83" s="14" t="s">
        <v>66</v>
      </c>
      <c r="C83" s="18" t="s">
        <v>6</v>
      </c>
      <c r="D83" s="19">
        <f t="shared" ref="D83:D91" si="26">IF(OR($C83="",$C83=0),"",VLOOKUP($C83,Ansätze,$D$11,FALSE))</f>
        <v>100</v>
      </c>
      <c r="E83" s="20">
        <f t="shared" si="22"/>
        <v>0</v>
      </c>
      <c r="F83" s="75"/>
      <c r="G83" s="100">
        <f t="shared" ref="G83:G113" si="27">IF($D83="",0,$D83*F83)</f>
        <v>0</v>
      </c>
      <c r="H83" s="122"/>
      <c r="I83" s="147">
        <f t="shared" ref="I83:I113" si="28">IF($D83="",0,$D83*H83)</f>
        <v>0</v>
      </c>
      <c r="J83" s="122"/>
      <c r="K83" s="147">
        <f t="shared" si="4"/>
        <v>0</v>
      </c>
      <c r="L83" s="122"/>
      <c r="M83" s="147">
        <f t="shared" si="24"/>
        <v>0</v>
      </c>
      <c r="N83" s="122"/>
      <c r="O83" s="147">
        <f t="shared" si="25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122"/>
      <c r="AO83" s="147">
        <f t="shared" si="19"/>
        <v>0</v>
      </c>
      <c r="AP83" s="104"/>
      <c r="AQ83" s="100">
        <f t="shared" si="20"/>
        <v>0</v>
      </c>
      <c r="AR83" s="171"/>
      <c r="AS83" s="140">
        <f t="shared" si="21"/>
        <v>0</v>
      </c>
      <c r="AT83" s="83">
        <f t="shared" si="23"/>
        <v>0</v>
      </c>
    </row>
    <row r="84" spans="1:46" ht="15" customHeight="1">
      <c r="A84" s="91" t="s">
        <v>274</v>
      </c>
      <c r="B84" s="14" t="s">
        <v>66</v>
      </c>
      <c r="C84" s="18" t="s">
        <v>9</v>
      </c>
      <c r="D84" s="19">
        <f t="shared" si="26"/>
        <v>35</v>
      </c>
      <c r="E84" s="20">
        <f t="shared" si="22"/>
        <v>0</v>
      </c>
      <c r="F84" s="75"/>
      <c r="G84" s="100">
        <f t="shared" si="27"/>
        <v>0</v>
      </c>
      <c r="H84" s="122"/>
      <c r="I84" s="147">
        <f t="shared" si="28"/>
        <v>0</v>
      </c>
      <c r="J84" s="122"/>
      <c r="K84" s="147">
        <f t="shared" ref="K84:K113" si="29">IF($D84="",0,$D84*J84)</f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ref="Q84:Q113" si="30">IF($D84="",0,$D84*P84)</f>
        <v>0</v>
      </c>
      <c r="R84" s="183"/>
      <c r="S84" s="184">
        <f t="shared" ref="S84:S113" si="31">IF($D84="",0,$D84*R84)</f>
        <v>0</v>
      </c>
      <c r="T84" s="183"/>
      <c r="U84" s="184">
        <f t="shared" ref="U84:U113" si="32">IF($D84="",0,$D84*T84)</f>
        <v>0</v>
      </c>
      <c r="V84" s="122"/>
      <c r="W84" s="147">
        <f t="shared" ref="W84:W113" si="33">IF($D84="",0,$D84*V84)</f>
        <v>0</v>
      </c>
      <c r="X84" s="122"/>
      <c r="Y84" s="147">
        <f t="shared" ref="Y84:Y113" si="34">IF($D84="",0,$D84*X84)</f>
        <v>0</v>
      </c>
      <c r="Z84" s="122"/>
      <c r="AA84" s="184">
        <f t="shared" ref="AA84:AA113" si="35">IF($D84="",0,$D84*Z84)</f>
        <v>0</v>
      </c>
      <c r="AB84" s="104"/>
      <c r="AC84" s="100">
        <f t="shared" ref="AC84:AC113" si="36">IF($D84="",0,$D84*AB84)</f>
        <v>0</v>
      </c>
      <c r="AD84" s="122"/>
      <c r="AE84" s="147">
        <f t="shared" ref="AE84:AE113" si="37">IF($D84="",0,$D84*AD84)</f>
        <v>0</v>
      </c>
      <c r="AF84" s="122"/>
      <c r="AG84" s="147">
        <f t="shared" ref="AG84:AG113" si="38">IF($D84="",0,$D84*AF84)</f>
        <v>0</v>
      </c>
      <c r="AH84" s="122"/>
      <c r="AI84" s="147">
        <f t="shared" ref="AI84:AI113" si="39">IF($D84="",0,$D84*AH84)</f>
        <v>0</v>
      </c>
      <c r="AJ84" s="288"/>
      <c r="AK84" s="147">
        <f t="shared" ref="AK84:AK113" si="40">IF($D84="",0,$D84*AJ84)</f>
        <v>0</v>
      </c>
      <c r="AL84" s="288"/>
      <c r="AM84" s="147">
        <f t="shared" ref="AM84:AM113" si="41">IF($D84="",0,$D84*AL84)</f>
        <v>0</v>
      </c>
      <c r="AN84" s="122"/>
      <c r="AO84" s="147">
        <f t="shared" ref="AO84:AO113" si="42">IF($D84="",0,$D84*AN84)</f>
        <v>0</v>
      </c>
      <c r="AP84" s="104"/>
      <c r="AQ84" s="100">
        <f t="shared" ref="AQ84:AQ113" si="43">IF($D84="",0,$D84*AP84)</f>
        <v>0</v>
      </c>
      <c r="AR84" s="171"/>
      <c r="AS84" s="140">
        <f t="shared" ref="AS84:AS113" si="44">IF($D84="",0,$D84*AR84)</f>
        <v>0</v>
      </c>
      <c r="AT84" s="83">
        <f t="shared" si="23"/>
        <v>0</v>
      </c>
    </row>
    <row r="85" spans="1:46" ht="15" customHeight="1">
      <c r="A85" s="91" t="s">
        <v>275</v>
      </c>
      <c r="B85" s="14" t="s">
        <v>66</v>
      </c>
      <c r="C85" s="18" t="s">
        <v>5</v>
      </c>
      <c r="D85" s="19">
        <f t="shared" si="26"/>
        <v>118</v>
      </c>
      <c r="E85" s="20">
        <f t="shared" si="22"/>
        <v>102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si="29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30"/>
        <v>0</v>
      </c>
      <c r="R85" s="183"/>
      <c r="S85" s="184">
        <f t="shared" si="31"/>
        <v>0</v>
      </c>
      <c r="T85" s="183"/>
      <c r="U85" s="184">
        <f t="shared" si="32"/>
        <v>0</v>
      </c>
      <c r="V85" s="122">
        <v>20.5</v>
      </c>
      <c r="W85" s="147">
        <f t="shared" si="33"/>
        <v>2419</v>
      </c>
      <c r="X85" s="122">
        <v>81.5</v>
      </c>
      <c r="Y85" s="147">
        <f t="shared" si="34"/>
        <v>9617</v>
      </c>
      <c r="Z85" s="122"/>
      <c r="AA85" s="147">
        <f t="shared" si="35"/>
        <v>0</v>
      </c>
      <c r="AB85" s="104"/>
      <c r="AC85" s="100">
        <f t="shared" si="36"/>
        <v>0</v>
      </c>
      <c r="AD85" s="122"/>
      <c r="AE85" s="147">
        <f t="shared" si="37"/>
        <v>0</v>
      </c>
      <c r="AF85" s="122"/>
      <c r="AG85" s="147">
        <f t="shared" si="38"/>
        <v>0</v>
      </c>
      <c r="AH85" s="122"/>
      <c r="AI85" s="147">
        <f t="shared" si="39"/>
        <v>0</v>
      </c>
      <c r="AJ85" s="288"/>
      <c r="AK85" s="147">
        <f t="shared" si="40"/>
        <v>0</v>
      </c>
      <c r="AL85" s="288"/>
      <c r="AM85" s="147">
        <f t="shared" si="41"/>
        <v>0</v>
      </c>
      <c r="AN85" s="122"/>
      <c r="AO85" s="147">
        <f t="shared" si="42"/>
        <v>0</v>
      </c>
      <c r="AP85" s="104"/>
      <c r="AQ85" s="100">
        <f t="shared" si="43"/>
        <v>0</v>
      </c>
      <c r="AR85" s="171"/>
      <c r="AS85" s="140">
        <f t="shared" si="44"/>
        <v>0</v>
      </c>
      <c r="AT85" s="83">
        <f t="shared" si="23"/>
        <v>12036</v>
      </c>
    </row>
    <row r="86" spans="1:46" ht="15" customHeight="1">
      <c r="A86" s="91" t="s">
        <v>284</v>
      </c>
      <c r="B86" s="14" t="s">
        <v>66</v>
      </c>
      <c r="C86" s="18" t="s">
        <v>6</v>
      </c>
      <c r="D86" s="19">
        <f t="shared" si="26"/>
        <v>100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84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285</v>
      </c>
      <c r="B87" s="14" t="s">
        <v>66</v>
      </c>
      <c r="C87" s="18" t="s">
        <v>9</v>
      </c>
      <c r="D87" s="19">
        <f t="shared" si="26"/>
        <v>35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409</v>
      </c>
      <c r="B88" s="14" t="s">
        <v>66</v>
      </c>
      <c r="C88" s="18" t="s">
        <v>8</v>
      </c>
      <c r="D88" s="19">
        <f t="shared" si="26"/>
        <v>60</v>
      </c>
      <c r="E88" s="20">
        <f t="shared" si="22"/>
        <v>201.75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>
        <v>201.75</v>
      </c>
      <c r="M88" s="147">
        <f t="shared" si="24"/>
        <v>12105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12105</v>
      </c>
    </row>
    <row r="89" spans="1:46" ht="15" customHeight="1">
      <c r="A89" s="91" t="s">
        <v>286</v>
      </c>
      <c r="B89" s="14" t="s">
        <v>66</v>
      </c>
      <c r="C89" s="18" t="s">
        <v>6</v>
      </c>
      <c r="D89" s="19">
        <f t="shared" si="26"/>
        <v>100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292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85" t="s">
        <v>296</v>
      </c>
      <c r="B91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308</v>
      </c>
      <c r="B92" t="s">
        <v>66</v>
      </c>
      <c r="C92" s="18" t="s">
        <v>5</v>
      </c>
      <c r="D92" s="19">
        <v>118</v>
      </c>
      <c r="E92" s="20">
        <f t="shared" ref="E92:E113" si="45">F92+H92+J92+L92+N92++V92+Z92+AH92+AN92+P92+R92+T92+AB92+AD92+AF92+AP92+AR92+X92+AJ92+AL92</f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318</v>
      </c>
      <c r="B93" s="14" t="s">
        <v>66</v>
      </c>
      <c r="C93" s="18" t="s">
        <v>9</v>
      </c>
      <c r="D93" s="19">
        <v>35</v>
      </c>
      <c r="E93" s="20">
        <f t="shared" si="45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319</v>
      </c>
      <c r="B94" s="14" t="s">
        <v>66</v>
      </c>
      <c r="C94" s="18" t="s">
        <v>6</v>
      </c>
      <c r="D94" s="19">
        <v>100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320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330</v>
      </c>
      <c r="B96" s="14" t="s">
        <v>66</v>
      </c>
      <c r="C96" s="18" t="s">
        <v>7</v>
      </c>
      <c r="D96" s="19">
        <v>75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91" t="s">
        <v>386</v>
      </c>
      <c r="B97" s="14" t="s">
        <v>66</v>
      </c>
      <c r="C97" s="18" t="s">
        <v>9</v>
      </c>
      <c r="D97" s="19">
        <v>35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83"/>
      <c r="W97" s="184">
        <f t="shared" si="33"/>
        <v>0</v>
      </c>
      <c r="X97" s="183"/>
      <c r="Y97" s="184">
        <f t="shared" si="34"/>
        <v>0</v>
      </c>
      <c r="Z97" s="183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387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388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389</v>
      </c>
      <c r="B100" s="14" t="s">
        <v>66</v>
      </c>
      <c r="C100" s="18" t="s">
        <v>9</v>
      </c>
      <c r="D100" s="19">
        <v>35</v>
      </c>
      <c r="E100" s="20">
        <f t="shared" si="45"/>
        <v>34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>
        <v>34</v>
      </c>
      <c r="M100" s="147">
        <f t="shared" si="24"/>
        <v>1190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1190</v>
      </c>
    </row>
    <row r="101" spans="1:46" ht="15" customHeight="1">
      <c r="A101" s="85" t="s">
        <v>336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340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07"/>
      <c r="I102" s="147">
        <f t="shared" si="28"/>
        <v>0</v>
      </c>
      <c r="J102" s="214"/>
      <c r="K102" s="147">
        <f t="shared" si="29"/>
        <v>0</v>
      </c>
      <c r="L102" s="214"/>
      <c r="M102" s="147">
        <f t="shared" si="24"/>
        <v>0</v>
      </c>
      <c r="N102" s="214"/>
      <c r="O102" s="147">
        <f t="shared" si="25"/>
        <v>0</v>
      </c>
      <c r="P102" s="75"/>
      <c r="Q102" s="100">
        <f t="shared" si="30"/>
        <v>0</v>
      </c>
      <c r="R102" s="233"/>
      <c r="S102" s="184">
        <f t="shared" si="31"/>
        <v>0</v>
      </c>
      <c r="T102" s="234"/>
      <c r="U102" s="184">
        <f t="shared" si="32"/>
        <v>0</v>
      </c>
      <c r="V102" s="234"/>
      <c r="W102" s="184">
        <f t="shared" si="33"/>
        <v>0</v>
      </c>
      <c r="X102" s="283"/>
      <c r="Y102" s="281">
        <f t="shared" si="34"/>
        <v>0</v>
      </c>
      <c r="Z102" s="234"/>
      <c r="AA102" s="184">
        <f t="shared" si="35"/>
        <v>0</v>
      </c>
      <c r="AB102" s="75"/>
      <c r="AC102" s="100">
        <f t="shared" si="36"/>
        <v>0</v>
      </c>
      <c r="AD102" s="107"/>
      <c r="AE102" s="147">
        <f t="shared" si="37"/>
        <v>0</v>
      </c>
      <c r="AF102" s="107"/>
      <c r="AG102" s="147">
        <f t="shared" si="38"/>
        <v>0</v>
      </c>
      <c r="AH102" s="107"/>
      <c r="AI102" s="147">
        <f t="shared" si="39"/>
        <v>0</v>
      </c>
      <c r="AJ102" s="289"/>
      <c r="AK102" s="146">
        <f t="shared" si="40"/>
        <v>0</v>
      </c>
      <c r="AL102" s="289"/>
      <c r="AM102" s="146">
        <f t="shared" si="41"/>
        <v>0</v>
      </c>
      <c r="AN102" s="107"/>
      <c r="AO102" s="147">
        <f t="shared" si="42"/>
        <v>0</v>
      </c>
      <c r="AP102" s="75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343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234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348</v>
      </c>
      <c r="B104" s="14" t="s">
        <v>66</v>
      </c>
      <c r="C104" s="18" t="s">
        <v>4</v>
      </c>
      <c r="D104" s="19">
        <v>140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234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355</v>
      </c>
      <c r="B105" s="14" t="s">
        <v>66</v>
      </c>
      <c r="C105" s="18" t="s">
        <v>8</v>
      </c>
      <c r="D105" s="19">
        <v>60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234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91" t="s">
        <v>372</v>
      </c>
      <c r="B106" s="14" t="s">
        <v>66</v>
      </c>
      <c r="C106" s="18" t="str">
        <f ca="1">IF($A106="","",INDEX(INDIRECT("'MA-Liste'!"&amp;$C$11),MATCH($A106,'MA-Liste'!$M:$M,FALSE)))</f>
        <v>G</v>
      </c>
      <c r="D106" s="19">
        <f t="shared" ref="D106:D108" ca="1" si="46">IF(OR($C106="",$C106=0),"",VLOOKUP($C106,Ansätze,$D$11,FALSE))</f>
        <v>35</v>
      </c>
      <c r="E106" s="20">
        <f t="shared" si="45"/>
        <v>0</v>
      </c>
      <c r="F106" s="75"/>
      <c r="G106" s="100">
        <f t="shared" ca="1" si="27"/>
        <v>0</v>
      </c>
      <c r="H106" s="107"/>
      <c r="I106" s="147">
        <f t="shared" ca="1" si="28"/>
        <v>0</v>
      </c>
      <c r="J106" s="214"/>
      <c r="K106" s="147">
        <f t="shared" ca="1" si="29"/>
        <v>0</v>
      </c>
      <c r="L106" s="214"/>
      <c r="M106" s="147">
        <f t="shared" ca="1" si="24"/>
        <v>0</v>
      </c>
      <c r="N106" s="214"/>
      <c r="O106" s="147">
        <f t="shared" ca="1" si="25"/>
        <v>0</v>
      </c>
      <c r="P106" s="75"/>
      <c r="Q106" s="100">
        <f t="shared" ca="1" si="30"/>
        <v>0</v>
      </c>
      <c r="R106" s="233"/>
      <c r="S106" s="184">
        <f t="shared" ca="1" si="31"/>
        <v>0</v>
      </c>
      <c r="T106" s="234"/>
      <c r="U106" s="184">
        <f t="shared" ca="1" si="32"/>
        <v>0</v>
      </c>
      <c r="V106" s="234"/>
      <c r="W106" s="184">
        <f t="shared" ca="1" si="33"/>
        <v>0</v>
      </c>
      <c r="X106" s="283"/>
      <c r="Y106" s="281">
        <f t="shared" ca="1" si="34"/>
        <v>0</v>
      </c>
      <c r="Z106" s="234"/>
      <c r="AA106" s="184">
        <f t="shared" ca="1" si="35"/>
        <v>0</v>
      </c>
      <c r="AB106" s="75"/>
      <c r="AC106" s="100">
        <f t="shared" ca="1" si="36"/>
        <v>0</v>
      </c>
      <c r="AD106" s="107"/>
      <c r="AE106" s="147">
        <f t="shared" ca="1" si="37"/>
        <v>0</v>
      </c>
      <c r="AF106" s="107"/>
      <c r="AG106" s="147">
        <f t="shared" ca="1" si="38"/>
        <v>0</v>
      </c>
      <c r="AH106" s="107"/>
      <c r="AI106" s="147">
        <f t="shared" ca="1" si="39"/>
        <v>0</v>
      </c>
      <c r="AJ106" s="289"/>
      <c r="AK106" s="146">
        <f t="shared" ca="1" si="40"/>
        <v>0</v>
      </c>
      <c r="AL106" s="289"/>
      <c r="AM106" s="146">
        <f t="shared" ca="1" si="41"/>
        <v>0</v>
      </c>
      <c r="AN106" s="107"/>
      <c r="AO106" s="147">
        <f t="shared" ca="1" si="42"/>
        <v>0</v>
      </c>
      <c r="AP106" s="75"/>
      <c r="AQ106" s="100">
        <f t="shared" ca="1" si="43"/>
        <v>0</v>
      </c>
      <c r="AR106" s="171"/>
      <c r="AS106" s="140">
        <f t="shared" ca="1" si="44"/>
        <v>0</v>
      </c>
      <c r="AT106" s="83">
        <f t="shared" ca="1" si="23"/>
        <v>0</v>
      </c>
    </row>
    <row r="107" spans="1:46" ht="15" customHeight="1">
      <c r="A107" s="91" t="s">
        <v>370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ca="1" si="46"/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234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381</v>
      </c>
      <c r="B108" s="14" t="s">
        <v>66</v>
      </c>
      <c r="C108" s="18" t="str">
        <f ca="1">IF($A108="","",INDEX(INDIRECT("'MA-Liste'!"&amp;$C$11),MATCH($A108,'MA-Liste'!$M:$M,FALSE)))</f>
        <v>C</v>
      </c>
      <c r="D108" s="19">
        <f t="shared" ca="1" si="46"/>
        <v>118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234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395</v>
      </c>
      <c r="B109" s="14" t="s">
        <v>66</v>
      </c>
      <c r="C109" s="18" t="str">
        <f ca="1">IF($A109="","",INDEX(INDIRECT("'MA-Liste'!"&amp;$C$11),MATCH($A109,'MA-Liste'!$M:$M,FALSE)))</f>
        <v>D</v>
      </c>
      <c r="D109" s="19">
        <v>100</v>
      </c>
      <c r="E109" s="20">
        <f t="shared" si="45"/>
        <v>3.25</v>
      </c>
      <c r="F109" s="75"/>
      <c r="G109" s="100">
        <f t="shared" si="27"/>
        <v>0</v>
      </c>
      <c r="H109" s="107"/>
      <c r="I109" s="147">
        <f t="shared" si="28"/>
        <v>0</v>
      </c>
      <c r="J109" s="214"/>
      <c r="K109" s="147">
        <f t="shared" si="29"/>
        <v>0</v>
      </c>
      <c r="L109" s="214"/>
      <c r="M109" s="147">
        <f t="shared" si="24"/>
        <v>0</v>
      </c>
      <c r="N109" s="214"/>
      <c r="O109" s="147">
        <f t="shared" si="25"/>
        <v>0</v>
      </c>
      <c r="P109" s="75"/>
      <c r="Q109" s="100">
        <f t="shared" si="30"/>
        <v>0</v>
      </c>
      <c r="R109" s="233"/>
      <c r="S109" s="184">
        <f t="shared" si="31"/>
        <v>0</v>
      </c>
      <c r="T109" s="234"/>
      <c r="U109" s="184">
        <f t="shared" si="32"/>
        <v>0</v>
      </c>
      <c r="V109" s="234"/>
      <c r="W109" s="184">
        <f t="shared" si="33"/>
        <v>0</v>
      </c>
      <c r="X109" s="283"/>
      <c r="Y109" s="281">
        <f t="shared" si="34"/>
        <v>0</v>
      </c>
      <c r="Z109" s="234"/>
      <c r="AA109" s="184">
        <f t="shared" si="35"/>
        <v>0</v>
      </c>
      <c r="AB109" s="75"/>
      <c r="AC109" s="100">
        <f t="shared" si="36"/>
        <v>0</v>
      </c>
      <c r="AD109" s="107"/>
      <c r="AE109" s="147">
        <f t="shared" si="37"/>
        <v>0</v>
      </c>
      <c r="AF109" s="107"/>
      <c r="AG109" s="147">
        <f t="shared" si="38"/>
        <v>0</v>
      </c>
      <c r="AH109" s="107">
        <v>3.25</v>
      </c>
      <c r="AI109" s="147">
        <f t="shared" si="39"/>
        <v>325</v>
      </c>
      <c r="AJ109" s="289"/>
      <c r="AK109" s="146">
        <f t="shared" si="40"/>
        <v>0</v>
      </c>
      <c r="AL109" s="289"/>
      <c r="AM109" s="146">
        <f t="shared" si="41"/>
        <v>0</v>
      </c>
      <c r="AN109" s="107"/>
      <c r="AO109" s="147">
        <f t="shared" si="42"/>
        <v>0</v>
      </c>
      <c r="AP109" s="75"/>
      <c r="AQ109" s="100">
        <f t="shared" si="43"/>
        <v>0</v>
      </c>
      <c r="AR109" s="171"/>
      <c r="AS109" s="140">
        <f t="shared" si="44"/>
        <v>0</v>
      </c>
      <c r="AT109" s="83">
        <f t="shared" si="23"/>
        <v>325</v>
      </c>
    </row>
    <row r="110" spans="1:46" ht="15" customHeight="1">
      <c r="A110" s="91" t="s">
        <v>407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v>118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234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416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234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420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ref="E112" si="47">F112+H112+J112+L112+N112++V112+Z112+AH112+AN112+P112+R112+T112+AB112+AD112+AF112+AP112+AR112+X112+AJ112+AL112</f>
        <v>0.25</v>
      </c>
      <c r="F112" s="75"/>
      <c r="G112" s="100">
        <f t="shared" ref="G112" si="48">IF($D112="",0,$D112*F112)</f>
        <v>0</v>
      </c>
      <c r="H112" s="107"/>
      <c r="I112" s="147">
        <f t="shared" ref="I112" si="49">IF($D112="",0,$D112*H112)</f>
        <v>0</v>
      </c>
      <c r="J112" s="214"/>
      <c r="K112" s="147">
        <f t="shared" ref="K112" si="50">IF($D112="",0,$D112*J112)</f>
        <v>0</v>
      </c>
      <c r="L112" s="214"/>
      <c r="M112" s="147">
        <f t="shared" ref="M112" si="51">IF($D112="",0,$D112*L112)</f>
        <v>0</v>
      </c>
      <c r="N112" s="214"/>
      <c r="O112" s="147">
        <f t="shared" ref="O112" si="52">IF($D112="",0,$D112*N112)</f>
        <v>0</v>
      </c>
      <c r="P112" s="75"/>
      <c r="Q112" s="100">
        <f t="shared" ref="Q112" si="53">IF($D112="",0,$D112*P112)</f>
        <v>0</v>
      </c>
      <c r="R112" s="233"/>
      <c r="S112" s="184">
        <f t="shared" ref="S112" si="54">IF($D112="",0,$D112*R112)</f>
        <v>0</v>
      </c>
      <c r="T112" s="234"/>
      <c r="U112" s="184">
        <f t="shared" ref="U112" si="55">IF($D112="",0,$D112*T112)</f>
        <v>0</v>
      </c>
      <c r="V112" s="234"/>
      <c r="W112" s="184">
        <f t="shared" ref="W112" si="56">IF($D112="",0,$D112*V112)</f>
        <v>0</v>
      </c>
      <c r="X112" s="283">
        <v>0.25</v>
      </c>
      <c r="Y112" s="281">
        <f t="shared" ref="Y112" si="57">IF($D112="",0,$D112*X112)</f>
        <v>25</v>
      </c>
      <c r="Z112" s="234"/>
      <c r="AA112" s="184">
        <f t="shared" ref="AA112" si="58">IF($D112="",0,$D112*Z112)</f>
        <v>0</v>
      </c>
      <c r="AB112" s="75"/>
      <c r="AC112" s="100">
        <f t="shared" ref="AC112" si="59">IF($D112="",0,$D112*AB112)</f>
        <v>0</v>
      </c>
      <c r="AD112" s="107"/>
      <c r="AE112" s="147">
        <f t="shared" ref="AE112" si="60">IF($D112="",0,$D112*AD112)</f>
        <v>0</v>
      </c>
      <c r="AF112" s="107"/>
      <c r="AG112" s="147">
        <f t="shared" ref="AG112" si="61">IF($D112="",0,$D112*AF112)</f>
        <v>0</v>
      </c>
      <c r="AH112" s="107"/>
      <c r="AI112" s="147">
        <f t="shared" ref="AI112" si="62">IF($D112="",0,$D112*AH112)</f>
        <v>0</v>
      </c>
      <c r="AJ112" s="289"/>
      <c r="AK112" s="146">
        <f t="shared" ref="AK112" si="63">IF($D112="",0,$D112*AJ112)</f>
        <v>0</v>
      </c>
      <c r="AL112" s="289"/>
      <c r="AM112" s="146">
        <f t="shared" ref="AM112" si="64">IF($D112="",0,$D112*AL112)</f>
        <v>0</v>
      </c>
      <c r="AN112" s="107"/>
      <c r="AO112" s="147">
        <f t="shared" ref="AO112" si="65">IF($D112="",0,$D112*AN112)</f>
        <v>0</v>
      </c>
      <c r="AP112" s="75"/>
      <c r="AQ112" s="100">
        <f t="shared" ref="AQ112" si="66">IF($D112="",0,$D112*AP112)</f>
        <v>0</v>
      </c>
      <c r="AR112" s="171"/>
      <c r="AS112" s="140">
        <f t="shared" ref="AS112" si="67">IF($D112="",0,$D112*AR112)</f>
        <v>0</v>
      </c>
      <c r="AT112" s="83">
        <f t="shared" ref="AT112" si="68">IF(D112="",0,D112*E112)</f>
        <v>25</v>
      </c>
    </row>
    <row r="113" spans="1:47" ht="15" customHeight="1">
      <c r="A113" s="85"/>
      <c r="B113" s="14"/>
      <c r="C113" s="18"/>
      <c r="D113" s="19"/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234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8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s="62" customFormat="1" ht="15" customHeight="1">
      <c r="A114" s="86"/>
      <c r="C114" s="63" t="s">
        <v>155</v>
      </c>
      <c r="D114" s="57"/>
      <c r="E114" s="20">
        <f t="shared" ref="E114" si="69">F114+H114+J114+P114+R114+T114+AB114+AD114+AF114+AP114+AR114</f>
        <v>0</v>
      </c>
      <c r="F114" s="76">
        <f>SUM(F12:F113)</f>
        <v>0</v>
      </c>
      <c r="G114" s="77"/>
      <c r="H114" s="154">
        <f>SUM(H12:H113)</f>
        <v>0</v>
      </c>
      <c r="I114" s="155"/>
      <c r="J114" s="207">
        <f>SUM(J12:J113)</f>
        <v>0</v>
      </c>
      <c r="K114" s="207"/>
      <c r="L114" s="290">
        <f>SUM(L12:L113)</f>
        <v>317</v>
      </c>
      <c r="M114" s="207"/>
      <c r="N114" s="290">
        <f>SUM(N12:N113)</f>
        <v>10.25</v>
      </c>
      <c r="O114" s="207"/>
      <c r="P114" s="76">
        <f>SUM(P12:P113)</f>
        <v>0</v>
      </c>
      <c r="Q114" s="77"/>
      <c r="R114" s="185">
        <f>SUM(R12:R113)</f>
        <v>0</v>
      </c>
      <c r="S114" s="186"/>
      <c r="T114" s="212">
        <f>SUM(T12:T113)</f>
        <v>0</v>
      </c>
      <c r="U114" s="212"/>
      <c r="V114" s="279">
        <f>SUM(V12:V113)</f>
        <v>67.5</v>
      </c>
      <c r="W114" s="212"/>
      <c r="X114" s="284">
        <f>SUM(X12:X113)</f>
        <v>81.75</v>
      </c>
      <c r="Y114" s="212"/>
      <c r="Z114" s="279">
        <f>SUM(Z12:Z113)</f>
        <v>1.75</v>
      </c>
      <c r="AA114" s="212"/>
      <c r="AB114" s="76">
        <f>SUM(AB12:AB113)</f>
        <v>0</v>
      </c>
      <c r="AC114" s="77"/>
      <c r="AD114" s="154">
        <f>SUM(AD12:AD113)</f>
        <v>0</v>
      </c>
      <c r="AE114" s="155"/>
      <c r="AF114" s="154">
        <f>SUM(AF12:AF113)</f>
        <v>0</v>
      </c>
      <c r="AG114" s="155"/>
      <c r="AH114" s="285">
        <f>SUM(AH12:AH113)</f>
        <v>14</v>
      </c>
      <c r="AI114" s="155"/>
      <c r="AJ114" s="207">
        <f>SUM(AJ12:AJ113)</f>
        <v>0</v>
      </c>
      <c r="AK114" s="207"/>
      <c r="AL114" s="207">
        <f>SUM(AL12:AL113)</f>
        <v>0</v>
      </c>
      <c r="AM114" s="207"/>
      <c r="AN114" s="285">
        <f>SUM(AN12:AN113)</f>
        <v>2.75</v>
      </c>
      <c r="AO114" s="155"/>
      <c r="AP114" s="76">
        <f>SUM(AP12:AP113)</f>
        <v>0</v>
      </c>
      <c r="AQ114" s="77"/>
      <c r="AR114" s="77">
        <f>SUM(AR12:AR113)</f>
        <v>0</v>
      </c>
      <c r="AS114" s="77"/>
      <c r="AT114" s="77"/>
    </row>
    <row r="115" spans="1:47" ht="9.75" customHeight="1">
      <c r="A115" s="87"/>
      <c r="B115" s="40"/>
      <c r="C115" s="69"/>
      <c r="D115" s="70"/>
      <c r="E115" s="70"/>
      <c r="F115" s="78"/>
      <c r="G115" s="79"/>
      <c r="H115" s="156"/>
      <c r="I115" s="157"/>
      <c r="J115" s="208"/>
      <c r="K115" s="208"/>
      <c r="L115" s="208"/>
      <c r="M115" s="208"/>
      <c r="N115" s="208"/>
      <c r="O115" s="208"/>
      <c r="P115" s="78"/>
      <c r="Q115" s="79"/>
      <c r="R115" s="187"/>
      <c r="S115" s="188"/>
      <c r="T115" s="213"/>
      <c r="U115" s="213"/>
      <c r="V115" s="213"/>
      <c r="W115" s="213"/>
      <c r="X115" s="213"/>
      <c r="Y115" s="213"/>
      <c r="Z115" s="213"/>
      <c r="AA115" s="213"/>
      <c r="AB115" s="78"/>
      <c r="AC115" s="79"/>
      <c r="AD115" s="156"/>
      <c r="AE115" s="157"/>
      <c r="AF115" s="156"/>
      <c r="AG115" s="157"/>
      <c r="AH115" s="156"/>
      <c r="AI115" s="157"/>
      <c r="AJ115" s="208"/>
      <c r="AK115" s="208"/>
      <c r="AL115" s="208"/>
      <c r="AM115" s="208"/>
      <c r="AN115" s="156"/>
      <c r="AO115" s="157"/>
      <c r="AP115" s="78"/>
      <c r="AQ115" s="79"/>
      <c r="AR115" s="70"/>
      <c r="AS115" s="70"/>
      <c r="AT115" s="70"/>
      <c r="AU115" s="65"/>
    </row>
    <row r="116" spans="1:47" s="14" customFormat="1" ht="15" customHeight="1">
      <c r="A116" s="159"/>
      <c r="B116" s="159"/>
      <c r="C116" s="67" t="s">
        <v>156</v>
      </c>
      <c r="D116" s="160"/>
      <c r="E116" s="161"/>
      <c r="F116" s="80"/>
      <c r="G116" s="81">
        <f ca="1">SUM(G12:G115)</f>
        <v>0</v>
      </c>
      <c r="H116" s="80"/>
      <c r="I116" s="81">
        <f ca="1">SUM(I12:I115)</f>
        <v>0</v>
      </c>
      <c r="J116" s="97"/>
      <c r="K116" s="97">
        <f ca="1">SUM(K12:K115)</f>
        <v>0</v>
      </c>
      <c r="L116" s="97"/>
      <c r="M116" s="280">
        <f ca="1">SUM(M12:M115)</f>
        <v>21383</v>
      </c>
      <c r="N116" s="97"/>
      <c r="O116" s="280">
        <f ca="1">SUM(O12:O115)</f>
        <v>1201.75</v>
      </c>
      <c r="P116" s="80"/>
      <c r="Q116" s="81">
        <f ca="1">SUM(Q12:Q115)</f>
        <v>0</v>
      </c>
      <c r="R116" s="80"/>
      <c r="S116" s="81">
        <f ca="1">SUM(S12:S115)</f>
        <v>0</v>
      </c>
      <c r="T116" s="97"/>
      <c r="U116" s="97">
        <f ca="1">SUM(U12:U115)</f>
        <v>0</v>
      </c>
      <c r="V116" s="97"/>
      <c r="W116" s="280">
        <f ca="1">SUM(W12:W115)</f>
        <v>5944</v>
      </c>
      <c r="X116" s="280"/>
      <c r="Y116" s="280">
        <f ca="1">SUM(Y12:Y115)</f>
        <v>9642</v>
      </c>
      <c r="Z116" s="97"/>
      <c r="AA116" s="280">
        <f ca="1">SUM(AA12:AA115)</f>
        <v>245</v>
      </c>
      <c r="AB116" s="80"/>
      <c r="AC116" s="81">
        <f ca="1">SUM(AC12:AC115)</f>
        <v>0</v>
      </c>
      <c r="AD116" s="80"/>
      <c r="AE116" s="81">
        <f ca="1">SUM(AE12:AE115)</f>
        <v>0</v>
      </c>
      <c r="AF116" s="80"/>
      <c r="AG116" s="81">
        <f ca="1">SUM(AG12:AG115)</f>
        <v>0</v>
      </c>
      <c r="AH116" s="80"/>
      <c r="AI116" s="286">
        <f ca="1">SUM(AI12:AI115)</f>
        <v>970</v>
      </c>
      <c r="AJ116" s="280"/>
      <c r="AK116" s="280">
        <f ca="1">SUM(AK12:AK115)</f>
        <v>0</v>
      </c>
      <c r="AL116" s="280"/>
      <c r="AM116" s="280">
        <f ca="1">SUM(AM12:AM115)</f>
        <v>0</v>
      </c>
      <c r="AN116" s="80"/>
      <c r="AO116" s="286">
        <f ca="1">SUM(AO12:AO115)</f>
        <v>385</v>
      </c>
      <c r="AP116" s="80"/>
      <c r="AQ116" s="81">
        <f ca="1">SUM(AQ12:AQ115)</f>
        <v>0</v>
      </c>
      <c r="AR116" s="81"/>
      <c r="AS116" s="81">
        <f ca="1">SUM(AS12:AS115)</f>
        <v>0</v>
      </c>
      <c r="AT116" s="81">
        <f ca="1">SUM(AT13:AT115)</f>
        <v>39770.75</v>
      </c>
    </row>
    <row r="117" spans="1:47">
      <c r="C117" s="41" t="s">
        <v>25</v>
      </c>
      <c r="F117" s="41"/>
      <c r="G117" s="41"/>
      <c r="H117" s="41"/>
      <c r="I117" s="41"/>
      <c r="J117" s="41"/>
      <c r="K117" s="41"/>
      <c r="L117" s="41"/>
      <c r="M117" s="41"/>
      <c r="N117" s="41"/>
      <c r="O117" s="41"/>
      <c r="P117" s="41"/>
      <c r="Q117" s="41"/>
      <c r="R117" s="191"/>
      <c r="S117" s="191"/>
      <c r="T117" s="191"/>
      <c r="U117" s="191"/>
      <c r="V117" s="191"/>
      <c r="W117" s="191"/>
      <c r="X117" s="191"/>
      <c r="Y117" s="191"/>
      <c r="Z117" s="191"/>
      <c r="AA117" s="191"/>
      <c r="AB117" s="41"/>
      <c r="AC117" s="41"/>
      <c r="AD117" s="41"/>
      <c r="AE117" s="41"/>
      <c r="AF117" s="41"/>
      <c r="AG117" s="41"/>
      <c r="AH117" s="41"/>
      <c r="AI117" s="41"/>
      <c r="AJ117" s="41"/>
      <c r="AK117" s="41"/>
      <c r="AL117" s="41"/>
      <c r="AM117" s="41"/>
      <c r="AN117" s="41"/>
      <c r="AO117" s="41"/>
      <c r="AP117" s="41"/>
      <c r="AQ117" s="41"/>
      <c r="AR117" s="41"/>
      <c r="AS117" s="41"/>
      <c r="AT117" s="42">
        <f ca="1">SUBTOTAL(9,AT13:AT115)</f>
        <v>39770.75</v>
      </c>
    </row>
    <row r="118" spans="1:47">
      <c r="C118" s="56"/>
      <c r="F118" s="56"/>
      <c r="G118" s="56"/>
      <c r="H118" s="158"/>
      <c r="I118" s="158"/>
      <c r="J118" s="158"/>
      <c r="K118" s="158"/>
      <c r="L118" s="158"/>
      <c r="M118" s="158"/>
      <c r="N118" s="158"/>
      <c r="O118" s="158"/>
      <c r="P118" s="56"/>
      <c r="Q118" s="56"/>
      <c r="R118" s="192"/>
      <c r="S118" s="192"/>
      <c r="T118" s="192"/>
      <c r="U118" s="192"/>
      <c r="V118" s="192"/>
      <c r="W118" s="192"/>
      <c r="X118" s="192"/>
      <c r="Y118" s="192"/>
      <c r="Z118" s="192"/>
      <c r="AA118" s="192"/>
      <c r="AB118" s="56"/>
      <c r="AC118" s="56"/>
      <c r="AD118" s="158"/>
      <c r="AE118" s="158"/>
      <c r="AF118" s="158"/>
      <c r="AG118" s="158"/>
      <c r="AH118" s="158"/>
      <c r="AI118" s="158"/>
      <c r="AJ118" s="158"/>
      <c r="AK118" s="158"/>
      <c r="AL118" s="158"/>
      <c r="AM118" s="158"/>
      <c r="AN118" s="158"/>
      <c r="AO118" s="158"/>
      <c r="AP118" s="56"/>
      <c r="AQ118" s="56"/>
      <c r="AR118" s="56"/>
      <c r="AS118" s="56"/>
    </row>
    <row r="119" spans="1:47">
      <c r="A119" s="218" t="s">
        <v>309</v>
      </c>
      <c r="B119">
        <v>3.5</v>
      </c>
      <c r="AT119" s="19"/>
    </row>
    <row r="123" spans="1:47">
      <c r="S123" s="193">
        <f>SUM(S119:S122)</f>
        <v>0</v>
      </c>
      <c r="AN123" s="127" t="s">
        <v>412</v>
      </c>
    </row>
    <row r="128" spans="1:47">
      <c r="AT128" s="21">
        <f>SUM(AT126-AT125)</f>
        <v>0</v>
      </c>
    </row>
  </sheetData>
  <autoFilter ref="A12:AT116" xr:uid="{00000000-0009-0000-0000-000046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A13:A116" xr:uid="{00000000-0002-0000-4600-000000000000}">
      <formula1>Name</formula1>
    </dataValidation>
    <dataValidation type="list" allowBlank="1" showInputMessage="1" showErrorMessage="1" sqref="C12" xr:uid="{00000000-0002-0000-4600-000001000000}">
      <formula1>Kategorie</formula1>
    </dataValidation>
    <dataValidation type="list" allowBlank="1" showInputMessage="1" showErrorMessage="1" sqref="D12" xr:uid="{00000000-0002-0000-46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>
    <tabColor rgb="FFFF0000"/>
    <pageSetUpPr fitToPage="1"/>
  </sheetPr>
  <dimension ref="A1:AV129"/>
  <sheetViews>
    <sheetView topLeftCell="AC97" zoomScale="120" zoomScaleNormal="120" zoomScaleSheetLayoutView="100" workbookViewId="0">
      <selection activeCell="AH18" sqref="AH1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4" t="str">
        <f>IF(Vertragsdaten!B6="","",Vertragsdaten!B6)</f>
        <v>EP SIEP</v>
      </c>
      <c r="C4" s="294"/>
      <c r="D4" s="294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44531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2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7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5" si="2">F14+H14+J14+L14+N14++V14+Z14+AH14+AN14+P14+R14+T14+AB14+AD14+AF14+AP14+AR14</f>
        <v>0</v>
      </c>
      <c r="F14" s="107"/>
      <c r="G14" s="100">
        <f t="shared" ref="G14:I82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3" ca="1" si="4">IF($D14="",0,$D14*J14)</f>
        <v>0</v>
      </c>
      <c r="L14" s="122"/>
      <c r="M14" s="147">
        <f t="shared" ref="M14:M78" ca="1" si="5">IF($D14="",0,$D14*L14)</f>
        <v>0</v>
      </c>
      <c r="N14" s="122"/>
      <c r="O14" s="147">
        <f t="shared" ref="O14:O78" ca="1" si="6">IF($D14="",0,$D14*N14)</f>
        <v>0</v>
      </c>
      <c r="P14" s="104"/>
      <c r="Q14" s="100">
        <f t="shared" ref="Q14:Q83" ca="1" si="7">IF($D14="",0,$D14*P14)</f>
        <v>0</v>
      </c>
      <c r="R14" s="183"/>
      <c r="S14" s="184">
        <f t="shared" ref="S14:S83" ca="1" si="8">IF($D14="",0,$D14*R14)</f>
        <v>0</v>
      </c>
      <c r="T14" s="183"/>
      <c r="U14" s="184">
        <f t="shared" ref="U14:U83" ca="1" si="9">IF($D14="",0,$D14*T14)</f>
        <v>0</v>
      </c>
      <c r="V14" s="183"/>
      <c r="W14" s="184">
        <f t="shared" ref="W14:W83" ca="1" si="10">IF($D14="",0,$D14*V14)</f>
        <v>0</v>
      </c>
      <c r="X14" s="183"/>
      <c r="Y14" s="184">
        <f t="shared" ref="Y14:Y83" ca="1" si="11">IF($D14="",0,$D14*X14)</f>
        <v>0</v>
      </c>
      <c r="Z14" s="183"/>
      <c r="AA14" s="184">
        <f t="shared" ref="AA14:AA83" ca="1" si="12">IF($D14="",0,$D14*Z14)</f>
        <v>0</v>
      </c>
      <c r="AB14" s="104"/>
      <c r="AC14" s="100">
        <f t="shared" ref="AC14:AC83" ca="1" si="13">IF($D14="",0,$D14*AB14)</f>
        <v>0</v>
      </c>
      <c r="AD14" s="122"/>
      <c r="AE14" s="147">
        <f t="shared" ref="AE14:AE83" ca="1" si="14">IF($D14="",0,$D14*AD14)</f>
        <v>0</v>
      </c>
      <c r="AF14" s="122"/>
      <c r="AG14" s="147">
        <f t="shared" ref="AG14:AG83" ca="1" si="15">IF($D14="",0,$D14*AF14)</f>
        <v>0</v>
      </c>
      <c r="AH14" s="122"/>
      <c r="AI14" s="147">
        <f t="shared" ref="AI14:AI83" ca="1" si="16">IF($D14="",0,$D14*AH14)</f>
        <v>0</v>
      </c>
      <c r="AJ14" s="288"/>
      <c r="AK14" s="147">
        <f t="shared" ref="AK14:AK83" ca="1" si="17">IF($D14="",0,$D14*AJ14)</f>
        <v>0</v>
      </c>
      <c r="AL14" s="288"/>
      <c r="AM14" s="147">
        <f t="shared" ref="AM14:AM83" ca="1" si="18">IF($D14="",0,$D14*AL14)</f>
        <v>0</v>
      </c>
      <c r="AN14" s="122"/>
      <c r="AO14" s="147">
        <f t="shared" ref="AO14:AO83" ca="1" si="19">IF($D14="",0,$D14*AN14)</f>
        <v>0</v>
      </c>
      <c r="AP14" s="104"/>
      <c r="AQ14" s="100">
        <f t="shared" ref="AQ14:AQ83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t="shared" ref="AS15:AS83" ca="1" si="21">IF($D15="",0,$D15*AR15)</f>
        <v>0</v>
      </c>
      <c r="AT15" s="83">
        <f t="shared" ca="1" si="1"/>
        <v>0</v>
      </c>
    </row>
    <row r="16" spans="1:48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ca="1" si="21"/>
        <v>0</v>
      </c>
      <c r="AT16" s="83">
        <f t="shared" ca="1" si="1"/>
        <v>0</v>
      </c>
    </row>
    <row r="17" spans="1:46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83"/>
      <c r="AA17" s="184">
        <f t="shared" si="12"/>
        <v>0</v>
      </c>
      <c r="AB17" s="104"/>
      <c r="AC17" s="100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288"/>
      <c r="AK17" s="147">
        <f t="shared" si="17"/>
        <v>0</v>
      </c>
      <c r="AL17" s="288"/>
      <c r="AM17" s="147">
        <f t="shared" si="18"/>
        <v>0</v>
      </c>
      <c r="AN17" s="122"/>
      <c r="AO17" s="147">
        <f t="shared" si="19"/>
        <v>0</v>
      </c>
      <c r="AP17" s="104"/>
      <c r="AQ17" s="100">
        <f t="shared" si="20"/>
        <v>0</v>
      </c>
      <c r="AR17" s="171"/>
      <c r="AS17" s="140">
        <f>IF($D17="",0,$D17*AR17)</f>
        <v>0</v>
      </c>
      <c r="AT17" s="83">
        <f t="shared" si="1"/>
        <v>0</v>
      </c>
    </row>
    <row r="18" spans="1:46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F18+H18+J18+L18+N18++V18+Z18+AH18+AN18+P18+R18+T18+AB18+AD18+AF18+AP18+AR18+X18+AJ18+AL18</f>
        <v>34.5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10</v>
      </c>
      <c r="M18" s="147">
        <f t="shared" ca="1" si="5"/>
        <v>1400</v>
      </c>
      <c r="N18" s="122">
        <f>3+18</f>
        <v>21</v>
      </c>
      <c r="O18" s="147">
        <f t="shared" ca="1" si="6"/>
        <v>2940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1.25</v>
      </c>
      <c r="AA18" s="147">
        <f t="shared" ca="1" si="12"/>
        <v>175</v>
      </c>
      <c r="AB18" s="104"/>
      <c r="AC18" s="100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/>
      <c r="AI18" s="147">
        <f t="shared" ca="1" si="16"/>
        <v>0</v>
      </c>
      <c r="AJ18" s="288"/>
      <c r="AK18" s="147">
        <f t="shared" ca="1" si="17"/>
        <v>0</v>
      </c>
      <c r="AL18" s="288"/>
      <c r="AM18" s="147">
        <f t="shared" ca="1" si="18"/>
        <v>0</v>
      </c>
      <c r="AN18" s="122">
        <v>2.25</v>
      </c>
      <c r="AO18" s="147">
        <f t="shared" ca="1" si="19"/>
        <v>315</v>
      </c>
      <c r="AP18" s="104"/>
      <c r="AQ18" s="100">
        <f t="shared" ca="1" si="20"/>
        <v>0</v>
      </c>
      <c r="AR18" s="171"/>
      <c r="AS18" s="140">
        <f ca="1">IF($D18="",0,$D18*AR18)</f>
        <v>0</v>
      </c>
      <c r="AT18" s="83">
        <f ca="1">IF(D18="",0,D18*E18)</f>
        <v>4830</v>
      </c>
    </row>
    <row r="19" spans="1:46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84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t="shared" ca="1" si="21"/>
        <v>0</v>
      </c>
      <c r="AT19" s="83">
        <f t="shared" ca="1" si="1"/>
        <v>0</v>
      </c>
    </row>
    <row r="20" spans="1:46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84">
        <f t="shared" si="12"/>
        <v>0</v>
      </c>
      <c r="AB24" s="104"/>
      <c r="AC24" s="100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288"/>
      <c r="AK24" s="147">
        <f t="shared" si="17"/>
        <v>0</v>
      </c>
      <c r="AL24" s="288"/>
      <c r="AM24" s="147">
        <f t="shared" si="18"/>
        <v>0</v>
      </c>
      <c r="AN24" s="122"/>
      <c r="AO24" s="147">
        <f t="shared" si="19"/>
        <v>0</v>
      </c>
      <c r="AP24" s="104"/>
      <c r="AQ24" s="100">
        <f t="shared" si="20"/>
        <v>0</v>
      </c>
      <c r="AR24" s="171"/>
      <c r="AS24" s="140">
        <f t="shared" si="21"/>
        <v>0</v>
      </c>
      <c r="AT24" s="83">
        <f t="shared" si="1"/>
        <v>0</v>
      </c>
    </row>
    <row r="25" spans="1:46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>F26+H26+J26+L26+N26++V26+Z26+AH26+AN26+P26+R26+T26+AB26+AD26+AF26+AP26+AR26+X26+AJ26+AL26</f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ref="E27:E91" si="22">F27+H27+J27+L27+N27++V27+Z27+AH27+AN27+P27+R27+T27+AB27+AD27+AF27+AP27+AR27+X27+AJ27+AL27</f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122"/>
      <c r="AO27" s="147">
        <f t="shared" si="19"/>
        <v>0</v>
      </c>
      <c r="AP27" s="104"/>
      <c r="AQ27" s="100">
        <f t="shared" si="20"/>
        <v>0</v>
      </c>
      <c r="AR27" s="171"/>
      <c r="AS27" s="140">
        <f t="shared" si="21"/>
        <v>0</v>
      </c>
      <c r="AT27" s="83">
        <f t="shared" si="1"/>
        <v>0</v>
      </c>
    </row>
    <row r="28" spans="1:46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2"/>
        <v>16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16</v>
      </c>
      <c r="O28" s="147">
        <f t="shared" ca="1" si="6"/>
        <v>1888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1888</v>
      </c>
    </row>
    <row r="29" spans="1:46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0</v>
      </c>
    </row>
    <row r="30" spans="1:46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5"/>
        <v>0</v>
      </c>
      <c r="N38" s="122"/>
      <c r="O38" s="147">
        <f t="shared" si="6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22"/>
      <c r="W38" s="147">
        <f t="shared" si="10"/>
        <v>0</v>
      </c>
      <c r="X38" s="122"/>
      <c r="Y38" s="147">
        <f t="shared" si="11"/>
        <v>0</v>
      </c>
      <c r="Z38" s="122"/>
      <c r="AA38" s="184">
        <f t="shared" si="12"/>
        <v>0</v>
      </c>
      <c r="AB38" s="104"/>
      <c r="AC38" s="100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288"/>
      <c r="AK38" s="147">
        <f t="shared" si="17"/>
        <v>0</v>
      </c>
      <c r="AL38" s="288"/>
      <c r="AM38" s="147">
        <f t="shared" si="18"/>
        <v>0</v>
      </c>
      <c r="AN38" s="122"/>
      <c r="AO38" s="147">
        <f t="shared" si="19"/>
        <v>0</v>
      </c>
      <c r="AP38" s="104"/>
      <c r="AQ38" s="100">
        <f t="shared" si="20"/>
        <v>0</v>
      </c>
      <c r="AR38" s="171"/>
      <c r="AS38" s="140">
        <f t="shared" si="21"/>
        <v>0</v>
      </c>
      <c r="AT38" s="83">
        <f t="shared" si="1"/>
        <v>0</v>
      </c>
    </row>
    <row r="39" spans="1:46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5"/>
        <v>0</v>
      </c>
      <c r="N45" s="122"/>
      <c r="O45" s="147">
        <f t="shared" si="6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22"/>
      <c r="W45" s="147">
        <f t="shared" si="10"/>
        <v>0</v>
      </c>
      <c r="X45" s="122"/>
      <c r="Y45" s="147">
        <f t="shared" si="11"/>
        <v>0</v>
      </c>
      <c r="Z45" s="122"/>
      <c r="AA45" s="184">
        <f t="shared" si="12"/>
        <v>0</v>
      </c>
      <c r="AB45" s="104"/>
      <c r="AC45" s="100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288"/>
      <c r="AK45" s="147">
        <f t="shared" si="17"/>
        <v>0</v>
      </c>
      <c r="AL45" s="288"/>
      <c r="AM45" s="147">
        <f t="shared" si="18"/>
        <v>0</v>
      </c>
      <c r="AN45" s="122"/>
      <c r="AO45" s="147">
        <f t="shared" si="19"/>
        <v>0</v>
      </c>
      <c r="AP45" s="104"/>
      <c r="AQ45" s="100">
        <f t="shared" si="20"/>
        <v>0</v>
      </c>
      <c r="AR45" s="171"/>
      <c r="AS45" s="140">
        <f t="shared" si="21"/>
        <v>0</v>
      </c>
      <c r="AT45" s="83">
        <f t="shared" si="1"/>
        <v>0</v>
      </c>
    </row>
    <row r="46" spans="1:46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122"/>
      <c r="AO47" s="147">
        <f t="shared" ca="1" si="19"/>
        <v>0</v>
      </c>
      <c r="AP47" s="104"/>
      <c r="AQ47" s="100">
        <f t="shared" ca="1" si="20"/>
        <v>0</v>
      </c>
      <c r="AR47" s="171"/>
      <c r="AS47" s="140">
        <f t="shared" ca="1" si="21"/>
        <v>0</v>
      </c>
      <c r="AT47" s="83">
        <f t="shared" ca="1" si="1"/>
        <v>0</v>
      </c>
    </row>
    <row r="48" spans="1:46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2"/>
        <v>43.75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>
        <v>18</v>
      </c>
      <c r="W50" s="147">
        <f t="shared" si="10"/>
        <v>1350</v>
      </c>
      <c r="X50" s="122">
        <v>25.75</v>
      </c>
      <c r="Y50" s="147">
        <f t="shared" si="11"/>
        <v>1931.25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3281.25</v>
      </c>
    </row>
    <row r="51" spans="1:46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122"/>
      <c r="AO52" s="147">
        <f t="shared" ca="1" si="19"/>
        <v>0</v>
      </c>
      <c r="AP52" s="104"/>
      <c r="AQ52" s="100">
        <f t="shared" ca="1" si="20"/>
        <v>0</v>
      </c>
      <c r="AR52" s="171"/>
      <c r="AS52" s="140">
        <f t="shared" ca="1" si="21"/>
        <v>0</v>
      </c>
      <c r="AT52" s="83">
        <f t="shared" ca="1" si="1"/>
        <v>0</v>
      </c>
    </row>
    <row r="53" spans="1:46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5"/>
        <v>0</v>
      </c>
      <c r="N56" s="122"/>
      <c r="O56" s="147">
        <f t="shared" ca="1" si="6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22"/>
      <c r="W56" s="147">
        <f t="shared" ca="1" si="10"/>
        <v>0</v>
      </c>
      <c r="X56" s="122"/>
      <c r="Y56" s="147">
        <f t="shared" ca="1" si="11"/>
        <v>0</v>
      </c>
      <c r="Z56" s="122"/>
      <c r="AA56" s="184">
        <f t="shared" ca="1" si="12"/>
        <v>0</v>
      </c>
      <c r="AB56" s="104"/>
      <c r="AC56" s="100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288"/>
      <c r="AK56" s="147">
        <f t="shared" ca="1" si="17"/>
        <v>0</v>
      </c>
      <c r="AL56" s="288"/>
      <c r="AM56" s="147">
        <f t="shared" ca="1" si="18"/>
        <v>0</v>
      </c>
      <c r="AN56" s="122"/>
      <c r="AO56" s="147">
        <f t="shared" ca="1" si="19"/>
        <v>0</v>
      </c>
      <c r="AP56" s="104"/>
      <c r="AQ56" s="100">
        <f t="shared" ca="1" si="20"/>
        <v>0</v>
      </c>
      <c r="AR56" s="171"/>
      <c r="AS56" s="140">
        <f t="shared" ca="1" si="21"/>
        <v>0</v>
      </c>
      <c r="AT56" s="83">
        <f t="shared" ca="1" si="1"/>
        <v>0</v>
      </c>
    </row>
    <row r="57" spans="1:46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415</v>
      </c>
      <c r="B63" t="s">
        <v>66</v>
      </c>
      <c r="C63" s="4" t="str">
        <f ca="1">IF($A63="","",INDEX(INDIRECT("'MA-Liste'!"&amp;$C$11),MATCH($A63,'MA-Liste'!$M:$M,FALSE)))</f>
        <v>F</v>
      </c>
      <c r="D63" s="19">
        <f t="shared" ca="1" si="0"/>
        <v>60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224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229</v>
      </c>
      <c r="B65" t="s">
        <v>66</v>
      </c>
      <c r="C65" s="4" t="s">
        <v>7</v>
      </c>
      <c r="D65" s="19">
        <f t="shared" si="0"/>
        <v>75</v>
      </c>
      <c r="E65" s="20">
        <f t="shared" si="2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5"/>
        <v>0</v>
      </c>
      <c r="N65" s="122"/>
      <c r="O65" s="147">
        <f t="shared" si="6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22"/>
      <c r="W65" s="147">
        <f t="shared" si="10"/>
        <v>0</v>
      </c>
      <c r="X65" s="122"/>
      <c r="Y65" s="147">
        <f t="shared" si="11"/>
        <v>0</v>
      </c>
      <c r="Z65" s="122"/>
      <c r="AA65" s="184">
        <f t="shared" si="12"/>
        <v>0</v>
      </c>
      <c r="AB65" s="104"/>
      <c r="AC65" s="100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288"/>
      <c r="AK65" s="147">
        <f t="shared" si="17"/>
        <v>0</v>
      </c>
      <c r="AL65" s="288"/>
      <c r="AM65" s="147">
        <f t="shared" si="18"/>
        <v>0</v>
      </c>
      <c r="AN65" s="122"/>
      <c r="AO65" s="147">
        <f t="shared" si="19"/>
        <v>0</v>
      </c>
      <c r="AP65" s="104"/>
      <c r="AQ65" s="100">
        <f t="shared" si="20"/>
        <v>0</v>
      </c>
      <c r="AR65" s="171"/>
      <c r="AS65" s="140">
        <f t="shared" si="21"/>
        <v>0</v>
      </c>
      <c r="AT65" s="83">
        <f t="shared" si="1"/>
        <v>0</v>
      </c>
    </row>
    <row r="66" spans="1:46" ht="15" customHeight="1">
      <c r="A66" s="85" t="s">
        <v>230</v>
      </c>
      <c r="B66" t="s">
        <v>66</v>
      </c>
      <c r="C66" s="4" t="s">
        <v>9</v>
      </c>
      <c r="D66" s="19">
        <f t="shared" si="0"/>
        <v>35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225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G</v>
      </c>
      <c r="D67" s="19">
        <f t="shared" ca="1" si="0"/>
        <v>35</v>
      </c>
      <c r="E67" s="20">
        <f t="shared" si="2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122"/>
      <c r="AO67" s="147">
        <f t="shared" ca="1" si="19"/>
        <v>0</v>
      </c>
      <c r="AP67" s="104"/>
      <c r="AQ67" s="100">
        <f t="shared" ca="1" si="20"/>
        <v>0</v>
      </c>
      <c r="AR67" s="171"/>
      <c r="AS67" s="140">
        <f t="shared" ca="1" si="21"/>
        <v>0</v>
      </c>
      <c r="AT67" s="83">
        <f t="shared" ca="1" si="1"/>
        <v>0</v>
      </c>
    </row>
    <row r="68" spans="1:46" ht="15" customHeight="1">
      <c r="A68" s="85" t="s">
        <v>238</v>
      </c>
      <c r="B68" t="s">
        <v>66</v>
      </c>
      <c r="C68" s="4" t="s">
        <v>6</v>
      </c>
      <c r="D68" s="19">
        <f t="shared" si="0"/>
        <v>100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239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244</v>
      </c>
      <c r="B70" t="s">
        <v>245</v>
      </c>
      <c r="C70" s="4" t="s">
        <v>9</v>
      </c>
      <c r="D70" s="19">
        <f t="shared" si="0"/>
        <v>35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241</v>
      </c>
      <c r="B71" t="s">
        <v>66</v>
      </c>
      <c r="C71" s="4" t="s">
        <v>4</v>
      </c>
      <c r="D71" s="19">
        <f t="shared" si="0"/>
        <v>140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223</v>
      </c>
      <c r="B72" t="str">
        <f>IF($A72="","",INDEX('MA-Liste'!$D:$D,MATCH($A72,'MA-Liste'!$M:$M,FALSE)))</f>
        <v>AeBo</v>
      </c>
      <c r="C72" s="4" t="str">
        <f ca="1">IF($A72="","",INDEX(INDIRECT("'MA-Liste'!"&amp;$C$11),MATCH($A72,'MA-Liste'!$M:$M,FALSE)))</f>
        <v>D</v>
      </c>
      <c r="D72" s="19">
        <f t="shared" ca="1" si="0"/>
        <v>100</v>
      </c>
      <c r="E72" s="20">
        <f t="shared" si="2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5"/>
        <v>0</v>
      </c>
      <c r="N72" s="122"/>
      <c r="O72" s="147">
        <f t="shared" ca="1" si="6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22"/>
      <c r="W72" s="147">
        <f t="shared" ca="1" si="10"/>
        <v>0</v>
      </c>
      <c r="X72" s="122"/>
      <c r="Y72" s="147">
        <f t="shared" ca="1" si="11"/>
        <v>0</v>
      </c>
      <c r="Z72" s="122"/>
      <c r="AA72" s="184">
        <f t="shared" ca="1" si="12"/>
        <v>0</v>
      </c>
      <c r="AB72" s="104"/>
      <c r="AC72" s="100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288"/>
      <c r="AK72" s="147">
        <f t="shared" ca="1" si="17"/>
        <v>0</v>
      </c>
      <c r="AL72" s="288"/>
      <c r="AM72" s="147">
        <f t="shared" ca="1" si="18"/>
        <v>0</v>
      </c>
      <c r="AN72" s="122"/>
      <c r="AO72" s="147">
        <f t="shared" ca="1" si="19"/>
        <v>0</v>
      </c>
      <c r="AP72" s="104"/>
      <c r="AQ72" s="100">
        <f t="shared" ca="1" si="20"/>
        <v>0</v>
      </c>
      <c r="AR72" s="171"/>
      <c r="AS72" s="140">
        <f t="shared" ca="1" si="21"/>
        <v>0</v>
      </c>
      <c r="AT72" s="83">
        <f t="shared" ca="1" si="1"/>
        <v>0</v>
      </c>
    </row>
    <row r="73" spans="1:46" ht="15" customHeight="1">
      <c r="A73" s="91" t="s">
        <v>367</v>
      </c>
      <c r="B73" s="14" t="s">
        <v>66</v>
      </c>
      <c r="C73" s="4" t="str">
        <f ca="1">IF($A73="","",INDEX(INDIRECT("'MA-Liste'!"&amp;$C$11),MATCH($A73,'MA-Liste'!$M:$M,FALSE)))</f>
        <v>E</v>
      </c>
      <c r="D73" s="19">
        <f t="shared" ca="1" si="0"/>
        <v>75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248</v>
      </c>
      <c r="B74" s="14" t="s">
        <v>66</v>
      </c>
      <c r="C74" s="18" t="s">
        <v>6</v>
      </c>
      <c r="D74" s="19">
        <f t="shared" si="0"/>
        <v>100</v>
      </c>
      <c r="E74" s="20">
        <f t="shared" si="2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122"/>
      <c r="AO74" s="147">
        <f t="shared" si="19"/>
        <v>0</v>
      </c>
      <c r="AP74" s="104"/>
      <c r="AQ74" s="100">
        <f t="shared" si="20"/>
        <v>0</v>
      </c>
      <c r="AR74" s="171"/>
      <c r="AS74" s="140">
        <f t="shared" si="21"/>
        <v>0</v>
      </c>
      <c r="AT74" s="83">
        <f t="shared" si="1"/>
        <v>0</v>
      </c>
    </row>
    <row r="75" spans="1:46" ht="15" customHeight="1">
      <c r="A75" s="91" t="s">
        <v>249</v>
      </c>
      <c r="B75" s="14" t="s">
        <v>66</v>
      </c>
      <c r="C75" s="18" t="s">
        <v>8</v>
      </c>
      <c r="D75" s="19">
        <f t="shared" si="0"/>
        <v>60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250</v>
      </c>
      <c r="B76" s="14" t="s">
        <v>66</v>
      </c>
      <c r="C76" s="18" t="s">
        <v>5</v>
      </c>
      <c r="D76" s="19">
        <f t="shared" si="0"/>
        <v>118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251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252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ref="AT78:AT112" si="23">IF(D78="",0,D78*E78)</f>
        <v>0</v>
      </c>
    </row>
    <row r="79" spans="1:46" ht="15" customHeight="1">
      <c r="A79" s="91" t="s">
        <v>259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ref="M79:M114" si="24">IF($D79="",0,$D79*L79)</f>
        <v>0</v>
      </c>
      <c r="N79" s="122"/>
      <c r="O79" s="147">
        <f t="shared" ref="O79:O114" si="25">IF($D79="",0,$D79*N79)</f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23"/>
        <v>0</v>
      </c>
    </row>
    <row r="80" spans="1:46" ht="15" customHeight="1">
      <c r="A80" s="91" t="s">
        <v>255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75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24"/>
        <v>0</v>
      </c>
      <c r="N80" s="122"/>
      <c r="O80" s="147">
        <f t="shared" si="25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260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24"/>
        <v>0</v>
      </c>
      <c r="N81" s="122"/>
      <c r="O81" s="147">
        <f t="shared" ca="1" si="25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22"/>
      <c r="W81" s="147">
        <f t="shared" ca="1" si="10"/>
        <v>0</v>
      </c>
      <c r="X81" s="122"/>
      <c r="Y81" s="147">
        <f t="shared" ca="1" si="11"/>
        <v>0</v>
      </c>
      <c r="Z81" s="122"/>
      <c r="AA81" s="184">
        <f t="shared" ca="1" si="12"/>
        <v>0</v>
      </c>
      <c r="AB81" s="104"/>
      <c r="AC81" s="100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288"/>
      <c r="AK81" s="147">
        <f t="shared" ca="1" si="17"/>
        <v>0</v>
      </c>
      <c r="AL81" s="288"/>
      <c r="AM81" s="147">
        <f t="shared" ca="1" si="18"/>
        <v>0</v>
      </c>
      <c r="AN81" s="122"/>
      <c r="AO81" s="147">
        <f t="shared" ca="1" si="19"/>
        <v>0</v>
      </c>
      <c r="AP81" s="104"/>
      <c r="AQ81" s="100">
        <f t="shared" ca="1" si="20"/>
        <v>0</v>
      </c>
      <c r="AR81" s="171"/>
      <c r="AS81" s="140">
        <f t="shared" ca="1" si="21"/>
        <v>0</v>
      </c>
      <c r="AT81" s="83">
        <f t="shared" ca="1" si="23"/>
        <v>0</v>
      </c>
    </row>
    <row r="82" spans="1:46" ht="15" customHeight="1">
      <c r="A82" s="91" t="s">
        <v>263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258</v>
      </c>
      <c r="B83" s="14" t="s">
        <v>66</v>
      </c>
      <c r="C83" s="18" t="s">
        <v>6</v>
      </c>
      <c r="D83" s="19">
        <f t="shared" ref="D83:D91" si="26">IF(OR($C83="",$C83=0),"",VLOOKUP($C83,Ansätze,$D$11,FALSE))</f>
        <v>100</v>
      </c>
      <c r="E83" s="20">
        <f t="shared" si="22"/>
        <v>0</v>
      </c>
      <c r="F83" s="75"/>
      <c r="G83" s="100">
        <f t="shared" ref="G83:G114" si="27">IF($D83="",0,$D83*F83)</f>
        <v>0</v>
      </c>
      <c r="H83" s="122"/>
      <c r="I83" s="147">
        <f t="shared" ref="I83:I114" si="28">IF($D83="",0,$D83*H83)</f>
        <v>0</v>
      </c>
      <c r="J83" s="122"/>
      <c r="K83" s="147">
        <f t="shared" si="4"/>
        <v>0</v>
      </c>
      <c r="L83" s="122"/>
      <c r="M83" s="147">
        <f t="shared" si="24"/>
        <v>0</v>
      </c>
      <c r="N83" s="122"/>
      <c r="O83" s="147">
        <f t="shared" si="25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122"/>
      <c r="AO83" s="147">
        <f t="shared" si="19"/>
        <v>0</v>
      </c>
      <c r="AP83" s="104"/>
      <c r="AQ83" s="100">
        <f t="shared" si="20"/>
        <v>0</v>
      </c>
      <c r="AR83" s="171"/>
      <c r="AS83" s="140">
        <f t="shared" si="21"/>
        <v>0</v>
      </c>
      <c r="AT83" s="83">
        <f t="shared" si="23"/>
        <v>0</v>
      </c>
    </row>
    <row r="84" spans="1:46" ht="15" customHeight="1">
      <c r="A84" s="91" t="s">
        <v>274</v>
      </c>
      <c r="B84" s="14" t="s">
        <v>66</v>
      </c>
      <c r="C84" s="18" t="s">
        <v>9</v>
      </c>
      <c r="D84" s="19">
        <f t="shared" si="26"/>
        <v>35</v>
      </c>
      <c r="E84" s="20">
        <f t="shared" si="22"/>
        <v>0</v>
      </c>
      <c r="F84" s="75"/>
      <c r="G84" s="100">
        <f t="shared" si="27"/>
        <v>0</v>
      </c>
      <c r="H84" s="122"/>
      <c r="I84" s="147">
        <f t="shared" si="28"/>
        <v>0</v>
      </c>
      <c r="J84" s="122"/>
      <c r="K84" s="147">
        <f t="shared" ref="K84:K114" si="29">IF($D84="",0,$D84*J84)</f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ref="Q84:Q114" si="30">IF($D84="",0,$D84*P84)</f>
        <v>0</v>
      </c>
      <c r="R84" s="183"/>
      <c r="S84" s="184">
        <f t="shared" ref="S84:S114" si="31">IF($D84="",0,$D84*R84)</f>
        <v>0</v>
      </c>
      <c r="T84" s="183"/>
      <c r="U84" s="184">
        <f t="shared" ref="U84:U114" si="32">IF($D84="",0,$D84*T84)</f>
        <v>0</v>
      </c>
      <c r="V84" s="122"/>
      <c r="W84" s="147">
        <f t="shared" ref="W84:W114" si="33">IF($D84="",0,$D84*V84)</f>
        <v>0</v>
      </c>
      <c r="X84" s="122"/>
      <c r="Y84" s="147">
        <f t="shared" ref="Y84:Y112" si="34">IF($D84="",0,$D84*X84)</f>
        <v>0</v>
      </c>
      <c r="Z84" s="122"/>
      <c r="AA84" s="184">
        <f t="shared" ref="AA84:AA114" si="35">IF($D84="",0,$D84*Z84)</f>
        <v>0</v>
      </c>
      <c r="AB84" s="104"/>
      <c r="AC84" s="100">
        <f t="shared" ref="AC84:AC114" si="36">IF($D84="",0,$D84*AB84)</f>
        <v>0</v>
      </c>
      <c r="AD84" s="122"/>
      <c r="AE84" s="147">
        <f t="shared" ref="AE84:AE114" si="37">IF($D84="",0,$D84*AD84)</f>
        <v>0</v>
      </c>
      <c r="AF84" s="122"/>
      <c r="AG84" s="147">
        <f t="shared" ref="AG84:AG114" si="38">IF($D84="",0,$D84*AF84)</f>
        <v>0</v>
      </c>
      <c r="AH84" s="122"/>
      <c r="AI84" s="147">
        <f t="shared" ref="AI84:AI114" si="39">IF($D84="",0,$D84*AH84)</f>
        <v>0</v>
      </c>
      <c r="AJ84" s="288"/>
      <c r="AK84" s="147">
        <f t="shared" ref="AK84:AK114" si="40">IF($D84="",0,$D84*AJ84)</f>
        <v>0</v>
      </c>
      <c r="AL84" s="288"/>
      <c r="AM84" s="147">
        <f t="shared" ref="AM84:AM114" si="41">IF($D84="",0,$D84*AL84)</f>
        <v>0</v>
      </c>
      <c r="AN84" s="122"/>
      <c r="AO84" s="147">
        <f t="shared" ref="AO84:AO114" si="42">IF($D84="",0,$D84*AN84)</f>
        <v>0</v>
      </c>
      <c r="AP84" s="104"/>
      <c r="AQ84" s="100">
        <f t="shared" ref="AQ84:AQ114" si="43">IF($D84="",0,$D84*AP84)</f>
        <v>0</v>
      </c>
      <c r="AR84" s="171"/>
      <c r="AS84" s="140">
        <f t="shared" ref="AS84:AS114" si="44">IF($D84="",0,$D84*AR84)</f>
        <v>0</v>
      </c>
      <c r="AT84" s="83">
        <f t="shared" si="23"/>
        <v>0</v>
      </c>
    </row>
    <row r="85" spans="1:46" ht="15" customHeight="1">
      <c r="A85" s="91" t="s">
        <v>275</v>
      </c>
      <c r="B85" s="14" t="s">
        <v>66</v>
      </c>
      <c r="C85" s="18" t="s">
        <v>5</v>
      </c>
      <c r="D85" s="19">
        <f t="shared" si="26"/>
        <v>118</v>
      </c>
      <c r="E85" s="20">
        <f t="shared" si="22"/>
        <v>38.5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si="29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30"/>
        <v>0</v>
      </c>
      <c r="R85" s="183"/>
      <c r="S85" s="184">
        <f t="shared" si="31"/>
        <v>0</v>
      </c>
      <c r="T85" s="183"/>
      <c r="U85" s="184">
        <f t="shared" si="32"/>
        <v>0</v>
      </c>
      <c r="V85" s="122">
        <v>15</v>
      </c>
      <c r="W85" s="147">
        <f t="shared" si="33"/>
        <v>1770</v>
      </c>
      <c r="X85" s="122">
        <v>23.5</v>
      </c>
      <c r="Y85" s="147">
        <f t="shared" si="34"/>
        <v>2773</v>
      </c>
      <c r="Z85" s="122"/>
      <c r="AA85" s="147">
        <f t="shared" si="35"/>
        <v>0</v>
      </c>
      <c r="AB85" s="104"/>
      <c r="AC85" s="100">
        <f t="shared" si="36"/>
        <v>0</v>
      </c>
      <c r="AD85" s="122"/>
      <c r="AE85" s="147">
        <f t="shared" si="37"/>
        <v>0</v>
      </c>
      <c r="AF85" s="122"/>
      <c r="AG85" s="147">
        <f t="shared" si="38"/>
        <v>0</v>
      </c>
      <c r="AH85" s="122"/>
      <c r="AI85" s="147">
        <f t="shared" si="39"/>
        <v>0</v>
      </c>
      <c r="AJ85" s="288"/>
      <c r="AK85" s="147">
        <f t="shared" si="40"/>
        <v>0</v>
      </c>
      <c r="AL85" s="288"/>
      <c r="AM85" s="147">
        <f t="shared" si="41"/>
        <v>0</v>
      </c>
      <c r="AN85" s="122"/>
      <c r="AO85" s="147">
        <f t="shared" si="42"/>
        <v>0</v>
      </c>
      <c r="AP85" s="104"/>
      <c r="AQ85" s="100">
        <f t="shared" si="43"/>
        <v>0</v>
      </c>
      <c r="AR85" s="171"/>
      <c r="AS85" s="140">
        <f t="shared" si="44"/>
        <v>0</v>
      </c>
      <c r="AT85" s="83">
        <f t="shared" si="23"/>
        <v>4543</v>
      </c>
    </row>
    <row r="86" spans="1:46" ht="15" customHeight="1">
      <c r="A86" s="91" t="s">
        <v>284</v>
      </c>
      <c r="B86" s="14" t="s">
        <v>66</v>
      </c>
      <c r="C86" s="18" t="s">
        <v>6</v>
      </c>
      <c r="D86" s="19">
        <f t="shared" si="26"/>
        <v>100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84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285</v>
      </c>
      <c r="B87" s="14" t="s">
        <v>66</v>
      </c>
      <c r="C87" s="18" t="s">
        <v>9</v>
      </c>
      <c r="D87" s="19">
        <f t="shared" si="26"/>
        <v>35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409</v>
      </c>
      <c r="B88" s="14" t="s">
        <v>66</v>
      </c>
      <c r="C88" s="18" t="s">
        <v>8</v>
      </c>
      <c r="D88" s="19">
        <f t="shared" si="26"/>
        <v>60</v>
      </c>
      <c r="E88" s="20">
        <f t="shared" si="22"/>
        <v>19.5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>
        <v>19.5</v>
      </c>
      <c r="M88" s="147">
        <f t="shared" si="24"/>
        <v>1170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1170</v>
      </c>
    </row>
    <row r="89" spans="1:46" ht="15" customHeight="1">
      <c r="A89" s="91" t="s">
        <v>286</v>
      </c>
      <c r="B89" s="14" t="s">
        <v>66</v>
      </c>
      <c r="C89" s="18" t="s">
        <v>6</v>
      </c>
      <c r="D89" s="19">
        <f t="shared" si="26"/>
        <v>100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292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85" t="s">
        <v>296</v>
      </c>
      <c r="B91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308</v>
      </c>
      <c r="B92" t="s">
        <v>66</v>
      </c>
      <c r="C92" s="18" t="s">
        <v>5</v>
      </c>
      <c r="D92" s="19">
        <v>118</v>
      </c>
      <c r="E92" s="20">
        <f t="shared" ref="E92:E114" si="45">F92+H92+J92+L92+N92++V92+Z92+AH92+AN92+P92+R92+T92+AB92+AD92+AF92+AP92+AR92+X92+AJ92+AL92</f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318</v>
      </c>
      <c r="B93" s="14" t="s">
        <v>66</v>
      </c>
      <c r="C93" s="18" t="s">
        <v>9</v>
      </c>
      <c r="D93" s="19">
        <v>35</v>
      </c>
      <c r="E93" s="20">
        <f t="shared" si="45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319</v>
      </c>
      <c r="B94" s="14" t="s">
        <v>66</v>
      </c>
      <c r="C94" s="18" t="s">
        <v>6</v>
      </c>
      <c r="D94" s="19">
        <v>100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320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330</v>
      </c>
      <c r="B96" s="14" t="s">
        <v>66</v>
      </c>
      <c r="C96" s="18" t="s">
        <v>7</v>
      </c>
      <c r="D96" s="19">
        <v>75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91" t="s">
        <v>386</v>
      </c>
      <c r="B97" s="14" t="s">
        <v>66</v>
      </c>
      <c r="C97" s="18" t="s">
        <v>9</v>
      </c>
      <c r="D97" s="19">
        <v>35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83"/>
      <c r="W97" s="184">
        <f t="shared" si="33"/>
        <v>0</v>
      </c>
      <c r="X97" s="183"/>
      <c r="Y97" s="184">
        <f t="shared" si="34"/>
        <v>0</v>
      </c>
      <c r="Z97" s="183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387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388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389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85" t="s">
        <v>336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340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07"/>
      <c r="I102" s="147">
        <f t="shared" si="28"/>
        <v>0</v>
      </c>
      <c r="J102" s="214"/>
      <c r="K102" s="147">
        <f t="shared" si="29"/>
        <v>0</v>
      </c>
      <c r="L102" s="214"/>
      <c r="M102" s="147">
        <f t="shared" si="24"/>
        <v>0</v>
      </c>
      <c r="N102" s="214"/>
      <c r="O102" s="147">
        <f t="shared" si="25"/>
        <v>0</v>
      </c>
      <c r="P102" s="75"/>
      <c r="Q102" s="100">
        <f t="shared" si="30"/>
        <v>0</v>
      </c>
      <c r="R102" s="233"/>
      <c r="S102" s="184">
        <f t="shared" si="31"/>
        <v>0</v>
      </c>
      <c r="T102" s="234"/>
      <c r="U102" s="184">
        <f t="shared" si="32"/>
        <v>0</v>
      </c>
      <c r="V102" s="234"/>
      <c r="W102" s="184">
        <f t="shared" si="33"/>
        <v>0</v>
      </c>
      <c r="X102" s="283"/>
      <c r="Y102" s="281">
        <f t="shared" si="34"/>
        <v>0</v>
      </c>
      <c r="Z102" s="183"/>
      <c r="AA102" s="184">
        <f t="shared" si="35"/>
        <v>0</v>
      </c>
      <c r="AB102" s="75"/>
      <c r="AC102" s="100">
        <f t="shared" si="36"/>
        <v>0</v>
      </c>
      <c r="AD102" s="107"/>
      <c r="AE102" s="147">
        <f t="shared" si="37"/>
        <v>0</v>
      </c>
      <c r="AF102" s="107"/>
      <c r="AG102" s="147">
        <f t="shared" si="38"/>
        <v>0</v>
      </c>
      <c r="AH102" s="107"/>
      <c r="AI102" s="147">
        <f t="shared" si="39"/>
        <v>0</v>
      </c>
      <c r="AJ102" s="289"/>
      <c r="AK102" s="146">
        <f t="shared" si="40"/>
        <v>0</v>
      </c>
      <c r="AL102" s="289"/>
      <c r="AM102" s="146">
        <f t="shared" si="41"/>
        <v>0</v>
      </c>
      <c r="AN102" s="107"/>
      <c r="AO102" s="147">
        <f t="shared" si="42"/>
        <v>0</v>
      </c>
      <c r="AP102" s="75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343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348</v>
      </c>
      <c r="B104" s="14" t="s">
        <v>66</v>
      </c>
      <c r="C104" s="18" t="s">
        <v>4</v>
      </c>
      <c r="D104" s="19">
        <v>140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355</v>
      </c>
      <c r="B105" s="14" t="s">
        <v>66</v>
      </c>
      <c r="C105" s="18" t="s">
        <v>8</v>
      </c>
      <c r="D105" s="19">
        <v>60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91" t="s">
        <v>372</v>
      </c>
      <c r="B106" s="14" t="s">
        <v>66</v>
      </c>
      <c r="C106" s="18" t="str">
        <f ca="1">IF($A106="","",INDEX(INDIRECT("'MA-Liste'!"&amp;$C$11),MATCH($A106,'MA-Liste'!$M:$M,FALSE)))</f>
        <v>G</v>
      </c>
      <c r="D106" s="19">
        <f t="shared" ref="D106:D108" ca="1" si="46">IF(OR($C106="",$C106=0),"",VLOOKUP($C106,Ansätze,$D$11,FALSE))</f>
        <v>35</v>
      </c>
      <c r="E106" s="20">
        <f t="shared" si="45"/>
        <v>0</v>
      </c>
      <c r="F106" s="75"/>
      <c r="G106" s="100">
        <f t="shared" ca="1" si="27"/>
        <v>0</v>
      </c>
      <c r="H106" s="107"/>
      <c r="I106" s="147">
        <f t="shared" ca="1" si="28"/>
        <v>0</v>
      </c>
      <c r="J106" s="214"/>
      <c r="K106" s="147">
        <f t="shared" ca="1" si="29"/>
        <v>0</v>
      </c>
      <c r="L106" s="214"/>
      <c r="M106" s="147">
        <f t="shared" ca="1" si="24"/>
        <v>0</v>
      </c>
      <c r="N106" s="214"/>
      <c r="O106" s="147">
        <f t="shared" ca="1" si="25"/>
        <v>0</v>
      </c>
      <c r="P106" s="75"/>
      <c r="Q106" s="100">
        <f t="shared" ca="1" si="30"/>
        <v>0</v>
      </c>
      <c r="R106" s="233"/>
      <c r="S106" s="184">
        <f t="shared" ca="1" si="31"/>
        <v>0</v>
      </c>
      <c r="T106" s="234"/>
      <c r="U106" s="184">
        <f t="shared" ca="1" si="32"/>
        <v>0</v>
      </c>
      <c r="V106" s="234"/>
      <c r="W106" s="184">
        <f t="shared" ca="1" si="33"/>
        <v>0</v>
      </c>
      <c r="X106" s="283"/>
      <c r="Y106" s="281">
        <f t="shared" ca="1" si="34"/>
        <v>0</v>
      </c>
      <c r="Z106" s="183"/>
      <c r="AA106" s="184">
        <f t="shared" ca="1" si="35"/>
        <v>0</v>
      </c>
      <c r="AB106" s="75"/>
      <c r="AC106" s="100">
        <f t="shared" ca="1" si="36"/>
        <v>0</v>
      </c>
      <c r="AD106" s="107"/>
      <c r="AE106" s="147">
        <f t="shared" ca="1" si="37"/>
        <v>0</v>
      </c>
      <c r="AF106" s="107"/>
      <c r="AG106" s="147">
        <f t="shared" ca="1" si="38"/>
        <v>0</v>
      </c>
      <c r="AH106" s="107"/>
      <c r="AI106" s="147">
        <f t="shared" ca="1" si="39"/>
        <v>0</v>
      </c>
      <c r="AJ106" s="289"/>
      <c r="AK106" s="146">
        <f t="shared" ca="1" si="40"/>
        <v>0</v>
      </c>
      <c r="AL106" s="289"/>
      <c r="AM106" s="146">
        <f t="shared" ca="1" si="41"/>
        <v>0</v>
      </c>
      <c r="AN106" s="107"/>
      <c r="AO106" s="147">
        <f t="shared" ca="1" si="42"/>
        <v>0</v>
      </c>
      <c r="AP106" s="75"/>
      <c r="AQ106" s="100">
        <f t="shared" ca="1" si="43"/>
        <v>0</v>
      </c>
      <c r="AR106" s="171"/>
      <c r="AS106" s="140">
        <f t="shared" ca="1" si="44"/>
        <v>0</v>
      </c>
      <c r="AT106" s="83">
        <f t="shared" ca="1" si="23"/>
        <v>0</v>
      </c>
    </row>
    <row r="107" spans="1:46" ht="15" customHeight="1">
      <c r="A107" s="91" t="s">
        <v>370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ca="1" si="46"/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381</v>
      </c>
      <c r="B108" s="14" t="s">
        <v>66</v>
      </c>
      <c r="C108" s="18" t="str">
        <f ca="1">IF($A108="","",INDEX(INDIRECT("'MA-Liste'!"&amp;$C$11),MATCH($A108,'MA-Liste'!$M:$M,FALSE)))</f>
        <v>C</v>
      </c>
      <c r="D108" s="19">
        <f t="shared" ca="1" si="46"/>
        <v>118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395</v>
      </c>
      <c r="B109" s="14" t="s">
        <v>66</v>
      </c>
      <c r="C109" s="18" t="str">
        <f ca="1">IF($A109="","",INDEX(INDIRECT("'MA-Liste'!"&amp;$C$11),MATCH($A109,'MA-Liste'!$M:$M,FALSE)))</f>
        <v>D</v>
      </c>
      <c r="D109" s="19">
        <v>100</v>
      </c>
      <c r="E109" s="20">
        <f t="shared" si="45"/>
        <v>0</v>
      </c>
      <c r="F109" s="75"/>
      <c r="G109" s="100">
        <f t="shared" si="27"/>
        <v>0</v>
      </c>
      <c r="H109" s="107"/>
      <c r="I109" s="147">
        <f t="shared" si="28"/>
        <v>0</v>
      </c>
      <c r="J109" s="214"/>
      <c r="K109" s="147">
        <f t="shared" si="29"/>
        <v>0</v>
      </c>
      <c r="L109" s="214"/>
      <c r="M109" s="147">
        <f t="shared" si="24"/>
        <v>0</v>
      </c>
      <c r="N109" s="214"/>
      <c r="O109" s="147">
        <f t="shared" si="25"/>
        <v>0</v>
      </c>
      <c r="P109" s="75"/>
      <c r="Q109" s="100">
        <f t="shared" si="30"/>
        <v>0</v>
      </c>
      <c r="R109" s="233"/>
      <c r="S109" s="184">
        <f t="shared" si="31"/>
        <v>0</v>
      </c>
      <c r="T109" s="234"/>
      <c r="U109" s="184">
        <f t="shared" si="32"/>
        <v>0</v>
      </c>
      <c r="V109" s="234"/>
      <c r="W109" s="184">
        <f t="shared" si="33"/>
        <v>0</v>
      </c>
      <c r="X109" s="283"/>
      <c r="Y109" s="281">
        <f t="shared" si="34"/>
        <v>0</v>
      </c>
      <c r="Z109" s="183"/>
      <c r="AA109" s="184">
        <f t="shared" si="35"/>
        <v>0</v>
      </c>
      <c r="AB109" s="75"/>
      <c r="AC109" s="100">
        <f t="shared" si="36"/>
        <v>0</v>
      </c>
      <c r="AD109" s="107"/>
      <c r="AE109" s="147">
        <f t="shared" si="37"/>
        <v>0</v>
      </c>
      <c r="AF109" s="107"/>
      <c r="AG109" s="147">
        <f t="shared" si="38"/>
        <v>0</v>
      </c>
      <c r="AH109" s="107"/>
      <c r="AI109" s="147">
        <f t="shared" si="39"/>
        <v>0</v>
      </c>
      <c r="AJ109" s="289"/>
      <c r="AK109" s="146">
        <f t="shared" si="40"/>
        <v>0</v>
      </c>
      <c r="AL109" s="289"/>
      <c r="AM109" s="146">
        <f t="shared" si="41"/>
        <v>0</v>
      </c>
      <c r="AN109" s="107"/>
      <c r="AO109" s="147">
        <f t="shared" si="42"/>
        <v>0</v>
      </c>
      <c r="AP109" s="75"/>
      <c r="AQ109" s="100">
        <f t="shared" si="43"/>
        <v>0</v>
      </c>
      <c r="AR109" s="171"/>
      <c r="AS109" s="140">
        <f t="shared" si="44"/>
        <v>0</v>
      </c>
      <c r="AT109" s="83">
        <f t="shared" si="23"/>
        <v>0</v>
      </c>
    </row>
    <row r="110" spans="1:46" ht="15" customHeight="1">
      <c r="A110" s="91" t="s">
        <v>407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v>118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416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420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421</v>
      </c>
      <c r="B113" s="14" t="s">
        <v>66</v>
      </c>
      <c r="C113" s="18" t="s">
        <v>5</v>
      </c>
      <c r="D113" s="19">
        <v>118</v>
      </c>
      <c r="E113" s="20">
        <f t="shared" ref="E113" si="47">F113+H113+J113+L113+N113++V113+Z113+AH113+AN113+P113+R113+T113+AB113+AD113+AF113+AP113+AR113+X113+AJ113+AL113</f>
        <v>25.75</v>
      </c>
      <c r="F113" s="75"/>
      <c r="G113" s="100">
        <f t="shared" ref="G113" si="48">IF($D113="",0,$D113*F113)</f>
        <v>0</v>
      </c>
      <c r="H113" s="107"/>
      <c r="I113" s="147">
        <f t="shared" ref="I113" si="49">IF($D113="",0,$D113*H113)</f>
        <v>0</v>
      </c>
      <c r="J113" s="214"/>
      <c r="K113" s="147">
        <f t="shared" ref="K113" si="50">IF($D113="",0,$D113*J113)</f>
        <v>0</v>
      </c>
      <c r="L113" s="214"/>
      <c r="M113" s="147">
        <f t="shared" ref="M113" si="51">IF($D113="",0,$D113*L113)</f>
        <v>0</v>
      </c>
      <c r="N113" s="214"/>
      <c r="O113" s="147">
        <f t="shared" ref="O113" si="52">IF($D113="",0,$D113*N113)</f>
        <v>0</v>
      </c>
      <c r="P113" s="75"/>
      <c r="Q113" s="100">
        <f t="shared" ref="Q113" si="53">IF($D113="",0,$D113*P113)</f>
        <v>0</v>
      </c>
      <c r="R113" s="233"/>
      <c r="S113" s="184">
        <f t="shared" ref="S113" si="54">IF($D113="",0,$D113*R113)</f>
        <v>0</v>
      </c>
      <c r="T113" s="234"/>
      <c r="U113" s="184">
        <f t="shared" ref="U113" si="55">IF($D113="",0,$D113*T113)</f>
        <v>0</v>
      </c>
      <c r="V113" s="234"/>
      <c r="W113" s="184">
        <f t="shared" ref="W113" si="56">IF($D113="",0,$D113*V113)</f>
        <v>0</v>
      </c>
      <c r="X113" s="283">
        <v>25.75</v>
      </c>
      <c r="Y113" s="281">
        <f t="shared" ref="Y113:Y114" si="57">IF($D113="",0,$D113*X113)</f>
        <v>3038.5</v>
      </c>
      <c r="Z113" s="183"/>
      <c r="AA113" s="184">
        <f t="shared" ref="AA113" si="58">IF($D113="",0,$D113*Z113)</f>
        <v>0</v>
      </c>
      <c r="AB113" s="75"/>
      <c r="AC113" s="100">
        <f t="shared" ref="AC113" si="59">IF($D113="",0,$D113*AB113)</f>
        <v>0</v>
      </c>
      <c r="AD113" s="107"/>
      <c r="AE113" s="147">
        <f t="shared" ref="AE113" si="60">IF($D113="",0,$D113*AD113)</f>
        <v>0</v>
      </c>
      <c r="AF113" s="107"/>
      <c r="AG113" s="147">
        <f t="shared" ref="AG113" si="61">IF($D113="",0,$D113*AF113)</f>
        <v>0</v>
      </c>
      <c r="AH113" s="107"/>
      <c r="AI113" s="147">
        <f t="shared" ref="AI113" si="62">IF($D113="",0,$D113*AH113)</f>
        <v>0</v>
      </c>
      <c r="AJ113" s="289"/>
      <c r="AK113" s="146">
        <f t="shared" ref="AK113" si="63">IF($D113="",0,$D113*AJ113)</f>
        <v>0</v>
      </c>
      <c r="AL113" s="289"/>
      <c r="AM113" s="146">
        <f t="shared" ref="AM113" si="64">IF($D113="",0,$D113*AL113)</f>
        <v>0</v>
      </c>
      <c r="AN113" s="107"/>
      <c r="AO113" s="147">
        <f t="shared" ref="AO113" si="65">IF($D113="",0,$D113*AN113)</f>
        <v>0</v>
      </c>
      <c r="AP113" s="75"/>
      <c r="AQ113" s="100">
        <f t="shared" ref="AQ113" si="66">IF($D113="",0,$D113*AP113)</f>
        <v>0</v>
      </c>
      <c r="AR113" s="171"/>
      <c r="AS113" s="140">
        <f t="shared" ref="AS113" si="67">IF($D113="",0,$D113*AR113)</f>
        <v>0</v>
      </c>
      <c r="AT113" s="83">
        <f t="shared" ref="AT113:AT114" si="68">IF(D113="",0,D113*E113)</f>
        <v>3038.5</v>
      </c>
    </row>
    <row r="114" spans="1:47" ht="15" customHeight="1">
      <c r="A114" s="85"/>
      <c r="B114" s="14"/>
      <c r="C114" s="18"/>
      <c r="D114" s="19"/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57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8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68"/>
        <v>0</v>
      </c>
    </row>
    <row r="115" spans="1:47" s="62" customFormat="1" ht="15" customHeight="1">
      <c r="A115" s="86"/>
      <c r="C115" s="63" t="s">
        <v>155</v>
      </c>
      <c r="D115" s="57"/>
      <c r="E115" s="20">
        <f t="shared" ref="E115" si="69">F115+H115+J115+P115+R115+T115+AB115+AD115+AF115+AP115+AR115</f>
        <v>0</v>
      </c>
      <c r="F115" s="76">
        <f>SUM(F12:F114)</f>
        <v>0</v>
      </c>
      <c r="G115" s="77"/>
      <c r="H115" s="154">
        <f>SUM(H12:H114)</f>
        <v>0</v>
      </c>
      <c r="I115" s="155"/>
      <c r="J115" s="207">
        <f>SUM(J12:J114)</f>
        <v>0</v>
      </c>
      <c r="K115" s="207"/>
      <c r="L115" s="290">
        <f>SUM(L12:L114)</f>
        <v>29.5</v>
      </c>
      <c r="M115" s="207"/>
      <c r="N115" s="290">
        <f>SUM(N12:N114)</f>
        <v>37</v>
      </c>
      <c r="O115" s="207"/>
      <c r="P115" s="76">
        <f>SUM(P12:P114)</f>
        <v>0</v>
      </c>
      <c r="Q115" s="77"/>
      <c r="R115" s="185">
        <f>SUM(R12:R114)</f>
        <v>0</v>
      </c>
      <c r="S115" s="186"/>
      <c r="T115" s="212">
        <f>SUM(T12:T114)</f>
        <v>0</v>
      </c>
      <c r="U115" s="212"/>
      <c r="V115" s="279">
        <f>SUM(V12:V114)</f>
        <v>33</v>
      </c>
      <c r="W115" s="212"/>
      <c r="X115" s="284">
        <f>SUM(X12:X114)</f>
        <v>75</v>
      </c>
      <c r="Y115" s="212"/>
      <c r="Z115" s="279">
        <f>SUM(Z12:Z114)</f>
        <v>1.25</v>
      </c>
      <c r="AA115" s="212"/>
      <c r="AB115" s="76">
        <f>SUM(AB12:AB114)</f>
        <v>0</v>
      </c>
      <c r="AC115" s="77"/>
      <c r="AD115" s="154">
        <f>SUM(AD12:AD114)</f>
        <v>0</v>
      </c>
      <c r="AE115" s="155"/>
      <c r="AF115" s="154">
        <f>SUM(AF12:AF114)</f>
        <v>0</v>
      </c>
      <c r="AG115" s="155"/>
      <c r="AH115" s="285">
        <f>SUM(AH12:AH114)</f>
        <v>0</v>
      </c>
      <c r="AI115" s="155"/>
      <c r="AJ115" s="207">
        <f>SUM(AJ12:AJ114)</f>
        <v>0</v>
      </c>
      <c r="AK115" s="207"/>
      <c r="AL115" s="207">
        <f>SUM(AL12:AL114)</f>
        <v>0</v>
      </c>
      <c r="AM115" s="207"/>
      <c r="AN115" s="285">
        <f>SUM(AN12:AN114)</f>
        <v>2.25</v>
      </c>
      <c r="AO115" s="155"/>
      <c r="AP115" s="76">
        <f>SUM(AP12:AP114)</f>
        <v>0</v>
      </c>
      <c r="AQ115" s="77"/>
      <c r="AR115" s="77">
        <f>SUM(AR12:AR114)</f>
        <v>0</v>
      </c>
      <c r="AS115" s="77"/>
      <c r="AT115" s="77"/>
    </row>
    <row r="116" spans="1:47" ht="9.75" customHeight="1">
      <c r="A116" s="87"/>
      <c r="B116" s="40"/>
      <c r="C116" s="69"/>
      <c r="D116" s="70"/>
      <c r="E116" s="70"/>
      <c r="F116" s="78"/>
      <c r="G116" s="79"/>
      <c r="H116" s="156"/>
      <c r="I116" s="157"/>
      <c r="J116" s="208"/>
      <c r="K116" s="208"/>
      <c r="L116" s="208"/>
      <c r="M116" s="208"/>
      <c r="N116" s="208"/>
      <c r="O116" s="208"/>
      <c r="P116" s="78"/>
      <c r="Q116" s="79"/>
      <c r="R116" s="187"/>
      <c r="S116" s="188"/>
      <c r="T116" s="213"/>
      <c r="U116" s="213"/>
      <c r="V116" s="213"/>
      <c r="W116" s="213"/>
      <c r="X116" s="213"/>
      <c r="Y116" s="213"/>
      <c r="Z116" s="213"/>
      <c r="AA116" s="213"/>
      <c r="AB116" s="78"/>
      <c r="AC116" s="79"/>
      <c r="AD116" s="156"/>
      <c r="AE116" s="157"/>
      <c r="AF116" s="156"/>
      <c r="AG116" s="157"/>
      <c r="AH116" s="156"/>
      <c r="AI116" s="157"/>
      <c r="AJ116" s="208"/>
      <c r="AK116" s="208"/>
      <c r="AL116" s="208"/>
      <c r="AM116" s="208"/>
      <c r="AN116" s="156"/>
      <c r="AO116" s="157"/>
      <c r="AP116" s="78"/>
      <c r="AQ116" s="79"/>
      <c r="AR116" s="70"/>
      <c r="AS116" s="70"/>
      <c r="AT116" s="70"/>
      <c r="AU116" s="65"/>
    </row>
    <row r="117" spans="1:47" s="14" customFormat="1" ht="15" customHeight="1">
      <c r="A117" s="159"/>
      <c r="B117" s="159"/>
      <c r="C117" s="67" t="s">
        <v>156</v>
      </c>
      <c r="D117" s="160"/>
      <c r="E117" s="161"/>
      <c r="F117" s="80"/>
      <c r="G117" s="81">
        <f ca="1">SUM(G12:G116)</f>
        <v>0</v>
      </c>
      <c r="H117" s="80"/>
      <c r="I117" s="81">
        <f ca="1">SUM(I12:I116)</f>
        <v>0</v>
      </c>
      <c r="J117" s="97"/>
      <c r="K117" s="97">
        <f ca="1">SUM(K12:K116)</f>
        <v>0</v>
      </c>
      <c r="L117" s="97"/>
      <c r="M117" s="280">
        <f ca="1">SUM(M12:M116)</f>
        <v>2570</v>
      </c>
      <c r="N117" s="97"/>
      <c r="O117" s="280">
        <f ca="1">SUM(O12:O116)</f>
        <v>4828</v>
      </c>
      <c r="P117" s="80"/>
      <c r="Q117" s="81">
        <f ca="1">SUM(Q12:Q116)</f>
        <v>0</v>
      </c>
      <c r="R117" s="80"/>
      <c r="S117" s="81">
        <f ca="1">SUM(S12:S116)</f>
        <v>0</v>
      </c>
      <c r="T117" s="97"/>
      <c r="U117" s="97">
        <f ca="1">SUM(U12:U116)</f>
        <v>0</v>
      </c>
      <c r="V117" s="97"/>
      <c r="W117" s="280">
        <f ca="1">SUM(W12:W116)</f>
        <v>3120</v>
      </c>
      <c r="X117" s="280"/>
      <c r="Y117" s="280">
        <f ca="1">SUM(Y12:Y116)</f>
        <v>7742.75</v>
      </c>
      <c r="Z117" s="97"/>
      <c r="AA117" s="280">
        <f ca="1">SUM(AA12:AA116)</f>
        <v>175</v>
      </c>
      <c r="AB117" s="80"/>
      <c r="AC117" s="81">
        <f ca="1">SUM(AC12:AC116)</f>
        <v>0</v>
      </c>
      <c r="AD117" s="80"/>
      <c r="AE117" s="81">
        <f ca="1">SUM(AE12:AE116)</f>
        <v>0</v>
      </c>
      <c r="AF117" s="80"/>
      <c r="AG117" s="81">
        <f ca="1">SUM(AG12:AG116)</f>
        <v>0</v>
      </c>
      <c r="AH117" s="80"/>
      <c r="AI117" s="286">
        <f ca="1">SUM(AI12:AI116)</f>
        <v>0</v>
      </c>
      <c r="AJ117" s="280"/>
      <c r="AK117" s="280">
        <f ca="1">SUM(AK12:AK116)</f>
        <v>0</v>
      </c>
      <c r="AL117" s="280"/>
      <c r="AM117" s="280">
        <f ca="1">SUM(AM12:AM116)</f>
        <v>0</v>
      </c>
      <c r="AN117" s="80"/>
      <c r="AO117" s="286">
        <f ca="1">SUM(AO12:AO116)</f>
        <v>315</v>
      </c>
      <c r="AP117" s="80"/>
      <c r="AQ117" s="81">
        <f ca="1">SUM(AQ12:AQ116)</f>
        <v>0</v>
      </c>
      <c r="AR117" s="81"/>
      <c r="AS117" s="81">
        <f ca="1">SUM(AS12:AS116)</f>
        <v>0</v>
      </c>
      <c r="AT117" s="81">
        <f ca="1">SUM(AT13:AT116)</f>
        <v>18750.75</v>
      </c>
    </row>
    <row r="118" spans="1:47">
      <c r="C118" s="41" t="s">
        <v>25</v>
      </c>
      <c r="F118" s="41"/>
      <c r="G118" s="41"/>
      <c r="H118" s="41"/>
      <c r="I118" s="41"/>
      <c r="J118" s="41"/>
      <c r="K118" s="41"/>
      <c r="L118" s="41"/>
      <c r="M118" s="41"/>
      <c r="N118" s="41"/>
      <c r="O118" s="41"/>
      <c r="P118" s="41"/>
      <c r="Q118" s="41"/>
      <c r="R118" s="191"/>
      <c r="S118" s="191"/>
      <c r="T118" s="191"/>
      <c r="U118" s="191"/>
      <c r="V118" s="191"/>
      <c r="W118" s="191"/>
      <c r="X118" s="191"/>
      <c r="Y118" s="191"/>
      <c r="Z118" s="191"/>
      <c r="AA118" s="191"/>
      <c r="AB118" s="41"/>
      <c r="AC118" s="41"/>
      <c r="AD118" s="41"/>
      <c r="AE118" s="41"/>
      <c r="AF118" s="41"/>
      <c r="AG118" s="41"/>
      <c r="AH118" s="41"/>
      <c r="AI118" s="41"/>
      <c r="AJ118" s="41"/>
      <c r="AK118" s="41"/>
      <c r="AL118" s="41"/>
      <c r="AM118" s="41"/>
      <c r="AN118" s="41"/>
      <c r="AO118" s="41"/>
      <c r="AP118" s="41"/>
      <c r="AQ118" s="41"/>
      <c r="AR118" s="41"/>
      <c r="AS118" s="41"/>
      <c r="AT118" s="42">
        <f ca="1">SUBTOTAL(9,AT13:AT116)</f>
        <v>18750.75</v>
      </c>
    </row>
    <row r="119" spans="1:47">
      <c r="C119" s="56"/>
      <c r="F119" s="56"/>
      <c r="G119" s="56"/>
      <c r="H119" s="158"/>
      <c r="I119" s="158"/>
      <c r="J119" s="158"/>
      <c r="K119" s="158"/>
      <c r="L119" s="158"/>
      <c r="M119" s="158"/>
      <c r="N119" s="158"/>
      <c r="O119" s="158"/>
      <c r="P119" s="56"/>
      <c r="Q119" s="56"/>
      <c r="R119" s="192"/>
      <c r="S119" s="192"/>
      <c r="T119" s="192"/>
      <c r="U119" s="192"/>
      <c r="V119" s="192"/>
      <c r="W119" s="192"/>
      <c r="X119" s="192"/>
      <c r="Y119" s="192"/>
      <c r="Z119" s="192"/>
      <c r="AA119" s="192"/>
      <c r="AB119" s="56"/>
      <c r="AC119" s="56"/>
      <c r="AD119" s="158"/>
      <c r="AE119" s="158"/>
      <c r="AF119" s="158"/>
      <c r="AG119" s="158"/>
      <c r="AH119" s="158"/>
      <c r="AI119" s="158"/>
      <c r="AJ119" s="158"/>
      <c r="AK119" s="158"/>
      <c r="AL119" s="158"/>
      <c r="AM119" s="158"/>
      <c r="AN119" s="158"/>
      <c r="AO119" s="158"/>
      <c r="AP119" s="56"/>
      <c r="AQ119" s="56"/>
      <c r="AR119" s="56"/>
      <c r="AS119" s="56"/>
    </row>
    <row r="120" spans="1:47">
      <c r="A120" s="218" t="s">
        <v>309</v>
      </c>
      <c r="B120">
        <v>3.5</v>
      </c>
      <c r="AT120" s="19"/>
    </row>
    <row r="124" spans="1:47">
      <c r="S124" s="193">
        <f>SUM(S120:S123)</f>
        <v>0</v>
      </c>
      <c r="AN124" s="127" t="s">
        <v>412</v>
      </c>
    </row>
    <row r="129" spans="46:46">
      <c r="AT129" s="21">
        <f>SUM(AT127-AT126)</f>
        <v>0</v>
      </c>
    </row>
  </sheetData>
  <autoFilter ref="A12:AT117" xr:uid="{00000000-0009-0000-0000-000047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D12" xr:uid="{00000000-0002-0000-4700-000000000000}">
      <formula1>Jahr</formula1>
    </dataValidation>
    <dataValidation type="list" allowBlank="1" showInputMessage="1" showErrorMessage="1" sqref="C12" xr:uid="{00000000-0002-0000-4700-000001000000}">
      <formula1>Kategorie</formula1>
    </dataValidation>
    <dataValidation type="list" allowBlank="1" showInputMessage="1" showErrorMessage="1" sqref="A13:A117" xr:uid="{00000000-0002-0000-47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>
    <tabColor rgb="FFFF0000"/>
    <pageSetUpPr fitToPage="1"/>
  </sheetPr>
  <dimension ref="A1:AV130"/>
  <sheetViews>
    <sheetView topLeftCell="Y85" zoomScale="120" zoomScaleNormal="120" zoomScaleSheetLayoutView="100" workbookViewId="0">
      <selection activeCell="AD39" sqref="AD3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5" t="str">
        <f>IF(Vertragsdaten!B6="","",Vertragsdaten!B6)</f>
        <v>EP SIEP</v>
      </c>
      <c r="C4" s="295"/>
      <c r="D4" s="295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 t="s">
        <v>422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2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7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5" si="2">F14+H14+J14+L14+N14++V14+Z14+AH14+AN14+P14+R14+T14+AB14+AD14+AF14+AP14+AR14</f>
        <v>0</v>
      </c>
      <c r="F14" s="107"/>
      <c r="G14" s="100">
        <f t="shared" ref="G14:I82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3" ca="1" si="4">IF($D14="",0,$D14*J14)</f>
        <v>0</v>
      </c>
      <c r="L14" s="122"/>
      <c r="M14" s="147">
        <f t="shared" ref="M14:M78" ca="1" si="5">IF($D14="",0,$D14*L14)</f>
        <v>0</v>
      </c>
      <c r="N14" s="122"/>
      <c r="O14" s="147">
        <f t="shared" ref="O14:O78" ca="1" si="6">IF($D14="",0,$D14*N14)</f>
        <v>0</v>
      </c>
      <c r="P14" s="104"/>
      <c r="Q14" s="100">
        <f t="shared" ref="Q14:Q83" ca="1" si="7">IF($D14="",0,$D14*P14)</f>
        <v>0</v>
      </c>
      <c r="R14" s="183"/>
      <c r="S14" s="184">
        <f t="shared" ref="S14:S83" ca="1" si="8">IF($D14="",0,$D14*R14)</f>
        <v>0</v>
      </c>
      <c r="T14" s="183"/>
      <c r="U14" s="184">
        <f t="shared" ref="U14:U83" ca="1" si="9">IF($D14="",0,$D14*T14)</f>
        <v>0</v>
      </c>
      <c r="V14" s="183"/>
      <c r="W14" s="184">
        <f t="shared" ref="W14:W83" ca="1" si="10">IF($D14="",0,$D14*V14)</f>
        <v>0</v>
      </c>
      <c r="X14" s="183"/>
      <c r="Y14" s="184">
        <f t="shared" ref="Y14:Y83" ca="1" si="11">IF($D14="",0,$D14*X14)</f>
        <v>0</v>
      </c>
      <c r="Z14" s="183"/>
      <c r="AA14" s="184">
        <f t="shared" ref="AA14:AA83" ca="1" si="12">IF($D14="",0,$D14*Z14)</f>
        <v>0</v>
      </c>
      <c r="AB14" s="104"/>
      <c r="AC14" s="100">
        <f t="shared" ref="AC14:AC83" ca="1" si="13">IF($D14="",0,$D14*AB14)</f>
        <v>0</v>
      </c>
      <c r="AD14" s="122"/>
      <c r="AE14" s="147">
        <f t="shared" ref="AE14:AE83" ca="1" si="14">IF($D14="",0,$D14*AD14)</f>
        <v>0</v>
      </c>
      <c r="AF14" s="122"/>
      <c r="AG14" s="147">
        <f t="shared" ref="AG14:AG83" ca="1" si="15">IF($D14="",0,$D14*AF14)</f>
        <v>0</v>
      </c>
      <c r="AH14" s="122"/>
      <c r="AI14" s="147">
        <f t="shared" ref="AI14:AI83" ca="1" si="16">IF($D14="",0,$D14*AH14)</f>
        <v>0</v>
      </c>
      <c r="AJ14" s="288"/>
      <c r="AK14" s="147">
        <f t="shared" ref="AK14:AK83" ca="1" si="17">IF($D14="",0,$D14*AJ14)</f>
        <v>0</v>
      </c>
      <c r="AL14" s="288"/>
      <c r="AM14" s="147">
        <f t="shared" ref="AM14:AM83" ca="1" si="18">IF($D14="",0,$D14*AL14)</f>
        <v>0</v>
      </c>
      <c r="AN14" s="122"/>
      <c r="AO14" s="147">
        <f t="shared" ref="AO14:AO83" ca="1" si="19">IF($D14="",0,$D14*AN14)</f>
        <v>0</v>
      </c>
      <c r="AP14" s="104"/>
      <c r="AQ14" s="100">
        <f t="shared" ref="AQ14:AQ83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147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C</v>
      </c>
      <c r="D15" s="19">
        <f t="shared" ca="1" si="0"/>
        <v>118</v>
      </c>
      <c r="E15" s="20">
        <f>F15+H15+J15+L15+N15++V15+Z15+AH15+AN15+P15+R15+T15+AB15+AD15+AF15+AP15+AR15+X15</f>
        <v>3.75</v>
      </c>
      <c r="F15" s="107"/>
      <c r="G15" s="100">
        <f t="shared" ca="1" si="3"/>
        <v>0</v>
      </c>
      <c r="H15" s="122"/>
      <c r="I15" s="147">
        <f t="shared" ca="1" si="3"/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>
        <v>3.75</v>
      </c>
      <c r="Y15" s="184">
        <f t="shared" ca="1" si="11"/>
        <v>442.5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t="shared" ref="AS15:AS83" ca="1" si="21">IF($D15="",0,$D15*AR15)</f>
        <v>0</v>
      </c>
      <c r="AT15" s="83">
        <f t="shared" ca="1" si="1"/>
        <v>442.5</v>
      </c>
    </row>
    <row r="16" spans="1:48" ht="15" customHeight="1">
      <c r="A16" s="91" t="s">
        <v>150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B</v>
      </c>
      <c r="D16" s="19">
        <f t="shared" ca="1" si="0"/>
        <v>140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ca="1" si="21"/>
        <v>0</v>
      </c>
      <c r="AT16" s="83">
        <f t="shared" ca="1" si="1"/>
        <v>0</v>
      </c>
    </row>
    <row r="17" spans="1:46" ht="15" customHeight="1">
      <c r="A17" s="91" t="s">
        <v>231</v>
      </c>
      <c r="B17" t="s">
        <v>66</v>
      </c>
      <c r="C17" s="4" t="s">
        <v>4</v>
      </c>
      <c r="D17" s="19">
        <f t="shared" si="0"/>
        <v>140</v>
      </c>
      <c r="E17" s="20">
        <f t="shared" si="2"/>
        <v>0</v>
      </c>
      <c r="F17" s="107"/>
      <c r="G17" s="100">
        <f t="shared" si="3"/>
        <v>0</v>
      </c>
      <c r="H17" s="122"/>
      <c r="I17" s="147">
        <f t="shared" si="3"/>
        <v>0</v>
      </c>
      <c r="J17" s="122"/>
      <c r="K17" s="147">
        <f t="shared" si="4"/>
        <v>0</v>
      </c>
      <c r="L17" s="122"/>
      <c r="M17" s="147">
        <f t="shared" si="5"/>
        <v>0</v>
      </c>
      <c r="N17" s="122"/>
      <c r="O17" s="147">
        <f t="shared" si="6"/>
        <v>0</v>
      </c>
      <c r="P17" s="104"/>
      <c r="Q17" s="100">
        <f t="shared" si="7"/>
        <v>0</v>
      </c>
      <c r="R17" s="183"/>
      <c r="S17" s="184">
        <f t="shared" si="8"/>
        <v>0</v>
      </c>
      <c r="T17" s="183"/>
      <c r="U17" s="184">
        <f t="shared" si="9"/>
        <v>0</v>
      </c>
      <c r="V17" s="183"/>
      <c r="W17" s="184">
        <f t="shared" si="10"/>
        <v>0</v>
      </c>
      <c r="X17" s="183"/>
      <c r="Y17" s="184">
        <f t="shared" si="11"/>
        <v>0</v>
      </c>
      <c r="Z17" s="183"/>
      <c r="AA17" s="184">
        <f t="shared" si="12"/>
        <v>0</v>
      </c>
      <c r="AB17" s="104"/>
      <c r="AC17" s="100">
        <f t="shared" si="13"/>
        <v>0</v>
      </c>
      <c r="AD17" s="122"/>
      <c r="AE17" s="147">
        <f t="shared" si="14"/>
        <v>0</v>
      </c>
      <c r="AF17" s="122"/>
      <c r="AG17" s="147">
        <f t="shared" si="15"/>
        <v>0</v>
      </c>
      <c r="AH17" s="122"/>
      <c r="AI17" s="147">
        <f t="shared" si="16"/>
        <v>0</v>
      </c>
      <c r="AJ17" s="288"/>
      <c r="AK17" s="147">
        <f t="shared" si="17"/>
        <v>0</v>
      </c>
      <c r="AL17" s="288"/>
      <c r="AM17" s="147">
        <f t="shared" si="18"/>
        <v>0</v>
      </c>
      <c r="AN17" s="122"/>
      <c r="AO17" s="147">
        <f t="shared" si="19"/>
        <v>0</v>
      </c>
      <c r="AP17" s="104"/>
      <c r="AQ17" s="100">
        <f t="shared" si="20"/>
        <v>0</v>
      </c>
      <c r="AR17" s="171"/>
      <c r="AS17" s="140">
        <f>IF($D17="",0,$D17*AR17)</f>
        <v>0</v>
      </c>
      <c r="AT17" s="83">
        <f t="shared" si="1"/>
        <v>0</v>
      </c>
    </row>
    <row r="18" spans="1:46" ht="15" customHeight="1">
      <c r="A18" s="91" t="s">
        <v>152</v>
      </c>
      <c r="B18" t="str">
        <f>IF($A18="","",INDEX('MA-Liste'!$D:$D,MATCH($A18,'MA-Liste'!$M:$M,FALSE)))</f>
        <v>AeBo</v>
      </c>
      <c r="C18" s="4" t="str">
        <f ca="1">IF($A18="","",INDEX(INDIRECT("'MA-Liste'!"&amp;$C$11),MATCH($A18,'MA-Liste'!$M:$M,FALSE)))</f>
        <v>B</v>
      </c>
      <c r="D18" s="19">
        <f t="shared" ca="1" si="0"/>
        <v>140</v>
      </c>
      <c r="E18" s="20">
        <f>F18+H18+J18+L18+N18++V18+Z18+AH18+AN18+P18+R18+T18+AB18+AD18+AF18+AP18+AR18+X18+AJ18+AL18</f>
        <v>33</v>
      </c>
      <c r="F18" s="107"/>
      <c r="G18" s="100">
        <f t="shared" ca="1" si="3"/>
        <v>0</v>
      </c>
      <c r="H18" s="122"/>
      <c r="I18" s="147">
        <f t="shared" ca="1" si="3"/>
        <v>0</v>
      </c>
      <c r="J18" s="122"/>
      <c r="K18" s="147">
        <f t="shared" ca="1" si="4"/>
        <v>0</v>
      </c>
      <c r="L18" s="122">
        <v>2.5</v>
      </c>
      <c r="M18" s="147">
        <f t="shared" ca="1" si="5"/>
        <v>350</v>
      </c>
      <c r="N18" s="122">
        <f>1+28</f>
        <v>29</v>
      </c>
      <c r="O18" s="147">
        <f t="shared" ca="1" si="6"/>
        <v>4060</v>
      </c>
      <c r="P18" s="104"/>
      <c r="Q18" s="100">
        <f t="shared" ca="1" si="7"/>
        <v>0</v>
      </c>
      <c r="R18" s="183"/>
      <c r="S18" s="184">
        <f t="shared" ca="1" si="8"/>
        <v>0</v>
      </c>
      <c r="T18" s="183"/>
      <c r="U18" s="184">
        <f t="shared" ca="1" si="9"/>
        <v>0</v>
      </c>
      <c r="V18" s="122"/>
      <c r="W18" s="147">
        <f t="shared" ca="1" si="10"/>
        <v>0</v>
      </c>
      <c r="X18" s="122"/>
      <c r="Y18" s="147">
        <f t="shared" ca="1" si="11"/>
        <v>0</v>
      </c>
      <c r="Z18" s="122">
        <v>0.75</v>
      </c>
      <c r="AA18" s="147">
        <f t="shared" ca="1" si="12"/>
        <v>105</v>
      </c>
      <c r="AB18" s="104"/>
      <c r="AC18" s="100">
        <f t="shared" ca="1" si="13"/>
        <v>0</v>
      </c>
      <c r="AD18" s="122"/>
      <c r="AE18" s="147">
        <f t="shared" ca="1" si="14"/>
        <v>0</v>
      </c>
      <c r="AF18" s="122"/>
      <c r="AG18" s="147">
        <f t="shared" ca="1" si="15"/>
        <v>0</v>
      </c>
      <c r="AH18" s="122"/>
      <c r="AI18" s="147">
        <f t="shared" ca="1" si="16"/>
        <v>0</v>
      </c>
      <c r="AJ18" s="288"/>
      <c r="AK18" s="147">
        <f t="shared" ca="1" si="17"/>
        <v>0</v>
      </c>
      <c r="AL18" s="288"/>
      <c r="AM18" s="147">
        <f t="shared" ca="1" si="18"/>
        <v>0</v>
      </c>
      <c r="AN18" s="122">
        <v>0.75</v>
      </c>
      <c r="AO18" s="147">
        <f t="shared" ca="1" si="19"/>
        <v>105</v>
      </c>
      <c r="AP18" s="104"/>
      <c r="AQ18" s="100">
        <f t="shared" ca="1" si="20"/>
        <v>0</v>
      </c>
      <c r="AR18" s="171"/>
      <c r="AS18" s="140">
        <f ca="1">IF($D18="",0,$D18*AR18)</f>
        <v>0</v>
      </c>
      <c r="AT18" s="83">
        <f ca="1">IF(D18="",0,D18*E18)</f>
        <v>4620</v>
      </c>
    </row>
    <row r="19" spans="1:46" ht="15" customHeight="1">
      <c r="A19" s="91" t="s">
        <v>165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D</v>
      </c>
      <c r="D19" s="19">
        <f t="shared" ca="1" si="0"/>
        <v>100</v>
      </c>
      <c r="E19" s="20">
        <f t="shared" si="2"/>
        <v>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/>
      <c r="O19" s="147">
        <f t="shared" ca="1" si="6"/>
        <v>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84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t="shared" ca="1" si="21"/>
        <v>0</v>
      </c>
      <c r="AT19" s="83">
        <f t="shared" ca="1" si="1"/>
        <v>0</v>
      </c>
    </row>
    <row r="20" spans="1:46" ht="15" customHeight="1">
      <c r="A20" s="91" t="s">
        <v>365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169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170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171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172</v>
      </c>
      <c r="B24" t="str">
        <f>IF($A24="","",INDEX('MA-Liste'!$D:$D,MATCH($A24,'MA-Liste'!$M:$M,FALSE)))</f>
        <v>AeBo</v>
      </c>
      <c r="C24" s="4" t="s">
        <v>8</v>
      </c>
      <c r="D24" s="19">
        <f t="shared" si="0"/>
        <v>60</v>
      </c>
      <c r="E24" s="20">
        <f t="shared" si="2"/>
        <v>0</v>
      </c>
      <c r="F24" s="107"/>
      <c r="G24" s="100">
        <f t="shared" si="3"/>
        <v>0</v>
      </c>
      <c r="H24" s="122"/>
      <c r="I24" s="147">
        <f t="shared" si="3"/>
        <v>0</v>
      </c>
      <c r="J24" s="122"/>
      <c r="K24" s="147">
        <f t="shared" si="4"/>
        <v>0</v>
      </c>
      <c r="L24" s="122"/>
      <c r="M24" s="147">
        <f t="shared" si="5"/>
        <v>0</v>
      </c>
      <c r="N24" s="122"/>
      <c r="O24" s="147">
        <f t="shared" si="6"/>
        <v>0</v>
      </c>
      <c r="P24" s="104"/>
      <c r="Q24" s="100">
        <f t="shared" si="7"/>
        <v>0</v>
      </c>
      <c r="R24" s="183"/>
      <c r="S24" s="184">
        <f t="shared" si="8"/>
        <v>0</v>
      </c>
      <c r="T24" s="183"/>
      <c r="U24" s="184">
        <f t="shared" si="9"/>
        <v>0</v>
      </c>
      <c r="V24" s="122"/>
      <c r="W24" s="147">
        <f t="shared" si="10"/>
        <v>0</v>
      </c>
      <c r="X24" s="122"/>
      <c r="Y24" s="147">
        <f t="shared" si="11"/>
        <v>0</v>
      </c>
      <c r="Z24" s="122"/>
      <c r="AA24" s="184">
        <f t="shared" si="12"/>
        <v>0</v>
      </c>
      <c r="AB24" s="104"/>
      <c r="AC24" s="100">
        <f t="shared" si="13"/>
        <v>0</v>
      </c>
      <c r="AD24" s="122"/>
      <c r="AE24" s="147">
        <f t="shared" si="14"/>
        <v>0</v>
      </c>
      <c r="AF24" s="122"/>
      <c r="AG24" s="147">
        <f t="shared" si="15"/>
        <v>0</v>
      </c>
      <c r="AH24" s="122"/>
      <c r="AI24" s="147">
        <f t="shared" si="16"/>
        <v>0</v>
      </c>
      <c r="AJ24" s="288"/>
      <c r="AK24" s="147">
        <f t="shared" si="17"/>
        <v>0</v>
      </c>
      <c r="AL24" s="288"/>
      <c r="AM24" s="147">
        <f t="shared" si="18"/>
        <v>0</v>
      </c>
      <c r="AN24" s="122"/>
      <c r="AO24" s="147">
        <f t="shared" si="19"/>
        <v>0</v>
      </c>
      <c r="AP24" s="104"/>
      <c r="AQ24" s="100">
        <f t="shared" si="20"/>
        <v>0</v>
      </c>
      <c r="AR24" s="171"/>
      <c r="AS24" s="140">
        <f t="shared" si="21"/>
        <v>0</v>
      </c>
      <c r="AT24" s="83">
        <f t="shared" si="1"/>
        <v>0</v>
      </c>
    </row>
    <row r="25" spans="1:46" ht="15" customHeight="1">
      <c r="A25" s="91" t="s">
        <v>151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B</v>
      </c>
      <c r="D25" s="19">
        <f t="shared" ca="1" si="0"/>
        <v>140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175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C</v>
      </c>
      <c r="D26" s="19">
        <f t="shared" ca="1" si="0"/>
        <v>118</v>
      </c>
      <c r="E26" s="20">
        <f>F26+H26+J26+L26+N26++V26+Z26+AH26+AN26+P26+R26+T26+AB26+AD26+AF26+AP26+AR26+X26+AJ26+AL26</f>
        <v>4.5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>
        <v>4.5</v>
      </c>
      <c r="M26" s="147">
        <f t="shared" ca="1" si="5"/>
        <v>531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531</v>
      </c>
    </row>
    <row r="27" spans="1:46" ht="15" customHeight="1">
      <c r="A27" s="91" t="s">
        <v>390</v>
      </c>
      <c r="B27" s="14" t="s">
        <v>66</v>
      </c>
      <c r="C27" s="18" t="s">
        <v>5</v>
      </c>
      <c r="D27" s="19">
        <f t="shared" si="0"/>
        <v>118</v>
      </c>
      <c r="E27" s="20">
        <f t="shared" ref="E27:E91" si="22">F27+H27+J27+L27+N27++V27+Z27+AH27+AN27+P27+R27+T27+AB27+AD27+AF27+AP27+AR27+X27+AJ27+AL27</f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122"/>
      <c r="AO27" s="147">
        <f t="shared" si="19"/>
        <v>0</v>
      </c>
      <c r="AP27" s="104"/>
      <c r="AQ27" s="100">
        <f t="shared" si="20"/>
        <v>0</v>
      </c>
      <c r="AR27" s="171"/>
      <c r="AS27" s="140">
        <f t="shared" si="21"/>
        <v>0</v>
      </c>
      <c r="AT27" s="83">
        <f t="shared" si="1"/>
        <v>0</v>
      </c>
    </row>
    <row r="28" spans="1:46" ht="15" customHeight="1">
      <c r="A28" s="91" t="s">
        <v>197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2"/>
        <v>24.5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24.5</v>
      </c>
      <c r="O28" s="147">
        <f t="shared" ca="1" si="6"/>
        <v>2891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2891</v>
      </c>
    </row>
    <row r="29" spans="1:46" ht="15" customHeight="1">
      <c r="A29" s="91" t="s">
        <v>167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D</v>
      </c>
      <c r="D29" s="19">
        <f t="shared" ca="1" si="0"/>
        <v>100</v>
      </c>
      <c r="E29" s="20">
        <f t="shared" si="2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0</v>
      </c>
    </row>
    <row r="30" spans="1:46" ht="15" customHeight="1">
      <c r="A30" s="91" t="s">
        <v>364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E</v>
      </c>
      <c r="D30" s="19">
        <f t="shared" ca="1" si="0"/>
        <v>75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168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F</v>
      </c>
      <c r="D31" s="19">
        <f t="shared" ca="1" si="0"/>
        <v>60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177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G</v>
      </c>
      <c r="D32" s="19">
        <f t="shared" ca="1" si="0"/>
        <v>35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85" t="s">
        <v>144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D</v>
      </c>
      <c r="D33" s="19">
        <f t="shared" ca="1" si="0"/>
        <v>100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371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E</v>
      </c>
      <c r="D34" s="19">
        <f t="shared" ca="1" si="0"/>
        <v>75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182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148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B</v>
      </c>
      <c r="D36" s="19">
        <f t="shared" ca="1" si="0"/>
        <v>140</v>
      </c>
      <c r="E36" s="20">
        <f t="shared" si="22"/>
        <v>5.25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>
        <v>2.25</v>
      </c>
      <c r="O36" s="147">
        <f t="shared" ca="1" si="6"/>
        <v>315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>
        <v>1.5</v>
      </c>
      <c r="AA36" s="184">
        <f t="shared" ca="1" si="12"/>
        <v>210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>
        <v>1.5</v>
      </c>
      <c r="AO36" s="147">
        <f t="shared" ca="1" si="19"/>
        <v>210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735</v>
      </c>
    </row>
    <row r="37" spans="1:46" ht="15" customHeight="1">
      <c r="A37" s="85" t="s">
        <v>200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D</v>
      </c>
      <c r="D37" s="19">
        <f t="shared" ca="1" si="0"/>
        <v>100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352</v>
      </c>
      <c r="B38" t="s">
        <v>66</v>
      </c>
      <c r="C38" s="4" t="s">
        <v>6</v>
      </c>
      <c r="D38" s="19">
        <f t="shared" si="0"/>
        <v>100</v>
      </c>
      <c r="E38" s="20">
        <f t="shared" si="22"/>
        <v>0</v>
      </c>
      <c r="F38" s="107"/>
      <c r="G38" s="100">
        <f t="shared" si="3"/>
        <v>0</v>
      </c>
      <c r="H38" s="122"/>
      <c r="I38" s="147">
        <f t="shared" si="3"/>
        <v>0</v>
      </c>
      <c r="J38" s="122"/>
      <c r="K38" s="147">
        <f t="shared" si="4"/>
        <v>0</v>
      </c>
      <c r="L38" s="122"/>
      <c r="M38" s="147">
        <f t="shared" si="5"/>
        <v>0</v>
      </c>
      <c r="N38" s="122"/>
      <c r="O38" s="147">
        <f t="shared" si="6"/>
        <v>0</v>
      </c>
      <c r="P38" s="104"/>
      <c r="Q38" s="100">
        <f t="shared" si="7"/>
        <v>0</v>
      </c>
      <c r="R38" s="183"/>
      <c r="S38" s="184">
        <f t="shared" si="8"/>
        <v>0</v>
      </c>
      <c r="T38" s="183"/>
      <c r="U38" s="184">
        <f t="shared" si="9"/>
        <v>0</v>
      </c>
      <c r="V38" s="122"/>
      <c r="W38" s="147">
        <f t="shared" si="10"/>
        <v>0</v>
      </c>
      <c r="X38" s="122"/>
      <c r="Y38" s="147">
        <f t="shared" si="11"/>
        <v>0</v>
      </c>
      <c r="Z38" s="122"/>
      <c r="AA38" s="184">
        <f t="shared" si="12"/>
        <v>0</v>
      </c>
      <c r="AB38" s="104"/>
      <c r="AC38" s="100">
        <f t="shared" si="13"/>
        <v>0</v>
      </c>
      <c r="AD38" s="122"/>
      <c r="AE38" s="147">
        <f t="shared" si="14"/>
        <v>0</v>
      </c>
      <c r="AF38" s="122"/>
      <c r="AG38" s="147">
        <f t="shared" si="15"/>
        <v>0</v>
      </c>
      <c r="AH38" s="122"/>
      <c r="AI38" s="147">
        <f t="shared" si="16"/>
        <v>0</v>
      </c>
      <c r="AJ38" s="288"/>
      <c r="AK38" s="147">
        <f t="shared" si="17"/>
        <v>0</v>
      </c>
      <c r="AL38" s="288"/>
      <c r="AM38" s="147">
        <f t="shared" si="18"/>
        <v>0</v>
      </c>
      <c r="AN38" s="122"/>
      <c r="AO38" s="147">
        <f t="shared" si="19"/>
        <v>0</v>
      </c>
      <c r="AP38" s="104"/>
      <c r="AQ38" s="100">
        <f t="shared" si="20"/>
        <v>0</v>
      </c>
      <c r="AR38" s="171"/>
      <c r="AS38" s="140">
        <f t="shared" si="21"/>
        <v>0</v>
      </c>
      <c r="AT38" s="83">
        <f t="shared" si="1"/>
        <v>0</v>
      </c>
    </row>
    <row r="39" spans="1:46" ht="15" customHeight="1">
      <c r="A39" s="85" t="s">
        <v>149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209</v>
      </c>
      <c r="B40" s="14" t="s">
        <v>66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183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F</v>
      </c>
      <c r="D41" s="19">
        <f t="shared" ca="1" si="0"/>
        <v>60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184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B</v>
      </c>
      <c r="D42" s="19">
        <f t="shared" ca="1" si="0"/>
        <v>140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148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206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D</v>
      </c>
      <c r="D44" s="19">
        <f t="shared" ca="1" si="0"/>
        <v>100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232</v>
      </c>
      <c r="B45" t="str">
        <f>IF($A45="","",INDEX('MA-Liste'!$D:$D,MATCH($A45,'MA-Liste'!$M:$M,FALSE)))</f>
        <v>AeBo</v>
      </c>
      <c r="C45" s="4" t="s">
        <v>7</v>
      </c>
      <c r="D45" s="19">
        <f t="shared" si="0"/>
        <v>75</v>
      </c>
      <c r="E45" s="20">
        <f t="shared" si="22"/>
        <v>0</v>
      </c>
      <c r="F45" s="107"/>
      <c r="G45" s="100">
        <f t="shared" si="3"/>
        <v>0</v>
      </c>
      <c r="H45" s="122"/>
      <c r="I45" s="147">
        <f t="shared" si="3"/>
        <v>0</v>
      </c>
      <c r="J45" s="122"/>
      <c r="K45" s="147">
        <f t="shared" si="4"/>
        <v>0</v>
      </c>
      <c r="L45" s="122"/>
      <c r="M45" s="147">
        <f t="shared" si="5"/>
        <v>0</v>
      </c>
      <c r="N45" s="122"/>
      <c r="O45" s="147">
        <f t="shared" si="6"/>
        <v>0</v>
      </c>
      <c r="P45" s="104"/>
      <c r="Q45" s="100">
        <f t="shared" si="7"/>
        <v>0</v>
      </c>
      <c r="R45" s="183"/>
      <c r="S45" s="184">
        <f t="shared" si="8"/>
        <v>0</v>
      </c>
      <c r="T45" s="183"/>
      <c r="U45" s="184">
        <f t="shared" si="9"/>
        <v>0</v>
      </c>
      <c r="V45" s="122"/>
      <c r="W45" s="147">
        <f t="shared" si="10"/>
        <v>0</v>
      </c>
      <c r="X45" s="122"/>
      <c r="Y45" s="147">
        <f t="shared" si="11"/>
        <v>0</v>
      </c>
      <c r="Z45" s="122"/>
      <c r="AA45" s="184">
        <f t="shared" si="12"/>
        <v>0</v>
      </c>
      <c r="AB45" s="104"/>
      <c r="AC45" s="100">
        <f t="shared" si="13"/>
        <v>0</v>
      </c>
      <c r="AD45" s="122"/>
      <c r="AE45" s="147">
        <f t="shared" si="14"/>
        <v>0</v>
      </c>
      <c r="AF45" s="122"/>
      <c r="AG45" s="147">
        <f t="shared" si="15"/>
        <v>0</v>
      </c>
      <c r="AH45" s="122"/>
      <c r="AI45" s="147">
        <f t="shared" si="16"/>
        <v>0</v>
      </c>
      <c r="AJ45" s="288"/>
      <c r="AK45" s="147">
        <f t="shared" si="17"/>
        <v>0</v>
      </c>
      <c r="AL45" s="288"/>
      <c r="AM45" s="147">
        <f t="shared" si="18"/>
        <v>0</v>
      </c>
      <c r="AN45" s="122"/>
      <c r="AO45" s="147">
        <f t="shared" si="19"/>
        <v>0</v>
      </c>
      <c r="AP45" s="104"/>
      <c r="AQ45" s="100">
        <f t="shared" si="20"/>
        <v>0</v>
      </c>
      <c r="AR45" s="171"/>
      <c r="AS45" s="140">
        <f t="shared" si="21"/>
        <v>0</v>
      </c>
      <c r="AT45" s="83">
        <f t="shared" si="1"/>
        <v>0</v>
      </c>
    </row>
    <row r="46" spans="1:46" ht="15" customHeight="1">
      <c r="A46" s="85" t="s">
        <v>207</v>
      </c>
      <c r="B46" t="str">
        <f>IF($A46="","",INDEX('MA-Liste'!$D:$D,MATCH($A46,'MA-Liste'!$M:$M,FALSE)))</f>
        <v>AeBo</v>
      </c>
      <c r="C46" s="4" t="s">
        <v>5</v>
      </c>
      <c r="D46" s="19">
        <f t="shared" si="0"/>
        <v>118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.75" customHeight="1">
      <c r="A47" s="91" t="s">
        <v>187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122"/>
      <c r="AO47" s="147">
        <f t="shared" ca="1" si="19"/>
        <v>0</v>
      </c>
      <c r="AP47" s="104"/>
      <c r="AQ47" s="100">
        <f t="shared" ca="1" si="20"/>
        <v>0</v>
      </c>
      <c r="AR47" s="171"/>
      <c r="AS47" s="140">
        <f t="shared" ca="1" si="21"/>
        <v>0</v>
      </c>
      <c r="AT47" s="83">
        <f t="shared" ca="1" si="1"/>
        <v>0</v>
      </c>
    </row>
    <row r="48" spans="1:46" ht="15.75" customHeight="1">
      <c r="A48" s="91" t="s">
        <v>145</v>
      </c>
      <c r="B48" t="s">
        <v>66</v>
      </c>
      <c r="C48" s="4" t="s">
        <v>6</v>
      </c>
      <c r="D48" s="19">
        <f t="shared" si="0"/>
        <v>100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" customHeight="1">
      <c r="A49" s="85" t="s">
        <v>188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C</v>
      </c>
      <c r="D49" s="19">
        <f t="shared" ca="1" si="0"/>
        <v>118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" customHeight="1">
      <c r="A50" s="85" t="s">
        <v>208</v>
      </c>
      <c r="B50" t="s">
        <v>66</v>
      </c>
      <c r="C50" s="4" t="s">
        <v>7</v>
      </c>
      <c r="D50" s="19">
        <f t="shared" si="0"/>
        <v>75</v>
      </c>
      <c r="E50" s="20">
        <f t="shared" si="22"/>
        <v>36.25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>
        <v>28.5</v>
      </c>
      <c r="W50" s="147">
        <f t="shared" si="10"/>
        <v>2137.5</v>
      </c>
      <c r="X50" s="122">
        <v>7.75</v>
      </c>
      <c r="Y50" s="147">
        <f t="shared" si="11"/>
        <v>581.25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2718.75</v>
      </c>
    </row>
    <row r="51" spans="1:46" ht="15" customHeight="1">
      <c r="A51" s="85" t="s">
        <v>211</v>
      </c>
      <c r="B51" t="s">
        <v>66</v>
      </c>
      <c r="C51" s="4" t="s">
        <v>6</v>
      </c>
      <c r="D51" s="19">
        <f t="shared" si="0"/>
        <v>100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191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B</v>
      </c>
      <c r="D52" s="19">
        <f t="shared" ca="1" si="0"/>
        <v>140</v>
      </c>
      <c r="E52" s="20">
        <f t="shared" si="2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122"/>
      <c r="AO52" s="147">
        <f t="shared" ca="1" si="19"/>
        <v>0</v>
      </c>
      <c r="AP52" s="104"/>
      <c r="AQ52" s="100">
        <f t="shared" ca="1" si="20"/>
        <v>0</v>
      </c>
      <c r="AR52" s="171"/>
      <c r="AS52" s="140">
        <f t="shared" ca="1" si="21"/>
        <v>0</v>
      </c>
      <c r="AT52" s="83">
        <f t="shared" ca="1" si="1"/>
        <v>0</v>
      </c>
    </row>
    <row r="53" spans="1:46" ht="15" customHeight="1">
      <c r="A53" s="85" t="s">
        <v>214</v>
      </c>
      <c r="B53" s="14" t="s">
        <v>66</v>
      </c>
      <c r="C53" s="18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47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215</v>
      </c>
      <c r="B54" s="14" t="s">
        <v>66</v>
      </c>
      <c r="C54" s="18" t="s">
        <v>8</v>
      </c>
      <c r="D54" s="19">
        <f t="shared" si="0"/>
        <v>60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212</v>
      </c>
      <c r="B55" s="14" t="s">
        <v>66</v>
      </c>
      <c r="C55" s="18" t="s">
        <v>9</v>
      </c>
      <c r="D55" s="19">
        <f t="shared" si="0"/>
        <v>35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194</v>
      </c>
      <c r="B56" t="str">
        <f>IF($A56="","",INDEX('MA-Liste'!$D:$D,MATCH($A56,'MA-Liste'!$M:$M,FALSE)))</f>
        <v>AeBo</v>
      </c>
      <c r="C56" s="4" t="str">
        <f ca="1">IF($A56="","",INDEX(INDIRECT("'MA-Liste'!"&amp;$C$11),MATCH($A56,'MA-Liste'!$M:$M,FALSE)))</f>
        <v>D</v>
      </c>
      <c r="D56" s="19">
        <f t="shared" ca="1" si="0"/>
        <v>100</v>
      </c>
      <c r="E56" s="20">
        <f t="shared" si="22"/>
        <v>0</v>
      </c>
      <c r="F56" s="107"/>
      <c r="G56" s="100">
        <f t="shared" ca="1" si="3"/>
        <v>0</v>
      </c>
      <c r="H56" s="122"/>
      <c r="I56" s="147">
        <f t="shared" ca="1" si="3"/>
        <v>0</v>
      </c>
      <c r="J56" s="122"/>
      <c r="K56" s="147">
        <f t="shared" ca="1" si="4"/>
        <v>0</v>
      </c>
      <c r="L56" s="122"/>
      <c r="M56" s="147">
        <f t="shared" ca="1" si="5"/>
        <v>0</v>
      </c>
      <c r="N56" s="122"/>
      <c r="O56" s="147">
        <f t="shared" ca="1" si="6"/>
        <v>0</v>
      </c>
      <c r="P56" s="104"/>
      <c r="Q56" s="100">
        <f t="shared" ca="1" si="7"/>
        <v>0</v>
      </c>
      <c r="R56" s="183"/>
      <c r="S56" s="184">
        <f t="shared" ca="1" si="8"/>
        <v>0</v>
      </c>
      <c r="T56" s="183"/>
      <c r="U56" s="184">
        <f t="shared" ca="1" si="9"/>
        <v>0</v>
      </c>
      <c r="V56" s="122"/>
      <c r="W56" s="147">
        <f t="shared" ca="1" si="10"/>
        <v>0</v>
      </c>
      <c r="X56" s="122"/>
      <c r="Y56" s="147">
        <f t="shared" ca="1" si="11"/>
        <v>0</v>
      </c>
      <c r="Z56" s="122"/>
      <c r="AA56" s="184">
        <f t="shared" ca="1" si="12"/>
        <v>0</v>
      </c>
      <c r="AB56" s="104"/>
      <c r="AC56" s="100">
        <f t="shared" ca="1" si="13"/>
        <v>0</v>
      </c>
      <c r="AD56" s="122"/>
      <c r="AE56" s="147">
        <f t="shared" ca="1" si="14"/>
        <v>0</v>
      </c>
      <c r="AF56" s="122"/>
      <c r="AG56" s="147">
        <f t="shared" ca="1" si="15"/>
        <v>0</v>
      </c>
      <c r="AH56" s="122"/>
      <c r="AI56" s="147">
        <f t="shared" ca="1" si="16"/>
        <v>0</v>
      </c>
      <c r="AJ56" s="288"/>
      <c r="AK56" s="147">
        <f t="shared" ca="1" si="17"/>
        <v>0</v>
      </c>
      <c r="AL56" s="288"/>
      <c r="AM56" s="147">
        <f t="shared" ca="1" si="18"/>
        <v>0</v>
      </c>
      <c r="AN56" s="122"/>
      <c r="AO56" s="147">
        <f t="shared" ca="1" si="19"/>
        <v>0</v>
      </c>
      <c r="AP56" s="104"/>
      <c r="AQ56" s="100">
        <f t="shared" ca="1" si="20"/>
        <v>0</v>
      </c>
      <c r="AR56" s="171"/>
      <c r="AS56" s="140">
        <f t="shared" ca="1" si="21"/>
        <v>0</v>
      </c>
      <c r="AT56" s="83">
        <f t="shared" ca="1" si="1"/>
        <v>0</v>
      </c>
    </row>
    <row r="57" spans="1:46" ht="15" customHeight="1">
      <c r="A57" s="85" t="s">
        <v>210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91" t="s">
        <v>395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221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B</v>
      </c>
      <c r="D59" s="19">
        <f t="shared" ca="1" si="0"/>
        <v>140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164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222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C</v>
      </c>
      <c r="D61" s="19">
        <f t="shared" ca="1" si="0"/>
        <v>118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233</v>
      </c>
      <c r="B62" t="s">
        <v>66</v>
      </c>
      <c r="C62" s="4" t="str">
        <f ca="1">IF($A62="","",INDEX(INDIRECT("'MA-Liste'!"&amp;$C$11),MATCH($A62,'MA-Liste'!$M:$M,FALSE)))</f>
        <v>G</v>
      </c>
      <c r="D62" s="19">
        <f t="shared" ca="1" si="0"/>
        <v>35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415</v>
      </c>
      <c r="B63" t="s">
        <v>66</v>
      </c>
      <c r="C63" s="4" t="str">
        <f ca="1">IF($A63="","",INDEX(INDIRECT("'MA-Liste'!"&amp;$C$11),MATCH($A63,'MA-Liste'!$M:$M,FALSE)))</f>
        <v>F</v>
      </c>
      <c r="D63" s="19">
        <f t="shared" ca="1" si="0"/>
        <v>60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224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229</v>
      </c>
      <c r="B65" t="s">
        <v>66</v>
      </c>
      <c r="C65" s="4" t="s">
        <v>7</v>
      </c>
      <c r="D65" s="19">
        <f t="shared" si="0"/>
        <v>75</v>
      </c>
      <c r="E65" s="20">
        <f t="shared" si="22"/>
        <v>0</v>
      </c>
      <c r="F65" s="107"/>
      <c r="G65" s="100">
        <f t="shared" si="3"/>
        <v>0</v>
      </c>
      <c r="H65" s="122"/>
      <c r="I65" s="147">
        <f t="shared" si="3"/>
        <v>0</v>
      </c>
      <c r="J65" s="122"/>
      <c r="K65" s="147">
        <f t="shared" si="4"/>
        <v>0</v>
      </c>
      <c r="L65" s="122"/>
      <c r="M65" s="147">
        <f t="shared" si="5"/>
        <v>0</v>
      </c>
      <c r="N65" s="122"/>
      <c r="O65" s="147">
        <f t="shared" si="6"/>
        <v>0</v>
      </c>
      <c r="P65" s="104"/>
      <c r="Q65" s="100">
        <f t="shared" si="7"/>
        <v>0</v>
      </c>
      <c r="R65" s="183"/>
      <c r="S65" s="184">
        <f t="shared" si="8"/>
        <v>0</v>
      </c>
      <c r="T65" s="183"/>
      <c r="U65" s="184">
        <f t="shared" si="9"/>
        <v>0</v>
      </c>
      <c r="V65" s="122"/>
      <c r="W65" s="147">
        <f t="shared" si="10"/>
        <v>0</v>
      </c>
      <c r="X65" s="122"/>
      <c r="Y65" s="147">
        <f t="shared" si="11"/>
        <v>0</v>
      </c>
      <c r="Z65" s="122"/>
      <c r="AA65" s="184">
        <f t="shared" si="12"/>
        <v>0</v>
      </c>
      <c r="AB65" s="104"/>
      <c r="AC65" s="100">
        <f t="shared" si="13"/>
        <v>0</v>
      </c>
      <c r="AD65" s="122"/>
      <c r="AE65" s="147">
        <f t="shared" si="14"/>
        <v>0</v>
      </c>
      <c r="AF65" s="122"/>
      <c r="AG65" s="147">
        <f t="shared" si="15"/>
        <v>0</v>
      </c>
      <c r="AH65" s="122"/>
      <c r="AI65" s="147">
        <f t="shared" si="16"/>
        <v>0</v>
      </c>
      <c r="AJ65" s="288"/>
      <c r="AK65" s="147">
        <f t="shared" si="17"/>
        <v>0</v>
      </c>
      <c r="AL65" s="288"/>
      <c r="AM65" s="147">
        <f t="shared" si="18"/>
        <v>0</v>
      </c>
      <c r="AN65" s="122"/>
      <c r="AO65" s="147">
        <f t="shared" si="19"/>
        <v>0</v>
      </c>
      <c r="AP65" s="104"/>
      <c r="AQ65" s="100">
        <f t="shared" si="20"/>
        <v>0</v>
      </c>
      <c r="AR65" s="171"/>
      <c r="AS65" s="140">
        <f t="shared" si="21"/>
        <v>0</v>
      </c>
      <c r="AT65" s="83">
        <f t="shared" si="1"/>
        <v>0</v>
      </c>
    </row>
    <row r="66" spans="1:46" ht="15" customHeight="1">
      <c r="A66" s="85" t="s">
        <v>230</v>
      </c>
      <c r="B66" t="s">
        <v>66</v>
      </c>
      <c r="C66" s="4" t="s">
        <v>9</v>
      </c>
      <c r="D66" s="19">
        <f t="shared" si="0"/>
        <v>35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225</v>
      </c>
      <c r="B67" t="str">
        <f>IF($A67="","",INDEX('MA-Liste'!$D:$D,MATCH($A67,'MA-Liste'!$M:$M,FALSE)))</f>
        <v>AeBo</v>
      </c>
      <c r="C67" s="4" t="str">
        <f ca="1">IF($A67="","",INDEX(INDIRECT("'MA-Liste'!"&amp;$C$11),MATCH($A67,'MA-Liste'!$M:$M,FALSE)))</f>
        <v>G</v>
      </c>
      <c r="D67" s="19">
        <f t="shared" ca="1" si="0"/>
        <v>35</v>
      </c>
      <c r="E67" s="20">
        <f t="shared" si="2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122"/>
      <c r="AO67" s="147">
        <f t="shared" ca="1" si="19"/>
        <v>0</v>
      </c>
      <c r="AP67" s="104"/>
      <c r="AQ67" s="100">
        <f t="shared" ca="1" si="20"/>
        <v>0</v>
      </c>
      <c r="AR67" s="171"/>
      <c r="AS67" s="140">
        <f t="shared" ca="1" si="21"/>
        <v>0</v>
      </c>
      <c r="AT67" s="83">
        <f t="shared" ca="1" si="1"/>
        <v>0</v>
      </c>
    </row>
    <row r="68" spans="1:46" ht="15" customHeight="1">
      <c r="A68" s="85" t="s">
        <v>238</v>
      </c>
      <c r="B68" t="s">
        <v>66</v>
      </c>
      <c r="C68" s="4" t="s">
        <v>6</v>
      </c>
      <c r="D68" s="19">
        <f t="shared" si="0"/>
        <v>100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239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244</v>
      </c>
      <c r="B70" t="s">
        <v>245</v>
      </c>
      <c r="C70" s="4" t="s">
        <v>9</v>
      </c>
      <c r="D70" s="19">
        <f t="shared" si="0"/>
        <v>35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241</v>
      </c>
      <c r="B71" t="s">
        <v>66</v>
      </c>
      <c r="C71" s="4" t="s">
        <v>4</v>
      </c>
      <c r="D71" s="19">
        <f t="shared" si="0"/>
        <v>140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223</v>
      </c>
      <c r="B72" t="str">
        <f>IF($A72="","",INDEX('MA-Liste'!$D:$D,MATCH($A72,'MA-Liste'!$M:$M,FALSE)))</f>
        <v>AeBo</v>
      </c>
      <c r="C72" s="4" t="str">
        <f ca="1">IF($A72="","",INDEX(INDIRECT("'MA-Liste'!"&amp;$C$11),MATCH($A72,'MA-Liste'!$M:$M,FALSE)))</f>
        <v>D</v>
      </c>
      <c r="D72" s="19">
        <f t="shared" ca="1" si="0"/>
        <v>100</v>
      </c>
      <c r="E72" s="20">
        <f t="shared" si="22"/>
        <v>0</v>
      </c>
      <c r="F72" s="107"/>
      <c r="G72" s="100">
        <f t="shared" ca="1" si="3"/>
        <v>0</v>
      </c>
      <c r="H72" s="122"/>
      <c r="I72" s="147">
        <f t="shared" ca="1" si="3"/>
        <v>0</v>
      </c>
      <c r="J72" s="122"/>
      <c r="K72" s="147">
        <f t="shared" ca="1" si="4"/>
        <v>0</v>
      </c>
      <c r="L72" s="122"/>
      <c r="M72" s="147">
        <f t="shared" ca="1" si="5"/>
        <v>0</v>
      </c>
      <c r="N72" s="122"/>
      <c r="O72" s="147">
        <f t="shared" ca="1" si="6"/>
        <v>0</v>
      </c>
      <c r="P72" s="104"/>
      <c r="Q72" s="100">
        <f t="shared" ca="1" si="7"/>
        <v>0</v>
      </c>
      <c r="R72" s="183"/>
      <c r="S72" s="184">
        <f t="shared" ca="1" si="8"/>
        <v>0</v>
      </c>
      <c r="T72" s="183"/>
      <c r="U72" s="184">
        <f t="shared" ca="1" si="9"/>
        <v>0</v>
      </c>
      <c r="V72" s="122"/>
      <c r="W72" s="147">
        <f t="shared" ca="1" si="10"/>
        <v>0</v>
      </c>
      <c r="X72" s="122"/>
      <c r="Y72" s="147">
        <f t="shared" ca="1" si="11"/>
        <v>0</v>
      </c>
      <c r="Z72" s="122"/>
      <c r="AA72" s="184">
        <f t="shared" ca="1" si="12"/>
        <v>0</v>
      </c>
      <c r="AB72" s="104"/>
      <c r="AC72" s="100">
        <f t="shared" ca="1" si="13"/>
        <v>0</v>
      </c>
      <c r="AD72" s="122"/>
      <c r="AE72" s="147">
        <f t="shared" ca="1" si="14"/>
        <v>0</v>
      </c>
      <c r="AF72" s="122"/>
      <c r="AG72" s="147">
        <f t="shared" ca="1" si="15"/>
        <v>0</v>
      </c>
      <c r="AH72" s="122"/>
      <c r="AI72" s="147">
        <f t="shared" ca="1" si="16"/>
        <v>0</v>
      </c>
      <c r="AJ72" s="288"/>
      <c r="AK72" s="147">
        <f t="shared" ca="1" si="17"/>
        <v>0</v>
      </c>
      <c r="AL72" s="288"/>
      <c r="AM72" s="147">
        <f t="shared" ca="1" si="18"/>
        <v>0</v>
      </c>
      <c r="AN72" s="122"/>
      <c r="AO72" s="147">
        <f t="shared" ca="1" si="19"/>
        <v>0</v>
      </c>
      <c r="AP72" s="104"/>
      <c r="AQ72" s="100">
        <f t="shared" ca="1" si="20"/>
        <v>0</v>
      </c>
      <c r="AR72" s="171"/>
      <c r="AS72" s="140">
        <f t="shared" ca="1" si="21"/>
        <v>0</v>
      </c>
      <c r="AT72" s="83">
        <f t="shared" ca="1" si="1"/>
        <v>0</v>
      </c>
    </row>
    <row r="73" spans="1:46" ht="15" customHeight="1">
      <c r="A73" s="91" t="s">
        <v>367</v>
      </c>
      <c r="B73" s="14" t="s">
        <v>66</v>
      </c>
      <c r="C73" s="4" t="str">
        <f ca="1">IF($A73="","",INDEX(INDIRECT("'MA-Liste'!"&amp;$C$11),MATCH($A73,'MA-Liste'!$M:$M,FALSE)))</f>
        <v>E</v>
      </c>
      <c r="D73" s="19">
        <f t="shared" ca="1" si="0"/>
        <v>75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248</v>
      </c>
      <c r="B74" s="14" t="s">
        <v>66</v>
      </c>
      <c r="C74" s="18" t="s">
        <v>6</v>
      </c>
      <c r="D74" s="19">
        <f t="shared" si="0"/>
        <v>100</v>
      </c>
      <c r="E74" s="20">
        <f t="shared" si="2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122"/>
      <c r="AO74" s="147">
        <f t="shared" si="19"/>
        <v>0</v>
      </c>
      <c r="AP74" s="104"/>
      <c r="AQ74" s="100">
        <f t="shared" si="20"/>
        <v>0</v>
      </c>
      <c r="AR74" s="171"/>
      <c r="AS74" s="140">
        <f t="shared" si="21"/>
        <v>0</v>
      </c>
      <c r="AT74" s="83">
        <f t="shared" si="1"/>
        <v>0</v>
      </c>
    </row>
    <row r="75" spans="1:46" ht="15" customHeight="1">
      <c r="A75" s="91" t="s">
        <v>249</v>
      </c>
      <c r="B75" s="14" t="s">
        <v>66</v>
      </c>
      <c r="C75" s="18" t="s">
        <v>8</v>
      </c>
      <c r="D75" s="19">
        <f t="shared" si="0"/>
        <v>60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250</v>
      </c>
      <c r="B76" s="14" t="s">
        <v>66</v>
      </c>
      <c r="C76" s="18" t="s">
        <v>5</v>
      </c>
      <c r="D76" s="19">
        <f t="shared" si="0"/>
        <v>118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251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252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ref="AT78:AT113" si="23">IF(D78="",0,D78*E78)</f>
        <v>0</v>
      </c>
    </row>
    <row r="79" spans="1:46" ht="15" customHeight="1">
      <c r="A79" s="91" t="s">
        <v>259</v>
      </c>
      <c r="B79" s="14" t="s">
        <v>66</v>
      </c>
      <c r="C79" s="18" t="s">
        <v>6</v>
      </c>
      <c r="D79" s="19">
        <f t="shared" si="0"/>
        <v>100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ref="M79:M115" si="24">IF($D79="",0,$D79*L79)</f>
        <v>0</v>
      </c>
      <c r="N79" s="122"/>
      <c r="O79" s="147">
        <f t="shared" ref="O79:O115" si="25">IF($D79="",0,$D79*N79)</f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23"/>
        <v>0</v>
      </c>
    </row>
    <row r="80" spans="1:46" ht="15" customHeight="1">
      <c r="A80" s="91" t="s">
        <v>255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75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24"/>
        <v>0</v>
      </c>
      <c r="N80" s="122"/>
      <c r="O80" s="147">
        <f t="shared" si="25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260</v>
      </c>
      <c r="B81" t="str">
        <f>IF($A81="","",INDEX('MA-Liste'!$D:$D,MATCH($A81,'MA-Liste'!$M:$M,FALSE)))</f>
        <v>AeBo</v>
      </c>
      <c r="C81" s="4" t="str">
        <f ca="1">IF($A81="","",INDEX(INDIRECT("'MA-Liste'!"&amp;$C$11),MATCH($A81,'MA-Liste'!$M:$M,FALSE)))</f>
        <v>D</v>
      </c>
      <c r="D81" s="19">
        <f t="shared" ca="1" si="0"/>
        <v>100</v>
      </c>
      <c r="E81" s="20">
        <f t="shared" si="22"/>
        <v>0</v>
      </c>
      <c r="F81" s="75"/>
      <c r="G81" s="100">
        <f t="shared" ca="1" si="3"/>
        <v>0</v>
      </c>
      <c r="H81" s="122"/>
      <c r="I81" s="147">
        <f t="shared" ca="1" si="3"/>
        <v>0</v>
      </c>
      <c r="J81" s="122"/>
      <c r="K81" s="147">
        <f t="shared" ca="1" si="4"/>
        <v>0</v>
      </c>
      <c r="L81" s="122"/>
      <c r="M81" s="147">
        <f t="shared" ca="1" si="24"/>
        <v>0</v>
      </c>
      <c r="N81" s="122"/>
      <c r="O81" s="147">
        <f t="shared" ca="1" si="25"/>
        <v>0</v>
      </c>
      <c r="P81" s="104"/>
      <c r="Q81" s="100">
        <f t="shared" ca="1" si="7"/>
        <v>0</v>
      </c>
      <c r="R81" s="183"/>
      <c r="S81" s="184">
        <f t="shared" ca="1" si="8"/>
        <v>0</v>
      </c>
      <c r="T81" s="183"/>
      <c r="U81" s="184">
        <f t="shared" ca="1" si="9"/>
        <v>0</v>
      </c>
      <c r="V81" s="122"/>
      <c r="W81" s="147">
        <f t="shared" ca="1" si="10"/>
        <v>0</v>
      </c>
      <c r="X81" s="122"/>
      <c r="Y81" s="147">
        <f t="shared" ca="1" si="11"/>
        <v>0</v>
      </c>
      <c r="Z81" s="122"/>
      <c r="AA81" s="184">
        <f t="shared" ca="1" si="12"/>
        <v>0</v>
      </c>
      <c r="AB81" s="104"/>
      <c r="AC81" s="100">
        <f t="shared" ca="1" si="13"/>
        <v>0</v>
      </c>
      <c r="AD81" s="122"/>
      <c r="AE81" s="147">
        <f t="shared" ca="1" si="14"/>
        <v>0</v>
      </c>
      <c r="AF81" s="122"/>
      <c r="AG81" s="147">
        <f t="shared" ca="1" si="15"/>
        <v>0</v>
      </c>
      <c r="AH81" s="122"/>
      <c r="AI81" s="147">
        <f t="shared" ca="1" si="16"/>
        <v>0</v>
      </c>
      <c r="AJ81" s="288"/>
      <c r="AK81" s="147">
        <f t="shared" ca="1" si="17"/>
        <v>0</v>
      </c>
      <c r="AL81" s="288"/>
      <c r="AM81" s="147">
        <f t="shared" ca="1" si="18"/>
        <v>0</v>
      </c>
      <c r="AN81" s="122"/>
      <c r="AO81" s="147">
        <f t="shared" ca="1" si="19"/>
        <v>0</v>
      </c>
      <c r="AP81" s="104"/>
      <c r="AQ81" s="100">
        <f t="shared" ca="1" si="20"/>
        <v>0</v>
      </c>
      <c r="AR81" s="171"/>
      <c r="AS81" s="140">
        <f t="shared" ca="1" si="21"/>
        <v>0</v>
      </c>
      <c r="AT81" s="83">
        <f t="shared" ca="1" si="23"/>
        <v>0</v>
      </c>
    </row>
    <row r="82" spans="1:46" ht="15" customHeight="1">
      <c r="A82" s="91" t="s">
        <v>263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258</v>
      </c>
      <c r="B83" s="14" t="s">
        <v>66</v>
      </c>
      <c r="C83" s="18" t="s">
        <v>6</v>
      </c>
      <c r="D83" s="19">
        <f t="shared" ref="D83:D91" si="26">IF(OR($C83="",$C83=0),"",VLOOKUP($C83,Ansätze,$D$11,FALSE))</f>
        <v>100</v>
      </c>
      <c r="E83" s="20">
        <f t="shared" si="22"/>
        <v>0</v>
      </c>
      <c r="F83" s="75"/>
      <c r="G83" s="100">
        <f t="shared" ref="G83:G115" si="27">IF($D83="",0,$D83*F83)</f>
        <v>0</v>
      </c>
      <c r="H83" s="122"/>
      <c r="I83" s="147">
        <f t="shared" ref="I83:I115" si="28">IF($D83="",0,$D83*H83)</f>
        <v>0</v>
      </c>
      <c r="J83" s="122"/>
      <c r="K83" s="147">
        <f t="shared" si="4"/>
        <v>0</v>
      </c>
      <c r="L83" s="122"/>
      <c r="M83" s="147">
        <f t="shared" si="24"/>
        <v>0</v>
      </c>
      <c r="N83" s="122"/>
      <c r="O83" s="147">
        <f t="shared" si="25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122"/>
      <c r="AO83" s="147">
        <f t="shared" si="19"/>
        <v>0</v>
      </c>
      <c r="AP83" s="104"/>
      <c r="AQ83" s="100">
        <f t="shared" si="20"/>
        <v>0</v>
      </c>
      <c r="AR83" s="171"/>
      <c r="AS83" s="140">
        <f t="shared" si="21"/>
        <v>0</v>
      </c>
      <c r="AT83" s="83">
        <f t="shared" si="23"/>
        <v>0</v>
      </c>
    </row>
    <row r="84" spans="1:46" ht="15" customHeight="1">
      <c r="A84" s="91" t="s">
        <v>274</v>
      </c>
      <c r="B84" s="14" t="s">
        <v>66</v>
      </c>
      <c r="C84" s="18" t="s">
        <v>9</v>
      </c>
      <c r="D84" s="19">
        <f t="shared" si="26"/>
        <v>35</v>
      </c>
      <c r="E84" s="20">
        <f t="shared" si="22"/>
        <v>0</v>
      </c>
      <c r="F84" s="75"/>
      <c r="G84" s="100">
        <f t="shared" si="27"/>
        <v>0</v>
      </c>
      <c r="H84" s="122"/>
      <c r="I84" s="147">
        <f t="shared" si="28"/>
        <v>0</v>
      </c>
      <c r="J84" s="122"/>
      <c r="K84" s="147">
        <f t="shared" ref="K84:K115" si="29">IF($D84="",0,$D84*J84)</f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ref="Q84:Q115" si="30">IF($D84="",0,$D84*P84)</f>
        <v>0</v>
      </c>
      <c r="R84" s="183"/>
      <c r="S84" s="184">
        <f t="shared" ref="S84:S115" si="31">IF($D84="",0,$D84*R84)</f>
        <v>0</v>
      </c>
      <c r="T84" s="183"/>
      <c r="U84" s="184">
        <f t="shared" ref="U84:U115" si="32">IF($D84="",0,$D84*T84)</f>
        <v>0</v>
      </c>
      <c r="V84" s="122"/>
      <c r="W84" s="147">
        <f t="shared" ref="W84:W115" si="33">IF($D84="",0,$D84*V84)</f>
        <v>0</v>
      </c>
      <c r="X84" s="122"/>
      <c r="Y84" s="147">
        <f t="shared" ref="Y84:Y115" si="34">IF($D84="",0,$D84*X84)</f>
        <v>0</v>
      </c>
      <c r="Z84" s="122"/>
      <c r="AA84" s="184">
        <f t="shared" ref="AA84:AA115" si="35">IF($D84="",0,$D84*Z84)</f>
        <v>0</v>
      </c>
      <c r="AB84" s="104"/>
      <c r="AC84" s="100">
        <f t="shared" ref="AC84:AC115" si="36">IF($D84="",0,$D84*AB84)</f>
        <v>0</v>
      </c>
      <c r="AD84" s="122"/>
      <c r="AE84" s="147">
        <f t="shared" ref="AE84:AE115" si="37">IF($D84="",0,$D84*AD84)</f>
        <v>0</v>
      </c>
      <c r="AF84" s="122"/>
      <c r="AG84" s="147">
        <f t="shared" ref="AG84:AG115" si="38">IF($D84="",0,$D84*AF84)</f>
        <v>0</v>
      </c>
      <c r="AH84" s="122"/>
      <c r="AI84" s="147">
        <f t="shared" ref="AI84:AI115" si="39">IF($D84="",0,$D84*AH84)</f>
        <v>0</v>
      </c>
      <c r="AJ84" s="288"/>
      <c r="AK84" s="147">
        <f t="shared" ref="AK84:AK115" si="40">IF($D84="",0,$D84*AJ84)</f>
        <v>0</v>
      </c>
      <c r="AL84" s="288"/>
      <c r="AM84" s="147">
        <f t="shared" ref="AM84:AM115" si="41">IF($D84="",0,$D84*AL84)</f>
        <v>0</v>
      </c>
      <c r="AN84" s="122"/>
      <c r="AO84" s="147">
        <f t="shared" ref="AO84:AO115" si="42">IF($D84="",0,$D84*AN84)</f>
        <v>0</v>
      </c>
      <c r="AP84" s="104"/>
      <c r="AQ84" s="100">
        <f t="shared" ref="AQ84:AQ115" si="43">IF($D84="",0,$D84*AP84)</f>
        <v>0</v>
      </c>
      <c r="AR84" s="171"/>
      <c r="AS84" s="140">
        <f t="shared" ref="AS84:AS115" si="44">IF($D84="",0,$D84*AR84)</f>
        <v>0</v>
      </c>
      <c r="AT84" s="83">
        <f t="shared" si="23"/>
        <v>0</v>
      </c>
    </row>
    <row r="85" spans="1:46" ht="15" customHeight="1">
      <c r="A85" s="91" t="s">
        <v>275</v>
      </c>
      <c r="B85" s="14" t="s">
        <v>66</v>
      </c>
      <c r="C85" s="18" t="s">
        <v>5</v>
      </c>
      <c r="D85" s="19">
        <f t="shared" si="26"/>
        <v>118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si="29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30"/>
        <v>0</v>
      </c>
      <c r="R85" s="183"/>
      <c r="S85" s="184">
        <f t="shared" si="31"/>
        <v>0</v>
      </c>
      <c r="T85" s="183"/>
      <c r="U85" s="184">
        <f t="shared" si="32"/>
        <v>0</v>
      </c>
      <c r="V85" s="122"/>
      <c r="W85" s="147">
        <f t="shared" si="33"/>
        <v>0</v>
      </c>
      <c r="X85" s="122"/>
      <c r="Y85" s="147">
        <f t="shared" si="34"/>
        <v>0</v>
      </c>
      <c r="Z85" s="122"/>
      <c r="AA85" s="147">
        <f t="shared" si="35"/>
        <v>0</v>
      </c>
      <c r="AB85" s="104"/>
      <c r="AC85" s="100">
        <f t="shared" si="36"/>
        <v>0</v>
      </c>
      <c r="AD85" s="122"/>
      <c r="AE85" s="147">
        <f t="shared" si="37"/>
        <v>0</v>
      </c>
      <c r="AF85" s="122"/>
      <c r="AG85" s="147">
        <f t="shared" si="38"/>
        <v>0</v>
      </c>
      <c r="AH85" s="122"/>
      <c r="AI85" s="147">
        <f t="shared" si="39"/>
        <v>0</v>
      </c>
      <c r="AJ85" s="288"/>
      <c r="AK85" s="147">
        <f t="shared" si="40"/>
        <v>0</v>
      </c>
      <c r="AL85" s="288"/>
      <c r="AM85" s="147">
        <f t="shared" si="41"/>
        <v>0</v>
      </c>
      <c r="AN85" s="122"/>
      <c r="AO85" s="147">
        <f t="shared" si="42"/>
        <v>0</v>
      </c>
      <c r="AP85" s="104"/>
      <c r="AQ85" s="100">
        <f t="shared" si="43"/>
        <v>0</v>
      </c>
      <c r="AR85" s="171"/>
      <c r="AS85" s="140">
        <f t="shared" si="44"/>
        <v>0</v>
      </c>
      <c r="AT85" s="83">
        <f t="shared" si="23"/>
        <v>0</v>
      </c>
    </row>
    <row r="86" spans="1:46" ht="15" customHeight="1">
      <c r="A86" s="91" t="s">
        <v>284</v>
      </c>
      <c r="B86" s="14" t="s">
        <v>66</v>
      </c>
      <c r="C86" s="18" t="s">
        <v>6</v>
      </c>
      <c r="D86" s="19">
        <f t="shared" si="26"/>
        <v>100</v>
      </c>
      <c r="E86" s="20">
        <f t="shared" si="22"/>
        <v>1.25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>
        <v>1.25</v>
      </c>
      <c r="Y86" s="147">
        <f t="shared" si="34"/>
        <v>125</v>
      </c>
      <c r="Z86" s="122"/>
      <c r="AA86" s="184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125</v>
      </c>
    </row>
    <row r="87" spans="1:46" ht="15" customHeight="1">
      <c r="A87" s="91" t="s">
        <v>285</v>
      </c>
      <c r="B87" s="14" t="s">
        <v>66</v>
      </c>
      <c r="C87" s="18" t="s">
        <v>9</v>
      </c>
      <c r="D87" s="19">
        <f t="shared" si="26"/>
        <v>35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409</v>
      </c>
      <c r="B88" s="14" t="s">
        <v>66</v>
      </c>
      <c r="C88" s="18" t="s">
        <v>8</v>
      </c>
      <c r="D88" s="19">
        <f t="shared" si="26"/>
        <v>60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286</v>
      </c>
      <c r="B89" s="14" t="s">
        <v>66</v>
      </c>
      <c r="C89" s="18" t="s">
        <v>6</v>
      </c>
      <c r="D89" s="19">
        <f t="shared" si="26"/>
        <v>100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292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85" t="s">
        <v>296</v>
      </c>
      <c r="B91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308</v>
      </c>
      <c r="B92" t="s">
        <v>66</v>
      </c>
      <c r="C92" s="18" t="s">
        <v>5</v>
      </c>
      <c r="D92" s="19">
        <v>118</v>
      </c>
      <c r="E92" s="20">
        <f t="shared" ref="E92:E115" si="45">F92+H92+J92+L92+N92++V92+Z92+AH92+AN92+P92+R92+T92+AB92+AD92+AF92+AP92+AR92+X92+AJ92+AL92</f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318</v>
      </c>
      <c r="B93" s="14" t="s">
        <v>66</v>
      </c>
      <c r="C93" s="18" t="s">
        <v>9</v>
      </c>
      <c r="D93" s="19">
        <v>35</v>
      </c>
      <c r="E93" s="20">
        <f t="shared" si="45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319</v>
      </c>
      <c r="B94" s="14" t="s">
        <v>66</v>
      </c>
      <c r="C94" s="18" t="s">
        <v>6</v>
      </c>
      <c r="D94" s="19">
        <v>100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320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330</v>
      </c>
      <c r="B96" s="14" t="s">
        <v>66</v>
      </c>
      <c r="C96" s="18" t="s">
        <v>7</v>
      </c>
      <c r="D96" s="19">
        <v>75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91" t="s">
        <v>386</v>
      </c>
      <c r="B97" s="14" t="s">
        <v>66</v>
      </c>
      <c r="C97" s="18" t="s">
        <v>9</v>
      </c>
      <c r="D97" s="19">
        <v>35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83"/>
      <c r="W97" s="184">
        <f t="shared" si="33"/>
        <v>0</v>
      </c>
      <c r="X97" s="183"/>
      <c r="Y97" s="184">
        <f t="shared" si="34"/>
        <v>0</v>
      </c>
      <c r="Z97" s="183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387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388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389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85" t="s">
        <v>336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340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07"/>
      <c r="I102" s="147">
        <f t="shared" si="28"/>
        <v>0</v>
      </c>
      <c r="J102" s="214"/>
      <c r="K102" s="147">
        <f t="shared" si="29"/>
        <v>0</v>
      </c>
      <c r="L102" s="214"/>
      <c r="M102" s="147">
        <f t="shared" si="24"/>
        <v>0</v>
      </c>
      <c r="N102" s="214"/>
      <c r="O102" s="147">
        <f t="shared" si="25"/>
        <v>0</v>
      </c>
      <c r="P102" s="75"/>
      <c r="Q102" s="100">
        <f t="shared" si="30"/>
        <v>0</v>
      </c>
      <c r="R102" s="233"/>
      <c r="S102" s="184">
        <f t="shared" si="31"/>
        <v>0</v>
      </c>
      <c r="T102" s="234"/>
      <c r="U102" s="184">
        <f t="shared" si="32"/>
        <v>0</v>
      </c>
      <c r="V102" s="234"/>
      <c r="W102" s="184">
        <f t="shared" si="33"/>
        <v>0</v>
      </c>
      <c r="X102" s="283"/>
      <c r="Y102" s="281">
        <f t="shared" si="34"/>
        <v>0</v>
      </c>
      <c r="Z102" s="183"/>
      <c r="AA102" s="184">
        <f t="shared" si="35"/>
        <v>0</v>
      </c>
      <c r="AB102" s="75"/>
      <c r="AC102" s="100">
        <f t="shared" si="36"/>
        <v>0</v>
      </c>
      <c r="AD102" s="107"/>
      <c r="AE102" s="147">
        <f t="shared" si="37"/>
        <v>0</v>
      </c>
      <c r="AF102" s="107"/>
      <c r="AG102" s="147">
        <f t="shared" si="38"/>
        <v>0</v>
      </c>
      <c r="AH102" s="107"/>
      <c r="AI102" s="147">
        <f t="shared" si="39"/>
        <v>0</v>
      </c>
      <c r="AJ102" s="289"/>
      <c r="AK102" s="146">
        <f t="shared" si="40"/>
        <v>0</v>
      </c>
      <c r="AL102" s="289"/>
      <c r="AM102" s="146">
        <f t="shared" si="41"/>
        <v>0</v>
      </c>
      <c r="AN102" s="107"/>
      <c r="AO102" s="147">
        <f t="shared" si="42"/>
        <v>0</v>
      </c>
      <c r="AP102" s="75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343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348</v>
      </c>
      <c r="B104" s="14" t="s">
        <v>66</v>
      </c>
      <c r="C104" s="18" t="s">
        <v>4</v>
      </c>
      <c r="D104" s="19">
        <v>140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355</v>
      </c>
      <c r="B105" s="14" t="s">
        <v>66</v>
      </c>
      <c r="C105" s="18" t="s">
        <v>8</v>
      </c>
      <c r="D105" s="19">
        <v>60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91" t="s">
        <v>372</v>
      </c>
      <c r="B106" s="14" t="s">
        <v>66</v>
      </c>
      <c r="C106" s="18" t="str">
        <f ca="1">IF($A106="","",INDEX(INDIRECT("'MA-Liste'!"&amp;$C$11),MATCH($A106,'MA-Liste'!$M:$M,FALSE)))</f>
        <v>G</v>
      </c>
      <c r="D106" s="19">
        <f t="shared" ref="D106:D108" ca="1" si="46">IF(OR($C106="",$C106=0),"",VLOOKUP($C106,Ansätze,$D$11,FALSE))</f>
        <v>35</v>
      </c>
      <c r="E106" s="20">
        <f t="shared" si="45"/>
        <v>0</v>
      </c>
      <c r="F106" s="75"/>
      <c r="G106" s="100">
        <f t="shared" ca="1" si="27"/>
        <v>0</v>
      </c>
      <c r="H106" s="107"/>
      <c r="I106" s="147">
        <f t="shared" ca="1" si="28"/>
        <v>0</v>
      </c>
      <c r="J106" s="214"/>
      <c r="K106" s="147">
        <f t="shared" ca="1" si="29"/>
        <v>0</v>
      </c>
      <c r="L106" s="214"/>
      <c r="M106" s="147">
        <f t="shared" ca="1" si="24"/>
        <v>0</v>
      </c>
      <c r="N106" s="214"/>
      <c r="O106" s="147">
        <f t="shared" ca="1" si="25"/>
        <v>0</v>
      </c>
      <c r="P106" s="75"/>
      <c r="Q106" s="100">
        <f t="shared" ca="1" si="30"/>
        <v>0</v>
      </c>
      <c r="R106" s="233"/>
      <c r="S106" s="184">
        <f t="shared" ca="1" si="31"/>
        <v>0</v>
      </c>
      <c r="T106" s="234"/>
      <c r="U106" s="184">
        <f t="shared" ca="1" si="32"/>
        <v>0</v>
      </c>
      <c r="V106" s="234"/>
      <c r="W106" s="184">
        <f t="shared" ca="1" si="33"/>
        <v>0</v>
      </c>
      <c r="X106" s="283"/>
      <c r="Y106" s="281">
        <f t="shared" ca="1" si="34"/>
        <v>0</v>
      </c>
      <c r="Z106" s="183"/>
      <c r="AA106" s="184">
        <f t="shared" ca="1" si="35"/>
        <v>0</v>
      </c>
      <c r="AB106" s="75"/>
      <c r="AC106" s="100">
        <f t="shared" ca="1" si="36"/>
        <v>0</v>
      </c>
      <c r="AD106" s="107"/>
      <c r="AE106" s="147">
        <f t="shared" ca="1" si="37"/>
        <v>0</v>
      </c>
      <c r="AF106" s="107"/>
      <c r="AG106" s="147">
        <f t="shared" ca="1" si="38"/>
        <v>0</v>
      </c>
      <c r="AH106" s="107"/>
      <c r="AI106" s="147">
        <f t="shared" ca="1" si="39"/>
        <v>0</v>
      </c>
      <c r="AJ106" s="289"/>
      <c r="AK106" s="146">
        <f t="shared" ca="1" si="40"/>
        <v>0</v>
      </c>
      <c r="AL106" s="289"/>
      <c r="AM106" s="146">
        <f t="shared" ca="1" si="41"/>
        <v>0</v>
      </c>
      <c r="AN106" s="107"/>
      <c r="AO106" s="147">
        <f t="shared" ca="1" si="42"/>
        <v>0</v>
      </c>
      <c r="AP106" s="75"/>
      <c r="AQ106" s="100">
        <f t="shared" ca="1" si="43"/>
        <v>0</v>
      </c>
      <c r="AR106" s="171"/>
      <c r="AS106" s="140">
        <f t="shared" ca="1" si="44"/>
        <v>0</v>
      </c>
      <c r="AT106" s="83">
        <f t="shared" ca="1" si="23"/>
        <v>0</v>
      </c>
    </row>
    <row r="107" spans="1:46" ht="15" customHeight="1">
      <c r="A107" s="91" t="s">
        <v>370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ca="1" si="46"/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381</v>
      </c>
      <c r="B108" s="14" t="s">
        <v>66</v>
      </c>
      <c r="C108" s="18" t="str">
        <f ca="1">IF($A108="","",INDEX(INDIRECT("'MA-Liste'!"&amp;$C$11),MATCH($A108,'MA-Liste'!$M:$M,FALSE)))</f>
        <v>C</v>
      </c>
      <c r="D108" s="19">
        <f t="shared" ca="1" si="46"/>
        <v>118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395</v>
      </c>
      <c r="B109" s="14" t="s">
        <v>66</v>
      </c>
      <c r="C109" s="18" t="str">
        <f ca="1">IF($A109="","",INDEX(INDIRECT("'MA-Liste'!"&amp;$C$11),MATCH($A109,'MA-Liste'!$M:$M,FALSE)))</f>
        <v>D</v>
      </c>
      <c r="D109" s="19">
        <v>100</v>
      </c>
      <c r="E109" s="20">
        <f t="shared" si="45"/>
        <v>0</v>
      </c>
      <c r="F109" s="75"/>
      <c r="G109" s="100">
        <f t="shared" si="27"/>
        <v>0</v>
      </c>
      <c r="H109" s="107"/>
      <c r="I109" s="147">
        <f t="shared" si="28"/>
        <v>0</v>
      </c>
      <c r="J109" s="214"/>
      <c r="K109" s="147">
        <f t="shared" si="29"/>
        <v>0</v>
      </c>
      <c r="L109" s="214"/>
      <c r="M109" s="147">
        <f t="shared" si="24"/>
        <v>0</v>
      </c>
      <c r="N109" s="214"/>
      <c r="O109" s="147">
        <f t="shared" si="25"/>
        <v>0</v>
      </c>
      <c r="P109" s="75"/>
      <c r="Q109" s="100">
        <f t="shared" si="30"/>
        <v>0</v>
      </c>
      <c r="R109" s="233"/>
      <c r="S109" s="184">
        <f t="shared" si="31"/>
        <v>0</v>
      </c>
      <c r="T109" s="234"/>
      <c r="U109" s="184">
        <f t="shared" si="32"/>
        <v>0</v>
      </c>
      <c r="V109" s="234"/>
      <c r="W109" s="184">
        <f t="shared" si="33"/>
        <v>0</v>
      </c>
      <c r="X109" s="283"/>
      <c r="Y109" s="281">
        <f t="shared" si="34"/>
        <v>0</v>
      </c>
      <c r="Z109" s="183"/>
      <c r="AA109" s="184">
        <f t="shared" si="35"/>
        <v>0</v>
      </c>
      <c r="AB109" s="75"/>
      <c r="AC109" s="100">
        <f t="shared" si="36"/>
        <v>0</v>
      </c>
      <c r="AD109" s="107"/>
      <c r="AE109" s="147">
        <f t="shared" si="37"/>
        <v>0</v>
      </c>
      <c r="AF109" s="107"/>
      <c r="AG109" s="147">
        <f t="shared" si="38"/>
        <v>0</v>
      </c>
      <c r="AH109" s="107"/>
      <c r="AI109" s="147">
        <f t="shared" si="39"/>
        <v>0</v>
      </c>
      <c r="AJ109" s="289"/>
      <c r="AK109" s="146">
        <f t="shared" si="40"/>
        <v>0</v>
      </c>
      <c r="AL109" s="289"/>
      <c r="AM109" s="146">
        <f t="shared" si="41"/>
        <v>0</v>
      </c>
      <c r="AN109" s="107"/>
      <c r="AO109" s="147">
        <f t="shared" si="42"/>
        <v>0</v>
      </c>
      <c r="AP109" s="75"/>
      <c r="AQ109" s="100">
        <f t="shared" si="43"/>
        <v>0</v>
      </c>
      <c r="AR109" s="171"/>
      <c r="AS109" s="140">
        <f t="shared" si="44"/>
        <v>0</v>
      </c>
      <c r="AT109" s="83">
        <f t="shared" si="23"/>
        <v>0</v>
      </c>
    </row>
    <row r="110" spans="1:46" ht="15" customHeight="1">
      <c r="A110" s="91" t="s">
        <v>407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v>118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416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420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421</v>
      </c>
      <c r="B113" s="14" t="s">
        <v>66</v>
      </c>
      <c r="C113" s="18" t="s">
        <v>5</v>
      </c>
      <c r="D113" s="19">
        <v>118</v>
      </c>
      <c r="E113" s="20">
        <f t="shared" si="45"/>
        <v>57.25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>
        <v>57.25</v>
      </c>
      <c r="Y113" s="281">
        <f t="shared" si="34"/>
        <v>6755.5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6755.5</v>
      </c>
    </row>
    <row r="114" spans="1:47" ht="15" customHeight="1">
      <c r="A114" s="91" t="s">
        <v>425</v>
      </c>
      <c r="B114" s="14" t="s">
        <v>66</v>
      </c>
      <c r="C114" s="18" t="s">
        <v>7</v>
      </c>
      <c r="D114" s="19">
        <v>75</v>
      </c>
      <c r="E114" s="20">
        <f t="shared" ref="E114" si="47">F114+H114+J114+L114+N114++V114+Z114+AH114+AN114+P114+R114+T114+AB114+AD114+AF114+AP114+AR114+X114+AJ114+AL114</f>
        <v>2</v>
      </c>
      <c r="F114" s="75"/>
      <c r="G114" s="100">
        <f t="shared" ref="G114" si="48">IF($D114="",0,$D114*F114)</f>
        <v>0</v>
      </c>
      <c r="H114" s="107"/>
      <c r="I114" s="147">
        <f t="shared" ref="I114" si="49">IF($D114="",0,$D114*H114)</f>
        <v>0</v>
      </c>
      <c r="J114" s="214"/>
      <c r="K114" s="147">
        <f t="shared" ref="K114" si="50">IF($D114="",0,$D114*J114)</f>
        <v>0</v>
      </c>
      <c r="L114" s="214"/>
      <c r="M114" s="147">
        <f t="shared" ref="M114" si="51">IF($D114="",0,$D114*L114)</f>
        <v>0</v>
      </c>
      <c r="N114" s="214"/>
      <c r="O114" s="147">
        <f t="shared" ref="O114" si="52">IF($D114="",0,$D114*N114)</f>
        <v>0</v>
      </c>
      <c r="P114" s="75"/>
      <c r="Q114" s="100">
        <f t="shared" ref="Q114" si="53">IF($D114="",0,$D114*P114)</f>
        <v>0</v>
      </c>
      <c r="R114" s="233"/>
      <c r="S114" s="184">
        <f t="shared" ref="S114" si="54">IF($D114="",0,$D114*R114)</f>
        <v>0</v>
      </c>
      <c r="T114" s="234"/>
      <c r="U114" s="184">
        <f t="shared" ref="U114" si="55">IF($D114="",0,$D114*T114)</f>
        <v>0</v>
      </c>
      <c r="V114" s="234"/>
      <c r="W114" s="184">
        <f t="shared" ref="W114" si="56">IF($D114="",0,$D114*V114)</f>
        <v>0</v>
      </c>
      <c r="X114" s="283">
        <v>2</v>
      </c>
      <c r="Y114" s="281">
        <f t="shared" ref="Y114" si="57">IF($D114="",0,$D114*X114)</f>
        <v>150</v>
      </c>
      <c r="Z114" s="183"/>
      <c r="AA114" s="184">
        <f t="shared" ref="AA114" si="58">IF($D114="",0,$D114*Z114)</f>
        <v>0</v>
      </c>
      <c r="AB114" s="75"/>
      <c r="AC114" s="100">
        <f t="shared" ref="AC114" si="59">IF($D114="",0,$D114*AB114)</f>
        <v>0</v>
      </c>
      <c r="AD114" s="107"/>
      <c r="AE114" s="147">
        <f t="shared" ref="AE114" si="60">IF($D114="",0,$D114*AD114)</f>
        <v>0</v>
      </c>
      <c r="AF114" s="107"/>
      <c r="AG114" s="147">
        <f t="shared" ref="AG114" si="61">IF($D114="",0,$D114*AF114)</f>
        <v>0</v>
      </c>
      <c r="AH114" s="107"/>
      <c r="AI114" s="147">
        <f t="shared" ref="AI114" si="62">IF($D114="",0,$D114*AH114)</f>
        <v>0</v>
      </c>
      <c r="AJ114" s="289"/>
      <c r="AK114" s="146">
        <f t="shared" ref="AK114" si="63">IF($D114="",0,$D114*AJ114)</f>
        <v>0</v>
      </c>
      <c r="AL114" s="289"/>
      <c r="AM114" s="146">
        <f t="shared" ref="AM114" si="64">IF($D114="",0,$D114*AL114)</f>
        <v>0</v>
      </c>
      <c r="AN114" s="107"/>
      <c r="AO114" s="147">
        <f t="shared" ref="AO114" si="65">IF($D114="",0,$D114*AN114)</f>
        <v>0</v>
      </c>
      <c r="AP114" s="75"/>
      <c r="AQ114" s="100">
        <f t="shared" ref="AQ114" si="66">IF($D114="",0,$D114*AP114)</f>
        <v>0</v>
      </c>
      <c r="AR114" s="171"/>
      <c r="AS114" s="140">
        <f t="shared" ref="AS114" si="67">IF($D114="",0,$D114*AR114)</f>
        <v>0</v>
      </c>
      <c r="AT114" s="83">
        <f t="shared" ref="AT114:AT115" si="68">IF(D114="",0,D114*E114)</f>
        <v>150</v>
      </c>
    </row>
    <row r="115" spans="1:47" ht="15" customHeight="1">
      <c r="A115" s="85"/>
      <c r="B115" s="14"/>
      <c r="C115" s="18"/>
      <c r="D115" s="19"/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281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8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68"/>
        <v>0</v>
      </c>
    </row>
    <row r="116" spans="1:47" s="62" customFormat="1" ht="15" customHeight="1">
      <c r="A116" s="86"/>
      <c r="C116" s="63" t="s">
        <v>155</v>
      </c>
      <c r="D116" s="57"/>
      <c r="E116" s="20">
        <f t="shared" ref="E116" si="69">F116+H116+J116+P116+R116+T116+AB116+AD116+AF116+AP116+AR116</f>
        <v>0</v>
      </c>
      <c r="F116" s="76">
        <f>SUM(F12:F115)</f>
        <v>0</v>
      </c>
      <c r="G116" s="77"/>
      <c r="H116" s="154">
        <f>SUM(H12:H115)</f>
        <v>0</v>
      </c>
      <c r="I116" s="155"/>
      <c r="J116" s="207">
        <f>SUM(J12:J115)</f>
        <v>0</v>
      </c>
      <c r="K116" s="207"/>
      <c r="L116" s="290">
        <f>SUM(L12:L115)</f>
        <v>7</v>
      </c>
      <c r="M116" s="207"/>
      <c r="N116" s="290">
        <f>SUM(N12:N115)</f>
        <v>55.75</v>
      </c>
      <c r="O116" s="207"/>
      <c r="P116" s="76">
        <f>SUM(P12:P115)</f>
        <v>0</v>
      </c>
      <c r="Q116" s="77"/>
      <c r="R116" s="185">
        <f>SUM(R12:R115)</f>
        <v>0</v>
      </c>
      <c r="S116" s="186"/>
      <c r="T116" s="212">
        <f>SUM(T12:T115)</f>
        <v>0</v>
      </c>
      <c r="U116" s="212"/>
      <c r="V116" s="279">
        <f>SUM(V12:V115)</f>
        <v>28.5</v>
      </c>
      <c r="W116" s="212"/>
      <c r="X116" s="284">
        <f>SUM(X12:X115)</f>
        <v>72</v>
      </c>
      <c r="Y116" s="212"/>
      <c r="Z116" s="279">
        <f>SUM(Z12:Z115)</f>
        <v>2.25</v>
      </c>
      <c r="AA116" s="212"/>
      <c r="AB116" s="76">
        <f>SUM(AB12:AB115)</f>
        <v>0</v>
      </c>
      <c r="AC116" s="77"/>
      <c r="AD116" s="154">
        <f>SUM(AD12:AD115)</f>
        <v>0</v>
      </c>
      <c r="AE116" s="155"/>
      <c r="AF116" s="154">
        <f>SUM(AF12:AF115)</f>
        <v>0</v>
      </c>
      <c r="AG116" s="155"/>
      <c r="AH116" s="285">
        <f>SUM(AH12:AH115)</f>
        <v>0</v>
      </c>
      <c r="AI116" s="155"/>
      <c r="AJ116" s="207">
        <f>SUM(AJ12:AJ115)</f>
        <v>0</v>
      </c>
      <c r="AK116" s="207"/>
      <c r="AL116" s="207">
        <f>SUM(AL12:AL115)</f>
        <v>0</v>
      </c>
      <c r="AM116" s="207"/>
      <c r="AN116" s="285">
        <f>SUM(AN12:AN115)</f>
        <v>2.25</v>
      </c>
      <c r="AO116" s="155"/>
      <c r="AP116" s="76">
        <f>SUM(AP12:AP115)</f>
        <v>0</v>
      </c>
      <c r="AQ116" s="77"/>
      <c r="AR116" s="77">
        <f>SUM(AR12:AR115)</f>
        <v>0</v>
      </c>
      <c r="AS116" s="77"/>
      <c r="AT116" s="77"/>
    </row>
    <row r="117" spans="1:47" ht="9.75" customHeight="1">
      <c r="A117" s="87"/>
      <c r="B117" s="40"/>
      <c r="C117" s="69"/>
      <c r="D117" s="70"/>
      <c r="E117" s="70"/>
      <c r="F117" s="78"/>
      <c r="G117" s="79"/>
      <c r="H117" s="156"/>
      <c r="I117" s="157"/>
      <c r="J117" s="208"/>
      <c r="K117" s="208"/>
      <c r="L117" s="208"/>
      <c r="M117" s="208"/>
      <c r="N117" s="208"/>
      <c r="O117" s="208"/>
      <c r="P117" s="78"/>
      <c r="Q117" s="79"/>
      <c r="R117" s="187"/>
      <c r="S117" s="188"/>
      <c r="T117" s="213"/>
      <c r="U117" s="213"/>
      <c r="V117" s="213"/>
      <c r="W117" s="213"/>
      <c r="X117" s="213"/>
      <c r="Y117" s="213"/>
      <c r="Z117" s="213"/>
      <c r="AA117" s="213"/>
      <c r="AB117" s="78"/>
      <c r="AC117" s="79"/>
      <c r="AD117" s="156"/>
      <c r="AE117" s="157"/>
      <c r="AF117" s="156"/>
      <c r="AG117" s="157"/>
      <c r="AH117" s="156"/>
      <c r="AI117" s="157"/>
      <c r="AJ117" s="208"/>
      <c r="AK117" s="208"/>
      <c r="AL117" s="208"/>
      <c r="AM117" s="208"/>
      <c r="AN117" s="156"/>
      <c r="AO117" s="157"/>
      <c r="AP117" s="78"/>
      <c r="AQ117" s="79"/>
      <c r="AR117" s="70"/>
      <c r="AS117" s="70"/>
      <c r="AT117" s="70"/>
      <c r="AU117" s="65"/>
    </row>
    <row r="118" spans="1:47" s="14" customFormat="1" ht="15" customHeight="1">
      <c r="A118" s="159"/>
      <c r="B118" s="159"/>
      <c r="C118" s="67" t="s">
        <v>156</v>
      </c>
      <c r="D118" s="160"/>
      <c r="E118" s="161"/>
      <c r="F118" s="80"/>
      <c r="G118" s="81">
        <f ca="1">SUM(G12:G117)</f>
        <v>0</v>
      </c>
      <c r="H118" s="80"/>
      <c r="I118" s="81">
        <f ca="1">SUM(I12:I117)</f>
        <v>0</v>
      </c>
      <c r="J118" s="97"/>
      <c r="K118" s="97">
        <f ca="1">SUM(K12:K117)</f>
        <v>0</v>
      </c>
      <c r="L118" s="97"/>
      <c r="M118" s="280">
        <f ca="1">SUM(M12:M117)</f>
        <v>881</v>
      </c>
      <c r="N118" s="97"/>
      <c r="O118" s="280">
        <f ca="1">SUM(O12:O117)</f>
        <v>7266</v>
      </c>
      <c r="P118" s="80"/>
      <c r="Q118" s="81">
        <f ca="1">SUM(Q12:Q117)</f>
        <v>0</v>
      </c>
      <c r="R118" s="80"/>
      <c r="S118" s="81">
        <f ca="1">SUM(S12:S117)</f>
        <v>0</v>
      </c>
      <c r="T118" s="97"/>
      <c r="U118" s="97">
        <f ca="1">SUM(U12:U117)</f>
        <v>0</v>
      </c>
      <c r="V118" s="97"/>
      <c r="W118" s="280">
        <f ca="1">SUM(W12:W117)</f>
        <v>2137.5</v>
      </c>
      <c r="X118" s="280"/>
      <c r="Y118" s="280">
        <f ca="1">SUM(Y12:Y117)</f>
        <v>8054.25</v>
      </c>
      <c r="Z118" s="97"/>
      <c r="AA118" s="280">
        <f ca="1">SUM(AA12:AA117)</f>
        <v>315</v>
      </c>
      <c r="AB118" s="80"/>
      <c r="AC118" s="81">
        <f ca="1">SUM(AC12:AC117)</f>
        <v>0</v>
      </c>
      <c r="AD118" s="80"/>
      <c r="AE118" s="81">
        <f ca="1">SUM(AE12:AE117)</f>
        <v>0</v>
      </c>
      <c r="AF118" s="80"/>
      <c r="AG118" s="81">
        <f ca="1">SUM(AG12:AG117)</f>
        <v>0</v>
      </c>
      <c r="AH118" s="80"/>
      <c r="AI118" s="286">
        <f ca="1">SUM(AI12:AI117)</f>
        <v>0</v>
      </c>
      <c r="AJ118" s="280"/>
      <c r="AK118" s="280">
        <f ca="1">SUM(AK12:AK117)</f>
        <v>0</v>
      </c>
      <c r="AL118" s="280"/>
      <c r="AM118" s="280">
        <f ca="1">SUM(AM12:AM117)</f>
        <v>0</v>
      </c>
      <c r="AN118" s="80"/>
      <c r="AO118" s="286">
        <f ca="1">SUM(AO12:AO117)</f>
        <v>315</v>
      </c>
      <c r="AP118" s="80"/>
      <c r="AQ118" s="81">
        <f ca="1">SUM(AQ12:AQ117)</f>
        <v>0</v>
      </c>
      <c r="AR118" s="81"/>
      <c r="AS118" s="81">
        <f ca="1">SUM(AS12:AS117)</f>
        <v>0</v>
      </c>
      <c r="AT118" s="81">
        <f ca="1">SUM(AT13:AT117)</f>
        <v>18968.75</v>
      </c>
    </row>
    <row r="119" spans="1:47">
      <c r="C119" s="41" t="s">
        <v>25</v>
      </c>
      <c r="F119" s="41"/>
      <c r="G119" s="41"/>
      <c r="H119" s="41"/>
      <c r="I119" s="41"/>
      <c r="J119" s="41"/>
      <c r="K119" s="41"/>
      <c r="L119" s="41"/>
      <c r="M119" s="41"/>
      <c r="N119" s="41"/>
      <c r="O119" s="41"/>
      <c r="P119" s="41"/>
      <c r="Q119" s="41"/>
      <c r="R119" s="191"/>
      <c r="S119" s="191"/>
      <c r="T119" s="191"/>
      <c r="U119" s="191"/>
      <c r="V119" s="191"/>
      <c r="W119" s="191"/>
      <c r="X119" s="191"/>
      <c r="Y119" s="191"/>
      <c r="Z119" s="191"/>
      <c r="AA119" s="191"/>
      <c r="AB119" s="41"/>
      <c r="AC119" s="41"/>
      <c r="AD119" s="41"/>
      <c r="AE119" s="41"/>
      <c r="AF119" s="41"/>
      <c r="AG119" s="41"/>
      <c r="AH119" s="41"/>
      <c r="AI119" s="41"/>
      <c r="AJ119" s="41"/>
      <c r="AK119" s="41"/>
      <c r="AL119" s="41"/>
      <c r="AM119" s="41"/>
      <c r="AN119" s="41"/>
      <c r="AO119" s="41"/>
      <c r="AP119" s="41"/>
      <c r="AQ119" s="41"/>
      <c r="AR119" s="41"/>
      <c r="AS119" s="41"/>
      <c r="AT119" s="42">
        <f ca="1">SUBTOTAL(9,AT13:AT117)</f>
        <v>18968.75</v>
      </c>
    </row>
    <row r="120" spans="1:47">
      <c r="C120" s="56"/>
      <c r="F120" s="56"/>
      <c r="G120" s="56"/>
      <c r="H120" s="158"/>
      <c r="I120" s="158"/>
      <c r="J120" s="158"/>
      <c r="K120" s="158"/>
      <c r="L120" s="158"/>
      <c r="M120" s="158"/>
      <c r="N120" s="158"/>
      <c r="O120" s="158"/>
      <c r="P120" s="56"/>
      <c r="Q120" s="56"/>
      <c r="R120" s="192"/>
      <c r="S120" s="192"/>
      <c r="T120" s="192"/>
      <c r="U120" s="192"/>
      <c r="V120" s="192"/>
      <c r="W120" s="192"/>
      <c r="X120" s="192"/>
      <c r="Y120" s="192"/>
      <c r="Z120" s="192"/>
      <c r="AA120" s="192"/>
      <c r="AB120" s="56"/>
      <c r="AC120" s="56"/>
      <c r="AD120" s="158"/>
      <c r="AE120" s="158"/>
      <c r="AF120" s="158"/>
      <c r="AG120" s="158"/>
      <c r="AH120" s="158"/>
      <c r="AI120" s="158"/>
      <c r="AJ120" s="158"/>
      <c r="AK120" s="158"/>
      <c r="AL120" s="158"/>
      <c r="AM120" s="158"/>
      <c r="AN120" s="158"/>
      <c r="AO120" s="158"/>
      <c r="AP120" s="56"/>
      <c r="AQ120" s="56"/>
      <c r="AR120" s="56"/>
      <c r="AS120" s="56"/>
    </row>
    <row r="121" spans="1:47">
      <c r="A121" s="218" t="s">
        <v>309</v>
      </c>
      <c r="B121">
        <v>3.5</v>
      </c>
      <c r="AT121" s="19"/>
    </row>
    <row r="123" spans="1:47">
      <c r="AT123" s="19">
        <f ca="1">SUM(F118:AS118)</f>
        <v>18968.75</v>
      </c>
    </row>
    <row r="125" spans="1:47">
      <c r="S125" s="193">
        <f>SUM(S121:S124)</f>
        <v>0</v>
      </c>
      <c r="AN125" s="127" t="s">
        <v>412</v>
      </c>
    </row>
    <row r="130" spans="46:46">
      <c r="AT130" s="21">
        <f>SUM(AT128-AT127)</f>
        <v>0</v>
      </c>
    </row>
  </sheetData>
  <autoFilter ref="A12:AT118" xr:uid="{00000000-0009-0000-0000-000048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18" xr:uid="{00000000-0002-0000-4800-000000000000}">
      <formula1>Name</formula1>
    </dataValidation>
    <dataValidation type="list" allowBlank="1" showInputMessage="1" showErrorMessage="1" sqref="C12" xr:uid="{00000000-0002-0000-4800-000001000000}">
      <formula1>Kategorie</formula1>
    </dataValidation>
    <dataValidation type="list" allowBlank="1" showInputMessage="1" showErrorMessage="1" sqref="D12" xr:uid="{00000000-0002-0000-48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>
    <tabColor rgb="FFFF0000"/>
    <pageSetUpPr fitToPage="1"/>
  </sheetPr>
  <dimension ref="A1:AV131"/>
  <sheetViews>
    <sheetView topLeftCell="U1" zoomScale="120" zoomScaleNormal="120" zoomScaleSheetLayoutView="100" workbookViewId="0">
      <selection activeCell="AH112" sqref="AH11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6" t="str">
        <f>IF(Vertragsdaten!B6="","",Vertragsdaten!B6)</f>
        <v>EP SIEP</v>
      </c>
      <c r="C4" s="296"/>
      <c r="D4" s="296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44593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ref="E15" si="21">F15+H15+J15+L15+N15++V15+Z15+AH15+AN15+P15+R15+T15+AB15+AD15+AF15+AP15+AR15</f>
        <v>1</v>
      </c>
      <c r="F15" s="107"/>
      <c r="G15" s="100">
        <f t="shared" ref="G15" ca="1" si="22">IF($D15="",0,$D15*F15)</f>
        <v>0</v>
      </c>
      <c r="H15" s="122"/>
      <c r="I15" s="147">
        <f ca="1">IF($D15="",0,$D15*H15)</f>
        <v>0</v>
      </c>
      <c r="J15" s="122"/>
      <c r="K15" s="147">
        <f t="shared" ref="K15" ca="1" si="23">IF($D15="",0,$D15*J15)</f>
        <v>0</v>
      </c>
      <c r="L15" s="122"/>
      <c r="M15" s="147">
        <f t="shared" ref="M15" ca="1" si="24">IF($D15="",0,$D15*L15)</f>
        <v>0</v>
      </c>
      <c r="N15" s="122">
        <v>1</v>
      </c>
      <c r="O15" s="147">
        <f t="shared" ref="O15" ca="1" si="25">IF($D15="",0,$D15*N15)</f>
        <v>100</v>
      </c>
      <c r="P15" s="104"/>
      <c r="Q15" s="100">
        <f t="shared" ref="Q15" ca="1" si="26">IF($D15="",0,$D15*P15)</f>
        <v>0</v>
      </c>
      <c r="R15" s="183"/>
      <c r="S15" s="184">
        <f t="shared" ref="S15" ca="1" si="27">IF($D15="",0,$D15*R15)</f>
        <v>0</v>
      </c>
      <c r="T15" s="183"/>
      <c r="U15" s="184">
        <f t="shared" ref="U15" ca="1" si="28">IF($D15="",0,$D15*T15)</f>
        <v>0</v>
      </c>
      <c r="V15" s="183"/>
      <c r="W15" s="184">
        <f t="shared" ref="W15" ca="1" si="29">IF($D15="",0,$D15*V15)</f>
        <v>0</v>
      </c>
      <c r="X15" s="183"/>
      <c r="Y15" s="184">
        <f t="shared" ref="Y15" ca="1" si="30">IF($D15="",0,$D15*X15)</f>
        <v>0</v>
      </c>
      <c r="Z15" s="183"/>
      <c r="AA15" s="184">
        <f t="shared" ref="AA15" ca="1" si="31">IF($D15="",0,$D15*Z15)</f>
        <v>0</v>
      </c>
      <c r="AB15" s="104"/>
      <c r="AC15" s="100">
        <f t="shared" ref="AC15" ca="1" si="32">IF($D15="",0,$D15*AB15)</f>
        <v>0</v>
      </c>
      <c r="AD15" s="122"/>
      <c r="AE15" s="147">
        <f t="shared" ref="AE15" ca="1" si="33">IF($D15="",0,$D15*AD15)</f>
        <v>0</v>
      </c>
      <c r="AF15" s="122"/>
      <c r="AG15" s="147">
        <f t="shared" ref="AG15" ca="1" si="34">IF($D15="",0,$D15*AF15)</f>
        <v>0</v>
      </c>
      <c r="AH15" s="122"/>
      <c r="AI15" s="147">
        <f t="shared" ref="AI15" ca="1" si="35">IF($D15="",0,$D15*AH15)</f>
        <v>0</v>
      </c>
      <c r="AJ15" s="288"/>
      <c r="AK15" s="147">
        <f t="shared" ref="AK15" ca="1" si="36">IF($D15="",0,$D15*AJ15)</f>
        <v>0</v>
      </c>
      <c r="AL15" s="288"/>
      <c r="AM15" s="147">
        <f t="shared" ref="AM15" ca="1" si="37">IF($D15="",0,$D15*AL15)</f>
        <v>0</v>
      </c>
      <c r="AN15" s="122"/>
      <c r="AO15" s="147">
        <f t="shared" ref="AO15" ca="1" si="38">IF($D15="",0,$D15*AN15)</f>
        <v>0</v>
      </c>
      <c r="AP15" s="104"/>
      <c r="AQ15" s="100">
        <f t="shared" ref="AQ15" ca="1" si="39">IF($D15="",0,$D15*AP15)</f>
        <v>0</v>
      </c>
      <c r="AR15" s="171"/>
      <c r="AS15" s="140">
        <f ca="1">IF($D15="",0,$D15*AR15)</f>
        <v>0</v>
      </c>
      <c r="AT15" s="83">
        <f t="shared" ref="AT15" ca="1" si="40">IF(D15="",0,D15*E15)</f>
        <v>100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4.5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>
        <v>4.5</v>
      </c>
      <c r="Y16" s="184">
        <f t="shared" ca="1" si="11"/>
        <v>531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41">IF($D16="",0,$D16*AR16)</f>
        <v>0</v>
      </c>
      <c r="AT16" s="83">
        <f t="shared" ca="1" si="1"/>
        <v>531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4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63.5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2.75</v>
      </c>
      <c r="M19" s="147">
        <f t="shared" ca="1" si="5"/>
        <v>385</v>
      </c>
      <c r="N19" s="122">
        <f>2.25+53.75</f>
        <v>56</v>
      </c>
      <c r="O19" s="147">
        <f t="shared" ca="1" si="6"/>
        <v>7840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1.5</v>
      </c>
      <c r="AA19" s="147">
        <f t="shared" ca="1" si="12"/>
        <v>210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1.5</v>
      </c>
      <c r="AI19" s="147">
        <f t="shared" ca="1" si="16"/>
        <v>210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>
        <v>1.75</v>
      </c>
      <c r="AO19" s="147">
        <f t="shared" ca="1" si="19"/>
        <v>245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ca="1">IF(D19="",0,D19*E19)</f>
        <v>8890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4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4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4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4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4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4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4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1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>
        <v>1</v>
      </c>
      <c r="M27" s="147">
        <f t="shared" ca="1" si="5"/>
        <v>118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41"/>
        <v>0</v>
      </c>
      <c r="AT27" s="83">
        <f t="shared" ca="1" si="1"/>
        <v>118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4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4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42"/>
        <v>51.5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51.5</v>
      </c>
      <c r="O29" s="147">
        <f t="shared" ca="1" si="6"/>
        <v>6077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41"/>
        <v>0</v>
      </c>
      <c r="AT29" s="83">
        <f t="shared" ca="1" si="1"/>
        <v>6077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4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4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4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4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4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4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4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4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4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4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4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4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4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4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42"/>
        <v>3.25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>
        <v>1.25</v>
      </c>
      <c r="O37" s="147">
        <f t="shared" ca="1" si="6"/>
        <v>175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>
        <v>1</v>
      </c>
      <c r="AA37" s="184">
        <f t="shared" ca="1" si="12"/>
        <v>140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>
        <v>1</v>
      </c>
      <c r="AO37" s="147">
        <f t="shared" ca="1" si="19"/>
        <v>140</v>
      </c>
      <c r="AP37" s="104"/>
      <c r="AQ37" s="100">
        <f t="shared" ca="1" si="20"/>
        <v>0</v>
      </c>
      <c r="AR37" s="171"/>
      <c r="AS37" s="140">
        <f t="shared" ca="1" si="41"/>
        <v>0</v>
      </c>
      <c r="AT37" s="83">
        <f t="shared" ca="1" si="1"/>
        <v>455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4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4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4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4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4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4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4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4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4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4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4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4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4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4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4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4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4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4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4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4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4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4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4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4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4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4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42"/>
        <v>19.25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>
        <v>15.75</v>
      </c>
      <c r="W51" s="147">
        <f t="shared" si="10"/>
        <v>1181.25</v>
      </c>
      <c r="X51" s="122">
        <v>3.5</v>
      </c>
      <c r="Y51" s="147">
        <f t="shared" si="11"/>
        <v>262.5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41"/>
        <v>0</v>
      </c>
      <c r="AT51" s="83">
        <f t="shared" si="1"/>
        <v>1443.75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4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4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4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4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4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4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4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4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4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4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4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4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4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4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4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4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4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4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4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4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4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4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4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4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4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41"/>
        <v>0</v>
      </c>
      <c r="AT64" s="83">
        <f t="shared" ca="1" si="1"/>
        <v>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4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4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4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4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4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4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4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4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42"/>
        <v>1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>
        <v>1</v>
      </c>
      <c r="O69" s="147">
        <f t="shared" si="6"/>
        <v>100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41"/>
        <v>0</v>
      </c>
      <c r="AT69" s="83">
        <f t="shared" si="1"/>
        <v>100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4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4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4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4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4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4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4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4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42"/>
        <v>82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82</v>
      </c>
      <c r="O74" s="147">
        <f t="shared" ca="1" si="6"/>
        <v>6150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41"/>
        <v>0</v>
      </c>
      <c r="AT74" s="83">
        <f t="shared" ca="1" si="1"/>
        <v>6150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4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4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4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4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4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4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42"/>
        <v>3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>
        <v>3</v>
      </c>
      <c r="O78" s="147">
        <f t="shared" si="6"/>
        <v>354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41"/>
        <v>0</v>
      </c>
      <c r="AT78" s="83">
        <f t="shared" si="1"/>
        <v>354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4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41"/>
        <v>0</v>
      </c>
      <c r="AT79" s="83">
        <f t="shared" ref="AT79:AT116" si="4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4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16" si="44">IF($D80="",0,$D80*L80)</f>
        <v>0</v>
      </c>
      <c r="N80" s="122"/>
      <c r="O80" s="147">
        <f t="shared" ref="O80:O116" si="4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41"/>
        <v>0</v>
      </c>
      <c r="AT80" s="83">
        <f t="shared" si="4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4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44"/>
        <v>0</v>
      </c>
      <c r="N81" s="122"/>
      <c r="O81" s="147">
        <f t="shared" si="4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41"/>
        <v>0</v>
      </c>
      <c r="AT81" s="83">
        <f t="shared" si="4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4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44"/>
        <v>0</v>
      </c>
      <c r="N82" s="122"/>
      <c r="O82" s="147">
        <f t="shared" ca="1" si="4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41"/>
        <v>0</v>
      </c>
      <c r="AT82" s="83">
        <f t="shared" ca="1" si="4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4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44"/>
        <v>0</v>
      </c>
      <c r="N83" s="122"/>
      <c r="O83" s="147">
        <f t="shared" ca="1" si="4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41"/>
        <v>0</v>
      </c>
      <c r="AT83" s="83">
        <f t="shared" ca="1" si="43"/>
        <v>0</v>
      </c>
    </row>
    <row r="84" spans="1:46" ht="15" customHeight="1">
      <c r="A84" s="91" t="s">
        <v>258</v>
      </c>
      <c r="B84" s="14" t="s">
        <v>66</v>
      </c>
      <c r="C84" s="18" t="s">
        <v>6</v>
      </c>
      <c r="D84" s="19">
        <f t="shared" ref="D84:D92" si="46">IF(OR($C84="",$C84=0),"",VLOOKUP($C84,Ansätze,$D$11,FALSE))</f>
        <v>100</v>
      </c>
      <c r="E84" s="20">
        <f t="shared" si="42"/>
        <v>0</v>
      </c>
      <c r="F84" s="75"/>
      <c r="G84" s="100">
        <f t="shared" ref="G84:G116" si="47">IF($D84="",0,$D84*F84)</f>
        <v>0</v>
      </c>
      <c r="H84" s="122"/>
      <c r="I84" s="147">
        <f t="shared" ref="I84:I116" si="48">IF($D84="",0,$D84*H84)</f>
        <v>0</v>
      </c>
      <c r="J84" s="122"/>
      <c r="K84" s="147">
        <f t="shared" si="4"/>
        <v>0</v>
      </c>
      <c r="L84" s="122"/>
      <c r="M84" s="147">
        <f t="shared" si="44"/>
        <v>0</v>
      </c>
      <c r="N84" s="122"/>
      <c r="O84" s="147">
        <f t="shared" si="4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41"/>
        <v>0</v>
      </c>
      <c r="AT84" s="83">
        <f t="shared" si="4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46"/>
        <v>35</v>
      </c>
      <c r="E85" s="20">
        <f t="shared" si="42"/>
        <v>0</v>
      </c>
      <c r="F85" s="75"/>
      <c r="G85" s="100">
        <f t="shared" si="47"/>
        <v>0</v>
      </c>
      <c r="H85" s="122"/>
      <c r="I85" s="147">
        <f t="shared" si="48"/>
        <v>0</v>
      </c>
      <c r="J85" s="122"/>
      <c r="K85" s="147">
        <f t="shared" ref="K85:K116" si="49">IF($D85="",0,$D85*J85)</f>
        <v>0</v>
      </c>
      <c r="L85" s="122"/>
      <c r="M85" s="147">
        <f t="shared" si="44"/>
        <v>0</v>
      </c>
      <c r="N85" s="122"/>
      <c r="O85" s="147">
        <f t="shared" si="45"/>
        <v>0</v>
      </c>
      <c r="P85" s="104"/>
      <c r="Q85" s="100">
        <f t="shared" ref="Q85:Q116" si="50">IF($D85="",0,$D85*P85)</f>
        <v>0</v>
      </c>
      <c r="R85" s="183"/>
      <c r="S85" s="184">
        <f t="shared" ref="S85:S116" si="51">IF($D85="",0,$D85*R85)</f>
        <v>0</v>
      </c>
      <c r="T85" s="183"/>
      <c r="U85" s="184">
        <f t="shared" ref="U85:U116" si="52">IF($D85="",0,$D85*T85)</f>
        <v>0</v>
      </c>
      <c r="V85" s="122"/>
      <c r="W85" s="147">
        <f t="shared" ref="W85:W116" si="53">IF($D85="",0,$D85*V85)</f>
        <v>0</v>
      </c>
      <c r="X85" s="122"/>
      <c r="Y85" s="147">
        <f t="shared" ref="Y85:Y116" si="54">IF($D85="",0,$D85*X85)</f>
        <v>0</v>
      </c>
      <c r="Z85" s="122"/>
      <c r="AA85" s="184">
        <f t="shared" ref="AA85:AA116" si="55">IF($D85="",0,$D85*Z85)</f>
        <v>0</v>
      </c>
      <c r="AB85" s="104"/>
      <c r="AC85" s="100">
        <f t="shared" ref="AC85:AC116" si="56">IF($D85="",0,$D85*AB85)</f>
        <v>0</v>
      </c>
      <c r="AD85" s="122"/>
      <c r="AE85" s="147">
        <f t="shared" ref="AE85:AE116" si="57">IF($D85="",0,$D85*AD85)</f>
        <v>0</v>
      </c>
      <c r="AF85" s="122"/>
      <c r="AG85" s="147">
        <f t="shared" ref="AG85:AG116" si="58">IF($D85="",0,$D85*AF85)</f>
        <v>0</v>
      </c>
      <c r="AH85" s="122"/>
      <c r="AI85" s="147">
        <f t="shared" ref="AI85:AI116" si="59">IF($D85="",0,$D85*AH85)</f>
        <v>0</v>
      </c>
      <c r="AJ85" s="288"/>
      <c r="AK85" s="147">
        <f t="shared" ref="AK85:AK116" si="60">IF($D85="",0,$D85*AJ85)</f>
        <v>0</v>
      </c>
      <c r="AL85" s="288"/>
      <c r="AM85" s="147">
        <f t="shared" ref="AM85:AM116" si="61">IF($D85="",0,$D85*AL85)</f>
        <v>0</v>
      </c>
      <c r="AN85" s="122"/>
      <c r="AO85" s="147">
        <f t="shared" ref="AO85:AO116" si="62">IF($D85="",0,$D85*AN85)</f>
        <v>0</v>
      </c>
      <c r="AP85" s="104"/>
      <c r="AQ85" s="100">
        <f t="shared" ref="AQ85:AQ116" si="63">IF($D85="",0,$D85*AP85)</f>
        <v>0</v>
      </c>
      <c r="AR85" s="171"/>
      <c r="AS85" s="140">
        <f t="shared" ref="AS85:AS116" si="64">IF($D85="",0,$D85*AR85)</f>
        <v>0</v>
      </c>
      <c r="AT85" s="83">
        <f t="shared" si="4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46"/>
        <v>118</v>
      </c>
      <c r="E86" s="20">
        <f t="shared" si="42"/>
        <v>0</v>
      </c>
      <c r="F86" s="75"/>
      <c r="G86" s="100">
        <f t="shared" si="47"/>
        <v>0</v>
      </c>
      <c r="H86" s="122"/>
      <c r="I86" s="147">
        <f t="shared" si="48"/>
        <v>0</v>
      </c>
      <c r="J86" s="122"/>
      <c r="K86" s="147">
        <f t="shared" si="49"/>
        <v>0</v>
      </c>
      <c r="L86" s="122"/>
      <c r="M86" s="147">
        <f t="shared" si="44"/>
        <v>0</v>
      </c>
      <c r="N86" s="122"/>
      <c r="O86" s="147">
        <f t="shared" si="45"/>
        <v>0</v>
      </c>
      <c r="P86" s="104"/>
      <c r="Q86" s="100">
        <f t="shared" si="50"/>
        <v>0</v>
      </c>
      <c r="R86" s="183"/>
      <c r="S86" s="184">
        <f t="shared" si="51"/>
        <v>0</v>
      </c>
      <c r="T86" s="183"/>
      <c r="U86" s="184">
        <f t="shared" si="52"/>
        <v>0</v>
      </c>
      <c r="V86" s="122"/>
      <c r="W86" s="147">
        <f t="shared" si="53"/>
        <v>0</v>
      </c>
      <c r="X86" s="122"/>
      <c r="Y86" s="147">
        <f t="shared" si="54"/>
        <v>0</v>
      </c>
      <c r="Z86" s="122"/>
      <c r="AA86" s="147">
        <f t="shared" si="55"/>
        <v>0</v>
      </c>
      <c r="AB86" s="104"/>
      <c r="AC86" s="100">
        <f t="shared" si="56"/>
        <v>0</v>
      </c>
      <c r="AD86" s="122"/>
      <c r="AE86" s="147">
        <f t="shared" si="57"/>
        <v>0</v>
      </c>
      <c r="AF86" s="122"/>
      <c r="AG86" s="147">
        <f t="shared" si="58"/>
        <v>0</v>
      </c>
      <c r="AH86" s="122"/>
      <c r="AI86" s="147">
        <f t="shared" si="59"/>
        <v>0</v>
      </c>
      <c r="AJ86" s="288"/>
      <c r="AK86" s="147">
        <f t="shared" si="60"/>
        <v>0</v>
      </c>
      <c r="AL86" s="288"/>
      <c r="AM86" s="147">
        <f t="shared" si="61"/>
        <v>0</v>
      </c>
      <c r="AN86" s="122"/>
      <c r="AO86" s="147">
        <f t="shared" si="62"/>
        <v>0</v>
      </c>
      <c r="AP86" s="104"/>
      <c r="AQ86" s="100">
        <f t="shared" si="63"/>
        <v>0</v>
      </c>
      <c r="AR86" s="171"/>
      <c r="AS86" s="140">
        <f t="shared" si="64"/>
        <v>0</v>
      </c>
      <c r="AT86" s="83">
        <f t="shared" si="4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46"/>
        <v>100</v>
      </c>
      <c r="E87" s="20">
        <f t="shared" si="42"/>
        <v>0</v>
      </c>
      <c r="F87" s="75"/>
      <c r="G87" s="100">
        <f t="shared" si="47"/>
        <v>0</v>
      </c>
      <c r="H87" s="122"/>
      <c r="I87" s="147">
        <f t="shared" si="48"/>
        <v>0</v>
      </c>
      <c r="J87" s="122"/>
      <c r="K87" s="147">
        <f t="shared" si="49"/>
        <v>0</v>
      </c>
      <c r="L87" s="122"/>
      <c r="M87" s="147">
        <f t="shared" si="44"/>
        <v>0</v>
      </c>
      <c r="N87" s="122"/>
      <c r="O87" s="147">
        <f t="shared" si="45"/>
        <v>0</v>
      </c>
      <c r="P87" s="104"/>
      <c r="Q87" s="100">
        <f t="shared" si="50"/>
        <v>0</v>
      </c>
      <c r="R87" s="183"/>
      <c r="S87" s="184">
        <f t="shared" si="51"/>
        <v>0</v>
      </c>
      <c r="T87" s="183"/>
      <c r="U87" s="184">
        <f t="shared" si="52"/>
        <v>0</v>
      </c>
      <c r="V87" s="122"/>
      <c r="W87" s="147">
        <f t="shared" si="53"/>
        <v>0</v>
      </c>
      <c r="X87" s="122"/>
      <c r="Y87" s="147">
        <f t="shared" si="54"/>
        <v>0</v>
      </c>
      <c r="Z87" s="122"/>
      <c r="AA87" s="184">
        <f t="shared" si="55"/>
        <v>0</v>
      </c>
      <c r="AB87" s="104"/>
      <c r="AC87" s="100">
        <f t="shared" si="56"/>
        <v>0</v>
      </c>
      <c r="AD87" s="122"/>
      <c r="AE87" s="147">
        <f t="shared" si="57"/>
        <v>0</v>
      </c>
      <c r="AF87" s="122"/>
      <c r="AG87" s="147">
        <f t="shared" si="58"/>
        <v>0</v>
      </c>
      <c r="AH87" s="122"/>
      <c r="AI87" s="147">
        <f t="shared" si="59"/>
        <v>0</v>
      </c>
      <c r="AJ87" s="288"/>
      <c r="AK87" s="147">
        <f t="shared" si="60"/>
        <v>0</v>
      </c>
      <c r="AL87" s="288"/>
      <c r="AM87" s="147">
        <f t="shared" si="61"/>
        <v>0</v>
      </c>
      <c r="AN87" s="122"/>
      <c r="AO87" s="147">
        <f t="shared" si="62"/>
        <v>0</v>
      </c>
      <c r="AP87" s="104"/>
      <c r="AQ87" s="100">
        <f t="shared" si="63"/>
        <v>0</v>
      </c>
      <c r="AR87" s="171"/>
      <c r="AS87" s="140">
        <f t="shared" si="64"/>
        <v>0</v>
      </c>
      <c r="AT87" s="83">
        <f t="shared" si="4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46"/>
        <v>35</v>
      </c>
      <c r="E88" s="20">
        <f t="shared" si="42"/>
        <v>0</v>
      </c>
      <c r="F88" s="75"/>
      <c r="G88" s="100">
        <f t="shared" si="47"/>
        <v>0</v>
      </c>
      <c r="H88" s="122"/>
      <c r="I88" s="147">
        <f t="shared" si="48"/>
        <v>0</v>
      </c>
      <c r="J88" s="122"/>
      <c r="K88" s="147">
        <f t="shared" si="49"/>
        <v>0</v>
      </c>
      <c r="L88" s="122"/>
      <c r="M88" s="147">
        <f t="shared" si="44"/>
        <v>0</v>
      </c>
      <c r="N88" s="122"/>
      <c r="O88" s="147">
        <f t="shared" si="45"/>
        <v>0</v>
      </c>
      <c r="P88" s="104"/>
      <c r="Q88" s="100">
        <f t="shared" si="50"/>
        <v>0</v>
      </c>
      <c r="R88" s="183"/>
      <c r="S88" s="184">
        <f t="shared" si="51"/>
        <v>0</v>
      </c>
      <c r="T88" s="183"/>
      <c r="U88" s="184">
        <f t="shared" si="52"/>
        <v>0</v>
      </c>
      <c r="V88" s="122"/>
      <c r="W88" s="147">
        <f t="shared" si="53"/>
        <v>0</v>
      </c>
      <c r="X88" s="122"/>
      <c r="Y88" s="147">
        <f t="shared" si="54"/>
        <v>0</v>
      </c>
      <c r="Z88" s="122"/>
      <c r="AA88" s="184">
        <f t="shared" si="55"/>
        <v>0</v>
      </c>
      <c r="AB88" s="104"/>
      <c r="AC88" s="100">
        <f t="shared" si="56"/>
        <v>0</v>
      </c>
      <c r="AD88" s="122"/>
      <c r="AE88" s="147">
        <f t="shared" si="57"/>
        <v>0</v>
      </c>
      <c r="AF88" s="122"/>
      <c r="AG88" s="147">
        <f t="shared" si="58"/>
        <v>0</v>
      </c>
      <c r="AH88" s="122"/>
      <c r="AI88" s="147">
        <f t="shared" si="59"/>
        <v>0</v>
      </c>
      <c r="AJ88" s="288"/>
      <c r="AK88" s="147">
        <f t="shared" si="60"/>
        <v>0</v>
      </c>
      <c r="AL88" s="288"/>
      <c r="AM88" s="147">
        <f t="shared" si="61"/>
        <v>0</v>
      </c>
      <c r="AN88" s="122"/>
      <c r="AO88" s="147">
        <f t="shared" si="62"/>
        <v>0</v>
      </c>
      <c r="AP88" s="104"/>
      <c r="AQ88" s="100">
        <f t="shared" si="63"/>
        <v>0</v>
      </c>
      <c r="AR88" s="171"/>
      <c r="AS88" s="140">
        <f t="shared" si="64"/>
        <v>0</v>
      </c>
      <c r="AT88" s="83">
        <f t="shared" si="4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46"/>
        <v>60</v>
      </c>
      <c r="E89" s="20">
        <f t="shared" si="42"/>
        <v>0</v>
      </c>
      <c r="F89" s="75"/>
      <c r="G89" s="100">
        <f t="shared" si="47"/>
        <v>0</v>
      </c>
      <c r="H89" s="122"/>
      <c r="I89" s="147">
        <f t="shared" si="48"/>
        <v>0</v>
      </c>
      <c r="J89" s="122"/>
      <c r="K89" s="147">
        <f t="shared" si="49"/>
        <v>0</v>
      </c>
      <c r="L89" s="122"/>
      <c r="M89" s="147">
        <f t="shared" si="44"/>
        <v>0</v>
      </c>
      <c r="N89" s="122"/>
      <c r="O89" s="147">
        <f t="shared" si="45"/>
        <v>0</v>
      </c>
      <c r="P89" s="104"/>
      <c r="Q89" s="100">
        <f t="shared" si="50"/>
        <v>0</v>
      </c>
      <c r="R89" s="183"/>
      <c r="S89" s="184">
        <f t="shared" si="51"/>
        <v>0</v>
      </c>
      <c r="T89" s="183"/>
      <c r="U89" s="184">
        <f t="shared" si="52"/>
        <v>0</v>
      </c>
      <c r="V89" s="122"/>
      <c r="W89" s="147">
        <f t="shared" si="53"/>
        <v>0</v>
      </c>
      <c r="X89" s="122"/>
      <c r="Y89" s="147">
        <f t="shared" si="54"/>
        <v>0</v>
      </c>
      <c r="Z89" s="122"/>
      <c r="AA89" s="184">
        <f t="shared" si="55"/>
        <v>0</v>
      </c>
      <c r="AB89" s="104"/>
      <c r="AC89" s="100">
        <f t="shared" si="56"/>
        <v>0</v>
      </c>
      <c r="AD89" s="122"/>
      <c r="AE89" s="147">
        <f t="shared" si="57"/>
        <v>0</v>
      </c>
      <c r="AF89" s="122"/>
      <c r="AG89" s="147">
        <f t="shared" si="58"/>
        <v>0</v>
      </c>
      <c r="AH89" s="122"/>
      <c r="AI89" s="147">
        <f t="shared" si="59"/>
        <v>0</v>
      </c>
      <c r="AJ89" s="288"/>
      <c r="AK89" s="147">
        <f t="shared" si="60"/>
        <v>0</v>
      </c>
      <c r="AL89" s="288"/>
      <c r="AM89" s="147">
        <f t="shared" si="61"/>
        <v>0</v>
      </c>
      <c r="AN89" s="122"/>
      <c r="AO89" s="147">
        <f t="shared" si="62"/>
        <v>0</v>
      </c>
      <c r="AP89" s="104"/>
      <c r="AQ89" s="100">
        <f t="shared" si="63"/>
        <v>0</v>
      </c>
      <c r="AR89" s="171"/>
      <c r="AS89" s="140">
        <f t="shared" si="64"/>
        <v>0</v>
      </c>
      <c r="AT89" s="83">
        <f t="shared" si="43"/>
        <v>0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46"/>
        <v>100</v>
      </c>
      <c r="E90" s="20">
        <f t="shared" si="42"/>
        <v>0</v>
      </c>
      <c r="F90" s="75"/>
      <c r="G90" s="100">
        <f t="shared" si="47"/>
        <v>0</v>
      </c>
      <c r="H90" s="122"/>
      <c r="I90" s="147">
        <f t="shared" si="48"/>
        <v>0</v>
      </c>
      <c r="J90" s="122"/>
      <c r="K90" s="147">
        <f t="shared" si="49"/>
        <v>0</v>
      </c>
      <c r="L90" s="122"/>
      <c r="M90" s="147">
        <f t="shared" si="44"/>
        <v>0</v>
      </c>
      <c r="N90" s="122"/>
      <c r="O90" s="147">
        <f t="shared" si="45"/>
        <v>0</v>
      </c>
      <c r="P90" s="104"/>
      <c r="Q90" s="100">
        <f t="shared" si="50"/>
        <v>0</v>
      </c>
      <c r="R90" s="183"/>
      <c r="S90" s="184">
        <f t="shared" si="51"/>
        <v>0</v>
      </c>
      <c r="T90" s="183"/>
      <c r="U90" s="184">
        <f t="shared" si="52"/>
        <v>0</v>
      </c>
      <c r="V90" s="122"/>
      <c r="W90" s="147">
        <f t="shared" si="53"/>
        <v>0</v>
      </c>
      <c r="X90" s="122"/>
      <c r="Y90" s="147">
        <f t="shared" si="54"/>
        <v>0</v>
      </c>
      <c r="Z90" s="122"/>
      <c r="AA90" s="184">
        <f t="shared" si="55"/>
        <v>0</v>
      </c>
      <c r="AB90" s="104"/>
      <c r="AC90" s="100">
        <f t="shared" si="56"/>
        <v>0</v>
      </c>
      <c r="AD90" s="122"/>
      <c r="AE90" s="147">
        <f t="shared" si="57"/>
        <v>0</v>
      </c>
      <c r="AF90" s="122"/>
      <c r="AG90" s="147">
        <f t="shared" si="58"/>
        <v>0</v>
      </c>
      <c r="AH90" s="122"/>
      <c r="AI90" s="147">
        <f t="shared" si="59"/>
        <v>0</v>
      </c>
      <c r="AJ90" s="288"/>
      <c r="AK90" s="147">
        <f t="shared" si="60"/>
        <v>0</v>
      </c>
      <c r="AL90" s="288"/>
      <c r="AM90" s="147">
        <f t="shared" si="61"/>
        <v>0</v>
      </c>
      <c r="AN90" s="122"/>
      <c r="AO90" s="147">
        <f t="shared" si="62"/>
        <v>0</v>
      </c>
      <c r="AP90" s="104"/>
      <c r="AQ90" s="100">
        <f t="shared" si="63"/>
        <v>0</v>
      </c>
      <c r="AR90" s="171"/>
      <c r="AS90" s="140">
        <f t="shared" si="64"/>
        <v>0</v>
      </c>
      <c r="AT90" s="83">
        <f t="shared" si="4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46"/>
        <v>60</v>
      </c>
      <c r="E91" s="20">
        <f t="shared" si="42"/>
        <v>0</v>
      </c>
      <c r="F91" s="75"/>
      <c r="G91" s="100">
        <f t="shared" si="47"/>
        <v>0</v>
      </c>
      <c r="H91" s="122"/>
      <c r="I91" s="147">
        <f t="shared" si="48"/>
        <v>0</v>
      </c>
      <c r="J91" s="122"/>
      <c r="K91" s="147">
        <f t="shared" si="49"/>
        <v>0</v>
      </c>
      <c r="L91" s="122"/>
      <c r="M91" s="147">
        <f t="shared" si="44"/>
        <v>0</v>
      </c>
      <c r="N91" s="122"/>
      <c r="O91" s="147">
        <f t="shared" si="45"/>
        <v>0</v>
      </c>
      <c r="P91" s="104"/>
      <c r="Q91" s="100">
        <f t="shared" si="50"/>
        <v>0</v>
      </c>
      <c r="R91" s="183"/>
      <c r="S91" s="184">
        <f t="shared" si="51"/>
        <v>0</v>
      </c>
      <c r="T91" s="183"/>
      <c r="U91" s="184">
        <f t="shared" si="52"/>
        <v>0</v>
      </c>
      <c r="V91" s="122"/>
      <c r="W91" s="147">
        <f t="shared" si="53"/>
        <v>0</v>
      </c>
      <c r="X91" s="122"/>
      <c r="Y91" s="147">
        <f t="shared" si="54"/>
        <v>0</v>
      </c>
      <c r="Z91" s="122"/>
      <c r="AA91" s="184">
        <f t="shared" si="55"/>
        <v>0</v>
      </c>
      <c r="AB91" s="104"/>
      <c r="AC91" s="100">
        <f t="shared" si="56"/>
        <v>0</v>
      </c>
      <c r="AD91" s="122"/>
      <c r="AE91" s="147">
        <f t="shared" si="57"/>
        <v>0</v>
      </c>
      <c r="AF91" s="122"/>
      <c r="AG91" s="147">
        <f t="shared" si="58"/>
        <v>0</v>
      </c>
      <c r="AH91" s="122"/>
      <c r="AI91" s="147">
        <f t="shared" si="59"/>
        <v>0</v>
      </c>
      <c r="AJ91" s="288"/>
      <c r="AK91" s="147">
        <f t="shared" si="60"/>
        <v>0</v>
      </c>
      <c r="AL91" s="288"/>
      <c r="AM91" s="147">
        <f t="shared" si="61"/>
        <v>0</v>
      </c>
      <c r="AN91" s="122"/>
      <c r="AO91" s="147">
        <f t="shared" si="62"/>
        <v>0</v>
      </c>
      <c r="AP91" s="104"/>
      <c r="AQ91" s="100">
        <f t="shared" si="63"/>
        <v>0</v>
      </c>
      <c r="AR91" s="171"/>
      <c r="AS91" s="140">
        <f t="shared" si="64"/>
        <v>0</v>
      </c>
      <c r="AT91" s="83">
        <f t="shared" si="4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46"/>
        <v>100</v>
      </c>
      <c r="E92" s="20">
        <f t="shared" si="42"/>
        <v>0</v>
      </c>
      <c r="F92" s="75"/>
      <c r="G92" s="100">
        <f t="shared" si="47"/>
        <v>0</v>
      </c>
      <c r="H92" s="122"/>
      <c r="I92" s="147">
        <f t="shared" si="48"/>
        <v>0</v>
      </c>
      <c r="J92" s="122"/>
      <c r="K92" s="147">
        <f t="shared" si="49"/>
        <v>0</v>
      </c>
      <c r="L92" s="122"/>
      <c r="M92" s="147">
        <f t="shared" si="44"/>
        <v>0</v>
      </c>
      <c r="N92" s="122"/>
      <c r="O92" s="147">
        <f t="shared" si="45"/>
        <v>0</v>
      </c>
      <c r="P92" s="104"/>
      <c r="Q92" s="100">
        <f t="shared" si="50"/>
        <v>0</v>
      </c>
      <c r="R92" s="183"/>
      <c r="S92" s="184">
        <f t="shared" si="51"/>
        <v>0</v>
      </c>
      <c r="T92" s="183"/>
      <c r="U92" s="184">
        <f t="shared" si="52"/>
        <v>0</v>
      </c>
      <c r="V92" s="122"/>
      <c r="W92" s="147">
        <f t="shared" si="53"/>
        <v>0</v>
      </c>
      <c r="X92" s="122"/>
      <c r="Y92" s="147">
        <f t="shared" si="54"/>
        <v>0</v>
      </c>
      <c r="Z92" s="122"/>
      <c r="AA92" s="184">
        <f t="shared" si="55"/>
        <v>0</v>
      </c>
      <c r="AB92" s="104"/>
      <c r="AC92" s="100">
        <f t="shared" si="56"/>
        <v>0</v>
      </c>
      <c r="AD92" s="122"/>
      <c r="AE92" s="147">
        <f t="shared" si="57"/>
        <v>0</v>
      </c>
      <c r="AF92" s="122"/>
      <c r="AG92" s="147">
        <f t="shared" si="58"/>
        <v>0</v>
      </c>
      <c r="AH92" s="122"/>
      <c r="AI92" s="147">
        <f t="shared" si="59"/>
        <v>0</v>
      </c>
      <c r="AJ92" s="288"/>
      <c r="AK92" s="147">
        <f t="shared" si="60"/>
        <v>0</v>
      </c>
      <c r="AL92" s="288"/>
      <c r="AM92" s="147">
        <f t="shared" si="61"/>
        <v>0</v>
      </c>
      <c r="AN92" s="122"/>
      <c r="AO92" s="147">
        <f t="shared" si="62"/>
        <v>0</v>
      </c>
      <c r="AP92" s="104"/>
      <c r="AQ92" s="100">
        <f t="shared" si="63"/>
        <v>0</v>
      </c>
      <c r="AR92" s="171"/>
      <c r="AS92" s="140">
        <f t="shared" si="64"/>
        <v>0</v>
      </c>
      <c r="AT92" s="83">
        <f t="shared" si="4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16" si="65">F93+H93+J93+L93+N93++V93+Z93+AH93+AN93+P93+R93+T93+AB93+AD93+AF93+AP93+AR93+X93+AJ93+AL93</f>
        <v>0</v>
      </c>
      <c r="F93" s="75"/>
      <c r="G93" s="100">
        <f t="shared" si="47"/>
        <v>0</v>
      </c>
      <c r="H93" s="122"/>
      <c r="I93" s="147">
        <f t="shared" si="48"/>
        <v>0</v>
      </c>
      <c r="J93" s="122"/>
      <c r="K93" s="147">
        <f t="shared" si="49"/>
        <v>0</v>
      </c>
      <c r="L93" s="122"/>
      <c r="M93" s="147">
        <f t="shared" si="44"/>
        <v>0</v>
      </c>
      <c r="N93" s="122"/>
      <c r="O93" s="147">
        <f t="shared" si="45"/>
        <v>0</v>
      </c>
      <c r="P93" s="104"/>
      <c r="Q93" s="100">
        <f t="shared" si="50"/>
        <v>0</v>
      </c>
      <c r="R93" s="183"/>
      <c r="S93" s="184">
        <f t="shared" si="51"/>
        <v>0</v>
      </c>
      <c r="T93" s="183"/>
      <c r="U93" s="184">
        <f t="shared" si="52"/>
        <v>0</v>
      </c>
      <c r="V93" s="122"/>
      <c r="W93" s="147">
        <f t="shared" si="53"/>
        <v>0</v>
      </c>
      <c r="X93" s="122"/>
      <c r="Y93" s="147">
        <f t="shared" si="54"/>
        <v>0</v>
      </c>
      <c r="Z93" s="122"/>
      <c r="AA93" s="184">
        <f t="shared" si="55"/>
        <v>0</v>
      </c>
      <c r="AB93" s="104"/>
      <c r="AC93" s="100">
        <f t="shared" si="56"/>
        <v>0</v>
      </c>
      <c r="AD93" s="122"/>
      <c r="AE93" s="147">
        <f t="shared" si="57"/>
        <v>0</v>
      </c>
      <c r="AF93" s="122"/>
      <c r="AG93" s="147">
        <f t="shared" si="58"/>
        <v>0</v>
      </c>
      <c r="AH93" s="122"/>
      <c r="AI93" s="147">
        <f t="shared" si="59"/>
        <v>0</v>
      </c>
      <c r="AJ93" s="288"/>
      <c r="AK93" s="147">
        <f t="shared" si="60"/>
        <v>0</v>
      </c>
      <c r="AL93" s="288"/>
      <c r="AM93" s="147">
        <f t="shared" si="61"/>
        <v>0</v>
      </c>
      <c r="AN93" s="122"/>
      <c r="AO93" s="147">
        <f t="shared" si="62"/>
        <v>0</v>
      </c>
      <c r="AP93" s="104"/>
      <c r="AQ93" s="100">
        <f t="shared" si="63"/>
        <v>0</v>
      </c>
      <c r="AR93" s="171"/>
      <c r="AS93" s="140">
        <f t="shared" si="64"/>
        <v>0</v>
      </c>
      <c r="AT93" s="83">
        <f t="shared" si="4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65"/>
        <v>0</v>
      </c>
      <c r="F94" s="75"/>
      <c r="G94" s="100">
        <f t="shared" si="47"/>
        <v>0</v>
      </c>
      <c r="H94" s="122"/>
      <c r="I94" s="147">
        <f t="shared" si="48"/>
        <v>0</v>
      </c>
      <c r="J94" s="122"/>
      <c r="K94" s="147">
        <f t="shared" si="49"/>
        <v>0</v>
      </c>
      <c r="L94" s="122"/>
      <c r="M94" s="147">
        <f t="shared" si="44"/>
        <v>0</v>
      </c>
      <c r="N94" s="122"/>
      <c r="O94" s="147">
        <f t="shared" si="45"/>
        <v>0</v>
      </c>
      <c r="P94" s="104"/>
      <c r="Q94" s="100">
        <f t="shared" si="50"/>
        <v>0</v>
      </c>
      <c r="R94" s="183"/>
      <c r="S94" s="184">
        <f t="shared" si="51"/>
        <v>0</v>
      </c>
      <c r="T94" s="183"/>
      <c r="U94" s="184">
        <f t="shared" si="52"/>
        <v>0</v>
      </c>
      <c r="V94" s="122"/>
      <c r="W94" s="147">
        <f t="shared" si="53"/>
        <v>0</v>
      </c>
      <c r="X94" s="122"/>
      <c r="Y94" s="147">
        <f t="shared" si="54"/>
        <v>0</v>
      </c>
      <c r="Z94" s="122"/>
      <c r="AA94" s="184">
        <f t="shared" si="55"/>
        <v>0</v>
      </c>
      <c r="AB94" s="104"/>
      <c r="AC94" s="100">
        <f t="shared" si="56"/>
        <v>0</v>
      </c>
      <c r="AD94" s="122"/>
      <c r="AE94" s="147">
        <f t="shared" si="57"/>
        <v>0</v>
      </c>
      <c r="AF94" s="122"/>
      <c r="AG94" s="147">
        <f t="shared" si="58"/>
        <v>0</v>
      </c>
      <c r="AH94" s="122"/>
      <c r="AI94" s="147">
        <f t="shared" si="59"/>
        <v>0</v>
      </c>
      <c r="AJ94" s="288"/>
      <c r="AK94" s="147">
        <f t="shared" si="60"/>
        <v>0</v>
      </c>
      <c r="AL94" s="288"/>
      <c r="AM94" s="147">
        <f t="shared" si="61"/>
        <v>0</v>
      </c>
      <c r="AN94" s="122"/>
      <c r="AO94" s="147">
        <f t="shared" si="62"/>
        <v>0</v>
      </c>
      <c r="AP94" s="104"/>
      <c r="AQ94" s="100">
        <f t="shared" si="63"/>
        <v>0</v>
      </c>
      <c r="AR94" s="171"/>
      <c r="AS94" s="140">
        <f t="shared" si="64"/>
        <v>0</v>
      </c>
      <c r="AT94" s="83">
        <f t="shared" si="4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65"/>
        <v>0</v>
      </c>
      <c r="F95" s="75"/>
      <c r="G95" s="100">
        <f t="shared" si="47"/>
        <v>0</v>
      </c>
      <c r="H95" s="122"/>
      <c r="I95" s="147">
        <f t="shared" si="48"/>
        <v>0</v>
      </c>
      <c r="J95" s="122"/>
      <c r="K95" s="147">
        <f t="shared" si="49"/>
        <v>0</v>
      </c>
      <c r="L95" s="122"/>
      <c r="M95" s="147">
        <f t="shared" si="44"/>
        <v>0</v>
      </c>
      <c r="N95" s="122"/>
      <c r="O95" s="147">
        <f t="shared" si="45"/>
        <v>0</v>
      </c>
      <c r="P95" s="104"/>
      <c r="Q95" s="100">
        <f t="shared" si="50"/>
        <v>0</v>
      </c>
      <c r="R95" s="183"/>
      <c r="S95" s="184">
        <f t="shared" si="51"/>
        <v>0</v>
      </c>
      <c r="T95" s="183"/>
      <c r="U95" s="184">
        <f t="shared" si="52"/>
        <v>0</v>
      </c>
      <c r="V95" s="122"/>
      <c r="W95" s="147">
        <f t="shared" si="53"/>
        <v>0</v>
      </c>
      <c r="X95" s="122"/>
      <c r="Y95" s="147">
        <f t="shared" si="54"/>
        <v>0</v>
      </c>
      <c r="Z95" s="122"/>
      <c r="AA95" s="184">
        <f t="shared" si="55"/>
        <v>0</v>
      </c>
      <c r="AB95" s="104"/>
      <c r="AC95" s="100">
        <f t="shared" si="56"/>
        <v>0</v>
      </c>
      <c r="AD95" s="122"/>
      <c r="AE95" s="147">
        <f t="shared" si="57"/>
        <v>0</v>
      </c>
      <c r="AF95" s="122"/>
      <c r="AG95" s="147">
        <f t="shared" si="58"/>
        <v>0</v>
      </c>
      <c r="AH95" s="122"/>
      <c r="AI95" s="147">
        <f t="shared" si="59"/>
        <v>0</v>
      </c>
      <c r="AJ95" s="288"/>
      <c r="AK95" s="147">
        <f t="shared" si="60"/>
        <v>0</v>
      </c>
      <c r="AL95" s="288"/>
      <c r="AM95" s="147">
        <f t="shared" si="61"/>
        <v>0</v>
      </c>
      <c r="AN95" s="122"/>
      <c r="AO95" s="147">
        <f t="shared" si="62"/>
        <v>0</v>
      </c>
      <c r="AP95" s="104"/>
      <c r="AQ95" s="100">
        <f t="shared" si="63"/>
        <v>0</v>
      </c>
      <c r="AR95" s="171"/>
      <c r="AS95" s="140">
        <f t="shared" si="64"/>
        <v>0</v>
      </c>
      <c r="AT95" s="83">
        <f t="shared" si="4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65"/>
        <v>0</v>
      </c>
      <c r="F96" s="75"/>
      <c r="G96" s="100">
        <f t="shared" si="47"/>
        <v>0</v>
      </c>
      <c r="H96" s="122"/>
      <c r="I96" s="147">
        <f t="shared" si="48"/>
        <v>0</v>
      </c>
      <c r="J96" s="122"/>
      <c r="K96" s="147">
        <f t="shared" si="49"/>
        <v>0</v>
      </c>
      <c r="L96" s="122"/>
      <c r="M96" s="147">
        <f t="shared" si="44"/>
        <v>0</v>
      </c>
      <c r="N96" s="122"/>
      <c r="O96" s="147">
        <f t="shared" si="45"/>
        <v>0</v>
      </c>
      <c r="P96" s="104"/>
      <c r="Q96" s="100">
        <f t="shared" si="50"/>
        <v>0</v>
      </c>
      <c r="R96" s="183"/>
      <c r="S96" s="184">
        <f t="shared" si="51"/>
        <v>0</v>
      </c>
      <c r="T96" s="183"/>
      <c r="U96" s="184">
        <f t="shared" si="52"/>
        <v>0</v>
      </c>
      <c r="V96" s="122"/>
      <c r="W96" s="147">
        <f t="shared" si="53"/>
        <v>0</v>
      </c>
      <c r="X96" s="122"/>
      <c r="Y96" s="147">
        <f t="shared" si="54"/>
        <v>0</v>
      </c>
      <c r="Z96" s="122"/>
      <c r="AA96" s="184">
        <f t="shared" si="55"/>
        <v>0</v>
      </c>
      <c r="AB96" s="104"/>
      <c r="AC96" s="100">
        <f t="shared" si="56"/>
        <v>0</v>
      </c>
      <c r="AD96" s="122"/>
      <c r="AE96" s="147">
        <f t="shared" si="57"/>
        <v>0</v>
      </c>
      <c r="AF96" s="122"/>
      <c r="AG96" s="147">
        <f t="shared" si="58"/>
        <v>0</v>
      </c>
      <c r="AH96" s="122"/>
      <c r="AI96" s="147">
        <f t="shared" si="59"/>
        <v>0</v>
      </c>
      <c r="AJ96" s="288"/>
      <c r="AK96" s="147">
        <f t="shared" si="60"/>
        <v>0</v>
      </c>
      <c r="AL96" s="288"/>
      <c r="AM96" s="147">
        <f t="shared" si="61"/>
        <v>0</v>
      </c>
      <c r="AN96" s="122"/>
      <c r="AO96" s="147">
        <f t="shared" si="62"/>
        <v>0</v>
      </c>
      <c r="AP96" s="104"/>
      <c r="AQ96" s="100">
        <f t="shared" si="63"/>
        <v>0</v>
      </c>
      <c r="AR96" s="171"/>
      <c r="AS96" s="140">
        <f t="shared" si="64"/>
        <v>0</v>
      </c>
      <c r="AT96" s="83">
        <f t="shared" si="4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65"/>
        <v>0</v>
      </c>
      <c r="F97" s="75"/>
      <c r="G97" s="100">
        <f t="shared" si="47"/>
        <v>0</v>
      </c>
      <c r="H97" s="122"/>
      <c r="I97" s="147">
        <f t="shared" si="48"/>
        <v>0</v>
      </c>
      <c r="J97" s="122"/>
      <c r="K97" s="147">
        <f t="shared" si="49"/>
        <v>0</v>
      </c>
      <c r="L97" s="122"/>
      <c r="M97" s="147">
        <f t="shared" si="44"/>
        <v>0</v>
      </c>
      <c r="N97" s="122"/>
      <c r="O97" s="147">
        <f t="shared" si="45"/>
        <v>0</v>
      </c>
      <c r="P97" s="104"/>
      <c r="Q97" s="100">
        <f t="shared" si="50"/>
        <v>0</v>
      </c>
      <c r="R97" s="183"/>
      <c r="S97" s="184">
        <f t="shared" si="51"/>
        <v>0</v>
      </c>
      <c r="T97" s="183"/>
      <c r="U97" s="184">
        <f t="shared" si="52"/>
        <v>0</v>
      </c>
      <c r="V97" s="122"/>
      <c r="W97" s="147">
        <f t="shared" si="53"/>
        <v>0</v>
      </c>
      <c r="X97" s="122"/>
      <c r="Y97" s="147">
        <f t="shared" si="54"/>
        <v>0</v>
      </c>
      <c r="Z97" s="122"/>
      <c r="AA97" s="184">
        <f t="shared" si="55"/>
        <v>0</v>
      </c>
      <c r="AB97" s="104"/>
      <c r="AC97" s="100">
        <f t="shared" si="56"/>
        <v>0</v>
      </c>
      <c r="AD97" s="122"/>
      <c r="AE97" s="147">
        <f t="shared" si="57"/>
        <v>0</v>
      </c>
      <c r="AF97" s="122"/>
      <c r="AG97" s="147">
        <f t="shared" si="58"/>
        <v>0</v>
      </c>
      <c r="AH97" s="122"/>
      <c r="AI97" s="147">
        <f t="shared" si="59"/>
        <v>0</v>
      </c>
      <c r="AJ97" s="288"/>
      <c r="AK97" s="147">
        <f t="shared" si="60"/>
        <v>0</v>
      </c>
      <c r="AL97" s="288"/>
      <c r="AM97" s="147">
        <f t="shared" si="61"/>
        <v>0</v>
      </c>
      <c r="AN97" s="122"/>
      <c r="AO97" s="147">
        <f t="shared" si="62"/>
        <v>0</v>
      </c>
      <c r="AP97" s="104"/>
      <c r="AQ97" s="100">
        <f t="shared" si="63"/>
        <v>0</v>
      </c>
      <c r="AR97" s="171"/>
      <c r="AS97" s="140">
        <f t="shared" si="64"/>
        <v>0</v>
      </c>
      <c r="AT97" s="83">
        <f t="shared" si="4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65"/>
        <v>0</v>
      </c>
      <c r="F98" s="75"/>
      <c r="G98" s="100">
        <f t="shared" si="47"/>
        <v>0</v>
      </c>
      <c r="H98" s="122"/>
      <c r="I98" s="147">
        <f t="shared" si="48"/>
        <v>0</v>
      </c>
      <c r="J98" s="122"/>
      <c r="K98" s="147">
        <f t="shared" si="49"/>
        <v>0</v>
      </c>
      <c r="L98" s="122"/>
      <c r="M98" s="147">
        <f t="shared" si="44"/>
        <v>0</v>
      </c>
      <c r="N98" s="122"/>
      <c r="O98" s="147">
        <f t="shared" si="45"/>
        <v>0</v>
      </c>
      <c r="P98" s="104"/>
      <c r="Q98" s="100">
        <f t="shared" si="50"/>
        <v>0</v>
      </c>
      <c r="R98" s="183"/>
      <c r="S98" s="184">
        <f t="shared" si="51"/>
        <v>0</v>
      </c>
      <c r="T98" s="183"/>
      <c r="U98" s="184">
        <f t="shared" si="52"/>
        <v>0</v>
      </c>
      <c r="V98" s="183"/>
      <c r="W98" s="184">
        <f t="shared" si="53"/>
        <v>0</v>
      </c>
      <c r="X98" s="183"/>
      <c r="Y98" s="184">
        <f t="shared" si="54"/>
        <v>0</v>
      </c>
      <c r="Z98" s="183"/>
      <c r="AA98" s="184">
        <f t="shared" si="55"/>
        <v>0</v>
      </c>
      <c r="AB98" s="104"/>
      <c r="AC98" s="100">
        <f t="shared" si="56"/>
        <v>0</v>
      </c>
      <c r="AD98" s="122"/>
      <c r="AE98" s="147">
        <f t="shared" si="57"/>
        <v>0</v>
      </c>
      <c r="AF98" s="122"/>
      <c r="AG98" s="147">
        <f t="shared" si="58"/>
        <v>0</v>
      </c>
      <c r="AH98" s="122"/>
      <c r="AI98" s="147">
        <f t="shared" si="59"/>
        <v>0</v>
      </c>
      <c r="AJ98" s="288"/>
      <c r="AK98" s="147">
        <f t="shared" si="60"/>
        <v>0</v>
      </c>
      <c r="AL98" s="288"/>
      <c r="AM98" s="147">
        <f t="shared" si="61"/>
        <v>0</v>
      </c>
      <c r="AN98" s="122"/>
      <c r="AO98" s="147">
        <f t="shared" si="62"/>
        <v>0</v>
      </c>
      <c r="AP98" s="104"/>
      <c r="AQ98" s="100">
        <f t="shared" si="63"/>
        <v>0</v>
      </c>
      <c r="AR98" s="171"/>
      <c r="AS98" s="140">
        <f t="shared" si="64"/>
        <v>0</v>
      </c>
      <c r="AT98" s="83">
        <f t="shared" si="4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65"/>
        <v>0</v>
      </c>
      <c r="F99" s="75"/>
      <c r="G99" s="100">
        <f t="shared" si="47"/>
        <v>0</v>
      </c>
      <c r="H99" s="122"/>
      <c r="I99" s="147">
        <f t="shared" si="48"/>
        <v>0</v>
      </c>
      <c r="J99" s="122"/>
      <c r="K99" s="147">
        <f t="shared" si="49"/>
        <v>0</v>
      </c>
      <c r="L99" s="122"/>
      <c r="M99" s="147">
        <f t="shared" si="44"/>
        <v>0</v>
      </c>
      <c r="N99" s="122"/>
      <c r="O99" s="147">
        <f t="shared" si="45"/>
        <v>0</v>
      </c>
      <c r="P99" s="104"/>
      <c r="Q99" s="100">
        <f t="shared" si="50"/>
        <v>0</v>
      </c>
      <c r="R99" s="183"/>
      <c r="S99" s="184">
        <f t="shared" si="51"/>
        <v>0</v>
      </c>
      <c r="T99" s="183"/>
      <c r="U99" s="184">
        <f t="shared" si="52"/>
        <v>0</v>
      </c>
      <c r="V99" s="183"/>
      <c r="W99" s="184">
        <f t="shared" si="53"/>
        <v>0</v>
      </c>
      <c r="X99" s="183"/>
      <c r="Y99" s="184">
        <f t="shared" si="54"/>
        <v>0</v>
      </c>
      <c r="Z99" s="183"/>
      <c r="AA99" s="184">
        <f t="shared" si="55"/>
        <v>0</v>
      </c>
      <c r="AB99" s="104"/>
      <c r="AC99" s="100">
        <f t="shared" si="56"/>
        <v>0</v>
      </c>
      <c r="AD99" s="122"/>
      <c r="AE99" s="147">
        <f t="shared" si="57"/>
        <v>0</v>
      </c>
      <c r="AF99" s="122"/>
      <c r="AG99" s="147">
        <f t="shared" si="58"/>
        <v>0</v>
      </c>
      <c r="AH99" s="122"/>
      <c r="AI99" s="147">
        <f t="shared" si="59"/>
        <v>0</v>
      </c>
      <c r="AJ99" s="288"/>
      <c r="AK99" s="147">
        <f t="shared" si="60"/>
        <v>0</v>
      </c>
      <c r="AL99" s="288"/>
      <c r="AM99" s="147">
        <f t="shared" si="61"/>
        <v>0</v>
      </c>
      <c r="AN99" s="122"/>
      <c r="AO99" s="147">
        <f t="shared" si="62"/>
        <v>0</v>
      </c>
      <c r="AP99" s="104"/>
      <c r="AQ99" s="100">
        <f t="shared" si="63"/>
        <v>0</v>
      </c>
      <c r="AR99" s="171"/>
      <c r="AS99" s="140">
        <f t="shared" si="64"/>
        <v>0</v>
      </c>
      <c r="AT99" s="83">
        <f t="shared" si="4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65"/>
        <v>0</v>
      </c>
      <c r="F100" s="75"/>
      <c r="G100" s="100">
        <f t="shared" si="47"/>
        <v>0</v>
      </c>
      <c r="H100" s="122"/>
      <c r="I100" s="147">
        <f t="shared" si="48"/>
        <v>0</v>
      </c>
      <c r="J100" s="122"/>
      <c r="K100" s="147">
        <f t="shared" si="49"/>
        <v>0</v>
      </c>
      <c r="L100" s="122"/>
      <c r="M100" s="147">
        <f t="shared" si="44"/>
        <v>0</v>
      </c>
      <c r="N100" s="122"/>
      <c r="O100" s="147">
        <f t="shared" si="45"/>
        <v>0</v>
      </c>
      <c r="P100" s="104"/>
      <c r="Q100" s="100">
        <f t="shared" si="50"/>
        <v>0</v>
      </c>
      <c r="R100" s="183"/>
      <c r="S100" s="184">
        <f t="shared" si="51"/>
        <v>0</v>
      </c>
      <c r="T100" s="183"/>
      <c r="U100" s="184">
        <f t="shared" si="52"/>
        <v>0</v>
      </c>
      <c r="V100" s="183"/>
      <c r="W100" s="184">
        <f t="shared" si="53"/>
        <v>0</v>
      </c>
      <c r="X100" s="183"/>
      <c r="Y100" s="184">
        <f t="shared" si="54"/>
        <v>0</v>
      </c>
      <c r="Z100" s="183"/>
      <c r="AA100" s="184">
        <f t="shared" si="55"/>
        <v>0</v>
      </c>
      <c r="AB100" s="104"/>
      <c r="AC100" s="100">
        <f t="shared" si="56"/>
        <v>0</v>
      </c>
      <c r="AD100" s="122"/>
      <c r="AE100" s="147">
        <f t="shared" si="57"/>
        <v>0</v>
      </c>
      <c r="AF100" s="122"/>
      <c r="AG100" s="147">
        <f t="shared" si="58"/>
        <v>0</v>
      </c>
      <c r="AH100" s="122"/>
      <c r="AI100" s="147">
        <f t="shared" si="59"/>
        <v>0</v>
      </c>
      <c r="AJ100" s="288"/>
      <c r="AK100" s="147">
        <f t="shared" si="60"/>
        <v>0</v>
      </c>
      <c r="AL100" s="288"/>
      <c r="AM100" s="147">
        <f t="shared" si="61"/>
        <v>0</v>
      </c>
      <c r="AN100" s="122"/>
      <c r="AO100" s="147">
        <f t="shared" si="62"/>
        <v>0</v>
      </c>
      <c r="AP100" s="104"/>
      <c r="AQ100" s="100">
        <f t="shared" si="63"/>
        <v>0</v>
      </c>
      <c r="AR100" s="171"/>
      <c r="AS100" s="140">
        <f t="shared" si="64"/>
        <v>0</v>
      </c>
      <c r="AT100" s="83">
        <f t="shared" si="4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65"/>
        <v>0</v>
      </c>
      <c r="F101" s="75"/>
      <c r="G101" s="100">
        <f t="shared" si="47"/>
        <v>0</v>
      </c>
      <c r="H101" s="122"/>
      <c r="I101" s="147">
        <f t="shared" si="48"/>
        <v>0</v>
      </c>
      <c r="J101" s="122"/>
      <c r="K101" s="147">
        <f t="shared" si="49"/>
        <v>0</v>
      </c>
      <c r="L101" s="122"/>
      <c r="M101" s="147">
        <f t="shared" si="44"/>
        <v>0</v>
      </c>
      <c r="N101" s="122"/>
      <c r="O101" s="147">
        <f t="shared" si="45"/>
        <v>0</v>
      </c>
      <c r="P101" s="104"/>
      <c r="Q101" s="100">
        <f t="shared" si="50"/>
        <v>0</v>
      </c>
      <c r="R101" s="183"/>
      <c r="S101" s="184">
        <f t="shared" si="51"/>
        <v>0</v>
      </c>
      <c r="T101" s="183"/>
      <c r="U101" s="184">
        <f t="shared" si="52"/>
        <v>0</v>
      </c>
      <c r="V101" s="183"/>
      <c r="W101" s="184">
        <f t="shared" si="53"/>
        <v>0</v>
      </c>
      <c r="X101" s="183"/>
      <c r="Y101" s="184">
        <f t="shared" si="54"/>
        <v>0</v>
      </c>
      <c r="Z101" s="183"/>
      <c r="AA101" s="184">
        <f t="shared" si="55"/>
        <v>0</v>
      </c>
      <c r="AB101" s="104"/>
      <c r="AC101" s="100">
        <f t="shared" si="56"/>
        <v>0</v>
      </c>
      <c r="AD101" s="122"/>
      <c r="AE101" s="147">
        <f t="shared" si="57"/>
        <v>0</v>
      </c>
      <c r="AF101" s="122"/>
      <c r="AG101" s="147">
        <f t="shared" si="58"/>
        <v>0</v>
      </c>
      <c r="AH101" s="122"/>
      <c r="AI101" s="147">
        <f t="shared" si="59"/>
        <v>0</v>
      </c>
      <c r="AJ101" s="288"/>
      <c r="AK101" s="147">
        <f t="shared" si="60"/>
        <v>0</v>
      </c>
      <c r="AL101" s="288"/>
      <c r="AM101" s="147">
        <f t="shared" si="61"/>
        <v>0</v>
      </c>
      <c r="AN101" s="122"/>
      <c r="AO101" s="147">
        <f t="shared" si="62"/>
        <v>0</v>
      </c>
      <c r="AP101" s="104"/>
      <c r="AQ101" s="100">
        <f t="shared" si="63"/>
        <v>0</v>
      </c>
      <c r="AR101" s="171"/>
      <c r="AS101" s="140">
        <f t="shared" si="64"/>
        <v>0</v>
      </c>
      <c r="AT101" s="83">
        <f t="shared" si="4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65"/>
        <v>0</v>
      </c>
      <c r="F102" s="75"/>
      <c r="G102" s="100">
        <f t="shared" si="47"/>
        <v>0</v>
      </c>
      <c r="H102" s="122"/>
      <c r="I102" s="147">
        <f t="shared" si="48"/>
        <v>0</v>
      </c>
      <c r="J102" s="122"/>
      <c r="K102" s="147">
        <f t="shared" si="49"/>
        <v>0</v>
      </c>
      <c r="L102" s="122"/>
      <c r="M102" s="147">
        <f t="shared" si="44"/>
        <v>0</v>
      </c>
      <c r="N102" s="122"/>
      <c r="O102" s="147">
        <f t="shared" si="45"/>
        <v>0</v>
      </c>
      <c r="P102" s="104"/>
      <c r="Q102" s="100">
        <f t="shared" si="50"/>
        <v>0</v>
      </c>
      <c r="R102" s="183"/>
      <c r="S102" s="184">
        <f t="shared" si="51"/>
        <v>0</v>
      </c>
      <c r="T102" s="183"/>
      <c r="U102" s="184">
        <f t="shared" si="52"/>
        <v>0</v>
      </c>
      <c r="V102" s="183"/>
      <c r="W102" s="184">
        <f t="shared" si="53"/>
        <v>0</v>
      </c>
      <c r="X102" s="183"/>
      <c r="Y102" s="184">
        <f t="shared" si="54"/>
        <v>0</v>
      </c>
      <c r="Z102" s="183"/>
      <c r="AA102" s="184">
        <f t="shared" si="55"/>
        <v>0</v>
      </c>
      <c r="AB102" s="104"/>
      <c r="AC102" s="100">
        <f t="shared" si="56"/>
        <v>0</v>
      </c>
      <c r="AD102" s="122"/>
      <c r="AE102" s="147">
        <f t="shared" si="57"/>
        <v>0</v>
      </c>
      <c r="AF102" s="122"/>
      <c r="AG102" s="147">
        <f t="shared" si="58"/>
        <v>0</v>
      </c>
      <c r="AH102" s="122"/>
      <c r="AI102" s="147">
        <f t="shared" si="59"/>
        <v>0</v>
      </c>
      <c r="AJ102" s="288"/>
      <c r="AK102" s="147">
        <f t="shared" si="60"/>
        <v>0</v>
      </c>
      <c r="AL102" s="288"/>
      <c r="AM102" s="147">
        <f t="shared" si="61"/>
        <v>0</v>
      </c>
      <c r="AN102" s="122"/>
      <c r="AO102" s="147">
        <f t="shared" si="62"/>
        <v>0</v>
      </c>
      <c r="AP102" s="104"/>
      <c r="AQ102" s="100">
        <f t="shared" si="63"/>
        <v>0</v>
      </c>
      <c r="AR102" s="171"/>
      <c r="AS102" s="140">
        <f t="shared" si="64"/>
        <v>0</v>
      </c>
      <c r="AT102" s="83">
        <f t="shared" si="4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65"/>
        <v>0</v>
      </c>
      <c r="F103" s="75"/>
      <c r="G103" s="100">
        <f t="shared" si="47"/>
        <v>0</v>
      </c>
      <c r="H103" s="107"/>
      <c r="I103" s="147">
        <f t="shared" si="48"/>
        <v>0</v>
      </c>
      <c r="J103" s="214"/>
      <c r="K103" s="147">
        <f t="shared" si="49"/>
        <v>0</v>
      </c>
      <c r="L103" s="214"/>
      <c r="M103" s="147">
        <f t="shared" si="44"/>
        <v>0</v>
      </c>
      <c r="N103" s="214"/>
      <c r="O103" s="147">
        <f t="shared" si="45"/>
        <v>0</v>
      </c>
      <c r="P103" s="75"/>
      <c r="Q103" s="100">
        <f t="shared" si="50"/>
        <v>0</v>
      </c>
      <c r="R103" s="233"/>
      <c r="S103" s="184">
        <f t="shared" si="51"/>
        <v>0</v>
      </c>
      <c r="T103" s="234"/>
      <c r="U103" s="184">
        <f t="shared" si="52"/>
        <v>0</v>
      </c>
      <c r="V103" s="234"/>
      <c r="W103" s="184">
        <f t="shared" si="53"/>
        <v>0</v>
      </c>
      <c r="X103" s="283"/>
      <c r="Y103" s="281">
        <f t="shared" si="54"/>
        <v>0</v>
      </c>
      <c r="Z103" s="183"/>
      <c r="AA103" s="184">
        <f t="shared" si="55"/>
        <v>0</v>
      </c>
      <c r="AB103" s="75"/>
      <c r="AC103" s="100">
        <f t="shared" si="56"/>
        <v>0</v>
      </c>
      <c r="AD103" s="107"/>
      <c r="AE103" s="147">
        <f t="shared" si="57"/>
        <v>0</v>
      </c>
      <c r="AF103" s="107"/>
      <c r="AG103" s="147">
        <f t="shared" si="58"/>
        <v>0</v>
      </c>
      <c r="AH103" s="107"/>
      <c r="AI103" s="147">
        <f t="shared" si="59"/>
        <v>0</v>
      </c>
      <c r="AJ103" s="289"/>
      <c r="AK103" s="146">
        <f t="shared" si="60"/>
        <v>0</v>
      </c>
      <c r="AL103" s="289"/>
      <c r="AM103" s="146">
        <f t="shared" si="61"/>
        <v>0</v>
      </c>
      <c r="AN103" s="107"/>
      <c r="AO103" s="147">
        <f t="shared" si="62"/>
        <v>0</v>
      </c>
      <c r="AP103" s="75"/>
      <c r="AQ103" s="100">
        <f t="shared" si="63"/>
        <v>0</v>
      </c>
      <c r="AR103" s="171"/>
      <c r="AS103" s="140">
        <f t="shared" si="64"/>
        <v>0</v>
      </c>
      <c r="AT103" s="83">
        <f t="shared" si="4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65"/>
        <v>0</v>
      </c>
      <c r="F104" s="75"/>
      <c r="G104" s="100">
        <f t="shared" si="47"/>
        <v>0</v>
      </c>
      <c r="H104" s="107"/>
      <c r="I104" s="147">
        <f t="shared" si="48"/>
        <v>0</v>
      </c>
      <c r="J104" s="214"/>
      <c r="K104" s="147">
        <f t="shared" si="49"/>
        <v>0</v>
      </c>
      <c r="L104" s="214"/>
      <c r="M104" s="147">
        <f t="shared" si="44"/>
        <v>0</v>
      </c>
      <c r="N104" s="214"/>
      <c r="O104" s="147">
        <f t="shared" si="45"/>
        <v>0</v>
      </c>
      <c r="P104" s="75"/>
      <c r="Q104" s="100">
        <f t="shared" si="50"/>
        <v>0</v>
      </c>
      <c r="R104" s="233"/>
      <c r="S104" s="184">
        <f t="shared" si="51"/>
        <v>0</v>
      </c>
      <c r="T104" s="234"/>
      <c r="U104" s="184">
        <f t="shared" si="52"/>
        <v>0</v>
      </c>
      <c r="V104" s="234"/>
      <c r="W104" s="184">
        <f t="shared" si="53"/>
        <v>0</v>
      </c>
      <c r="X104" s="283"/>
      <c r="Y104" s="281">
        <f t="shared" si="54"/>
        <v>0</v>
      </c>
      <c r="Z104" s="183"/>
      <c r="AA104" s="184">
        <f t="shared" si="55"/>
        <v>0</v>
      </c>
      <c r="AB104" s="75"/>
      <c r="AC104" s="100">
        <f t="shared" si="56"/>
        <v>0</v>
      </c>
      <c r="AD104" s="107"/>
      <c r="AE104" s="147">
        <f t="shared" si="57"/>
        <v>0</v>
      </c>
      <c r="AF104" s="107"/>
      <c r="AG104" s="147">
        <f t="shared" si="58"/>
        <v>0</v>
      </c>
      <c r="AH104" s="107"/>
      <c r="AI104" s="147">
        <f t="shared" si="59"/>
        <v>0</v>
      </c>
      <c r="AJ104" s="289"/>
      <c r="AK104" s="146">
        <f t="shared" si="60"/>
        <v>0</v>
      </c>
      <c r="AL104" s="289"/>
      <c r="AM104" s="146">
        <f t="shared" si="61"/>
        <v>0</v>
      </c>
      <c r="AN104" s="107"/>
      <c r="AO104" s="147">
        <f t="shared" si="62"/>
        <v>0</v>
      </c>
      <c r="AP104" s="75"/>
      <c r="AQ104" s="100">
        <f t="shared" si="63"/>
        <v>0</v>
      </c>
      <c r="AR104" s="171"/>
      <c r="AS104" s="140">
        <f t="shared" si="64"/>
        <v>0</v>
      </c>
      <c r="AT104" s="83">
        <f t="shared" si="4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65"/>
        <v>0</v>
      </c>
      <c r="F105" s="75"/>
      <c r="G105" s="100">
        <f t="shared" si="47"/>
        <v>0</v>
      </c>
      <c r="H105" s="107"/>
      <c r="I105" s="147">
        <f t="shared" si="48"/>
        <v>0</v>
      </c>
      <c r="J105" s="214"/>
      <c r="K105" s="147">
        <f t="shared" si="49"/>
        <v>0</v>
      </c>
      <c r="L105" s="214"/>
      <c r="M105" s="147">
        <f t="shared" si="44"/>
        <v>0</v>
      </c>
      <c r="N105" s="214"/>
      <c r="O105" s="147">
        <f t="shared" si="45"/>
        <v>0</v>
      </c>
      <c r="P105" s="75"/>
      <c r="Q105" s="100">
        <f t="shared" si="50"/>
        <v>0</v>
      </c>
      <c r="R105" s="233"/>
      <c r="S105" s="184">
        <f t="shared" si="51"/>
        <v>0</v>
      </c>
      <c r="T105" s="234"/>
      <c r="U105" s="184">
        <f t="shared" si="52"/>
        <v>0</v>
      </c>
      <c r="V105" s="234"/>
      <c r="W105" s="184">
        <f t="shared" si="53"/>
        <v>0</v>
      </c>
      <c r="X105" s="283"/>
      <c r="Y105" s="281">
        <f t="shared" si="54"/>
        <v>0</v>
      </c>
      <c r="Z105" s="183"/>
      <c r="AA105" s="184">
        <f t="shared" si="55"/>
        <v>0</v>
      </c>
      <c r="AB105" s="75"/>
      <c r="AC105" s="100">
        <f t="shared" si="56"/>
        <v>0</v>
      </c>
      <c r="AD105" s="107"/>
      <c r="AE105" s="147">
        <f t="shared" si="57"/>
        <v>0</v>
      </c>
      <c r="AF105" s="107"/>
      <c r="AG105" s="147">
        <f t="shared" si="58"/>
        <v>0</v>
      </c>
      <c r="AH105" s="107"/>
      <c r="AI105" s="147">
        <f t="shared" si="59"/>
        <v>0</v>
      </c>
      <c r="AJ105" s="289"/>
      <c r="AK105" s="146">
        <f t="shared" si="60"/>
        <v>0</v>
      </c>
      <c r="AL105" s="289"/>
      <c r="AM105" s="146">
        <f t="shared" si="61"/>
        <v>0</v>
      </c>
      <c r="AN105" s="107"/>
      <c r="AO105" s="147">
        <f t="shared" si="62"/>
        <v>0</v>
      </c>
      <c r="AP105" s="75"/>
      <c r="AQ105" s="100">
        <f t="shared" si="63"/>
        <v>0</v>
      </c>
      <c r="AR105" s="171"/>
      <c r="AS105" s="140">
        <f t="shared" si="64"/>
        <v>0</v>
      </c>
      <c r="AT105" s="83">
        <f t="shared" si="4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65"/>
        <v>0</v>
      </c>
      <c r="F106" s="75"/>
      <c r="G106" s="100">
        <f t="shared" si="47"/>
        <v>0</v>
      </c>
      <c r="H106" s="107"/>
      <c r="I106" s="147">
        <f t="shared" si="48"/>
        <v>0</v>
      </c>
      <c r="J106" s="214"/>
      <c r="K106" s="147">
        <f t="shared" si="49"/>
        <v>0</v>
      </c>
      <c r="L106" s="214"/>
      <c r="M106" s="147">
        <f t="shared" si="44"/>
        <v>0</v>
      </c>
      <c r="N106" s="214"/>
      <c r="O106" s="147">
        <f t="shared" si="45"/>
        <v>0</v>
      </c>
      <c r="P106" s="75"/>
      <c r="Q106" s="100">
        <f t="shared" si="50"/>
        <v>0</v>
      </c>
      <c r="R106" s="233"/>
      <c r="S106" s="184">
        <f t="shared" si="51"/>
        <v>0</v>
      </c>
      <c r="T106" s="234"/>
      <c r="U106" s="184">
        <f t="shared" si="52"/>
        <v>0</v>
      </c>
      <c r="V106" s="234"/>
      <c r="W106" s="184">
        <f t="shared" si="53"/>
        <v>0</v>
      </c>
      <c r="X106" s="283"/>
      <c r="Y106" s="281">
        <f t="shared" si="54"/>
        <v>0</v>
      </c>
      <c r="Z106" s="183"/>
      <c r="AA106" s="184">
        <f t="shared" si="55"/>
        <v>0</v>
      </c>
      <c r="AB106" s="75"/>
      <c r="AC106" s="100">
        <f t="shared" si="56"/>
        <v>0</v>
      </c>
      <c r="AD106" s="107"/>
      <c r="AE106" s="147">
        <f t="shared" si="57"/>
        <v>0</v>
      </c>
      <c r="AF106" s="107"/>
      <c r="AG106" s="147">
        <f t="shared" si="58"/>
        <v>0</v>
      </c>
      <c r="AH106" s="107"/>
      <c r="AI106" s="147">
        <f t="shared" si="59"/>
        <v>0</v>
      </c>
      <c r="AJ106" s="289"/>
      <c r="AK106" s="146">
        <f t="shared" si="60"/>
        <v>0</v>
      </c>
      <c r="AL106" s="289"/>
      <c r="AM106" s="146">
        <f t="shared" si="61"/>
        <v>0</v>
      </c>
      <c r="AN106" s="107"/>
      <c r="AO106" s="147">
        <f t="shared" si="62"/>
        <v>0</v>
      </c>
      <c r="AP106" s="75"/>
      <c r="AQ106" s="100">
        <f t="shared" si="63"/>
        <v>0</v>
      </c>
      <c r="AR106" s="171"/>
      <c r="AS106" s="140">
        <f t="shared" si="64"/>
        <v>0</v>
      </c>
      <c r="AT106" s="83">
        <f t="shared" si="4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66">IF(OR($C107="",$C107=0),"",VLOOKUP($C107,Ansätze,$D$11,FALSE))</f>
        <v>35</v>
      </c>
      <c r="E107" s="20">
        <f t="shared" si="65"/>
        <v>0</v>
      </c>
      <c r="F107" s="75"/>
      <c r="G107" s="100">
        <f t="shared" ca="1" si="47"/>
        <v>0</v>
      </c>
      <c r="H107" s="107"/>
      <c r="I107" s="147">
        <f t="shared" ca="1" si="48"/>
        <v>0</v>
      </c>
      <c r="J107" s="214"/>
      <c r="K107" s="147">
        <f t="shared" ca="1" si="49"/>
        <v>0</v>
      </c>
      <c r="L107" s="214"/>
      <c r="M107" s="147">
        <f t="shared" ca="1" si="44"/>
        <v>0</v>
      </c>
      <c r="N107" s="214"/>
      <c r="O107" s="147">
        <f t="shared" ca="1" si="45"/>
        <v>0</v>
      </c>
      <c r="P107" s="75"/>
      <c r="Q107" s="100">
        <f t="shared" ca="1" si="50"/>
        <v>0</v>
      </c>
      <c r="R107" s="233"/>
      <c r="S107" s="184">
        <f t="shared" ca="1" si="51"/>
        <v>0</v>
      </c>
      <c r="T107" s="234"/>
      <c r="U107" s="184">
        <f t="shared" ca="1" si="52"/>
        <v>0</v>
      </c>
      <c r="V107" s="234"/>
      <c r="W107" s="184">
        <f t="shared" ca="1" si="53"/>
        <v>0</v>
      </c>
      <c r="X107" s="283"/>
      <c r="Y107" s="281">
        <f t="shared" ca="1" si="54"/>
        <v>0</v>
      </c>
      <c r="Z107" s="183"/>
      <c r="AA107" s="184">
        <f t="shared" ca="1" si="55"/>
        <v>0</v>
      </c>
      <c r="AB107" s="75"/>
      <c r="AC107" s="100">
        <f t="shared" ca="1" si="56"/>
        <v>0</v>
      </c>
      <c r="AD107" s="107"/>
      <c r="AE107" s="147">
        <f t="shared" ca="1" si="57"/>
        <v>0</v>
      </c>
      <c r="AF107" s="107"/>
      <c r="AG107" s="147">
        <f t="shared" ca="1" si="58"/>
        <v>0</v>
      </c>
      <c r="AH107" s="107"/>
      <c r="AI107" s="147">
        <f t="shared" ca="1" si="59"/>
        <v>0</v>
      </c>
      <c r="AJ107" s="289"/>
      <c r="AK107" s="146">
        <f t="shared" ca="1" si="60"/>
        <v>0</v>
      </c>
      <c r="AL107" s="289"/>
      <c r="AM107" s="146">
        <f t="shared" ca="1" si="61"/>
        <v>0</v>
      </c>
      <c r="AN107" s="107"/>
      <c r="AO107" s="147">
        <f t="shared" ca="1" si="62"/>
        <v>0</v>
      </c>
      <c r="AP107" s="75"/>
      <c r="AQ107" s="100">
        <f t="shared" ca="1" si="63"/>
        <v>0</v>
      </c>
      <c r="AR107" s="171"/>
      <c r="AS107" s="140">
        <f t="shared" ca="1" si="64"/>
        <v>0</v>
      </c>
      <c r="AT107" s="83">
        <f t="shared" ca="1" si="4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66"/>
        <v>35</v>
      </c>
      <c r="E108" s="20">
        <f t="shared" si="65"/>
        <v>0</v>
      </c>
      <c r="F108" s="75"/>
      <c r="G108" s="100">
        <f t="shared" ca="1" si="47"/>
        <v>0</v>
      </c>
      <c r="H108" s="107"/>
      <c r="I108" s="147">
        <f t="shared" ca="1" si="48"/>
        <v>0</v>
      </c>
      <c r="J108" s="214"/>
      <c r="K108" s="147">
        <f t="shared" ca="1" si="49"/>
        <v>0</v>
      </c>
      <c r="L108" s="214"/>
      <c r="M108" s="147">
        <f t="shared" ca="1" si="44"/>
        <v>0</v>
      </c>
      <c r="N108" s="214"/>
      <c r="O108" s="147">
        <f t="shared" ca="1" si="45"/>
        <v>0</v>
      </c>
      <c r="P108" s="75"/>
      <c r="Q108" s="100">
        <f t="shared" ca="1" si="50"/>
        <v>0</v>
      </c>
      <c r="R108" s="233"/>
      <c r="S108" s="184">
        <f t="shared" ca="1" si="51"/>
        <v>0</v>
      </c>
      <c r="T108" s="234"/>
      <c r="U108" s="184">
        <f t="shared" ca="1" si="52"/>
        <v>0</v>
      </c>
      <c r="V108" s="234"/>
      <c r="W108" s="184">
        <f t="shared" ca="1" si="53"/>
        <v>0</v>
      </c>
      <c r="X108" s="283"/>
      <c r="Y108" s="281">
        <f t="shared" ca="1" si="54"/>
        <v>0</v>
      </c>
      <c r="Z108" s="183"/>
      <c r="AA108" s="184">
        <f t="shared" ca="1" si="55"/>
        <v>0</v>
      </c>
      <c r="AB108" s="75"/>
      <c r="AC108" s="100">
        <f t="shared" ca="1" si="56"/>
        <v>0</v>
      </c>
      <c r="AD108" s="107"/>
      <c r="AE108" s="147">
        <f t="shared" ca="1" si="57"/>
        <v>0</v>
      </c>
      <c r="AF108" s="107"/>
      <c r="AG108" s="147">
        <f t="shared" ca="1" si="58"/>
        <v>0</v>
      </c>
      <c r="AH108" s="107"/>
      <c r="AI108" s="147">
        <f t="shared" ca="1" si="59"/>
        <v>0</v>
      </c>
      <c r="AJ108" s="289"/>
      <c r="AK108" s="146">
        <f t="shared" ca="1" si="60"/>
        <v>0</v>
      </c>
      <c r="AL108" s="289"/>
      <c r="AM108" s="146">
        <f t="shared" ca="1" si="61"/>
        <v>0</v>
      </c>
      <c r="AN108" s="107"/>
      <c r="AO108" s="147">
        <f t="shared" ca="1" si="62"/>
        <v>0</v>
      </c>
      <c r="AP108" s="75"/>
      <c r="AQ108" s="100">
        <f t="shared" ca="1" si="63"/>
        <v>0</v>
      </c>
      <c r="AR108" s="171"/>
      <c r="AS108" s="140">
        <f t="shared" ca="1" si="64"/>
        <v>0</v>
      </c>
      <c r="AT108" s="83">
        <f t="shared" ca="1" si="4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66"/>
        <v>118</v>
      </c>
      <c r="E109" s="20">
        <f t="shared" si="65"/>
        <v>0</v>
      </c>
      <c r="F109" s="75"/>
      <c r="G109" s="100">
        <f t="shared" ca="1" si="47"/>
        <v>0</v>
      </c>
      <c r="H109" s="107"/>
      <c r="I109" s="147">
        <f t="shared" ca="1" si="48"/>
        <v>0</v>
      </c>
      <c r="J109" s="214"/>
      <c r="K109" s="147">
        <f t="shared" ca="1" si="49"/>
        <v>0</v>
      </c>
      <c r="L109" s="214"/>
      <c r="M109" s="147">
        <f t="shared" ca="1" si="44"/>
        <v>0</v>
      </c>
      <c r="N109" s="214"/>
      <c r="O109" s="147">
        <f t="shared" ca="1" si="45"/>
        <v>0</v>
      </c>
      <c r="P109" s="75"/>
      <c r="Q109" s="100">
        <f t="shared" ca="1" si="50"/>
        <v>0</v>
      </c>
      <c r="R109" s="233"/>
      <c r="S109" s="184">
        <f t="shared" ca="1" si="51"/>
        <v>0</v>
      </c>
      <c r="T109" s="234"/>
      <c r="U109" s="184">
        <f t="shared" ca="1" si="52"/>
        <v>0</v>
      </c>
      <c r="V109" s="234"/>
      <c r="W109" s="184">
        <f t="shared" ca="1" si="53"/>
        <v>0</v>
      </c>
      <c r="X109" s="283"/>
      <c r="Y109" s="281">
        <f t="shared" ca="1" si="54"/>
        <v>0</v>
      </c>
      <c r="Z109" s="183"/>
      <c r="AA109" s="184">
        <f t="shared" ca="1" si="55"/>
        <v>0</v>
      </c>
      <c r="AB109" s="75"/>
      <c r="AC109" s="100">
        <f t="shared" ca="1" si="56"/>
        <v>0</v>
      </c>
      <c r="AD109" s="107"/>
      <c r="AE109" s="147">
        <f t="shared" ca="1" si="57"/>
        <v>0</v>
      </c>
      <c r="AF109" s="107"/>
      <c r="AG109" s="147">
        <f t="shared" ca="1" si="58"/>
        <v>0</v>
      </c>
      <c r="AH109" s="107"/>
      <c r="AI109" s="147">
        <f t="shared" ca="1" si="59"/>
        <v>0</v>
      </c>
      <c r="AJ109" s="289"/>
      <c r="AK109" s="146">
        <f t="shared" ca="1" si="60"/>
        <v>0</v>
      </c>
      <c r="AL109" s="289"/>
      <c r="AM109" s="146">
        <f t="shared" ca="1" si="61"/>
        <v>0</v>
      </c>
      <c r="AN109" s="107"/>
      <c r="AO109" s="147">
        <f t="shared" ca="1" si="62"/>
        <v>0</v>
      </c>
      <c r="AP109" s="75"/>
      <c r="AQ109" s="100">
        <f t="shared" ca="1" si="63"/>
        <v>0</v>
      </c>
      <c r="AR109" s="171"/>
      <c r="AS109" s="140">
        <f t="shared" ca="1" si="64"/>
        <v>0</v>
      </c>
      <c r="AT109" s="83">
        <f t="shared" ca="1" si="4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65"/>
        <v>0</v>
      </c>
      <c r="F110" s="75"/>
      <c r="G110" s="100">
        <f t="shared" si="47"/>
        <v>0</v>
      </c>
      <c r="H110" s="107"/>
      <c r="I110" s="147">
        <f t="shared" si="48"/>
        <v>0</v>
      </c>
      <c r="J110" s="214"/>
      <c r="K110" s="147">
        <f t="shared" si="49"/>
        <v>0</v>
      </c>
      <c r="L110" s="214"/>
      <c r="M110" s="147">
        <f t="shared" si="44"/>
        <v>0</v>
      </c>
      <c r="N110" s="214"/>
      <c r="O110" s="147">
        <f t="shared" si="45"/>
        <v>0</v>
      </c>
      <c r="P110" s="75"/>
      <c r="Q110" s="100">
        <f t="shared" si="50"/>
        <v>0</v>
      </c>
      <c r="R110" s="233"/>
      <c r="S110" s="184">
        <f t="shared" si="51"/>
        <v>0</v>
      </c>
      <c r="T110" s="234"/>
      <c r="U110" s="184">
        <f t="shared" si="52"/>
        <v>0</v>
      </c>
      <c r="V110" s="234"/>
      <c r="W110" s="184">
        <f t="shared" si="53"/>
        <v>0</v>
      </c>
      <c r="X110" s="283"/>
      <c r="Y110" s="281">
        <f t="shared" si="54"/>
        <v>0</v>
      </c>
      <c r="Z110" s="183"/>
      <c r="AA110" s="184">
        <f t="shared" si="55"/>
        <v>0</v>
      </c>
      <c r="AB110" s="75"/>
      <c r="AC110" s="100">
        <f t="shared" si="56"/>
        <v>0</v>
      </c>
      <c r="AD110" s="107"/>
      <c r="AE110" s="147">
        <f t="shared" si="57"/>
        <v>0</v>
      </c>
      <c r="AF110" s="107"/>
      <c r="AG110" s="147">
        <f t="shared" si="58"/>
        <v>0</v>
      </c>
      <c r="AH110" s="107"/>
      <c r="AI110" s="147">
        <f t="shared" si="59"/>
        <v>0</v>
      </c>
      <c r="AJ110" s="289"/>
      <c r="AK110" s="146">
        <f t="shared" si="60"/>
        <v>0</v>
      </c>
      <c r="AL110" s="289"/>
      <c r="AM110" s="146">
        <f t="shared" si="61"/>
        <v>0</v>
      </c>
      <c r="AN110" s="107"/>
      <c r="AO110" s="147">
        <f t="shared" si="62"/>
        <v>0</v>
      </c>
      <c r="AP110" s="75"/>
      <c r="AQ110" s="100">
        <f t="shared" si="63"/>
        <v>0</v>
      </c>
      <c r="AR110" s="171"/>
      <c r="AS110" s="140">
        <f t="shared" si="64"/>
        <v>0</v>
      </c>
      <c r="AT110" s="83">
        <f t="shared" si="4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65"/>
        <v>0</v>
      </c>
      <c r="F111" s="75"/>
      <c r="G111" s="100">
        <f t="shared" si="47"/>
        <v>0</v>
      </c>
      <c r="H111" s="107"/>
      <c r="I111" s="147">
        <f t="shared" si="48"/>
        <v>0</v>
      </c>
      <c r="J111" s="214"/>
      <c r="K111" s="147">
        <f t="shared" si="49"/>
        <v>0</v>
      </c>
      <c r="L111" s="214"/>
      <c r="M111" s="147">
        <f t="shared" si="44"/>
        <v>0</v>
      </c>
      <c r="N111" s="214"/>
      <c r="O111" s="147">
        <f t="shared" si="45"/>
        <v>0</v>
      </c>
      <c r="P111" s="75"/>
      <c r="Q111" s="100">
        <f t="shared" si="50"/>
        <v>0</v>
      </c>
      <c r="R111" s="233"/>
      <c r="S111" s="184">
        <f t="shared" si="51"/>
        <v>0</v>
      </c>
      <c r="T111" s="234"/>
      <c r="U111" s="184">
        <f t="shared" si="52"/>
        <v>0</v>
      </c>
      <c r="V111" s="234"/>
      <c r="W111" s="184">
        <f t="shared" si="53"/>
        <v>0</v>
      </c>
      <c r="X111" s="283"/>
      <c r="Y111" s="281">
        <f t="shared" si="54"/>
        <v>0</v>
      </c>
      <c r="Z111" s="183"/>
      <c r="AA111" s="184">
        <f t="shared" si="55"/>
        <v>0</v>
      </c>
      <c r="AB111" s="75"/>
      <c r="AC111" s="100">
        <f t="shared" si="56"/>
        <v>0</v>
      </c>
      <c r="AD111" s="107"/>
      <c r="AE111" s="147">
        <f t="shared" si="57"/>
        <v>0</v>
      </c>
      <c r="AF111" s="107"/>
      <c r="AG111" s="147">
        <f t="shared" si="58"/>
        <v>0</v>
      </c>
      <c r="AH111" s="107"/>
      <c r="AI111" s="147">
        <f t="shared" si="59"/>
        <v>0</v>
      </c>
      <c r="AJ111" s="289"/>
      <c r="AK111" s="146">
        <f t="shared" si="60"/>
        <v>0</v>
      </c>
      <c r="AL111" s="289"/>
      <c r="AM111" s="146">
        <f t="shared" si="61"/>
        <v>0</v>
      </c>
      <c r="AN111" s="107"/>
      <c r="AO111" s="147">
        <f t="shared" si="62"/>
        <v>0</v>
      </c>
      <c r="AP111" s="75"/>
      <c r="AQ111" s="100">
        <f t="shared" si="63"/>
        <v>0</v>
      </c>
      <c r="AR111" s="171"/>
      <c r="AS111" s="140">
        <f t="shared" si="64"/>
        <v>0</v>
      </c>
      <c r="AT111" s="83">
        <f t="shared" si="43"/>
        <v>0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65"/>
        <v>2</v>
      </c>
      <c r="F112" s="75"/>
      <c r="G112" s="100">
        <f t="shared" si="47"/>
        <v>0</v>
      </c>
      <c r="H112" s="107"/>
      <c r="I112" s="147">
        <f t="shared" si="48"/>
        <v>0</v>
      </c>
      <c r="J112" s="214"/>
      <c r="K112" s="147">
        <f t="shared" si="49"/>
        <v>0</v>
      </c>
      <c r="L112" s="214"/>
      <c r="M112" s="147">
        <f t="shared" si="44"/>
        <v>0</v>
      </c>
      <c r="N112" s="214"/>
      <c r="O112" s="147">
        <f t="shared" si="45"/>
        <v>0</v>
      </c>
      <c r="P112" s="75"/>
      <c r="Q112" s="100">
        <f t="shared" si="50"/>
        <v>0</v>
      </c>
      <c r="R112" s="233"/>
      <c r="S112" s="184">
        <f t="shared" si="51"/>
        <v>0</v>
      </c>
      <c r="T112" s="234"/>
      <c r="U112" s="184">
        <f t="shared" si="52"/>
        <v>0</v>
      </c>
      <c r="V112" s="234"/>
      <c r="W112" s="184">
        <f t="shared" si="53"/>
        <v>0</v>
      </c>
      <c r="X112" s="283"/>
      <c r="Y112" s="281">
        <f t="shared" si="54"/>
        <v>0</v>
      </c>
      <c r="Z112" s="183"/>
      <c r="AA112" s="184">
        <f t="shared" si="55"/>
        <v>0</v>
      </c>
      <c r="AB112" s="75"/>
      <c r="AC112" s="100">
        <f t="shared" si="56"/>
        <v>0</v>
      </c>
      <c r="AD112" s="107"/>
      <c r="AE112" s="147">
        <f t="shared" si="57"/>
        <v>0</v>
      </c>
      <c r="AF112" s="107"/>
      <c r="AG112" s="147">
        <f t="shared" si="58"/>
        <v>0</v>
      </c>
      <c r="AH112" s="107">
        <v>1</v>
      </c>
      <c r="AI112" s="147">
        <f t="shared" si="59"/>
        <v>100</v>
      </c>
      <c r="AJ112" s="289"/>
      <c r="AK112" s="146">
        <f t="shared" si="60"/>
        <v>0</v>
      </c>
      <c r="AL112" s="289"/>
      <c r="AM112" s="146">
        <f t="shared" si="61"/>
        <v>0</v>
      </c>
      <c r="AN112" s="107">
        <v>1</v>
      </c>
      <c r="AO112" s="147">
        <f t="shared" si="62"/>
        <v>100</v>
      </c>
      <c r="AP112" s="75"/>
      <c r="AQ112" s="100">
        <f t="shared" si="63"/>
        <v>0</v>
      </c>
      <c r="AR112" s="171"/>
      <c r="AS112" s="140">
        <f t="shared" si="64"/>
        <v>0</v>
      </c>
      <c r="AT112" s="83">
        <f t="shared" si="43"/>
        <v>200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65"/>
        <v>0</v>
      </c>
      <c r="F113" s="75"/>
      <c r="G113" s="100">
        <f t="shared" si="47"/>
        <v>0</v>
      </c>
      <c r="H113" s="107"/>
      <c r="I113" s="147">
        <f t="shared" si="48"/>
        <v>0</v>
      </c>
      <c r="J113" s="214"/>
      <c r="K113" s="147">
        <f t="shared" si="49"/>
        <v>0</v>
      </c>
      <c r="L113" s="214"/>
      <c r="M113" s="147">
        <f t="shared" si="44"/>
        <v>0</v>
      </c>
      <c r="N113" s="214"/>
      <c r="O113" s="147">
        <f t="shared" si="45"/>
        <v>0</v>
      </c>
      <c r="P113" s="75"/>
      <c r="Q113" s="100">
        <f t="shared" si="50"/>
        <v>0</v>
      </c>
      <c r="R113" s="233"/>
      <c r="S113" s="184">
        <f t="shared" si="51"/>
        <v>0</v>
      </c>
      <c r="T113" s="234"/>
      <c r="U113" s="184">
        <f t="shared" si="52"/>
        <v>0</v>
      </c>
      <c r="V113" s="234"/>
      <c r="W113" s="184">
        <f t="shared" si="53"/>
        <v>0</v>
      </c>
      <c r="X113" s="283"/>
      <c r="Y113" s="281">
        <f t="shared" si="54"/>
        <v>0</v>
      </c>
      <c r="Z113" s="183"/>
      <c r="AA113" s="184">
        <f t="shared" si="55"/>
        <v>0</v>
      </c>
      <c r="AB113" s="75"/>
      <c r="AC113" s="100">
        <f t="shared" si="56"/>
        <v>0</v>
      </c>
      <c r="AD113" s="107"/>
      <c r="AE113" s="147">
        <f t="shared" si="57"/>
        <v>0</v>
      </c>
      <c r="AF113" s="107"/>
      <c r="AG113" s="147">
        <f t="shared" si="58"/>
        <v>0</v>
      </c>
      <c r="AH113" s="107"/>
      <c r="AI113" s="147">
        <f t="shared" si="59"/>
        <v>0</v>
      </c>
      <c r="AJ113" s="289"/>
      <c r="AK113" s="146">
        <f t="shared" si="60"/>
        <v>0</v>
      </c>
      <c r="AL113" s="289"/>
      <c r="AM113" s="146">
        <f t="shared" si="61"/>
        <v>0</v>
      </c>
      <c r="AN113" s="107"/>
      <c r="AO113" s="147">
        <f t="shared" si="62"/>
        <v>0</v>
      </c>
      <c r="AP113" s="75"/>
      <c r="AQ113" s="100">
        <f t="shared" si="63"/>
        <v>0</v>
      </c>
      <c r="AR113" s="171"/>
      <c r="AS113" s="140">
        <f t="shared" si="64"/>
        <v>0</v>
      </c>
      <c r="AT113" s="83">
        <f t="shared" si="4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65"/>
        <v>26.5</v>
      </c>
      <c r="F114" s="75"/>
      <c r="G114" s="100">
        <f t="shared" si="47"/>
        <v>0</v>
      </c>
      <c r="H114" s="107"/>
      <c r="I114" s="147">
        <f t="shared" si="48"/>
        <v>0</v>
      </c>
      <c r="J114" s="214"/>
      <c r="K114" s="147">
        <f t="shared" si="49"/>
        <v>0</v>
      </c>
      <c r="L114" s="214"/>
      <c r="M114" s="147">
        <f t="shared" si="44"/>
        <v>0</v>
      </c>
      <c r="N114" s="214"/>
      <c r="O114" s="147">
        <f t="shared" si="45"/>
        <v>0</v>
      </c>
      <c r="P114" s="75"/>
      <c r="Q114" s="100">
        <f t="shared" si="50"/>
        <v>0</v>
      </c>
      <c r="R114" s="233"/>
      <c r="S114" s="184">
        <f t="shared" si="51"/>
        <v>0</v>
      </c>
      <c r="T114" s="234"/>
      <c r="U114" s="184">
        <f t="shared" si="52"/>
        <v>0</v>
      </c>
      <c r="V114" s="234"/>
      <c r="W114" s="184">
        <f t="shared" si="53"/>
        <v>0</v>
      </c>
      <c r="X114" s="283">
        <v>26.5</v>
      </c>
      <c r="Y114" s="281">
        <f t="shared" si="54"/>
        <v>3127</v>
      </c>
      <c r="Z114" s="183"/>
      <c r="AA114" s="184">
        <f t="shared" si="55"/>
        <v>0</v>
      </c>
      <c r="AB114" s="75"/>
      <c r="AC114" s="100">
        <f t="shared" si="56"/>
        <v>0</v>
      </c>
      <c r="AD114" s="107"/>
      <c r="AE114" s="147">
        <f t="shared" si="57"/>
        <v>0</v>
      </c>
      <c r="AF114" s="107"/>
      <c r="AG114" s="147">
        <f t="shared" si="58"/>
        <v>0</v>
      </c>
      <c r="AH114" s="107"/>
      <c r="AI114" s="147">
        <f t="shared" si="59"/>
        <v>0</v>
      </c>
      <c r="AJ114" s="289"/>
      <c r="AK114" s="146">
        <f t="shared" si="60"/>
        <v>0</v>
      </c>
      <c r="AL114" s="289"/>
      <c r="AM114" s="146">
        <f t="shared" si="61"/>
        <v>0</v>
      </c>
      <c r="AN114" s="107"/>
      <c r="AO114" s="147">
        <f t="shared" si="62"/>
        <v>0</v>
      </c>
      <c r="AP114" s="75"/>
      <c r="AQ114" s="100">
        <f t="shared" si="63"/>
        <v>0</v>
      </c>
      <c r="AR114" s="171"/>
      <c r="AS114" s="140">
        <f t="shared" si="64"/>
        <v>0</v>
      </c>
      <c r="AT114" s="83">
        <f t="shared" si="43"/>
        <v>3127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65"/>
        <v>3.25</v>
      </c>
      <c r="F115" s="75"/>
      <c r="G115" s="100">
        <f t="shared" si="47"/>
        <v>0</v>
      </c>
      <c r="H115" s="107"/>
      <c r="I115" s="147">
        <f t="shared" si="48"/>
        <v>0</v>
      </c>
      <c r="J115" s="214"/>
      <c r="K115" s="147">
        <f t="shared" si="49"/>
        <v>0</v>
      </c>
      <c r="L115" s="214"/>
      <c r="M115" s="147">
        <f t="shared" si="44"/>
        <v>0</v>
      </c>
      <c r="N115" s="214"/>
      <c r="O115" s="147">
        <f t="shared" si="45"/>
        <v>0</v>
      </c>
      <c r="P115" s="75"/>
      <c r="Q115" s="100">
        <f t="shared" si="50"/>
        <v>0</v>
      </c>
      <c r="R115" s="233"/>
      <c r="S115" s="184">
        <f t="shared" si="51"/>
        <v>0</v>
      </c>
      <c r="T115" s="234"/>
      <c r="U115" s="184">
        <f t="shared" si="52"/>
        <v>0</v>
      </c>
      <c r="V115" s="234"/>
      <c r="W115" s="184">
        <f t="shared" si="53"/>
        <v>0</v>
      </c>
      <c r="X115" s="283">
        <v>3.25</v>
      </c>
      <c r="Y115" s="281">
        <f t="shared" si="54"/>
        <v>243.75</v>
      </c>
      <c r="Z115" s="183"/>
      <c r="AA115" s="184">
        <f t="shared" si="55"/>
        <v>0</v>
      </c>
      <c r="AB115" s="75"/>
      <c r="AC115" s="100">
        <f t="shared" si="56"/>
        <v>0</v>
      </c>
      <c r="AD115" s="107"/>
      <c r="AE115" s="147">
        <f t="shared" si="57"/>
        <v>0</v>
      </c>
      <c r="AF115" s="107"/>
      <c r="AG115" s="147">
        <f t="shared" si="58"/>
        <v>0</v>
      </c>
      <c r="AH115" s="107"/>
      <c r="AI115" s="147">
        <f t="shared" si="59"/>
        <v>0</v>
      </c>
      <c r="AJ115" s="289"/>
      <c r="AK115" s="146">
        <f t="shared" si="60"/>
        <v>0</v>
      </c>
      <c r="AL115" s="289"/>
      <c r="AM115" s="146">
        <f t="shared" si="61"/>
        <v>0</v>
      </c>
      <c r="AN115" s="107"/>
      <c r="AO115" s="147">
        <f t="shared" si="62"/>
        <v>0</v>
      </c>
      <c r="AP115" s="75"/>
      <c r="AQ115" s="100">
        <f t="shared" si="63"/>
        <v>0</v>
      </c>
      <c r="AR115" s="171"/>
      <c r="AS115" s="140">
        <f t="shared" si="64"/>
        <v>0</v>
      </c>
      <c r="AT115" s="83">
        <f t="shared" si="43"/>
        <v>243.75</v>
      </c>
    </row>
    <row r="116" spans="1:47" ht="15" customHeight="1">
      <c r="A116" s="85"/>
      <c r="B116" s="14"/>
      <c r="C116" s="18"/>
      <c r="D116" s="19"/>
      <c r="E116" s="20">
        <f t="shared" si="65"/>
        <v>0</v>
      </c>
      <c r="F116" s="75"/>
      <c r="G116" s="100">
        <f t="shared" si="47"/>
        <v>0</v>
      </c>
      <c r="H116" s="107"/>
      <c r="I116" s="147">
        <f t="shared" si="48"/>
        <v>0</v>
      </c>
      <c r="J116" s="214"/>
      <c r="K116" s="147">
        <f t="shared" si="49"/>
        <v>0</v>
      </c>
      <c r="L116" s="214"/>
      <c r="M116" s="147">
        <f t="shared" si="44"/>
        <v>0</v>
      </c>
      <c r="N116" s="214"/>
      <c r="O116" s="147">
        <f t="shared" si="45"/>
        <v>0</v>
      </c>
      <c r="P116" s="75"/>
      <c r="Q116" s="100">
        <f t="shared" si="50"/>
        <v>0</v>
      </c>
      <c r="R116" s="233"/>
      <c r="S116" s="184">
        <f t="shared" si="51"/>
        <v>0</v>
      </c>
      <c r="T116" s="234"/>
      <c r="U116" s="184">
        <f t="shared" si="52"/>
        <v>0</v>
      </c>
      <c r="V116" s="234"/>
      <c r="W116" s="184">
        <f t="shared" si="53"/>
        <v>0</v>
      </c>
      <c r="X116" s="283"/>
      <c r="Y116" s="281">
        <f t="shared" si="54"/>
        <v>0</v>
      </c>
      <c r="Z116" s="183"/>
      <c r="AA116" s="184">
        <f t="shared" si="55"/>
        <v>0</v>
      </c>
      <c r="AB116" s="75"/>
      <c r="AC116" s="100">
        <f t="shared" si="56"/>
        <v>0</v>
      </c>
      <c r="AD116" s="107"/>
      <c r="AE116" s="147">
        <f t="shared" si="57"/>
        <v>0</v>
      </c>
      <c r="AF116" s="107"/>
      <c r="AG116" s="147">
        <f t="shared" si="58"/>
        <v>0</v>
      </c>
      <c r="AH116" s="107"/>
      <c r="AI116" s="147">
        <f t="shared" si="59"/>
        <v>0</v>
      </c>
      <c r="AJ116" s="289"/>
      <c r="AK116" s="146">
        <f t="shared" si="60"/>
        <v>0</v>
      </c>
      <c r="AL116" s="288"/>
      <c r="AM116" s="146">
        <f t="shared" si="61"/>
        <v>0</v>
      </c>
      <c r="AN116" s="107"/>
      <c r="AO116" s="147">
        <f t="shared" si="62"/>
        <v>0</v>
      </c>
      <c r="AP116" s="75"/>
      <c r="AQ116" s="100">
        <f t="shared" si="63"/>
        <v>0</v>
      </c>
      <c r="AR116" s="171"/>
      <c r="AS116" s="140">
        <f t="shared" si="64"/>
        <v>0</v>
      </c>
      <c r="AT116" s="83">
        <f t="shared" si="43"/>
        <v>0</v>
      </c>
    </row>
    <row r="117" spans="1:47" s="62" customFormat="1" ht="15" customHeight="1">
      <c r="A117" s="86"/>
      <c r="C117" s="63" t="s">
        <v>155</v>
      </c>
      <c r="D117" s="57"/>
      <c r="E117" s="20">
        <f t="shared" ref="E117" si="67">F117+H117+J117+P117+R117+T117+AB117+AD117+AF117+AP117+AR117</f>
        <v>0</v>
      </c>
      <c r="F117" s="76">
        <f>SUM(F12:F116)</f>
        <v>0</v>
      </c>
      <c r="G117" s="77"/>
      <c r="H117" s="154">
        <f>SUM(H12:H116)</f>
        <v>0</v>
      </c>
      <c r="I117" s="155"/>
      <c r="J117" s="207">
        <f>SUM(J12:J116)</f>
        <v>0</v>
      </c>
      <c r="K117" s="207"/>
      <c r="L117" s="290">
        <f>SUM(L12:L116)</f>
        <v>3.75</v>
      </c>
      <c r="M117" s="207"/>
      <c r="N117" s="290">
        <f>SUM(N12:N116)</f>
        <v>195.75</v>
      </c>
      <c r="O117" s="207"/>
      <c r="P117" s="76">
        <f>SUM(P12:P116)</f>
        <v>0</v>
      </c>
      <c r="Q117" s="77"/>
      <c r="R117" s="185">
        <f>SUM(R12:R116)</f>
        <v>0</v>
      </c>
      <c r="S117" s="186"/>
      <c r="T117" s="212">
        <f>SUM(T12:T116)</f>
        <v>0</v>
      </c>
      <c r="U117" s="212"/>
      <c r="V117" s="279">
        <f>SUM(V12:V116)</f>
        <v>15.75</v>
      </c>
      <c r="W117" s="212"/>
      <c r="X117" s="284">
        <f>SUM(X12:X116)</f>
        <v>37.75</v>
      </c>
      <c r="Y117" s="212"/>
      <c r="Z117" s="279">
        <f>SUM(Z12:Z116)</f>
        <v>2.5</v>
      </c>
      <c r="AA117" s="212"/>
      <c r="AB117" s="76">
        <f>SUM(AB12:AB116)</f>
        <v>0</v>
      </c>
      <c r="AC117" s="77"/>
      <c r="AD117" s="154">
        <f>SUM(AD12:AD116)</f>
        <v>0</v>
      </c>
      <c r="AE117" s="155"/>
      <c r="AF117" s="154">
        <f>SUM(AF12:AF116)</f>
        <v>0</v>
      </c>
      <c r="AG117" s="155"/>
      <c r="AH117" s="285">
        <f>SUM(AH12:AH116)</f>
        <v>2.5</v>
      </c>
      <c r="AI117" s="155"/>
      <c r="AJ117" s="207">
        <f>SUM(AJ12:AJ116)</f>
        <v>0</v>
      </c>
      <c r="AK117" s="207"/>
      <c r="AL117" s="207">
        <f>SUM(AL12:AL116)</f>
        <v>0</v>
      </c>
      <c r="AM117" s="207"/>
      <c r="AN117" s="285">
        <f>SUM(AN12:AN116)</f>
        <v>3.75</v>
      </c>
      <c r="AO117" s="155"/>
      <c r="AP117" s="76">
        <f>SUM(AP12:AP116)</f>
        <v>0</v>
      </c>
      <c r="AQ117" s="77"/>
      <c r="AR117" s="77">
        <f>SUM(AR12:AR116)</f>
        <v>0</v>
      </c>
      <c r="AS117" s="77"/>
      <c r="AT117" s="77"/>
    </row>
    <row r="118" spans="1:47" ht="9.75" customHeight="1">
      <c r="A118" s="87"/>
      <c r="B118" s="40"/>
      <c r="C118" s="69"/>
      <c r="D118" s="70"/>
      <c r="E118" s="70"/>
      <c r="F118" s="78"/>
      <c r="G118" s="79"/>
      <c r="H118" s="156"/>
      <c r="I118" s="157"/>
      <c r="J118" s="208"/>
      <c r="K118" s="208"/>
      <c r="L118" s="208"/>
      <c r="M118" s="208"/>
      <c r="N118" s="208"/>
      <c r="O118" s="208"/>
      <c r="P118" s="78"/>
      <c r="Q118" s="79"/>
      <c r="R118" s="187"/>
      <c r="S118" s="188"/>
      <c r="T118" s="213"/>
      <c r="U118" s="213"/>
      <c r="V118" s="213"/>
      <c r="W118" s="213"/>
      <c r="X118" s="213"/>
      <c r="Y118" s="213"/>
      <c r="Z118" s="213"/>
      <c r="AA118" s="213"/>
      <c r="AB118" s="78"/>
      <c r="AC118" s="79"/>
      <c r="AD118" s="156"/>
      <c r="AE118" s="157"/>
      <c r="AF118" s="156"/>
      <c r="AG118" s="157"/>
      <c r="AH118" s="156"/>
      <c r="AI118" s="157"/>
      <c r="AJ118" s="208"/>
      <c r="AK118" s="208"/>
      <c r="AL118" s="208"/>
      <c r="AM118" s="208"/>
      <c r="AN118" s="156"/>
      <c r="AO118" s="157"/>
      <c r="AP118" s="78"/>
      <c r="AQ118" s="79"/>
      <c r="AR118" s="70"/>
      <c r="AS118" s="70"/>
      <c r="AT118" s="70"/>
      <c r="AU118" s="65"/>
    </row>
    <row r="119" spans="1:47" s="14" customFormat="1" ht="15" customHeight="1">
      <c r="A119" s="159"/>
      <c r="B119" s="159"/>
      <c r="C119" s="67" t="s">
        <v>156</v>
      </c>
      <c r="D119" s="160"/>
      <c r="E119" s="161"/>
      <c r="F119" s="80"/>
      <c r="G119" s="81">
        <f ca="1">SUM(G12:G118)</f>
        <v>0</v>
      </c>
      <c r="H119" s="80"/>
      <c r="I119" s="81">
        <f ca="1">SUM(I12:I118)</f>
        <v>0</v>
      </c>
      <c r="J119" s="97"/>
      <c r="K119" s="97">
        <f ca="1">SUM(K12:K118)</f>
        <v>0</v>
      </c>
      <c r="L119" s="97"/>
      <c r="M119" s="280">
        <f ca="1">SUM(M12:M118)</f>
        <v>503</v>
      </c>
      <c r="N119" s="97"/>
      <c r="O119" s="280">
        <f ca="1">SUM(O12:O118)</f>
        <v>20796</v>
      </c>
      <c r="P119" s="80"/>
      <c r="Q119" s="81">
        <f ca="1">SUM(Q12:Q118)</f>
        <v>0</v>
      </c>
      <c r="R119" s="80"/>
      <c r="S119" s="81">
        <f ca="1">SUM(S12:S118)</f>
        <v>0</v>
      </c>
      <c r="T119" s="97"/>
      <c r="U119" s="97">
        <f ca="1">SUM(U12:U118)</f>
        <v>0</v>
      </c>
      <c r="V119" s="97"/>
      <c r="W119" s="280">
        <f ca="1">SUM(W12:W118)</f>
        <v>1181.25</v>
      </c>
      <c r="X119" s="280"/>
      <c r="Y119" s="280">
        <f ca="1">SUM(Y12:Y118)</f>
        <v>4164.25</v>
      </c>
      <c r="Z119" s="97"/>
      <c r="AA119" s="280">
        <f ca="1">SUM(AA12:AA118)</f>
        <v>350</v>
      </c>
      <c r="AB119" s="80"/>
      <c r="AC119" s="81">
        <f ca="1">SUM(AC12:AC118)</f>
        <v>0</v>
      </c>
      <c r="AD119" s="80"/>
      <c r="AE119" s="81">
        <f ca="1">SUM(AE12:AE118)</f>
        <v>0</v>
      </c>
      <c r="AF119" s="80"/>
      <c r="AG119" s="81">
        <f ca="1">SUM(AG12:AG118)</f>
        <v>0</v>
      </c>
      <c r="AH119" s="80"/>
      <c r="AI119" s="286">
        <f ca="1">SUM(AI12:AI118)</f>
        <v>310</v>
      </c>
      <c r="AJ119" s="280"/>
      <c r="AK119" s="280">
        <f ca="1">SUM(AK12:AK118)</f>
        <v>0</v>
      </c>
      <c r="AL119" s="280"/>
      <c r="AM119" s="280">
        <f ca="1">SUM(AM12:AM118)</f>
        <v>0</v>
      </c>
      <c r="AN119" s="80"/>
      <c r="AO119" s="286">
        <f ca="1">SUM(AO12:AO118)</f>
        <v>485</v>
      </c>
      <c r="AP119" s="80"/>
      <c r="AQ119" s="81">
        <f ca="1">SUM(AQ12:AQ118)</f>
        <v>0</v>
      </c>
      <c r="AR119" s="81"/>
      <c r="AS119" s="81">
        <f ca="1">SUM(AS12:AS118)</f>
        <v>0</v>
      </c>
      <c r="AT119" s="81">
        <f ca="1">SUM(AT13:AT118)</f>
        <v>27789.5</v>
      </c>
    </row>
    <row r="120" spans="1:47">
      <c r="C120" s="41" t="s">
        <v>25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2">
        <f ca="1">SUBTOTAL(9,AT13:AT118)</f>
        <v>27789.5</v>
      </c>
    </row>
    <row r="121" spans="1:47">
      <c r="C121" s="56"/>
      <c r="F121" s="56"/>
      <c r="G121" s="56"/>
      <c r="H121" s="158"/>
      <c r="I121" s="158"/>
      <c r="J121" s="158"/>
      <c r="K121" s="158"/>
      <c r="L121" s="158"/>
      <c r="M121" s="158"/>
      <c r="N121" s="158"/>
      <c r="O121" s="158"/>
      <c r="P121" s="56"/>
      <c r="Q121" s="56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56"/>
      <c r="AC121" s="56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56"/>
      <c r="AQ121" s="56"/>
      <c r="AR121" s="56"/>
      <c r="AS121" s="56"/>
    </row>
    <row r="122" spans="1:47">
      <c r="A122" s="218" t="s">
        <v>309</v>
      </c>
      <c r="B122">
        <v>3.5</v>
      </c>
      <c r="AT122" s="19"/>
    </row>
    <row r="124" spans="1:47">
      <c r="AT124" s="19">
        <f ca="1">SUM(F119:AS119)</f>
        <v>27789.5</v>
      </c>
    </row>
    <row r="126" spans="1:47">
      <c r="S126" s="193">
        <f>SUM(S122:S125)</f>
        <v>0</v>
      </c>
      <c r="AN126" s="127" t="s">
        <v>412</v>
      </c>
    </row>
    <row r="131" spans="46:46">
      <c r="AT131" s="21">
        <f>SUM(AT129-AT128)</f>
        <v>0</v>
      </c>
    </row>
  </sheetData>
  <autoFilter ref="A12:AT119" xr:uid="{00000000-0009-0000-0000-000049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D12" xr:uid="{00000000-0002-0000-4900-000000000000}">
      <formula1>Jahr</formula1>
    </dataValidation>
    <dataValidation type="list" allowBlank="1" showInputMessage="1" showErrorMessage="1" sqref="C12" xr:uid="{00000000-0002-0000-4900-000001000000}">
      <formula1>Kategorie</formula1>
    </dataValidation>
    <dataValidation type="list" allowBlank="1" showInputMessage="1" showErrorMessage="1" sqref="A13:A119" xr:uid="{00000000-0002-0000-49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>
    <tabColor rgb="FFFF0000"/>
    <pageSetUpPr fitToPage="1"/>
  </sheetPr>
  <dimension ref="A1:AV131"/>
  <sheetViews>
    <sheetView topLeftCell="AC94" zoomScale="120" zoomScaleNormal="120" zoomScaleSheetLayoutView="100" workbookViewId="0">
      <selection activeCell="N74" sqref="N7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7" t="str">
        <f>IF(Vertragsdaten!B6="","",Vertragsdaten!B6)</f>
        <v>EP SIEP</v>
      </c>
      <c r="C4" s="297"/>
      <c r="D4" s="297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44621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0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59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2</v>
      </c>
      <c r="M19" s="147">
        <f t="shared" ca="1" si="5"/>
        <v>280</v>
      </c>
      <c r="N19" s="122">
        <f>4.25+41.5</f>
        <v>45.75</v>
      </c>
      <c r="O19" s="147">
        <f t="shared" ca="1" si="6"/>
        <v>6405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2.75</v>
      </c>
      <c r="AA19" s="147">
        <f t="shared" ca="1" si="12"/>
        <v>385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5.5</v>
      </c>
      <c r="AI19" s="147">
        <f t="shared" ca="1" si="16"/>
        <v>770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>
        <v>3</v>
      </c>
      <c r="AO19" s="147">
        <f t="shared" ca="1" si="19"/>
        <v>420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ca="1">IF(D19="",0,D19*E19)</f>
        <v>8260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74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74</v>
      </c>
      <c r="O29" s="147">
        <f t="shared" ca="1" si="6"/>
        <v>8732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8732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4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>
        <v>4</v>
      </c>
      <c r="W37" s="147">
        <f t="shared" ca="1" si="10"/>
        <v>560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560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5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>
        <v>5</v>
      </c>
      <c r="AI43" s="147">
        <f t="shared" ca="1" si="16"/>
        <v>700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700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26.75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>
        <v>26.75</v>
      </c>
      <c r="W51" s="147">
        <f t="shared" si="10"/>
        <v>2006.25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2006.25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27.5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>
        <v>12.5</v>
      </c>
      <c r="M64" s="147">
        <f t="shared" ca="1" si="5"/>
        <v>750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>
        <v>15</v>
      </c>
      <c r="AI64" s="147">
        <f t="shared" ca="1" si="16"/>
        <v>900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1650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106.75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106.75</v>
      </c>
      <c r="O74" s="147">
        <f t="shared" ca="1" si="6"/>
        <v>8006.25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8006.25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3.5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>
        <v>3.5</v>
      </c>
      <c r="M78" s="147">
        <f t="shared" si="5"/>
        <v>413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413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16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16" si="24">IF($D80="",0,$D80*L80)</f>
        <v>0</v>
      </c>
      <c r="N80" s="122"/>
      <c r="O80" s="147">
        <f t="shared" ref="O80:O116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258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0</v>
      </c>
      <c r="F84" s="75"/>
      <c r="G84" s="100">
        <f t="shared" ref="G84:G116" si="27">IF($D84="",0,$D84*F84)</f>
        <v>0</v>
      </c>
      <c r="H84" s="122"/>
      <c r="I84" s="147">
        <f t="shared" ref="I84:I116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16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16" si="30">IF($D85="",0,$D85*P85)</f>
        <v>0</v>
      </c>
      <c r="R85" s="183"/>
      <c r="S85" s="184">
        <f t="shared" ref="S85:S116" si="31">IF($D85="",0,$D85*R85)</f>
        <v>0</v>
      </c>
      <c r="T85" s="183"/>
      <c r="U85" s="184">
        <f t="shared" ref="U85:U116" si="32">IF($D85="",0,$D85*T85)</f>
        <v>0</v>
      </c>
      <c r="V85" s="122"/>
      <c r="W85" s="147">
        <f t="shared" ref="W85:W116" si="33">IF($D85="",0,$D85*V85)</f>
        <v>0</v>
      </c>
      <c r="X85" s="122"/>
      <c r="Y85" s="147">
        <f t="shared" ref="Y85:Y116" si="34">IF($D85="",0,$D85*X85)</f>
        <v>0</v>
      </c>
      <c r="Z85" s="122"/>
      <c r="AA85" s="184">
        <f t="shared" ref="AA85:AA116" si="35">IF($D85="",0,$D85*Z85)</f>
        <v>0</v>
      </c>
      <c r="AB85" s="104"/>
      <c r="AC85" s="100">
        <f t="shared" ref="AC85:AC116" si="36">IF($D85="",0,$D85*AB85)</f>
        <v>0</v>
      </c>
      <c r="AD85" s="122"/>
      <c r="AE85" s="147">
        <f t="shared" ref="AE85:AE116" si="37">IF($D85="",0,$D85*AD85)</f>
        <v>0</v>
      </c>
      <c r="AF85" s="122"/>
      <c r="AG85" s="147">
        <f t="shared" ref="AG85:AG116" si="38">IF($D85="",0,$D85*AF85)</f>
        <v>0</v>
      </c>
      <c r="AH85" s="122"/>
      <c r="AI85" s="147">
        <f t="shared" ref="AI85:AI116" si="39">IF($D85="",0,$D85*AH85)</f>
        <v>0</v>
      </c>
      <c r="AJ85" s="288"/>
      <c r="AK85" s="147">
        <f t="shared" ref="AK85:AK116" si="40">IF($D85="",0,$D85*AJ85)</f>
        <v>0</v>
      </c>
      <c r="AL85" s="288"/>
      <c r="AM85" s="147">
        <f t="shared" ref="AM85:AM116" si="41">IF($D85="",0,$D85*AL85)</f>
        <v>0</v>
      </c>
      <c r="AN85" s="122"/>
      <c r="AO85" s="147">
        <f t="shared" ref="AO85:AO116" si="42">IF($D85="",0,$D85*AN85)</f>
        <v>0</v>
      </c>
      <c r="AP85" s="104"/>
      <c r="AQ85" s="100">
        <f t="shared" ref="AQ85:AQ116" si="43">IF($D85="",0,$D85*AP85)</f>
        <v>0</v>
      </c>
      <c r="AR85" s="171"/>
      <c r="AS85" s="140">
        <f t="shared" ref="AS85:AS116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4.75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>
        <v>4.75</v>
      </c>
      <c r="W87" s="147">
        <f t="shared" si="33"/>
        <v>475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475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16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6.5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>
        <v>6.5</v>
      </c>
      <c r="AI112" s="147">
        <f t="shared" si="39"/>
        <v>650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650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5.5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>
        <v>5.5</v>
      </c>
      <c r="W114" s="184">
        <f t="shared" si="33"/>
        <v>649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649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281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0</v>
      </c>
    </row>
    <row r="116" spans="1:47" ht="15" customHeight="1">
      <c r="A116" s="85"/>
      <c r="B116" s="14"/>
      <c r="C116" s="18"/>
      <c r="D116" s="19"/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281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8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s="62" customFormat="1" ht="15" customHeight="1">
      <c r="A117" s="86"/>
      <c r="C117" s="63" t="s">
        <v>155</v>
      </c>
      <c r="D117" s="57"/>
      <c r="E117" s="20">
        <f t="shared" ref="E117" si="47">F117+H117+J117+P117+R117+T117+AB117+AD117+AF117+AP117+AR117</f>
        <v>0</v>
      </c>
      <c r="F117" s="76">
        <f>SUM(F12:F116)</f>
        <v>0</v>
      </c>
      <c r="G117" s="77"/>
      <c r="H117" s="154">
        <f>SUM(H12:H116)</f>
        <v>0</v>
      </c>
      <c r="I117" s="155"/>
      <c r="J117" s="207">
        <f>SUM(J12:J116)</f>
        <v>0</v>
      </c>
      <c r="K117" s="207"/>
      <c r="L117" s="290">
        <f>SUM(L12:L116)</f>
        <v>18</v>
      </c>
      <c r="M117" s="207"/>
      <c r="N117" s="290">
        <f>SUM(N12:N116)</f>
        <v>226.5</v>
      </c>
      <c r="O117" s="207"/>
      <c r="P117" s="76">
        <f>SUM(P12:P116)</f>
        <v>0</v>
      </c>
      <c r="Q117" s="77"/>
      <c r="R117" s="185">
        <f>SUM(R12:R116)</f>
        <v>0</v>
      </c>
      <c r="S117" s="186"/>
      <c r="T117" s="212">
        <f>SUM(T12:T116)</f>
        <v>0</v>
      </c>
      <c r="U117" s="212"/>
      <c r="V117" s="279">
        <f>SUM(V12:V116)</f>
        <v>41</v>
      </c>
      <c r="W117" s="212"/>
      <c r="X117" s="284">
        <f>SUM(X12:X116)</f>
        <v>0</v>
      </c>
      <c r="Y117" s="212"/>
      <c r="Z117" s="279">
        <f>SUM(Z12:Z116)</f>
        <v>2.75</v>
      </c>
      <c r="AA117" s="212"/>
      <c r="AB117" s="76">
        <f>SUM(AB12:AB116)</f>
        <v>0</v>
      </c>
      <c r="AC117" s="77"/>
      <c r="AD117" s="154">
        <f>SUM(AD12:AD116)</f>
        <v>0</v>
      </c>
      <c r="AE117" s="155"/>
      <c r="AF117" s="154">
        <f>SUM(AF12:AF116)</f>
        <v>0</v>
      </c>
      <c r="AG117" s="155"/>
      <c r="AH117" s="285">
        <f>SUM(AH12:AH116)</f>
        <v>32</v>
      </c>
      <c r="AI117" s="155"/>
      <c r="AJ117" s="207">
        <f>SUM(AJ12:AJ116)</f>
        <v>0</v>
      </c>
      <c r="AK117" s="207"/>
      <c r="AL117" s="207">
        <f>SUM(AL12:AL116)</f>
        <v>0</v>
      </c>
      <c r="AM117" s="207"/>
      <c r="AN117" s="285">
        <f>SUM(AN12:AN116)</f>
        <v>3</v>
      </c>
      <c r="AO117" s="155"/>
      <c r="AP117" s="76">
        <f>SUM(AP12:AP116)</f>
        <v>0</v>
      </c>
      <c r="AQ117" s="77"/>
      <c r="AR117" s="77">
        <f>SUM(AR12:AR116)</f>
        <v>0</v>
      </c>
      <c r="AS117" s="77"/>
      <c r="AT117" s="77"/>
    </row>
    <row r="118" spans="1:47" ht="9.75" customHeight="1">
      <c r="A118" s="87"/>
      <c r="B118" s="40"/>
      <c r="C118" s="69"/>
      <c r="D118" s="70"/>
      <c r="E118" s="70"/>
      <c r="F118" s="78"/>
      <c r="G118" s="79"/>
      <c r="H118" s="156"/>
      <c r="I118" s="157"/>
      <c r="J118" s="208"/>
      <c r="K118" s="208"/>
      <c r="L118" s="208"/>
      <c r="M118" s="208"/>
      <c r="N118" s="208"/>
      <c r="O118" s="208"/>
      <c r="P118" s="78"/>
      <c r="Q118" s="79"/>
      <c r="R118" s="187"/>
      <c r="S118" s="188"/>
      <c r="T118" s="213"/>
      <c r="U118" s="213"/>
      <c r="V118" s="213"/>
      <c r="W118" s="213"/>
      <c r="X118" s="213"/>
      <c r="Y118" s="213"/>
      <c r="Z118" s="213"/>
      <c r="AA118" s="213"/>
      <c r="AB118" s="78"/>
      <c r="AC118" s="79"/>
      <c r="AD118" s="156"/>
      <c r="AE118" s="157"/>
      <c r="AF118" s="156"/>
      <c r="AG118" s="157"/>
      <c r="AH118" s="156"/>
      <c r="AI118" s="157"/>
      <c r="AJ118" s="208"/>
      <c r="AK118" s="208"/>
      <c r="AL118" s="208"/>
      <c r="AM118" s="208"/>
      <c r="AN118" s="156"/>
      <c r="AO118" s="157"/>
      <c r="AP118" s="78"/>
      <c r="AQ118" s="79"/>
      <c r="AR118" s="70"/>
      <c r="AS118" s="70"/>
      <c r="AT118" s="70"/>
      <c r="AU118" s="65"/>
    </row>
    <row r="119" spans="1:47" s="14" customFormat="1" ht="15" customHeight="1">
      <c r="A119" s="159"/>
      <c r="B119" s="159"/>
      <c r="C119" s="67" t="s">
        <v>156</v>
      </c>
      <c r="D119" s="160"/>
      <c r="E119" s="161"/>
      <c r="F119" s="80"/>
      <c r="G119" s="81">
        <f ca="1">SUM(G12:G118)</f>
        <v>0</v>
      </c>
      <c r="H119" s="80"/>
      <c r="I119" s="81">
        <f ca="1">SUM(I12:I118)</f>
        <v>0</v>
      </c>
      <c r="J119" s="97"/>
      <c r="K119" s="97">
        <f ca="1">SUM(K12:K118)</f>
        <v>0</v>
      </c>
      <c r="L119" s="97"/>
      <c r="M119" s="280">
        <f ca="1">SUM(M12:M118)</f>
        <v>1443</v>
      </c>
      <c r="N119" s="97"/>
      <c r="O119" s="280">
        <f ca="1">SUM(O12:O118)</f>
        <v>23143.25</v>
      </c>
      <c r="P119" s="80"/>
      <c r="Q119" s="81">
        <f ca="1">SUM(Q12:Q118)</f>
        <v>0</v>
      </c>
      <c r="R119" s="80"/>
      <c r="S119" s="81">
        <f ca="1">SUM(S12:S118)</f>
        <v>0</v>
      </c>
      <c r="T119" s="97"/>
      <c r="U119" s="97">
        <f ca="1">SUM(U12:U118)</f>
        <v>0</v>
      </c>
      <c r="V119" s="97"/>
      <c r="W119" s="280">
        <f ca="1">SUM(W12:W118)</f>
        <v>3690.25</v>
      </c>
      <c r="X119" s="280"/>
      <c r="Y119" s="280">
        <f ca="1">SUM(Y12:Y118)</f>
        <v>0</v>
      </c>
      <c r="Z119" s="97"/>
      <c r="AA119" s="280">
        <f ca="1">SUM(AA12:AA118)</f>
        <v>385</v>
      </c>
      <c r="AB119" s="80"/>
      <c r="AC119" s="81">
        <f ca="1">SUM(AC12:AC118)</f>
        <v>0</v>
      </c>
      <c r="AD119" s="80"/>
      <c r="AE119" s="81">
        <f ca="1">SUM(AE12:AE118)</f>
        <v>0</v>
      </c>
      <c r="AF119" s="80"/>
      <c r="AG119" s="81">
        <f ca="1">SUM(AG12:AG118)</f>
        <v>0</v>
      </c>
      <c r="AH119" s="80"/>
      <c r="AI119" s="286">
        <f ca="1">SUM(AI12:AI118)</f>
        <v>3020</v>
      </c>
      <c r="AJ119" s="280"/>
      <c r="AK119" s="280">
        <f ca="1">SUM(AK12:AK118)</f>
        <v>0</v>
      </c>
      <c r="AL119" s="280"/>
      <c r="AM119" s="280">
        <f ca="1">SUM(AM12:AM118)</f>
        <v>0</v>
      </c>
      <c r="AN119" s="80"/>
      <c r="AO119" s="286">
        <f ca="1">SUM(AO12:AO118)</f>
        <v>420</v>
      </c>
      <c r="AP119" s="80"/>
      <c r="AQ119" s="81">
        <f ca="1">SUM(AQ12:AQ118)</f>
        <v>0</v>
      </c>
      <c r="AR119" s="81"/>
      <c r="AS119" s="81">
        <f ca="1">SUM(AS12:AS118)</f>
        <v>0</v>
      </c>
      <c r="AT119" s="81">
        <f ca="1">SUM(AT13:AT118)</f>
        <v>32101.5</v>
      </c>
    </row>
    <row r="120" spans="1:47">
      <c r="C120" s="41" t="s">
        <v>25</v>
      </c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191"/>
      <c r="S120" s="191"/>
      <c r="T120" s="191"/>
      <c r="U120" s="191"/>
      <c r="V120" s="191"/>
      <c r="W120" s="191"/>
      <c r="X120" s="191"/>
      <c r="Y120" s="191"/>
      <c r="Z120" s="191"/>
      <c r="AA120" s="19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2">
        <f ca="1">SUBTOTAL(9,AT13:AT118)</f>
        <v>32101.5</v>
      </c>
    </row>
    <row r="121" spans="1:47">
      <c r="C121" s="56"/>
      <c r="F121" s="56"/>
      <c r="G121" s="56"/>
      <c r="H121" s="158"/>
      <c r="I121" s="158"/>
      <c r="J121" s="158"/>
      <c r="K121" s="158"/>
      <c r="L121" s="158"/>
      <c r="M121" s="158"/>
      <c r="N121" s="158"/>
      <c r="O121" s="158"/>
      <c r="P121" s="56"/>
      <c r="Q121" s="56"/>
      <c r="R121" s="192"/>
      <c r="S121" s="192"/>
      <c r="T121" s="192"/>
      <c r="U121" s="192"/>
      <c r="V121" s="192"/>
      <c r="W121" s="192"/>
      <c r="X121" s="192"/>
      <c r="Y121" s="192"/>
      <c r="Z121" s="192"/>
      <c r="AA121" s="192"/>
      <c r="AB121" s="56"/>
      <c r="AC121" s="56"/>
      <c r="AD121" s="158"/>
      <c r="AE121" s="158"/>
      <c r="AF121" s="158"/>
      <c r="AG121" s="158"/>
      <c r="AH121" s="158"/>
      <c r="AI121" s="158"/>
      <c r="AJ121" s="158"/>
      <c r="AK121" s="158"/>
      <c r="AL121" s="158"/>
      <c r="AM121" s="158"/>
      <c r="AN121" s="158"/>
      <c r="AO121" s="158"/>
      <c r="AP121" s="56"/>
      <c r="AQ121" s="56"/>
      <c r="AR121" s="56"/>
      <c r="AS121" s="56"/>
    </row>
    <row r="122" spans="1:47">
      <c r="A122" s="218" t="s">
        <v>309</v>
      </c>
      <c r="B122">
        <v>3.5</v>
      </c>
      <c r="AT122" s="19"/>
    </row>
    <row r="124" spans="1:47">
      <c r="AT124" s="19">
        <f ca="1">SUM(F119:AS119)</f>
        <v>32101.5</v>
      </c>
    </row>
    <row r="126" spans="1:47">
      <c r="S126" s="193">
        <f>SUM(S122:S125)</f>
        <v>0</v>
      </c>
      <c r="AN126" s="127" t="s">
        <v>412</v>
      </c>
    </row>
    <row r="131" spans="46:46">
      <c r="AT131" s="21">
        <f>SUM(AT129-AT128)</f>
        <v>0</v>
      </c>
    </row>
  </sheetData>
  <autoFilter ref="A12:AT119" xr:uid="{00000000-0009-0000-0000-00004A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19" xr:uid="{00000000-0002-0000-4A00-000000000000}">
      <formula1>Name</formula1>
    </dataValidation>
    <dataValidation type="list" allowBlank="1" showInputMessage="1" showErrorMessage="1" sqref="C12" xr:uid="{00000000-0002-0000-4A00-000001000000}">
      <formula1>Kategorie</formula1>
    </dataValidation>
    <dataValidation type="list" allowBlank="1" showInputMessage="1" showErrorMessage="1" sqref="D12" xr:uid="{00000000-0002-0000-4A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>
    <tabColor rgb="FFFF0000"/>
    <pageSetUpPr fitToPage="1"/>
  </sheetPr>
  <dimension ref="A1:AV132"/>
  <sheetViews>
    <sheetView topLeftCell="U88" zoomScale="120" zoomScaleNormal="120" zoomScaleSheetLayoutView="100" workbookViewId="0">
      <selection activeCell="N74" sqref="N7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8" t="str">
        <f>IF(Vertragsdaten!B6="","",Vertragsdaten!B6)</f>
        <v>EP SIEP</v>
      </c>
      <c r="C4" s="298"/>
      <c r="D4" s="29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44652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0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15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15</v>
      </c>
      <c r="O19" s="147">
        <f t="shared" ca="1" si="6"/>
        <v>2100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ca="1">IF(D19="",0,D19*E19)</f>
        <v>2100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30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30</v>
      </c>
      <c r="O29" s="147">
        <f t="shared" ca="1" si="6"/>
        <v>3540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3540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116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116</v>
      </c>
      <c r="O74" s="147">
        <f t="shared" ca="1" si="6"/>
        <v>8700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8700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17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17" si="24">IF($D80="",0,$D80*L80)</f>
        <v>0</v>
      </c>
      <c r="N80" s="122"/>
      <c r="O80" s="147">
        <f t="shared" ref="O80:O117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258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0</v>
      </c>
      <c r="F84" s="75"/>
      <c r="G84" s="100">
        <f t="shared" ref="G84:G117" si="27">IF($D84="",0,$D84*F84)</f>
        <v>0</v>
      </c>
      <c r="H84" s="122"/>
      <c r="I84" s="147">
        <f t="shared" ref="I84:I117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17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17" si="30">IF($D85="",0,$D85*P85)</f>
        <v>0</v>
      </c>
      <c r="R85" s="183"/>
      <c r="S85" s="184">
        <f t="shared" ref="S85:S117" si="31">IF($D85="",0,$D85*R85)</f>
        <v>0</v>
      </c>
      <c r="T85" s="183"/>
      <c r="U85" s="184">
        <f t="shared" ref="U85:U117" si="32">IF($D85="",0,$D85*T85)</f>
        <v>0</v>
      </c>
      <c r="V85" s="122"/>
      <c r="W85" s="147">
        <f t="shared" ref="W85:W117" si="33">IF($D85="",0,$D85*V85)</f>
        <v>0</v>
      </c>
      <c r="X85" s="122"/>
      <c r="Y85" s="147">
        <f t="shared" ref="Y85:Y117" si="34">IF($D85="",0,$D85*X85)</f>
        <v>0</v>
      </c>
      <c r="Z85" s="122"/>
      <c r="AA85" s="184">
        <f t="shared" ref="AA85:AA117" si="35">IF($D85="",0,$D85*Z85)</f>
        <v>0</v>
      </c>
      <c r="AB85" s="104"/>
      <c r="AC85" s="100">
        <f t="shared" ref="AC85:AC117" si="36">IF($D85="",0,$D85*AB85)</f>
        <v>0</v>
      </c>
      <c r="AD85" s="122"/>
      <c r="AE85" s="147">
        <f t="shared" ref="AE85:AE117" si="37">IF($D85="",0,$D85*AD85)</f>
        <v>0</v>
      </c>
      <c r="AF85" s="122"/>
      <c r="AG85" s="147">
        <f t="shared" ref="AG85:AG117" si="38">IF($D85="",0,$D85*AF85)</f>
        <v>0</v>
      </c>
      <c r="AH85" s="122"/>
      <c r="AI85" s="147">
        <f t="shared" ref="AI85:AI117" si="39">IF($D85="",0,$D85*AH85)</f>
        <v>0</v>
      </c>
      <c r="AJ85" s="288"/>
      <c r="AK85" s="147">
        <f t="shared" ref="AK85:AK117" si="40">IF($D85="",0,$D85*AJ85)</f>
        <v>0</v>
      </c>
      <c r="AL85" s="288"/>
      <c r="AM85" s="147">
        <f t="shared" ref="AM85:AM117" si="41">IF($D85="",0,$D85*AL85)</f>
        <v>0</v>
      </c>
      <c r="AN85" s="122"/>
      <c r="AO85" s="147">
        <f t="shared" ref="AO85:AO117" si="42">IF($D85="",0,$D85*AN85)</f>
        <v>0</v>
      </c>
      <c r="AP85" s="104"/>
      <c r="AQ85" s="100">
        <f t="shared" ref="AQ85:AQ117" si="43">IF($D85="",0,$D85*AP85)</f>
        <v>0</v>
      </c>
      <c r="AR85" s="171"/>
      <c r="AS85" s="140">
        <f t="shared" ref="AS85:AS117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115.25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>
        <v>115.25</v>
      </c>
      <c r="M89" s="147">
        <f t="shared" si="24"/>
        <v>6915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6915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17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3.5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>
        <v>3.5</v>
      </c>
      <c r="AI112" s="147">
        <f t="shared" si="39"/>
        <v>350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350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281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0</v>
      </c>
    </row>
    <row r="116" spans="1:47" ht="15" customHeight="1">
      <c r="A116" s="91" t="s">
        <v>429</v>
      </c>
      <c r="B116" s="14" t="s">
        <v>66</v>
      </c>
      <c r="C116" s="18" t="s">
        <v>7</v>
      </c>
      <c r="D116" s="19">
        <v>75</v>
      </c>
      <c r="E116" s="20">
        <f t="shared" ref="E116" si="47">F116+H116+J116+L116+N116++V116+Z116+AH116+AN116+P116+R116+T116+AB116+AD116+AF116+AP116+AR116+X116+AJ116+AL116</f>
        <v>35</v>
      </c>
      <c r="F116" s="75"/>
      <c r="G116" s="100">
        <f t="shared" ref="G116" si="48">IF($D116="",0,$D116*F116)</f>
        <v>0</v>
      </c>
      <c r="H116" s="107"/>
      <c r="I116" s="147">
        <f t="shared" ref="I116" si="49">IF($D116="",0,$D116*H116)</f>
        <v>0</v>
      </c>
      <c r="J116" s="214"/>
      <c r="K116" s="147">
        <f t="shared" ref="K116" si="50">IF($D116="",0,$D116*J116)</f>
        <v>0</v>
      </c>
      <c r="L116" s="214">
        <v>35</v>
      </c>
      <c r="M116" s="147">
        <f t="shared" ref="M116" si="51">IF($D116="",0,$D116*L116)</f>
        <v>2625</v>
      </c>
      <c r="N116" s="214"/>
      <c r="O116" s="147">
        <f t="shared" ref="O116" si="52">IF($D116="",0,$D116*N116)</f>
        <v>0</v>
      </c>
      <c r="P116" s="75"/>
      <c r="Q116" s="100">
        <f t="shared" ref="Q116" si="53">IF($D116="",0,$D116*P116)</f>
        <v>0</v>
      </c>
      <c r="R116" s="233"/>
      <c r="S116" s="184">
        <f t="shared" ref="S116" si="54">IF($D116="",0,$D116*R116)</f>
        <v>0</v>
      </c>
      <c r="T116" s="234"/>
      <c r="U116" s="184">
        <f t="shared" ref="U116" si="55">IF($D116="",0,$D116*T116)</f>
        <v>0</v>
      </c>
      <c r="V116" s="234"/>
      <c r="W116" s="184">
        <f t="shared" ref="W116" si="56">IF($D116="",0,$D116*V116)</f>
        <v>0</v>
      </c>
      <c r="X116" s="283"/>
      <c r="Y116" s="281">
        <f t="shared" ref="Y116" si="57">IF($D116="",0,$D116*X116)</f>
        <v>0</v>
      </c>
      <c r="Z116" s="183"/>
      <c r="AA116" s="184">
        <f t="shared" ref="AA116" si="58">IF($D116="",0,$D116*Z116)</f>
        <v>0</v>
      </c>
      <c r="AB116" s="75"/>
      <c r="AC116" s="100">
        <f t="shared" ref="AC116" si="59">IF($D116="",0,$D116*AB116)</f>
        <v>0</v>
      </c>
      <c r="AD116" s="107"/>
      <c r="AE116" s="147">
        <f t="shared" ref="AE116" si="60">IF($D116="",0,$D116*AD116)</f>
        <v>0</v>
      </c>
      <c r="AF116" s="107"/>
      <c r="AG116" s="147">
        <f t="shared" ref="AG116" si="61">IF($D116="",0,$D116*AF116)</f>
        <v>0</v>
      </c>
      <c r="AH116" s="107"/>
      <c r="AI116" s="147">
        <f t="shared" ref="AI116" si="62">IF($D116="",0,$D116*AH116)</f>
        <v>0</v>
      </c>
      <c r="AJ116" s="289"/>
      <c r="AK116" s="146">
        <f t="shared" ref="AK116" si="63">IF($D116="",0,$D116*AJ116)</f>
        <v>0</v>
      </c>
      <c r="AL116" s="289"/>
      <c r="AM116" s="146">
        <f t="shared" ref="AM116" si="64">IF($D116="",0,$D116*AL116)</f>
        <v>0</v>
      </c>
      <c r="AN116" s="107"/>
      <c r="AO116" s="147">
        <f t="shared" ref="AO116" si="65">IF($D116="",0,$D116*AN116)</f>
        <v>0</v>
      </c>
      <c r="AP116" s="75"/>
      <c r="AQ116" s="100">
        <f t="shared" ref="AQ116" si="66">IF($D116="",0,$D116*AP116)</f>
        <v>0</v>
      </c>
      <c r="AR116" s="171"/>
      <c r="AS116" s="140">
        <f t="shared" ref="AS116" si="67">IF($D116="",0,$D116*AR116)</f>
        <v>0</v>
      </c>
      <c r="AT116" s="83">
        <f t="shared" ref="AT116" si="68">IF(D116="",0,D116*E116)</f>
        <v>2625</v>
      </c>
    </row>
    <row r="117" spans="1:47" ht="15" customHeight="1">
      <c r="A117" s="85"/>
      <c r="B117" s="14"/>
      <c r="C117" s="18"/>
      <c r="D117" s="19"/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84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8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s="62" customFormat="1" ht="15" customHeight="1">
      <c r="A118" s="86"/>
      <c r="C118" s="63" t="s">
        <v>155</v>
      </c>
      <c r="D118" s="57"/>
      <c r="E118" s="20">
        <f t="shared" ref="E118" si="69">F118+H118+J118+P118+R118+T118+AB118+AD118+AF118+AP118+AR118</f>
        <v>0</v>
      </c>
      <c r="F118" s="76">
        <f>SUM(F12:F117)</f>
        <v>0</v>
      </c>
      <c r="G118" s="77"/>
      <c r="H118" s="154">
        <f>SUM(H12:H117)</f>
        <v>0</v>
      </c>
      <c r="I118" s="155"/>
      <c r="J118" s="207">
        <f>SUM(J12:J117)</f>
        <v>0</v>
      </c>
      <c r="K118" s="207"/>
      <c r="L118" s="290">
        <f>SUM(L12:L117)</f>
        <v>150.25</v>
      </c>
      <c r="M118" s="207"/>
      <c r="N118" s="290">
        <f>SUM(N12:N117)</f>
        <v>161</v>
      </c>
      <c r="O118" s="207"/>
      <c r="P118" s="76">
        <f>SUM(P12:P117)</f>
        <v>0</v>
      </c>
      <c r="Q118" s="77"/>
      <c r="R118" s="185">
        <f>SUM(R12:R117)</f>
        <v>0</v>
      </c>
      <c r="S118" s="186"/>
      <c r="T118" s="212">
        <f>SUM(T12:T117)</f>
        <v>0</v>
      </c>
      <c r="U118" s="212"/>
      <c r="V118" s="279">
        <f>SUM(V12:V117)</f>
        <v>0</v>
      </c>
      <c r="W118" s="212"/>
      <c r="X118" s="284">
        <f>SUM(X12:X117)</f>
        <v>0</v>
      </c>
      <c r="Y118" s="212"/>
      <c r="Z118" s="279">
        <f>SUM(Z12:Z117)</f>
        <v>0</v>
      </c>
      <c r="AA118" s="212"/>
      <c r="AB118" s="76">
        <f>SUM(AB12:AB117)</f>
        <v>0</v>
      </c>
      <c r="AC118" s="77"/>
      <c r="AD118" s="154">
        <f>SUM(AD12:AD117)</f>
        <v>0</v>
      </c>
      <c r="AE118" s="155"/>
      <c r="AF118" s="154">
        <f>SUM(AF12:AF117)</f>
        <v>0</v>
      </c>
      <c r="AG118" s="155"/>
      <c r="AH118" s="285">
        <f>SUM(AH12:AH117)</f>
        <v>3.5</v>
      </c>
      <c r="AI118" s="155"/>
      <c r="AJ118" s="207">
        <f>SUM(AJ12:AJ117)</f>
        <v>0</v>
      </c>
      <c r="AK118" s="207"/>
      <c r="AL118" s="207">
        <f>SUM(AL12:AL117)</f>
        <v>0</v>
      </c>
      <c r="AM118" s="207"/>
      <c r="AN118" s="285">
        <f>SUM(AN12:AN117)</f>
        <v>0</v>
      </c>
      <c r="AO118" s="155"/>
      <c r="AP118" s="76">
        <f>SUM(AP12:AP117)</f>
        <v>0</v>
      </c>
      <c r="AQ118" s="77"/>
      <c r="AR118" s="77">
        <f>SUM(AR12:AR117)</f>
        <v>0</v>
      </c>
      <c r="AS118" s="77"/>
      <c r="AT118" s="77"/>
    </row>
    <row r="119" spans="1:47" ht="9.75" customHeight="1">
      <c r="A119" s="87"/>
      <c r="B119" s="40"/>
      <c r="C119" s="69"/>
      <c r="D119" s="70"/>
      <c r="E119" s="70"/>
      <c r="F119" s="78"/>
      <c r="G119" s="79"/>
      <c r="H119" s="156"/>
      <c r="I119" s="157"/>
      <c r="J119" s="208"/>
      <c r="K119" s="208"/>
      <c r="L119" s="208"/>
      <c r="M119" s="208"/>
      <c r="N119" s="208"/>
      <c r="O119" s="208"/>
      <c r="P119" s="78"/>
      <c r="Q119" s="79"/>
      <c r="R119" s="187"/>
      <c r="S119" s="188"/>
      <c r="T119" s="213"/>
      <c r="U119" s="213"/>
      <c r="V119" s="213"/>
      <c r="W119" s="213"/>
      <c r="X119" s="213"/>
      <c r="Y119" s="213"/>
      <c r="Z119" s="213"/>
      <c r="AA119" s="213"/>
      <c r="AB119" s="78"/>
      <c r="AC119" s="79"/>
      <c r="AD119" s="156"/>
      <c r="AE119" s="157"/>
      <c r="AF119" s="156"/>
      <c r="AG119" s="157"/>
      <c r="AH119" s="156"/>
      <c r="AI119" s="157"/>
      <c r="AJ119" s="208"/>
      <c r="AK119" s="208"/>
      <c r="AL119" s="208"/>
      <c r="AM119" s="208"/>
      <c r="AN119" s="156"/>
      <c r="AO119" s="157"/>
      <c r="AP119" s="78"/>
      <c r="AQ119" s="79"/>
      <c r="AR119" s="70"/>
      <c r="AS119" s="70"/>
      <c r="AT119" s="70"/>
      <c r="AU119" s="65"/>
    </row>
    <row r="120" spans="1:47" s="14" customFormat="1" ht="15" customHeight="1">
      <c r="A120" s="159"/>
      <c r="B120" s="159"/>
      <c r="C120" s="67" t="s">
        <v>156</v>
      </c>
      <c r="D120" s="160"/>
      <c r="E120" s="161"/>
      <c r="F120" s="80"/>
      <c r="G120" s="81">
        <f ca="1">SUM(G12:G119)</f>
        <v>0</v>
      </c>
      <c r="H120" s="80"/>
      <c r="I120" s="81">
        <f ca="1">SUM(I12:I119)</f>
        <v>0</v>
      </c>
      <c r="J120" s="97"/>
      <c r="K120" s="97">
        <f ca="1">SUM(K12:K119)</f>
        <v>0</v>
      </c>
      <c r="L120" s="97"/>
      <c r="M120" s="280">
        <f ca="1">SUM(M12:M119)</f>
        <v>9540</v>
      </c>
      <c r="N120" s="97"/>
      <c r="O120" s="280">
        <f ca="1">SUM(O12:O119)</f>
        <v>14340</v>
      </c>
      <c r="P120" s="80"/>
      <c r="Q120" s="81">
        <f ca="1">SUM(Q12:Q119)</f>
        <v>0</v>
      </c>
      <c r="R120" s="80"/>
      <c r="S120" s="81">
        <f ca="1">SUM(S12:S119)</f>
        <v>0</v>
      </c>
      <c r="T120" s="97"/>
      <c r="U120" s="97">
        <f ca="1">SUM(U12:U119)</f>
        <v>0</v>
      </c>
      <c r="V120" s="97"/>
      <c r="W120" s="280">
        <f ca="1">SUM(W12:W119)</f>
        <v>0</v>
      </c>
      <c r="X120" s="280"/>
      <c r="Y120" s="280">
        <f ca="1">SUM(Y12:Y119)</f>
        <v>0</v>
      </c>
      <c r="Z120" s="97"/>
      <c r="AA120" s="280">
        <f ca="1">SUM(AA12:AA119)</f>
        <v>0</v>
      </c>
      <c r="AB120" s="80"/>
      <c r="AC120" s="81">
        <f ca="1">SUM(AC12:AC119)</f>
        <v>0</v>
      </c>
      <c r="AD120" s="80"/>
      <c r="AE120" s="81">
        <f ca="1">SUM(AE12:AE119)</f>
        <v>0</v>
      </c>
      <c r="AF120" s="80"/>
      <c r="AG120" s="81">
        <f ca="1">SUM(AG12:AG119)</f>
        <v>0</v>
      </c>
      <c r="AH120" s="80"/>
      <c r="AI120" s="286">
        <f ca="1">SUM(AI12:AI119)</f>
        <v>350</v>
      </c>
      <c r="AJ120" s="280"/>
      <c r="AK120" s="280">
        <f ca="1">SUM(AK12:AK119)</f>
        <v>0</v>
      </c>
      <c r="AL120" s="280"/>
      <c r="AM120" s="280">
        <f ca="1">SUM(AM12:AM119)</f>
        <v>0</v>
      </c>
      <c r="AN120" s="80"/>
      <c r="AO120" s="286">
        <f ca="1">SUM(AO12:AO119)</f>
        <v>0</v>
      </c>
      <c r="AP120" s="80"/>
      <c r="AQ120" s="81">
        <f ca="1">SUM(AQ12:AQ119)</f>
        <v>0</v>
      </c>
      <c r="AR120" s="81"/>
      <c r="AS120" s="81">
        <f ca="1">SUM(AS12:AS119)</f>
        <v>0</v>
      </c>
      <c r="AT120" s="81">
        <f ca="1">SUM(AT13:AT119)</f>
        <v>24230</v>
      </c>
    </row>
    <row r="121" spans="1:47">
      <c r="C121" s="41" t="s">
        <v>25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2">
        <f ca="1">SUBTOTAL(9,AT13:AT119)</f>
        <v>24230</v>
      </c>
    </row>
    <row r="122" spans="1:47">
      <c r="C122" s="56"/>
      <c r="F122" s="56"/>
      <c r="G122" s="56"/>
      <c r="H122" s="158"/>
      <c r="I122" s="158"/>
      <c r="J122" s="158"/>
      <c r="K122" s="158"/>
      <c r="L122" s="158"/>
      <c r="M122" s="158"/>
      <c r="N122" s="158"/>
      <c r="O122" s="158"/>
      <c r="P122" s="56"/>
      <c r="Q122" s="56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56"/>
      <c r="AC122" s="56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56"/>
      <c r="AQ122" s="56"/>
      <c r="AR122" s="56"/>
      <c r="AS122" s="56"/>
    </row>
    <row r="123" spans="1:47">
      <c r="A123" s="218" t="s">
        <v>309</v>
      </c>
      <c r="B123">
        <v>3.5</v>
      </c>
      <c r="AT123" s="19"/>
    </row>
    <row r="125" spans="1:47">
      <c r="AT125" s="19">
        <f ca="1">SUM(F120:AS120)</f>
        <v>24230</v>
      </c>
    </row>
    <row r="127" spans="1:47">
      <c r="S127" s="193">
        <f>SUM(S123:S126)</f>
        <v>0</v>
      </c>
      <c r="AN127" s="127" t="s">
        <v>412</v>
      </c>
    </row>
    <row r="132" spans="46:46">
      <c r="AT132" s="21">
        <f>SUM(AT130-AT129)</f>
        <v>0</v>
      </c>
    </row>
  </sheetData>
  <autoFilter ref="A12:AT120" xr:uid="{00000000-0009-0000-0000-00004B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D12" xr:uid="{00000000-0002-0000-4B00-000000000000}">
      <formula1>Jahr</formula1>
    </dataValidation>
    <dataValidation type="list" allowBlank="1" showInputMessage="1" showErrorMessage="1" sqref="C12" xr:uid="{00000000-0002-0000-4B00-000001000000}">
      <formula1>Kategorie</formula1>
    </dataValidation>
    <dataValidation type="list" allowBlank="1" showInputMessage="1" showErrorMessage="1" sqref="A13:A120" xr:uid="{00000000-0002-0000-4B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>
    <tabColor rgb="FFFF0000"/>
    <pageSetUpPr fitToPage="1"/>
  </sheetPr>
  <dimension ref="A1:AV132"/>
  <sheetViews>
    <sheetView topLeftCell="AF90" zoomScale="120" zoomScaleNormal="120" zoomScaleSheetLayoutView="100" workbookViewId="0">
      <selection activeCell="N102" sqref="N10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9" t="str">
        <f>IF(Vertragsdaten!B6="","",Vertragsdaten!B6)</f>
        <v>EP SIEP</v>
      </c>
      <c r="C4" s="299"/>
      <c r="D4" s="299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44682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84">
        <f t="shared" ca="1" si="10"/>
        <v>0</v>
      </c>
      <c r="X16" s="183"/>
      <c r="Y16" s="184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0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26.25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6.5</v>
      </c>
      <c r="M19" s="147">
        <f t="shared" ca="1" si="5"/>
        <v>910</v>
      </c>
      <c r="N19" s="122">
        <v>19.75</v>
      </c>
      <c r="O19" s="147">
        <f t="shared" ca="1" si="6"/>
        <v>2765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ca="1">IF(D19="",0,D19*E19)</f>
        <v>3675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66.5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66.5</v>
      </c>
      <c r="O29" s="147">
        <f t="shared" ca="1" si="6"/>
        <v>7847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7847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1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>
        <v>1</v>
      </c>
      <c r="W37" s="147">
        <f t="shared" ca="1" si="10"/>
        <v>140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140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7.5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>
        <v>7.5</v>
      </c>
      <c r="M64" s="147">
        <f t="shared" ca="1" si="5"/>
        <v>450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450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112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112</v>
      </c>
      <c r="O74" s="147">
        <f t="shared" ca="1" si="6"/>
        <v>8400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8400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17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17" si="24">IF($D80="",0,$D80*L80)</f>
        <v>0</v>
      </c>
      <c r="N80" s="122"/>
      <c r="O80" s="147">
        <f t="shared" ref="O80:O117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258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0</v>
      </c>
      <c r="F84" s="75"/>
      <c r="G84" s="100">
        <f t="shared" ref="G84:G117" si="27">IF($D84="",0,$D84*F84)</f>
        <v>0</v>
      </c>
      <c r="H84" s="122"/>
      <c r="I84" s="147">
        <f t="shared" ref="I84:I117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17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17" si="30">IF($D85="",0,$D85*P85)</f>
        <v>0</v>
      </c>
      <c r="R85" s="183"/>
      <c r="S85" s="184">
        <f t="shared" ref="S85:S117" si="31">IF($D85="",0,$D85*R85)</f>
        <v>0</v>
      </c>
      <c r="T85" s="183"/>
      <c r="U85" s="184">
        <f t="shared" ref="U85:U117" si="32">IF($D85="",0,$D85*T85)</f>
        <v>0</v>
      </c>
      <c r="V85" s="122"/>
      <c r="W85" s="147">
        <f t="shared" ref="W85:W117" si="33">IF($D85="",0,$D85*V85)</f>
        <v>0</v>
      </c>
      <c r="X85" s="122"/>
      <c r="Y85" s="147">
        <f t="shared" ref="Y85:Y117" si="34">IF($D85="",0,$D85*X85)</f>
        <v>0</v>
      </c>
      <c r="Z85" s="122"/>
      <c r="AA85" s="184">
        <f t="shared" ref="AA85:AA117" si="35">IF($D85="",0,$D85*Z85)</f>
        <v>0</v>
      </c>
      <c r="AB85" s="104"/>
      <c r="AC85" s="100">
        <f t="shared" ref="AC85:AC117" si="36">IF($D85="",0,$D85*AB85)</f>
        <v>0</v>
      </c>
      <c r="AD85" s="122"/>
      <c r="AE85" s="147">
        <f t="shared" ref="AE85:AE117" si="37">IF($D85="",0,$D85*AD85)</f>
        <v>0</v>
      </c>
      <c r="AF85" s="122"/>
      <c r="AG85" s="147">
        <f t="shared" ref="AG85:AG117" si="38">IF($D85="",0,$D85*AF85)</f>
        <v>0</v>
      </c>
      <c r="AH85" s="122"/>
      <c r="AI85" s="147">
        <f t="shared" ref="AI85:AI117" si="39">IF($D85="",0,$D85*AH85)</f>
        <v>0</v>
      </c>
      <c r="AJ85" s="288"/>
      <c r="AK85" s="147">
        <f t="shared" ref="AK85:AK117" si="40">IF($D85="",0,$D85*AJ85)</f>
        <v>0</v>
      </c>
      <c r="AL85" s="288"/>
      <c r="AM85" s="147">
        <f t="shared" ref="AM85:AM117" si="41">IF($D85="",0,$D85*AL85)</f>
        <v>0</v>
      </c>
      <c r="AN85" s="122"/>
      <c r="AO85" s="147">
        <f t="shared" ref="AO85:AO117" si="42">IF($D85="",0,$D85*AN85)</f>
        <v>0</v>
      </c>
      <c r="AP85" s="104"/>
      <c r="AQ85" s="100">
        <f t="shared" ref="AQ85:AQ117" si="43">IF($D85="",0,$D85*AP85)</f>
        <v>0</v>
      </c>
      <c r="AR85" s="171"/>
      <c r="AS85" s="140">
        <f t="shared" ref="AS85:AS117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68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>
        <v>68</v>
      </c>
      <c r="M89" s="147">
        <f t="shared" si="24"/>
        <v>4080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4080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17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2.5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>
        <v>2.5</v>
      </c>
      <c r="O101" s="147">
        <f t="shared" si="25"/>
        <v>87.5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87.5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281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0</v>
      </c>
    </row>
    <row r="116" spans="1:47" ht="15" customHeight="1">
      <c r="A116" s="91" t="s">
        <v>429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281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85"/>
      <c r="B117" s="14"/>
      <c r="C117" s="18"/>
      <c r="D117" s="19"/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84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8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s="62" customFormat="1" ht="15" customHeight="1">
      <c r="A118" s="86"/>
      <c r="C118" s="63" t="s">
        <v>155</v>
      </c>
      <c r="D118" s="57"/>
      <c r="E118" s="20">
        <f t="shared" ref="E118" si="47">F118+H118+J118+P118+R118+T118+AB118+AD118+AF118+AP118+AR118</f>
        <v>0</v>
      </c>
      <c r="F118" s="76">
        <f>SUM(F12:F117)</f>
        <v>0</v>
      </c>
      <c r="G118" s="77"/>
      <c r="H118" s="154">
        <f>SUM(H12:H117)</f>
        <v>0</v>
      </c>
      <c r="I118" s="155"/>
      <c r="J118" s="207">
        <f>SUM(J12:J117)</f>
        <v>0</v>
      </c>
      <c r="K118" s="207"/>
      <c r="L118" s="290">
        <f>SUM(L12:L117)</f>
        <v>82</v>
      </c>
      <c r="M118" s="207"/>
      <c r="N118" s="290">
        <f>SUM(N12:N117)</f>
        <v>200.75</v>
      </c>
      <c r="O118" s="207"/>
      <c r="P118" s="76">
        <f>SUM(P12:P117)</f>
        <v>0</v>
      </c>
      <c r="Q118" s="77"/>
      <c r="R118" s="185">
        <f>SUM(R12:R117)</f>
        <v>0</v>
      </c>
      <c r="S118" s="186"/>
      <c r="T118" s="212">
        <f>SUM(T12:T117)</f>
        <v>0</v>
      </c>
      <c r="U118" s="212"/>
      <c r="V118" s="279">
        <f>SUM(V12:V117)</f>
        <v>1</v>
      </c>
      <c r="W118" s="212"/>
      <c r="X118" s="284">
        <f>SUM(X12:X117)</f>
        <v>0</v>
      </c>
      <c r="Y118" s="212"/>
      <c r="Z118" s="279">
        <f>SUM(Z12:Z117)</f>
        <v>0</v>
      </c>
      <c r="AA118" s="212"/>
      <c r="AB118" s="76">
        <f>SUM(AB12:AB117)</f>
        <v>0</v>
      </c>
      <c r="AC118" s="77"/>
      <c r="AD118" s="154">
        <f>SUM(AD12:AD117)</f>
        <v>0</v>
      </c>
      <c r="AE118" s="155"/>
      <c r="AF118" s="154">
        <f>SUM(AF12:AF117)</f>
        <v>0</v>
      </c>
      <c r="AG118" s="155"/>
      <c r="AH118" s="285">
        <f>SUM(AH12:AH117)</f>
        <v>0</v>
      </c>
      <c r="AI118" s="155"/>
      <c r="AJ118" s="207">
        <f>SUM(AJ12:AJ117)</f>
        <v>0</v>
      </c>
      <c r="AK118" s="207"/>
      <c r="AL118" s="207">
        <f>SUM(AL12:AL117)</f>
        <v>0</v>
      </c>
      <c r="AM118" s="207"/>
      <c r="AN118" s="285">
        <f>SUM(AN12:AN117)</f>
        <v>0</v>
      </c>
      <c r="AO118" s="155"/>
      <c r="AP118" s="76">
        <f>SUM(AP12:AP117)</f>
        <v>0</v>
      </c>
      <c r="AQ118" s="77"/>
      <c r="AR118" s="77">
        <f>SUM(AR12:AR117)</f>
        <v>0</v>
      </c>
      <c r="AS118" s="77"/>
      <c r="AT118" s="77"/>
    </row>
    <row r="119" spans="1:47" ht="9.75" customHeight="1">
      <c r="A119" s="87"/>
      <c r="B119" s="40"/>
      <c r="C119" s="69"/>
      <c r="D119" s="70"/>
      <c r="E119" s="70"/>
      <c r="F119" s="78"/>
      <c r="G119" s="79"/>
      <c r="H119" s="156"/>
      <c r="I119" s="157"/>
      <c r="J119" s="208"/>
      <c r="K119" s="208"/>
      <c r="L119" s="208"/>
      <c r="M119" s="208"/>
      <c r="N119" s="208"/>
      <c r="O119" s="208"/>
      <c r="P119" s="78"/>
      <c r="Q119" s="79"/>
      <c r="R119" s="187"/>
      <c r="S119" s="188"/>
      <c r="T119" s="213"/>
      <c r="U119" s="213"/>
      <c r="V119" s="213"/>
      <c r="W119" s="213"/>
      <c r="X119" s="213"/>
      <c r="Y119" s="213"/>
      <c r="Z119" s="213"/>
      <c r="AA119" s="213"/>
      <c r="AB119" s="78"/>
      <c r="AC119" s="79"/>
      <c r="AD119" s="156"/>
      <c r="AE119" s="157"/>
      <c r="AF119" s="156"/>
      <c r="AG119" s="157"/>
      <c r="AH119" s="156"/>
      <c r="AI119" s="157"/>
      <c r="AJ119" s="208"/>
      <c r="AK119" s="208"/>
      <c r="AL119" s="208"/>
      <c r="AM119" s="208"/>
      <c r="AN119" s="156"/>
      <c r="AO119" s="157"/>
      <c r="AP119" s="78"/>
      <c r="AQ119" s="79"/>
      <c r="AR119" s="70"/>
      <c r="AS119" s="70"/>
      <c r="AT119" s="70"/>
      <c r="AU119" s="65"/>
    </row>
    <row r="120" spans="1:47" s="14" customFormat="1" ht="15" customHeight="1">
      <c r="A120" s="159"/>
      <c r="B120" s="159"/>
      <c r="C120" s="67" t="s">
        <v>156</v>
      </c>
      <c r="D120" s="160"/>
      <c r="E120" s="161"/>
      <c r="F120" s="80"/>
      <c r="G120" s="81">
        <f ca="1">SUM(G12:G119)</f>
        <v>0</v>
      </c>
      <c r="H120" s="80"/>
      <c r="I120" s="81">
        <f ca="1">SUM(I12:I119)</f>
        <v>0</v>
      </c>
      <c r="J120" s="97"/>
      <c r="K120" s="97">
        <f ca="1">SUM(K12:K119)</f>
        <v>0</v>
      </c>
      <c r="L120" s="97"/>
      <c r="M120" s="280">
        <f ca="1">SUM(M12:M119)</f>
        <v>5440</v>
      </c>
      <c r="N120" s="97"/>
      <c r="O120" s="280">
        <f ca="1">SUM(O12:O119)</f>
        <v>19099.5</v>
      </c>
      <c r="P120" s="80"/>
      <c r="Q120" s="81">
        <f ca="1">SUM(Q12:Q119)</f>
        <v>0</v>
      </c>
      <c r="R120" s="80"/>
      <c r="S120" s="81">
        <f ca="1">SUM(S12:S119)</f>
        <v>0</v>
      </c>
      <c r="T120" s="97"/>
      <c r="U120" s="97">
        <f ca="1">SUM(U12:U119)</f>
        <v>0</v>
      </c>
      <c r="V120" s="97"/>
      <c r="W120" s="280">
        <f ca="1">SUM(W12:W119)</f>
        <v>140</v>
      </c>
      <c r="X120" s="280"/>
      <c r="Y120" s="280">
        <f ca="1">SUM(Y12:Y119)</f>
        <v>0</v>
      </c>
      <c r="Z120" s="97"/>
      <c r="AA120" s="280">
        <f ca="1">SUM(AA12:AA119)</f>
        <v>0</v>
      </c>
      <c r="AB120" s="80"/>
      <c r="AC120" s="81">
        <f ca="1">SUM(AC12:AC119)</f>
        <v>0</v>
      </c>
      <c r="AD120" s="80"/>
      <c r="AE120" s="81">
        <f ca="1">SUM(AE12:AE119)</f>
        <v>0</v>
      </c>
      <c r="AF120" s="80"/>
      <c r="AG120" s="81">
        <f ca="1">SUM(AG12:AG119)</f>
        <v>0</v>
      </c>
      <c r="AH120" s="80"/>
      <c r="AI120" s="286">
        <f ca="1">SUM(AI12:AI119)</f>
        <v>0</v>
      </c>
      <c r="AJ120" s="280"/>
      <c r="AK120" s="280">
        <f ca="1">SUM(AK12:AK119)</f>
        <v>0</v>
      </c>
      <c r="AL120" s="280"/>
      <c r="AM120" s="280">
        <f ca="1">SUM(AM12:AM119)</f>
        <v>0</v>
      </c>
      <c r="AN120" s="80"/>
      <c r="AO120" s="286">
        <f ca="1">SUM(AO12:AO119)</f>
        <v>0</v>
      </c>
      <c r="AP120" s="80"/>
      <c r="AQ120" s="81">
        <f ca="1">SUM(AQ12:AQ119)</f>
        <v>0</v>
      </c>
      <c r="AR120" s="81"/>
      <c r="AS120" s="81">
        <f ca="1">SUM(AS12:AS119)</f>
        <v>0</v>
      </c>
      <c r="AT120" s="81">
        <f ca="1">SUM(AT13:AT119)</f>
        <v>24679.5</v>
      </c>
    </row>
    <row r="121" spans="1:47">
      <c r="C121" s="41" t="s">
        <v>25</v>
      </c>
      <c r="F121" s="41"/>
      <c r="G121" s="41"/>
      <c r="H121" s="41"/>
      <c r="I121" s="41"/>
      <c r="J121" s="41"/>
      <c r="K121" s="41"/>
      <c r="L121" s="41"/>
      <c r="M121" s="41"/>
      <c r="N121" s="41"/>
      <c r="O121" s="41"/>
      <c r="P121" s="41"/>
      <c r="Q121" s="41"/>
      <c r="R121" s="191"/>
      <c r="S121" s="191"/>
      <c r="T121" s="191"/>
      <c r="U121" s="191"/>
      <c r="V121" s="191"/>
      <c r="W121" s="191"/>
      <c r="X121" s="191"/>
      <c r="Y121" s="191"/>
      <c r="Z121" s="191"/>
      <c r="AA121" s="191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1"/>
      <c r="AM121" s="41"/>
      <c r="AN121" s="41"/>
      <c r="AO121" s="41"/>
      <c r="AP121" s="41"/>
      <c r="AQ121" s="41"/>
      <c r="AR121" s="41"/>
      <c r="AS121" s="41"/>
      <c r="AT121" s="42">
        <f ca="1">SUBTOTAL(9,AT13:AT119)</f>
        <v>24679.5</v>
      </c>
    </row>
    <row r="122" spans="1:47">
      <c r="C122" s="56"/>
      <c r="F122" s="56"/>
      <c r="G122" s="56"/>
      <c r="H122" s="158"/>
      <c r="I122" s="158"/>
      <c r="J122" s="158"/>
      <c r="K122" s="158"/>
      <c r="L122" s="158"/>
      <c r="M122" s="158"/>
      <c r="N122" s="158"/>
      <c r="O122" s="158"/>
      <c r="P122" s="56"/>
      <c r="Q122" s="56"/>
      <c r="R122" s="192"/>
      <c r="S122" s="192"/>
      <c r="T122" s="192"/>
      <c r="U122" s="192"/>
      <c r="V122" s="192"/>
      <c r="W122" s="192"/>
      <c r="X122" s="192"/>
      <c r="Y122" s="192"/>
      <c r="Z122" s="192"/>
      <c r="AA122" s="192"/>
      <c r="AB122" s="56"/>
      <c r="AC122" s="56"/>
      <c r="AD122" s="158"/>
      <c r="AE122" s="158"/>
      <c r="AF122" s="158"/>
      <c r="AG122" s="158"/>
      <c r="AH122" s="158"/>
      <c r="AI122" s="158"/>
      <c r="AJ122" s="158"/>
      <c r="AK122" s="158"/>
      <c r="AL122" s="158"/>
      <c r="AM122" s="158"/>
      <c r="AN122" s="158"/>
      <c r="AO122" s="158"/>
      <c r="AP122" s="56"/>
      <c r="AQ122" s="56"/>
      <c r="AR122" s="56"/>
      <c r="AS122" s="56"/>
    </row>
    <row r="123" spans="1:47">
      <c r="A123" s="218" t="s">
        <v>309</v>
      </c>
      <c r="B123">
        <v>3.5</v>
      </c>
      <c r="AT123" s="19"/>
    </row>
    <row r="125" spans="1:47">
      <c r="AT125" s="19">
        <f ca="1">SUM(F120:AS120)</f>
        <v>24679.5</v>
      </c>
    </row>
    <row r="127" spans="1:47">
      <c r="S127" s="193">
        <f>SUM(S123:S126)</f>
        <v>0</v>
      </c>
      <c r="AN127" s="127" t="s">
        <v>412</v>
      </c>
    </row>
    <row r="132" spans="46:46">
      <c r="AT132" s="21">
        <f>SUM(AT130-AT129)</f>
        <v>0</v>
      </c>
    </row>
  </sheetData>
  <autoFilter ref="A12:AT120" xr:uid="{00000000-0009-0000-0000-00004C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20" xr:uid="{00000000-0002-0000-4C00-000000000000}">
      <formula1>Name</formula1>
    </dataValidation>
    <dataValidation type="list" allowBlank="1" showInputMessage="1" showErrorMessage="1" sqref="C12" xr:uid="{00000000-0002-0000-4C00-000001000000}">
      <formula1>Kategorie</formula1>
    </dataValidation>
    <dataValidation type="list" allowBlank="1" showInputMessage="1" showErrorMessage="1" sqref="D12" xr:uid="{00000000-0002-0000-4C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>
    <tabColor rgb="FFFF0000"/>
    <pageSetUpPr fitToPage="1"/>
  </sheetPr>
  <dimension ref="A1:AV135"/>
  <sheetViews>
    <sheetView topLeftCell="AF100" zoomScale="120" zoomScaleNormal="120" zoomScaleSheetLayoutView="100" workbookViewId="0">
      <selection activeCell="AA123" sqref="AA12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299" t="str">
        <f>IF(Vertragsdaten!B6="","",Vertragsdaten!B6)</f>
        <v>EP SIEP</v>
      </c>
      <c r="C4" s="299"/>
      <c r="D4" s="299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44713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5.25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304">
        <f t="shared" ca="1" si="10"/>
        <v>0</v>
      </c>
      <c r="X16" s="183">
        <v>5.25</v>
      </c>
      <c r="Y16" s="304">
        <f t="shared" ca="1" si="11"/>
        <v>619.5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619.5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35.5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4</v>
      </c>
      <c r="M19" s="304">
        <f t="shared" ca="1" si="5"/>
        <v>560</v>
      </c>
      <c r="N19" s="122">
        <f>1.5+28</f>
        <v>29.5</v>
      </c>
      <c r="O19" s="304">
        <f t="shared" ca="1" si="6"/>
        <v>4130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1</v>
      </c>
      <c r="AA19" s="304">
        <f t="shared" ca="1" si="12"/>
        <v>140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>
        <v>1</v>
      </c>
      <c r="AO19" s="304">
        <f t="shared" ca="1" si="19"/>
        <v>140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4970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1.75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>
        <v>1.75</v>
      </c>
      <c r="O26" s="304">
        <f t="shared" ca="1" si="6"/>
        <v>245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245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4.5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>
        <v>4.5</v>
      </c>
      <c r="M28" s="304">
        <f t="shared" si="5"/>
        <v>531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531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40.5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40.5</v>
      </c>
      <c r="O29" s="304">
        <f t="shared" ca="1" si="6"/>
        <v>4779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4779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137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137</v>
      </c>
      <c r="O74" s="304">
        <f t="shared" ca="1" si="6"/>
        <v>10275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10275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20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20" si="24">IF($D80="",0,$D80*L80)</f>
        <v>0</v>
      </c>
      <c r="N80" s="122"/>
      <c r="O80" s="147">
        <f t="shared" ref="O80:O120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365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1.75</v>
      </c>
      <c r="F84" s="75"/>
      <c r="G84" s="100">
        <f t="shared" ref="G84:G120" si="27">IF($D84="",0,$D84*F84)</f>
        <v>0</v>
      </c>
      <c r="H84" s="122"/>
      <c r="I84" s="147">
        <f t="shared" ref="I84:I120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>
        <v>1.75</v>
      </c>
      <c r="O84" s="304">
        <f t="shared" si="25"/>
        <v>175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175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20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20" si="30">IF($D85="",0,$D85*P85)</f>
        <v>0</v>
      </c>
      <c r="R85" s="183"/>
      <c r="S85" s="184">
        <f t="shared" ref="S85:S120" si="31">IF($D85="",0,$D85*R85)</f>
        <v>0</v>
      </c>
      <c r="T85" s="183"/>
      <c r="U85" s="184">
        <f t="shared" ref="U85:U120" si="32">IF($D85="",0,$D85*T85)</f>
        <v>0</v>
      </c>
      <c r="V85" s="122"/>
      <c r="W85" s="147">
        <f t="shared" ref="W85:W120" si="33">IF($D85="",0,$D85*V85)</f>
        <v>0</v>
      </c>
      <c r="X85" s="122"/>
      <c r="Y85" s="147">
        <f t="shared" ref="Y85:Y120" si="34">IF($D85="",0,$D85*X85)</f>
        <v>0</v>
      </c>
      <c r="Z85" s="122"/>
      <c r="AA85" s="184">
        <f t="shared" ref="AA85:AA120" si="35">IF($D85="",0,$D85*Z85)</f>
        <v>0</v>
      </c>
      <c r="AB85" s="104"/>
      <c r="AC85" s="100">
        <f t="shared" ref="AC85:AC120" si="36">IF($D85="",0,$D85*AB85)</f>
        <v>0</v>
      </c>
      <c r="AD85" s="122"/>
      <c r="AE85" s="147">
        <f t="shared" ref="AE85:AE120" si="37">IF($D85="",0,$D85*AD85)</f>
        <v>0</v>
      </c>
      <c r="AF85" s="122"/>
      <c r="AG85" s="147">
        <f t="shared" ref="AG85:AG120" si="38">IF($D85="",0,$D85*AF85)</f>
        <v>0</v>
      </c>
      <c r="AH85" s="122"/>
      <c r="AI85" s="147">
        <f t="shared" ref="AI85:AI120" si="39">IF($D85="",0,$D85*AH85)</f>
        <v>0</v>
      </c>
      <c r="AJ85" s="288"/>
      <c r="AK85" s="147">
        <f t="shared" ref="AK85:AK120" si="40">IF($D85="",0,$D85*AJ85)</f>
        <v>0</v>
      </c>
      <c r="AL85" s="288"/>
      <c r="AM85" s="147">
        <f t="shared" ref="AM85:AM120" si="41">IF($D85="",0,$D85*AL85)</f>
        <v>0</v>
      </c>
      <c r="AN85" s="122"/>
      <c r="AO85" s="147">
        <f t="shared" ref="AO85:AO120" si="42">IF($D85="",0,$D85*AN85)</f>
        <v>0</v>
      </c>
      <c r="AP85" s="104"/>
      <c r="AQ85" s="100">
        <f t="shared" ref="AQ85:AQ120" si="43">IF($D85="",0,$D85*AP85)</f>
        <v>0</v>
      </c>
      <c r="AR85" s="171"/>
      <c r="AS85" s="140">
        <f t="shared" ref="AS85:AS120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112.75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>
        <v>112.75</v>
      </c>
      <c r="M89" s="304">
        <f t="shared" si="24"/>
        <v>6765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6765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20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10.75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>
        <v>10.75</v>
      </c>
      <c r="M99" s="304">
        <f t="shared" si="24"/>
        <v>376.25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376.25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3.5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304">
        <f t="shared" si="39"/>
        <v>0</v>
      </c>
      <c r="AJ111" s="289"/>
      <c r="AK111" s="146">
        <f t="shared" si="40"/>
        <v>0</v>
      </c>
      <c r="AL111" s="289">
        <v>3.5</v>
      </c>
      <c r="AM111" s="146">
        <f t="shared" si="41"/>
        <v>413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413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304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7.25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>
        <v>4.25</v>
      </c>
      <c r="W114" s="304">
        <f t="shared" si="33"/>
        <v>501.5</v>
      </c>
      <c r="X114" s="283">
        <v>3</v>
      </c>
      <c r="Y114" s="306">
        <f t="shared" si="34"/>
        <v>354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855.5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0.75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>
        <v>0.75</v>
      </c>
      <c r="Y115" s="306">
        <f t="shared" si="34"/>
        <v>56.25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56.25</v>
      </c>
    </row>
    <row r="116" spans="1:47" ht="15" customHeight="1">
      <c r="A116" s="91" t="s">
        <v>429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281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436</v>
      </c>
      <c r="B117" s="14" t="s">
        <v>66</v>
      </c>
      <c r="C117" s="18" t="s">
        <v>7</v>
      </c>
      <c r="D117" s="19">
        <v>75</v>
      </c>
      <c r="E117" s="20">
        <f t="shared" ref="E117:E119" si="47">F117+H117+J117+L117+N117++V117+Z117+AH117+AN117+P117+R117+T117+AB117+AD117+AF117+AP117+AR117+X117+AJ117+AL117</f>
        <v>20.75</v>
      </c>
      <c r="F117" s="75"/>
      <c r="G117" s="100">
        <f t="shared" ref="G117:G119" si="48">IF($D117="",0,$D117*F117)</f>
        <v>0</v>
      </c>
      <c r="H117" s="107"/>
      <c r="I117" s="147">
        <f t="shared" ref="I117:I119" si="49">IF($D117="",0,$D117*H117)</f>
        <v>0</v>
      </c>
      <c r="J117" s="214"/>
      <c r="K117" s="147">
        <f t="shared" ref="K117:K119" si="50">IF($D117="",0,$D117*J117)</f>
        <v>0</v>
      </c>
      <c r="L117" s="214"/>
      <c r="M117" s="147">
        <f t="shared" ref="M117:M119" si="51">IF($D117="",0,$D117*L117)</f>
        <v>0</v>
      </c>
      <c r="N117" s="214"/>
      <c r="O117" s="147">
        <f t="shared" ref="O117:O119" si="52">IF($D117="",0,$D117*N117)</f>
        <v>0</v>
      </c>
      <c r="P117" s="75"/>
      <c r="Q117" s="100">
        <f t="shared" ref="Q117:Q119" si="53">IF($D117="",0,$D117*P117)</f>
        <v>0</v>
      </c>
      <c r="R117" s="233"/>
      <c r="S117" s="184">
        <f t="shared" ref="S117:S119" si="54">IF($D117="",0,$D117*R117)</f>
        <v>0</v>
      </c>
      <c r="T117" s="234"/>
      <c r="U117" s="184">
        <f t="shared" ref="U117:U119" si="55">IF($D117="",0,$D117*T117)</f>
        <v>0</v>
      </c>
      <c r="V117" s="234">
        <v>20.75</v>
      </c>
      <c r="W117" s="304">
        <f t="shared" ref="W117:W119" si="56">IF($D117="",0,$D117*V117)</f>
        <v>1556.25</v>
      </c>
      <c r="X117" s="283"/>
      <c r="Y117" s="281">
        <f t="shared" ref="Y117:Y119" si="57">IF($D117="",0,$D117*X117)</f>
        <v>0</v>
      </c>
      <c r="Z117" s="183"/>
      <c r="AA117" s="184">
        <f t="shared" ref="AA117:AA119" si="58">IF($D117="",0,$D117*Z117)</f>
        <v>0</v>
      </c>
      <c r="AB117" s="75"/>
      <c r="AC117" s="100">
        <f t="shared" ref="AC117:AC119" si="59">IF($D117="",0,$D117*AB117)</f>
        <v>0</v>
      </c>
      <c r="AD117" s="107"/>
      <c r="AE117" s="147">
        <f t="shared" ref="AE117:AE119" si="60">IF($D117="",0,$D117*AD117)</f>
        <v>0</v>
      </c>
      <c r="AF117" s="107"/>
      <c r="AG117" s="147">
        <f t="shared" ref="AG117:AG119" si="61">IF($D117="",0,$D117*AF117)</f>
        <v>0</v>
      </c>
      <c r="AH117" s="107"/>
      <c r="AI117" s="147">
        <f t="shared" ref="AI117:AI119" si="62">IF($D117="",0,$D117*AH117)</f>
        <v>0</v>
      </c>
      <c r="AJ117" s="289"/>
      <c r="AK117" s="146">
        <f t="shared" ref="AK117:AK119" si="63">IF($D117="",0,$D117*AJ117)</f>
        <v>0</v>
      </c>
      <c r="AL117" s="289"/>
      <c r="AM117" s="146">
        <f t="shared" ref="AM117:AM119" si="64">IF($D117="",0,$D117*AL117)</f>
        <v>0</v>
      </c>
      <c r="AN117" s="107"/>
      <c r="AO117" s="147">
        <f t="shared" ref="AO117:AO119" si="65">IF($D117="",0,$D117*AN117)</f>
        <v>0</v>
      </c>
      <c r="AP117" s="75"/>
      <c r="AQ117" s="100">
        <f t="shared" ref="AQ117:AQ119" si="66">IF($D117="",0,$D117*AP117)</f>
        <v>0</v>
      </c>
      <c r="AR117" s="171"/>
      <c r="AS117" s="140">
        <f t="shared" ref="AS117:AS119" si="67">IF($D117="",0,$D117*AR117)</f>
        <v>0</v>
      </c>
      <c r="AT117" s="83">
        <f t="shared" si="23"/>
        <v>1556.25</v>
      </c>
    </row>
    <row r="118" spans="1:47" ht="15" customHeight="1">
      <c r="A118" s="91" t="s">
        <v>437</v>
      </c>
      <c r="B118" s="14" t="s">
        <v>66</v>
      </c>
      <c r="C118" s="18" t="s">
        <v>6</v>
      </c>
      <c r="D118" s="19">
        <v>100</v>
      </c>
      <c r="E118" s="20">
        <f t="shared" si="47"/>
        <v>28</v>
      </c>
      <c r="F118" s="75"/>
      <c r="G118" s="100">
        <f t="shared" si="48"/>
        <v>0</v>
      </c>
      <c r="H118" s="107"/>
      <c r="I118" s="147">
        <f t="shared" si="49"/>
        <v>0</v>
      </c>
      <c r="J118" s="214"/>
      <c r="K118" s="147">
        <f t="shared" si="50"/>
        <v>0</v>
      </c>
      <c r="L118" s="214"/>
      <c r="M118" s="147">
        <f t="shared" si="51"/>
        <v>0</v>
      </c>
      <c r="N118" s="214"/>
      <c r="O118" s="147">
        <f t="shared" si="52"/>
        <v>0</v>
      </c>
      <c r="P118" s="75"/>
      <c r="Q118" s="100">
        <f t="shared" si="53"/>
        <v>0</v>
      </c>
      <c r="R118" s="233"/>
      <c r="S118" s="184">
        <f t="shared" si="54"/>
        <v>0</v>
      </c>
      <c r="T118" s="234"/>
      <c r="U118" s="184">
        <f t="shared" si="55"/>
        <v>0</v>
      </c>
      <c r="V118" s="234"/>
      <c r="W118" s="184">
        <f t="shared" si="56"/>
        <v>0</v>
      </c>
      <c r="X118" s="283"/>
      <c r="Y118" s="281">
        <f t="shared" si="57"/>
        <v>0</v>
      </c>
      <c r="Z118" s="183"/>
      <c r="AA118" s="184">
        <f t="shared" si="58"/>
        <v>0</v>
      </c>
      <c r="AB118" s="75"/>
      <c r="AC118" s="100">
        <f t="shared" si="59"/>
        <v>0</v>
      </c>
      <c r="AD118" s="107"/>
      <c r="AE118" s="147">
        <f t="shared" si="60"/>
        <v>0</v>
      </c>
      <c r="AF118" s="107"/>
      <c r="AG118" s="147">
        <f t="shared" si="61"/>
        <v>0</v>
      </c>
      <c r="AH118" s="107"/>
      <c r="AI118" s="304">
        <f t="shared" si="62"/>
        <v>0</v>
      </c>
      <c r="AJ118" s="289"/>
      <c r="AK118" s="146">
        <f t="shared" si="63"/>
        <v>0</v>
      </c>
      <c r="AL118" s="289">
        <v>28</v>
      </c>
      <c r="AM118" s="146">
        <f t="shared" si="64"/>
        <v>2800</v>
      </c>
      <c r="AN118" s="107"/>
      <c r="AO118" s="147">
        <f t="shared" si="65"/>
        <v>0</v>
      </c>
      <c r="AP118" s="75"/>
      <c r="AQ118" s="100">
        <f t="shared" si="66"/>
        <v>0</v>
      </c>
      <c r="AR118" s="171"/>
      <c r="AS118" s="140">
        <f t="shared" si="67"/>
        <v>0</v>
      </c>
      <c r="AT118" s="83">
        <f t="shared" si="23"/>
        <v>2800</v>
      </c>
    </row>
    <row r="119" spans="1:47" ht="15" customHeight="1">
      <c r="A119" s="91" t="s">
        <v>438</v>
      </c>
      <c r="B119" s="14" t="s">
        <v>66</v>
      </c>
      <c r="C119" s="18" t="s">
        <v>9</v>
      </c>
      <c r="D119" s="19">
        <v>35</v>
      </c>
      <c r="E119" s="20">
        <f t="shared" si="47"/>
        <v>16.5</v>
      </c>
      <c r="F119" s="75"/>
      <c r="G119" s="100">
        <f t="shared" si="48"/>
        <v>0</v>
      </c>
      <c r="H119" s="107"/>
      <c r="I119" s="147">
        <f t="shared" si="49"/>
        <v>0</v>
      </c>
      <c r="J119" s="214"/>
      <c r="K119" s="147">
        <f t="shared" si="50"/>
        <v>0</v>
      </c>
      <c r="L119" s="214">
        <v>16.5</v>
      </c>
      <c r="M119" s="304">
        <f t="shared" si="51"/>
        <v>577.5</v>
      </c>
      <c r="N119" s="214"/>
      <c r="O119" s="147">
        <f t="shared" si="52"/>
        <v>0</v>
      </c>
      <c r="P119" s="75"/>
      <c r="Q119" s="100">
        <f t="shared" si="53"/>
        <v>0</v>
      </c>
      <c r="R119" s="233"/>
      <c r="S119" s="184">
        <f t="shared" si="54"/>
        <v>0</v>
      </c>
      <c r="T119" s="234"/>
      <c r="U119" s="184">
        <f t="shared" si="55"/>
        <v>0</v>
      </c>
      <c r="V119" s="234"/>
      <c r="W119" s="184">
        <f t="shared" si="56"/>
        <v>0</v>
      </c>
      <c r="X119" s="283"/>
      <c r="Y119" s="281">
        <f t="shared" si="57"/>
        <v>0</v>
      </c>
      <c r="Z119" s="183"/>
      <c r="AA119" s="184">
        <f t="shared" si="58"/>
        <v>0</v>
      </c>
      <c r="AB119" s="75"/>
      <c r="AC119" s="100">
        <f t="shared" si="59"/>
        <v>0</v>
      </c>
      <c r="AD119" s="107"/>
      <c r="AE119" s="147">
        <f t="shared" si="60"/>
        <v>0</v>
      </c>
      <c r="AF119" s="107"/>
      <c r="AG119" s="147">
        <f t="shared" si="61"/>
        <v>0</v>
      </c>
      <c r="AH119" s="107"/>
      <c r="AI119" s="147">
        <f t="shared" si="62"/>
        <v>0</v>
      </c>
      <c r="AJ119" s="289"/>
      <c r="AK119" s="146">
        <f t="shared" si="63"/>
        <v>0</v>
      </c>
      <c r="AL119" s="289"/>
      <c r="AM119" s="146">
        <f t="shared" si="64"/>
        <v>0</v>
      </c>
      <c r="AN119" s="107"/>
      <c r="AO119" s="147">
        <f t="shared" si="65"/>
        <v>0</v>
      </c>
      <c r="AP119" s="75"/>
      <c r="AQ119" s="100">
        <f t="shared" si="66"/>
        <v>0</v>
      </c>
      <c r="AR119" s="171"/>
      <c r="AS119" s="140">
        <f t="shared" si="67"/>
        <v>0</v>
      </c>
      <c r="AT119" s="83">
        <f>IF(D119="",0,D119*E119)</f>
        <v>577.5</v>
      </c>
    </row>
    <row r="120" spans="1:47" ht="15" customHeight="1">
      <c r="A120" s="85"/>
      <c r="B120" s="14"/>
      <c r="C120" s="18"/>
      <c r="D120" s="19"/>
      <c r="E120" s="20">
        <f t="shared" si="45"/>
        <v>0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/>
      <c r="O120" s="147">
        <f t="shared" si="25"/>
        <v>0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/>
      <c r="AI120" s="147">
        <f t="shared" si="39"/>
        <v>0</v>
      </c>
      <c r="AJ120" s="289"/>
      <c r="AK120" s="146">
        <f t="shared" si="40"/>
        <v>0</v>
      </c>
      <c r="AL120" s="288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0</v>
      </c>
    </row>
    <row r="121" spans="1:47" s="62" customFormat="1" ht="15" customHeight="1">
      <c r="A121" s="86"/>
      <c r="C121" s="63" t="s">
        <v>155</v>
      </c>
      <c r="D121" s="57"/>
      <c r="E121" s="20">
        <f t="shared" ref="E121" si="68">F121+H121+J121+P121+R121+T121+AB121+AD121+AF121+AP121+AR121</f>
        <v>0</v>
      </c>
      <c r="F121" s="76">
        <f>SUM(F12:F120)</f>
        <v>0</v>
      </c>
      <c r="G121" s="77"/>
      <c r="H121" s="154">
        <f>SUM(H12:H120)</f>
        <v>0</v>
      </c>
      <c r="I121" s="155"/>
      <c r="J121" s="207">
        <f>SUM(J12:J120)</f>
        <v>0</v>
      </c>
      <c r="K121" s="207"/>
      <c r="L121" s="290">
        <f>SUM(L12:L120)</f>
        <v>148.5</v>
      </c>
      <c r="M121" s="207"/>
      <c r="N121" s="290">
        <f>SUM(N12:N120)</f>
        <v>210.5</v>
      </c>
      <c r="O121" s="207"/>
      <c r="P121" s="76">
        <f>SUM(P12:P120)</f>
        <v>0</v>
      </c>
      <c r="Q121" s="77"/>
      <c r="R121" s="185">
        <f>SUM(R12:R120)</f>
        <v>0</v>
      </c>
      <c r="S121" s="186"/>
      <c r="T121" s="212">
        <f>SUM(T12:T120)</f>
        <v>0</v>
      </c>
      <c r="U121" s="212"/>
      <c r="V121" s="279">
        <f>SUM(V12:V120)</f>
        <v>25</v>
      </c>
      <c r="W121" s="212"/>
      <c r="X121" s="284">
        <f>SUM(X12:X120)</f>
        <v>9</v>
      </c>
      <c r="Y121" s="212"/>
      <c r="Z121" s="279">
        <f>SUM(Z12:Z120)</f>
        <v>1</v>
      </c>
      <c r="AA121" s="212"/>
      <c r="AB121" s="76">
        <f>SUM(AB12:AB120)</f>
        <v>0</v>
      </c>
      <c r="AC121" s="77"/>
      <c r="AD121" s="154">
        <f>SUM(AD12:AD120)</f>
        <v>0</v>
      </c>
      <c r="AE121" s="155"/>
      <c r="AF121" s="154">
        <f>SUM(AF12:AF120)</f>
        <v>0</v>
      </c>
      <c r="AG121" s="155"/>
      <c r="AH121" s="285">
        <f>SUM(AH12:AH120)</f>
        <v>0</v>
      </c>
      <c r="AI121" s="155"/>
      <c r="AJ121" s="207">
        <f>SUM(AJ12:AJ120)</f>
        <v>0</v>
      </c>
      <c r="AK121" s="207"/>
      <c r="AL121" s="207">
        <f>SUM(AL12:AL120)</f>
        <v>31.5</v>
      </c>
      <c r="AM121" s="207"/>
      <c r="AN121" s="285">
        <f>SUM(AN12:AN120)</f>
        <v>1</v>
      </c>
      <c r="AO121" s="155"/>
      <c r="AP121" s="76">
        <f>SUM(AP12:AP120)</f>
        <v>0</v>
      </c>
      <c r="AQ121" s="77"/>
      <c r="AR121" s="77">
        <f>SUM(AR12:AR120)</f>
        <v>0</v>
      </c>
      <c r="AS121" s="77"/>
      <c r="AT121" s="77"/>
    </row>
    <row r="122" spans="1:47" ht="9.75" customHeight="1">
      <c r="A122" s="87"/>
      <c r="B122" s="40"/>
      <c r="C122" s="69"/>
      <c r="D122" s="70"/>
      <c r="E122" s="70"/>
      <c r="F122" s="78"/>
      <c r="G122" s="79"/>
      <c r="H122" s="156"/>
      <c r="I122" s="157"/>
      <c r="J122" s="208"/>
      <c r="K122" s="208"/>
      <c r="L122" s="208"/>
      <c r="M122" s="208"/>
      <c r="N122" s="208"/>
      <c r="O122" s="208"/>
      <c r="P122" s="78"/>
      <c r="Q122" s="79"/>
      <c r="R122" s="187"/>
      <c r="S122" s="188"/>
      <c r="T122" s="213"/>
      <c r="U122" s="213"/>
      <c r="V122" s="213"/>
      <c r="W122" s="213"/>
      <c r="X122" s="213"/>
      <c r="Y122" s="213"/>
      <c r="Z122" s="213"/>
      <c r="AA122" s="213"/>
      <c r="AB122" s="78"/>
      <c r="AC122" s="79"/>
      <c r="AD122" s="156"/>
      <c r="AE122" s="157"/>
      <c r="AF122" s="156"/>
      <c r="AG122" s="157"/>
      <c r="AH122" s="156"/>
      <c r="AI122" s="157"/>
      <c r="AJ122" s="208"/>
      <c r="AK122" s="208"/>
      <c r="AL122" s="208"/>
      <c r="AM122" s="208"/>
      <c r="AN122" s="156"/>
      <c r="AO122" s="157"/>
      <c r="AP122" s="78"/>
      <c r="AQ122" s="79"/>
      <c r="AR122" s="70"/>
      <c r="AS122" s="70"/>
      <c r="AT122" s="70"/>
      <c r="AU122" s="65"/>
    </row>
    <row r="123" spans="1:47" s="14" customFormat="1" ht="15" customHeight="1">
      <c r="A123" s="159"/>
      <c r="B123" s="159"/>
      <c r="C123" s="67" t="s">
        <v>156</v>
      </c>
      <c r="D123" s="160"/>
      <c r="E123" s="161"/>
      <c r="F123" s="80"/>
      <c r="G123" s="81">
        <f ca="1">SUM(G12:G122)</f>
        <v>0</v>
      </c>
      <c r="H123" s="80"/>
      <c r="I123" s="81">
        <f ca="1">SUM(I12:I122)</f>
        <v>0</v>
      </c>
      <c r="J123" s="97"/>
      <c r="K123" s="97">
        <f ca="1">SUM(K12:K122)</f>
        <v>0</v>
      </c>
      <c r="L123" s="97"/>
      <c r="M123" s="305">
        <f ca="1">SUM(M12:M122)</f>
        <v>8809.75</v>
      </c>
      <c r="N123" s="97"/>
      <c r="O123" s="305">
        <f ca="1">SUM(O12:O122)</f>
        <v>19604</v>
      </c>
      <c r="P123" s="80"/>
      <c r="Q123" s="81">
        <f ca="1">SUM(Q12:Q122)</f>
        <v>0</v>
      </c>
      <c r="R123" s="80"/>
      <c r="S123" s="81">
        <f ca="1">SUM(S12:S122)</f>
        <v>0</v>
      </c>
      <c r="T123" s="97"/>
      <c r="U123" s="97">
        <f ca="1">SUM(U12:U122)</f>
        <v>0</v>
      </c>
      <c r="V123" s="97"/>
      <c r="W123" s="305">
        <f ca="1">SUM(W12:W122)</f>
        <v>2057.75</v>
      </c>
      <c r="X123" s="280"/>
      <c r="Y123" s="305">
        <f ca="1">SUM(Y12:Y122)</f>
        <v>1029.75</v>
      </c>
      <c r="Z123" s="97"/>
      <c r="AA123" s="280">
        <f ca="1">SUM(AA12:AA122)</f>
        <v>140</v>
      </c>
      <c r="AB123" s="80"/>
      <c r="AC123" s="81">
        <f ca="1">SUM(AC12:AC122)</f>
        <v>0</v>
      </c>
      <c r="AD123" s="80"/>
      <c r="AE123" s="81">
        <f ca="1">SUM(AE12:AE122)</f>
        <v>0</v>
      </c>
      <c r="AF123" s="80"/>
      <c r="AG123" s="81">
        <f ca="1">SUM(AG12:AG122)</f>
        <v>0</v>
      </c>
      <c r="AH123" s="80"/>
      <c r="AI123" s="286">
        <f ca="1">SUM(AI12:AI122)</f>
        <v>0</v>
      </c>
      <c r="AJ123" s="280"/>
      <c r="AK123" s="280">
        <f ca="1">SUM(AK12:AK122)</f>
        <v>0</v>
      </c>
      <c r="AL123" s="280"/>
      <c r="AM123" s="305">
        <f ca="1">SUM(AM12:AM122)</f>
        <v>3213</v>
      </c>
      <c r="AN123" s="80"/>
      <c r="AO123" s="286">
        <f ca="1">SUM(AO12:AO122)</f>
        <v>140</v>
      </c>
      <c r="AP123" s="80"/>
      <c r="AQ123" s="81">
        <f ca="1">SUM(AQ12:AQ122)</f>
        <v>0</v>
      </c>
      <c r="AR123" s="81"/>
      <c r="AS123" s="81">
        <f ca="1">SUM(AS12:AS122)</f>
        <v>0</v>
      </c>
      <c r="AT123" s="81">
        <f ca="1">SUM(AT13:AT122)</f>
        <v>34994.25</v>
      </c>
    </row>
    <row r="124" spans="1:47">
      <c r="C124" s="41" t="s">
        <v>25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2">
        <f ca="1">SUBTOTAL(9,AT13:AT122)</f>
        <v>34994.25</v>
      </c>
    </row>
    <row r="125" spans="1:47">
      <c r="C125" s="56"/>
      <c r="F125" s="56"/>
      <c r="G125" s="56"/>
      <c r="H125" s="158"/>
      <c r="I125" s="158"/>
      <c r="J125" s="158"/>
      <c r="K125" s="158"/>
      <c r="L125" s="158"/>
      <c r="M125" s="158"/>
      <c r="N125" s="158"/>
      <c r="O125" s="158"/>
      <c r="P125" s="56"/>
      <c r="Q125" s="56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56"/>
      <c r="AC125" s="56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56"/>
      <c r="AQ125" s="56"/>
      <c r="AR125" s="56"/>
      <c r="AS125" s="56"/>
    </row>
    <row r="126" spans="1:47">
      <c r="A126" s="218" t="s">
        <v>309</v>
      </c>
      <c r="B126">
        <v>3.5</v>
      </c>
      <c r="AT126" s="19"/>
    </row>
    <row r="127" spans="1:47">
      <c r="AR127" s="19">
        <f ca="1">SUM(G123:AS123)</f>
        <v>34994.25</v>
      </c>
    </row>
    <row r="128" spans="1:47">
      <c r="AT128" s="19">
        <f ca="1">SUM(F123:AS123)</f>
        <v>34994.25</v>
      </c>
    </row>
    <row r="130" spans="19:46">
      <c r="S130" s="193">
        <f>SUM(S126:S129)</f>
        <v>0</v>
      </c>
      <c r="AN130" s="127" t="s">
        <v>412</v>
      </c>
    </row>
    <row r="135" spans="19:46">
      <c r="AT135" s="21">
        <f>SUM(AT133-AT132)</f>
        <v>0</v>
      </c>
    </row>
  </sheetData>
  <autoFilter ref="A12:AT123" xr:uid="{00000000-0009-0000-0000-00004D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D12" xr:uid="{00000000-0002-0000-4D00-000000000000}">
      <formula1>Jahr</formula1>
    </dataValidation>
    <dataValidation type="list" allowBlank="1" showInputMessage="1" showErrorMessage="1" sqref="C12" xr:uid="{00000000-0002-0000-4D00-000001000000}">
      <formula1>Kategorie</formula1>
    </dataValidation>
    <dataValidation type="list" allowBlank="1" showInputMessage="1" showErrorMessage="1" sqref="A13:A123" xr:uid="{00000000-0002-0000-4D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>
    <tabColor rgb="FFFF0000"/>
    <pageSetUpPr fitToPage="1"/>
  </sheetPr>
  <dimension ref="A1:AV135"/>
  <sheetViews>
    <sheetView zoomScale="120" zoomScaleNormal="120" zoomScaleSheetLayoutView="100" workbookViewId="0">
      <pane xSplit="10" ySplit="19" topLeftCell="K119" activePane="bottomRight" state="frozen"/>
      <selection pane="topRight" activeCell="K1" sqref="K1"/>
      <selection pane="bottomLeft" activeCell="A20" sqref="A20"/>
      <selection pane="bottomRight" activeCell="N74" sqref="N7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02" t="str">
        <f>IF(Vertragsdaten!B6="","",Vertragsdaten!B6)</f>
        <v>EP SIEP</v>
      </c>
      <c r="C4" s="302"/>
      <c r="D4" s="302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44743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1.25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1.25</v>
      </c>
      <c r="Y16" s="147">
        <f t="shared" ca="1" si="11"/>
        <v>147.5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147.5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27.5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24.5</v>
      </c>
      <c r="M19" s="147">
        <f t="shared" ca="1" si="5"/>
        <v>3430</v>
      </c>
      <c r="N19" s="122">
        <v>3</v>
      </c>
      <c r="O19" s="147">
        <f t="shared" ca="1" si="6"/>
        <v>420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/>
      <c r="AO19" s="147">
        <f t="shared" ca="1" si="19"/>
        <v>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3850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65.5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65.5</v>
      </c>
      <c r="O29" s="147">
        <f t="shared" ca="1" si="6"/>
        <v>7729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7729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65.25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>
        <v>65.25</v>
      </c>
      <c r="W51" s="147">
        <f t="shared" si="10"/>
        <v>4893.75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4893.75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124.75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124.75</v>
      </c>
      <c r="O74" s="147">
        <f t="shared" ca="1" si="6"/>
        <v>9356.25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9356.25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20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20" si="24">IF($D80="",0,$D80*L80)</f>
        <v>0</v>
      </c>
      <c r="N80" s="122"/>
      <c r="O80" s="147">
        <f t="shared" ref="O80:O120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365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0</v>
      </c>
      <c r="F84" s="75"/>
      <c r="G84" s="100">
        <f t="shared" ref="G84:G120" si="27">IF($D84="",0,$D84*F84)</f>
        <v>0</v>
      </c>
      <c r="H84" s="122"/>
      <c r="I84" s="147">
        <f t="shared" ref="I84:I120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20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20" si="30">IF($D85="",0,$D85*P85)</f>
        <v>0</v>
      </c>
      <c r="R85" s="183"/>
      <c r="S85" s="184">
        <f t="shared" ref="S85:S120" si="31">IF($D85="",0,$D85*R85)</f>
        <v>0</v>
      </c>
      <c r="T85" s="183"/>
      <c r="U85" s="184">
        <f t="shared" ref="U85:U120" si="32">IF($D85="",0,$D85*T85)</f>
        <v>0</v>
      </c>
      <c r="V85" s="122"/>
      <c r="W85" s="147">
        <f t="shared" ref="W85:W120" si="33">IF($D85="",0,$D85*V85)</f>
        <v>0</v>
      </c>
      <c r="X85" s="122"/>
      <c r="Y85" s="147">
        <f t="shared" ref="Y85:Y120" si="34">IF($D85="",0,$D85*X85)</f>
        <v>0</v>
      </c>
      <c r="Z85" s="122"/>
      <c r="AA85" s="184">
        <f t="shared" ref="AA85:AA120" si="35">IF($D85="",0,$D85*Z85)</f>
        <v>0</v>
      </c>
      <c r="AB85" s="104"/>
      <c r="AC85" s="100">
        <f t="shared" ref="AC85:AC120" si="36">IF($D85="",0,$D85*AB85)</f>
        <v>0</v>
      </c>
      <c r="AD85" s="122"/>
      <c r="AE85" s="147">
        <f t="shared" ref="AE85:AE120" si="37">IF($D85="",0,$D85*AD85)</f>
        <v>0</v>
      </c>
      <c r="AF85" s="122"/>
      <c r="AG85" s="147">
        <f t="shared" ref="AG85:AG120" si="38">IF($D85="",0,$D85*AF85)</f>
        <v>0</v>
      </c>
      <c r="AH85" s="122"/>
      <c r="AI85" s="147">
        <f t="shared" ref="AI85:AI120" si="39">IF($D85="",0,$D85*AH85)</f>
        <v>0</v>
      </c>
      <c r="AJ85" s="288"/>
      <c r="AK85" s="147">
        <f t="shared" ref="AK85:AK120" si="40">IF($D85="",0,$D85*AJ85)</f>
        <v>0</v>
      </c>
      <c r="AL85" s="288"/>
      <c r="AM85" s="147">
        <f t="shared" ref="AM85:AM120" si="41">IF($D85="",0,$D85*AL85)</f>
        <v>0</v>
      </c>
      <c r="AN85" s="122"/>
      <c r="AO85" s="147">
        <f t="shared" ref="AO85:AO120" si="42">IF($D85="",0,$D85*AN85)</f>
        <v>0</v>
      </c>
      <c r="AP85" s="104"/>
      <c r="AQ85" s="100">
        <f t="shared" ref="AQ85:AQ120" si="43">IF($D85="",0,$D85*AP85)</f>
        <v>0</v>
      </c>
      <c r="AR85" s="171"/>
      <c r="AS85" s="140">
        <f t="shared" ref="AS85:AS120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122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>
        <v>42</v>
      </c>
      <c r="M89" s="147">
        <f t="shared" si="24"/>
        <v>2520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>
        <v>80</v>
      </c>
      <c r="AI89" s="147">
        <f t="shared" si="39"/>
        <v>4800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7320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20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11.75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>
        <v>11.75</v>
      </c>
      <c r="AI112" s="147">
        <f t="shared" si="39"/>
        <v>1175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1175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11.75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>
        <v>2</v>
      </c>
      <c r="W114" s="147">
        <f t="shared" si="33"/>
        <v>236</v>
      </c>
      <c r="X114" s="283">
        <v>9.75</v>
      </c>
      <c r="Y114" s="310">
        <f t="shared" si="34"/>
        <v>1150.5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1386.5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310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0</v>
      </c>
    </row>
    <row r="116" spans="1:47" ht="15" customHeight="1">
      <c r="A116" s="91" t="s">
        <v>429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281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436</v>
      </c>
      <c r="B117" s="14" t="s">
        <v>66</v>
      </c>
      <c r="C117" s="18" t="s">
        <v>7</v>
      </c>
      <c r="D117" s="19">
        <v>75</v>
      </c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47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9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ht="15" customHeight="1">
      <c r="A118" s="91" t="s">
        <v>437</v>
      </c>
      <c r="B118" s="14" t="s">
        <v>66</v>
      </c>
      <c r="C118" s="18" t="s">
        <v>6</v>
      </c>
      <c r="D118" s="19">
        <v>100</v>
      </c>
      <c r="E118" s="20">
        <f t="shared" si="45"/>
        <v>0</v>
      </c>
      <c r="F118" s="75"/>
      <c r="G118" s="100">
        <f t="shared" si="27"/>
        <v>0</v>
      </c>
      <c r="H118" s="107"/>
      <c r="I118" s="147">
        <f t="shared" si="28"/>
        <v>0</v>
      </c>
      <c r="J118" s="214"/>
      <c r="K118" s="147">
        <f t="shared" si="29"/>
        <v>0</v>
      </c>
      <c r="L118" s="214"/>
      <c r="M118" s="147">
        <f t="shared" si="24"/>
        <v>0</v>
      </c>
      <c r="N118" s="214"/>
      <c r="O118" s="147">
        <f t="shared" si="25"/>
        <v>0</v>
      </c>
      <c r="P118" s="75"/>
      <c r="Q118" s="100">
        <f t="shared" si="30"/>
        <v>0</v>
      </c>
      <c r="R118" s="233"/>
      <c r="S118" s="184">
        <f t="shared" si="31"/>
        <v>0</v>
      </c>
      <c r="T118" s="234"/>
      <c r="U118" s="184">
        <f t="shared" si="32"/>
        <v>0</v>
      </c>
      <c r="V118" s="234"/>
      <c r="W118" s="184">
        <f t="shared" si="33"/>
        <v>0</v>
      </c>
      <c r="X118" s="283"/>
      <c r="Y118" s="281">
        <f t="shared" si="34"/>
        <v>0</v>
      </c>
      <c r="Z118" s="183"/>
      <c r="AA118" s="184">
        <f t="shared" si="35"/>
        <v>0</v>
      </c>
      <c r="AB118" s="75"/>
      <c r="AC118" s="100">
        <f t="shared" si="36"/>
        <v>0</v>
      </c>
      <c r="AD118" s="107"/>
      <c r="AE118" s="147">
        <f t="shared" si="37"/>
        <v>0</v>
      </c>
      <c r="AF118" s="107"/>
      <c r="AG118" s="147">
        <f t="shared" si="38"/>
        <v>0</v>
      </c>
      <c r="AH118" s="107"/>
      <c r="AI118" s="147">
        <f t="shared" si="39"/>
        <v>0</v>
      </c>
      <c r="AJ118" s="289"/>
      <c r="AK118" s="146">
        <f t="shared" si="40"/>
        <v>0</v>
      </c>
      <c r="AL118" s="289"/>
      <c r="AM118" s="146">
        <f t="shared" si="41"/>
        <v>0</v>
      </c>
      <c r="AN118" s="107"/>
      <c r="AO118" s="147">
        <f t="shared" si="42"/>
        <v>0</v>
      </c>
      <c r="AP118" s="75"/>
      <c r="AQ118" s="100">
        <f t="shared" si="43"/>
        <v>0</v>
      </c>
      <c r="AR118" s="171"/>
      <c r="AS118" s="140">
        <f t="shared" si="44"/>
        <v>0</v>
      </c>
      <c r="AT118" s="83">
        <f t="shared" si="23"/>
        <v>0</v>
      </c>
    </row>
    <row r="119" spans="1:47" ht="15" customHeight="1">
      <c r="A119" s="91" t="s">
        <v>438</v>
      </c>
      <c r="B119" s="14" t="s">
        <v>66</v>
      </c>
      <c r="C119" s="18" t="s">
        <v>9</v>
      </c>
      <c r="D119" s="19">
        <v>35</v>
      </c>
      <c r="E119" s="20">
        <f t="shared" si="45"/>
        <v>18.5</v>
      </c>
      <c r="F119" s="75"/>
      <c r="G119" s="100">
        <f t="shared" si="27"/>
        <v>0</v>
      </c>
      <c r="H119" s="107"/>
      <c r="I119" s="147">
        <f t="shared" si="28"/>
        <v>0</v>
      </c>
      <c r="J119" s="214"/>
      <c r="K119" s="147">
        <f t="shared" si="29"/>
        <v>0</v>
      </c>
      <c r="L119" s="214">
        <v>18.5</v>
      </c>
      <c r="M119" s="147">
        <f t="shared" si="24"/>
        <v>647.5</v>
      </c>
      <c r="N119" s="214"/>
      <c r="O119" s="147">
        <f t="shared" si="25"/>
        <v>0</v>
      </c>
      <c r="P119" s="75"/>
      <c r="Q119" s="100">
        <f t="shared" si="30"/>
        <v>0</v>
      </c>
      <c r="R119" s="233"/>
      <c r="S119" s="184">
        <f t="shared" si="31"/>
        <v>0</v>
      </c>
      <c r="T119" s="234"/>
      <c r="U119" s="184">
        <f t="shared" si="32"/>
        <v>0</v>
      </c>
      <c r="V119" s="234"/>
      <c r="W119" s="184">
        <f t="shared" si="33"/>
        <v>0</v>
      </c>
      <c r="X119" s="283"/>
      <c r="Y119" s="281">
        <f t="shared" si="34"/>
        <v>0</v>
      </c>
      <c r="Z119" s="183"/>
      <c r="AA119" s="184">
        <f t="shared" si="35"/>
        <v>0</v>
      </c>
      <c r="AB119" s="75"/>
      <c r="AC119" s="100">
        <f t="shared" si="36"/>
        <v>0</v>
      </c>
      <c r="AD119" s="107"/>
      <c r="AE119" s="147">
        <f t="shared" si="37"/>
        <v>0</v>
      </c>
      <c r="AF119" s="107"/>
      <c r="AG119" s="147">
        <f t="shared" si="38"/>
        <v>0</v>
      </c>
      <c r="AH119" s="107"/>
      <c r="AI119" s="147">
        <f t="shared" si="39"/>
        <v>0</v>
      </c>
      <c r="AJ119" s="289"/>
      <c r="AK119" s="146">
        <f t="shared" si="40"/>
        <v>0</v>
      </c>
      <c r="AL119" s="289"/>
      <c r="AM119" s="146">
        <f t="shared" si="41"/>
        <v>0</v>
      </c>
      <c r="AN119" s="107"/>
      <c r="AO119" s="147">
        <f t="shared" si="42"/>
        <v>0</v>
      </c>
      <c r="AP119" s="75"/>
      <c r="AQ119" s="100">
        <f t="shared" si="43"/>
        <v>0</v>
      </c>
      <c r="AR119" s="171"/>
      <c r="AS119" s="140">
        <f t="shared" si="44"/>
        <v>0</v>
      </c>
      <c r="AT119" s="83">
        <f t="shared" si="23"/>
        <v>647.5</v>
      </c>
    </row>
    <row r="120" spans="1:47" ht="15" customHeight="1">
      <c r="A120" s="85"/>
      <c r="B120" s="14"/>
      <c r="C120" s="18"/>
      <c r="D120" s="19"/>
      <c r="E120" s="20">
        <f t="shared" si="45"/>
        <v>0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/>
      <c r="O120" s="147">
        <f t="shared" si="25"/>
        <v>0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/>
      <c r="AI120" s="147">
        <f t="shared" si="39"/>
        <v>0</v>
      </c>
      <c r="AJ120" s="289"/>
      <c r="AK120" s="146">
        <f t="shared" si="40"/>
        <v>0</v>
      </c>
      <c r="AL120" s="288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0</v>
      </c>
    </row>
    <row r="121" spans="1:47" s="62" customFormat="1" ht="15" customHeight="1">
      <c r="A121" s="86"/>
      <c r="C121" s="63" t="s">
        <v>155</v>
      </c>
      <c r="D121" s="57"/>
      <c r="E121" s="20">
        <f t="shared" ref="E121" si="47">F121+H121+J121+P121+R121+T121+AB121+AD121+AF121+AP121+AR121</f>
        <v>0</v>
      </c>
      <c r="F121" s="76">
        <f>SUM(F12:F120)</f>
        <v>0</v>
      </c>
      <c r="G121" s="77"/>
      <c r="H121" s="154">
        <f>SUM(H12:H120)</f>
        <v>0</v>
      </c>
      <c r="I121" s="155"/>
      <c r="J121" s="207">
        <f>SUM(J12:J120)</f>
        <v>0</v>
      </c>
      <c r="K121" s="207"/>
      <c r="L121" s="290">
        <f>SUM(L12:L120)</f>
        <v>85</v>
      </c>
      <c r="M121" s="207"/>
      <c r="N121" s="290">
        <f>SUM(N12:N120)</f>
        <v>193.25</v>
      </c>
      <c r="O121" s="207"/>
      <c r="P121" s="76">
        <f>SUM(P12:P120)</f>
        <v>0</v>
      </c>
      <c r="Q121" s="77"/>
      <c r="R121" s="185">
        <f>SUM(R12:R120)</f>
        <v>0</v>
      </c>
      <c r="S121" s="186"/>
      <c r="T121" s="212">
        <f>SUM(T12:T120)</f>
        <v>0</v>
      </c>
      <c r="U121" s="212"/>
      <c r="V121" s="279">
        <f>SUM(V12:V120)</f>
        <v>67.25</v>
      </c>
      <c r="W121" s="212"/>
      <c r="X121" s="284">
        <f>SUM(X12:X120)</f>
        <v>11</v>
      </c>
      <c r="Y121" s="212"/>
      <c r="Z121" s="279">
        <f>SUM(Z12:Z120)</f>
        <v>0</v>
      </c>
      <c r="AA121" s="212"/>
      <c r="AB121" s="76">
        <f>SUM(AB12:AB120)</f>
        <v>0</v>
      </c>
      <c r="AC121" s="77"/>
      <c r="AD121" s="154">
        <f>SUM(AD12:AD120)</f>
        <v>0</v>
      </c>
      <c r="AE121" s="155"/>
      <c r="AF121" s="154">
        <f>SUM(AF12:AF120)</f>
        <v>0</v>
      </c>
      <c r="AG121" s="155"/>
      <c r="AH121" s="285">
        <f>SUM(AH12:AH120)</f>
        <v>91.75</v>
      </c>
      <c r="AI121" s="155"/>
      <c r="AJ121" s="207">
        <f>SUM(AJ12:AJ120)</f>
        <v>0</v>
      </c>
      <c r="AK121" s="207"/>
      <c r="AL121" s="207">
        <f>SUM(AL12:AL120)</f>
        <v>0</v>
      </c>
      <c r="AM121" s="207"/>
      <c r="AN121" s="285">
        <f>SUM(AN12:AN120)</f>
        <v>0</v>
      </c>
      <c r="AO121" s="155"/>
      <c r="AP121" s="76">
        <f>SUM(AP12:AP120)</f>
        <v>0</v>
      </c>
      <c r="AQ121" s="77"/>
      <c r="AR121" s="77">
        <f>SUM(AR12:AR120)</f>
        <v>0</v>
      </c>
      <c r="AS121" s="77"/>
      <c r="AT121" s="77"/>
    </row>
    <row r="122" spans="1:47" ht="9.75" customHeight="1">
      <c r="A122" s="87"/>
      <c r="B122" s="40"/>
      <c r="C122" s="69"/>
      <c r="D122" s="70"/>
      <c r="E122" s="70"/>
      <c r="F122" s="78"/>
      <c r="G122" s="79"/>
      <c r="H122" s="156"/>
      <c r="I122" s="157"/>
      <c r="J122" s="208"/>
      <c r="K122" s="208"/>
      <c r="L122" s="208"/>
      <c r="M122" s="208"/>
      <c r="N122" s="208"/>
      <c r="O122" s="208"/>
      <c r="P122" s="78"/>
      <c r="Q122" s="79"/>
      <c r="R122" s="187"/>
      <c r="S122" s="188"/>
      <c r="T122" s="213"/>
      <c r="U122" s="213"/>
      <c r="V122" s="213"/>
      <c r="W122" s="213"/>
      <c r="X122" s="213"/>
      <c r="Y122" s="213"/>
      <c r="Z122" s="213"/>
      <c r="AA122" s="213"/>
      <c r="AB122" s="78"/>
      <c r="AC122" s="79"/>
      <c r="AD122" s="156"/>
      <c r="AE122" s="157"/>
      <c r="AF122" s="156"/>
      <c r="AG122" s="157"/>
      <c r="AH122" s="156"/>
      <c r="AI122" s="157"/>
      <c r="AJ122" s="208"/>
      <c r="AK122" s="208"/>
      <c r="AL122" s="208"/>
      <c r="AM122" s="208"/>
      <c r="AN122" s="156"/>
      <c r="AO122" s="157"/>
      <c r="AP122" s="78"/>
      <c r="AQ122" s="79"/>
      <c r="AR122" s="70"/>
      <c r="AS122" s="70"/>
      <c r="AT122" s="70"/>
      <c r="AU122" s="65"/>
    </row>
    <row r="123" spans="1:47" s="14" customFormat="1" ht="15" customHeight="1">
      <c r="A123" s="159"/>
      <c r="B123" s="159"/>
      <c r="C123" s="67" t="s">
        <v>156</v>
      </c>
      <c r="D123" s="160"/>
      <c r="E123" s="161"/>
      <c r="F123" s="80"/>
      <c r="G123" s="81">
        <f ca="1">SUM(G12:G122)</f>
        <v>0</v>
      </c>
      <c r="H123" s="80"/>
      <c r="I123" s="81">
        <f ca="1">SUM(I12:I122)</f>
        <v>0</v>
      </c>
      <c r="J123" s="97"/>
      <c r="K123" s="97">
        <f ca="1">SUM(K12:K122)</f>
        <v>0</v>
      </c>
      <c r="L123" s="97"/>
      <c r="M123" s="305">
        <f ca="1">SUM(M12:M122)</f>
        <v>6597.5</v>
      </c>
      <c r="N123" s="97"/>
      <c r="O123" s="305">
        <f ca="1">SUM(O12:O122)</f>
        <v>17505.25</v>
      </c>
      <c r="P123" s="80"/>
      <c r="Q123" s="81">
        <f ca="1">SUM(Q12:Q122)</f>
        <v>0</v>
      </c>
      <c r="R123" s="80"/>
      <c r="S123" s="81">
        <f ca="1">SUM(S12:S122)</f>
        <v>0</v>
      </c>
      <c r="T123" s="97"/>
      <c r="U123" s="97">
        <f ca="1">SUM(U12:U122)</f>
        <v>0</v>
      </c>
      <c r="V123" s="97"/>
      <c r="W123" s="305">
        <f ca="1">SUM(W12:W122)</f>
        <v>5129.75</v>
      </c>
      <c r="X123" s="280"/>
      <c r="Y123" s="305">
        <f ca="1">SUM(Y12:Y122)</f>
        <v>1298</v>
      </c>
      <c r="Z123" s="97"/>
      <c r="AA123" s="305" t="s">
        <v>439</v>
      </c>
      <c r="AB123" s="80"/>
      <c r="AC123" s="81">
        <f ca="1">SUM(AC12:AC122)</f>
        <v>0</v>
      </c>
      <c r="AD123" s="80"/>
      <c r="AE123" s="81">
        <f ca="1">SUM(AE12:AE122)</f>
        <v>0</v>
      </c>
      <c r="AF123" s="80"/>
      <c r="AG123" s="81">
        <f ca="1">SUM(AG12:AG122)</f>
        <v>0</v>
      </c>
      <c r="AH123" s="80"/>
      <c r="AI123" s="307">
        <f ca="1">SUM(AI12:AI122)</f>
        <v>5975</v>
      </c>
      <c r="AJ123" s="280"/>
      <c r="AK123" s="280">
        <f ca="1">SUM(AK12:AK122)</f>
        <v>0</v>
      </c>
      <c r="AL123" s="280"/>
      <c r="AM123" s="280">
        <f ca="1">SUM(AM12:AM122)</f>
        <v>0</v>
      </c>
      <c r="AN123" s="80"/>
      <c r="AO123" s="307">
        <f ca="1">SUM(AO12:AO122)</f>
        <v>0</v>
      </c>
      <c r="AP123" s="80"/>
      <c r="AQ123" s="81">
        <f ca="1">SUM(AQ12:AQ122)</f>
        <v>0</v>
      </c>
      <c r="AR123" s="81"/>
      <c r="AS123" s="81">
        <f ca="1">SUM(AS12:AS122)</f>
        <v>0</v>
      </c>
      <c r="AT123" s="81">
        <f ca="1">SUM(AT13:AT122)</f>
        <v>36505.5</v>
      </c>
    </row>
    <row r="124" spans="1:47">
      <c r="C124" s="41" t="s">
        <v>25</v>
      </c>
      <c r="F124" s="41"/>
      <c r="G124" s="41"/>
      <c r="H124" s="41"/>
      <c r="I124" s="41"/>
      <c r="J124" s="41"/>
      <c r="K124" s="41"/>
      <c r="L124" s="41"/>
      <c r="M124" s="41"/>
      <c r="N124" s="41"/>
      <c r="O124" s="41"/>
      <c r="P124" s="41"/>
      <c r="Q124" s="41"/>
      <c r="R124" s="191"/>
      <c r="S124" s="191"/>
      <c r="T124" s="191"/>
      <c r="U124" s="191"/>
      <c r="V124" s="191"/>
      <c r="W124" s="191"/>
      <c r="X124" s="191"/>
      <c r="Y124" s="191"/>
      <c r="Z124" s="191"/>
      <c r="AA124" s="191"/>
      <c r="AB124" s="41"/>
      <c r="AC124" s="41"/>
      <c r="AD124" s="41"/>
      <c r="AE124" s="41"/>
      <c r="AF124" s="41"/>
      <c r="AG124" s="41"/>
      <c r="AH124" s="41"/>
      <c r="AI124" s="41"/>
      <c r="AJ124" s="41"/>
      <c r="AK124" s="41"/>
      <c r="AL124" s="41"/>
      <c r="AM124" s="41"/>
      <c r="AN124" s="41"/>
      <c r="AO124" s="41"/>
      <c r="AP124" s="41"/>
      <c r="AQ124" s="41"/>
      <c r="AR124" s="41"/>
      <c r="AS124" s="41"/>
      <c r="AT124" s="42">
        <f ca="1">SUBTOTAL(9,AT13:AT122)</f>
        <v>36505.5</v>
      </c>
    </row>
    <row r="125" spans="1:47">
      <c r="C125" s="56"/>
      <c r="F125" s="56"/>
      <c r="G125" s="56"/>
      <c r="H125" s="158"/>
      <c r="I125" s="158"/>
      <c r="J125" s="158"/>
      <c r="K125" s="158"/>
      <c r="L125" s="158"/>
      <c r="M125" s="158"/>
      <c r="N125" s="158"/>
      <c r="O125" s="158"/>
      <c r="P125" s="56"/>
      <c r="Q125" s="56"/>
      <c r="R125" s="192"/>
      <c r="S125" s="192"/>
      <c r="T125" s="192"/>
      <c r="U125" s="192"/>
      <c r="V125" s="192"/>
      <c r="W125" s="192"/>
      <c r="X125" s="192"/>
      <c r="Y125" s="192"/>
      <c r="Z125" s="192"/>
      <c r="AA125" s="192"/>
      <c r="AB125" s="56"/>
      <c r="AC125" s="56"/>
      <c r="AD125" s="158"/>
      <c r="AE125" s="158"/>
      <c r="AF125" s="158"/>
      <c r="AG125" s="158"/>
      <c r="AH125" s="158"/>
      <c r="AI125" s="158"/>
      <c r="AJ125" s="158"/>
      <c r="AK125" s="158"/>
      <c r="AL125" s="158"/>
      <c r="AM125" s="158"/>
      <c r="AN125" s="158"/>
      <c r="AO125" s="158"/>
      <c r="AP125" s="56"/>
      <c r="AQ125" s="56"/>
      <c r="AR125" s="56"/>
      <c r="AS125" s="56"/>
    </row>
    <row r="126" spans="1:47">
      <c r="A126" s="218" t="s">
        <v>309</v>
      </c>
      <c r="B126">
        <v>3.5</v>
      </c>
      <c r="AT126" s="19"/>
    </row>
    <row r="128" spans="1:47">
      <c r="AT128" s="19">
        <f ca="1">SUM(F123:AS123)</f>
        <v>36505.5</v>
      </c>
    </row>
    <row r="130" spans="19:46">
      <c r="S130" s="193">
        <f>SUM(S126:S129)</f>
        <v>0</v>
      </c>
      <c r="AN130" s="127" t="s">
        <v>412</v>
      </c>
    </row>
    <row r="135" spans="19:46">
      <c r="AT135" s="21">
        <f>SUM(AT133-AT132)</f>
        <v>0</v>
      </c>
    </row>
  </sheetData>
  <autoFilter ref="A12:AT123" xr:uid="{00000000-0009-0000-0000-00004E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23" xr:uid="{00000000-0002-0000-4E00-000000000000}">
      <formula1>Name</formula1>
    </dataValidation>
    <dataValidation type="list" allowBlank="1" showInputMessage="1" showErrorMessage="1" sqref="C12" xr:uid="{00000000-0002-0000-4E00-000001000000}">
      <formula1>Kategorie</formula1>
    </dataValidation>
    <dataValidation type="list" allowBlank="1" showInputMessage="1" showErrorMessage="1" sqref="D12" xr:uid="{00000000-0002-0000-4E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>
    <tabColor rgb="FFFF0000"/>
    <pageSetUpPr fitToPage="1"/>
  </sheetPr>
  <dimension ref="A1:AV136"/>
  <sheetViews>
    <sheetView topLeftCell="AE94" zoomScale="120" zoomScaleNormal="120" zoomScaleSheetLayoutView="100" workbookViewId="0">
      <selection activeCell="AT119" sqref="AT119:AT12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08" t="str">
        <f>IF(Vertragsdaten!B6="","",Vertragsdaten!B6)</f>
        <v>EP SIEP</v>
      </c>
      <c r="C4" s="308"/>
      <c r="D4" s="30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44774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3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8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6" si="2">F14+H14+J14+L14+N14++V14+Z14+AH14+AN14+P14+R14+T14+AB14+AD14+AF14+AP14+AR14</f>
        <v>0</v>
      </c>
      <c r="F14" s="107"/>
      <c r="G14" s="100">
        <f t="shared" ref="G14:I83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4" ca="1" si="4">IF($D14="",0,$D14*J14)</f>
        <v>0</v>
      </c>
      <c r="L14" s="122"/>
      <c r="M14" s="147">
        <f t="shared" ref="M14:M79" ca="1" si="5">IF($D14="",0,$D14*L14)</f>
        <v>0</v>
      </c>
      <c r="N14" s="122"/>
      <c r="O14" s="147">
        <f t="shared" ref="O14:O79" ca="1" si="6">IF($D14="",0,$D14*N14)</f>
        <v>0</v>
      </c>
      <c r="P14" s="104"/>
      <c r="Q14" s="100">
        <f t="shared" ref="Q14:Q84" ca="1" si="7">IF($D14="",0,$D14*P14)</f>
        <v>0</v>
      </c>
      <c r="R14" s="183"/>
      <c r="S14" s="184">
        <f t="shared" ref="S14:S84" ca="1" si="8">IF($D14="",0,$D14*R14)</f>
        <v>0</v>
      </c>
      <c r="T14" s="183"/>
      <c r="U14" s="184">
        <f t="shared" ref="U14:U84" ca="1" si="9">IF($D14="",0,$D14*T14)</f>
        <v>0</v>
      </c>
      <c r="V14" s="183"/>
      <c r="W14" s="184">
        <f t="shared" ref="W14:W84" ca="1" si="10">IF($D14="",0,$D14*V14)</f>
        <v>0</v>
      </c>
      <c r="X14" s="183"/>
      <c r="Y14" s="184">
        <f t="shared" ref="Y14:Y84" ca="1" si="11">IF($D14="",0,$D14*X14)</f>
        <v>0</v>
      </c>
      <c r="Z14" s="183"/>
      <c r="AA14" s="184">
        <f t="shared" ref="AA14:AA84" ca="1" si="12">IF($D14="",0,$D14*Z14)</f>
        <v>0</v>
      </c>
      <c r="AB14" s="104"/>
      <c r="AC14" s="100">
        <f t="shared" ref="AC14:AC84" ca="1" si="13">IF($D14="",0,$D14*AB14)</f>
        <v>0</v>
      </c>
      <c r="AD14" s="122"/>
      <c r="AE14" s="147">
        <f t="shared" ref="AE14:AE84" ca="1" si="14">IF($D14="",0,$D14*AD14)</f>
        <v>0</v>
      </c>
      <c r="AF14" s="122"/>
      <c r="AG14" s="147">
        <f t="shared" ref="AG14:AG84" ca="1" si="15">IF($D14="",0,$D14*AF14)</f>
        <v>0</v>
      </c>
      <c r="AH14" s="122"/>
      <c r="AI14" s="147">
        <f t="shared" ref="AI14:AI84" ca="1" si="16">IF($D14="",0,$D14*AH14)</f>
        <v>0</v>
      </c>
      <c r="AJ14" s="288"/>
      <c r="AK14" s="147">
        <f t="shared" ref="AK14:AK84" ca="1" si="17">IF($D14="",0,$D14*AJ14)</f>
        <v>0</v>
      </c>
      <c r="AL14" s="288"/>
      <c r="AM14" s="147">
        <f t="shared" ref="AM14:AM84" ca="1" si="18">IF($D14="",0,$D14*AL14)</f>
        <v>0</v>
      </c>
      <c r="AN14" s="122"/>
      <c r="AO14" s="147">
        <f t="shared" ref="AO14:AO84" ca="1" si="19">IF($D14="",0,$D14*AN14)</f>
        <v>0</v>
      </c>
      <c r="AP14" s="104"/>
      <c r="AQ14" s="100">
        <f t="shared" ref="AQ14:AQ84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0.5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0.5</v>
      </c>
      <c r="Y16" s="147">
        <f t="shared" ca="1" si="11"/>
        <v>59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4" ca="1" si="21">IF($D16="",0,$D16*AR16)</f>
        <v>0</v>
      </c>
      <c r="AT16" s="83">
        <f t="shared" ca="1" si="1"/>
        <v>59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45.25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f>1.25+35.5</f>
        <v>36.75</v>
      </c>
      <c r="O19" s="147">
        <f t="shared" ca="1" si="6"/>
        <v>5145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0.75</v>
      </c>
      <c r="AA19" s="147">
        <f t="shared" ca="1" si="12"/>
        <v>105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6.75</v>
      </c>
      <c r="AI19" s="147">
        <f t="shared" ca="1" si="16"/>
        <v>945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>
        <v>1</v>
      </c>
      <c r="AO19" s="147">
        <f t="shared" ca="1" si="19"/>
        <v>140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6335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171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0</v>
      </c>
    </row>
    <row r="25" spans="1:46" ht="15" customHeight="1">
      <c r="A25" s="91" t="s">
        <v>172</v>
      </c>
      <c r="B25" t="str">
        <f>IF($A25="","",INDEX('MA-Liste'!$D:$D,MATCH($A25,'MA-Liste'!$M:$M,FALSE)))</f>
        <v>AeBo</v>
      </c>
      <c r="C25" s="4" t="s">
        <v>8</v>
      </c>
      <c r="D25" s="19">
        <f t="shared" si="0"/>
        <v>60</v>
      </c>
      <c r="E25" s="20">
        <f t="shared" si="2"/>
        <v>0</v>
      </c>
      <c r="F25" s="107"/>
      <c r="G25" s="100">
        <f t="shared" si="3"/>
        <v>0</v>
      </c>
      <c r="H25" s="122"/>
      <c r="I25" s="147">
        <f t="shared" si="3"/>
        <v>0</v>
      </c>
      <c r="J25" s="122"/>
      <c r="K25" s="147">
        <f t="shared" si="4"/>
        <v>0</v>
      </c>
      <c r="L25" s="122"/>
      <c r="M25" s="147">
        <f t="shared" si="5"/>
        <v>0</v>
      </c>
      <c r="N25" s="122"/>
      <c r="O25" s="147">
        <f t="shared" si="6"/>
        <v>0</v>
      </c>
      <c r="P25" s="104"/>
      <c r="Q25" s="100">
        <f t="shared" si="7"/>
        <v>0</v>
      </c>
      <c r="R25" s="183"/>
      <c r="S25" s="184">
        <f t="shared" si="8"/>
        <v>0</v>
      </c>
      <c r="T25" s="183"/>
      <c r="U25" s="184">
        <f t="shared" si="9"/>
        <v>0</v>
      </c>
      <c r="V25" s="122"/>
      <c r="W25" s="147">
        <f t="shared" si="10"/>
        <v>0</v>
      </c>
      <c r="X25" s="122"/>
      <c r="Y25" s="147">
        <f t="shared" si="11"/>
        <v>0</v>
      </c>
      <c r="Z25" s="122"/>
      <c r="AA25" s="184">
        <f t="shared" si="12"/>
        <v>0</v>
      </c>
      <c r="AB25" s="104"/>
      <c r="AC25" s="100">
        <f t="shared" si="13"/>
        <v>0</v>
      </c>
      <c r="AD25" s="122"/>
      <c r="AE25" s="147">
        <f t="shared" si="14"/>
        <v>0</v>
      </c>
      <c r="AF25" s="122"/>
      <c r="AG25" s="147">
        <f t="shared" si="15"/>
        <v>0</v>
      </c>
      <c r="AH25" s="122"/>
      <c r="AI25" s="147">
        <f t="shared" si="16"/>
        <v>0</v>
      </c>
      <c r="AJ25" s="288"/>
      <c r="AK25" s="147">
        <f t="shared" si="17"/>
        <v>0</v>
      </c>
      <c r="AL25" s="288"/>
      <c r="AM25" s="147">
        <f t="shared" si="18"/>
        <v>0</v>
      </c>
      <c r="AN25" s="122"/>
      <c r="AO25" s="147">
        <f t="shared" si="19"/>
        <v>0</v>
      </c>
      <c r="AP25" s="104"/>
      <c r="AQ25" s="100">
        <f t="shared" si="20"/>
        <v>0</v>
      </c>
      <c r="AR25" s="171"/>
      <c r="AS25" s="140">
        <f t="shared" si="21"/>
        <v>0</v>
      </c>
      <c r="AT25" s="83">
        <f t="shared" si="1"/>
        <v>0</v>
      </c>
    </row>
    <row r="26" spans="1:46" ht="15" customHeight="1">
      <c r="A26" s="91" t="s">
        <v>151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B</v>
      </c>
      <c r="D26" s="19">
        <f t="shared" ca="1" si="0"/>
        <v>140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122"/>
      <c r="AO26" s="147">
        <f t="shared" ca="1" si="19"/>
        <v>0</v>
      </c>
      <c r="AP26" s="104"/>
      <c r="AQ26" s="100">
        <f t="shared" ca="1" si="20"/>
        <v>0</v>
      </c>
      <c r="AR26" s="171"/>
      <c r="AS26" s="140">
        <f t="shared" ca="1" si="21"/>
        <v>0</v>
      </c>
      <c r="AT26" s="83">
        <f t="shared" ca="1" si="1"/>
        <v>0</v>
      </c>
    </row>
    <row r="27" spans="1:46" ht="15" customHeight="1">
      <c r="A27" s="91" t="s">
        <v>175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C</v>
      </c>
      <c r="D27" s="19">
        <f t="shared" ca="1" si="0"/>
        <v>118</v>
      </c>
      <c r="E27" s="20">
        <f>F27+H27+J27+L27+N27++V27+Z27+AH27+AN27+P27+R27+T27+AB27+AD27+AF27+AP27+AR27+X27+AJ27+AL27</f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390</v>
      </c>
      <c r="B28" s="14" t="s">
        <v>66</v>
      </c>
      <c r="C28" s="18" t="s">
        <v>5</v>
      </c>
      <c r="D28" s="19">
        <f t="shared" si="0"/>
        <v>118</v>
      </c>
      <c r="E28" s="20">
        <f t="shared" ref="E28:E92" si="22">F28+H28+J28+L28+N28++V28+Z28+AH28+AN28+P28+R28+T28+AB28+AD28+AF28+AP28+AR28+X28+AJ28+AL28</f>
        <v>0</v>
      </c>
      <c r="F28" s="107"/>
      <c r="G28" s="100">
        <f t="shared" si="3"/>
        <v>0</v>
      </c>
      <c r="H28" s="122"/>
      <c r="I28" s="147">
        <f t="shared" si="3"/>
        <v>0</v>
      </c>
      <c r="J28" s="122"/>
      <c r="K28" s="147">
        <f t="shared" si="4"/>
        <v>0</v>
      </c>
      <c r="L28" s="122"/>
      <c r="M28" s="147">
        <f t="shared" si="5"/>
        <v>0</v>
      </c>
      <c r="N28" s="122"/>
      <c r="O28" s="147">
        <f t="shared" si="6"/>
        <v>0</v>
      </c>
      <c r="P28" s="104"/>
      <c r="Q28" s="100">
        <f t="shared" si="7"/>
        <v>0</v>
      </c>
      <c r="R28" s="183"/>
      <c r="S28" s="184">
        <f t="shared" si="8"/>
        <v>0</v>
      </c>
      <c r="T28" s="183"/>
      <c r="U28" s="184">
        <f t="shared" si="9"/>
        <v>0</v>
      </c>
      <c r="V28" s="122"/>
      <c r="W28" s="147">
        <f t="shared" si="10"/>
        <v>0</v>
      </c>
      <c r="X28" s="122"/>
      <c r="Y28" s="147">
        <f t="shared" si="11"/>
        <v>0</v>
      </c>
      <c r="Z28" s="122"/>
      <c r="AA28" s="184">
        <f t="shared" si="12"/>
        <v>0</v>
      </c>
      <c r="AB28" s="104"/>
      <c r="AC28" s="100">
        <f t="shared" si="13"/>
        <v>0</v>
      </c>
      <c r="AD28" s="122"/>
      <c r="AE28" s="147">
        <f t="shared" si="14"/>
        <v>0</v>
      </c>
      <c r="AF28" s="122"/>
      <c r="AG28" s="147">
        <f t="shared" si="15"/>
        <v>0</v>
      </c>
      <c r="AH28" s="122"/>
      <c r="AI28" s="147">
        <f t="shared" si="16"/>
        <v>0</v>
      </c>
      <c r="AJ28" s="288"/>
      <c r="AK28" s="147">
        <f t="shared" si="17"/>
        <v>0</v>
      </c>
      <c r="AL28" s="288"/>
      <c r="AM28" s="147">
        <f t="shared" si="18"/>
        <v>0</v>
      </c>
      <c r="AN28" s="122"/>
      <c r="AO28" s="147">
        <f t="shared" si="19"/>
        <v>0</v>
      </c>
      <c r="AP28" s="104"/>
      <c r="AQ28" s="100">
        <f t="shared" si="20"/>
        <v>0</v>
      </c>
      <c r="AR28" s="171"/>
      <c r="AS28" s="140">
        <f t="shared" si="21"/>
        <v>0</v>
      </c>
      <c r="AT28" s="83">
        <f t="shared" si="1"/>
        <v>0</v>
      </c>
    </row>
    <row r="29" spans="1:46" ht="15" customHeight="1">
      <c r="A29" s="91" t="s">
        <v>197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2"/>
        <v>72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>
        <v>72</v>
      </c>
      <c r="O29" s="147">
        <f t="shared" ca="1" si="6"/>
        <v>8496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122"/>
      <c r="AO29" s="147">
        <f t="shared" ca="1" si="19"/>
        <v>0</v>
      </c>
      <c r="AP29" s="104"/>
      <c r="AQ29" s="100">
        <f t="shared" ca="1" si="20"/>
        <v>0</v>
      </c>
      <c r="AR29" s="171"/>
      <c r="AS29" s="140">
        <f t="shared" ca="1" si="21"/>
        <v>0</v>
      </c>
      <c r="AT29" s="83">
        <f t="shared" ca="1" si="1"/>
        <v>8496</v>
      </c>
    </row>
    <row r="30" spans="1:46" ht="15" customHeight="1">
      <c r="A30" s="91" t="s">
        <v>167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D</v>
      </c>
      <c r="D30" s="19">
        <f t="shared" ca="1" si="0"/>
        <v>100</v>
      </c>
      <c r="E30" s="20">
        <f t="shared" si="22"/>
        <v>0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/>
      <c r="O30" s="147">
        <f t="shared" ca="1" si="6"/>
        <v>0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0</v>
      </c>
    </row>
    <row r="31" spans="1:46" ht="15" customHeight="1">
      <c r="A31" s="91" t="s">
        <v>364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E</v>
      </c>
      <c r="D31" s="19">
        <f t="shared" ca="1" si="0"/>
        <v>75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168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F</v>
      </c>
      <c r="D32" s="19">
        <f t="shared" ca="1" si="0"/>
        <v>60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177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G</v>
      </c>
      <c r="D33" s="19">
        <f t="shared" ca="1" si="0"/>
        <v>35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85" t="s">
        <v>144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D</v>
      </c>
      <c r="D34" s="19">
        <f t="shared" ca="1" si="0"/>
        <v>100</v>
      </c>
      <c r="E34" s="20">
        <f t="shared" si="22"/>
        <v>2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>
        <v>0.75</v>
      </c>
      <c r="O34" s="147">
        <f t="shared" ca="1" si="6"/>
        <v>75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>
        <v>0.5</v>
      </c>
      <c r="AA34" s="184">
        <f t="shared" ca="1" si="12"/>
        <v>50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>
        <v>0.75</v>
      </c>
      <c r="AO34" s="147">
        <f t="shared" ca="1" si="19"/>
        <v>75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200</v>
      </c>
    </row>
    <row r="35" spans="1:46" ht="15" customHeight="1">
      <c r="A35" s="91" t="s">
        <v>371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E</v>
      </c>
      <c r="D35" s="19">
        <f t="shared" ca="1" si="0"/>
        <v>75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85" t="s">
        <v>182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G</v>
      </c>
      <c r="D36" s="19">
        <f t="shared" ca="1" si="0"/>
        <v>35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148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B</v>
      </c>
      <c r="D37" s="19">
        <f t="shared" ca="1" si="0"/>
        <v>140</v>
      </c>
      <c r="E37" s="20">
        <f t="shared" si="22"/>
        <v>1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>
        <v>1</v>
      </c>
      <c r="AK37" s="147">
        <f t="shared" ca="1" si="17"/>
        <v>140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140</v>
      </c>
    </row>
    <row r="38" spans="1:46" ht="15" customHeight="1">
      <c r="A38" s="85" t="s">
        <v>200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D</v>
      </c>
      <c r="D38" s="19">
        <f t="shared" ca="1" si="0"/>
        <v>100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352</v>
      </c>
      <c r="B39" t="s">
        <v>66</v>
      </c>
      <c r="C39" s="4" t="s">
        <v>6</v>
      </c>
      <c r="D39" s="19">
        <f t="shared" si="0"/>
        <v>100</v>
      </c>
      <c r="E39" s="20">
        <f t="shared" si="22"/>
        <v>0</v>
      </c>
      <c r="F39" s="107"/>
      <c r="G39" s="100">
        <f t="shared" si="3"/>
        <v>0</v>
      </c>
      <c r="H39" s="122"/>
      <c r="I39" s="147">
        <f t="shared" si="3"/>
        <v>0</v>
      </c>
      <c r="J39" s="122"/>
      <c r="K39" s="147">
        <f t="shared" si="4"/>
        <v>0</v>
      </c>
      <c r="L39" s="122"/>
      <c r="M39" s="147">
        <f t="shared" si="5"/>
        <v>0</v>
      </c>
      <c r="N39" s="122"/>
      <c r="O39" s="147">
        <f t="shared" si="6"/>
        <v>0</v>
      </c>
      <c r="P39" s="104"/>
      <c r="Q39" s="100">
        <f t="shared" si="7"/>
        <v>0</v>
      </c>
      <c r="R39" s="183"/>
      <c r="S39" s="184">
        <f t="shared" si="8"/>
        <v>0</v>
      </c>
      <c r="T39" s="183"/>
      <c r="U39" s="184">
        <f t="shared" si="9"/>
        <v>0</v>
      </c>
      <c r="V39" s="122"/>
      <c r="W39" s="147">
        <f t="shared" si="10"/>
        <v>0</v>
      </c>
      <c r="X39" s="122"/>
      <c r="Y39" s="147">
        <f t="shared" si="11"/>
        <v>0</v>
      </c>
      <c r="Z39" s="122"/>
      <c r="AA39" s="184">
        <f t="shared" si="12"/>
        <v>0</v>
      </c>
      <c r="AB39" s="104"/>
      <c r="AC39" s="100">
        <f t="shared" si="13"/>
        <v>0</v>
      </c>
      <c r="AD39" s="122"/>
      <c r="AE39" s="147">
        <f t="shared" si="14"/>
        <v>0</v>
      </c>
      <c r="AF39" s="122"/>
      <c r="AG39" s="147">
        <f t="shared" si="15"/>
        <v>0</v>
      </c>
      <c r="AH39" s="122"/>
      <c r="AI39" s="147">
        <f t="shared" si="16"/>
        <v>0</v>
      </c>
      <c r="AJ39" s="288"/>
      <c r="AK39" s="147">
        <f t="shared" si="17"/>
        <v>0</v>
      </c>
      <c r="AL39" s="288"/>
      <c r="AM39" s="147">
        <f t="shared" si="18"/>
        <v>0</v>
      </c>
      <c r="AN39" s="122"/>
      <c r="AO39" s="147">
        <f t="shared" si="19"/>
        <v>0</v>
      </c>
      <c r="AP39" s="104"/>
      <c r="AQ39" s="100">
        <f t="shared" si="20"/>
        <v>0</v>
      </c>
      <c r="AR39" s="171"/>
      <c r="AS39" s="140">
        <f t="shared" si="21"/>
        <v>0</v>
      </c>
      <c r="AT39" s="83">
        <f t="shared" si="1"/>
        <v>0</v>
      </c>
    </row>
    <row r="40" spans="1:46" ht="15" customHeight="1">
      <c r="A40" s="85" t="s">
        <v>149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122"/>
      <c r="AO40" s="147">
        <f t="shared" ca="1" si="19"/>
        <v>0</v>
      </c>
      <c r="AP40" s="104"/>
      <c r="AQ40" s="100">
        <f t="shared" ca="1" si="20"/>
        <v>0</v>
      </c>
      <c r="AR40" s="171"/>
      <c r="AS40" s="140">
        <f t="shared" ca="1" si="21"/>
        <v>0</v>
      </c>
      <c r="AT40" s="83">
        <f t="shared" ca="1" si="1"/>
        <v>0</v>
      </c>
    </row>
    <row r="41" spans="1:46" ht="15" customHeight="1">
      <c r="A41" s="85" t="s">
        <v>209</v>
      </c>
      <c r="B41" s="14" t="s">
        <v>66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183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F</v>
      </c>
      <c r="D42" s="19">
        <f t="shared" ca="1" si="0"/>
        <v>60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184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B</v>
      </c>
      <c r="D43" s="19">
        <f t="shared" ca="1" si="0"/>
        <v>140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148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206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D</v>
      </c>
      <c r="D45" s="19">
        <f t="shared" ca="1" si="0"/>
        <v>100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232</v>
      </c>
      <c r="B46" t="str">
        <f>IF($A46="","",INDEX('MA-Liste'!$D:$D,MATCH($A46,'MA-Liste'!$M:$M,FALSE)))</f>
        <v>AeBo</v>
      </c>
      <c r="C46" s="4" t="s">
        <v>7</v>
      </c>
      <c r="D46" s="19">
        <f t="shared" si="0"/>
        <v>75</v>
      </c>
      <c r="E46" s="20">
        <f t="shared" si="22"/>
        <v>0</v>
      </c>
      <c r="F46" s="107"/>
      <c r="G46" s="100">
        <f t="shared" si="3"/>
        <v>0</v>
      </c>
      <c r="H46" s="122"/>
      <c r="I46" s="147">
        <f t="shared" si="3"/>
        <v>0</v>
      </c>
      <c r="J46" s="122"/>
      <c r="K46" s="147">
        <f t="shared" si="4"/>
        <v>0</v>
      </c>
      <c r="L46" s="122"/>
      <c r="M46" s="147">
        <f t="shared" si="5"/>
        <v>0</v>
      </c>
      <c r="N46" s="122"/>
      <c r="O46" s="147">
        <f t="shared" si="6"/>
        <v>0</v>
      </c>
      <c r="P46" s="104"/>
      <c r="Q46" s="100">
        <f t="shared" si="7"/>
        <v>0</v>
      </c>
      <c r="R46" s="183"/>
      <c r="S46" s="184">
        <f t="shared" si="8"/>
        <v>0</v>
      </c>
      <c r="T46" s="183"/>
      <c r="U46" s="184">
        <f t="shared" si="9"/>
        <v>0</v>
      </c>
      <c r="V46" s="122"/>
      <c r="W46" s="147">
        <f t="shared" si="10"/>
        <v>0</v>
      </c>
      <c r="X46" s="122"/>
      <c r="Y46" s="147">
        <f t="shared" si="11"/>
        <v>0</v>
      </c>
      <c r="Z46" s="122"/>
      <c r="AA46" s="184">
        <f t="shared" si="12"/>
        <v>0</v>
      </c>
      <c r="AB46" s="104"/>
      <c r="AC46" s="100">
        <f t="shared" si="13"/>
        <v>0</v>
      </c>
      <c r="AD46" s="122"/>
      <c r="AE46" s="147">
        <f t="shared" si="14"/>
        <v>0</v>
      </c>
      <c r="AF46" s="122"/>
      <c r="AG46" s="147">
        <f t="shared" si="15"/>
        <v>0</v>
      </c>
      <c r="AH46" s="122"/>
      <c r="AI46" s="147">
        <f t="shared" si="16"/>
        <v>0</v>
      </c>
      <c r="AJ46" s="288"/>
      <c r="AK46" s="147">
        <f t="shared" si="17"/>
        <v>0</v>
      </c>
      <c r="AL46" s="288"/>
      <c r="AM46" s="147">
        <f t="shared" si="18"/>
        <v>0</v>
      </c>
      <c r="AN46" s="122"/>
      <c r="AO46" s="147">
        <f t="shared" si="19"/>
        <v>0</v>
      </c>
      <c r="AP46" s="104"/>
      <c r="AQ46" s="100">
        <f t="shared" si="20"/>
        <v>0</v>
      </c>
      <c r="AR46" s="171"/>
      <c r="AS46" s="140">
        <f t="shared" si="21"/>
        <v>0</v>
      </c>
      <c r="AT46" s="83">
        <f t="shared" si="1"/>
        <v>0</v>
      </c>
    </row>
    <row r="47" spans="1:46" ht="15" customHeight="1">
      <c r="A47" s="85" t="s">
        <v>207</v>
      </c>
      <c r="B47" t="str">
        <f>IF($A47="","",INDEX('MA-Liste'!$D:$D,MATCH($A47,'MA-Liste'!$M:$M,FALSE)))</f>
        <v>AeBo</v>
      </c>
      <c r="C47" s="4" t="s">
        <v>5</v>
      </c>
      <c r="D47" s="19">
        <f t="shared" si="0"/>
        <v>118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.75" customHeight="1">
      <c r="A48" s="91" t="s">
        <v>187</v>
      </c>
      <c r="B48" t="str">
        <f>IF($A48="","",INDEX('MA-Liste'!$D:$D,MATCH($A48,'MA-Liste'!$M:$M,FALSE)))</f>
        <v>AeBo</v>
      </c>
      <c r="C48" s="4" t="str">
        <f ca="1">IF($A48="","",INDEX(INDIRECT("'MA-Liste'!"&amp;$C$11),MATCH($A48,'MA-Liste'!$M:$M,FALSE)))</f>
        <v>D</v>
      </c>
      <c r="D48" s="19">
        <f t="shared" ca="1" si="0"/>
        <v>100</v>
      </c>
      <c r="E48" s="20">
        <f t="shared" si="22"/>
        <v>0</v>
      </c>
      <c r="F48" s="107"/>
      <c r="G48" s="100">
        <f t="shared" ca="1" si="3"/>
        <v>0</v>
      </c>
      <c r="H48" s="122"/>
      <c r="I48" s="147">
        <f t="shared" ca="1" si="3"/>
        <v>0</v>
      </c>
      <c r="J48" s="122"/>
      <c r="K48" s="147">
        <f t="shared" ca="1" si="4"/>
        <v>0</v>
      </c>
      <c r="L48" s="122"/>
      <c r="M48" s="147">
        <f t="shared" ca="1" si="5"/>
        <v>0</v>
      </c>
      <c r="N48" s="122"/>
      <c r="O48" s="147">
        <f t="shared" ca="1" si="6"/>
        <v>0</v>
      </c>
      <c r="P48" s="104"/>
      <c r="Q48" s="100">
        <f t="shared" ca="1" si="7"/>
        <v>0</v>
      </c>
      <c r="R48" s="183"/>
      <c r="S48" s="184">
        <f t="shared" ca="1" si="8"/>
        <v>0</v>
      </c>
      <c r="T48" s="183"/>
      <c r="U48" s="184">
        <f t="shared" ca="1" si="9"/>
        <v>0</v>
      </c>
      <c r="V48" s="122"/>
      <c r="W48" s="147">
        <f t="shared" ca="1" si="10"/>
        <v>0</v>
      </c>
      <c r="X48" s="122"/>
      <c r="Y48" s="147">
        <f t="shared" ca="1" si="11"/>
        <v>0</v>
      </c>
      <c r="Z48" s="122"/>
      <c r="AA48" s="184">
        <f t="shared" ca="1" si="12"/>
        <v>0</v>
      </c>
      <c r="AB48" s="104"/>
      <c r="AC48" s="100">
        <f t="shared" ca="1" si="13"/>
        <v>0</v>
      </c>
      <c r="AD48" s="122"/>
      <c r="AE48" s="147">
        <f t="shared" ca="1" si="14"/>
        <v>0</v>
      </c>
      <c r="AF48" s="122"/>
      <c r="AG48" s="147">
        <f t="shared" ca="1" si="15"/>
        <v>0</v>
      </c>
      <c r="AH48" s="122"/>
      <c r="AI48" s="147">
        <f t="shared" ca="1" si="16"/>
        <v>0</v>
      </c>
      <c r="AJ48" s="288"/>
      <c r="AK48" s="147">
        <f t="shared" ca="1" si="17"/>
        <v>0</v>
      </c>
      <c r="AL48" s="288"/>
      <c r="AM48" s="147">
        <f t="shared" ca="1" si="18"/>
        <v>0</v>
      </c>
      <c r="AN48" s="122"/>
      <c r="AO48" s="147">
        <f t="shared" ca="1" si="19"/>
        <v>0</v>
      </c>
      <c r="AP48" s="104"/>
      <c r="AQ48" s="100">
        <f t="shared" ca="1" si="20"/>
        <v>0</v>
      </c>
      <c r="AR48" s="171"/>
      <c r="AS48" s="140">
        <f t="shared" ca="1" si="21"/>
        <v>0</v>
      </c>
      <c r="AT48" s="83">
        <f t="shared" ca="1" si="1"/>
        <v>0</v>
      </c>
    </row>
    <row r="49" spans="1:46" ht="15.75" customHeight="1">
      <c r="A49" s="91" t="s">
        <v>145</v>
      </c>
      <c r="B49" t="s">
        <v>66</v>
      </c>
      <c r="C49" s="4" t="s">
        <v>6</v>
      </c>
      <c r="D49" s="19">
        <f t="shared" si="0"/>
        <v>100</v>
      </c>
      <c r="E49" s="20">
        <f t="shared" si="2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122"/>
      <c r="AO49" s="147">
        <f t="shared" si="19"/>
        <v>0</v>
      </c>
      <c r="AP49" s="104"/>
      <c r="AQ49" s="100">
        <f t="shared" si="20"/>
        <v>0</v>
      </c>
      <c r="AR49" s="171"/>
      <c r="AS49" s="140">
        <f t="shared" si="21"/>
        <v>0</v>
      </c>
      <c r="AT49" s="83">
        <f t="shared" si="1"/>
        <v>0</v>
      </c>
    </row>
    <row r="50" spans="1:46" ht="15" customHeight="1">
      <c r="A50" s="85" t="s">
        <v>188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C</v>
      </c>
      <c r="D50" s="19">
        <f t="shared" ca="1" si="0"/>
        <v>118</v>
      </c>
      <c r="E50" s="20">
        <f t="shared" si="2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122"/>
      <c r="AO50" s="147">
        <f t="shared" ca="1" si="19"/>
        <v>0</v>
      </c>
      <c r="AP50" s="104"/>
      <c r="AQ50" s="100">
        <f t="shared" ca="1" si="20"/>
        <v>0</v>
      </c>
      <c r="AR50" s="171"/>
      <c r="AS50" s="140">
        <f t="shared" ca="1" si="21"/>
        <v>0</v>
      </c>
      <c r="AT50" s="83">
        <f t="shared" ca="1" si="1"/>
        <v>0</v>
      </c>
    </row>
    <row r="51" spans="1:46" ht="15" customHeight="1">
      <c r="A51" s="85" t="s">
        <v>208</v>
      </c>
      <c r="B51" t="s">
        <v>66</v>
      </c>
      <c r="C51" s="4" t="s">
        <v>7</v>
      </c>
      <c r="D51" s="19">
        <f t="shared" si="0"/>
        <v>75</v>
      </c>
      <c r="E51" s="20">
        <f t="shared" si="2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122"/>
      <c r="AO51" s="147">
        <f t="shared" si="19"/>
        <v>0</v>
      </c>
      <c r="AP51" s="104"/>
      <c r="AQ51" s="100">
        <f t="shared" si="20"/>
        <v>0</v>
      </c>
      <c r="AR51" s="171"/>
      <c r="AS51" s="140">
        <f t="shared" si="21"/>
        <v>0</v>
      </c>
      <c r="AT51" s="83">
        <f t="shared" si="1"/>
        <v>0</v>
      </c>
    </row>
    <row r="52" spans="1:46" ht="15" customHeight="1">
      <c r="A52" s="85" t="s">
        <v>211</v>
      </c>
      <c r="B52" t="s">
        <v>66</v>
      </c>
      <c r="C52" s="4" t="s">
        <v>6</v>
      </c>
      <c r="D52" s="19">
        <f t="shared" si="0"/>
        <v>100</v>
      </c>
      <c r="E52" s="20">
        <f t="shared" si="22"/>
        <v>0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/>
      <c r="W52" s="147">
        <f t="shared" si="10"/>
        <v>0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0</v>
      </c>
    </row>
    <row r="53" spans="1:46" ht="15" customHeight="1">
      <c r="A53" s="85" t="s">
        <v>191</v>
      </c>
      <c r="B53" t="str">
        <f>IF($A53="","",INDEX('MA-Liste'!$D:$D,MATCH($A53,'MA-Liste'!$M:$M,FALSE)))</f>
        <v>AeBo</v>
      </c>
      <c r="C53" s="4" t="str">
        <f ca="1">IF($A53="","",INDEX(INDIRECT("'MA-Liste'!"&amp;$C$11),MATCH($A53,'MA-Liste'!$M:$M,FALSE)))</f>
        <v>B</v>
      </c>
      <c r="D53" s="19">
        <f t="shared" ca="1" si="0"/>
        <v>140</v>
      </c>
      <c r="E53" s="20">
        <f t="shared" si="22"/>
        <v>0</v>
      </c>
      <c r="F53" s="107"/>
      <c r="G53" s="100">
        <f t="shared" ca="1" si="3"/>
        <v>0</v>
      </c>
      <c r="H53" s="122"/>
      <c r="I53" s="147">
        <f t="shared" ca="1" si="3"/>
        <v>0</v>
      </c>
      <c r="J53" s="122"/>
      <c r="K53" s="147">
        <f t="shared" ca="1" si="4"/>
        <v>0</v>
      </c>
      <c r="L53" s="122"/>
      <c r="M53" s="147">
        <f t="shared" ca="1" si="5"/>
        <v>0</v>
      </c>
      <c r="N53" s="122"/>
      <c r="O53" s="147">
        <f t="shared" ca="1" si="6"/>
        <v>0</v>
      </c>
      <c r="P53" s="104"/>
      <c r="Q53" s="100">
        <f t="shared" ca="1" si="7"/>
        <v>0</v>
      </c>
      <c r="R53" s="183"/>
      <c r="S53" s="184">
        <f t="shared" ca="1" si="8"/>
        <v>0</v>
      </c>
      <c r="T53" s="183"/>
      <c r="U53" s="184">
        <f t="shared" ca="1" si="9"/>
        <v>0</v>
      </c>
      <c r="V53" s="122"/>
      <c r="W53" s="147">
        <f t="shared" ca="1" si="10"/>
        <v>0</v>
      </c>
      <c r="X53" s="122"/>
      <c r="Y53" s="147">
        <f t="shared" ca="1" si="11"/>
        <v>0</v>
      </c>
      <c r="Z53" s="122"/>
      <c r="AA53" s="184">
        <f t="shared" ca="1" si="12"/>
        <v>0</v>
      </c>
      <c r="AB53" s="104"/>
      <c r="AC53" s="100">
        <f t="shared" ca="1" si="13"/>
        <v>0</v>
      </c>
      <c r="AD53" s="122"/>
      <c r="AE53" s="147">
        <f t="shared" ca="1" si="14"/>
        <v>0</v>
      </c>
      <c r="AF53" s="122"/>
      <c r="AG53" s="147">
        <f t="shared" ca="1" si="15"/>
        <v>0</v>
      </c>
      <c r="AH53" s="122"/>
      <c r="AI53" s="147">
        <f t="shared" ca="1" si="16"/>
        <v>0</v>
      </c>
      <c r="AJ53" s="288"/>
      <c r="AK53" s="147">
        <f t="shared" ca="1" si="17"/>
        <v>0</v>
      </c>
      <c r="AL53" s="288"/>
      <c r="AM53" s="147">
        <f t="shared" ca="1" si="18"/>
        <v>0</v>
      </c>
      <c r="AN53" s="122"/>
      <c r="AO53" s="147">
        <f t="shared" ca="1" si="19"/>
        <v>0</v>
      </c>
      <c r="AP53" s="104"/>
      <c r="AQ53" s="100">
        <f t="shared" ca="1" si="20"/>
        <v>0</v>
      </c>
      <c r="AR53" s="171"/>
      <c r="AS53" s="140">
        <f t="shared" ca="1" si="21"/>
        <v>0</v>
      </c>
      <c r="AT53" s="83">
        <f t="shared" ca="1" si="1"/>
        <v>0</v>
      </c>
    </row>
    <row r="54" spans="1:46" ht="15" customHeight="1">
      <c r="A54" s="85" t="s">
        <v>214</v>
      </c>
      <c r="B54" s="14" t="s">
        <v>66</v>
      </c>
      <c r="C54" s="18" t="s">
        <v>6</v>
      </c>
      <c r="D54" s="19">
        <f t="shared" si="0"/>
        <v>100</v>
      </c>
      <c r="E54" s="20">
        <f t="shared" si="2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47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122"/>
      <c r="AO54" s="147">
        <f t="shared" si="19"/>
        <v>0</v>
      </c>
      <c r="AP54" s="104"/>
      <c r="AQ54" s="100">
        <f t="shared" si="20"/>
        <v>0</v>
      </c>
      <c r="AR54" s="171"/>
      <c r="AS54" s="140">
        <f t="shared" si="21"/>
        <v>0</v>
      </c>
      <c r="AT54" s="83">
        <f t="shared" si="1"/>
        <v>0</v>
      </c>
    </row>
    <row r="55" spans="1:46" ht="15" customHeight="1">
      <c r="A55" s="85" t="s">
        <v>215</v>
      </c>
      <c r="B55" s="14" t="s">
        <v>66</v>
      </c>
      <c r="C55" s="18" t="s">
        <v>8</v>
      </c>
      <c r="D55" s="19">
        <f t="shared" si="0"/>
        <v>60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84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212</v>
      </c>
      <c r="B56" s="14" t="s">
        <v>66</v>
      </c>
      <c r="C56" s="18" t="s">
        <v>9</v>
      </c>
      <c r="D56" s="19">
        <f t="shared" si="0"/>
        <v>35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194</v>
      </c>
      <c r="B57" t="str">
        <f>IF($A57="","",INDEX('MA-Liste'!$D:$D,MATCH($A57,'MA-Liste'!$M:$M,FALSE)))</f>
        <v>AeBo</v>
      </c>
      <c r="C57" s="4" t="str">
        <f ca="1">IF($A57="","",INDEX(INDIRECT("'MA-Liste'!"&amp;$C$11),MATCH($A57,'MA-Liste'!$M:$M,FALSE)))</f>
        <v>D</v>
      </c>
      <c r="D57" s="19">
        <f t="shared" ca="1" si="0"/>
        <v>100</v>
      </c>
      <c r="E57" s="20">
        <f t="shared" si="22"/>
        <v>0</v>
      </c>
      <c r="F57" s="107"/>
      <c r="G57" s="100">
        <f t="shared" ca="1" si="3"/>
        <v>0</v>
      </c>
      <c r="H57" s="122"/>
      <c r="I57" s="147">
        <f t="shared" ca="1" si="3"/>
        <v>0</v>
      </c>
      <c r="J57" s="122"/>
      <c r="K57" s="147">
        <f t="shared" ca="1" si="4"/>
        <v>0</v>
      </c>
      <c r="L57" s="122"/>
      <c r="M57" s="147">
        <f t="shared" ca="1" si="5"/>
        <v>0</v>
      </c>
      <c r="N57" s="122"/>
      <c r="O57" s="147">
        <f t="shared" ca="1" si="6"/>
        <v>0</v>
      </c>
      <c r="P57" s="104"/>
      <c r="Q57" s="100">
        <f t="shared" ca="1" si="7"/>
        <v>0</v>
      </c>
      <c r="R57" s="183"/>
      <c r="S57" s="184">
        <f t="shared" ca="1" si="8"/>
        <v>0</v>
      </c>
      <c r="T57" s="183"/>
      <c r="U57" s="184">
        <f t="shared" ca="1" si="9"/>
        <v>0</v>
      </c>
      <c r="V57" s="122"/>
      <c r="W57" s="147">
        <f t="shared" ca="1" si="10"/>
        <v>0</v>
      </c>
      <c r="X57" s="122"/>
      <c r="Y57" s="147">
        <f t="shared" ca="1" si="11"/>
        <v>0</v>
      </c>
      <c r="Z57" s="122"/>
      <c r="AA57" s="184">
        <f t="shared" ca="1" si="12"/>
        <v>0</v>
      </c>
      <c r="AB57" s="104"/>
      <c r="AC57" s="100">
        <f t="shared" ca="1" si="13"/>
        <v>0</v>
      </c>
      <c r="AD57" s="122"/>
      <c r="AE57" s="147">
        <f t="shared" ca="1" si="14"/>
        <v>0</v>
      </c>
      <c r="AF57" s="122"/>
      <c r="AG57" s="147">
        <f t="shared" ca="1" si="15"/>
        <v>0</v>
      </c>
      <c r="AH57" s="122"/>
      <c r="AI57" s="147">
        <f t="shared" ca="1" si="16"/>
        <v>0</v>
      </c>
      <c r="AJ57" s="288"/>
      <c r="AK57" s="147">
        <f t="shared" ca="1" si="17"/>
        <v>0</v>
      </c>
      <c r="AL57" s="288"/>
      <c r="AM57" s="147">
        <f t="shared" ca="1" si="18"/>
        <v>0</v>
      </c>
      <c r="AN57" s="122"/>
      <c r="AO57" s="147">
        <f t="shared" ca="1" si="19"/>
        <v>0</v>
      </c>
      <c r="AP57" s="104"/>
      <c r="AQ57" s="100">
        <f t="shared" ca="1" si="20"/>
        <v>0</v>
      </c>
      <c r="AR57" s="171"/>
      <c r="AS57" s="140">
        <f t="shared" ca="1" si="21"/>
        <v>0</v>
      </c>
      <c r="AT57" s="83">
        <f t="shared" ca="1" si="1"/>
        <v>0</v>
      </c>
    </row>
    <row r="58" spans="1:46" ht="15" customHeight="1">
      <c r="A58" s="85" t="s">
        <v>210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91" t="s">
        <v>395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85" t="s">
        <v>221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B</v>
      </c>
      <c r="D60" s="19">
        <f t="shared" ca="1" si="0"/>
        <v>140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164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222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C</v>
      </c>
      <c r="D62" s="19">
        <f t="shared" ca="1" si="0"/>
        <v>118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233</v>
      </c>
      <c r="B63" t="s">
        <v>66</v>
      </c>
      <c r="C63" s="4" t="str">
        <f ca="1">IF($A63="","",INDEX(INDIRECT("'MA-Liste'!"&amp;$C$11),MATCH($A63,'MA-Liste'!$M:$M,FALSE)))</f>
        <v>G</v>
      </c>
      <c r="D63" s="19">
        <f t="shared" ca="1" si="0"/>
        <v>35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415</v>
      </c>
      <c r="B64" t="s">
        <v>66</v>
      </c>
      <c r="C64" s="4" t="str">
        <f ca="1">IF($A64="","",INDEX(INDIRECT("'MA-Liste'!"&amp;$C$11),MATCH($A64,'MA-Liste'!$M:$M,FALSE)))</f>
        <v>F</v>
      </c>
      <c r="D64" s="19">
        <f t="shared" ca="1" si="0"/>
        <v>60</v>
      </c>
      <c r="E64" s="20">
        <f t="shared" si="22"/>
        <v>2.5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>
        <v>2.5</v>
      </c>
      <c r="AI64" s="147">
        <f t="shared" ca="1" si="16"/>
        <v>150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150</v>
      </c>
    </row>
    <row r="65" spans="1:46" ht="15" customHeight="1">
      <c r="A65" s="85" t="s">
        <v>224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G</v>
      </c>
      <c r="D65" s="19">
        <f t="shared" ca="1" si="0"/>
        <v>35</v>
      </c>
      <c r="E65" s="20">
        <f t="shared" si="2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229</v>
      </c>
      <c r="B66" t="s">
        <v>66</v>
      </c>
      <c r="C66" s="4" t="s">
        <v>7</v>
      </c>
      <c r="D66" s="19">
        <f t="shared" si="0"/>
        <v>75</v>
      </c>
      <c r="E66" s="20">
        <f t="shared" si="22"/>
        <v>0</v>
      </c>
      <c r="F66" s="107"/>
      <c r="G66" s="100">
        <f t="shared" si="3"/>
        <v>0</v>
      </c>
      <c r="H66" s="122"/>
      <c r="I66" s="147">
        <f t="shared" si="3"/>
        <v>0</v>
      </c>
      <c r="J66" s="122"/>
      <c r="K66" s="147">
        <f t="shared" si="4"/>
        <v>0</v>
      </c>
      <c r="L66" s="122"/>
      <c r="M66" s="147">
        <f t="shared" si="5"/>
        <v>0</v>
      </c>
      <c r="N66" s="122"/>
      <c r="O66" s="147">
        <f t="shared" si="6"/>
        <v>0</v>
      </c>
      <c r="P66" s="104"/>
      <c r="Q66" s="100">
        <f t="shared" si="7"/>
        <v>0</v>
      </c>
      <c r="R66" s="183"/>
      <c r="S66" s="184">
        <f t="shared" si="8"/>
        <v>0</v>
      </c>
      <c r="T66" s="183"/>
      <c r="U66" s="184">
        <f t="shared" si="9"/>
        <v>0</v>
      </c>
      <c r="V66" s="122"/>
      <c r="W66" s="147">
        <f t="shared" si="10"/>
        <v>0</v>
      </c>
      <c r="X66" s="122"/>
      <c r="Y66" s="147">
        <f t="shared" si="11"/>
        <v>0</v>
      </c>
      <c r="Z66" s="122"/>
      <c r="AA66" s="184">
        <f t="shared" si="12"/>
        <v>0</v>
      </c>
      <c r="AB66" s="104"/>
      <c r="AC66" s="100">
        <f t="shared" si="13"/>
        <v>0</v>
      </c>
      <c r="AD66" s="122"/>
      <c r="AE66" s="147">
        <f t="shared" si="14"/>
        <v>0</v>
      </c>
      <c r="AF66" s="122"/>
      <c r="AG66" s="147">
        <f t="shared" si="15"/>
        <v>0</v>
      </c>
      <c r="AH66" s="122"/>
      <c r="AI66" s="147">
        <f t="shared" si="16"/>
        <v>0</v>
      </c>
      <c r="AJ66" s="288"/>
      <c r="AK66" s="147">
        <f t="shared" si="17"/>
        <v>0</v>
      </c>
      <c r="AL66" s="288"/>
      <c r="AM66" s="147">
        <f t="shared" si="18"/>
        <v>0</v>
      </c>
      <c r="AN66" s="122"/>
      <c r="AO66" s="147">
        <f t="shared" si="19"/>
        <v>0</v>
      </c>
      <c r="AP66" s="104"/>
      <c r="AQ66" s="100">
        <f t="shared" si="20"/>
        <v>0</v>
      </c>
      <c r="AR66" s="171"/>
      <c r="AS66" s="140">
        <f t="shared" si="21"/>
        <v>0</v>
      </c>
      <c r="AT66" s="83">
        <f t="shared" si="1"/>
        <v>0</v>
      </c>
    </row>
    <row r="67" spans="1:46" ht="15" customHeight="1">
      <c r="A67" s="85" t="s">
        <v>230</v>
      </c>
      <c r="B67" t="s">
        <v>66</v>
      </c>
      <c r="C67" s="4" t="s">
        <v>9</v>
      </c>
      <c r="D67" s="19">
        <f t="shared" si="0"/>
        <v>35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225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122"/>
      <c r="AO68" s="147">
        <f t="shared" ca="1" si="19"/>
        <v>0</v>
      </c>
      <c r="AP68" s="104"/>
      <c r="AQ68" s="100">
        <f t="shared" ca="1" si="20"/>
        <v>0</v>
      </c>
      <c r="AR68" s="171"/>
      <c r="AS68" s="140">
        <f t="shared" ca="1" si="21"/>
        <v>0</v>
      </c>
      <c r="AT68" s="83">
        <f t="shared" ca="1" si="1"/>
        <v>0</v>
      </c>
    </row>
    <row r="69" spans="1:46" ht="15" customHeight="1">
      <c r="A69" s="85" t="s">
        <v>238</v>
      </c>
      <c r="B69" t="s">
        <v>66</v>
      </c>
      <c r="C69" s="4" t="s">
        <v>6</v>
      </c>
      <c r="D69" s="19">
        <f t="shared" si="0"/>
        <v>100</v>
      </c>
      <c r="E69" s="20">
        <f t="shared" si="2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122"/>
      <c r="AO69" s="147">
        <f t="shared" si="19"/>
        <v>0</v>
      </c>
      <c r="AP69" s="104"/>
      <c r="AQ69" s="100">
        <f t="shared" si="20"/>
        <v>0</v>
      </c>
      <c r="AR69" s="171"/>
      <c r="AS69" s="140">
        <f t="shared" si="21"/>
        <v>0</v>
      </c>
      <c r="AT69" s="83">
        <f t="shared" si="1"/>
        <v>0</v>
      </c>
    </row>
    <row r="70" spans="1:46" ht="15" customHeight="1">
      <c r="A70" s="85" t="s">
        <v>239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244</v>
      </c>
      <c r="B71" t="s">
        <v>245</v>
      </c>
      <c r="C71" s="4" t="s">
        <v>9</v>
      </c>
      <c r="D71" s="19">
        <f t="shared" si="0"/>
        <v>35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241</v>
      </c>
      <c r="B72" t="s">
        <v>66</v>
      </c>
      <c r="C72" s="4" t="s">
        <v>4</v>
      </c>
      <c r="D72" s="19">
        <f t="shared" si="0"/>
        <v>140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223</v>
      </c>
      <c r="B73" t="str">
        <f>IF($A73="","",INDEX('MA-Liste'!$D:$D,MATCH($A73,'MA-Liste'!$M:$M,FALSE)))</f>
        <v>AeBo</v>
      </c>
      <c r="C73" s="4" t="str">
        <f ca="1">IF($A73="","",INDEX(INDIRECT("'MA-Liste'!"&amp;$C$11),MATCH($A73,'MA-Liste'!$M:$M,FALSE)))</f>
        <v>D</v>
      </c>
      <c r="D73" s="19">
        <f t="shared" ca="1" si="0"/>
        <v>100</v>
      </c>
      <c r="E73" s="20">
        <f t="shared" si="22"/>
        <v>0</v>
      </c>
      <c r="F73" s="107"/>
      <c r="G73" s="100">
        <f t="shared" ca="1" si="3"/>
        <v>0</v>
      </c>
      <c r="H73" s="122"/>
      <c r="I73" s="147">
        <f t="shared" ca="1" si="3"/>
        <v>0</v>
      </c>
      <c r="J73" s="122"/>
      <c r="K73" s="147">
        <f t="shared" ca="1" si="4"/>
        <v>0</v>
      </c>
      <c r="L73" s="122"/>
      <c r="M73" s="147">
        <f t="shared" ca="1" si="5"/>
        <v>0</v>
      </c>
      <c r="N73" s="122"/>
      <c r="O73" s="147">
        <f t="shared" ca="1" si="6"/>
        <v>0</v>
      </c>
      <c r="P73" s="104"/>
      <c r="Q73" s="100">
        <f t="shared" ca="1" si="7"/>
        <v>0</v>
      </c>
      <c r="R73" s="183"/>
      <c r="S73" s="184">
        <f t="shared" ca="1" si="8"/>
        <v>0</v>
      </c>
      <c r="T73" s="183"/>
      <c r="U73" s="184">
        <f t="shared" ca="1" si="9"/>
        <v>0</v>
      </c>
      <c r="V73" s="122"/>
      <c r="W73" s="147">
        <f t="shared" ca="1" si="10"/>
        <v>0</v>
      </c>
      <c r="X73" s="122"/>
      <c r="Y73" s="147">
        <f t="shared" ca="1" si="11"/>
        <v>0</v>
      </c>
      <c r="Z73" s="122"/>
      <c r="AA73" s="184">
        <f t="shared" ca="1" si="12"/>
        <v>0</v>
      </c>
      <c r="AB73" s="104"/>
      <c r="AC73" s="100">
        <f t="shared" ca="1" si="13"/>
        <v>0</v>
      </c>
      <c r="AD73" s="122"/>
      <c r="AE73" s="147">
        <f t="shared" ca="1" si="14"/>
        <v>0</v>
      </c>
      <c r="AF73" s="122"/>
      <c r="AG73" s="147">
        <f t="shared" ca="1" si="15"/>
        <v>0</v>
      </c>
      <c r="AH73" s="122"/>
      <c r="AI73" s="147">
        <f t="shared" ca="1" si="16"/>
        <v>0</v>
      </c>
      <c r="AJ73" s="288"/>
      <c r="AK73" s="147">
        <f t="shared" ca="1" si="17"/>
        <v>0</v>
      </c>
      <c r="AL73" s="288"/>
      <c r="AM73" s="147">
        <f t="shared" ca="1" si="18"/>
        <v>0</v>
      </c>
      <c r="AN73" s="122"/>
      <c r="AO73" s="147">
        <f t="shared" ca="1" si="19"/>
        <v>0</v>
      </c>
      <c r="AP73" s="104"/>
      <c r="AQ73" s="100">
        <f t="shared" ca="1" si="20"/>
        <v>0</v>
      </c>
      <c r="AR73" s="171"/>
      <c r="AS73" s="140">
        <f t="shared" ca="1" si="21"/>
        <v>0</v>
      </c>
      <c r="AT73" s="83">
        <f t="shared" ca="1" si="1"/>
        <v>0</v>
      </c>
    </row>
    <row r="74" spans="1:46" ht="15" customHeight="1">
      <c r="A74" s="91" t="s">
        <v>367</v>
      </c>
      <c r="B74" s="14" t="s">
        <v>66</v>
      </c>
      <c r="C74" s="4" t="str">
        <f ca="1">IF($A74="","",INDEX(INDIRECT("'MA-Liste'!"&amp;$C$11),MATCH($A74,'MA-Liste'!$M:$M,FALSE)))</f>
        <v>E</v>
      </c>
      <c r="D74" s="19">
        <f t="shared" ca="1" si="0"/>
        <v>75</v>
      </c>
      <c r="E74" s="20">
        <f t="shared" si="22"/>
        <v>138.75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>
        <v>138.75</v>
      </c>
      <c r="O74" s="147">
        <f t="shared" ca="1" si="6"/>
        <v>10406.25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10406.25</v>
      </c>
    </row>
    <row r="75" spans="1:46" ht="15" customHeight="1">
      <c r="A75" s="91" t="s">
        <v>248</v>
      </c>
      <c r="B75" s="14" t="s">
        <v>66</v>
      </c>
      <c r="C75" s="18" t="s">
        <v>6</v>
      </c>
      <c r="D75" s="19">
        <f t="shared" si="0"/>
        <v>100</v>
      </c>
      <c r="E75" s="20">
        <f t="shared" si="2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122"/>
      <c r="AO75" s="147">
        <f t="shared" si="19"/>
        <v>0</v>
      </c>
      <c r="AP75" s="104"/>
      <c r="AQ75" s="100">
        <f t="shared" si="20"/>
        <v>0</v>
      </c>
      <c r="AR75" s="171"/>
      <c r="AS75" s="140">
        <f t="shared" si="21"/>
        <v>0</v>
      </c>
      <c r="AT75" s="83">
        <f t="shared" si="1"/>
        <v>0</v>
      </c>
    </row>
    <row r="76" spans="1:46" ht="15" customHeight="1">
      <c r="A76" s="91" t="s">
        <v>249</v>
      </c>
      <c r="B76" s="14" t="s">
        <v>66</v>
      </c>
      <c r="C76" s="18" t="s">
        <v>8</v>
      </c>
      <c r="D76" s="19">
        <f t="shared" si="0"/>
        <v>60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250</v>
      </c>
      <c r="B77" s="14" t="s">
        <v>66</v>
      </c>
      <c r="C77" s="18" t="s">
        <v>5</v>
      </c>
      <c r="D77" s="19">
        <f t="shared" si="0"/>
        <v>118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251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252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ref="AT79:AT121" si="23">IF(D79="",0,D79*E79)</f>
        <v>0</v>
      </c>
    </row>
    <row r="80" spans="1:46" ht="15" customHeight="1">
      <c r="A80" s="91" t="s">
        <v>259</v>
      </c>
      <c r="B80" s="14" t="s">
        <v>66</v>
      </c>
      <c r="C80" s="18" t="s">
        <v>6</v>
      </c>
      <c r="D80" s="19">
        <f t="shared" si="0"/>
        <v>100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ref="M80:M121" si="24">IF($D80="",0,$D80*L80)</f>
        <v>0</v>
      </c>
      <c r="N80" s="122"/>
      <c r="O80" s="147">
        <f t="shared" ref="O80:O121" si="25">IF($D80="",0,$D80*N80)</f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si="23"/>
        <v>0</v>
      </c>
    </row>
    <row r="81" spans="1:46" ht="15" customHeight="1">
      <c r="A81" s="91" t="s">
        <v>255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0</v>
      </c>
      <c r="F81" s="75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24"/>
        <v>0</v>
      </c>
      <c r="N81" s="122"/>
      <c r="O81" s="147">
        <f t="shared" si="25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0</v>
      </c>
    </row>
    <row r="82" spans="1:46" ht="15" customHeight="1">
      <c r="A82" s="91" t="s">
        <v>260</v>
      </c>
      <c r="B82" t="str">
        <f>IF($A82="","",INDEX('MA-Liste'!$D:$D,MATCH($A82,'MA-Liste'!$M:$M,FALSE)))</f>
        <v>AeBo</v>
      </c>
      <c r="C82" s="4" t="str">
        <f ca="1">IF($A82="","",INDEX(INDIRECT("'MA-Liste'!"&amp;$C$11),MATCH($A82,'MA-Liste'!$M:$M,FALSE)))</f>
        <v>D</v>
      </c>
      <c r="D82" s="19">
        <f t="shared" ca="1" si="0"/>
        <v>100</v>
      </c>
      <c r="E82" s="20">
        <f t="shared" si="22"/>
        <v>0</v>
      </c>
      <c r="F82" s="75"/>
      <c r="G82" s="100">
        <f t="shared" ca="1" si="3"/>
        <v>0</v>
      </c>
      <c r="H82" s="122"/>
      <c r="I82" s="147">
        <f t="shared" ca="1" si="3"/>
        <v>0</v>
      </c>
      <c r="J82" s="122"/>
      <c r="K82" s="147">
        <f t="shared" ca="1" si="4"/>
        <v>0</v>
      </c>
      <c r="L82" s="122"/>
      <c r="M82" s="147">
        <f t="shared" ca="1" si="24"/>
        <v>0</v>
      </c>
      <c r="N82" s="122"/>
      <c r="O82" s="147">
        <f t="shared" ca="1" si="25"/>
        <v>0</v>
      </c>
      <c r="P82" s="104"/>
      <c r="Q82" s="100">
        <f t="shared" ca="1" si="7"/>
        <v>0</v>
      </c>
      <c r="R82" s="183"/>
      <c r="S82" s="184">
        <f t="shared" ca="1" si="8"/>
        <v>0</v>
      </c>
      <c r="T82" s="183"/>
      <c r="U82" s="184">
        <f t="shared" ca="1" si="9"/>
        <v>0</v>
      </c>
      <c r="V82" s="122"/>
      <c r="W82" s="147">
        <f t="shared" ca="1" si="10"/>
        <v>0</v>
      </c>
      <c r="X82" s="122"/>
      <c r="Y82" s="147">
        <f t="shared" ca="1" si="11"/>
        <v>0</v>
      </c>
      <c r="Z82" s="122"/>
      <c r="AA82" s="184">
        <f t="shared" ca="1" si="12"/>
        <v>0</v>
      </c>
      <c r="AB82" s="104"/>
      <c r="AC82" s="100">
        <f t="shared" ca="1" si="13"/>
        <v>0</v>
      </c>
      <c r="AD82" s="122"/>
      <c r="AE82" s="147">
        <f t="shared" ca="1" si="14"/>
        <v>0</v>
      </c>
      <c r="AF82" s="122"/>
      <c r="AG82" s="147">
        <f t="shared" ca="1" si="15"/>
        <v>0</v>
      </c>
      <c r="AH82" s="122"/>
      <c r="AI82" s="147">
        <f t="shared" ca="1" si="16"/>
        <v>0</v>
      </c>
      <c r="AJ82" s="288"/>
      <c r="AK82" s="147">
        <f t="shared" ca="1" si="17"/>
        <v>0</v>
      </c>
      <c r="AL82" s="288"/>
      <c r="AM82" s="147">
        <f t="shared" ca="1" si="18"/>
        <v>0</v>
      </c>
      <c r="AN82" s="122"/>
      <c r="AO82" s="147">
        <f t="shared" ca="1" si="19"/>
        <v>0</v>
      </c>
      <c r="AP82" s="104"/>
      <c r="AQ82" s="100">
        <f t="shared" ca="1" si="20"/>
        <v>0</v>
      </c>
      <c r="AR82" s="171"/>
      <c r="AS82" s="140">
        <f t="shared" ca="1" si="21"/>
        <v>0</v>
      </c>
      <c r="AT82" s="83">
        <f t="shared" ca="1" si="23"/>
        <v>0</v>
      </c>
    </row>
    <row r="83" spans="1:46" ht="15" customHeight="1">
      <c r="A83" s="91" t="s">
        <v>263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365</v>
      </c>
      <c r="B84" s="14" t="s">
        <v>66</v>
      </c>
      <c r="C84" s="18" t="s">
        <v>6</v>
      </c>
      <c r="D84" s="19">
        <f t="shared" ref="D84:D92" si="26">IF(OR($C84="",$C84=0),"",VLOOKUP($C84,Ansätze,$D$11,FALSE))</f>
        <v>100</v>
      </c>
      <c r="E84" s="20">
        <f t="shared" si="22"/>
        <v>0</v>
      </c>
      <c r="F84" s="75"/>
      <c r="G84" s="100">
        <f t="shared" ref="G84:G121" si="27">IF($D84="",0,$D84*F84)</f>
        <v>0</v>
      </c>
      <c r="H84" s="122"/>
      <c r="I84" s="147">
        <f t="shared" ref="I84:I121" si="28">IF($D84="",0,$D84*H84)</f>
        <v>0</v>
      </c>
      <c r="J84" s="122"/>
      <c r="K84" s="147">
        <f t="shared" si="4"/>
        <v>0</v>
      </c>
      <c r="L84" s="122"/>
      <c r="M84" s="147">
        <f t="shared" si="24"/>
        <v>0</v>
      </c>
      <c r="N84" s="122"/>
      <c r="O84" s="147">
        <f t="shared" si="25"/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122"/>
      <c r="AO84" s="147">
        <f t="shared" si="19"/>
        <v>0</v>
      </c>
      <c r="AP84" s="104"/>
      <c r="AQ84" s="100">
        <f t="shared" si="20"/>
        <v>0</v>
      </c>
      <c r="AR84" s="171"/>
      <c r="AS84" s="140">
        <f t="shared" si="21"/>
        <v>0</v>
      </c>
      <c r="AT84" s="83">
        <f t="shared" si="23"/>
        <v>0</v>
      </c>
    </row>
    <row r="85" spans="1:46" ht="15" customHeight="1">
      <c r="A85" s="91" t="s">
        <v>274</v>
      </c>
      <c r="B85" s="14" t="s">
        <v>66</v>
      </c>
      <c r="C85" s="18" t="s">
        <v>9</v>
      </c>
      <c r="D85" s="19">
        <f t="shared" si="26"/>
        <v>35</v>
      </c>
      <c r="E85" s="20">
        <f t="shared" si="22"/>
        <v>0</v>
      </c>
      <c r="F85" s="75"/>
      <c r="G85" s="100">
        <f t="shared" si="27"/>
        <v>0</v>
      </c>
      <c r="H85" s="122"/>
      <c r="I85" s="147">
        <f t="shared" si="28"/>
        <v>0</v>
      </c>
      <c r="J85" s="122"/>
      <c r="K85" s="147">
        <f t="shared" ref="K85:K121" si="29">IF($D85="",0,$D85*J85)</f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ref="Q85:Q121" si="30">IF($D85="",0,$D85*P85)</f>
        <v>0</v>
      </c>
      <c r="R85" s="183"/>
      <c r="S85" s="184">
        <f t="shared" ref="S85:S121" si="31">IF($D85="",0,$D85*R85)</f>
        <v>0</v>
      </c>
      <c r="T85" s="183"/>
      <c r="U85" s="184">
        <f t="shared" ref="U85:U121" si="32">IF($D85="",0,$D85*T85)</f>
        <v>0</v>
      </c>
      <c r="V85" s="122"/>
      <c r="W85" s="147">
        <f t="shared" ref="W85:W121" si="33">IF($D85="",0,$D85*V85)</f>
        <v>0</v>
      </c>
      <c r="X85" s="122"/>
      <c r="Y85" s="147">
        <f t="shared" ref="Y85:Y121" si="34">IF($D85="",0,$D85*X85)</f>
        <v>0</v>
      </c>
      <c r="Z85" s="122"/>
      <c r="AA85" s="184">
        <f t="shared" ref="AA85:AA121" si="35">IF($D85="",0,$D85*Z85)</f>
        <v>0</v>
      </c>
      <c r="AB85" s="104"/>
      <c r="AC85" s="100">
        <f t="shared" ref="AC85:AC121" si="36">IF($D85="",0,$D85*AB85)</f>
        <v>0</v>
      </c>
      <c r="AD85" s="122"/>
      <c r="AE85" s="147">
        <f t="shared" ref="AE85:AE121" si="37">IF($D85="",0,$D85*AD85)</f>
        <v>0</v>
      </c>
      <c r="AF85" s="122"/>
      <c r="AG85" s="147">
        <f t="shared" ref="AG85:AG121" si="38">IF($D85="",0,$D85*AF85)</f>
        <v>0</v>
      </c>
      <c r="AH85" s="122"/>
      <c r="AI85" s="147">
        <f t="shared" ref="AI85:AI121" si="39">IF($D85="",0,$D85*AH85)</f>
        <v>0</v>
      </c>
      <c r="AJ85" s="288"/>
      <c r="AK85" s="147">
        <f t="shared" ref="AK85:AK121" si="40">IF($D85="",0,$D85*AJ85)</f>
        <v>0</v>
      </c>
      <c r="AL85" s="288"/>
      <c r="AM85" s="147">
        <f t="shared" ref="AM85:AM121" si="41">IF($D85="",0,$D85*AL85)</f>
        <v>0</v>
      </c>
      <c r="AN85" s="122"/>
      <c r="AO85" s="147">
        <f t="shared" ref="AO85:AO121" si="42">IF($D85="",0,$D85*AN85)</f>
        <v>0</v>
      </c>
      <c r="AP85" s="104"/>
      <c r="AQ85" s="100">
        <f t="shared" ref="AQ85:AQ121" si="43">IF($D85="",0,$D85*AP85)</f>
        <v>0</v>
      </c>
      <c r="AR85" s="171"/>
      <c r="AS85" s="140">
        <f t="shared" ref="AS85:AS121" si="44">IF($D85="",0,$D85*AR85)</f>
        <v>0</v>
      </c>
      <c r="AT85" s="83">
        <f t="shared" si="23"/>
        <v>0</v>
      </c>
    </row>
    <row r="86" spans="1:46" ht="15" customHeight="1">
      <c r="A86" s="91" t="s">
        <v>275</v>
      </c>
      <c r="B86" s="14" t="s">
        <v>66</v>
      </c>
      <c r="C86" s="18" t="s">
        <v>5</v>
      </c>
      <c r="D86" s="19">
        <f t="shared" si="26"/>
        <v>118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si="29"/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si="30"/>
        <v>0</v>
      </c>
      <c r="R86" s="183"/>
      <c r="S86" s="184">
        <f t="shared" si="31"/>
        <v>0</v>
      </c>
      <c r="T86" s="183"/>
      <c r="U86" s="184">
        <f t="shared" si="32"/>
        <v>0</v>
      </c>
      <c r="V86" s="122"/>
      <c r="W86" s="147">
        <f t="shared" si="33"/>
        <v>0</v>
      </c>
      <c r="X86" s="122"/>
      <c r="Y86" s="147">
        <f t="shared" si="34"/>
        <v>0</v>
      </c>
      <c r="Z86" s="122"/>
      <c r="AA86" s="147">
        <f t="shared" si="35"/>
        <v>0</v>
      </c>
      <c r="AB86" s="104"/>
      <c r="AC86" s="100">
        <f t="shared" si="36"/>
        <v>0</v>
      </c>
      <c r="AD86" s="122"/>
      <c r="AE86" s="147">
        <f t="shared" si="37"/>
        <v>0</v>
      </c>
      <c r="AF86" s="122"/>
      <c r="AG86" s="147">
        <f t="shared" si="38"/>
        <v>0</v>
      </c>
      <c r="AH86" s="122"/>
      <c r="AI86" s="147">
        <f t="shared" si="39"/>
        <v>0</v>
      </c>
      <c r="AJ86" s="288"/>
      <c r="AK86" s="147">
        <f t="shared" si="40"/>
        <v>0</v>
      </c>
      <c r="AL86" s="288"/>
      <c r="AM86" s="147">
        <f t="shared" si="41"/>
        <v>0</v>
      </c>
      <c r="AN86" s="122"/>
      <c r="AO86" s="147">
        <f t="shared" si="42"/>
        <v>0</v>
      </c>
      <c r="AP86" s="104"/>
      <c r="AQ86" s="100">
        <f t="shared" si="43"/>
        <v>0</v>
      </c>
      <c r="AR86" s="171"/>
      <c r="AS86" s="140">
        <f t="shared" si="44"/>
        <v>0</v>
      </c>
      <c r="AT86" s="83">
        <f t="shared" si="23"/>
        <v>0</v>
      </c>
    </row>
    <row r="87" spans="1:46" ht="15" customHeight="1">
      <c r="A87" s="91" t="s">
        <v>284</v>
      </c>
      <c r="B87" s="14" t="s">
        <v>66</v>
      </c>
      <c r="C87" s="18" t="s">
        <v>6</v>
      </c>
      <c r="D87" s="19">
        <f t="shared" si="26"/>
        <v>100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84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285</v>
      </c>
      <c r="B88" s="14" t="s">
        <v>66</v>
      </c>
      <c r="C88" s="18" t="s">
        <v>9</v>
      </c>
      <c r="D88" s="19">
        <f t="shared" si="26"/>
        <v>35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409</v>
      </c>
      <c r="B89" s="14" t="s">
        <v>66</v>
      </c>
      <c r="C89" s="18" t="s">
        <v>8</v>
      </c>
      <c r="D89" s="19">
        <f t="shared" si="26"/>
        <v>60</v>
      </c>
      <c r="E89" s="20">
        <f t="shared" si="22"/>
        <v>105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>
        <v>42.5</v>
      </c>
      <c r="AI89" s="147">
        <f t="shared" si="39"/>
        <v>2550</v>
      </c>
      <c r="AJ89" s="288">
        <v>62.5</v>
      </c>
      <c r="AK89" s="147">
        <f t="shared" si="40"/>
        <v>3750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6300</v>
      </c>
    </row>
    <row r="90" spans="1:46" ht="15" customHeight="1">
      <c r="A90" s="91" t="s">
        <v>286</v>
      </c>
      <c r="B90" s="14" t="s">
        <v>66</v>
      </c>
      <c r="C90" s="18" t="s">
        <v>6</v>
      </c>
      <c r="D90" s="19">
        <f t="shared" si="26"/>
        <v>100</v>
      </c>
      <c r="E90" s="20">
        <f t="shared" si="22"/>
        <v>0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/>
      <c r="M90" s="147">
        <f t="shared" si="24"/>
        <v>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0</v>
      </c>
    </row>
    <row r="91" spans="1:46" ht="15" customHeight="1">
      <c r="A91" s="91" t="s">
        <v>292</v>
      </c>
      <c r="B91" s="14" t="s">
        <v>66</v>
      </c>
      <c r="C91" s="18" t="s">
        <v>8</v>
      </c>
      <c r="D91" s="19">
        <f t="shared" si="26"/>
        <v>60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85" t="s">
        <v>296</v>
      </c>
      <c r="B92" t="s">
        <v>66</v>
      </c>
      <c r="C92" s="18" t="s">
        <v>6</v>
      </c>
      <c r="D92" s="19">
        <f t="shared" si="26"/>
        <v>100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308</v>
      </c>
      <c r="B93" t="s">
        <v>66</v>
      </c>
      <c r="C93" s="18" t="s">
        <v>5</v>
      </c>
      <c r="D93" s="19">
        <v>118</v>
      </c>
      <c r="E93" s="20">
        <f t="shared" ref="E93:E121" si="45">F93+H93+J93+L93+N93++V93+Z93+AH93+AN93+P93+R93+T93+AB93+AD93+AF93+AP93+AR93+X93+AJ93+AL93</f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318</v>
      </c>
      <c r="B94" s="14" t="s">
        <v>66</v>
      </c>
      <c r="C94" s="18" t="s">
        <v>9</v>
      </c>
      <c r="D94" s="19">
        <v>35</v>
      </c>
      <c r="E94" s="20">
        <f t="shared" si="45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319</v>
      </c>
      <c r="B95" s="14" t="s">
        <v>66</v>
      </c>
      <c r="C95" s="18" t="s">
        <v>6</v>
      </c>
      <c r="D95" s="19">
        <v>100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320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330</v>
      </c>
      <c r="B97" s="14" t="s">
        <v>66</v>
      </c>
      <c r="C97" s="18" t="s">
        <v>7</v>
      </c>
      <c r="D97" s="19">
        <v>75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91" t="s">
        <v>386</v>
      </c>
      <c r="B98" s="14" t="s">
        <v>66</v>
      </c>
      <c r="C98" s="18" t="s">
        <v>9</v>
      </c>
      <c r="D98" s="19">
        <v>35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83"/>
      <c r="W98" s="184">
        <f t="shared" si="33"/>
        <v>0</v>
      </c>
      <c r="X98" s="183"/>
      <c r="Y98" s="184">
        <f t="shared" si="34"/>
        <v>0</v>
      </c>
      <c r="Z98" s="183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387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388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389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85" t="s">
        <v>336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340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07"/>
      <c r="I103" s="147">
        <f t="shared" si="28"/>
        <v>0</v>
      </c>
      <c r="J103" s="214"/>
      <c r="K103" s="147">
        <f t="shared" si="29"/>
        <v>0</v>
      </c>
      <c r="L103" s="214"/>
      <c r="M103" s="147">
        <f t="shared" si="24"/>
        <v>0</v>
      </c>
      <c r="N103" s="214"/>
      <c r="O103" s="147">
        <f t="shared" si="25"/>
        <v>0</v>
      </c>
      <c r="P103" s="75"/>
      <c r="Q103" s="100">
        <f t="shared" si="30"/>
        <v>0</v>
      </c>
      <c r="R103" s="233"/>
      <c r="S103" s="184">
        <f t="shared" si="31"/>
        <v>0</v>
      </c>
      <c r="T103" s="234"/>
      <c r="U103" s="184">
        <f t="shared" si="32"/>
        <v>0</v>
      </c>
      <c r="V103" s="234"/>
      <c r="W103" s="184">
        <f t="shared" si="33"/>
        <v>0</v>
      </c>
      <c r="X103" s="283"/>
      <c r="Y103" s="281">
        <f t="shared" si="34"/>
        <v>0</v>
      </c>
      <c r="Z103" s="183"/>
      <c r="AA103" s="184">
        <f t="shared" si="35"/>
        <v>0</v>
      </c>
      <c r="AB103" s="75"/>
      <c r="AC103" s="100">
        <f t="shared" si="36"/>
        <v>0</v>
      </c>
      <c r="AD103" s="107"/>
      <c r="AE103" s="147">
        <f t="shared" si="37"/>
        <v>0</v>
      </c>
      <c r="AF103" s="107"/>
      <c r="AG103" s="147">
        <f t="shared" si="38"/>
        <v>0</v>
      </c>
      <c r="AH103" s="107"/>
      <c r="AI103" s="147">
        <f t="shared" si="39"/>
        <v>0</v>
      </c>
      <c r="AJ103" s="289"/>
      <c r="AK103" s="146">
        <f t="shared" si="40"/>
        <v>0</v>
      </c>
      <c r="AL103" s="289"/>
      <c r="AM103" s="146">
        <f t="shared" si="41"/>
        <v>0</v>
      </c>
      <c r="AN103" s="107"/>
      <c r="AO103" s="147">
        <f t="shared" si="42"/>
        <v>0</v>
      </c>
      <c r="AP103" s="75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343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348</v>
      </c>
      <c r="B105" s="14" t="s">
        <v>66</v>
      </c>
      <c r="C105" s="18" t="s">
        <v>4</v>
      </c>
      <c r="D105" s="19">
        <v>140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355</v>
      </c>
      <c r="B106" s="14" t="s">
        <v>66</v>
      </c>
      <c r="C106" s="18" t="s">
        <v>8</v>
      </c>
      <c r="D106" s="19">
        <v>60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91" t="s">
        <v>372</v>
      </c>
      <c r="B107" s="14" t="s">
        <v>66</v>
      </c>
      <c r="C107" s="18" t="str">
        <f ca="1">IF($A107="","",INDEX(INDIRECT("'MA-Liste'!"&amp;$C$11),MATCH($A107,'MA-Liste'!$M:$M,FALSE)))</f>
        <v>G</v>
      </c>
      <c r="D107" s="19">
        <f t="shared" ref="D107:D109" ca="1" si="46">IF(OR($C107="",$C107=0),"",VLOOKUP($C107,Ansätze,$D$11,FALSE))</f>
        <v>35</v>
      </c>
      <c r="E107" s="20">
        <f t="shared" si="45"/>
        <v>0</v>
      </c>
      <c r="F107" s="75"/>
      <c r="G107" s="100">
        <f t="shared" ca="1" si="27"/>
        <v>0</v>
      </c>
      <c r="H107" s="107"/>
      <c r="I107" s="147">
        <f t="shared" ca="1" si="28"/>
        <v>0</v>
      </c>
      <c r="J107" s="214"/>
      <c r="K107" s="147">
        <f t="shared" ca="1" si="29"/>
        <v>0</v>
      </c>
      <c r="L107" s="214"/>
      <c r="M107" s="147">
        <f t="shared" ca="1" si="24"/>
        <v>0</v>
      </c>
      <c r="N107" s="214"/>
      <c r="O107" s="147">
        <f t="shared" ca="1" si="25"/>
        <v>0</v>
      </c>
      <c r="P107" s="75"/>
      <c r="Q107" s="100">
        <f t="shared" ca="1" si="30"/>
        <v>0</v>
      </c>
      <c r="R107" s="233"/>
      <c r="S107" s="184">
        <f t="shared" ca="1" si="31"/>
        <v>0</v>
      </c>
      <c r="T107" s="234"/>
      <c r="U107" s="184">
        <f t="shared" ca="1" si="32"/>
        <v>0</v>
      </c>
      <c r="V107" s="234"/>
      <c r="W107" s="184">
        <f t="shared" ca="1" si="33"/>
        <v>0</v>
      </c>
      <c r="X107" s="283"/>
      <c r="Y107" s="281">
        <f t="shared" ca="1" si="34"/>
        <v>0</v>
      </c>
      <c r="Z107" s="183"/>
      <c r="AA107" s="184">
        <f t="shared" ca="1" si="35"/>
        <v>0</v>
      </c>
      <c r="AB107" s="75"/>
      <c r="AC107" s="100">
        <f t="shared" ca="1" si="36"/>
        <v>0</v>
      </c>
      <c r="AD107" s="107"/>
      <c r="AE107" s="147">
        <f t="shared" ca="1" si="37"/>
        <v>0</v>
      </c>
      <c r="AF107" s="107"/>
      <c r="AG107" s="147">
        <f t="shared" ca="1" si="38"/>
        <v>0</v>
      </c>
      <c r="AH107" s="107"/>
      <c r="AI107" s="147">
        <f t="shared" ca="1" si="39"/>
        <v>0</v>
      </c>
      <c r="AJ107" s="289"/>
      <c r="AK107" s="146">
        <f t="shared" ca="1" si="40"/>
        <v>0</v>
      </c>
      <c r="AL107" s="289"/>
      <c r="AM107" s="146">
        <f t="shared" ca="1" si="41"/>
        <v>0</v>
      </c>
      <c r="AN107" s="107"/>
      <c r="AO107" s="147">
        <f t="shared" ca="1" si="42"/>
        <v>0</v>
      </c>
      <c r="AP107" s="75"/>
      <c r="AQ107" s="100">
        <f t="shared" ca="1" si="43"/>
        <v>0</v>
      </c>
      <c r="AR107" s="171"/>
      <c r="AS107" s="140">
        <f t="shared" ca="1" si="44"/>
        <v>0</v>
      </c>
      <c r="AT107" s="83">
        <f t="shared" ca="1" si="23"/>
        <v>0</v>
      </c>
    </row>
    <row r="108" spans="1:46" ht="15" customHeight="1">
      <c r="A108" s="91" t="s">
        <v>370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ca="1" si="46"/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381</v>
      </c>
      <c r="B109" s="14" t="s">
        <v>66</v>
      </c>
      <c r="C109" s="18" t="str">
        <f ca="1">IF($A109="","",INDEX(INDIRECT("'MA-Liste'!"&amp;$C$11),MATCH($A109,'MA-Liste'!$M:$M,FALSE)))</f>
        <v>C</v>
      </c>
      <c r="D109" s="19">
        <f t="shared" ca="1" si="46"/>
        <v>118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395</v>
      </c>
      <c r="B110" s="14" t="s">
        <v>66</v>
      </c>
      <c r="C110" s="18" t="str">
        <f ca="1">IF($A110="","",INDEX(INDIRECT("'MA-Liste'!"&amp;$C$11),MATCH($A110,'MA-Liste'!$M:$M,FALSE)))</f>
        <v>D</v>
      </c>
      <c r="D110" s="19">
        <v>100</v>
      </c>
      <c r="E110" s="20">
        <f t="shared" si="45"/>
        <v>0</v>
      </c>
      <c r="F110" s="75"/>
      <c r="G110" s="100">
        <f t="shared" si="27"/>
        <v>0</v>
      </c>
      <c r="H110" s="107"/>
      <c r="I110" s="147">
        <f t="shared" si="28"/>
        <v>0</v>
      </c>
      <c r="J110" s="214"/>
      <c r="K110" s="147">
        <f t="shared" si="29"/>
        <v>0</v>
      </c>
      <c r="L110" s="214"/>
      <c r="M110" s="147">
        <f t="shared" si="24"/>
        <v>0</v>
      </c>
      <c r="N110" s="214"/>
      <c r="O110" s="147">
        <f t="shared" si="25"/>
        <v>0</v>
      </c>
      <c r="P110" s="75"/>
      <c r="Q110" s="100">
        <f t="shared" si="30"/>
        <v>0</v>
      </c>
      <c r="R110" s="233"/>
      <c r="S110" s="184">
        <f t="shared" si="31"/>
        <v>0</v>
      </c>
      <c r="T110" s="234"/>
      <c r="U110" s="184">
        <f t="shared" si="32"/>
        <v>0</v>
      </c>
      <c r="V110" s="234"/>
      <c r="W110" s="184">
        <f t="shared" si="33"/>
        <v>0</v>
      </c>
      <c r="X110" s="283"/>
      <c r="Y110" s="281">
        <f t="shared" si="34"/>
        <v>0</v>
      </c>
      <c r="Z110" s="183"/>
      <c r="AA110" s="184">
        <f t="shared" si="35"/>
        <v>0</v>
      </c>
      <c r="AB110" s="75"/>
      <c r="AC110" s="100">
        <f t="shared" si="36"/>
        <v>0</v>
      </c>
      <c r="AD110" s="107"/>
      <c r="AE110" s="147">
        <f t="shared" si="37"/>
        <v>0</v>
      </c>
      <c r="AF110" s="107"/>
      <c r="AG110" s="147">
        <f t="shared" si="38"/>
        <v>0</v>
      </c>
      <c r="AH110" s="107"/>
      <c r="AI110" s="147">
        <f t="shared" si="39"/>
        <v>0</v>
      </c>
      <c r="AJ110" s="289"/>
      <c r="AK110" s="146">
        <f t="shared" si="40"/>
        <v>0</v>
      </c>
      <c r="AL110" s="289"/>
      <c r="AM110" s="146">
        <f t="shared" si="41"/>
        <v>0</v>
      </c>
      <c r="AN110" s="107"/>
      <c r="AO110" s="147">
        <f t="shared" si="42"/>
        <v>0</v>
      </c>
      <c r="AP110" s="75"/>
      <c r="AQ110" s="100">
        <f t="shared" si="43"/>
        <v>0</v>
      </c>
      <c r="AR110" s="171"/>
      <c r="AS110" s="140">
        <f t="shared" si="44"/>
        <v>0</v>
      </c>
      <c r="AT110" s="83">
        <f t="shared" si="23"/>
        <v>0</v>
      </c>
    </row>
    <row r="111" spans="1:46" ht="15" customHeight="1">
      <c r="A111" s="91" t="s">
        <v>407</v>
      </c>
      <c r="B111" s="14" t="s">
        <v>66</v>
      </c>
      <c r="C111" s="18" t="str">
        <f ca="1">IF($A111="","",INDEX(INDIRECT("'MA-Liste'!"&amp;$C$11),MATCH($A111,'MA-Liste'!$M:$M,FALSE)))</f>
        <v>C</v>
      </c>
      <c r="D111" s="19">
        <v>118</v>
      </c>
      <c r="E111" s="20">
        <f t="shared" si="45"/>
        <v>23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>
        <v>23</v>
      </c>
      <c r="AM111" s="146">
        <f t="shared" si="41"/>
        <v>2714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2714</v>
      </c>
    </row>
    <row r="112" spans="1:46" ht="15" customHeight="1">
      <c r="A112" s="91" t="s">
        <v>416</v>
      </c>
      <c r="B112" s="14" t="s">
        <v>66</v>
      </c>
      <c r="C112" s="18" t="str">
        <f ca="1">IF($A112="","",INDEX(INDIRECT("'MA-Liste'!"&amp;$C$11),MATCH($A112,'MA-Liste'!$M:$M,FALSE)))</f>
        <v>D</v>
      </c>
      <c r="D112" s="19">
        <v>100</v>
      </c>
      <c r="E112" s="20">
        <f t="shared" si="45"/>
        <v>2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>
        <v>2</v>
      </c>
      <c r="AI112" s="147">
        <f t="shared" si="39"/>
        <v>200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200</v>
      </c>
    </row>
    <row r="113" spans="1:47" ht="15" customHeight="1">
      <c r="A113" s="91" t="s">
        <v>420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0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/>
      <c r="AI113" s="147">
        <f t="shared" si="39"/>
        <v>0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0</v>
      </c>
    </row>
    <row r="114" spans="1:47" ht="15" customHeight="1">
      <c r="A114" s="91" t="s">
        <v>421</v>
      </c>
      <c r="B114" s="14" t="s">
        <v>66</v>
      </c>
      <c r="C114" s="18" t="s">
        <v>5</v>
      </c>
      <c r="D114" s="19">
        <v>118</v>
      </c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47">
        <f t="shared" si="33"/>
        <v>0</v>
      </c>
      <c r="X114" s="283"/>
      <c r="Y114" s="310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425</v>
      </c>
      <c r="B115" s="14" t="s">
        <v>66</v>
      </c>
      <c r="C115" s="18" t="s">
        <v>7</v>
      </c>
      <c r="D115" s="19">
        <v>75</v>
      </c>
      <c r="E115" s="20">
        <f t="shared" si="45"/>
        <v>0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/>
      <c r="W115" s="184">
        <f t="shared" si="33"/>
        <v>0</v>
      </c>
      <c r="X115" s="283"/>
      <c r="Y115" s="310">
        <f t="shared" si="34"/>
        <v>0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0</v>
      </c>
    </row>
    <row r="116" spans="1:47" ht="15" customHeight="1">
      <c r="A116" s="91" t="s">
        <v>429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281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436</v>
      </c>
      <c r="B117" s="14" t="s">
        <v>66</v>
      </c>
      <c r="C117" s="18" t="s">
        <v>7</v>
      </c>
      <c r="D117" s="19">
        <v>75</v>
      </c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47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9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ht="15" customHeight="1">
      <c r="A118" s="91" t="s">
        <v>437</v>
      </c>
      <c r="B118" s="14" t="s">
        <v>66</v>
      </c>
      <c r="C118" s="18" t="s">
        <v>6</v>
      </c>
      <c r="D118" s="19">
        <v>100</v>
      </c>
      <c r="E118" s="20">
        <f t="shared" si="45"/>
        <v>0</v>
      </c>
      <c r="F118" s="75"/>
      <c r="G118" s="100">
        <f t="shared" si="27"/>
        <v>0</v>
      </c>
      <c r="H118" s="107"/>
      <c r="I118" s="147">
        <f t="shared" si="28"/>
        <v>0</v>
      </c>
      <c r="J118" s="214"/>
      <c r="K118" s="147">
        <f t="shared" si="29"/>
        <v>0</v>
      </c>
      <c r="L118" s="214"/>
      <c r="M118" s="147">
        <f t="shared" si="24"/>
        <v>0</v>
      </c>
      <c r="N118" s="214"/>
      <c r="O118" s="147">
        <f t="shared" si="25"/>
        <v>0</v>
      </c>
      <c r="P118" s="75"/>
      <c r="Q118" s="100">
        <f t="shared" si="30"/>
        <v>0</v>
      </c>
      <c r="R118" s="233"/>
      <c r="S118" s="184">
        <f t="shared" si="31"/>
        <v>0</v>
      </c>
      <c r="T118" s="234"/>
      <c r="U118" s="184">
        <f t="shared" si="32"/>
        <v>0</v>
      </c>
      <c r="V118" s="234"/>
      <c r="W118" s="184">
        <f t="shared" si="33"/>
        <v>0</v>
      </c>
      <c r="X118" s="283"/>
      <c r="Y118" s="281">
        <f t="shared" si="34"/>
        <v>0</v>
      </c>
      <c r="Z118" s="183"/>
      <c r="AA118" s="184">
        <f t="shared" si="35"/>
        <v>0</v>
      </c>
      <c r="AB118" s="75"/>
      <c r="AC118" s="100">
        <f t="shared" si="36"/>
        <v>0</v>
      </c>
      <c r="AD118" s="107"/>
      <c r="AE118" s="147">
        <f t="shared" si="37"/>
        <v>0</v>
      </c>
      <c r="AF118" s="107"/>
      <c r="AG118" s="147">
        <f t="shared" si="38"/>
        <v>0</v>
      </c>
      <c r="AH118" s="107"/>
      <c r="AI118" s="147">
        <f t="shared" si="39"/>
        <v>0</v>
      </c>
      <c r="AJ118" s="289"/>
      <c r="AK118" s="146">
        <f t="shared" si="40"/>
        <v>0</v>
      </c>
      <c r="AL118" s="289"/>
      <c r="AM118" s="146">
        <f t="shared" si="41"/>
        <v>0</v>
      </c>
      <c r="AN118" s="107"/>
      <c r="AO118" s="147">
        <f t="shared" si="42"/>
        <v>0</v>
      </c>
      <c r="AP118" s="75"/>
      <c r="AQ118" s="100">
        <f t="shared" si="43"/>
        <v>0</v>
      </c>
      <c r="AR118" s="171"/>
      <c r="AS118" s="140">
        <f t="shared" si="44"/>
        <v>0</v>
      </c>
      <c r="AT118" s="83">
        <f t="shared" si="23"/>
        <v>0</v>
      </c>
    </row>
    <row r="119" spans="1:47" ht="15" customHeight="1">
      <c r="A119" s="91" t="s">
        <v>438</v>
      </c>
      <c r="B119" s="14" t="s">
        <v>66</v>
      </c>
      <c r="C119" s="18" t="s">
        <v>9</v>
      </c>
      <c r="D119" s="19">
        <v>35</v>
      </c>
      <c r="E119" s="20">
        <f t="shared" si="45"/>
        <v>0</v>
      </c>
      <c r="F119" s="75"/>
      <c r="G119" s="100">
        <f t="shared" si="27"/>
        <v>0</v>
      </c>
      <c r="H119" s="107"/>
      <c r="I119" s="147">
        <f t="shared" si="28"/>
        <v>0</v>
      </c>
      <c r="J119" s="214"/>
      <c r="K119" s="147">
        <f t="shared" si="29"/>
        <v>0</v>
      </c>
      <c r="L119" s="214"/>
      <c r="M119" s="147">
        <f t="shared" si="24"/>
        <v>0</v>
      </c>
      <c r="N119" s="214"/>
      <c r="O119" s="147">
        <f t="shared" si="25"/>
        <v>0</v>
      </c>
      <c r="P119" s="75"/>
      <c r="Q119" s="100">
        <f t="shared" si="30"/>
        <v>0</v>
      </c>
      <c r="R119" s="233"/>
      <c r="S119" s="184">
        <f t="shared" si="31"/>
        <v>0</v>
      </c>
      <c r="T119" s="234"/>
      <c r="U119" s="184">
        <f t="shared" si="32"/>
        <v>0</v>
      </c>
      <c r="V119" s="234"/>
      <c r="W119" s="184">
        <f t="shared" si="33"/>
        <v>0</v>
      </c>
      <c r="X119" s="283"/>
      <c r="Y119" s="281">
        <f t="shared" si="34"/>
        <v>0</v>
      </c>
      <c r="Z119" s="183"/>
      <c r="AA119" s="184">
        <f t="shared" si="35"/>
        <v>0</v>
      </c>
      <c r="AB119" s="75"/>
      <c r="AC119" s="100">
        <f t="shared" si="36"/>
        <v>0</v>
      </c>
      <c r="AD119" s="107"/>
      <c r="AE119" s="147">
        <f t="shared" si="37"/>
        <v>0</v>
      </c>
      <c r="AF119" s="107"/>
      <c r="AG119" s="147">
        <f t="shared" si="38"/>
        <v>0</v>
      </c>
      <c r="AH119" s="107"/>
      <c r="AI119" s="147">
        <f t="shared" si="39"/>
        <v>0</v>
      </c>
      <c r="AJ119" s="289"/>
      <c r="AK119" s="146">
        <f t="shared" si="40"/>
        <v>0</v>
      </c>
      <c r="AL119" s="289"/>
      <c r="AM119" s="146">
        <f t="shared" si="41"/>
        <v>0</v>
      </c>
      <c r="AN119" s="107"/>
      <c r="AO119" s="147">
        <f t="shared" si="42"/>
        <v>0</v>
      </c>
      <c r="AP119" s="75"/>
      <c r="AQ119" s="100">
        <f t="shared" si="43"/>
        <v>0</v>
      </c>
      <c r="AR119" s="171"/>
      <c r="AS119" s="140">
        <f t="shared" si="44"/>
        <v>0</v>
      </c>
      <c r="AT119" s="83">
        <f t="shared" si="23"/>
        <v>0</v>
      </c>
    </row>
    <row r="120" spans="1:47" ht="15" customHeight="1">
      <c r="A120" s="91" t="s">
        <v>442</v>
      </c>
      <c r="B120" s="14" t="s">
        <v>66</v>
      </c>
      <c r="C120" s="18" t="s">
        <v>4</v>
      </c>
      <c r="D120" s="19">
        <v>140</v>
      </c>
      <c r="E120" s="20">
        <f t="shared" si="45"/>
        <v>4.25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/>
      <c r="O120" s="147">
        <f t="shared" si="25"/>
        <v>0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>
        <v>4.25</v>
      </c>
      <c r="AI120" s="147">
        <f t="shared" si="39"/>
        <v>595</v>
      </c>
      <c r="AJ120" s="289"/>
      <c r="AK120" s="146">
        <f t="shared" si="40"/>
        <v>0</v>
      </c>
      <c r="AL120" s="289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595</v>
      </c>
    </row>
    <row r="121" spans="1:47" ht="15" customHeight="1">
      <c r="A121" s="85"/>
      <c r="B121" s="14"/>
      <c r="C121" s="18"/>
      <c r="D121" s="19"/>
      <c r="E121" s="20">
        <f t="shared" si="45"/>
        <v>0</v>
      </c>
      <c r="F121" s="75"/>
      <c r="G121" s="100">
        <f t="shared" si="27"/>
        <v>0</v>
      </c>
      <c r="H121" s="107"/>
      <c r="I121" s="147">
        <f t="shared" si="28"/>
        <v>0</v>
      </c>
      <c r="J121" s="214"/>
      <c r="K121" s="147">
        <f t="shared" si="29"/>
        <v>0</v>
      </c>
      <c r="L121" s="214"/>
      <c r="M121" s="147">
        <f t="shared" si="24"/>
        <v>0</v>
      </c>
      <c r="N121" s="214"/>
      <c r="O121" s="147">
        <f t="shared" si="25"/>
        <v>0</v>
      </c>
      <c r="P121" s="75"/>
      <c r="Q121" s="100">
        <f t="shared" si="30"/>
        <v>0</v>
      </c>
      <c r="R121" s="233"/>
      <c r="S121" s="184">
        <f t="shared" si="31"/>
        <v>0</v>
      </c>
      <c r="T121" s="234"/>
      <c r="U121" s="184">
        <f t="shared" si="32"/>
        <v>0</v>
      </c>
      <c r="V121" s="234"/>
      <c r="W121" s="184">
        <f t="shared" si="33"/>
        <v>0</v>
      </c>
      <c r="X121" s="283"/>
      <c r="Y121" s="281">
        <f t="shared" si="34"/>
        <v>0</v>
      </c>
      <c r="Z121" s="183"/>
      <c r="AA121" s="184">
        <f t="shared" si="35"/>
        <v>0</v>
      </c>
      <c r="AB121" s="75"/>
      <c r="AC121" s="100">
        <f t="shared" si="36"/>
        <v>0</v>
      </c>
      <c r="AD121" s="107"/>
      <c r="AE121" s="147">
        <f t="shared" si="37"/>
        <v>0</v>
      </c>
      <c r="AF121" s="107"/>
      <c r="AG121" s="147">
        <f t="shared" si="38"/>
        <v>0</v>
      </c>
      <c r="AH121" s="107"/>
      <c r="AI121" s="147">
        <f t="shared" si="39"/>
        <v>0</v>
      </c>
      <c r="AJ121" s="289"/>
      <c r="AK121" s="146">
        <f t="shared" si="40"/>
        <v>0</v>
      </c>
      <c r="AL121" s="288"/>
      <c r="AM121" s="146">
        <f t="shared" si="41"/>
        <v>0</v>
      </c>
      <c r="AN121" s="107"/>
      <c r="AO121" s="147">
        <f t="shared" si="42"/>
        <v>0</v>
      </c>
      <c r="AP121" s="75"/>
      <c r="AQ121" s="100">
        <f t="shared" si="43"/>
        <v>0</v>
      </c>
      <c r="AR121" s="171"/>
      <c r="AS121" s="140">
        <f t="shared" si="44"/>
        <v>0</v>
      </c>
      <c r="AT121" s="83">
        <f t="shared" si="23"/>
        <v>0</v>
      </c>
    </row>
    <row r="122" spans="1:47" s="62" customFormat="1" ht="15" customHeight="1">
      <c r="A122" s="86"/>
      <c r="C122" s="63" t="s">
        <v>155</v>
      </c>
      <c r="D122" s="57"/>
      <c r="E122" s="20">
        <f t="shared" ref="E122" si="47">F122+H122+J122+P122+R122+T122+AB122+AD122+AF122+AP122+AR122</f>
        <v>0</v>
      </c>
      <c r="F122" s="76">
        <f>SUM(F12:F121)</f>
        <v>0</v>
      </c>
      <c r="G122" s="77"/>
      <c r="H122" s="154">
        <f>SUM(H12:H121)</f>
        <v>0</v>
      </c>
      <c r="I122" s="155"/>
      <c r="J122" s="207">
        <f>SUM(J12:J121)</f>
        <v>0</v>
      </c>
      <c r="K122" s="207"/>
      <c r="L122" s="290">
        <f>SUM(L12:L121)</f>
        <v>0</v>
      </c>
      <c r="M122" s="207"/>
      <c r="N122" s="290">
        <f>SUM(N12:N121)</f>
        <v>248.25</v>
      </c>
      <c r="O122" s="207"/>
      <c r="P122" s="76">
        <f>SUM(P12:P121)</f>
        <v>0</v>
      </c>
      <c r="Q122" s="77"/>
      <c r="R122" s="185">
        <f>SUM(R12:R121)</f>
        <v>0</v>
      </c>
      <c r="S122" s="186"/>
      <c r="T122" s="212">
        <f>SUM(T12:T121)</f>
        <v>0</v>
      </c>
      <c r="U122" s="212"/>
      <c r="V122" s="279">
        <f>SUM(V12:V121)</f>
        <v>0</v>
      </c>
      <c r="W122" s="212"/>
      <c r="X122" s="284">
        <f>SUM(X12:X121)</f>
        <v>0.5</v>
      </c>
      <c r="Y122" s="212"/>
      <c r="Z122" s="279">
        <f>SUM(Z12:Z121)</f>
        <v>1.25</v>
      </c>
      <c r="AA122" s="212"/>
      <c r="AB122" s="76">
        <f>SUM(AB12:AB121)</f>
        <v>0</v>
      </c>
      <c r="AC122" s="77"/>
      <c r="AD122" s="154">
        <f>SUM(AD12:AD121)</f>
        <v>0</v>
      </c>
      <c r="AE122" s="155"/>
      <c r="AF122" s="154">
        <f>SUM(AF12:AF121)</f>
        <v>0</v>
      </c>
      <c r="AG122" s="155"/>
      <c r="AH122" s="285">
        <f>SUM(AH12:AH121)</f>
        <v>58</v>
      </c>
      <c r="AI122" s="155"/>
      <c r="AJ122" s="207">
        <f>SUM(AJ12:AJ121)</f>
        <v>63.5</v>
      </c>
      <c r="AK122" s="207"/>
      <c r="AL122" s="207">
        <f>SUM(AL12:AL121)</f>
        <v>23</v>
      </c>
      <c r="AM122" s="207"/>
      <c r="AN122" s="285">
        <f>SUM(AN12:AN121)</f>
        <v>1.75</v>
      </c>
      <c r="AO122" s="155"/>
      <c r="AP122" s="76">
        <f>SUM(AP12:AP121)</f>
        <v>0</v>
      </c>
      <c r="AQ122" s="77"/>
      <c r="AR122" s="77">
        <f>SUM(AR12:AR121)</f>
        <v>0</v>
      </c>
      <c r="AS122" s="77"/>
      <c r="AT122" s="77"/>
    </row>
    <row r="123" spans="1:47" ht="9.75" customHeight="1">
      <c r="A123" s="87"/>
      <c r="B123" s="40"/>
      <c r="C123" s="69"/>
      <c r="D123" s="70"/>
      <c r="E123" s="70"/>
      <c r="F123" s="78"/>
      <c r="G123" s="79"/>
      <c r="H123" s="156"/>
      <c r="I123" s="157"/>
      <c r="J123" s="208"/>
      <c r="K123" s="208"/>
      <c r="L123" s="208"/>
      <c r="M123" s="208"/>
      <c r="N123" s="208"/>
      <c r="O123" s="208"/>
      <c r="P123" s="78"/>
      <c r="Q123" s="79"/>
      <c r="R123" s="187"/>
      <c r="S123" s="188"/>
      <c r="T123" s="213"/>
      <c r="U123" s="213"/>
      <c r="V123" s="213"/>
      <c r="W123" s="213"/>
      <c r="X123" s="213"/>
      <c r="Y123" s="213"/>
      <c r="Z123" s="213"/>
      <c r="AA123" s="213"/>
      <c r="AB123" s="78"/>
      <c r="AC123" s="79"/>
      <c r="AD123" s="156"/>
      <c r="AE123" s="157"/>
      <c r="AF123" s="156"/>
      <c r="AG123" s="157"/>
      <c r="AH123" s="156"/>
      <c r="AI123" s="157"/>
      <c r="AJ123" s="208"/>
      <c r="AK123" s="208"/>
      <c r="AL123" s="208"/>
      <c r="AM123" s="208"/>
      <c r="AN123" s="156"/>
      <c r="AO123" s="157"/>
      <c r="AP123" s="78"/>
      <c r="AQ123" s="79"/>
      <c r="AR123" s="70"/>
      <c r="AS123" s="70"/>
      <c r="AT123" s="70"/>
      <c r="AU123" s="65"/>
    </row>
    <row r="124" spans="1:47" s="14" customFormat="1" ht="15" customHeight="1">
      <c r="A124" s="159"/>
      <c r="B124" s="159"/>
      <c r="C124" s="67" t="s">
        <v>156</v>
      </c>
      <c r="D124" s="160"/>
      <c r="E124" s="161"/>
      <c r="F124" s="80"/>
      <c r="G124" s="81">
        <f ca="1">SUM(G12:G123)</f>
        <v>0</v>
      </c>
      <c r="H124" s="80"/>
      <c r="I124" s="81">
        <f ca="1">SUM(I12:I123)</f>
        <v>0</v>
      </c>
      <c r="J124" s="97"/>
      <c r="K124" s="97">
        <f ca="1">SUM(K12:K123)</f>
        <v>0</v>
      </c>
      <c r="L124" s="97"/>
      <c r="M124" s="305">
        <f ca="1">SUM(M12:M123)</f>
        <v>0</v>
      </c>
      <c r="N124" s="97"/>
      <c r="O124" s="305">
        <f ca="1">SUM(O12:O123)</f>
        <v>24122.25</v>
      </c>
      <c r="P124" s="80"/>
      <c r="Q124" s="81">
        <f ca="1">SUM(Q12:Q123)</f>
        <v>0</v>
      </c>
      <c r="R124" s="80"/>
      <c r="S124" s="81">
        <f ca="1">SUM(S12:S123)</f>
        <v>0</v>
      </c>
      <c r="T124" s="97"/>
      <c r="U124" s="97">
        <f ca="1">SUM(U12:U123)</f>
        <v>0</v>
      </c>
      <c r="V124" s="97"/>
      <c r="W124" s="305">
        <f ca="1">SUM(W12:W123)</f>
        <v>0</v>
      </c>
      <c r="X124" s="280"/>
      <c r="Y124" s="305">
        <f ca="1">SUM(Y12:Y123)</f>
        <v>59</v>
      </c>
      <c r="Z124" s="97"/>
      <c r="AA124" s="305">
        <f ca="1">SUM(AA12:AA123)</f>
        <v>155</v>
      </c>
      <c r="AB124" s="80"/>
      <c r="AC124" s="81">
        <f ca="1">SUM(AC12:AC123)</f>
        <v>0</v>
      </c>
      <c r="AD124" s="80"/>
      <c r="AE124" s="81">
        <f ca="1">SUM(AE12:AE123)</f>
        <v>0</v>
      </c>
      <c r="AF124" s="80"/>
      <c r="AG124" s="81">
        <f ca="1">SUM(AG12:AG123)</f>
        <v>0</v>
      </c>
      <c r="AH124" s="80"/>
      <c r="AI124" s="307">
        <f ca="1">SUM(AI12:AI123)</f>
        <v>4440</v>
      </c>
      <c r="AJ124" s="280"/>
      <c r="AK124" s="280">
        <f ca="1">SUM(AK12:AK123)</f>
        <v>3890</v>
      </c>
      <c r="AL124" s="280"/>
      <c r="AM124" s="280">
        <f ca="1">SUM(AM12:AM123)</f>
        <v>2714</v>
      </c>
      <c r="AN124" s="80"/>
      <c r="AO124" s="307">
        <f ca="1">SUM(AO12:AO123)</f>
        <v>215</v>
      </c>
      <c r="AP124" s="80"/>
      <c r="AQ124" s="81">
        <f ca="1">SUM(AQ12:AQ123)</f>
        <v>0</v>
      </c>
      <c r="AR124" s="81"/>
      <c r="AS124" s="81">
        <f ca="1">SUM(AS12:AS123)</f>
        <v>0</v>
      </c>
      <c r="AT124" s="81">
        <f ca="1">SUM(AT13:AT123)</f>
        <v>35595.25</v>
      </c>
    </row>
    <row r="125" spans="1:47">
      <c r="C125" s="41" t="s">
        <v>25</v>
      </c>
      <c r="F125" s="41"/>
      <c r="G125" s="41"/>
      <c r="H125" s="41"/>
      <c r="I125" s="41"/>
      <c r="J125" s="41"/>
      <c r="K125" s="41"/>
      <c r="L125" s="41"/>
      <c r="M125" s="41"/>
      <c r="N125" s="41"/>
      <c r="O125" s="41"/>
      <c r="P125" s="41"/>
      <c r="Q125" s="41"/>
      <c r="R125" s="191"/>
      <c r="S125" s="191"/>
      <c r="T125" s="191"/>
      <c r="U125" s="191"/>
      <c r="V125" s="191"/>
      <c r="W125" s="191"/>
      <c r="X125" s="191"/>
      <c r="Y125" s="191"/>
      <c r="Z125" s="191"/>
      <c r="AA125" s="191"/>
      <c r="AB125" s="41"/>
      <c r="AC125" s="41"/>
      <c r="AD125" s="41"/>
      <c r="AE125" s="41"/>
      <c r="AF125" s="41"/>
      <c r="AG125" s="41"/>
      <c r="AH125" s="41"/>
      <c r="AI125" s="41"/>
      <c r="AJ125" s="41"/>
      <c r="AK125" s="41"/>
      <c r="AL125" s="41"/>
      <c r="AM125" s="41"/>
      <c r="AN125" s="41"/>
      <c r="AO125" s="41"/>
      <c r="AP125" s="41"/>
      <c r="AQ125" s="41"/>
      <c r="AR125" s="41"/>
      <c r="AS125" s="41"/>
      <c r="AT125" s="42">
        <f ca="1">SUBTOTAL(9,AT13:AT123)</f>
        <v>35595.25</v>
      </c>
    </row>
    <row r="126" spans="1:47">
      <c r="C126" s="56"/>
      <c r="F126" s="56"/>
      <c r="G126" s="56"/>
      <c r="H126" s="158"/>
      <c r="I126" s="158"/>
      <c r="J126" s="158"/>
      <c r="K126" s="158"/>
      <c r="L126" s="158"/>
      <c r="M126" s="158"/>
      <c r="N126" s="158"/>
      <c r="O126" s="158"/>
      <c r="P126" s="56"/>
      <c r="Q126" s="56"/>
      <c r="R126" s="192"/>
      <c r="S126" s="192"/>
      <c r="T126" s="192"/>
      <c r="U126" s="192"/>
      <c r="V126" s="192"/>
      <c r="W126" s="192"/>
      <c r="X126" s="192"/>
      <c r="Y126" s="192"/>
      <c r="Z126" s="192"/>
      <c r="AA126" s="192"/>
      <c r="AB126" s="56"/>
      <c r="AC126" s="56"/>
      <c r="AD126" s="158"/>
      <c r="AE126" s="158"/>
      <c r="AF126" s="158"/>
      <c r="AG126" s="158"/>
      <c r="AH126" s="158"/>
      <c r="AI126" s="158"/>
      <c r="AJ126" s="158"/>
      <c r="AK126" s="158"/>
      <c r="AL126" s="158"/>
      <c r="AM126" s="158"/>
      <c r="AN126" s="158"/>
      <c r="AO126" s="158"/>
      <c r="AP126" s="56"/>
      <c r="AQ126" s="56"/>
      <c r="AR126" s="56"/>
      <c r="AS126" s="56"/>
    </row>
    <row r="127" spans="1:47">
      <c r="A127" s="218" t="s">
        <v>309</v>
      </c>
      <c r="B127">
        <v>3.5</v>
      </c>
      <c r="AT127" s="19"/>
    </row>
    <row r="129" spans="19:46">
      <c r="AT129" s="19">
        <f ca="1">SUM(F124:AS124)</f>
        <v>35595.25</v>
      </c>
    </row>
    <row r="131" spans="19:46">
      <c r="S131" s="193">
        <f>SUM(S127:S130)</f>
        <v>0</v>
      </c>
      <c r="AN131" s="127" t="s">
        <v>412</v>
      </c>
    </row>
    <row r="136" spans="19:46">
      <c r="AT136" s="21">
        <f>SUM(AT134-AT133)</f>
        <v>0</v>
      </c>
    </row>
  </sheetData>
  <autoFilter ref="A12:AT124" xr:uid="{00000000-0009-0000-0000-00004F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disablePrompts="1" count="3">
    <dataValidation type="list" allowBlank="1" showInputMessage="1" showErrorMessage="1" sqref="D12" xr:uid="{00000000-0002-0000-4F00-000000000000}">
      <formula1>Jahr</formula1>
    </dataValidation>
    <dataValidation type="list" allowBlank="1" showInputMessage="1" showErrorMessage="1" sqref="C12" xr:uid="{00000000-0002-0000-4F00-000001000000}">
      <formula1>Kategorie</formula1>
    </dataValidation>
    <dataValidation type="list" allowBlank="1" showInputMessage="1" showErrorMessage="1" sqref="A13:A124" xr:uid="{00000000-0002-0000-4F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>
    <tabColor rgb="FFFF0000"/>
    <pageSetUpPr fitToPage="1"/>
  </sheetPr>
  <dimension ref="A1:AV138"/>
  <sheetViews>
    <sheetView topLeftCell="AE106" zoomScale="120" zoomScaleNormal="120" zoomScaleSheetLayoutView="100" workbookViewId="0">
      <selection activeCell="E24" sqref="E2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13" t="str">
        <f>IF(Vertragsdaten!B6="","",Vertragsdaten!B6)</f>
        <v>EP SIEP</v>
      </c>
      <c r="C4" s="313"/>
      <c r="D4" s="313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44805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4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9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7" si="2">F14+H14+J14+L14+N14++V14+Z14+AH14+AN14+P14+R14+T14+AB14+AD14+AF14+AP14+AR14</f>
        <v>0</v>
      </c>
      <c r="F14" s="107"/>
      <c r="G14" s="100">
        <f t="shared" ref="G14:I84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5" ca="1" si="4">IF($D14="",0,$D14*J14)</f>
        <v>0</v>
      </c>
      <c r="L14" s="122"/>
      <c r="M14" s="147">
        <f t="shared" ref="M14:M80" ca="1" si="5">IF($D14="",0,$D14*L14)</f>
        <v>0</v>
      </c>
      <c r="N14" s="122"/>
      <c r="O14" s="147">
        <f t="shared" ref="O14:O80" ca="1" si="6">IF($D14="",0,$D14*N14)</f>
        <v>0</v>
      </c>
      <c r="P14" s="104"/>
      <c r="Q14" s="100">
        <f t="shared" ref="Q14:Q85" ca="1" si="7">IF($D14="",0,$D14*P14)</f>
        <v>0</v>
      </c>
      <c r="R14" s="183"/>
      <c r="S14" s="184">
        <f t="shared" ref="S14:S85" ca="1" si="8">IF($D14="",0,$D14*R14)</f>
        <v>0</v>
      </c>
      <c r="T14" s="183"/>
      <c r="U14" s="184">
        <f t="shared" ref="U14:U85" ca="1" si="9">IF($D14="",0,$D14*T14)</f>
        <v>0</v>
      </c>
      <c r="V14" s="183"/>
      <c r="W14" s="184">
        <f t="shared" ref="W14:W85" ca="1" si="10">IF($D14="",0,$D14*V14)</f>
        <v>0</v>
      </c>
      <c r="X14" s="183"/>
      <c r="Y14" s="184">
        <f t="shared" ref="Y14:Y85" ca="1" si="11">IF($D14="",0,$D14*X14)</f>
        <v>0</v>
      </c>
      <c r="Z14" s="183"/>
      <c r="AA14" s="184">
        <f t="shared" ref="AA14:AA85" ca="1" si="12">IF($D14="",0,$D14*Z14)</f>
        <v>0</v>
      </c>
      <c r="AB14" s="104"/>
      <c r="AC14" s="100">
        <f t="shared" ref="AC14:AC85" ca="1" si="13">IF($D14="",0,$D14*AB14)</f>
        <v>0</v>
      </c>
      <c r="AD14" s="122"/>
      <c r="AE14" s="147">
        <f t="shared" ref="AE14:AE85" ca="1" si="14">IF($D14="",0,$D14*AD14)</f>
        <v>0</v>
      </c>
      <c r="AF14" s="122"/>
      <c r="AG14" s="147">
        <f t="shared" ref="AG14:AG85" ca="1" si="15">IF($D14="",0,$D14*AF14)</f>
        <v>0</v>
      </c>
      <c r="AH14" s="122"/>
      <c r="AI14" s="147">
        <f t="shared" ref="AI14:AI85" ca="1" si="16">IF($D14="",0,$D14*AH14)</f>
        <v>0</v>
      </c>
      <c r="AJ14" s="288"/>
      <c r="AK14" s="147">
        <f t="shared" ref="AK14:AK85" ca="1" si="17">IF($D14="",0,$D14*AJ14)</f>
        <v>0</v>
      </c>
      <c r="AL14" s="288"/>
      <c r="AM14" s="147">
        <f t="shared" ref="AM14:AM85" ca="1" si="18">IF($D14="",0,$D14*AL14)</f>
        <v>0</v>
      </c>
      <c r="AN14" s="122"/>
      <c r="AO14" s="147">
        <f t="shared" ref="AO14:AO85" ca="1" si="19">IF($D14="",0,$D14*AN14)</f>
        <v>0</v>
      </c>
      <c r="AP14" s="104"/>
      <c r="AQ14" s="100">
        <f t="shared" ref="AQ14:AQ85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1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0.25</v>
      </c>
      <c r="W16" s="147">
        <f t="shared" ca="1" si="10"/>
        <v>29.5</v>
      </c>
      <c r="X16" s="183">
        <v>0.75</v>
      </c>
      <c r="Y16" s="147">
        <f t="shared" ca="1" si="11"/>
        <v>88.5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5" ca="1" si="21">IF($D16="",0,$D16*AR16)</f>
        <v>0</v>
      </c>
      <c r="AT16" s="83">
        <f t="shared" ca="1" si="1"/>
        <v>118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51.75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f>3+22</f>
        <v>25</v>
      </c>
      <c r="O19" s="147">
        <f t="shared" ca="1" si="6"/>
        <v>3500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2</v>
      </c>
      <c r="AA19" s="147">
        <f t="shared" ca="1" si="12"/>
        <v>280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15</v>
      </c>
      <c r="AI19" s="147">
        <f t="shared" ca="1" si="16"/>
        <v>2100</v>
      </c>
      <c r="AJ19" s="288"/>
      <c r="AK19" s="147">
        <f t="shared" ca="1" si="17"/>
        <v>0</v>
      </c>
      <c r="AL19" s="288">
        <v>7.5</v>
      </c>
      <c r="AM19" s="147">
        <f t="shared" ca="1" si="18"/>
        <v>1050</v>
      </c>
      <c r="AN19" s="122">
        <v>2.25</v>
      </c>
      <c r="AO19" s="147">
        <f t="shared" ca="1" si="19"/>
        <v>315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7245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444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C</v>
      </c>
      <c r="D24" s="19">
        <f t="shared" ca="1" si="0"/>
        <v>118</v>
      </c>
      <c r="E24" s="20">
        <f>F24+H24+J24+L24+N24++V24+Z24+AH24+AN24+P24+R24+T24+AB24+AD24+AF24+AL24+AP24+AR24</f>
        <v>19.25</v>
      </c>
      <c r="F24" s="107"/>
      <c r="G24" s="100">
        <f t="shared" ref="G24" ca="1" si="22">IF($D24="",0,$D24*F24)</f>
        <v>0</v>
      </c>
      <c r="H24" s="122"/>
      <c r="I24" s="147">
        <f t="shared" ref="I24" ca="1" si="23">IF($D24="",0,$D24*H24)</f>
        <v>0</v>
      </c>
      <c r="J24" s="122"/>
      <c r="K24" s="147">
        <f t="shared" ref="K24" ca="1" si="24">IF($D24="",0,$D24*J24)</f>
        <v>0</v>
      </c>
      <c r="L24" s="122"/>
      <c r="M24" s="147">
        <f t="shared" ref="M24" ca="1" si="25">IF($D24="",0,$D24*L24)</f>
        <v>0</v>
      </c>
      <c r="N24" s="122"/>
      <c r="O24" s="147">
        <f t="shared" ref="O24" ca="1" si="26">IF($D24="",0,$D24*N24)</f>
        <v>0</v>
      </c>
      <c r="P24" s="104"/>
      <c r="Q24" s="100">
        <f t="shared" ref="Q24" ca="1" si="27">IF($D24="",0,$D24*P24)</f>
        <v>0</v>
      </c>
      <c r="R24" s="183"/>
      <c r="S24" s="184">
        <f t="shared" ref="S24" ca="1" si="28">IF($D24="",0,$D24*R24)</f>
        <v>0</v>
      </c>
      <c r="T24" s="183"/>
      <c r="U24" s="184">
        <f t="shared" ref="U24" ca="1" si="29">IF($D24="",0,$D24*T24)</f>
        <v>0</v>
      </c>
      <c r="V24" s="122"/>
      <c r="W24" s="147">
        <f t="shared" ref="W24" ca="1" si="30">IF($D24="",0,$D24*V24)</f>
        <v>0</v>
      </c>
      <c r="X24" s="122"/>
      <c r="Y24" s="147">
        <f t="shared" ref="Y24" ca="1" si="31">IF($D24="",0,$D24*X24)</f>
        <v>0</v>
      </c>
      <c r="Z24" s="122"/>
      <c r="AA24" s="184">
        <f t="shared" ref="AA24" ca="1" si="32">IF($D24="",0,$D24*Z24)</f>
        <v>0</v>
      </c>
      <c r="AB24" s="104"/>
      <c r="AC24" s="100">
        <f t="shared" ref="AC24" ca="1" si="33">IF($D24="",0,$D24*AB24)</f>
        <v>0</v>
      </c>
      <c r="AD24" s="122"/>
      <c r="AE24" s="147">
        <f t="shared" ref="AE24" ca="1" si="34">IF($D24="",0,$D24*AD24)</f>
        <v>0</v>
      </c>
      <c r="AF24" s="122"/>
      <c r="AG24" s="147">
        <f t="shared" ref="AG24" ca="1" si="35">IF($D24="",0,$D24*AF24)</f>
        <v>0</v>
      </c>
      <c r="AH24" s="122"/>
      <c r="AI24" s="147">
        <f t="shared" ref="AI24" ca="1" si="36">IF($D24="",0,$D24*AH24)</f>
        <v>0</v>
      </c>
      <c r="AJ24" s="288"/>
      <c r="AK24" s="147">
        <f t="shared" ref="AK24" ca="1" si="37">IF($D24="",0,$D24*AJ24)</f>
        <v>0</v>
      </c>
      <c r="AL24" s="288">
        <v>19.25</v>
      </c>
      <c r="AM24" s="147">
        <f t="shared" ref="AM24" ca="1" si="38">IF($D24="",0,$D24*AL24)</f>
        <v>2271.5</v>
      </c>
      <c r="AN24" s="122"/>
      <c r="AO24" s="147">
        <f t="shared" ref="AO24" ca="1" si="39">IF($D24="",0,$D24*AN24)</f>
        <v>0</v>
      </c>
      <c r="AP24" s="104"/>
      <c r="AQ24" s="100">
        <f t="shared" ref="AQ24" ca="1" si="40">IF($D24="",0,$D24*AP24)</f>
        <v>0</v>
      </c>
      <c r="AR24" s="171"/>
      <c r="AS24" s="140">
        <f t="shared" ref="AS24" ca="1" si="41">IF($D24="",0,$D24*AR24)</f>
        <v>0</v>
      </c>
      <c r="AT24" s="83">
        <f t="shared" ref="AT24" ca="1" si="42">IF(D24="",0,D24*E24)</f>
        <v>2271.5</v>
      </c>
    </row>
    <row r="25" spans="1:46" ht="15" customHeight="1">
      <c r="A25" s="91" t="s">
        <v>171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D</v>
      </c>
      <c r="D25" s="19">
        <f t="shared" ca="1" si="0"/>
        <v>100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172</v>
      </c>
      <c r="B26" t="str">
        <f>IF($A26="","",INDEX('MA-Liste'!$D:$D,MATCH($A26,'MA-Liste'!$M:$M,FALSE)))</f>
        <v>AeBo</v>
      </c>
      <c r="C26" s="4" t="s">
        <v>8</v>
      </c>
      <c r="D26" s="19">
        <f t="shared" si="0"/>
        <v>60</v>
      </c>
      <c r="E26" s="20">
        <f t="shared" si="2"/>
        <v>0</v>
      </c>
      <c r="F26" s="107"/>
      <c r="G26" s="100">
        <f t="shared" si="3"/>
        <v>0</v>
      </c>
      <c r="H26" s="122"/>
      <c r="I26" s="147">
        <f t="shared" si="3"/>
        <v>0</v>
      </c>
      <c r="J26" s="122"/>
      <c r="K26" s="147">
        <f t="shared" si="4"/>
        <v>0</v>
      </c>
      <c r="L26" s="122"/>
      <c r="M26" s="147">
        <f t="shared" si="5"/>
        <v>0</v>
      </c>
      <c r="N26" s="122"/>
      <c r="O26" s="147">
        <f t="shared" si="6"/>
        <v>0</v>
      </c>
      <c r="P26" s="104"/>
      <c r="Q26" s="100">
        <f t="shared" si="7"/>
        <v>0</v>
      </c>
      <c r="R26" s="183"/>
      <c r="S26" s="184">
        <f t="shared" si="8"/>
        <v>0</v>
      </c>
      <c r="T26" s="183"/>
      <c r="U26" s="184">
        <f t="shared" si="9"/>
        <v>0</v>
      </c>
      <c r="V26" s="122"/>
      <c r="W26" s="147">
        <f t="shared" si="10"/>
        <v>0</v>
      </c>
      <c r="X26" s="122"/>
      <c r="Y26" s="147">
        <f t="shared" si="11"/>
        <v>0</v>
      </c>
      <c r="Z26" s="122"/>
      <c r="AA26" s="184">
        <f t="shared" si="12"/>
        <v>0</v>
      </c>
      <c r="AB26" s="104"/>
      <c r="AC26" s="100">
        <f t="shared" si="13"/>
        <v>0</v>
      </c>
      <c r="AD26" s="122"/>
      <c r="AE26" s="147">
        <f t="shared" si="14"/>
        <v>0</v>
      </c>
      <c r="AF26" s="122"/>
      <c r="AG26" s="147">
        <f t="shared" si="15"/>
        <v>0</v>
      </c>
      <c r="AH26" s="122"/>
      <c r="AI26" s="147">
        <f t="shared" si="16"/>
        <v>0</v>
      </c>
      <c r="AJ26" s="288"/>
      <c r="AK26" s="147">
        <f t="shared" si="17"/>
        <v>0</v>
      </c>
      <c r="AL26" s="288"/>
      <c r="AM26" s="147">
        <f t="shared" si="18"/>
        <v>0</v>
      </c>
      <c r="AN26" s="122"/>
      <c r="AO26" s="147">
        <f t="shared" si="19"/>
        <v>0</v>
      </c>
      <c r="AP26" s="104"/>
      <c r="AQ26" s="100">
        <f t="shared" si="20"/>
        <v>0</v>
      </c>
      <c r="AR26" s="171"/>
      <c r="AS26" s="140">
        <f t="shared" si="21"/>
        <v>0</v>
      </c>
      <c r="AT26" s="83">
        <f t="shared" si="1"/>
        <v>0</v>
      </c>
    </row>
    <row r="27" spans="1:46" ht="15" customHeight="1">
      <c r="A27" s="91" t="s">
        <v>151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B</v>
      </c>
      <c r="D27" s="19">
        <f t="shared" ca="1" si="0"/>
        <v>140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175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>F28+H28+J28+L28+N28++V28+Z28+AH28+AN28+P28+R28+T28+AB28+AD28+AF28+AP28+AR28+X28+AJ28+AL28</f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0</v>
      </c>
    </row>
    <row r="29" spans="1:46" ht="15" customHeight="1">
      <c r="A29" s="91" t="s">
        <v>390</v>
      </c>
      <c r="B29" s="14" t="s">
        <v>66</v>
      </c>
      <c r="C29" s="18" t="s">
        <v>5</v>
      </c>
      <c r="D29" s="19">
        <f t="shared" si="0"/>
        <v>118</v>
      </c>
      <c r="E29" s="20">
        <f t="shared" ref="E29:E93" si="43">F29+H29+J29+L29+N29++V29+Z29+AH29+AN29+P29+R29+T29+AB29+AD29+AF29+AP29+AR29+X29+AJ29+AL29</f>
        <v>0</v>
      </c>
      <c r="F29" s="107"/>
      <c r="G29" s="100">
        <f t="shared" si="3"/>
        <v>0</v>
      </c>
      <c r="H29" s="122"/>
      <c r="I29" s="147">
        <f t="shared" si="3"/>
        <v>0</v>
      </c>
      <c r="J29" s="122"/>
      <c r="K29" s="147">
        <f t="shared" si="4"/>
        <v>0</v>
      </c>
      <c r="L29" s="122"/>
      <c r="M29" s="147">
        <f t="shared" si="5"/>
        <v>0</v>
      </c>
      <c r="N29" s="122"/>
      <c r="O29" s="147">
        <f t="shared" si="6"/>
        <v>0</v>
      </c>
      <c r="P29" s="104"/>
      <c r="Q29" s="100">
        <f t="shared" si="7"/>
        <v>0</v>
      </c>
      <c r="R29" s="183"/>
      <c r="S29" s="184">
        <f t="shared" si="8"/>
        <v>0</v>
      </c>
      <c r="T29" s="183"/>
      <c r="U29" s="184">
        <f t="shared" si="9"/>
        <v>0</v>
      </c>
      <c r="V29" s="122"/>
      <c r="W29" s="147">
        <f t="shared" si="10"/>
        <v>0</v>
      </c>
      <c r="X29" s="122"/>
      <c r="Y29" s="147">
        <f t="shared" si="11"/>
        <v>0</v>
      </c>
      <c r="Z29" s="122"/>
      <c r="AA29" s="184">
        <f t="shared" si="12"/>
        <v>0</v>
      </c>
      <c r="AB29" s="104"/>
      <c r="AC29" s="100">
        <f t="shared" si="13"/>
        <v>0</v>
      </c>
      <c r="AD29" s="122"/>
      <c r="AE29" s="147">
        <f t="shared" si="14"/>
        <v>0</v>
      </c>
      <c r="AF29" s="122"/>
      <c r="AG29" s="147">
        <f t="shared" si="15"/>
        <v>0</v>
      </c>
      <c r="AH29" s="122"/>
      <c r="AI29" s="147">
        <f t="shared" si="16"/>
        <v>0</v>
      </c>
      <c r="AJ29" s="288"/>
      <c r="AK29" s="147">
        <f t="shared" si="17"/>
        <v>0</v>
      </c>
      <c r="AL29" s="288"/>
      <c r="AM29" s="147">
        <f t="shared" si="18"/>
        <v>0</v>
      </c>
      <c r="AN29" s="122"/>
      <c r="AO29" s="147">
        <f t="shared" si="19"/>
        <v>0</v>
      </c>
      <c r="AP29" s="104"/>
      <c r="AQ29" s="100">
        <f t="shared" si="20"/>
        <v>0</v>
      </c>
      <c r="AR29" s="171"/>
      <c r="AS29" s="140">
        <f t="shared" si="21"/>
        <v>0</v>
      </c>
      <c r="AT29" s="83">
        <f t="shared" si="1"/>
        <v>0</v>
      </c>
    </row>
    <row r="30" spans="1:46" ht="15" customHeight="1">
      <c r="A30" s="91" t="s">
        <v>197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C</v>
      </c>
      <c r="D30" s="19">
        <f t="shared" ca="1" si="0"/>
        <v>118</v>
      </c>
      <c r="E30" s="20">
        <f t="shared" si="43"/>
        <v>93.5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>
        <v>93.5</v>
      </c>
      <c r="O30" s="147">
        <f t="shared" ca="1" si="6"/>
        <v>11033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11033</v>
      </c>
    </row>
    <row r="31" spans="1:46" ht="15" customHeight="1">
      <c r="A31" s="91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43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364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43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168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F</v>
      </c>
      <c r="D33" s="19">
        <f t="shared" ca="1" si="0"/>
        <v>60</v>
      </c>
      <c r="E33" s="20">
        <f t="shared" si="43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177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43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144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43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91" t="s">
        <v>371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E</v>
      </c>
      <c r="D36" s="19">
        <f t="shared" ca="1" si="0"/>
        <v>75</v>
      </c>
      <c r="E36" s="20">
        <f t="shared" si="43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182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G</v>
      </c>
      <c r="D37" s="19">
        <f t="shared" ca="1" si="0"/>
        <v>35</v>
      </c>
      <c r="E37" s="20">
        <f t="shared" si="43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43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200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43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352</v>
      </c>
      <c r="B40" t="s">
        <v>66</v>
      </c>
      <c r="C40" s="4" t="s">
        <v>6</v>
      </c>
      <c r="D40" s="19">
        <f t="shared" si="0"/>
        <v>100</v>
      </c>
      <c r="E40" s="20">
        <f t="shared" si="43"/>
        <v>0</v>
      </c>
      <c r="F40" s="107"/>
      <c r="G40" s="100">
        <f t="shared" si="3"/>
        <v>0</v>
      </c>
      <c r="H40" s="122"/>
      <c r="I40" s="147">
        <f t="shared" si="3"/>
        <v>0</v>
      </c>
      <c r="J40" s="122"/>
      <c r="K40" s="147">
        <f t="shared" si="4"/>
        <v>0</v>
      </c>
      <c r="L40" s="122"/>
      <c r="M40" s="147">
        <f t="shared" si="5"/>
        <v>0</v>
      </c>
      <c r="N40" s="122"/>
      <c r="O40" s="147">
        <f t="shared" si="6"/>
        <v>0</v>
      </c>
      <c r="P40" s="104"/>
      <c r="Q40" s="100">
        <f t="shared" si="7"/>
        <v>0</v>
      </c>
      <c r="R40" s="183"/>
      <c r="S40" s="184">
        <f t="shared" si="8"/>
        <v>0</v>
      </c>
      <c r="T40" s="183"/>
      <c r="U40" s="184">
        <f t="shared" si="9"/>
        <v>0</v>
      </c>
      <c r="V40" s="122"/>
      <c r="W40" s="147">
        <f t="shared" si="10"/>
        <v>0</v>
      </c>
      <c r="X40" s="122"/>
      <c r="Y40" s="147">
        <f t="shared" si="11"/>
        <v>0</v>
      </c>
      <c r="Z40" s="122"/>
      <c r="AA40" s="184">
        <f t="shared" si="12"/>
        <v>0</v>
      </c>
      <c r="AB40" s="104"/>
      <c r="AC40" s="100">
        <f t="shared" si="13"/>
        <v>0</v>
      </c>
      <c r="AD40" s="122"/>
      <c r="AE40" s="147">
        <f t="shared" si="14"/>
        <v>0</v>
      </c>
      <c r="AF40" s="122"/>
      <c r="AG40" s="147">
        <f t="shared" si="15"/>
        <v>0</v>
      </c>
      <c r="AH40" s="122"/>
      <c r="AI40" s="147">
        <f t="shared" si="16"/>
        <v>0</v>
      </c>
      <c r="AJ40" s="288"/>
      <c r="AK40" s="147">
        <f t="shared" si="17"/>
        <v>0</v>
      </c>
      <c r="AL40" s="288"/>
      <c r="AM40" s="147">
        <f t="shared" si="18"/>
        <v>0</v>
      </c>
      <c r="AN40" s="122"/>
      <c r="AO40" s="147">
        <f t="shared" si="19"/>
        <v>0</v>
      </c>
      <c r="AP40" s="104"/>
      <c r="AQ40" s="100">
        <f t="shared" si="20"/>
        <v>0</v>
      </c>
      <c r="AR40" s="171"/>
      <c r="AS40" s="140">
        <f t="shared" si="21"/>
        <v>0</v>
      </c>
      <c r="AT40" s="83">
        <f t="shared" si="1"/>
        <v>0</v>
      </c>
    </row>
    <row r="41" spans="1:46" ht="15" customHeight="1">
      <c r="A41" s="85" t="s">
        <v>149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43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209</v>
      </c>
      <c r="B42" s="14" t="s">
        <v>66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43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183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F</v>
      </c>
      <c r="D43" s="19">
        <f t="shared" ca="1" si="0"/>
        <v>60</v>
      </c>
      <c r="E43" s="20">
        <f t="shared" si="43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184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43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148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43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206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43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122"/>
      <c r="AO46" s="147">
        <f t="shared" ca="1" si="19"/>
        <v>0</v>
      </c>
      <c r="AP46" s="104"/>
      <c r="AQ46" s="100">
        <f t="shared" ca="1" si="20"/>
        <v>0</v>
      </c>
      <c r="AR46" s="171"/>
      <c r="AS46" s="140">
        <f t="shared" ca="1" si="21"/>
        <v>0</v>
      </c>
      <c r="AT46" s="83">
        <f t="shared" ca="1" si="1"/>
        <v>0</v>
      </c>
    </row>
    <row r="47" spans="1:46" ht="15" customHeight="1">
      <c r="A47" s="85" t="s">
        <v>232</v>
      </c>
      <c r="B47" t="str">
        <f>IF($A47="","",INDEX('MA-Liste'!$D:$D,MATCH($A47,'MA-Liste'!$M:$M,FALSE)))</f>
        <v>AeBo</v>
      </c>
      <c r="C47" s="4" t="s">
        <v>7</v>
      </c>
      <c r="D47" s="19">
        <f t="shared" si="0"/>
        <v>75</v>
      </c>
      <c r="E47" s="20">
        <f t="shared" si="43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" customHeight="1">
      <c r="A48" s="85" t="s">
        <v>207</v>
      </c>
      <c r="B48" t="str">
        <f>IF($A48="","",INDEX('MA-Liste'!$D:$D,MATCH($A48,'MA-Liste'!$M:$M,FALSE)))</f>
        <v>AeBo</v>
      </c>
      <c r="C48" s="4" t="s">
        <v>5</v>
      </c>
      <c r="D48" s="19">
        <f t="shared" si="0"/>
        <v>118</v>
      </c>
      <c r="E48" s="20">
        <f t="shared" si="43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.75" customHeight="1">
      <c r="A49" s="91" t="s">
        <v>187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D</v>
      </c>
      <c r="D49" s="19">
        <f t="shared" ca="1" si="0"/>
        <v>100</v>
      </c>
      <c r="E49" s="20">
        <f t="shared" si="43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.75" customHeight="1">
      <c r="A50" s="91" t="s">
        <v>145</v>
      </c>
      <c r="B50" t="s">
        <v>66</v>
      </c>
      <c r="C50" s="4" t="s">
        <v>6</v>
      </c>
      <c r="D50" s="19">
        <f t="shared" si="0"/>
        <v>100</v>
      </c>
      <c r="E50" s="20">
        <f t="shared" si="43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0</v>
      </c>
    </row>
    <row r="51" spans="1:46" ht="15" customHeight="1">
      <c r="A51" s="85" t="s">
        <v>188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C</v>
      </c>
      <c r="D51" s="19">
        <f t="shared" ca="1" si="0"/>
        <v>118</v>
      </c>
      <c r="E51" s="20">
        <f t="shared" si="43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22"/>
      <c r="M51" s="147">
        <f t="shared" ca="1" si="5"/>
        <v>0</v>
      </c>
      <c r="N51" s="122"/>
      <c r="O51" s="147">
        <f t="shared" ca="1" si="6"/>
        <v>0</v>
      </c>
      <c r="P51" s="104"/>
      <c r="Q51" s="100">
        <f t="shared" ca="1" si="7"/>
        <v>0</v>
      </c>
      <c r="R51" s="183"/>
      <c r="S51" s="184">
        <f t="shared" ca="1" si="8"/>
        <v>0</v>
      </c>
      <c r="T51" s="183"/>
      <c r="U51" s="184">
        <f t="shared" ca="1" si="9"/>
        <v>0</v>
      </c>
      <c r="V51" s="122"/>
      <c r="W51" s="147">
        <f t="shared" ca="1" si="10"/>
        <v>0</v>
      </c>
      <c r="X51" s="122"/>
      <c r="Y51" s="147">
        <f t="shared" ca="1" si="11"/>
        <v>0</v>
      </c>
      <c r="Z51" s="122"/>
      <c r="AA51" s="184">
        <f t="shared" ca="1" si="12"/>
        <v>0</v>
      </c>
      <c r="AB51" s="104"/>
      <c r="AC51" s="100">
        <f t="shared" ca="1" si="13"/>
        <v>0</v>
      </c>
      <c r="AD51" s="122"/>
      <c r="AE51" s="147">
        <f t="shared" ca="1" si="14"/>
        <v>0</v>
      </c>
      <c r="AF51" s="122"/>
      <c r="AG51" s="147">
        <f t="shared" ca="1" si="15"/>
        <v>0</v>
      </c>
      <c r="AH51" s="122"/>
      <c r="AI51" s="147">
        <f t="shared" ca="1" si="16"/>
        <v>0</v>
      </c>
      <c r="AJ51" s="288"/>
      <c r="AK51" s="147">
        <f t="shared" ca="1" si="17"/>
        <v>0</v>
      </c>
      <c r="AL51" s="288"/>
      <c r="AM51" s="147">
        <f t="shared" ca="1" si="18"/>
        <v>0</v>
      </c>
      <c r="AN51" s="122"/>
      <c r="AO51" s="147">
        <f t="shared" ca="1" si="19"/>
        <v>0</v>
      </c>
      <c r="AP51" s="104"/>
      <c r="AQ51" s="100">
        <f t="shared" ca="1" si="20"/>
        <v>0</v>
      </c>
      <c r="AR51" s="171"/>
      <c r="AS51" s="140">
        <f t="shared" ca="1" si="21"/>
        <v>0</v>
      </c>
      <c r="AT51" s="83">
        <f t="shared" ca="1" si="1"/>
        <v>0</v>
      </c>
    </row>
    <row r="52" spans="1:46" ht="15" customHeight="1">
      <c r="A52" s="85" t="s">
        <v>208</v>
      </c>
      <c r="B52" t="s">
        <v>66</v>
      </c>
      <c r="C52" s="4" t="s">
        <v>7</v>
      </c>
      <c r="D52" s="19">
        <f t="shared" si="0"/>
        <v>75</v>
      </c>
      <c r="E52" s="20">
        <f t="shared" si="43"/>
        <v>59.75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>
        <v>59.75</v>
      </c>
      <c r="W52" s="147">
        <f t="shared" si="10"/>
        <v>4481.25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4481.25</v>
      </c>
    </row>
    <row r="53" spans="1:46" ht="15" customHeight="1">
      <c r="A53" s="85" t="s">
        <v>211</v>
      </c>
      <c r="B53" t="s">
        <v>66</v>
      </c>
      <c r="C53" s="4" t="s">
        <v>6</v>
      </c>
      <c r="D53" s="19">
        <f t="shared" si="0"/>
        <v>100</v>
      </c>
      <c r="E53" s="20">
        <f t="shared" si="43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191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43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22"/>
      <c r="M54" s="147">
        <f t="shared" ca="1" si="5"/>
        <v>0</v>
      </c>
      <c r="N54" s="122"/>
      <c r="O54" s="147">
        <f t="shared" ca="1" si="6"/>
        <v>0</v>
      </c>
      <c r="P54" s="104"/>
      <c r="Q54" s="100">
        <f t="shared" ca="1" si="7"/>
        <v>0</v>
      </c>
      <c r="R54" s="183"/>
      <c r="S54" s="184">
        <f t="shared" ca="1" si="8"/>
        <v>0</v>
      </c>
      <c r="T54" s="183"/>
      <c r="U54" s="184">
        <f t="shared" ca="1" si="9"/>
        <v>0</v>
      </c>
      <c r="V54" s="122"/>
      <c r="W54" s="147">
        <f t="shared" ca="1" si="10"/>
        <v>0</v>
      </c>
      <c r="X54" s="122"/>
      <c r="Y54" s="147">
        <f t="shared" ca="1" si="11"/>
        <v>0</v>
      </c>
      <c r="Z54" s="122"/>
      <c r="AA54" s="184">
        <f t="shared" ca="1" si="12"/>
        <v>0</v>
      </c>
      <c r="AB54" s="104"/>
      <c r="AC54" s="100">
        <f t="shared" ca="1" si="13"/>
        <v>0</v>
      </c>
      <c r="AD54" s="122"/>
      <c r="AE54" s="147">
        <f t="shared" ca="1" si="14"/>
        <v>0</v>
      </c>
      <c r="AF54" s="122"/>
      <c r="AG54" s="147">
        <f t="shared" ca="1" si="15"/>
        <v>0</v>
      </c>
      <c r="AH54" s="122"/>
      <c r="AI54" s="147">
        <f t="shared" ca="1" si="16"/>
        <v>0</v>
      </c>
      <c r="AJ54" s="288"/>
      <c r="AK54" s="147">
        <f t="shared" ca="1" si="17"/>
        <v>0</v>
      </c>
      <c r="AL54" s="288"/>
      <c r="AM54" s="147">
        <f t="shared" ca="1" si="18"/>
        <v>0</v>
      </c>
      <c r="AN54" s="122"/>
      <c r="AO54" s="147">
        <f t="shared" ca="1" si="19"/>
        <v>0</v>
      </c>
      <c r="AP54" s="104"/>
      <c r="AQ54" s="100">
        <f t="shared" ca="1" si="20"/>
        <v>0</v>
      </c>
      <c r="AR54" s="171"/>
      <c r="AS54" s="140">
        <f t="shared" ca="1" si="21"/>
        <v>0</v>
      </c>
      <c r="AT54" s="83">
        <f t="shared" ca="1" si="1"/>
        <v>0</v>
      </c>
    </row>
    <row r="55" spans="1:46" ht="15" customHeight="1">
      <c r="A55" s="85" t="s">
        <v>214</v>
      </c>
      <c r="B55" s="14" t="s">
        <v>66</v>
      </c>
      <c r="C55" s="18" t="s">
        <v>6</v>
      </c>
      <c r="D55" s="19">
        <f t="shared" si="0"/>
        <v>100</v>
      </c>
      <c r="E55" s="20">
        <f t="shared" si="43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215</v>
      </c>
      <c r="B56" s="14" t="s">
        <v>66</v>
      </c>
      <c r="C56" s="18" t="s">
        <v>8</v>
      </c>
      <c r="D56" s="19">
        <f t="shared" si="0"/>
        <v>60</v>
      </c>
      <c r="E56" s="20">
        <f t="shared" si="43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212</v>
      </c>
      <c r="B57" s="14" t="s">
        <v>66</v>
      </c>
      <c r="C57" s="18" t="s">
        <v>9</v>
      </c>
      <c r="D57" s="19">
        <f t="shared" si="0"/>
        <v>35</v>
      </c>
      <c r="E57" s="20">
        <f t="shared" si="43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122"/>
      <c r="AO57" s="147">
        <f t="shared" si="19"/>
        <v>0</v>
      </c>
      <c r="AP57" s="104"/>
      <c r="AQ57" s="100">
        <f t="shared" si="20"/>
        <v>0</v>
      </c>
      <c r="AR57" s="171"/>
      <c r="AS57" s="140">
        <f t="shared" si="21"/>
        <v>0</v>
      </c>
      <c r="AT57" s="83">
        <f t="shared" si="1"/>
        <v>0</v>
      </c>
    </row>
    <row r="58" spans="1:46" ht="15" customHeight="1">
      <c r="A58" s="85" t="s">
        <v>194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43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210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43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91" t="s">
        <v>395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43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221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43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164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43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222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C</v>
      </c>
      <c r="D63" s="19">
        <f t="shared" ca="1" si="0"/>
        <v>118</v>
      </c>
      <c r="E63" s="20">
        <f t="shared" si="43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233</v>
      </c>
      <c r="B64" t="s">
        <v>66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43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415</v>
      </c>
      <c r="B65" t="s">
        <v>66</v>
      </c>
      <c r="C65" s="4" t="str">
        <f ca="1">IF($A65="","",INDEX(INDIRECT("'MA-Liste'!"&amp;$C$11),MATCH($A65,'MA-Liste'!$M:$M,FALSE)))</f>
        <v>F</v>
      </c>
      <c r="D65" s="19">
        <f t="shared" ca="1" si="0"/>
        <v>60</v>
      </c>
      <c r="E65" s="20">
        <f t="shared" si="43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224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43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122"/>
      <c r="AO66" s="147">
        <f t="shared" ca="1" si="19"/>
        <v>0</v>
      </c>
      <c r="AP66" s="104"/>
      <c r="AQ66" s="100">
        <f t="shared" ca="1" si="20"/>
        <v>0</v>
      </c>
      <c r="AR66" s="171"/>
      <c r="AS66" s="140">
        <f t="shared" ca="1" si="21"/>
        <v>0</v>
      </c>
      <c r="AT66" s="83">
        <f t="shared" ca="1" si="1"/>
        <v>0</v>
      </c>
    </row>
    <row r="67" spans="1:46" ht="15" customHeight="1">
      <c r="A67" s="85" t="s">
        <v>229</v>
      </c>
      <c r="B67" t="s">
        <v>66</v>
      </c>
      <c r="C67" s="4" t="s">
        <v>7</v>
      </c>
      <c r="D67" s="19">
        <f t="shared" si="0"/>
        <v>75</v>
      </c>
      <c r="E67" s="20">
        <f t="shared" si="43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230</v>
      </c>
      <c r="B68" t="s">
        <v>66</v>
      </c>
      <c r="C68" s="4" t="s">
        <v>9</v>
      </c>
      <c r="D68" s="19">
        <f t="shared" si="0"/>
        <v>35</v>
      </c>
      <c r="E68" s="20">
        <f t="shared" si="43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225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G</v>
      </c>
      <c r="D69" s="19">
        <f t="shared" ca="1" si="0"/>
        <v>35</v>
      </c>
      <c r="E69" s="20">
        <f t="shared" si="43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22"/>
      <c r="M69" s="147">
        <f t="shared" ca="1" si="5"/>
        <v>0</v>
      </c>
      <c r="N69" s="122"/>
      <c r="O69" s="147">
        <f t="shared" ca="1" si="6"/>
        <v>0</v>
      </c>
      <c r="P69" s="104"/>
      <c r="Q69" s="100">
        <f t="shared" ca="1" si="7"/>
        <v>0</v>
      </c>
      <c r="R69" s="183"/>
      <c r="S69" s="184">
        <f t="shared" ca="1" si="8"/>
        <v>0</v>
      </c>
      <c r="T69" s="183"/>
      <c r="U69" s="184">
        <f t="shared" ca="1" si="9"/>
        <v>0</v>
      </c>
      <c r="V69" s="122"/>
      <c r="W69" s="147">
        <f t="shared" ca="1" si="10"/>
        <v>0</v>
      </c>
      <c r="X69" s="122"/>
      <c r="Y69" s="147">
        <f t="shared" ca="1" si="11"/>
        <v>0</v>
      </c>
      <c r="Z69" s="122"/>
      <c r="AA69" s="184">
        <f t="shared" ca="1" si="12"/>
        <v>0</v>
      </c>
      <c r="AB69" s="104"/>
      <c r="AC69" s="100">
        <f t="shared" ca="1" si="13"/>
        <v>0</v>
      </c>
      <c r="AD69" s="122"/>
      <c r="AE69" s="147">
        <f t="shared" ca="1" si="14"/>
        <v>0</v>
      </c>
      <c r="AF69" s="122"/>
      <c r="AG69" s="147">
        <f t="shared" ca="1" si="15"/>
        <v>0</v>
      </c>
      <c r="AH69" s="122"/>
      <c r="AI69" s="147">
        <f t="shared" ca="1" si="16"/>
        <v>0</v>
      </c>
      <c r="AJ69" s="288"/>
      <c r="AK69" s="147">
        <f t="shared" ca="1" si="17"/>
        <v>0</v>
      </c>
      <c r="AL69" s="288"/>
      <c r="AM69" s="147">
        <f t="shared" ca="1" si="18"/>
        <v>0</v>
      </c>
      <c r="AN69" s="122"/>
      <c r="AO69" s="147">
        <f t="shared" ca="1" si="19"/>
        <v>0</v>
      </c>
      <c r="AP69" s="104"/>
      <c r="AQ69" s="100">
        <f t="shared" ca="1" si="20"/>
        <v>0</v>
      </c>
      <c r="AR69" s="171"/>
      <c r="AS69" s="140">
        <f t="shared" ca="1" si="21"/>
        <v>0</v>
      </c>
      <c r="AT69" s="83">
        <f t="shared" ca="1" si="1"/>
        <v>0</v>
      </c>
    </row>
    <row r="70" spans="1:46" ht="15" customHeight="1">
      <c r="A70" s="85" t="s">
        <v>238</v>
      </c>
      <c r="B70" t="s">
        <v>66</v>
      </c>
      <c r="C70" s="4" t="s">
        <v>6</v>
      </c>
      <c r="D70" s="19">
        <f t="shared" si="0"/>
        <v>100</v>
      </c>
      <c r="E70" s="20">
        <f t="shared" si="43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239</v>
      </c>
      <c r="B71" t="s">
        <v>66</v>
      </c>
      <c r="C71" s="4" t="s">
        <v>6</v>
      </c>
      <c r="D71" s="19">
        <f t="shared" si="0"/>
        <v>100</v>
      </c>
      <c r="E71" s="20">
        <f t="shared" si="43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244</v>
      </c>
      <c r="B72" t="s">
        <v>245</v>
      </c>
      <c r="C72" s="4" t="s">
        <v>9</v>
      </c>
      <c r="D72" s="19">
        <f t="shared" si="0"/>
        <v>35</v>
      </c>
      <c r="E72" s="20">
        <f t="shared" si="43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241</v>
      </c>
      <c r="B73" t="s">
        <v>66</v>
      </c>
      <c r="C73" s="4" t="s">
        <v>4</v>
      </c>
      <c r="D73" s="19">
        <f t="shared" si="0"/>
        <v>140</v>
      </c>
      <c r="E73" s="20">
        <f t="shared" si="43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122"/>
      <c r="AO73" s="147">
        <f t="shared" si="19"/>
        <v>0</v>
      </c>
      <c r="AP73" s="104"/>
      <c r="AQ73" s="100">
        <f t="shared" si="20"/>
        <v>0</v>
      </c>
      <c r="AR73" s="171"/>
      <c r="AS73" s="140">
        <f t="shared" si="21"/>
        <v>0</v>
      </c>
      <c r="AT73" s="83">
        <f t="shared" si="1"/>
        <v>0</v>
      </c>
    </row>
    <row r="74" spans="1:46" ht="15" customHeight="1">
      <c r="A74" s="85" t="s">
        <v>223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t="shared" ca="1" si="0"/>
        <v>100</v>
      </c>
      <c r="E74" s="20">
        <f t="shared" si="43"/>
        <v>0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/>
      <c r="O74" s="147">
        <f t="shared" ca="1" si="6"/>
        <v>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0</v>
      </c>
    </row>
    <row r="75" spans="1:46" ht="15" customHeight="1">
      <c r="A75" s="91" t="s">
        <v>367</v>
      </c>
      <c r="B75" s="14" t="s">
        <v>66</v>
      </c>
      <c r="C75" s="4" t="str">
        <f ca="1">IF($A75="","",INDEX(INDIRECT("'MA-Liste'!"&amp;$C$11),MATCH($A75,'MA-Liste'!$M:$M,FALSE)))</f>
        <v>E</v>
      </c>
      <c r="D75" s="19">
        <f t="shared" ca="1" si="0"/>
        <v>75</v>
      </c>
      <c r="E75" s="20">
        <f t="shared" si="43"/>
        <v>121.25</v>
      </c>
      <c r="F75" s="107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22"/>
      <c r="M75" s="147">
        <f t="shared" ca="1" si="5"/>
        <v>0</v>
      </c>
      <c r="N75" s="122">
        <v>121.25</v>
      </c>
      <c r="O75" s="147">
        <f t="shared" ca="1" si="6"/>
        <v>9093.75</v>
      </c>
      <c r="P75" s="104"/>
      <c r="Q75" s="100">
        <f t="shared" ca="1" si="7"/>
        <v>0</v>
      </c>
      <c r="R75" s="183"/>
      <c r="S75" s="184">
        <f t="shared" ca="1" si="8"/>
        <v>0</v>
      </c>
      <c r="T75" s="183"/>
      <c r="U75" s="184">
        <f t="shared" ca="1" si="9"/>
        <v>0</v>
      </c>
      <c r="V75" s="122"/>
      <c r="W75" s="147">
        <f t="shared" ca="1" si="10"/>
        <v>0</v>
      </c>
      <c r="X75" s="122"/>
      <c r="Y75" s="147">
        <f t="shared" ca="1" si="11"/>
        <v>0</v>
      </c>
      <c r="Z75" s="122"/>
      <c r="AA75" s="184">
        <f t="shared" ca="1" si="12"/>
        <v>0</v>
      </c>
      <c r="AB75" s="104"/>
      <c r="AC75" s="100">
        <f t="shared" ca="1" si="13"/>
        <v>0</v>
      </c>
      <c r="AD75" s="122"/>
      <c r="AE75" s="147">
        <f t="shared" ca="1" si="14"/>
        <v>0</v>
      </c>
      <c r="AF75" s="122"/>
      <c r="AG75" s="147">
        <f t="shared" ca="1" si="15"/>
        <v>0</v>
      </c>
      <c r="AH75" s="122"/>
      <c r="AI75" s="147">
        <f t="shared" ca="1" si="16"/>
        <v>0</v>
      </c>
      <c r="AJ75" s="288"/>
      <c r="AK75" s="147">
        <f t="shared" ca="1" si="17"/>
        <v>0</v>
      </c>
      <c r="AL75" s="288"/>
      <c r="AM75" s="147">
        <f t="shared" ca="1" si="18"/>
        <v>0</v>
      </c>
      <c r="AN75" s="122"/>
      <c r="AO75" s="147">
        <f t="shared" ca="1" si="19"/>
        <v>0</v>
      </c>
      <c r="AP75" s="104"/>
      <c r="AQ75" s="100">
        <f t="shared" ca="1" si="20"/>
        <v>0</v>
      </c>
      <c r="AR75" s="171"/>
      <c r="AS75" s="140">
        <f t="shared" ca="1" si="21"/>
        <v>0</v>
      </c>
      <c r="AT75" s="83">
        <f t="shared" ca="1" si="1"/>
        <v>9093.75</v>
      </c>
    </row>
    <row r="76" spans="1:46" ht="15" customHeight="1">
      <c r="A76" s="91" t="s">
        <v>248</v>
      </c>
      <c r="B76" s="14" t="s">
        <v>66</v>
      </c>
      <c r="C76" s="18" t="s">
        <v>6</v>
      </c>
      <c r="D76" s="19">
        <f t="shared" si="0"/>
        <v>100</v>
      </c>
      <c r="E76" s="20">
        <f t="shared" si="43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249</v>
      </c>
      <c r="B77" s="14" t="s">
        <v>66</v>
      </c>
      <c r="C77" s="18" t="s">
        <v>8</v>
      </c>
      <c r="D77" s="19">
        <f t="shared" si="0"/>
        <v>60</v>
      </c>
      <c r="E77" s="20">
        <f t="shared" si="43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250</v>
      </c>
      <c r="B78" s="14" t="s">
        <v>66</v>
      </c>
      <c r="C78" s="18" t="s">
        <v>5</v>
      </c>
      <c r="D78" s="19">
        <f t="shared" si="0"/>
        <v>118</v>
      </c>
      <c r="E78" s="20">
        <f t="shared" si="43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251</v>
      </c>
      <c r="B79" s="14" t="s">
        <v>66</v>
      </c>
      <c r="C79" s="18" t="s">
        <v>5</v>
      </c>
      <c r="D79" s="19">
        <f t="shared" si="0"/>
        <v>118</v>
      </c>
      <c r="E79" s="20">
        <f t="shared" si="43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1"/>
        <v>0</v>
      </c>
    </row>
    <row r="80" spans="1:46" ht="15" customHeight="1">
      <c r="A80" s="91" t="s">
        <v>252</v>
      </c>
      <c r="B80" s="14" t="s">
        <v>66</v>
      </c>
      <c r="C80" s="18" t="s">
        <v>5</v>
      </c>
      <c r="D80" s="19">
        <f t="shared" si="0"/>
        <v>118</v>
      </c>
      <c r="E80" s="20">
        <f t="shared" si="43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ref="AT80:AT121" si="44">IF(D80="",0,D80*E80)</f>
        <v>0</v>
      </c>
    </row>
    <row r="81" spans="1:46" ht="15" customHeight="1">
      <c r="A81" s="91" t="s">
        <v>259</v>
      </c>
      <c r="B81" s="14" t="s">
        <v>66</v>
      </c>
      <c r="C81" s="18" t="s">
        <v>6</v>
      </c>
      <c r="D81" s="19">
        <f t="shared" si="0"/>
        <v>100</v>
      </c>
      <c r="E81" s="20">
        <f t="shared" si="43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ref="M81:M123" si="45">IF($D81="",0,$D81*L81)</f>
        <v>0</v>
      </c>
      <c r="N81" s="122"/>
      <c r="O81" s="147">
        <f t="shared" ref="O81:O123" si="46">IF($D81="",0,$D81*N81)</f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44"/>
        <v>0</v>
      </c>
    </row>
    <row r="82" spans="1:46" ht="15" customHeight="1">
      <c r="A82" s="91" t="s">
        <v>255</v>
      </c>
      <c r="B82" s="14" t="s">
        <v>66</v>
      </c>
      <c r="C82" s="18" t="s">
        <v>6</v>
      </c>
      <c r="D82" s="19">
        <f t="shared" si="0"/>
        <v>100</v>
      </c>
      <c r="E82" s="20">
        <f t="shared" si="43"/>
        <v>0</v>
      </c>
      <c r="F82" s="75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45"/>
        <v>0</v>
      </c>
      <c r="N82" s="122"/>
      <c r="O82" s="147">
        <f t="shared" si="4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122"/>
      <c r="AO82" s="147">
        <f t="shared" si="19"/>
        <v>0</v>
      </c>
      <c r="AP82" s="104"/>
      <c r="AQ82" s="100">
        <f t="shared" si="20"/>
        <v>0</v>
      </c>
      <c r="AR82" s="171"/>
      <c r="AS82" s="140">
        <f t="shared" si="21"/>
        <v>0</v>
      </c>
      <c r="AT82" s="83">
        <f t="shared" si="44"/>
        <v>0</v>
      </c>
    </row>
    <row r="83" spans="1:46" ht="15" customHeight="1">
      <c r="A83" s="91" t="s">
        <v>260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43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45"/>
        <v>0</v>
      </c>
      <c r="N83" s="122"/>
      <c r="O83" s="147">
        <f t="shared" ca="1" si="46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44"/>
        <v>0</v>
      </c>
    </row>
    <row r="84" spans="1:46" ht="15" customHeight="1">
      <c r="A84" s="91" t="s">
        <v>263</v>
      </c>
      <c r="B84" t="str">
        <f>IF($A84="","",INDEX('MA-Liste'!$D:$D,MATCH($A84,'MA-Liste'!$M:$M,FALSE)))</f>
        <v>AeBo</v>
      </c>
      <c r="C84" s="4" t="str">
        <f ca="1">IF($A84="","",INDEX(INDIRECT("'MA-Liste'!"&amp;$C$11),MATCH($A84,'MA-Liste'!$M:$M,FALSE)))</f>
        <v>D</v>
      </c>
      <c r="D84" s="19">
        <f t="shared" ca="1" si="0"/>
        <v>100</v>
      </c>
      <c r="E84" s="20">
        <f t="shared" si="43"/>
        <v>0</v>
      </c>
      <c r="F84" s="75"/>
      <c r="G84" s="100">
        <f t="shared" ca="1" si="3"/>
        <v>0</v>
      </c>
      <c r="H84" s="122"/>
      <c r="I84" s="147">
        <f t="shared" ca="1" si="3"/>
        <v>0</v>
      </c>
      <c r="J84" s="122"/>
      <c r="K84" s="147">
        <f t="shared" ca="1" si="4"/>
        <v>0</v>
      </c>
      <c r="L84" s="122"/>
      <c r="M84" s="147">
        <f t="shared" ca="1" si="45"/>
        <v>0</v>
      </c>
      <c r="N84" s="122"/>
      <c r="O84" s="147">
        <f t="shared" ca="1" si="46"/>
        <v>0</v>
      </c>
      <c r="P84" s="104"/>
      <c r="Q84" s="100">
        <f t="shared" ca="1" si="7"/>
        <v>0</v>
      </c>
      <c r="R84" s="183"/>
      <c r="S84" s="184">
        <f t="shared" ca="1" si="8"/>
        <v>0</v>
      </c>
      <c r="T84" s="183"/>
      <c r="U84" s="184">
        <f t="shared" ca="1" si="9"/>
        <v>0</v>
      </c>
      <c r="V84" s="122"/>
      <c r="W84" s="147">
        <f t="shared" ca="1" si="10"/>
        <v>0</v>
      </c>
      <c r="X84" s="122"/>
      <c r="Y84" s="147">
        <f t="shared" ca="1" si="11"/>
        <v>0</v>
      </c>
      <c r="Z84" s="122"/>
      <c r="AA84" s="184">
        <f t="shared" ca="1" si="12"/>
        <v>0</v>
      </c>
      <c r="AB84" s="104"/>
      <c r="AC84" s="100">
        <f t="shared" ca="1" si="13"/>
        <v>0</v>
      </c>
      <c r="AD84" s="122"/>
      <c r="AE84" s="147">
        <f t="shared" ca="1" si="14"/>
        <v>0</v>
      </c>
      <c r="AF84" s="122"/>
      <c r="AG84" s="147">
        <f t="shared" ca="1" si="15"/>
        <v>0</v>
      </c>
      <c r="AH84" s="122"/>
      <c r="AI84" s="147">
        <f t="shared" ca="1" si="16"/>
        <v>0</v>
      </c>
      <c r="AJ84" s="288"/>
      <c r="AK84" s="147">
        <f t="shared" ca="1" si="17"/>
        <v>0</v>
      </c>
      <c r="AL84" s="288"/>
      <c r="AM84" s="147">
        <f t="shared" ca="1" si="18"/>
        <v>0</v>
      </c>
      <c r="AN84" s="122"/>
      <c r="AO84" s="147">
        <f t="shared" ca="1" si="19"/>
        <v>0</v>
      </c>
      <c r="AP84" s="104"/>
      <c r="AQ84" s="100">
        <f t="shared" ca="1" si="20"/>
        <v>0</v>
      </c>
      <c r="AR84" s="171"/>
      <c r="AS84" s="140">
        <f t="shared" ca="1" si="21"/>
        <v>0</v>
      </c>
      <c r="AT84" s="83">
        <f t="shared" ca="1" si="44"/>
        <v>0</v>
      </c>
    </row>
    <row r="85" spans="1:46" ht="15" customHeight="1">
      <c r="A85" s="91" t="s">
        <v>365</v>
      </c>
      <c r="B85" s="14" t="s">
        <v>66</v>
      </c>
      <c r="C85" s="18" t="s">
        <v>6</v>
      </c>
      <c r="D85" s="19">
        <f t="shared" ref="D85:D93" si="47">IF(OR($C85="",$C85=0),"",VLOOKUP($C85,Ansätze,$D$11,FALSE))</f>
        <v>100</v>
      </c>
      <c r="E85" s="20">
        <f t="shared" si="43"/>
        <v>0</v>
      </c>
      <c r="F85" s="75"/>
      <c r="G85" s="100">
        <f t="shared" ref="G85:G123" si="48">IF($D85="",0,$D85*F85)</f>
        <v>0</v>
      </c>
      <c r="H85" s="122"/>
      <c r="I85" s="147">
        <f t="shared" ref="I85:I123" si="49">IF($D85="",0,$D85*H85)</f>
        <v>0</v>
      </c>
      <c r="J85" s="122"/>
      <c r="K85" s="147">
        <f t="shared" si="4"/>
        <v>0</v>
      </c>
      <c r="L85" s="122"/>
      <c r="M85" s="147">
        <f t="shared" si="45"/>
        <v>0</v>
      </c>
      <c r="N85" s="122"/>
      <c r="O85" s="147">
        <f t="shared" si="46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122"/>
      <c r="AO85" s="147">
        <f t="shared" si="19"/>
        <v>0</v>
      </c>
      <c r="AP85" s="104"/>
      <c r="AQ85" s="100">
        <f t="shared" si="20"/>
        <v>0</v>
      </c>
      <c r="AR85" s="171"/>
      <c r="AS85" s="140">
        <f t="shared" si="21"/>
        <v>0</v>
      </c>
      <c r="AT85" s="83">
        <f t="shared" si="44"/>
        <v>0</v>
      </c>
    </row>
    <row r="86" spans="1:46" ht="15" customHeight="1">
      <c r="A86" s="91" t="s">
        <v>274</v>
      </c>
      <c r="B86" s="14" t="s">
        <v>66</v>
      </c>
      <c r="C86" s="18" t="s">
        <v>9</v>
      </c>
      <c r="D86" s="19">
        <f t="shared" si="47"/>
        <v>35</v>
      </c>
      <c r="E86" s="20">
        <f t="shared" si="43"/>
        <v>0</v>
      </c>
      <c r="F86" s="75"/>
      <c r="G86" s="100">
        <f t="shared" si="48"/>
        <v>0</v>
      </c>
      <c r="H86" s="122"/>
      <c r="I86" s="147">
        <f t="shared" si="49"/>
        <v>0</v>
      </c>
      <c r="J86" s="122"/>
      <c r="K86" s="147">
        <f t="shared" ref="K86:K123" si="50">IF($D86="",0,$D86*J86)</f>
        <v>0</v>
      </c>
      <c r="L86" s="122"/>
      <c r="M86" s="147">
        <f t="shared" si="45"/>
        <v>0</v>
      </c>
      <c r="N86" s="122"/>
      <c r="O86" s="147">
        <f t="shared" si="46"/>
        <v>0</v>
      </c>
      <c r="P86" s="104"/>
      <c r="Q86" s="100">
        <f t="shared" ref="Q86:Q123" si="51">IF($D86="",0,$D86*P86)</f>
        <v>0</v>
      </c>
      <c r="R86" s="183"/>
      <c r="S86" s="184">
        <f t="shared" ref="S86:S123" si="52">IF($D86="",0,$D86*R86)</f>
        <v>0</v>
      </c>
      <c r="T86" s="183"/>
      <c r="U86" s="184">
        <f t="shared" ref="U86:U123" si="53">IF($D86="",0,$D86*T86)</f>
        <v>0</v>
      </c>
      <c r="V86" s="122"/>
      <c r="W86" s="147">
        <f t="shared" ref="W86:W123" si="54">IF($D86="",0,$D86*V86)</f>
        <v>0</v>
      </c>
      <c r="X86" s="122"/>
      <c r="Y86" s="147">
        <f t="shared" ref="Y86:Y123" si="55">IF($D86="",0,$D86*X86)</f>
        <v>0</v>
      </c>
      <c r="Z86" s="122"/>
      <c r="AA86" s="184">
        <f t="shared" ref="AA86:AA123" si="56">IF($D86="",0,$D86*Z86)</f>
        <v>0</v>
      </c>
      <c r="AB86" s="104"/>
      <c r="AC86" s="100">
        <f t="shared" ref="AC86:AC123" si="57">IF($D86="",0,$D86*AB86)</f>
        <v>0</v>
      </c>
      <c r="AD86" s="122"/>
      <c r="AE86" s="147">
        <f t="shared" ref="AE86:AE123" si="58">IF($D86="",0,$D86*AD86)</f>
        <v>0</v>
      </c>
      <c r="AF86" s="122"/>
      <c r="AG86" s="147">
        <f t="shared" ref="AG86:AG123" si="59">IF($D86="",0,$D86*AF86)</f>
        <v>0</v>
      </c>
      <c r="AH86" s="122"/>
      <c r="AI86" s="147">
        <f t="shared" ref="AI86:AI123" si="60">IF($D86="",0,$D86*AH86)</f>
        <v>0</v>
      </c>
      <c r="AJ86" s="288"/>
      <c r="AK86" s="147">
        <f t="shared" ref="AK86:AK123" si="61">IF($D86="",0,$D86*AJ86)</f>
        <v>0</v>
      </c>
      <c r="AL86" s="288"/>
      <c r="AM86" s="147">
        <f t="shared" ref="AM86:AM123" si="62">IF($D86="",0,$D86*AL86)</f>
        <v>0</v>
      </c>
      <c r="AN86" s="122"/>
      <c r="AO86" s="147">
        <f t="shared" ref="AO86:AO123" si="63">IF($D86="",0,$D86*AN86)</f>
        <v>0</v>
      </c>
      <c r="AP86" s="104"/>
      <c r="AQ86" s="100">
        <f t="shared" ref="AQ86:AQ123" si="64">IF($D86="",0,$D86*AP86)</f>
        <v>0</v>
      </c>
      <c r="AR86" s="171"/>
      <c r="AS86" s="140">
        <f t="shared" ref="AS86:AS123" si="65">IF($D86="",0,$D86*AR86)</f>
        <v>0</v>
      </c>
      <c r="AT86" s="83">
        <f t="shared" si="44"/>
        <v>0</v>
      </c>
    </row>
    <row r="87" spans="1:46" ht="15" customHeight="1">
      <c r="A87" s="91" t="s">
        <v>275</v>
      </c>
      <c r="B87" s="14" t="s">
        <v>66</v>
      </c>
      <c r="C87" s="18" t="s">
        <v>5</v>
      </c>
      <c r="D87" s="19">
        <f t="shared" si="47"/>
        <v>118</v>
      </c>
      <c r="E87" s="20">
        <f t="shared" si="43"/>
        <v>0</v>
      </c>
      <c r="F87" s="75"/>
      <c r="G87" s="100">
        <f t="shared" si="48"/>
        <v>0</v>
      </c>
      <c r="H87" s="122"/>
      <c r="I87" s="147">
        <f t="shared" si="49"/>
        <v>0</v>
      </c>
      <c r="J87" s="122"/>
      <c r="K87" s="147">
        <f t="shared" si="50"/>
        <v>0</v>
      </c>
      <c r="L87" s="122"/>
      <c r="M87" s="147">
        <f t="shared" si="45"/>
        <v>0</v>
      </c>
      <c r="N87" s="122"/>
      <c r="O87" s="147">
        <f t="shared" si="46"/>
        <v>0</v>
      </c>
      <c r="P87" s="104"/>
      <c r="Q87" s="100">
        <f t="shared" si="51"/>
        <v>0</v>
      </c>
      <c r="R87" s="183"/>
      <c r="S87" s="184">
        <f t="shared" si="52"/>
        <v>0</v>
      </c>
      <c r="T87" s="183"/>
      <c r="U87" s="184">
        <f t="shared" si="53"/>
        <v>0</v>
      </c>
      <c r="V87" s="122"/>
      <c r="W87" s="147">
        <f t="shared" si="54"/>
        <v>0</v>
      </c>
      <c r="X87" s="122"/>
      <c r="Y87" s="147">
        <f t="shared" si="55"/>
        <v>0</v>
      </c>
      <c r="Z87" s="122"/>
      <c r="AA87" s="147">
        <f t="shared" si="56"/>
        <v>0</v>
      </c>
      <c r="AB87" s="104"/>
      <c r="AC87" s="100">
        <f t="shared" si="57"/>
        <v>0</v>
      </c>
      <c r="AD87" s="122"/>
      <c r="AE87" s="147">
        <f t="shared" si="58"/>
        <v>0</v>
      </c>
      <c r="AF87" s="122"/>
      <c r="AG87" s="147">
        <f t="shared" si="59"/>
        <v>0</v>
      </c>
      <c r="AH87" s="122"/>
      <c r="AI87" s="147">
        <f t="shared" si="60"/>
        <v>0</v>
      </c>
      <c r="AJ87" s="288"/>
      <c r="AK87" s="147">
        <f t="shared" si="61"/>
        <v>0</v>
      </c>
      <c r="AL87" s="288"/>
      <c r="AM87" s="147">
        <f t="shared" si="62"/>
        <v>0</v>
      </c>
      <c r="AN87" s="122"/>
      <c r="AO87" s="147">
        <f t="shared" si="63"/>
        <v>0</v>
      </c>
      <c r="AP87" s="104"/>
      <c r="AQ87" s="100">
        <f t="shared" si="64"/>
        <v>0</v>
      </c>
      <c r="AR87" s="171"/>
      <c r="AS87" s="140">
        <f t="shared" si="65"/>
        <v>0</v>
      </c>
      <c r="AT87" s="83">
        <f t="shared" si="44"/>
        <v>0</v>
      </c>
    </row>
    <row r="88" spans="1:46" ht="15" customHeight="1">
      <c r="A88" s="91" t="s">
        <v>284</v>
      </c>
      <c r="B88" s="14" t="s">
        <v>66</v>
      </c>
      <c r="C88" s="18" t="s">
        <v>6</v>
      </c>
      <c r="D88" s="19">
        <f t="shared" si="47"/>
        <v>100</v>
      </c>
      <c r="E88" s="20">
        <f t="shared" si="43"/>
        <v>0</v>
      </c>
      <c r="F88" s="75"/>
      <c r="G88" s="100">
        <f t="shared" si="48"/>
        <v>0</v>
      </c>
      <c r="H88" s="122"/>
      <c r="I88" s="147">
        <f t="shared" si="49"/>
        <v>0</v>
      </c>
      <c r="J88" s="122"/>
      <c r="K88" s="147">
        <f t="shared" si="50"/>
        <v>0</v>
      </c>
      <c r="L88" s="122"/>
      <c r="M88" s="147">
        <f t="shared" si="45"/>
        <v>0</v>
      </c>
      <c r="N88" s="122"/>
      <c r="O88" s="147">
        <f t="shared" si="46"/>
        <v>0</v>
      </c>
      <c r="P88" s="104"/>
      <c r="Q88" s="100">
        <f t="shared" si="51"/>
        <v>0</v>
      </c>
      <c r="R88" s="183"/>
      <c r="S88" s="184">
        <f t="shared" si="52"/>
        <v>0</v>
      </c>
      <c r="T88" s="183"/>
      <c r="U88" s="184">
        <f t="shared" si="53"/>
        <v>0</v>
      </c>
      <c r="V88" s="122"/>
      <c r="W88" s="147">
        <f t="shared" si="54"/>
        <v>0</v>
      </c>
      <c r="X88" s="122"/>
      <c r="Y88" s="147">
        <f t="shared" si="55"/>
        <v>0</v>
      </c>
      <c r="Z88" s="122"/>
      <c r="AA88" s="184">
        <f t="shared" si="56"/>
        <v>0</v>
      </c>
      <c r="AB88" s="104"/>
      <c r="AC88" s="100">
        <f t="shared" si="57"/>
        <v>0</v>
      </c>
      <c r="AD88" s="122"/>
      <c r="AE88" s="147">
        <f t="shared" si="58"/>
        <v>0</v>
      </c>
      <c r="AF88" s="122"/>
      <c r="AG88" s="147">
        <f t="shared" si="59"/>
        <v>0</v>
      </c>
      <c r="AH88" s="122"/>
      <c r="AI88" s="147">
        <f t="shared" si="60"/>
        <v>0</v>
      </c>
      <c r="AJ88" s="288"/>
      <c r="AK88" s="147">
        <f t="shared" si="61"/>
        <v>0</v>
      </c>
      <c r="AL88" s="288"/>
      <c r="AM88" s="147">
        <f t="shared" si="62"/>
        <v>0</v>
      </c>
      <c r="AN88" s="122"/>
      <c r="AO88" s="147">
        <f t="shared" si="63"/>
        <v>0</v>
      </c>
      <c r="AP88" s="104"/>
      <c r="AQ88" s="100">
        <f t="shared" si="64"/>
        <v>0</v>
      </c>
      <c r="AR88" s="171"/>
      <c r="AS88" s="140">
        <f t="shared" si="65"/>
        <v>0</v>
      </c>
      <c r="AT88" s="83">
        <f t="shared" si="44"/>
        <v>0</v>
      </c>
    </row>
    <row r="89" spans="1:46" ht="15" customHeight="1">
      <c r="A89" s="91" t="s">
        <v>285</v>
      </c>
      <c r="B89" s="14" t="s">
        <v>66</v>
      </c>
      <c r="C89" s="18" t="s">
        <v>9</v>
      </c>
      <c r="D89" s="19">
        <f t="shared" si="47"/>
        <v>35</v>
      </c>
      <c r="E89" s="20">
        <f t="shared" si="43"/>
        <v>0</v>
      </c>
      <c r="F89" s="75"/>
      <c r="G89" s="100">
        <f t="shared" si="48"/>
        <v>0</v>
      </c>
      <c r="H89" s="122"/>
      <c r="I89" s="147">
        <f t="shared" si="49"/>
        <v>0</v>
      </c>
      <c r="J89" s="122"/>
      <c r="K89" s="147">
        <f t="shared" si="50"/>
        <v>0</v>
      </c>
      <c r="L89" s="122"/>
      <c r="M89" s="147">
        <f t="shared" si="45"/>
        <v>0</v>
      </c>
      <c r="N89" s="122"/>
      <c r="O89" s="147">
        <f t="shared" si="46"/>
        <v>0</v>
      </c>
      <c r="P89" s="104"/>
      <c r="Q89" s="100">
        <f t="shared" si="51"/>
        <v>0</v>
      </c>
      <c r="R89" s="183"/>
      <c r="S89" s="184">
        <f t="shared" si="52"/>
        <v>0</v>
      </c>
      <c r="T89" s="183"/>
      <c r="U89" s="184">
        <f t="shared" si="53"/>
        <v>0</v>
      </c>
      <c r="V89" s="122"/>
      <c r="W89" s="147">
        <f t="shared" si="54"/>
        <v>0</v>
      </c>
      <c r="X89" s="122"/>
      <c r="Y89" s="147">
        <f t="shared" si="55"/>
        <v>0</v>
      </c>
      <c r="Z89" s="122"/>
      <c r="AA89" s="184">
        <f t="shared" si="56"/>
        <v>0</v>
      </c>
      <c r="AB89" s="104"/>
      <c r="AC89" s="100">
        <f t="shared" si="57"/>
        <v>0</v>
      </c>
      <c r="AD89" s="122"/>
      <c r="AE89" s="147">
        <f t="shared" si="58"/>
        <v>0</v>
      </c>
      <c r="AF89" s="122"/>
      <c r="AG89" s="147">
        <f t="shared" si="59"/>
        <v>0</v>
      </c>
      <c r="AH89" s="122"/>
      <c r="AI89" s="147">
        <f t="shared" si="60"/>
        <v>0</v>
      </c>
      <c r="AJ89" s="288"/>
      <c r="AK89" s="147">
        <f t="shared" si="61"/>
        <v>0</v>
      </c>
      <c r="AL89" s="288"/>
      <c r="AM89" s="147">
        <f t="shared" si="62"/>
        <v>0</v>
      </c>
      <c r="AN89" s="122"/>
      <c r="AO89" s="147">
        <f t="shared" si="63"/>
        <v>0</v>
      </c>
      <c r="AP89" s="104"/>
      <c r="AQ89" s="100">
        <f t="shared" si="64"/>
        <v>0</v>
      </c>
      <c r="AR89" s="171"/>
      <c r="AS89" s="140">
        <f t="shared" si="65"/>
        <v>0</v>
      </c>
      <c r="AT89" s="83">
        <f t="shared" si="44"/>
        <v>0</v>
      </c>
    </row>
    <row r="90" spans="1:46" ht="15" customHeight="1">
      <c r="A90" s="91" t="s">
        <v>409</v>
      </c>
      <c r="B90" s="14" t="s">
        <v>66</v>
      </c>
      <c r="C90" s="18" t="s">
        <v>8</v>
      </c>
      <c r="D90" s="19">
        <f t="shared" si="47"/>
        <v>60</v>
      </c>
      <c r="E90" s="20">
        <f t="shared" si="43"/>
        <v>66.5</v>
      </c>
      <c r="F90" s="75"/>
      <c r="G90" s="100">
        <f t="shared" si="48"/>
        <v>0</v>
      </c>
      <c r="H90" s="122"/>
      <c r="I90" s="147">
        <f t="shared" si="49"/>
        <v>0</v>
      </c>
      <c r="J90" s="122"/>
      <c r="K90" s="147">
        <f t="shared" si="50"/>
        <v>0</v>
      </c>
      <c r="L90" s="122">
        <v>58</v>
      </c>
      <c r="M90" s="147">
        <f t="shared" si="45"/>
        <v>3480</v>
      </c>
      <c r="N90" s="122"/>
      <c r="O90" s="147">
        <f t="shared" si="46"/>
        <v>0</v>
      </c>
      <c r="P90" s="104"/>
      <c r="Q90" s="100">
        <f t="shared" si="51"/>
        <v>0</v>
      </c>
      <c r="R90" s="183"/>
      <c r="S90" s="184">
        <f t="shared" si="52"/>
        <v>0</v>
      </c>
      <c r="T90" s="183"/>
      <c r="U90" s="184">
        <f t="shared" si="53"/>
        <v>0</v>
      </c>
      <c r="V90" s="122"/>
      <c r="W90" s="147">
        <f t="shared" si="54"/>
        <v>0</v>
      </c>
      <c r="X90" s="122"/>
      <c r="Y90" s="147">
        <f t="shared" si="55"/>
        <v>0</v>
      </c>
      <c r="Z90" s="122"/>
      <c r="AA90" s="184">
        <f t="shared" si="56"/>
        <v>0</v>
      </c>
      <c r="AB90" s="104"/>
      <c r="AC90" s="100">
        <f t="shared" si="57"/>
        <v>0</v>
      </c>
      <c r="AD90" s="122"/>
      <c r="AE90" s="147">
        <f t="shared" si="58"/>
        <v>0</v>
      </c>
      <c r="AF90" s="122"/>
      <c r="AG90" s="147">
        <f t="shared" si="59"/>
        <v>0</v>
      </c>
      <c r="AH90" s="122"/>
      <c r="AI90" s="147">
        <f t="shared" si="60"/>
        <v>0</v>
      </c>
      <c r="AJ90" s="288">
        <v>8.5</v>
      </c>
      <c r="AK90" s="147">
        <f t="shared" si="61"/>
        <v>510</v>
      </c>
      <c r="AL90" s="288"/>
      <c r="AM90" s="147">
        <f t="shared" si="62"/>
        <v>0</v>
      </c>
      <c r="AN90" s="122"/>
      <c r="AO90" s="147">
        <f t="shared" si="63"/>
        <v>0</v>
      </c>
      <c r="AP90" s="104"/>
      <c r="AQ90" s="100">
        <f t="shared" si="64"/>
        <v>0</v>
      </c>
      <c r="AR90" s="171"/>
      <c r="AS90" s="140">
        <f t="shared" si="65"/>
        <v>0</v>
      </c>
      <c r="AT90" s="83">
        <f t="shared" si="44"/>
        <v>3990</v>
      </c>
    </row>
    <row r="91" spans="1:46" ht="15" customHeight="1">
      <c r="A91" s="91" t="s">
        <v>286</v>
      </c>
      <c r="B91" s="14" t="s">
        <v>66</v>
      </c>
      <c r="C91" s="18" t="s">
        <v>6</v>
      </c>
      <c r="D91" s="19">
        <f t="shared" si="47"/>
        <v>100</v>
      </c>
      <c r="E91" s="20">
        <f t="shared" si="43"/>
        <v>0</v>
      </c>
      <c r="F91" s="75"/>
      <c r="G91" s="100">
        <f t="shared" si="48"/>
        <v>0</v>
      </c>
      <c r="H91" s="122"/>
      <c r="I91" s="147">
        <f t="shared" si="49"/>
        <v>0</v>
      </c>
      <c r="J91" s="122"/>
      <c r="K91" s="147">
        <f t="shared" si="50"/>
        <v>0</v>
      </c>
      <c r="L91" s="122"/>
      <c r="M91" s="147">
        <f t="shared" si="45"/>
        <v>0</v>
      </c>
      <c r="N91" s="122"/>
      <c r="O91" s="147">
        <f t="shared" si="46"/>
        <v>0</v>
      </c>
      <c r="P91" s="104"/>
      <c r="Q91" s="100">
        <f t="shared" si="51"/>
        <v>0</v>
      </c>
      <c r="R91" s="183"/>
      <c r="S91" s="184">
        <f t="shared" si="52"/>
        <v>0</v>
      </c>
      <c r="T91" s="183"/>
      <c r="U91" s="184">
        <f t="shared" si="53"/>
        <v>0</v>
      </c>
      <c r="V91" s="122"/>
      <c r="W91" s="147">
        <f t="shared" si="54"/>
        <v>0</v>
      </c>
      <c r="X91" s="122"/>
      <c r="Y91" s="147">
        <f t="shared" si="55"/>
        <v>0</v>
      </c>
      <c r="Z91" s="122"/>
      <c r="AA91" s="184">
        <f t="shared" si="56"/>
        <v>0</v>
      </c>
      <c r="AB91" s="104"/>
      <c r="AC91" s="100">
        <f t="shared" si="57"/>
        <v>0</v>
      </c>
      <c r="AD91" s="122"/>
      <c r="AE91" s="147">
        <f t="shared" si="58"/>
        <v>0</v>
      </c>
      <c r="AF91" s="122"/>
      <c r="AG91" s="147">
        <f t="shared" si="59"/>
        <v>0</v>
      </c>
      <c r="AH91" s="122"/>
      <c r="AI91" s="147">
        <f t="shared" si="60"/>
        <v>0</v>
      </c>
      <c r="AJ91" s="288"/>
      <c r="AK91" s="147">
        <f t="shared" si="61"/>
        <v>0</v>
      </c>
      <c r="AL91" s="288"/>
      <c r="AM91" s="147">
        <f t="shared" si="62"/>
        <v>0</v>
      </c>
      <c r="AN91" s="122"/>
      <c r="AO91" s="147">
        <f t="shared" si="63"/>
        <v>0</v>
      </c>
      <c r="AP91" s="104"/>
      <c r="AQ91" s="100">
        <f t="shared" si="64"/>
        <v>0</v>
      </c>
      <c r="AR91" s="171"/>
      <c r="AS91" s="140">
        <f t="shared" si="65"/>
        <v>0</v>
      </c>
      <c r="AT91" s="83">
        <f t="shared" si="44"/>
        <v>0</v>
      </c>
    </row>
    <row r="92" spans="1:46" ht="15" customHeight="1">
      <c r="A92" s="91" t="s">
        <v>292</v>
      </c>
      <c r="B92" s="14" t="s">
        <v>66</v>
      </c>
      <c r="C92" s="18" t="s">
        <v>8</v>
      </c>
      <c r="D92" s="19">
        <f t="shared" si="47"/>
        <v>60</v>
      </c>
      <c r="E92" s="20">
        <f t="shared" si="43"/>
        <v>0</v>
      </c>
      <c r="F92" s="75"/>
      <c r="G92" s="100">
        <f t="shared" si="48"/>
        <v>0</v>
      </c>
      <c r="H92" s="122"/>
      <c r="I92" s="147">
        <f t="shared" si="49"/>
        <v>0</v>
      </c>
      <c r="J92" s="122"/>
      <c r="K92" s="147">
        <f t="shared" si="50"/>
        <v>0</v>
      </c>
      <c r="L92" s="122"/>
      <c r="M92" s="147">
        <f t="shared" si="45"/>
        <v>0</v>
      </c>
      <c r="N92" s="122"/>
      <c r="O92" s="147">
        <f t="shared" si="46"/>
        <v>0</v>
      </c>
      <c r="P92" s="104"/>
      <c r="Q92" s="100">
        <f t="shared" si="51"/>
        <v>0</v>
      </c>
      <c r="R92" s="183"/>
      <c r="S92" s="184">
        <f t="shared" si="52"/>
        <v>0</v>
      </c>
      <c r="T92" s="183"/>
      <c r="U92" s="184">
        <f t="shared" si="53"/>
        <v>0</v>
      </c>
      <c r="V92" s="122"/>
      <c r="W92" s="147">
        <f t="shared" si="54"/>
        <v>0</v>
      </c>
      <c r="X92" s="122"/>
      <c r="Y92" s="147">
        <f t="shared" si="55"/>
        <v>0</v>
      </c>
      <c r="Z92" s="122"/>
      <c r="AA92" s="184">
        <f t="shared" si="56"/>
        <v>0</v>
      </c>
      <c r="AB92" s="104"/>
      <c r="AC92" s="100">
        <f t="shared" si="57"/>
        <v>0</v>
      </c>
      <c r="AD92" s="122"/>
      <c r="AE92" s="147">
        <f t="shared" si="58"/>
        <v>0</v>
      </c>
      <c r="AF92" s="122"/>
      <c r="AG92" s="147">
        <f t="shared" si="59"/>
        <v>0</v>
      </c>
      <c r="AH92" s="122"/>
      <c r="AI92" s="147">
        <f t="shared" si="60"/>
        <v>0</v>
      </c>
      <c r="AJ92" s="288"/>
      <c r="AK92" s="147">
        <f t="shared" si="61"/>
        <v>0</v>
      </c>
      <c r="AL92" s="288"/>
      <c r="AM92" s="147">
        <f t="shared" si="62"/>
        <v>0</v>
      </c>
      <c r="AN92" s="122"/>
      <c r="AO92" s="147">
        <f t="shared" si="63"/>
        <v>0</v>
      </c>
      <c r="AP92" s="104"/>
      <c r="AQ92" s="100">
        <f t="shared" si="64"/>
        <v>0</v>
      </c>
      <c r="AR92" s="171"/>
      <c r="AS92" s="140">
        <f t="shared" si="65"/>
        <v>0</v>
      </c>
      <c r="AT92" s="83">
        <f t="shared" si="44"/>
        <v>0</v>
      </c>
    </row>
    <row r="93" spans="1:46" ht="15" customHeight="1">
      <c r="A93" s="85" t="s">
        <v>296</v>
      </c>
      <c r="B93" t="s">
        <v>66</v>
      </c>
      <c r="C93" s="18" t="s">
        <v>6</v>
      </c>
      <c r="D93" s="19">
        <f t="shared" si="47"/>
        <v>100</v>
      </c>
      <c r="E93" s="20">
        <f t="shared" si="43"/>
        <v>0</v>
      </c>
      <c r="F93" s="75"/>
      <c r="G93" s="100">
        <f t="shared" si="48"/>
        <v>0</v>
      </c>
      <c r="H93" s="122"/>
      <c r="I93" s="147">
        <f t="shared" si="49"/>
        <v>0</v>
      </c>
      <c r="J93" s="122"/>
      <c r="K93" s="147">
        <f t="shared" si="50"/>
        <v>0</v>
      </c>
      <c r="L93" s="122"/>
      <c r="M93" s="147">
        <f t="shared" si="45"/>
        <v>0</v>
      </c>
      <c r="N93" s="122"/>
      <c r="O93" s="147">
        <f t="shared" si="46"/>
        <v>0</v>
      </c>
      <c r="P93" s="104"/>
      <c r="Q93" s="100">
        <f t="shared" si="51"/>
        <v>0</v>
      </c>
      <c r="R93" s="183"/>
      <c r="S93" s="184">
        <f t="shared" si="52"/>
        <v>0</v>
      </c>
      <c r="T93" s="183"/>
      <c r="U93" s="184">
        <f t="shared" si="53"/>
        <v>0</v>
      </c>
      <c r="V93" s="122"/>
      <c r="W93" s="147">
        <f t="shared" si="54"/>
        <v>0</v>
      </c>
      <c r="X93" s="122"/>
      <c r="Y93" s="147">
        <f t="shared" si="55"/>
        <v>0</v>
      </c>
      <c r="Z93" s="122"/>
      <c r="AA93" s="184">
        <f t="shared" si="56"/>
        <v>0</v>
      </c>
      <c r="AB93" s="104"/>
      <c r="AC93" s="100">
        <f t="shared" si="57"/>
        <v>0</v>
      </c>
      <c r="AD93" s="122"/>
      <c r="AE93" s="147">
        <f t="shared" si="58"/>
        <v>0</v>
      </c>
      <c r="AF93" s="122"/>
      <c r="AG93" s="147">
        <f t="shared" si="59"/>
        <v>0</v>
      </c>
      <c r="AH93" s="122"/>
      <c r="AI93" s="147">
        <f t="shared" si="60"/>
        <v>0</v>
      </c>
      <c r="AJ93" s="288"/>
      <c r="AK93" s="147">
        <f t="shared" si="61"/>
        <v>0</v>
      </c>
      <c r="AL93" s="288"/>
      <c r="AM93" s="147">
        <f t="shared" si="62"/>
        <v>0</v>
      </c>
      <c r="AN93" s="122"/>
      <c r="AO93" s="147">
        <f t="shared" si="63"/>
        <v>0</v>
      </c>
      <c r="AP93" s="104"/>
      <c r="AQ93" s="100">
        <f t="shared" si="64"/>
        <v>0</v>
      </c>
      <c r="AR93" s="171"/>
      <c r="AS93" s="140">
        <f t="shared" si="65"/>
        <v>0</v>
      </c>
      <c r="AT93" s="83">
        <f t="shared" si="44"/>
        <v>0</v>
      </c>
    </row>
    <row r="94" spans="1:46" ht="15" customHeight="1">
      <c r="A94" s="85" t="s">
        <v>308</v>
      </c>
      <c r="B94" t="s">
        <v>66</v>
      </c>
      <c r="C94" s="18" t="s">
        <v>5</v>
      </c>
      <c r="D94" s="19">
        <v>118</v>
      </c>
      <c r="E94" s="20">
        <f t="shared" ref="E94:E123" si="66">F94+H94+J94+L94+N94++V94+Z94+AH94+AN94+P94+R94+T94+AB94+AD94+AF94+AP94+AR94+X94+AJ94+AL94</f>
        <v>0</v>
      </c>
      <c r="F94" s="75"/>
      <c r="G94" s="100">
        <f t="shared" si="48"/>
        <v>0</v>
      </c>
      <c r="H94" s="122"/>
      <c r="I94" s="147">
        <f t="shared" si="49"/>
        <v>0</v>
      </c>
      <c r="J94" s="122"/>
      <c r="K94" s="147">
        <f t="shared" si="50"/>
        <v>0</v>
      </c>
      <c r="L94" s="122"/>
      <c r="M94" s="147">
        <f t="shared" si="45"/>
        <v>0</v>
      </c>
      <c r="N94" s="122"/>
      <c r="O94" s="147">
        <f t="shared" si="46"/>
        <v>0</v>
      </c>
      <c r="P94" s="104"/>
      <c r="Q94" s="100">
        <f t="shared" si="51"/>
        <v>0</v>
      </c>
      <c r="R94" s="183"/>
      <c r="S94" s="184">
        <f t="shared" si="52"/>
        <v>0</v>
      </c>
      <c r="T94" s="183"/>
      <c r="U94" s="184">
        <f t="shared" si="53"/>
        <v>0</v>
      </c>
      <c r="V94" s="122"/>
      <c r="W94" s="147">
        <f t="shared" si="54"/>
        <v>0</v>
      </c>
      <c r="X94" s="122"/>
      <c r="Y94" s="147">
        <f t="shared" si="55"/>
        <v>0</v>
      </c>
      <c r="Z94" s="122"/>
      <c r="AA94" s="184">
        <f t="shared" si="56"/>
        <v>0</v>
      </c>
      <c r="AB94" s="104"/>
      <c r="AC94" s="100">
        <f t="shared" si="57"/>
        <v>0</v>
      </c>
      <c r="AD94" s="122"/>
      <c r="AE94" s="147">
        <f t="shared" si="58"/>
        <v>0</v>
      </c>
      <c r="AF94" s="122"/>
      <c r="AG94" s="147">
        <f t="shared" si="59"/>
        <v>0</v>
      </c>
      <c r="AH94" s="122"/>
      <c r="AI94" s="147">
        <f t="shared" si="60"/>
        <v>0</v>
      </c>
      <c r="AJ94" s="288"/>
      <c r="AK94" s="147">
        <f t="shared" si="61"/>
        <v>0</v>
      </c>
      <c r="AL94" s="288"/>
      <c r="AM94" s="147">
        <f t="shared" si="62"/>
        <v>0</v>
      </c>
      <c r="AN94" s="122"/>
      <c r="AO94" s="147">
        <f t="shared" si="63"/>
        <v>0</v>
      </c>
      <c r="AP94" s="104"/>
      <c r="AQ94" s="100">
        <f t="shared" si="64"/>
        <v>0</v>
      </c>
      <c r="AR94" s="171"/>
      <c r="AS94" s="140">
        <f t="shared" si="65"/>
        <v>0</v>
      </c>
      <c r="AT94" s="83">
        <f t="shared" si="44"/>
        <v>0</v>
      </c>
    </row>
    <row r="95" spans="1:46" ht="15" customHeight="1">
      <c r="A95" s="85" t="s">
        <v>318</v>
      </c>
      <c r="B95" s="14" t="s">
        <v>66</v>
      </c>
      <c r="C95" s="18" t="s">
        <v>9</v>
      </c>
      <c r="D95" s="19">
        <v>35</v>
      </c>
      <c r="E95" s="20">
        <f t="shared" si="66"/>
        <v>0</v>
      </c>
      <c r="F95" s="75"/>
      <c r="G95" s="100">
        <f t="shared" si="48"/>
        <v>0</v>
      </c>
      <c r="H95" s="122"/>
      <c r="I95" s="147">
        <f t="shared" si="49"/>
        <v>0</v>
      </c>
      <c r="J95" s="122"/>
      <c r="K95" s="147">
        <f t="shared" si="50"/>
        <v>0</v>
      </c>
      <c r="L95" s="122"/>
      <c r="M95" s="147">
        <f t="shared" si="45"/>
        <v>0</v>
      </c>
      <c r="N95" s="122"/>
      <c r="O95" s="147">
        <f t="shared" si="46"/>
        <v>0</v>
      </c>
      <c r="P95" s="104"/>
      <c r="Q95" s="100">
        <f t="shared" si="51"/>
        <v>0</v>
      </c>
      <c r="R95" s="183"/>
      <c r="S95" s="184">
        <f t="shared" si="52"/>
        <v>0</v>
      </c>
      <c r="T95" s="183"/>
      <c r="U95" s="184">
        <f t="shared" si="53"/>
        <v>0</v>
      </c>
      <c r="V95" s="122"/>
      <c r="W95" s="147">
        <f t="shared" si="54"/>
        <v>0</v>
      </c>
      <c r="X95" s="122"/>
      <c r="Y95" s="147">
        <f t="shared" si="55"/>
        <v>0</v>
      </c>
      <c r="Z95" s="122"/>
      <c r="AA95" s="184">
        <f t="shared" si="56"/>
        <v>0</v>
      </c>
      <c r="AB95" s="104"/>
      <c r="AC95" s="100">
        <f t="shared" si="57"/>
        <v>0</v>
      </c>
      <c r="AD95" s="122"/>
      <c r="AE95" s="147">
        <f t="shared" si="58"/>
        <v>0</v>
      </c>
      <c r="AF95" s="122"/>
      <c r="AG95" s="147">
        <f t="shared" si="59"/>
        <v>0</v>
      </c>
      <c r="AH95" s="122"/>
      <c r="AI95" s="147">
        <f t="shared" si="60"/>
        <v>0</v>
      </c>
      <c r="AJ95" s="288"/>
      <c r="AK95" s="147">
        <f t="shared" si="61"/>
        <v>0</v>
      </c>
      <c r="AL95" s="288"/>
      <c r="AM95" s="147">
        <f t="shared" si="62"/>
        <v>0</v>
      </c>
      <c r="AN95" s="122"/>
      <c r="AO95" s="147">
        <f t="shared" si="63"/>
        <v>0</v>
      </c>
      <c r="AP95" s="104"/>
      <c r="AQ95" s="100">
        <f t="shared" si="64"/>
        <v>0</v>
      </c>
      <c r="AR95" s="171"/>
      <c r="AS95" s="140">
        <f t="shared" si="65"/>
        <v>0</v>
      </c>
      <c r="AT95" s="83">
        <f t="shared" si="44"/>
        <v>0</v>
      </c>
    </row>
    <row r="96" spans="1:46" ht="15" customHeight="1">
      <c r="A96" s="85" t="s">
        <v>319</v>
      </c>
      <c r="B96" s="14" t="s">
        <v>66</v>
      </c>
      <c r="C96" s="18" t="s">
        <v>6</v>
      </c>
      <c r="D96" s="19">
        <v>100</v>
      </c>
      <c r="E96" s="20">
        <f t="shared" si="66"/>
        <v>0</v>
      </c>
      <c r="F96" s="75"/>
      <c r="G96" s="100">
        <f t="shared" si="48"/>
        <v>0</v>
      </c>
      <c r="H96" s="122"/>
      <c r="I96" s="147">
        <f t="shared" si="49"/>
        <v>0</v>
      </c>
      <c r="J96" s="122"/>
      <c r="K96" s="147">
        <f t="shared" si="50"/>
        <v>0</v>
      </c>
      <c r="L96" s="122"/>
      <c r="M96" s="147">
        <f t="shared" si="45"/>
        <v>0</v>
      </c>
      <c r="N96" s="122"/>
      <c r="O96" s="147">
        <f t="shared" si="46"/>
        <v>0</v>
      </c>
      <c r="P96" s="104"/>
      <c r="Q96" s="100">
        <f t="shared" si="51"/>
        <v>0</v>
      </c>
      <c r="R96" s="183"/>
      <c r="S96" s="184">
        <f t="shared" si="52"/>
        <v>0</v>
      </c>
      <c r="T96" s="183"/>
      <c r="U96" s="184">
        <f t="shared" si="53"/>
        <v>0</v>
      </c>
      <c r="V96" s="122"/>
      <c r="W96" s="147">
        <f t="shared" si="54"/>
        <v>0</v>
      </c>
      <c r="X96" s="122"/>
      <c r="Y96" s="147">
        <f t="shared" si="55"/>
        <v>0</v>
      </c>
      <c r="Z96" s="122"/>
      <c r="AA96" s="184">
        <f t="shared" si="56"/>
        <v>0</v>
      </c>
      <c r="AB96" s="104"/>
      <c r="AC96" s="100">
        <f t="shared" si="57"/>
        <v>0</v>
      </c>
      <c r="AD96" s="122"/>
      <c r="AE96" s="147">
        <f t="shared" si="58"/>
        <v>0</v>
      </c>
      <c r="AF96" s="122"/>
      <c r="AG96" s="147">
        <f t="shared" si="59"/>
        <v>0</v>
      </c>
      <c r="AH96" s="122"/>
      <c r="AI96" s="147">
        <f t="shared" si="60"/>
        <v>0</v>
      </c>
      <c r="AJ96" s="288"/>
      <c r="AK96" s="147">
        <f t="shared" si="61"/>
        <v>0</v>
      </c>
      <c r="AL96" s="288"/>
      <c r="AM96" s="147">
        <f t="shared" si="62"/>
        <v>0</v>
      </c>
      <c r="AN96" s="122"/>
      <c r="AO96" s="147">
        <f t="shared" si="63"/>
        <v>0</v>
      </c>
      <c r="AP96" s="104"/>
      <c r="AQ96" s="100">
        <f t="shared" si="64"/>
        <v>0</v>
      </c>
      <c r="AR96" s="171"/>
      <c r="AS96" s="140">
        <f t="shared" si="65"/>
        <v>0</v>
      </c>
      <c r="AT96" s="83">
        <f t="shared" si="44"/>
        <v>0</v>
      </c>
    </row>
    <row r="97" spans="1:46" ht="15" customHeight="1">
      <c r="A97" s="85" t="s">
        <v>320</v>
      </c>
      <c r="B97" s="14" t="s">
        <v>66</v>
      </c>
      <c r="C97" s="18" t="s">
        <v>6</v>
      </c>
      <c r="D97" s="19">
        <v>100</v>
      </c>
      <c r="E97" s="20">
        <f t="shared" si="66"/>
        <v>0</v>
      </c>
      <c r="F97" s="75"/>
      <c r="G97" s="100">
        <f t="shared" si="48"/>
        <v>0</v>
      </c>
      <c r="H97" s="122"/>
      <c r="I97" s="147">
        <f t="shared" si="49"/>
        <v>0</v>
      </c>
      <c r="J97" s="122"/>
      <c r="K97" s="147">
        <f t="shared" si="50"/>
        <v>0</v>
      </c>
      <c r="L97" s="122"/>
      <c r="M97" s="147">
        <f t="shared" si="45"/>
        <v>0</v>
      </c>
      <c r="N97" s="122"/>
      <c r="O97" s="147">
        <f t="shared" si="46"/>
        <v>0</v>
      </c>
      <c r="P97" s="104"/>
      <c r="Q97" s="100">
        <f t="shared" si="51"/>
        <v>0</v>
      </c>
      <c r="R97" s="183"/>
      <c r="S97" s="184">
        <f t="shared" si="52"/>
        <v>0</v>
      </c>
      <c r="T97" s="183"/>
      <c r="U97" s="184">
        <f t="shared" si="53"/>
        <v>0</v>
      </c>
      <c r="V97" s="122"/>
      <c r="W97" s="147">
        <f t="shared" si="54"/>
        <v>0</v>
      </c>
      <c r="X97" s="122"/>
      <c r="Y97" s="147">
        <f t="shared" si="55"/>
        <v>0</v>
      </c>
      <c r="Z97" s="122"/>
      <c r="AA97" s="184">
        <f t="shared" si="56"/>
        <v>0</v>
      </c>
      <c r="AB97" s="104"/>
      <c r="AC97" s="100">
        <f t="shared" si="57"/>
        <v>0</v>
      </c>
      <c r="AD97" s="122"/>
      <c r="AE97" s="147">
        <f t="shared" si="58"/>
        <v>0</v>
      </c>
      <c r="AF97" s="122"/>
      <c r="AG97" s="147">
        <f t="shared" si="59"/>
        <v>0</v>
      </c>
      <c r="AH97" s="122"/>
      <c r="AI97" s="147">
        <f t="shared" si="60"/>
        <v>0</v>
      </c>
      <c r="AJ97" s="288"/>
      <c r="AK97" s="147">
        <f t="shared" si="61"/>
        <v>0</v>
      </c>
      <c r="AL97" s="288"/>
      <c r="AM97" s="147">
        <f t="shared" si="62"/>
        <v>0</v>
      </c>
      <c r="AN97" s="122"/>
      <c r="AO97" s="147">
        <f t="shared" si="63"/>
        <v>0</v>
      </c>
      <c r="AP97" s="104"/>
      <c r="AQ97" s="100">
        <f t="shared" si="64"/>
        <v>0</v>
      </c>
      <c r="AR97" s="171"/>
      <c r="AS97" s="140">
        <f t="shared" si="65"/>
        <v>0</v>
      </c>
      <c r="AT97" s="83">
        <f t="shared" si="44"/>
        <v>0</v>
      </c>
    </row>
    <row r="98" spans="1:46" ht="15" customHeight="1">
      <c r="A98" s="85" t="s">
        <v>330</v>
      </c>
      <c r="B98" s="14" t="s">
        <v>66</v>
      </c>
      <c r="C98" s="18" t="s">
        <v>7</v>
      </c>
      <c r="D98" s="19">
        <v>75</v>
      </c>
      <c r="E98" s="20">
        <f t="shared" si="66"/>
        <v>0</v>
      </c>
      <c r="F98" s="75"/>
      <c r="G98" s="100">
        <f t="shared" si="48"/>
        <v>0</v>
      </c>
      <c r="H98" s="122"/>
      <c r="I98" s="147">
        <f t="shared" si="49"/>
        <v>0</v>
      </c>
      <c r="J98" s="122"/>
      <c r="K98" s="147">
        <f t="shared" si="50"/>
        <v>0</v>
      </c>
      <c r="L98" s="122"/>
      <c r="M98" s="147">
        <f t="shared" si="45"/>
        <v>0</v>
      </c>
      <c r="N98" s="122"/>
      <c r="O98" s="147">
        <f t="shared" si="46"/>
        <v>0</v>
      </c>
      <c r="P98" s="104"/>
      <c r="Q98" s="100">
        <f t="shared" si="51"/>
        <v>0</v>
      </c>
      <c r="R98" s="183"/>
      <c r="S98" s="184">
        <f t="shared" si="52"/>
        <v>0</v>
      </c>
      <c r="T98" s="183"/>
      <c r="U98" s="184">
        <f t="shared" si="53"/>
        <v>0</v>
      </c>
      <c r="V98" s="122"/>
      <c r="W98" s="147">
        <f t="shared" si="54"/>
        <v>0</v>
      </c>
      <c r="X98" s="122"/>
      <c r="Y98" s="147">
        <f t="shared" si="55"/>
        <v>0</v>
      </c>
      <c r="Z98" s="122"/>
      <c r="AA98" s="184">
        <f t="shared" si="56"/>
        <v>0</v>
      </c>
      <c r="AB98" s="104"/>
      <c r="AC98" s="100">
        <f t="shared" si="57"/>
        <v>0</v>
      </c>
      <c r="AD98" s="122"/>
      <c r="AE98" s="147">
        <f t="shared" si="58"/>
        <v>0</v>
      </c>
      <c r="AF98" s="122"/>
      <c r="AG98" s="147">
        <f t="shared" si="59"/>
        <v>0</v>
      </c>
      <c r="AH98" s="122"/>
      <c r="AI98" s="147">
        <f t="shared" si="60"/>
        <v>0</v>
      </c>
      <c r="AJ98" s="288"/>
      <c r="AK98" s="147">
        <f t="shared" si="61"/>
        <v>0</v>
      </c>
      <c r="AL98" s="288"/>
      <c r="AM98" s="147">
        <f t="shared" si="62"/>
        <v>0</v>
      </c>
      <c r="AN98" s="122"/>
      <c r="AO98" s="147">
        <f t="shared" si="63"/>
        <v>0</v>
      </c>
      <c r="AP98" s="104"/>
      <c r="AQ98" s="100">
        <f t="shared" si="64"/>
        <v>0</v>
      </c>
      <c r="AR98" s="171"/>
      <c r="AS98" s="140">
        <f t="shared" si="65"/>
        <v>0</v>
      </c>
      <c r="AT98" s="83">
        <f t="shared" si="44"/>
        <v>0</v>
      </c>
    </row>
    <row r="99" spans="1:46" ht="15" customHeight="1">
      <c r="A99" s="91" t="s">
        <v>386</v>
      </c>
      <c r="B99" s="14" t="s">
        <v>66</v>
      </c>
      <c r="C99" s="18" t="s">
        <v>9</v>
      </c>
      <c r="D99" s="19">
        <v>35</v>
      </c>
      <c r="E99" s="20">
        <f t="shared" si="66"/>
        <v>0</v>
      </c>
      <c r="F99" s="75"/>
      <c r="G99" s="100">
        <f t="shared" si="48"/>
        <v>0</v>
      </c>
      <c r="H99" s="122"/>
      <c r="I99" s="147">
        <f t="shared" si="49"/>
        <v>0</v>
      </c>
      <c r="J99" s="122"/>
      <c r="K99" s="147">
        <f t="shared" si="50"/>
        <v>0</v>
      </c>
      <c r="L99" s="122"/>
      <c r="M99" s="147">
        <f t="shared" si="45"/>
        <v>0</v>
      </c>
      <c r="N99" s="122"/>
      <c r="O99" s="147">
        <f t="shared" si="46"/>
        <v>0</v>
      </c>
      <c r="P99" s="104"/>
      <c r="Q99" s="100">
        <f t="shared" si="51"/>
        <v>0</v>
      </c>
      <c r="R99" s="183"/>
      <c r="S99" s="184">
        <f t="shared" si="52"/>
        <v>0</v>
      </c>
      <c r="T99" s="183"/>
      <c r="U99" s="184">
        <f t="shared" si="53"/>
        <v>0</v>
      </c>
      <c r="V99" s="183"/>
      <c r="W99" s="184">
        <f t="shared" si="54"/>
        <v>0</v>
      </c>
      <c r="X99" s="183"/>
      <c r="Y99" s="184">
        <f t="shared" si="55"/>
        <v>0</v>
      </c>
      <c r="Z99" s="183"/>
      <c r="AA99" s="184">
        <f t="shared" si="56"/>
        <v>0</v>
      </c>
      <c r="AB99" s="104"/>
      <c r="AC99" s="100">
        <f t="shared" si="57"/>
        <v>0</v>
      </c>
      <c r="AD99" s="122"/>
      <c r="AE99" s="147">
        <f t="shared" si="58"/>
        <v>0</v>
      </c>
      <c r="AF99" s="122"/>
      <c r="AG99" s="147">
        <f t="shared" si="59"/>
        <v>0</v>
      </c>
      <c r="AH99" s="122"/>
      <c r="AI99" s="147">
        <f t="shared" si="60"/>
        <v>0</v>
      </c>
      <c r="AJ99" s="288"/>
      <c r="AK99" s="147">
        <f t="shared" si="61"/>
        <v>0</v>
      </c>
      <c r="AL99" s="288"/>
      <c r="AM99" s="147">
        <f t="shared" si="62"/>
        <v>0</v>
      </c>
      <c r="AN99" s="122"/>
      <c r="AO99" s="147">
        <f t="shared" si="63"/>
        <v>0</v>
      </c>
      <c r="AP99" s="104"/>
      <c r="AQ99" s="100">
        <f t="shared" si="64"/>
        <v>0</v>
      </c>
      <c r="AR99" s="171"/>
      <c r="AS99" s="140">
        <f t="shared" si="65"/>
        <v>0</v>
      </c>
      <c r="AT99" s="83">
        <f t="shared" si="44"/>
        <v>0</v>
      </c>
    </row>
    <row r="100" spans="1:46" ht="15" customHeight="1">
      <c r="A100" s="91" t="s">
        <v>387</v>
      </c>
      <c r="B100" s="14" t="s">
        <v>66</v>
      </c>
      <c r="C100" s="18" t="s">
        <v>9</v>
      </c>
      <c r="D100" s="19">
        <v>35</v>
      </c>
      <c r="E100" s="20">
        <f t="shared" si="66"/>
        <v>0</v>
      </c>
      <c r="F100" s="75"/>
      <c r="G100" s="100">
        <f t="shared" si="48"/>
        <v>0</v>
      </c>
      <c r="H100" s="122"/>
      <c r="I100" s="147">
        <f t="shared" si="49"/>
        <v>0</v>
      </c>
      <c r="J100" s="122"/>
      <c r="K100" s="147">
        <f t="shared" si="50"/>
        <v>0</v>
      </c>
      <c r="L100" s="122"/>
      <c r="M100" s="147">
        <f t="shared" si="45"/>
        <v>0</v>
      </c>
      <c r="N100" s="122"/>
      <c r="O100" s="147">
        <f t="shared" si="46"/>
        <v>0</v>
      </c>
      <c r="P100" s="104"/>
      <c r="Q100" s="100">
        <f t="shared" si="51"/>
        <v>0</v>
      </c>
      <c r="R100" s="183"/>
      <c r="S100" s="184">
        <f t="shared" si="52"/>
        <v>0</v>
      </c>
      <c r="T100" s="183"/>
      <c r="U100" s="184">
        <f t="shared" si="53"/>
        <v>0</v>
      </c>
      <c r="V100" s="183"/>
      <c r="W100" s="184">
        <f t="shared" si="54"/>
        <v>0</v>
      </c>
      <c r="X100" s="183"/>
      <c r="Y100" s="184">
        <f t="shared" si="55"/>
        <v>0</v>
      </c>
      <c r="Z100" s="183"/>
      <c r="AA100" s="184">
        <f t="shared" si="56"/>
        <v>0</v>
      </c>
      <c r="AB100" s="104"/>
      <c r="AC100" s="100">
        <f t="shared" si="57"/>
        <v>0</v>
      </c>
      <c r="AD100" s="122"/>
      <c r="AE100" s="147">
        <f t="shared" si="58"/>
        <v>0</v>
      </c>
      <c r="AF100" s="122"/>
      <c r="AG100" s="147">
        <f t="shared" si="59"/>
        <v>0</v>
      </c>
      <c r="AH100" s="122"/>
      <c r="AI100" s="147">
        <f t="shared" si="60"/>
        <v>0</v>
      </c>
      <c r="AJ100" s="288"/>
      <c r="AK100" s="147">
        <f t="shared" si="61"/>
        <v>0</v>
      </c>
      <c r="AL100" s="288"/>
      <c r="AM100" s="147">
        <f t="shared" si="62"/>
        <v>0</v>
      </c>
      <c r="AN100" s="122"/>
      <c r="AO100" s="147">
        <f t="shared" si="63"/>
        <v>0</v>
      </c>
      <c r="AP100" s="104"/>
      <c r="AQ100" s="100">
        <f t="shared" si="64"/>
        <v>0</v>
      </c>
      <c r="AR100" s="171"/>
      <c r="AS100" s="140">
        <f t="shared" si="65"/>
        <v>0</v>
      </c>
      <c r="AT100" s="83">
        <f t="shared" si="44"/>
        <v>0</v>
      </c>
    </row>
    <row r="101" spans="1:46" ht="15" customHeight="1">
      <c r="A101" s="91" t="s">
        <v>388</v>
      </c>
      <c r="B101" s="14" t="s">
        <v>66</v>
      </c>
      <c r="C101" s="18" t="s">
        <v>9</v>
      </c>
      <c r="D101" s="19">
        <v>35</v>
      </c>
      <c r="E101" s="20">
        <f t="shared" si="66"/>
        <v>0</v>
      </c>
      <c r="F101" s="75"/>
      <c r="G101" s="100">
        <f t="shared" si="48"/>
        <v>0</v>
      </c>
      <c r="H101" s="122"/>
      <c r="I101" s="147">
        <f t="shared" si="49"/>
        <v>0</v>
      </c>
      <c r="J101" s="122"/>
      <c r="K101" s="147">
        <f t="shared" si="50"/>
        <v>0</v>
      </c>
      <c r="L101" s="122"/>
      <c r="M101" s="147">
        <f t="shared" si="45"/>
        <v>0</v>
      </c>
      <c r="N101" s="122"/>
      <c r="O101" s="147">
        <f t="shared" si="46"/>
        <v>0</v>
      </c>
      <c r="P101" s="104"/>
      <c r="Q101" s="100">
        <f t="shared" si="51"/>
        <v>0</v>
      </c>
      <c r="R101" s="183"/>
      <c r="S101" s="184">
        <f t="shared" si="52"/>
        <v>0</v>
      </c>
      <c r="T101" s="183"/>
      <c r="U101" s="184">
        <f t="shared" si="53"/>
        <v>0</v>
      </c>
      <c r="V101" s="183"/>
      <c r="W101" s="184">
        <f t="shared" si="54"/>
        <v>0</v>
      </c>
      <c r="X101" s="183"/>
      <c r="Y101" s="184">
        <f t="shared" si="55"/>
        <v>0</v>
      </c>
      <c r="Z101" s="183"/>
      <c r="AA101" s="184">
        <f t="shared" si="56"/>
        <v>0</v>
      </c>
      <c r="AB101" s="104"/>
      <c r="AC101" s="100">
        <f t="shared" si="57"/>
        <v>0</v>
      </c>
      <c r="AD101" s="122"/>
      <c r="AE101" s="147">
        <f t="shared" si="58"/>
        <v>0</v>
      </c>
      <c r="AF101" s="122"/>
      <c r="AG101" s="147">
        <f t="shared" si="59"/>
        <v>0</v>
      </c>
      <c r="AH101" s="122"/>
      <c r="AI101" s="147">
        <f t="shared" si="60"/>
        <v>0</v>
      </c>
      <c r="AJ101" s="288"/>
      <c r="AK101" s="147">
        <f t="shared" si="61"/>
        <v>0</v>
      </c>
      <c r="AL101" s="288"/>
      <c r="AM101" s="147">
        <f t="shared" si="62"/>
        <v>0</v>
      </c>
      <c r="AN101" s="122"/>
      <c r="AO101" s="147">
        <f t="shared" si="63"/>
        <v>0</v>
      </c>
      <c r="AP101" s="104"/>
      <c r="AQ101" s="100">
        <f t="shared" si="64"/>
        <v>0</v>
      </c>
      <c r="AR101" s="171"/>
      <c r="AS101" s="140">
        <f t="shared" si="65"/>
        <v>0</v>
      </c>
      <c r="AT101" s="83">
        <f t="shared" si="44"/>
        <v>0</v>
      </c>
    </row>
    <row r="102" spans="1:46" ht="15" customHeight="1">
      <c r="A102" s="91" t="s">
        <v>389</v>
      </c>
      <c r="B102" s="14" t="s">
        <v>66</v>
      </c>
      <c r="C102" s="18" t="s">
        <v>9</v>
      </c>
      <c r="D102" s="19">
        <v>35</v>
      </c>
      <c r="E102" s="20">
        <f t="shared" si="66"/>
        <v>0</v>
      </c>
      <c r="F102" s="75"/>
      <c r="G102" s="100">
        <f t="shared" si="48"/>
        <v>0</v>
      </c>
      <c r="H102" s="122"/>
      <c r="I102" s="147">
        <f t="shared" si="49"/>
        <v>0</v>
      </c>
      <c r="J102" s="122"/>
      <c r="K102" s="147">
        <f t="shared" si="50"/>
        <v>0</v>
      </c>
      <c r="L102" s="122"/>
      <c r="M102" s="147">
        <f t="shared" si="45"/>
        <v>0</v>
      </c>
      <c r="N102" s="122"/>
      <c r="O102" s="147">
        <f t="shared" si="46"/>
        <v>0</v>
      </c>
      <c r="P102" s="104"/>
      <c r="Q102" s="100">
        <f t="shared" si="51"/>
        <v>0</v>
      </c>
      <c r="R102" s="183"/>
      <c r="S102" s="184">
        <f t="shared" si="52"/>
        <v>0</v>
      </c>
      <c r="T102" s="183"/>
      <c r="U102" s="184">
        <f t="shared" si="53"/>
        <v>0</v>
      </c>
      <c r="V102" s="183"/>
      <c r="W102" s="184">
        <f t="shared" si="54"/>
        <v>0</v>
      </c>
      <c r="X102" s="183"/>
      <c r="Y102" s="184">
        <f t="shared" si="55"/>
        <v>0</v>
      </c>
      <c r="Z102" s="183"/>
      <c r="AA102" s="184">
        <f t="shared" si="56"/>
        <v>0</v>
      </c>
      <c r="AB102" s="104"/>
      <c r="AC102" s="100">
        <f t="shared" si="57"/>
        <v>0</v>
      </c>
      <c r="AD102" s="122"/>
      <c r="AE102" s="147">
        <f t="shared" si="58"/>
        <v>0</v>
      </c>
      <c r="AF102" s="122"/>
      <c r="AG102" s="147">
        <f t="shared" si="59"/>
        <v>0</v>
      </c>
      <c r="AH102" s="122"/>
      <c r="AI102" s="147">
        <f t="shared" si="60"/>
        <v>0</v>
      </c>
      <c r="AJ102" s="288"/>
      <c r="AK102" s="147">
        <f t="shared" si="61"/>
        <v>0</v>
      </c>
      <c r="AL102" s="288"/>
      <c r="AM102" s="147">
        <f t="shared" si="62"/>
        <v>0</v>
      </c>
      <c r="AN102" s="122"/>
      <c r="AO102" s="147">
        <f t="shared" si="63"/>
        <v>0</v>
      </c>
      <c r="AP102" s="104"/>
      <c r="AQ102" s="100">
        <f t="shared" si="64"/>
        <v>0</v>
      </c>
      <c r="AR102" s="171"/>
      <c r="AS102" s="140">
        <f t="shared" si="65"/>
        <v>0</v>
      </c>
      <c r="AT102" s="83">
        <f t="shared" si="44"/>
        <v>0</v>
      </c>
    </row>
    <row r="103" spans="1:46" ht="15" customHeight="1">
      <c r="A103" s="85" t="s">
        <v>336</v>
      </c>
      <c r="B103" s="14" t="s">
        <v>66</v>
      </c>
      <c r="C103" s="18" t="s">
        <v>9</v>
      </c>
      <c r="D103" s="19">
        <v>35</v>
      </c>
      <c r="E103" s="20">
        <f t="shared" si="66"/>
        <v>0</v>
      </c>
      <c r="F103" s="75"/>
      <c r="G103" s="100">
        <f t="shared" si="48"/>
        <v>0</v>
      </c>
      <c r="H103" s="122"/>
      <c r="I103" s="147">
        <f t="shared" si="49"/>
        <v>0</v>
      </c>
      <c r="J103" s="122"/>
      <c r="K103" s="147">
        <f t="shared" si="50"/>
        <v>0</v>
      </c>
      <c r="L103" s="122"/>
      <c r="M103" s="147">
        <f t="shared" si="45"/>
        <v>0</v>
      </c>
      <c r="N103" s="122"/>
      <c r="O103" s="147">
        <f t="shared" si="46"/>
        <v>0</v>
      </c>
      <c r="P103" s="104"/>
      <c r="Q103" s="100">
        <f t="shared" si="51"/>
        <v>0</v>
      </c>
      <c r="R103" s="183"/>
      <c r="S103" s="184">
        <f t="shared" si="52"/>
        <v>0</v>
      </c>
      <c r="T103" s="183"/>
      <c r="U103" s="184">
        <f t="shared" si="53"/>
        <v>0</v>
      </c>
      <c r="V103" s="183"/>
      <c r="W103" s="184">
        <f t="shared" si="54"/>
        <v>0</v>
      </c>
      <c r="X103" s="183"/>
      <c r="Y103" s="184">
        <f t="shared" si="55"/>
        <v>0</v>
      </c>
      <c r="Z103" s="183"/>
      <c r="AA103" s="184">
        <f t="shared" si="56"/>
        <v>0</v>
      </c>
      <c r="AB103" s="104"/>
      <c r="AC103" s="100">
        <f t="shared" si="57"/>
        <v>0</v>
      </c>
      <c r="AD103" s="122"/>
      <c r="AE103" s="147">
        <f t="shared" si="58"/>
        <v>0</v>
      </c>
      <c r="AF103" s="122"/>
      <c r="AG103" s="147">
        <f t="shared" si="59"/>
        <v>0</v>
      </c>
      <c r="AH103" s="122"/>
      <c r="AI103" s="147">
        <f t="shared" si="60"/>
        <v>0</v>
      </c>
      <c r="AJ103" s="288"/>
      <c r="AK103" s="147">
        <f t="shared" si="61"/>
        <v>0</v>
      </c>
      <c r="AL103" s="288"/>
      <c r="AM103" s="147">
        <f t="shared" si="62"/>
        <v>0</v>
      </c>
      <c r="AN103" s="122"/>
      <c r="AO103" s="147">
        <f t="shared" si="63"/>
        <v>0</v>
      </c>
      <c r="AP103" s="104"/>
      <c r="AQ103" s="100">
        <f t="shared" si="64"/>
        <v>0</v>
      </c>
      <c r="AR103" s="171"/>
      <c r="AS103" s="140">
        <f t="shared" si="65"/>
        <v>0</v>
      </c>
      <c r="AT103" s="83">
        <f t="shared" si="44"/>
        <v>0</v>
      </c>
    </row>
    <row r="104" spans="1:46" ht="15" customHeight="1">
      <c r="A104" s="85" t="s">
        <v>340</v>
      </c>
      <c r="B104" s="14" t="s">
        <v>66</v>
      </c>
      <c r="C104" s="18" t="s">
        <v>9</v>
      </c>
      <c r="D104" s="19">
        <v>35</v>
      </c>
      <c r="E104" s="20">
        <f t="shared" si="66"/>
        <v>0</v>
      </c>
      <c r="F104" s="75"/>
      <c r="G104" s="100">
        <f t="shared" si="48"/>
        <v>0</v>
      </c>
      <c r="H104" s="107"/>
      <c r="I104" s="147">
        <f t="shared" si="49"/>
        <v>0</v>
      </c>
      <c r="J104" s="214"/>
      <c r="K104" s="147">
        <f t="shared" si="50"/>
        <v>0</v>
      </c>
      <c r="L104" s="214"/>
      <c r="M104" s="147">
        <f t="shared" si="45"/>
        <v>0</v>
      </c>
      <c r="N104" s="214"/>
      <c r="O104" s="147">
        <f t="shared" si="46"/>
        <v>0</v>
      </c>
      <c r="P104" s="75"/>
      <c r="Q104" s="100">
        <f t="shared" si="51"/>
        <v>0</v>
      </c>
      <c r="R104" s="233"/>
      <c r="S104" s="184">
        <f t="shared" si="52"/>
        <v>0</v>
      </c>
      <c r="T104" s="234"/>
      <c r="U104" s="184">
        <f t="shared" si="53"/>
        <v>0</v>
      </c>
      <c r="V104" s="234"/>
      <c r="W104" s="184">
        <f t="shared" si="54"/>
        <v>0</v>
      </c>
      <c r="X104" s="283"/>
      <c r="Y104" s="281">
        <f t="shared" si="55"/>
        <v>0</v>
      </c>
      <c r="Z104" s="183"/>
      <c r="AA104" s="184">
        <f t="shared" si="56"/>
        <v>0</v>
      </c>
      <c r="AB104" s="75"/>
      <c r="AC104" s="100">
        <f t="shared" si="57"/>
        <v>0</v>
      </c>
      <c r="AD104" s="107"/>
      <c r="AE104" s="147">
        <f t="shared" si="58"/>
        <v>0</v>
      </c>
      <c r="AF104" s="107"/>
      <c r="AG104" s="147">
        <f t="shared" si="59"/>
        <v>0</v>
      </c>
      <c r="AH104" s="107"/>
      <c r="AI104" s="147">
        <f t="shared" si="60"/>
        <v>0</v>
      </c>
      <c r="AJ104" s="289"/>
      <c r="AK104" s="146">
        <f t="shared" si="61"/>
        <v>0</v>
      </c>
      <c r="AL104" s="289"/>
      <c r="AM104" s="146">
        <f t="shared" si="62"/>
        <v>0</v>
      </c>
      <c r="AN104" s="107"/>
      <c r="AO104" s="147">
        <f t="shared" si="63"/>
        <v>0</v>
      </c>
      <c r="AP104" s="75"/>
      <c r="AQ104" s="100">
        <f t="shared" si="64"/>
        <v>0</v>
      </c>
      <c r="AR104" s="171"/>
      <c r="AS104" s="140">
        <f t="shared" si="65"/>
        <v>0</v>
      </c>
      <c r="AT104" s="83">
        <f t="shared" si="44"/>
        <v>0</v>
      </c>
    </row>
    <row r="105" spans="1:46" ht="15" customHeight="1">
      <c r="A105" s="85" t="s">
        <v>343</v>
      </c>
      <c r="B105" s="14" t="s">
        <v>66</v>
      </c>
      <c r="C105" s="18" t="s">
        <v>9</v>
      </c>
      <c r="D105" s="19">
        <v>35</v>
      </c>
      <c r="E105" s="20">
        <f t="shared" si="66"/>
        <v>0</v>
      </c>
      <c r="F105" s="75"/>
      <c r="G105" s="100">
        <f t="shared" si="48"/>
        <v>0</v>
      </c>
      <c r="H105" s="107"/>
      <c r="I105" s="147">
        <f t="shared" si="49"/>
        <v>0</v>
      </c>
      <c r="J105" s="214"/>
      <c r="K105" s="147">
        <f t="shared" si="50"/>
        <v>0</v>
      </c>
      <c r="L105" s="214"/>
      <c r="M105" s="147">
        <f t="shared" si="45"/>
        <v>0</v>
      </c>
      <c r="N105" s="214"/>
      <c r="O105" s="147">
        <f t="shared" si="46"/>
        <v>0</v>
      </c>
      <c r="P105" s="75"/>
      <c r="Q105" s="100">
        <f t="shared" si="51"/>
        <v>0</v>
      </c>
      <c r="R105" s="233"/>
      <c r="S105" s="184">
        <f t="shared" si="52"/>
        <v>0</v>
      </c>
      <c r="T105" s="234"/>
      <c r="U105" s="184">
        <f t="shared" si="53"/>
        <v>0</v>
      </c>
      <c r="V105" s="234"/>
      <c r="W105" s="184">
        <f t="shared" si="54"/>
        <v>0</v>
      </c>
      <c r="X105" s="283"/>
      <c r="Y105" s="281">
        <f t="shared" si="55"/>
        <v>0</v>
      </c>
      <c r="Z105" s="183"/>
      <c r="AA105" s="184">
        <f t="shared" si="56"/>
        <v>0</v>
      </c>
      <c r="AB105" s="75"/>
      <c r="AC105" s="100">
        <f t="shared" si="57"/>
        <v>0</v>
      </c>
      <c r="AD105" s="107"/>
      <c r="AE105" s="147">
        <f t="shared" si="58"/>
        <v>0</v>
      </c>
      <c r="AF105" s="107"/>
      <c r="AG105" s="147">
        <f t="shared" si="59"/>
        <v>0</v>
      </c>
      <c r="AH105" s="107"/>
      <c r="AI105" s="147">
        <f t="shared" si="60"/>
        <v>0</v>
      </c>
      <c r="AJ105" s="289"/>
      <c r="AK105" s="146">
        <f t="shared" si="61"/>
        <v>0</v>
      </c>
      <c r="AL105" s="289"/>
      <c r="AM105" s="146">
        <f t="shared" si="62"/>
        <v>0</v>
      </c>
      <c r="AN105" s="107"/>
      <c r="AO105" s="147">
        <f t="shared" si="63"/>
        <v>0</v>
      </c>
      <c r="AP105" s="75"/>
      <c r="AQ105" s="100">
        <f t="shared" si="64"/>
        <v>0</v>
      </c>
      <c r="AR105" s="171"/>
      <c r="AS105" s="140">
        <f t="shared" si="65"/>
        <v>0</v>
      </c>
      <c r="AT105" s="83">
        <f t="shared" si="44"/>
        <v>0</v>
      </c>
    </row>
    <row r="106" spans="1:46" ht="15" customHeight="1">
      <c r="A106" s="85" t="s">
        <v>348</v>
      </c>
      <c r="B106" s="14" t="s">
        <v>66</v>
      </c>
      <c r="C106" s="18" t="s">
        <v>4</v>
      </c>
      <c r="D106" s="19">
        <v>140</v>
      </c>
      <c r="E106" s="20">
        <f t="shared" si="66"/>
        <v>0</v>
      </c>
      <c r="F106" s="75"/>
      <c r="G106" s="100">
        <f t="shared" si="48"/>
        <v>0</v>
      </c>
      <c r="H106" s="107"/>
      <c r="I106" s="147">
        <f t="shared" si="49"/>
        <v>0</v>
      </c>
      <c r="J106" s="214"/>
      <c r="K106" s="147">
        <f t="shared" si="50"/>
        <v>0</v>
      </c>
      <c r="L106" s="214"/>
      <c r="M106" s="147">
        <f t="shared" si="45"/>
        <v>0</v>
      </c>
      <c r="N106" s="214"/>
      <c r="O106" s="147">
        <f t="shared" si="46"/>
        <v>0</v>
      </c>
      <c r="P106" s="75"/>
      <c r="Q106" s="100">
        <f t="shared" si="51"/>
        <v>0</v>
      </c>
      <c r="R106" s="233"/>
      <c r="S106" s="184">
        <f t="shared" si="52"/>
        <v>0</v>
      </c>
      <c r="T106" s="234"/>
      <c r="U106" s="184">
        <f t="shared" si="53"/>
        <v>0</v>
      </c>
      <c r="V106" s="234"/>
      <c r="W106" s="184">
        <f t="shared" si="54"/>
        <v>0</v>
      </c>
      <c r="X106" s="283"/>
      <c r="Y106" s="281">
        <f t="shared" si="55"/>
        <v>0</v>
      </c>
      <c r="Z106" s="183"/>
      <c r="AA106" s="184">
        <f t="shared" si="56"/>
        <v>0</v>
      </c>
      <c r="AB106" s="75"/>
      <c r="AC106" s="100">
        <f t="shared" si="57"/>
        <v>0</v>
      </c>
      <c r="AD106" s="107"/>
      <c r="AE106" s="147">
        <f t="shared" si="58"/>
        <v>0</v>
      </c>
      <c r="AF106" s="107"/>
      <c r="AG106" s="147">
        <f t="shared" si="59"/>
        <v>0</v>
      </c>
      <c r="AH106" s="107"/>
      <c r="AI106" s="147">
        <f t="shared" si="60"/>
        <v>0</v>
      </c>
      <c r="AJ106" s="289"/>
      <c r="AK106" s="146">
        <f t="shared" si="61"/>
        <v>0</v>
      </c>
      <c r="AL106" s="289"/>
      <c r="AM106" s="146">
        <f t="shared" si="62"/>
        <v>0</v>
      </c>
      <c r="AN106" s="107"/>
      <c r="AO106" s="147">
        <f t="shared" si="63"/>
        <v>0</v>
      </c>
      <c r="AP106" s="75"/>
      <c r="AQ106" s="100">
        <f t="shared" si="64"/>
        <v>0</v>
      </c>
      <c r="AR106" s="171"/>
      <c r="AS106" s="140">
        <f t="shared" si="65"/>
        <v>0</v>
      </c>
      <c r="AT106" s="83">
        <f t="shared" si="44"/>
        <v>0</v>
      </c>
    </row>
    <row r="107" spans="1:46" ht="15" customHeight="1">
      <c r="A107" s="85" t="s">
        <v>355</v>
      </c>
      <c r="B107" s="14" t="s">
        <v>66</v>
      </c>
      <c r="C107" s="18" t="s">
        <v>8</v>
      </c>
      <c r="D107" s="19">
        <v>60</v>
      </c>
      <c r="E107" s="20">
        <f t="shared" si="66"/>
        <v>0</v>
      </c>
      <c r="F107" s="75"/>
      <c r="G107" s="100">
        <f t="shared" si="48"/>
        <v>0</v>
      </c>
      <c r="H107" s="107"/>
      <c r="I107" s="147">
        <f t="shared" si="49"/>
        <v>0</v>
      </c>
      <c r="J107" s="214"/>
      <c r="K107" s="147">
        <f t="shared" si="50"/>
        <v>0</v>
      </c>
      <c r="L107" s="214"/>
      <c r="M107" s="147">
        <f t="shared" si="45"/>
        <v>0</v>
      </c>
      <c r="N107" s="214"/>
      <c r="O107" s="147">
        <f t="shared" si="46"/>
        <v>0</v>
      </c>
      <c r="P107" s="75"/>
      <c r="Q107" s="100">
        <f t="shared" si="51"/>
        <v>0</v>
      </c>
      <c r="R107" s="233"/>
      <c r="S107" s="184">
        <f t="shared" si="52"/>
        <v>0</v>
      </c>
      <c r="T107" s="234"/>
      <c r="U107" s="184">
        <f t="shared" si="53"/>
        <v>0</v>
      </c>
      <c r="V107" s="234"/>
      <c r="W107" s="184">
        <f t="shared" si="54"/>
        <v>0</v>
      </c>
      <c r="X107" s="283"/>
      <c r="Y107" s="281">
        <f t="shared" si="55"/>
        <v>0</v>
      </c>
      <c r="Z107" s="183"/>
      <c r="AA107" s="184">
        <f t="shared" si="56"/>
        <v>0</v>
      </c>
      <c r="AB107" s="75"/>
      <c r="AC107" s="100">
        <f t="shared" si="57"/>
        <v>0</v>
      </c>
      <c r="AD107" s="107"/>
      <c r="AE107" s="147">
        <f t="shared" si="58"/>
        <v>0</v>
      </c>
      <c r="AF107" s="107"/>
      <c r="AG107" s="147">
        <f t="shared" si="59"/>
        <v>0</v>
      </c>
      <c r="AH107" s="107"/>
      <c r="AI107" s="147">
        <f t="shared" si="60"/>
        <v>0</v>
      </c>
      <c r="AJ107" s="289"/>
      <c r="AK107" s="146">
        <f t="shared" si="61"/>
        <v>0</v>
      </c>
      <c r="AL107" s="289"/>
      <c r="AM107" s="146">
        <f t="shared" si="62"/>
        <v>0</v>
      </c>
      <c r="AN107" s="107"/>
      <c r="AO107" s="147">
        <f t="shared" si="63"/>
        <v>0</v>
      </c>
      <c r="AP107" s="75"/>
      <c r="AQ107" s="100">
        <f t="shared" si="64"/>
        <v>0</v>
      </c>
      <c r="AR107" s="171"/>
      <c r="AS107" s="140">
        <f t="shared" si="65"/>
        <v>0</v>
      </c>
      <c r="AT107" s="83">
        <f t="shared" si="44"/>
        <v>0</v>
      </c>
    </row>
    <row r="108" spans="1:46" ht="15" customHeight="1">
      <c r="A108" s="91" t="s">
        <v>372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ref="D108:D110" ca="1" si="67">IF(OR($C108="",$C108=0),"",VLOOKUP($C108,Ansätze,$D$11,FALSE))</f>
        <v>35</v>
      </c>
      <c r="E108" s="20">
        <f t="shared" si="66"/>
        <v>0</v>
      </c>
      <c r="F108" s="75"/>
      <c r="G108" s="100">
        <f t="shared" ca="1" si="48"/>
        <v>0</v>
      </c>
      <c r="H108" s="107"/>
      <c r="I108" s="147">
        <f t="shared" ca="1" si="49"/>
        <v>0</v>
      </c>
      <c r="J108" s="214"/>
      <c r="K108" s="147">
        <f t="shared" ca="1" si="50"/>
        <v>0</v>
      </c>
      <c r="L108" s="214"/>
      <c r="M108" s="147">
        <f t="shared" ca="1" si="45"/>
        <v>0</v>
      </c>
      <c r="N108" s="214"/>
      <c r="O108" s="147">
        <f t="shared" ca="1" si="46"/>
        <v>0</v>
      </c>
      <c r="P108" s="75"/>
      <c r="Q108" s="100">
        <f t="shared" ca="1" si="51"/>
        <v>0</v>
      </c>
      <c r="R108" s="233"/>
      <c r="S108" s="184">
        <f t="shared" ca="1" si="52"/>
        <v>0</v>
      </c>
      <c r="T108" s="234"/>
      <c r="U108" s="184">
        <f t="shared" ca="1" si="53"/>
        <v>0</v>
      </c>
      <c r="V108" s="234"/>
      <c r="W108" s="184">
        <f t="shared" ca="1" si="54"/>
        <v>0</v>
      </c>
      <c r="X108" s="283"/>
      <c r="Y108" s="281">
        <f t="shared" ca="1" si="55"/>
        <v>0</v>
      </c>
      <c r="Z108" s="183"/>
      <c r="AA108" s="184">
        <f t="shared" ca="1" si="56"/>
        <v>0</v>
      </c>
      <c r="AB108" s="75"/>
      <c r="AC108" s="100">
        <f t="shared" ca="1" si="57"/>
        <v>0</v>
      </c>
      <c r="AD108" s="107"/>
      <c r="AE108" s="147">
        <f t="shared" ca="1" si="58"/>
        <v>0</v>
      </c>
      <c r="AF108" s="107"/>
      <c r="AG108" s="147">
        <f t="shared" ca="1" si="59"/>
        <v>0</v>
      </c>
      <c r="AH108" s="107"/>
      <c r="AI108" s="147">
        <f t="shared" ca="1" si="60"/>
        <v>0</v>
      </c>
      <c r="AJ108" s="289"/>
      <c r="AK108" s="146">
        <f t="shared" ca="1" si="61"/>
        <v>0</v>
      </c>
      <c r="AL108" s="289"/>
      <c r="AM108" s="146">
        <f t="shared" ca="1" si="62"/>
        <v>0</v>
      </c>
      <c r="AN108" s="107"/>
      <c r="AO108" s="147">
        <f t="shared" ca="1" si="63"/>
        <v>0</v>
      </c>
      <c r="AP108" s="75"/>
      <c r="AQ108" s="100">
        <f t="shared" ca="1" si="64"/>
        <v>0</v>
      </c>
      <c r="AR108" s="171"/>
      <c r="AS108" s="140">
        <f t="shared" ca="1" si="65"/>
        <v>0</v>
      </c>
      <c r="AT108" s="83">
        <f t="shared" ca="1" si="44"/>
        <v>0</v>
      </c>
    </row>
    <row r="109" spans="1:46" ht="15" customHeight="1">
      <c r="A109" s="91" t="s">
        <v>370</v>
      </c>
      <c r="B109" s="14" t="s">
        <v>66</v>
      </c>
      <c r="C109" s="18" t="str">
        <f ca="1">IF($A109="","",INDEX(INDIRECT("'MA-Liste'!"&amp;$C$11),MATCH($A109,'MA-Liste'!$M:$M,FALSE)))</f>
        <v>G</v>
      </c>
      <c r="D109" s="19">
        <f t="shared" ca="1" si="67"/>
        <v>35</v>
      </c>
      <c r="E109" s="20">
        <f t="shared" si="66"/>
        <v>0</v>
      </c>
      <c r="F109" s="75"/>
      <c r="G109" s="100">
        <f t="shared" ca="1" si="48"/>
        <v>0</v>
      </c>
      <c r="H109" s="107"/>
      <c r="I109" s="147">
        <f t="shared" ca="1" si="49"/>
        <v>0</v>
      </c>
      <c r="J109" s="214"/>
      <c r="K109" s="147">
        <f t="shared" ca="1" si="50"/>
        <v>0</v>
      </c>
      <c r="L109" s="214"/>
      <c r="M109" s="147">
        <f t="shared" ca="1" si="45"/>
        <v>0</v>
      </c>
      <c r="N109" s="214"/>
      <c r="O109" s="147">
        <f t="shared" ca="1" si="46"/>
        <v>0</v>
      </c>
      <c r="P109" s="75"/>
      <c r="Q109" s="100">
        <f t="shared" ca="1" si="51"/>
        <v>0</v>
      </c>
      <c r="R109" s="233"/>
      <c r="S109" s="184">
        <f t="shared" ca="1" si="52"/>
        <v>0</v>
      </c>
      <c r="T109" s="234"/>
      <c r="U109" s="184">
        <f t="shared" ca="1" si="53"/>
        <v>0</v>
      </c>
      <c r="V109" s="234"/>
      <c r="W109" s="184">
        <f t="shared" ca="1" si="54"/>
        <v>0</v>
      </c>
      <c r="X109" s="283"/>
      <c r="Y109" s="281">
        <f t="shared" ca="1" si="55"/>
        <v>0</v>
      </c>
      <c r="Z109" s="183"/>
      <c r="AA109" s="184">
        <f t="shared" ca="1" si="56"/>
        <v>0</v>
      </c>
      <c r="AB109" s="75"/>
      <c r="AC109" s="100">
        <f t="shared" ca="1" si="57"/>
        <v>0</v>
      </c>
      <c r="AD109" s="107"/>
      <c r="AE109" s="147">
        <f t="shared" ca="1" si="58"/>
        <v>0</v>
      </c>
      <c r="AF109" s="107"/>
      <c r="AG109" s="147">
        <f t="shared" ca="1" si="59"/>
        <v>0</v>
      </c>
      <c r="AH109" s="107"/>
      <c r="AI109" s="147">
        <f t="shared" ca="1" si="60"/>
        <v>0</v>
      </c>
      <c r="AJ109" s="289"/>
      <c r="AK109" s="146">
        <f t="shared" ca="1" si="61"/>
        <v>0</v>
      </c>
      <c r="AL109" s="289"/>
      <c r="AM109" s="146">
        <f t="shared" ca="1" si="62"/>
        <v>0</v>
      </c>
      <c r="AN109" s="107"/>
      <c r="AO109" s="147">
        <f t="shared" ca="1" si="63"/>
        <v>0</v>
      </c>
      <c r="AP109" s="75"/>
      <c r="AQ109" s="100">
        <f t="shared" ca="1" si="64"/>
        <v>0</v>
      </c>
      <c r="AR109" s="171"/>
      <c r="AS109" s="140">
        <f t="shared" ca="1" si="65"/>
        <v>0</v>
      </c>
      <c r="AT109" s="83">
        <f t="shared" ca="1" si="44"/>
        <v>0</v>
      </c>
    </row>
    <row r="110" spans="1:46" ht="15" customHeight="1">
      <c r="A110" s="91" t="s">
        <v>381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f t="shared" ca="1" si="67"/>
        <v>118</v>
      </c>
      <c r="E110" s="20">
        <f t="shared" si="66"/>
        <v>0</v>
      </c>
      <c r="F110" s="75"/>
      <c r="G110" s="100">
        <f t="shared" ca="1" si="48"/>
        <v>0</v>
      </c>
      <c r="H110" s="107"/>
      <c r="I110" s="147">
        <f t="shared" ca="1" si="49"/>
        <v>0</v>
      </c>
      <c r="J110" s="214"/>
      <c r="K110" s="147">
        <f t="shared" ca="1" si="50"/>
        <v>0</v>
      </c>
      <c r="L110" s="214"/>
      <c r="M110" s="147">
        <f t="shared" ca="1" si="45"/>
        <v>0</v>
      </c>
      <c r="N110" s="214"/>
      <c r="O110" s="147">
        <f t="shared" ca="1" si="46"/>
        <v>0</v>
      </c>
      <c r="P110" s="75"/>
      <c r="Q110" s="100">
        <f t="shared" ca="1" si="51"/>
        <v>0</v>
      </c>
      <c r="R110" s="233"/>
      <c r="S110" s="184">
        <f t="shared" ca="1" si="52"/>
        <v>0</v>
      </c>
      <c r="T110" s="234"/>
      <c r="U110" s="184">
        <f t="shared" ca="1" si="53"/>
        <v>0</v>
      </c>
      <c r="V110" s="234"/>
      <c r="W110" s="184">
        <f t="shared" ca="1" si="54"/>
        <v>0</v>
      </c>
      <c r="X110" s="283"/>
      <c r="Y110" s="281">
        <f t="shared" ca="1" si="55"/>
        <v>0</v>
      </c>
      <c r="Z110" s="183"/>
      <c r="AA110" s="184">
        <f t="shared" ca="1" si="56"/>
        <v>0</v>
      </c>
      <c r="AB110" s="75"/>
      <c r="AC110" s="100">
        <f t="shared" ca="1" si="57"/>
        <v>0</v>
      </c>
      <c r="AD110" s="107"/>
      <c r="AE110" s="147">
        <f t="shared" ca="1" si="58"/>
        <v>0</v>
      </c>
      <c r="AF110" s="107"/>
      <c r="AG110" s="147">
        <f t="shared" ca="1" si="59"/>
        <v>0</v>
      </c>
      <c r="AH110" s="107"/>
      <c r="AI110" s="147">
        <f t="shared" ca="1" si="60"/>
        <v>0</v>
      </c>
      <c r="AJ110" s="289"/>
      <c r="AK110" s="146">
        <f t="shared" ca="1" si="61"/>
        <v>0</v>
      </c>
      <c r="AL110" s="289"/>
      <c r="AM110" s="146">
        <f t="shared" ca="1" si="62"/>
        <v>0</v>
      </c>
      <c r="AN110" s="107"/>
      <c r="AO110" s="147">
        <f t="shared" ca="1" si="63"/>
        <v>0</v>
      </c>
      <c r="AP110" s="75"/>
      <c r="AQ110" s="100">
        <f t="shared" ca="1" si="64"/>
        <v>0</v>
      </c>
      <c r="AR110" s="171"/>
      <c r="AS110" s="140">
        <f t="shared" ca="1" si="65"/>
        <v>0</v>
      </c>
      <c r="AT110" s="83">
        <f t="shared" ca="1" si="44"/>
        <v>0</v>
      </c>
    </row>
    <row r="111" spans="1:46" ht="15" customHeight="1">
      <c r="A111" s="91" t="s">
        <v>395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66"/>
        <v>0</v>
      </c>
      <c r="F111" s="75"/>
      <c r="G111" s="100">
        <f t="shared" si="48"/>
        <v>0</v>
      </c>
      <c r="H111" s="107"/>
      <c r="I111" s="147">
        <f t="shared" si="49"/>
        <v>0</v>
      </c>
      <c r="J111" s="214"/>
      <c r="K111" s="147">
        <f t="shared" si="50"/>
        <v>0</v>
      </c>
      <c r="L111" s="214"/>
      <c r="M111" s="147">
        <f t="shared" si="45"/>
        <v>0</v>
      </c>
      <c r="N111" s="214"/>
      <c r="O111" s="147">
        <f t="shared" si="46"/>
        <v>0</v>
      </c>
      <c r="P111" s="75"/>
      <c r="Q111" s="100">
        <f t="shared" si="51"/>
        <v>0</v>
      </c>
      <c r="R111" s="233"/>
      <c r="S111" s="184">
        <f t="shared" si="52"/>
        <v>0</v>
      </c>
      <c r="T111" s="234"/>
      <c r="U111" s="184">
        <f t="shared" si="53"/>
        <v>0</v>
      </c>
      <c r="V111" s="234"/>
      <c r="W111" s="184">
        <f t="shared" si="54"/>
        <v>0</v>
      </c>
      <c r="X111" s="283"/>
      <c r="Y111" s="281">
        <f t="shared" si="55"/>
        <v>0</v>
      </c>
      <c r="Z111" s="183"/>
      <c r="AA111" s="184">
        <f t="shared" si="56"/>
        <v>0</v>
      </c>
      <c r="AB111" s="75"/>
      <c r="AC111" s="100">
        <f t="shared" si="57"/>
        <v>0</v>
      </c>
      <c r="AD111" s="107"/>
      <c r="AE111" s="147">
        <f t="shared" si="58"/>
        <v>0</v>
      </c>
      <c r="AF111" s="107"/>
      <c r="AG111" s="147">
        <f t="shared" si="59"/>
        <v>0</v>
      </c>
      <c r="AH111" s="107"/>
      <c r="AI111" s="147">
        <f t="shared" si="60"/>
        <v>0</v>
      </c>
      <c r="AJ111" s="289"/>
      <c r="AK111" s="146">
        <f t="shared" si="61"/>
        <v>0</v>
      </c>
      <c r="AL111" s="289"/>
      <c r="AM111" s="146">
        <f t="shared" si="62"/>
        <v>0</v>
      </c>
      <c r="AN111" s="107"/>
      <c r="AO111" s="147">
        <f t="shared" si="63"/>
        <v>0</v>
      </c>
      <c r="AP111" s="75"/>
      <c r="AQ111" s="100">
        <f t="shared" si="64"/>
        <v>0</v>
      </c>
      <c r="AR111" s="171"/>
      <c r="AS111" s="140">
        <f t="shared" si="65"/>
        <v>0</v>
      </c>
      <c r="AT111" s="83">
        <f t="shared" si="44"/>
        <v>0</v>
      </c>
    </row>
    <row r="112" spans="1:46" ht="15" customHeight="1">
      <c r="A112" s="91" t="s">
        <v>407</v>
      </c>
      <c r="B112" s="14" t="s">
        <v>66</v>
      </c>
      <c r="C112" s="18" t="str">
        <f ca="1">IF($A112="","",INDEX(INDIRECT("'MA-Liste'!"&amp;$C$11),MATCH($A112,'MA-Liste'!$M:$M,FALSE)))</f>
        <v>C</v>
      </c>
      <c r="D112" s="19">
        <v>118</v>
      </c>
      <c r="E112" s="20">
        <f t="shared" si="66"/>
        <v>0.75</v>
      </c>
      <c r="F112" s="75"/>
      <c r="G112" s="100">
        <f t="shared" si="48"/>
        <v>0</v>
      </c>
      <c r="H112" s="107"/>
      <c r="I112" s="147">
        <f t="shared" si="49"/>
        <v>0</v>
      </c>
      <c r="J112" s="214"/>
      <c r="K112" s="147">
        <f t="shared" si="50"/>
        <v>0</v>
      </c>
      <c r="L112" s="214"/>
      <c r="M112" s="147">
        <f t="shared" si="45"/>
        <v>0</v>
      </c>
      <c r="N112" s="214"/>
      <c r="O112" s="147">
        <f t="shared" si="46"/>
        <v>0</v>
      </c>
      <c r="P112" s="75"/>
      <c r="Q112" s="100">
        <f t="shared" si="51"/>
        <v>0</v>
      </c>
      <c r="R112" s="233"/>
      <c r="S112" s="184">
        <f t="shared" si="52"/>
        <v>0</v>
      </c>
      <c r="T112" s="234"/>
      <c r="U112" s="184">
        <f t="shared" si="53"/>
        <v>0</v>
      </c>
      <c r="V112" s="234"/>
      <c r="W112" s="184">
        <f t="shared" si="54"/>
        <v>0</v>
      </c>
      <c r="X112" s="283"/>
      <c r="Y112" s="281">
        <f t="shared" si="55"/>
        <v>0</v>
      </c>
      <c r="Z112" s="183"/>
      <c r="AA112" s="184">
        <f t="shared" si="56"/>
        <v>0</v>
      </c>
      <c r="AB112" s="75"/>
      <c r="AC112" s="100">
        <f t="shared" si="57"/>
        <v>0</v>
      </c>
      <c r="AD112" s="107"/>
      <c r="AE112" s="147">
        <f t="shared" si="58"/>
        <v>0</v>
      </c>
      <c r="AF112" s="107"/>
      <c r="AG112" s="147">
        <f t="shared" si="59"/>
        <v>0</v>
      </c>
      <c r="AH112" s="107"/>
      <c r="AI112" s="147">
        <f t="shared" si="60"/>
        <v>0</v>
      </c>
      <c r="AJ112" s="289"/>
      <c r="AK112" s="146">
        <f t="shared" si="61"/>
        <v>0</v>
      </c>
      <c r="AL112" s="289">
        <v>0.75</v>
      </c>
      <c r="AM112" s="146">
        <f t="shared" si="62"/>
        <v>88.5</v>
      </c>
      <c r="AN112" s="107"/>
      <c r="AO112" s="147">
        <f t="shared" si="63"/>
        <v>0</v>
      </c>
      <c r="AP112" s="75"/>
      <c r="AQ112" s="100">
        <f t="shared" si="64"/>
        <v>0</v>
      </c>
      <c r="AR112" s="171"/>
      <c r="AS112" s="140">
        <f t="shared" si="65"/>
        <v>0</v>
      </c>
      <c r="AT112" s="83">
        <f t="shared" si="44"/>
        <v>88.5</v>
      </c>
    </row>
    <row r="113" spans="1:47" ht="15" customHeight="1">
      <c r="A113" s="91" t="s">
        <v>416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66"/>
        <v>2</v>
      </c>
      <c r="F113" s="75"/>
      <c r="G113" s="100">
        <f t="shared" si="48"/>
        <v>0</v>
      </c>
      <c r="H113" s="107"/>
      <c r="I113" s="147">
        <f t="shared" si="49"/>
        <v>0</v>
      </c>
      <c r="J113" s="214"/>
      <c r="K113" s="147">
        <f t="shared" si="50"/>
        <v>0</v>
      </c>
      <c r="L113" s="214"/>
      <c r="M113" s="147">
        <f t="shared" si="45"/>
        <v>0</v>
      </c>
      <c r="N113" s="214"/>
      <c r="O113" s="147">
        <f t="shared" si="46"/>
        <v>0</v>
      </c>
      <c r="P113" s="75"/>
      <c r="Q113" s="100">
        <f t="shared" si="51"/>
        <v>0</v>
      </c>
      <c r="R113" s="233"/>
      <c r="S113" s="184">
        <f t="shared" si="52"/>
        <v>0</v>
      </c>
      <c r="T113" s="234"/>
      <c r="U113" s="184">
        <f t="shared" si="53"/>
        <v>0</v>
      </c>
      <c r="V113" s="234"/>
      <c r="W113" s="184">
        <f t="shared" si="54"/>
        <v>0</v>
      </c>
      <c r="X113" s="283"/>
      <c r="Y113" s="281">
        <f t="shared" si="55"/>
        <v>0</v>
      </c>
      <c r="Z113" s="183"/>
      <c r="AA113" s="184">
        <f t="shared" si="56"/>
        <v>0</v>
      </c>
      <c r="AB113" s="75"/>
      <c r="AC113" s="100">
        <f t="shared" si="57"/>
        <v>0</v>
      </c>
      <c r="AD113" s="107"/>
      <c r="AE113" s="147">
        <f t="shared" si="58"/>
        <v>0</v>
      </c>
      <c r="AF113" s="107"/>
      <c r="AG113" s="147">
        <f t="shared" si="59"/>
        <v>0</v>
      </c>
      <c r="AH113" s="107">
        <v>2</v>
      </c>
      <c r="AI113" s="147">
        <f t="shared" si="60"/>
        <v>200</v>
      </c>
      <c r="AJ113" s="289"/>
      <c r="AK113" s="146">
        <f t="shared" si="61"/>
        <v>0</v>
      </c>
      <c r="AL113" s="289"/>
      <c r="AM113" s="146">
        <f t="shared" si="62"/>
        <v>0</v>
      </c>
      <c r="AN113" s="107"/>
      <c r="AO113" s="147">
        <f t="shared" si="63"/>
        <v>0</v>
      </c>
      <c r="AP113" s="75"/>
      <c r="AQ113" s="100">
        <f t="shared" si="64"/>
        <v>0</v>
      </c>
      <c r="AR113" s="171"/>
      <c r="AS113" s="140">
        <f t="shared" si="65"/>
        <v>0</v>
      </c>
      <c r="AT113" s="83">
        <f t="shared" si="44"/>
        <v>200</v>
      </c>
    </row>
    <row r="114" spans="1:47" ht="15" customHeight="1">
      <c r="A114" s="91" t="s">
        <v>420</v>
      </c>
      <c r="B114" s="14" t="s">
        <v>66</v>
      </c>
      <c r="C114" s="18" t="str">
        <f ca="1">IF($A114="","",INDEX(INDIRECT("'MA-Liste'!"&amp;$C$11),MATCH($A114,'MA-Liste'!$M:$M,FALSE)))</f>
        <v>D</v>
      </c>
      <c r="D114" s="19">
        <v>100</v>
      </c>
      <c r="E114" s="20">
        <f t="shared" si="66"/>
        <v>0</v>
      </c>
      <c r="F114" s="75"/>
      <c r="G114" s="100">
        <f t="shared" si="48"/>
        <v>0</v>
      </c>
      <c r="H114" s="107"/>
      <c r="I114" s="147">
        <f t="shared" si="49"/>
        <v>0</v>
      </c>
      <c r="J114" s="214"/>
      <c r="K114" s="147">
        <f t="shared" si="50"/>
        <v>0</v>
      </c>
      <c r="L114" s="214"/>
      <c r="M114" s="147">
        <f t="shared" si="45"/>
        <v>0</v>
      </c>
      <c r="N114" s="214"/>
      <c r="O114" s="147">
        <f t="shared" si="46"/>
        <v>0</v>
      </c>
      <c r="P114" s="75"/>
      <c r="Q114" s="100">
        <f t="shared" si="51"/>
        <v>0</v>
      </c>
      <c r="R114" s="233"/>
      <c r="S114" s="184">
        <f t="shared" si="52"/>
        <v>0</v>
      </c>
      <c r="T114" s="234"/>
      <c r="U114" s="184">
        <f t="shared" si="53"/>
        <v>0</v>
      </c>
      <c r="V114" s="234"/>
      <c r="W114" s="184">
        <f t="shared" si="54"/>
        <v>0</v>
      </c>
      <c r="X114" s="283"/>
      <c r="Y114" s="281">
        <f t="shared" si="55"/>
        <v>0</v>
      </c>
      <c r="Z114" s="183"/>
      <c r="AA114" s="184">
        <f t="shared" si="56"/>
        <v>0</v>
      </c>
      <c r="AB114" s="75"/>
      <c r="AC114" s="100">
        <f t="shared" si="57"/>
        <v>0</v>
      </c>
      <c r="AD114" s="107"/>
      <c r="AE114" s="147">
        <f t="shared" si="58"/>
        <v>0</v>
      </c>
      <c r="AF114" s="107"/>
      <c r="AG114" s="147">
        <f t="shared" si="59"/>
        <v>0</v>
      </c>
      <c r="AH114" s="107"/>
      <c r="AI114" s="147">
        <f t="shared" si="60"/>
        <v>0</v>
      </c>
      <c r="AJ114" s="289"/>
      <c r="AK114" s="146">
        <f t="shared" si="61"/>
        <v>0</v>
      </c>
      <c r="AL114" s="289"/>
      <c r="AM114" s="146">
        <f t="shared" si="62"/>
        <v>0</v>
      </c>
      <c r="AN114" s="107"/>
      <c r="AO114" s="147">
        <f t="shared" si="63"/>
        <v>0</v>
      </c>
      <c r="AP114" s="75"/>
      <c r="AQ114" s="100">
        <f t="shared" si="64"/>
        <v>0</v>
      </c>
      <c r="AR114" s="171"/>
      <c r="AS114" s="140">
        <f t="shared" si="65"/>
        <v>0</v>
      </c>
      <c r="AT114" s="83">
        <f t="shared" si="44"/>
        <v>0</v>
      </c>
    </row>
    <row r="115" spans="1:47" ht="15" customHeight="1">
      <c r="A115" s="91" t="s">
        <v>421</v>
      </c>
      <c r="B115" s="14" t="s">
        <v>66</v>
      </c>
      <c r="C115" s="18" t="s">
        <v>5</v>
      </c>
      <c r="D115" s="19">
        <v>118</v>
      </c>
      <c r="E115" s="20">
        <f t="shared" si="66"/>
        <v>6.75</v>
      </c>
      <c r="F115" s="75"/>
      <c r="G115" s="100">
        <f t="shared" si="48"/>
        <v>0</v>
      </c>
      <c r="H115" s="107"/>
      <c r="I115" s="147">
        <f t="shared" si="49"/>
        <v>0</v>
      </c>
      <c r="J115" s="214"/>
      <c r="K115" s="147">
        <f t="shared" si="50"/>
        <v>0</v>
      </c>
      <c r="L115" s="214"/>
      <c r="M115" s="147">
        <f t="shared" si="45"/>
        <v>0</v>
      </c>
      <c r="N115" s="214"/>
      <c r="O115" s="147">
        <f t="shared" si="46"/>
        <v>0</v>
      </c>
      <c r="P115" s="75"/>
      <c r="Q115" s="100">
        <f t="shared" si="51"/>
        <v>0</v>
      </c>
      <c r="R115" s="233"/>
      <c r="S115" s="184">
        <f t="shared" si="52"/>
        <v>0</v>
      </c>
      <c r="T115" s="234"/>
      <c r="U115" s="184">
        <f t="shared" si="53"/>
        <v>0</v>
      </c>
      <c r="V115" s="234">
        <v>2</v>
      </c>
      <c r="W115" s="147">
        <f t="shared" si="54"/>
        <v>236</v>
      </c>
      <c r="X115" s="283">
        <v>4.75</v>
      </c>
      <c r="Y115" s="310">
        <f t="shared" si="55"/>
        <v>560.5</v>
      </c>
      <c r="Z115" s="183"/>
      <c r="AA115" s="184">
        <f t="shared" si="56"/>
        <v>0</v>
      </c>
      <c r="AB115" s="75"/>
      <c r="AC115" s="100">
        <f t="shared" si="57"/>
        <v>0</v>
      </c>
      <c r="AD115" s="107"/>
      <c r="AE115" s="147">
        <f t="shared" si="58"/>
        <v>0</v>
      </c>
      <c r="AF115" s="107"/>
      <c r="AG115" s="147">
        <f t="shared" si="59"/>
        <v>0</v>
      </c>
      <c r="AH115" s="107"/>
      <c r="AI115" s="147">
        <f t="shared" si="60"/>
        <v>0</v>
      </c>
      <c r="AJ115" s="289"/>
      <c r="AK115" s="146">
        <f t="shared" si="61"/>
        <v>0</v>
      </c>
      <c r="AL115" s="289"/>
      <c r="AM115" s="146">
        <f t="shared" si="62"/>
        <v>0</v>
      </c>
      <c r="AN115" s="107"/>
      <c r="AO115" s="147">
        <f t="shared" si="63"/>
        <v>0</v>
      </c>
      <c r="AP115" s="75"/>
      <c r="AQ115" s="100">
        <f t="shared" si="64"/>
        <v>0</v>
      </c>
      <c r="AR115" s="171"/>
      <c r="AS115" s="140">
        <f t="shared" si="65"/>
        <v>0</v>
      </c>
      <c r="AT115" s="83">
        <f t="shared" si="44"/>
        <v>796.5</v>
      </c>
    </row>
    <row r="116" spans="1:47" ht="15" customHeight="1">
      <c r="A116" s="91" t="s">
        <v>425</v>
      </c>
      <c r="B116" s="14" t="s">
        <v>66</v>
      </c>
      <c r="C116" s="18" t="s">
        <v>7</v>
      </c>
      <c r="D116" s="19">
        <v>75</v>
      </c>
      <c r="E116" s="20">
        <f t="shared" si="66"/>
        <v>0</v>
      </c>
      <c r="F116" s="75"/>
      <c r="G116" s="100">
        <f t="shared" si="48"/>
        <v>0</v>
      </c>
      <c r="H116" s="107"/>
      <c r="I116" s="147">
        <f t="shared" si="49"/>
        <v>0</v>
      </c>
      <c r="J116" s="214"/>
      <c r="K116" s="147">
        <f t="shared" si="50"/>
        <v>0</v>
      </c>
      <c r="L116" s="214"/>
      <c r="M116" s="147">
        <f t="shared" si="45"/>
        <v>0</v>
      </c>
      <c r="N116" s="214"/>
      <c r="O116" s="147">
        <f t="shared" si="46"/>
        <v>0</v>
      </c>
      <c r="P116" s="75"/>
      <c r="Q116" s="100">
        <f t="shared" si="51"/>
        <v>0</v>
      </c>
      <c r="R116" s="233"/>
      <c r="S116" s="184">
        <f t="shared" si="52"/>
        <v>0</v>
      </c>
      <c r="T116" s="234"/>
      <c r="U116" s="184">
        <f t="shared" si="53"/>
        <v>0</v>
      </c>
      <c r="V116" s="234"/>
      <c r="W116" s="184">
        <f t="shared" si="54"/>
        <v>0</v>
      </c>
      <c r="X116" s="283"/>
      <c r="Y116" s="310">
        <f t="shared" si="55"/>
        <v>0</v>
      </c>
      <c r="Z116" s="183"/>
      <c r="AA116" s="184">
        <f t="shared" si="56"/>
        <v>0</v>
      </c>
      <c r="AB116" s="75"/>
      <c r="AC116" s="100">
        <f t="shared" si="57"/>
        <v>0</v>
      </c>
      <c r="AD116" s="107"/>
      <c r="AE116" s="147">
        <f t="shared" si="58"/>
        <v>0</v>
      </c>
      <c r="AF116" s="107"/>
      <c r="AG116" s="147">
        <f t="shared" si="59"/>
        <v>0</v>
      </c>
      <c r="AH116" s="107"/>
      <c r="AI116" s="147">
        <f t="shared" si="60"/>
        <v>0</v>
      </c>
      <c r="AJ116" s="289"/>
      <c r="AK116" s="146">
        <f t="shared" si="61"/>
        <v>0</v>
      </c>
      <c r="AL116" s="289"/>
      <c r="AM116" s="146">
        <f t="shared" si="62"/>
        <v>0</v>
      </c>
      <c r="AN116" s="107"/>
      <c r="AO116" s="147">
        <f t="shared" si="63"/>
        <v>0</v>
      </c>
      <c r="AP116" s="75"/>
      <c r="AQ116" s="100">
        <f t="shared" si="64"/>
        <v>0</v>
      </c>
      <c r="AR116" s="171"/>
      <c r="AS116" s="140">
        <f t="shared" si="65"/>
        <v>0</v>
      </c>
      <c r="AT116" s="83">
        <f t="shared" si="44"/>
        <v>0</v>
      </c>
    </row>
    <row r="117" spans="1:47" ht="15" customHeight="1">
      <c r="A117" s="91" t="s">
        <v>429</v>
      </c>
      <c r="B117" s="14" t="s">
        <v>66</v>
      </c>
      <c r="C117" s="18" t="s">
        <v>7</v>
      </c>
      <c r="D117" s="19">
        <v>75</v>
      </c>
      <c r="E117" s="20">
        <f t="shared" si="66"/>
        <v>0</v>
      </c>
      <c r="F117" s="75"/>
      <c r="G117" s="100">
        <f t="shared" si="48"/>
        <v>0</v>
      </c>
      <c r="H117" s="107"/>
      <c r="I117" s="147">
        <f t="shared" si="49"/>
        <v>0</v>
      </c>
      <c r="J117" s="214"/>
      <c r="K117" s="147">
        <f t="shared" si="50"/>
        <v>0</v>
      </c>
      <c r="L117" s="214"/>
      <c r="M117" s="147">
        <f t="shared" si="45"/>
        <v>0</v>
      </c>
      <c r="N117" s="214"/>
      <c r="O117" s="147">
        <f t="shared" si="46"/>
        <v>0</v>
      </c>
      <c r="P117" s="75"/>
      <c r="Q117" s="100">
        <f t="shared" si="51"/>
        <v>0</v>
      </c>
      <c r="R117" s="233"/>
      <c r="S117" s="184">
        <f t="shared" si="52"/>
        <v>0</v>
      </c>
      <c r="T117" s="234"/>
      <c r="U117" s="184">
        <f t="shared" si="53"/>
        <v>0</v>
      </c>
      <c r="V117" s="234"/>
      <c r="W117" s="184">
        <f t="shared" si="54"/>
        <v>0</v>
      </c>
      <c r="X117" s="283"/>
      <c r="Y117" s="281">
        <f t="shared" si="55"/>
        <v>0</v>
      </c>
      <c r="Z117" s="183"/>
      <c r="AA117" s="184">
        <f t="shared" si="56"/>
        <v>0</v>
      </c>
      <c r="AB117" s="75"/>
      <c r="AC117" s="100">
        <f t="shared" si="57"/>
        <v>0</v>
      </c>
      <c r="AD117" s="107"/>
      <c r="AE117" s="147">
        <f t="shared" si="58"/>
        <v>0</v>
      </c>
      <c r="AF117" s="107"/>
      <c r="AG117" s="147">
        <f t="shared" si="59"/>
        <v>0</v>
      </c>
      <c r="AH117" s="107"/>
      <c r="AI117" s="147">
        <f t="shared" si="60"/>
        <v>0</v>
      </c>
      <c r="AJ117" s="289"/>
      <c r="AK117" s="146">
        <f t="shared" si="61"/>
        <v>0</v>
      </c>
      <c r="AL117" s="289"/>
      <c r="AM117" s="146">
        <f t="shared" si="62"/>
        <v>0</v>
      </c>
      <c r="AN117" s="107"/>
      <c r="AO117" s="147">
        <f t="shared" si="63"/>
        <v>0</v>
      </c>
      <c r="AP117" s="75"/>
      <c r="AQ117" s="100">
        <f t="shared" si="64"/>
        <v>0</v>
      </c>
      <c r="AR117" s="171"/>
      <c r="AS117" s="140">
        <f t="shared" si="65"/>
        <v>0</v>
      </c>
      <c r="AT117" s="83">
        <f t="shared" si="44"/>
        <v>0</v>
      </c>
    </row>
    <row r="118" spans="1:47" ht="15" customHeight="1">
      <c r="A118" s="91" t="s">
        <v>436</v>
      </c>
      <c r="B118" s="14" t="s">
        <v>66</v>
      </c>
      <c r="C118" s="18" t="s">
        <v>7</v>
      </c>
      <c r="D118" s="19">
        <v>75</v>
      </c>
      <c r="E118" s="20">
        <f t="shared" si="66"/>
        <v>0</v>
      </c>
      <c r="F118" s="75"/>
      <c r="G118" s="100">
        <f t="shared" si="48"/>
        <v>0</v>
      </c>
      <c r="H118" s="107"/>
      <c r="I118" s="147">
        <f t="shared" si="49"/>
        <v>0</v>
      </c>
      <c r="J118" s="214"/>
      <c r="K118" s="147">
        <f t="shared" si="50"/>
        <v>0</v>
      </c>
      <c r="L118" s="214"/>
      <c r="M118" s="147">
        <f t="shared" si="45"/>
        <v>0</v>
      </c>
      <c r="N118" s="214"/>
      <c r="O118" s="147">
        <f t="shared" si="46"/>
        <v>0</v>
      </c>
      <c r="P118" s="75"/>
      <c r="Q118" s="100">
        <f t="shared" si="51"/>
        <v>0</v>
      </c>
      <c r="R118" s="233"/>
      <c r="S118" s="184">
        <f t="shared" si="52"/>
        <v>0</v>
      </c>
      <c r="T118" s="234"/>
      <c r="U118" s="184">
        <f t="shared" si="53"/>
        <v>0</v>
      </c>
      <c r="V118" s="234"/>
      <c r="W118" s="147">
        <f t="shared" si="54"/>
        <v>0</v>
      </c>
      <c r="X118" s="283"/>
      <c r="Y118" s="281">
        <f t="shared" si="55"/>
        <v>0</v>
      </c>
      <c r="Z118" s="183"/>
      <c r="AA118" s="184">
        <f t="shared" si="56"/>
        <v>0</v>
      </c>
      <c r="AB118" s="75"/>
      <c r="AC118" s="100">
        <f t="shared" si="57"/>
        <v>0</v>
      </c>
      <c r="AD118" s="107"/>
      <c r="AE118" s="147">
        <f t="shared" si="58"/>
        <v>0</v>
      </c>
      <c r="AF118" s="107"/>
      <c r="AG118" s="147">
        <f t="shared" si="59"/>
        <v>0</v>
      </c>
      <c r="AH118" s="107"/>
      <c r="AI118" s="147">
        <f t="shared" si="60"/>
        <v>0</v>
      </c>
      <c r="AJ118" s="289"/>
      <c r="AK118" s="146">
        <f t="shared" si="61"/>
        <v>0</v>
      </c>
      <c r="AL118" s="289"/>
      <c r="AM118" s="146">
        <f t="shared" si="62"/>
        <v>0</v>
      </c>
      <c r="AN118" s="107"/>
      <c r="AO118" s="147">
        <f t="shared" si="63"/>
        <v>0</v>
      </c>
      <c r="AP118" s="75"/>
      <c r="AQ118" s="100">
        <f t="shared" si="64"/>
        <v>0</v>
      </c>
      <c r="AR118" s="171"/>
      <c r="AS118" s="140">
        <f t="shared" si="65"/>
        <v>0</v>
      </c>
      <c r="AT118" s="83">
        <f t="shared" si="44"/>
        <v>0</v>
      </c>
    </row>
    <row r="119" spans="1:47" ht="15" customHeight="1">
      <c r="A119" s="91" t="s">
        <v>437</v>
      </c>
      <c r="B119" s="14" t="s">
        <v>66</v>
      </c>
      <c r="C119" s="18" t="s">
        <v>6</v>
      </c>
      <c r="D119" s="19">
        <v>100</v>
      </c>
      <c r="E119" s="20">
        <f t="shared" si="66"/>
        <v>0</v>
      </c>
      <c r="F119" s="75"/>
      <c r="G119" s="100">
        <f t="shared" si="48"/>
        <v>0</v>
      </c>
      <c r="H119" s="107"/>
      <c r="I119" s="147">
        <f t="shared" si="49"/>
        <v>0</v>
      </c>
      <c r="J119" s="214"/>
      <c r="K119" s="147">
        <f t="shared" si="50"/>
        <v>0</v>
      </c>
      <c r="L119" s="214"/>
      <c r="M119" s="147">
        <f t="shared" si="45"/>
        <v>0</v>
      </c>
      <c r="N119" s="214"/>
      <c r="O119" s="147">
        <f t="shared" si="46"/>
        <v>0</v>
      </c>
      <c r="P119" s="75"/>
      <c r="Q119" s="100">
        <f t="shared" si="51"/>
        <v>0</v>
      </c>
      <c r="R119" s="233"/>
      <c r="S119" s="184">
        <f t="shared" si="52"/>
        <v>0</v>
      </c>
      <c r="T119" s="234"/>
      <c r="U119" s="184">
        <f t="shared" si="53"/>
        <v>0</v>
      </c>
      <c r="V119" s="234"/>
      <c r="W119" s="184">
        <f t="shared" si="54"/>
        <v>0</v>
      </c>
      <c r="X119" s="283"/>
      <c r="Y119" s="281">
        <f t="shared" si="55"/>
        <v>0</v>
      </c>
      <c r="Z119" s="183"/>
      <c r="AA119" s="184">
        <f t="shared" si="56"/>
        <v>0</v>
      </c>
      <c r="AB119" s="75"/>
      <c r="AC119" s="100">
        <f t="shared" si="57"/>
        <v>0</v>
      </c>
      <c r="AD119" s="107"/>
      <c r="AE119" s="147">
        <f t="shared" si="58"/>
        <v>0</v>
      </c>
      <c r="AF119" s="107"/>
      <c r="AG119" s="147">
        <f t="shared" si="59"/>
        <v>0</v>
      </c>
      <c r="AH119" s="107"/>
      <c r="AI119" s="147">
        <f t="shared" si="60"/>
        <v>0</v>
      </c>
      <c r="AJ119" s="289"/>
      <c r="AK119" s="146">
        <f t="shared" si="61"/>
        <v>0</v>
      </c>
      <c r="AL119" s="289"/>
      <c r="AM119" s="146">
        <f t="shared" si="62"/>
        <v>0</v>
      </c>
      <c r="AN119" s="107"/>
      <c r="AO119" s="147">
        <f t="shared" si="63"/>
        <v>0</v>
      </c>
      <c r="AP119" s="75"/>
      <c r="AQ119" s="100">
        <f t="shared" si="64"/>
        <v>0</v>
      </c>
      <c r="AR119" s="171"/>
      <c r="AS119" s="140">
        <f t="shared" si="65"/>
        <v>0</v>
      </c>
      <c r="AT119" s="83">
        <f t="shared" si="44"/>
        <v>0</v>
      </c>
    </row>
    <row r="120" spans="1:47" ht="15" customHeight="1">
      <c r="A120" s="91" t="s">
        <v>438</v>
      </c>
      <c r="B120" s="14" t="s">
        <v>66</v>
      </c>
      <c r="C120" s="18" t="s">
        <v>9</v>
      </c>
      <c r="D120" s="19">
        <v>35</v>
      </c>
      <c r="E120" s="20">
        <f t="shared" si="66"/>
        <v>0</v>
      </c>
      <c r="F120" s="75"/>
      <c r="G120" s="100">
        <f t="shared" si="48"/>
        <v>0</v>
      </c>
      <c r="H120" s="107"/>
      <c r="I120" s="147">
        <f t="shared" si="49"/>
        <v>0</v>
      </c>
      <c r="J120" s="214"/>
      <c r="K120" s="147">
        <f t="shared" si="50"/>
        <v>0</v>
      </c>
      <c r="L120" s="214"/>
      <c r="M120" s="147">
        <f t="shared" si="45"/>
        <v>0</v>
      </c>
      <c r="N120" s="214"/>
      <c r="O120" s="147">
        <f t="shared" si="46"/>
        <v>0</v>
      </c>
      <c r="P120" s="75"/>
      <c r="Q120" s="100">
        <f t="shared" si="51"/>
        <v>0</v>
      </c>
      <c r="R120" s="233"/>
      <c r="S120" s="184">
        <f t="shared" si="52"/>
        <v>0</v>
      </c>
      <c r="T120" s="234"/>
      <c r="U120" s="184">
        <f t="shared" si="53"/>
        <v>0</v>
      </c>
      <c r="V120" s="234"/>
      <c r="W120" s="184">
        <f t="shared" si="54"/>
        <v>0</v>
      </c>
      <c r="X120" s="283"/>
      <c r="Y120" s="281">
        <f t="shared" si="55"/>
        <v>0</v>
      </c>
      <c r="Z120" s="183"/>
      <c r="AA120" s="184">
        <f t="shared" si="56"/>
        <v>0</v>
      </c>
      <c r="AB120" s="75"/>
      <c r="AC120" s="100">
        <f t="shared" si="57"/>
        <v>0</v>
      </c>
      <c r="AD120" s="107"/>
      <c r="AE120" s="147">
        <f t="shared" si="58"/>
        <v>0</v>
      </c>
      <c r="AF120" s="107"/>
      <c r="AG120" s="147">
        <f t="shared" si="59"/>
        <v>0</v>
      </c>
      <c r="AH120" s="107"/>
      <c r="AI120" s="147">
        <f t="shared" si="60"/>
        <v>0</v>
      </c>
      <c r="AJ120" s="289"/>
      <c r="AK120" s="146">
        <f t="shared" si="61"/>
        <v>0</v>
      </c>
      <c r="AL120" s="289"/>
      <c r="AM120" s="146">
        <f t="shared" si="62"/>
        <v>0</v>
      </c>
      <c r="AN120" s="107"/>
      <c r="AO120" s="147">
        <f t="shared" si="63"/>
        <v>0</v>
      </c>
      <c r="AP120" s="75"/>
      <c r="AQ120" s="100">
        <f t="shared" si="64"/>
        <v>0</v>
      </c>
      <c r="AR120" s="171"/>
      <c r="AS120" s="140">
        <f t="shared" si="65"/>
        <v>0</v>
      </c>
      <c r="AT120" s="83">
        <f t="shared" si="44"/>
        <v>0</v>
      </c>
    </row>
    <row r="121" spans="1:47" ht="15" customHeight="1">
      <c r="A121" s="91" t="s">
        <v>442</v>
      </c>
      <c r="B121" s="14" t="s">
        <v>66</v>
      </c>
      <c r="C121" s="18" t="s">
        <v>4</v>
      </c>
      <c r="D121" s="19">
        <v>140</v>
      </c>
      <c r="E121" s="20">
        <f t="shared" si="66"/>
        <v>0</v>
      </c>
      <c r="F121" s="75"/>
      <c r="G121" s="100">
        <f t="shared" si="48"/>
        <v>0</v>
      </c>
      <c r="H121" s="107"/>
      <c r="I121" s="147">
        <f t="shared" si="49"/>
        <v>0</v>
      </c>
      <c r="J121" s="214"/>
      <c r="K121" s="147">
        <f t="shared" si="50"/>
        <v>0</v>
      </c>
      <c r="L121" s="214"/>
      <c r="M121" s="147">
        <f t="shared" si="45"/>
        <v>0</v>
      </c>
      <c r="N121" s="214"/>
      <c r="O121" s="147">
        <f t="shared" si="46"/>
        <v>0</v>
      </c>
      <c r="P121" s="75"/>
      <c r="Q121" s="100">
        <f t="shared" si="51"/>
        <v>0</v>
      </c>
      <c r="R121" s="233"/>
      <c r="S121" s="184">
        <f t="shared" si="52"/>
        <v>0</v>
      </c>
      <c r="T121" s="234"/>
      <c r="U121" s="184">
        <f t="shared" si="53"/>
        <v>0</v>
      </c>
      <c r="V121" s="234"/>
      <c r="W121" s="184">
        <f t="shared" si="54"/>
        <v>0</v>
      </c>
      <c r="X121" s="283"/>
      <c r="Y121" s="281">
        <f t="shared" si="55"/>
        <v>0</v>
      </c>
      <c r="Z121" s="183"/>
      <c r="AA121" s="184">
        <f t="shared" si="56"/>
        <v>0</v>
      </c>
      <c r="AB121" s="75"/>
      <c r="AC121" s="100">
        <f t="shared" si="57"/>
        <v>0</v>
      </c>
      <c r="AD121" s="107"/>
      <c r="AE121" s="147">
        <f t="shared" si="58"/>
        <v>0</v>
      </c>
      <c r="AF121" s="107"/>
      <c r="AG121" s="147">
        <f t="shared" si="59"/>
        <v>0</v>
      </c>
      <c r="AH121" s="107"/>
      <c r="AI121" s="147">
        <f t="shared" si="60"/>
        <v>0</v>
      </c>
      <c r="AJ121" s="289"/>
      <c r="AK121" s="146">
        <f t="shared" si="61"/>
        <v>0</v>
      </c>
      <c r="AL121" s="289"/>
      <c r="AM121" s="146">
        <f t="shared" si="62"/>
        <v>0</v>
      </c>
      <c r="AN121" s="107"/>
      <c r="AO121" s="147">
        <f t="shared" si="63"/>
        <v>0</v>
      </c>
      <c r="AP121" s="75"/>
      <c r="AQ121" s="100">
        <f t="shared" si="64"/>
        <v>0</v>
      </c>
      <c r="AR121" s="171"/>
      <c r="AS121" s="140">
        <f t="shared" si="65"/>
        <v>0</v>
      </c>
      <c r="AT121" s="83">
        <f t="shared" si="44"/>
        <v>0</v>
      </c>
    </row>
    <row r="122" spans="1:47" ht="15" customHeight="1">
      <c r="A122" s="91" t="s">
        <v>447</v>
      </c>
      <c r="B122" s="14" t="s">
        <v>66</v>
      </c>
      <c r="C122" s="18" t="s">
        <v>9</v>
      </c>
      <c r="D122" s="19">
        <v>35</v>
      </c>
      <c r="E122" s="20">
        <f t="shared" ref="E122" si="68">F122+H122+J122+L122+N122++V122+Z122+AH122+AN122+P122+R122+T122+AB122+AD122+AF122+AP122+AR122+X122+AJ122+AL122</f>
        <v>7</v>
      </c>
      <c r="F122" s="75"/>
      <c r="G122" s="100">
        <f t="shared" ref="G122" si="69">IF($D122="",0,$D122*F122)</f>
        <v>0</v>
      </c>
      <c r="H122" s="107"/>
      <c r="I122" s="147">
        <f t="shared" ref="I122" si="70">IF($D122="",0,$D122*H122)</f>
        <v>0</v>
      </c>
      <c r="J122" s="214"/>
      <c r="K122" s="147">
        <f t="shared" ref="K122" si="71">IF($D122="",0,$D122*J122)</f>
        <v>0</v>
      </c>
      <c r="L122" s="214"/>
      <c r="M122" s="147">
        <f t="shared" ref="M122" si="72">IF($D122="",0,$D122*L122)</f>
        <v>0</v>
      </c>
      <c r="N122" s="214">
        <v>7</v>
      </c>
      <c r="O122" s="147">
        <f t="shared" ref="O122" si="73">IF($D122="",0,$D122*N122)</f>
        <v>245</v>
      </c>
      <c r="P122" s="75"/>
      <c r="Q122" s="100">
        <f t="shared" ref="Q122" si="74">IF($D122="",0,$D122*P122)</f>
        <v>0</v>
      </c>
      <c r="R122" s="233"/>
      <c r="S122" s="184">
        <f t="shared" ref="S122" si="75">IF($D122="",0,$D122*R122)</f>
        <v>0</v>
      </c>
      <c r="T122" s="234"/>
      <c r="U122" s="184">
        <f t="shared" ref="U122" si="76">IF($D122="",0,$D122*T122)</f>
        <v>0</v>
      </c>
      <c r="V122" s="234"/>
      <c r="W122" s="184">
        <f t="shared" ref="W122" si="77">IF($D122="",0,$D122*V122)</f>
        <v>0</v>
      </c>
      <c r="X122" s="283"/>
      <c r="Y122" s="281">
        <f t="shared" ref="Y122" si="78">IF($D122="",0,$D122*X122)</f>
        <v>0</v>
      </c>
      <c r="Z122" s="183"/>
      <c r="AA122" s="184">
        <f t="shared" ref="AA122" si="79">IF($D122="",0,$D122*Z122)</f>
        <v>0</v>
      </c>
      <c r="AB122" s="75"/>
      <c r="AC122" s="100">
        <f t="shared" ref="AC122" si="80">IF($D122="",0,$D122*AB122)</f>
        <v>0</v>
      </c>
      <c r="AD122" s="107"/>
      <c r="AE122" s="147">
        <f t="shared" ref="AE122" si="81">IF($D122="",0,$D122*AD122)</f>
        <v>0</v>
      </c>
      <c r="AF122" s="107"/>
      <c r="AG122" s="147">
        <f t="shared" ref="AG122" si="82">IF($D122="",0,$D122*AF122)</f>
        <v>0</v>
      </c>
      <c r="AH122" s="107"/>
      <c r="AI122" s="147">
        <f t="shared" ref="AI122" si="83">IF($D122="",0,$D122*AH122)</f>
        <v>0</v>
      </c>
      <c r="AJ122" s="289"/>
      <c r="AK122" s="146">
        <f t="shared" ref="AK122" si="84">IF($D122="",0,$D122*AJ122)</f>
        <v>0</v>
      </c>
      <c r="AL122" s="289"/>
      <c r="AM122" s="146">
        <f t="shared" ref="AM122" si="85">IF($D122="",0,$D122*AL122)</f>
        <v>0</v>
      </c>
      <c r="AN122" s="107"/>
      <c r="AO122" s="147">
        <f t="shared" ref="AO122" si="86">IF($D122="",0,$D122*AN122)</f>
        <v>0</v>
      </c>
      <c r="AP122" s="75"/>
      <c r="AQ122" s="100">
        <f t="shared" ref="AQ122" si="87">IF($D122="",0,$D122*AP122)</f>
        <v>0</v>
      </c>
      <c r="AR122" s="171"/>
      <c r="AS122" s="140">
        <f t="shared" ref="AS122" si="88">IF($D122="",0,$D122*AR122)</f>
        <v>0</v>
      </c>
      <c r="AT122" s="83">
        <f t="shared" ref="AT122:AT123" si="89">IF(D122="",0,D122*E122)</f>
        <v>245</v>
      </c>
    </row>
    <row r="123" spans="1:47" ht="15" customHeight="1">
      <c r="A123" s="85"/>
      <c r="B123" s="14"/>
      <c r="C123" s="18"/>
      <c r="D123" s="19"/>
      <c r="E123" s="20">
        <f t="shared" si="66"/>
        <v>0</v>
      </c>
      <c r="F123" s="75"/>
      <c r="G123" s="100">
        <f t="shared" si="48"/>
        <v>0</v>
      </c>
      <c r="H123" s="107"/>
      <c r="I123" s="147">
        <f t="shared" si="49"/>
        <v>0</v>
      </c>
      <c r="J123" s="214"/>
      <c r="K123" s="147">
        <f t="shared" si="50"/>
        <v>0</v>
      </c>
      <c r="L123" s="214"/>
      <c r="M123" s="147">
        <f t="shared" si="45"/>
        <v>0</v>
      </c>
      <c r="N123" s="214"/>
      <c r="O123" s="147">
        <f t="shared" si="46"/>
        <v>0</v>
      </c>
      <c r="P123" s="75"/>
      <c r="Q123" s="100">
        <f t="shared" si="51"/>
        <v>0</v>
      </c>
      <c r="R123" s="233"/>
      <c r="S123" s="184">
        <f t="shared" si="52"/>
        <v>0</v>
      </c>
      <c r="T123" s="234"/>
      <c r="U123" s="184">
        <f t="shared" si="53"/>
        <v>0</v>
      </c>
      <c r="V123" s="234"/>
      <c r="W123" s="184">
        <f t="shared" si="54"/>
        <v>0</v>
      </c>
      <c r="X123" s="283"/>
      <c r="Y123" s="281">
        <f t="shared" si="55"/>
        <v>0</v>
      </c>
      <c r="Z123" s="183"/>
      <c r="AA123" s="184">
        <f t="shared" si="56"/>
        <v>0</v>
      </c>
      <c r="AB123" s="75"/>
      <c r="AC123" s="100">
        <f t="shared" si="57"/>
        <v>0</v>
      </c>
      <c r="AD123" s="107"/>
      <c r="AE123" s="147">
        <f t="shared" si="58"/>
        <v>0</v>
      </c>
      <c r="AF123" s="107"/>
      <c r="AG123" s="147">
        <f t="shared" si="59"/>
        <v>0</v>
      </c>
      <c r="AH123" s="107"/>
      <c r="AI123" s="147">
        <f t="shared" si="60"/>
        <v>0</v>
      </c>
      <c r="AJ123" s="289"/>
      <c r="AK123" s="146">
        <f t="shared" si="61"/>
        <v>0</v>
      </c>
      <c r="AL123" s="288"/>
      <c r="AM123" s="146">
        <f t="shared" si="62"/>
        <v>0</v>
      </c>
      <c r="AN123" s="107"/>
      <c r="AO123" s="147">
        <f t="shared" si="63"/>
        <v>0</v>
      </c>
      <c r="AP123" s="75"/>
      <c r="AQ123" s="100">
        <f t="shared" si="64"/>
        <v>0</v>
      </c>
      <c r="AR123" s="171"/>
      <c r="AS123" s="140">
        <f t="shared" si="65"/>
        <v>0</v>
      </c>
      <c r="AT123" s="83">
        <f t="shared" si="89"/>
        <v>0</v>
      </c>
    </row>
    <row r="124" spans="1:47" s="62" customFormat="1" ht="15" customHeight="1">
      <c r="A124" s="86"/>
      <c r="C124" s="63" t="s">
        <v>155</v>
      </c>
      <c r="D124" s="57"/>
      <c r="E124" s="20">
        <f t="shared" ref="E124" si="90">F124+H124+J124+P124+R124+T124+AB124+AD124+AF124+AP124+AR124</f>
        <v>0</v>
      </c>
      <c r="F124" s="76">
        <f>SUM(F12:F123)</f>
        <v>0</v>
      </c>
      <c r="G124" s="77"/>
      <c r="H124" s="154">
        <f>SUM(H12:H123)</f>
        <v>0</v>
      </c>
      <c r="I124" s="155"/>
      <c r="J124" s="207">
        <f>SUM(J12:J123)</f>
        <v>0</v>
      </c>
      <c r="K124" s="207"/>
      <c r="L124" s="290">
        <f>SUM(L12:L123)</f>
        <v>58</v>
      </c>
      <c r="M124" s="207"/>
      <c r="N124" s="290">
        <f>SUM(N12:N123)</f>
        <v>246.75</v>
      </c>
      <c r="O124" s="207"/>
      <c r="P124" s="76">
        <f>SUM(P12:P123)</f>
        <v>0</v>
      </c>
      <c r="Q124" s="77"/>
      <c r="R124" s="185">
        <f>SUM(R12:R123)</f>
        <v>0</v>
      </c>
      <c r="S124" s="186"/>
      <c r="T124" s="212">
        <f>SUM(T12:T123)</f>
        <v>0</v>
      </c>
      <c r="U124" s="212"/>
      <c r="V124" s="279">
        <f>SUM(V12:V123)</f>
        <v>62</v>
      </c>
      <c r="W124" s="212"/>
      <c r="X124" s="284">
        <f>SUM(X12:X123)</f>
        <v>5.5</v>
      </c>
      <c r="Y124" s="212"/>
      <c r="Z124" s="279">
        <f>SUM(Z12:Z123)</f>
        <v>2</v>
      </c>
      <c r="AA124" s="212"/>
      <c r="AB124" s="76">
        <f>SUM(AB12:AB123)</f>
        <v>0</v>
      </c>
      <c r="AC124" s="77"/>
      <c r="AD124" s="154">
        <f>SUM(AD12:AD123)</f>
        <v>0</v>
      </c>
      <c r="AE124" s="155"/>
      <c r="AF124" s="154">
        <f>SUM(AF12:AF123)</f>
        <v>0</v>
      </c>
      <c r="AG124" s="155"/>
      <c r="AH124" s="285">
        <f>SUM(AH12:AH123)</f>
        <v>17</v>
      </c>
      <c r="AI124" s="155"/>
      <c r="AJ124" s="207">
        <f>SUM(AJ12:AJ123)</f>
        <v>8.5</v>
      </c>
      <c r="AK124" s="207"/>
      <c r="AL124" s="207">
        <f>SUM(AL12:AL123)</f>
        <v>27.5</v>
      </c>
      <c r="AM124" s="207"/>
      <c r="AN124" s="285">
        <f>SUM(AN12:AN123)</f>
        <v>2.25</v>
      </c>
      <c r="AO124" s="155"/>
      <c r="AP124" s="76">
        <f>SUM(AP12:AP123)</f>
        <v>0</v>
      </c>
      <c r="AQ124" s="77"/>
      <c r="AR124" s="77">
        <f>SUM(AR12:AR123)</f>
        <v>0</v>
      </c>
      <c r="AS124" s="77"/>
      <c r="AT124" s="77"/>
    </row>
    <row r="125" spans="1:47" ht="9.75" customHeight="1">
      <c r="A125" s="87"/>
      <c r="B125" s="40"/>
      <c r="C125" s="69"/>
      <c r="D125" s="70"/>
      <c r="E125" s="70"/>
      <c r="F125" s="78"/>
      <c r="G125" s="79"/>
      <c r="H125" s="156"/>
      <c r="I125" s="157"/>
      <c r="J125" s="208"/>
      <c r="K125" s="208"/>
      <c r="L125" s="208"/>
      <c r="M125" s="208"/>
      <c r="N125" s="208"/>
      <c r="O125" s="208"/>
      <c r="P125" s="78"/>
      <c r="Q125" s="79"/>
      <c r="R125" s="187"/>
      <c r="S125" s="188"/>
      <c r="T125" s="213"/>
      <c r="U125" s="213"/>
      <c r="V125" s="213"/>
      <c r="W125" s="213"/>
      <c r="X125" s="213"/>
      <c r="Y125" s="213"/>
      <c r="Z125" s="213"/>
      <c r="AA125" s="213"/>
      <c r="AB125" s="78"/>
      <c r="AC125" s="79"/>
      <c r="AD125" s="156"/>
      <c r="AE125" s="157"/>
      <c r="AF125" s="156"/>
      <c r="AG125" s="157"/>
      <c r="AH125" s="156"/>
      <c r="AI125" s="157"/>
      <c r="AJ125" s="208"/>
      <c r="AK125" s="208"/>
      <c r="AL125" s="208"/>
      <c r="AM125" s="208"/>
      <c r="AN125" s="156"/>
      <c r="AO125" s="157"/>
      <c r="AP125" s="78"/>
      <c r="AQ125" s="79"/>
      <c r="AR125" s="70"/>
      <c r="AS125" s="70"/>
      <c r="AT125" s="70"/>
      <c r="AU125" s="65"/>
    </row>
    <row r="126" spans="1:47" s="14" customFormat="1" ht="15" customHeight="1">
      <c r="A126" s="159"/>
      <c r="B126" s="159"/>
      <c r="C126" s="67" t="s">
        <v>156</v>
      </c>
      <c r="D126" s="160"/>
      <c r="E126" s="161"/>
      <c r="F126" s="80"/>
      <c r="G126" s="81">
        <f ca="1">SUM(G12:G125)</f>
        <v>0</v>
      </c>
      <c r="H126" s="80"/>
      <c r="I126" s="81">
        <f ca="1">SUM(I12:I125)</f>
        <v>0</v>
      </c>
      <c r="J126" s="97"/>
      <c r="K126" s="97">
        <f ca="1">SUM(K12:K125)</f>
        <v>0</v>
      </c>
      <c r="L126" s="97"/>
      <c r="M126" s="305">
        <f ca="1">SUM(M12:M125)</f>
        <v>3480</v>
      </c>
      <c r="N126" s="97"/>
      <c r="O126" s="305">
        <f ca="1">SUM(O12:O125)</f>
        <v>23871.75</v>
      </c>
      <c r="P126" s="80"/>
      <c r="Q126" s="81">
        <f ca="1">SUM(Q12:Q125)</f>
        <v>0</v>
      </c>
      <c r="R126" s="80"/>
      <c r="S126" s="81">
        <f ca="1">SUM(S12:S125)</f>
        <v>0</v>
      </c>
      <c r="T126" s="97"/>
      <c r="U126" s="97">
        <f ca="1">SUM(U12:U125)</f>
        <v>0</v>
      </c>
      <c r="V126" s="97"/>
      <c r="W126" s="305">
        <f ca="1">SUM(W12:W125)</f>
        <v>4746.75</v>
      </c>
      <c r="X126" s="280"/>
      <c r="Y126" s="305">
        <f ca="1">SUM(Y12:Y125)</f>
        <v>649</v>
      </c>
      <c r="Z126" s="97"/>
      <c r="AA126" s="305">
        <f ca="1">SUM(AA12:AA125)</f>
        <v>280</v>
      </c>
      <c r="AB126" s="80"/>
      <c r="AC126" s="81">
        <f ca="1">SUM(AC12:AC125)</f>
        <v>0</v>
      </c>
      <c r="AD126" s="80"/>
      <c r="AE126" s="81">
        <f ca="1">SUM(AE12:AE125)</f>
        <v>0</v>
      </c>
      <c r="AF126" s="80"/>
      <c r="AG126" s="81">
        <f ca="1">SUM(AG12:AG125)</f>
        <v>0</v>
      </c>
      <c r="AH126" s="80"/>
      <c r="AI126" s="307">
        <f ca="1">SUM(AI12:AI125)</f>
        <v>2300</v>
      </c>
      <c r="AJ126" s="280"/>
      <c r="AK126" s="280">
        <f ca="1">SUM(AK12:AK125)</f>
        <v>510</v>
      </c>
      <c r="AL126" s="280"/>
      <c r="AM126" s="280">
        <f ca="1">SUM(AM12:AM125)</f>
        <v>3410</v>
      </c>
      <c r="AN126" s="80"/>
      <c r="AO126" s="307">
        <f ca="1">SUM(AO12:AO125)</f>
        <v>315</v>
      </c>
      <c r="AP126" s="80"/>
      <c r="AQ126" s="81">
        <f ca="1">SUM(AQ12:AQ125)</f>
        <v>0</v>
      </c>
      <c r="AR126" s="81"/>
      <c r="AS126" s="81">
        <f ca="1">SUM(AS12:AS125)</f>
        <v>0</v>
      </c>
      <c r="AT126" s="81">
        <f ca="1">SUM(AT13:AT125)</f>
        <v>39562.5</v>
      </c>
    </row>
    <row r="127" spans="1:47">
      <c r="C127" s="41" t="s">
        <v>25</v>
      </c>
      <c r="F127" s="41"/>
      <c r="G127" s="41"/>
      <c r="H127" s="41"/>
      <c r="I127" s="41"/>
      <c r="J127" s="41"/>
      <c r="K127" s="41"/>
      <c r="L127" s="41"/>
      <c r="M127" s="41"/>
      <c r="N127" s="41"/>
      <c r="O127" s="41"/>
      <c r="P127" s="41"/>
      <c r="Q127" s="41"/>
      <c r="R127" s="191"/>
      <c r="S127" s="191"/>
      <c r="T127" s="191"/>
      <c r="U127" s="191"/>
      <c r="V127" s="191"/>
      <c r="W127" s="191"/>
      <c r="X127" s="191"/>
      <c r="Y127" s="191"/>
      <c r="Z127" s="191"/>
      <c r="AA127" s="191"/>
      <c r="AB127" s="41"/>
      <c r="AC127" s="41"/>
      <c r="AD127" s="41"/>
      <c r="AE127" s="41"/>
      <c r="AF127" s="41"/>
      <c r="AG127" s="41"/>
      <c r="AH127" s="41"/>
      <c r="AI127" s="41"/>
      <c r="AJ127" s="41"/>
      <c r="AK127" s="41"/>
      <c r="AL127" s="41"/>
      <c r="AM127" s="41"/>
      <c r="AN127" s="41"/>
      <c r="AO127" s="41"/>
      <c r="AP127" s="41"/>
      <c r="AQ127" s="41"/>
      <c r="AR127" s="41"/>
      <c r="AS127" s="41"/>
      <c r="AT127" s="42">
        <f ca="1">SUBTOTAL(9,AT13:AT125)</f>
        <v>39562.5</v>
      </c>
    </row>
    <row r="128" spans="1:47">
      <c r="C128" s="56"/>
      <c r="F128" s="56"/>
      <c r="G128" s="56"/>
      <c r="H128" s="158"/>
      <c r="I128" s="158"/>
      <c r="J128" s="158"/>
      <c r="K128" s="158"/>
      <c r="L128" s="158"/>
      <c r="M128" s="158"/>
      <c r="N128" s="158"/>
      <c r="O128" s="158"/>
      <c r="P128" s="56"/>
      <c r="Q128" s="56"/>
      <c r="R128" s="192"/>
      <c r="S128" s="192"/>
      <c r="T128" s="192"/>
      <c r="U128" s="192"/>
      <c r="V128" s="192"/>
      <c r="W128" s="192"/>
      <c r="X128" s="192"/>
      <c r="Y128" s="192"/>
      <c r="Z128" s="192"/>
      <c r="AA128" s="192"/>
      <c r="AB128" s="56"/>
      <c r="AC128" s="56"/>
      <c r="AD128" s="158"/>
      <c r="AE128" s="158"/>
      <c r="AF128" s="158"/>
      <c r="AG128" s="158"/>
      <c r="AH128" s="158"/>
      <c r="AI128" s="158"/>
      <c r="AJ128" s="158"/>
      <c r="AK128" s="158"/>
      <c r="AL128" s="158"/>
      <c r="AM128" s="158"/>
      <c r="AN128" s="158"/>
      <c r="AO128" s="158"/>
      <c r="AP128" s="56"/>
      <c r="AQ128" s="56"/>
      <c r="AR128" s="56"/>
      <c r="AS128" s="56"/>
    </row>
    <row r="129" spans="1:46">
      <c r="A129" s="218" t="s">
        <v>309</v>
      </c>
      <c r="B129">
        <v>3.5</v>
      </c>
      <c r="AT129" s="19"/>
    </row>
    <row r="131" spans="1:46">
      <c r="AT131" s="19">
        <f ca="1">SUM(F126:AS126)</f>
        <v>39562.5</v>
      </c>
    </row>
    <row r="133" spans="1:46">
      <c r="S133" s="193">
        <f>SUM(S129:S132)</f>
        <v>0</v>
      </c>
      <c r="AN133" s="127" t="s">
        <v>412</v>
      </c>
    </row>
    <row r="138" spans="1:46">
      <c r="AT138" s="21">
        <f>SUM(AT136-AT135)</f>
        <v>0</v>
      </c>
    </row>
  </sheetData>
  <autoFilter ref="A12:AT126" xr:uid="{00000000-0009-0000-0000-000050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count="3">
    <dataValidation type="list" allowBlank="1" showInputMessage="1" showErrorMessage="1" sqref="A13:A126" xr:uid="{00000000-0002-0000-5000-000000000000}">
      <formula1>Name</formula1>
    </dataValidation>
    <dataValidation type="list" allowBlank="1" showInputMessage="1" showErrorMessage="1" sqref="C12" xr:uid="{00000000-0002-0000-5000-000001000000}">
      <formula1>Kategorie</formula1>
    </dataValidation>
    <dataValidation type="list" allowBlank="1" showInputMessage="1" showErrorMessage="1" sqref="D12" xr:uid="{00000000-0002-0000-50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>
    <tabColor rgb="FFFF0000"/>
    <pageSetUpPr fitToPage="1"/>
  </sheetPr>
  <dimension ref="A1:AV139"/>
  <sheetViews>
    <sheetView topLeftCell="A115" zoomScale="120" zoomScaleNormal="120" zoomScaleSheetLayoutView="100" workbookViewId="0">
      <pane xSplit="1" topLeftCell="B1" activePane="topRight" state="frozen"/>
      <selection pane="topRight" activeCell="AK39" sqref="AK3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13" t="str">
        <f>IF(Vertragsdaten!B6="","",Vertragsdaten!B6)</f>
        <v>EP SIEP</v>
      </c>
      <c r="C4" s="313"/>
      <c r="D4" s="313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44835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4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9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7" si="2">F14+H14+J14+L14+N14++V14+Z14+AH14+AN14+P14+R14+T14+AB14+AD14+AF14+AP14+AR14</f>
        <v>0</v>
      </c>
      <c r="F14" s="107"/>
      <c r="G14" s="100">
        <f t="shared" ref="G14:I84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5" ca="1" si="4">IF($D14="",0,$D14*J14)</f>
        <v>0</v>
      </c>
      <c r="L14" s="122"/>
      <c r="M14" s="147">
        <f t="shared" ref="M14:M80" ca="1" si="5">IF($D14="",0,$D14*L14)</f>
        <v>0</v>
      </c>
      <c r="N14" s="122"/>
      <c r="O14" s="147">
        <f t="shared" ref="O14:O80" ca="1" si="6">IF($D14="",0,$D14*N14)</f>
        <v>0</v>
      </c>
      <c r="P14" s="104"/>
      <c r="Q14" s="100">
        <f t="shared" ref="Q14:Q85" ca="1" si="7">IF($D14="",0,$D14*P14)</f>
        <v>0</v>
      </c>
      <c r="R14" s="183"/>
      <c r="S14" s="184">
        <f t="shared" ref="S14:S85" ca="1" si="8">IF($D14="",0,$D14*R14)</f>
        <v>0</v>
      </c>
      <c r="T14" s="183"/>
      <c r="U14" s="184">
        <f t="shared" ref="U14:U85" ca="1" si="9">IF($D14="",0,$D14*T14)</f>
        <v>0</v>
      </c>
      <c r="V14" s="183"/>
      <c r="W14" s="184">
        <f t="shared" ref="W14:W85" ca="1" si="10">IF($D14="",0,$D14*V14)</f>
        <v>0</v>
      </c>
      <c r="X14" s="183"/>
      <c r="Y14" s="184">
        <f t="shared" ref="Y14:Y85" ca="1" si="11">IF($D14="",0,$D14*X14)</f>
        <v>0</v>
      </c>
      <c r="Z14" s="183"/>
      <c r="AA14" s="184">
        <f t="shared" ref="AA14:AA85" ca="1" si="12">IF($D14="",0,$D14*Z14)</f>
        <v>0</v>
      </c>
      <c r="AB14" s="104"/>
      <c r="AC14" s="100">
        <f t="shared" ref="AC14:AC85" ca="1" si="13">IF($D14="",0,$D14*AB14)</f>
        <v>0</v>
      </c>
      <c r="AD14" s="122"/>
      <c r="AE14" s="147">
        <f t="shared" ref="AE14:AE85" ca="1" si="14">IF($D14="",0,$D14*AD14)</f>
        <v>0</v>
      </c>
      <c r="AF14" s="122"/>
      <c r="AG14" s="147">
        <f t="shared" ref="AG14:AG85" ca="1" si="15">IF($D14="",0,$D14*AF14)</f>
        <v>0</v>
      </c>
      <c r="AH14" s="122"/>
      <c r="AI14" s="147">
        <f t="shared" ref="AI14:AI85" ca="1" si="16">IF($D14="",0,$D14*AH14)</f>
        <v>0</v>
      </c>
      <c r="AJ14" s="288"/>
      <c r="AK14" s="147">
        <f t="shared" ref="AK14:AK85" ca="1" si="17">IF($D14="",0,$D14*AJ14)</f>
        <v>0</v>
      </c>
      <c r="AL14" s="288"/>
      <c r="AM14" s="147">
        <f t="shared" ref="AM14:AM85" ca="1" si="18">IF($D14="",0,$D14*AL14)</f>
        <v>0</v>
      </c>
      <c r="AN14" s="122"/>
      <c r="AO14" s="147">
        <f t="shared" ref="AO14:AO85" ca="1" si="19">IF($D14="",0,$D14*AN14)</f>
        <v>0</v>
      </c>
      <c r="AP14" s="104"/>
      <c r="AQ14" s="100">
        <f t="shared" ref="AQ14:AQ85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1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>
        <v>0.5</v>
      </c>
      <c r="O15" s="147">
        <f t="shared" ca="1" si="6"/>
        <v>50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>
        <v>0.25</v>
      </c>
      <c r="AA15" s="184">
        <f t="shared" ca="1" si="12"/>
        <v>25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>
        <v>0.25</v>
      </c>
      <c r="AO15" s="147">
        <f t="shared" ca="1" si="19"/>
        <v>25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100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3.25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3.25</v>
      </c>
      <c r="W16" s="147">
        <f t="shared" ca="1" si="10"/>
        <v>383.5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5" ca="1" si="21">IF($D16="",0,$D16*AR16)</f>
        <v>0</v>
      </c>
      <c r="AT16" s="83">
        <f t="shared" ca="1" si="1"/>
        <v>383.5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36.75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f>1.75+18.5</f>
        <v>20.25</v>
      </c>
      <c r="O19" s="147">
        <f t="shared" ca="1" si="6"/>
        <v>2835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1</v>
      </c>
      <c r="AA19" s="147">
        <f t="shared" ca="1" si="12"/>
        <v>140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11.25</v>
      </c>
      <c r="AI19" s="147">
        <f t="shared" ca="1" si="16"/>
        <v>1575</v>
      </c>
      <c r="AJ19" s="288"/>
      <c r="AK19" s="147">
        <f t="shared" ca="1" si="17"/>
        <v>0</v>
      </c>
      <c r="AL19" s="288">
        <v>3</v>
      </c>
      <c r="AM19" s="147">
        <f t="shared" ca="1" si="18"/>
        <v>420</v>
      </c>
      <c r="AN19" s="122">
        <v>1.25</v>
      </c>
      <c r="AO19" s="147">
        <f t="shared" ca="1" si="19"/>
        <v>175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5145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444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C</v>
      </c>
      <c r="D24" s="19">
        <f t="shared" ca="1" si="0"/>
        <v>118</v>
      </c>
      <c r="E24" s="20">
        <f>F24+H24+J24+L24+N24++V24+Z24+AH24+AN24+P24+R24+T24+AB24+AD24+AF24+AL24+AP24+AR24</f>
        <v>12.5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>
        <v>12.5</v>
      </c>
      <c r="AM24" s="147">
        <f t="shared" ca="1" si="18"/>
        <v>1475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1475</v>
      </c>
    </row>
    <row r="25" spans="1:46" ht="15" customHeight="1">
      <c r="A25" s="91" t="s">
        <v>171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D</v>
      </c>
      <c r="D25" s="19">
        <f t="shared" ca="1" si="0"/>
        <v>100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172</v>
      </c>
      <c r="B26" t="str">
        <f>IF($A26="","",INDEX('MA-Liste'!$D:$D,MATCH($A26,'MA-Liste'!$M:$M,FALSE)))</f>
        <v>AeBo</v>
      </c>
      <c r="C26" s="4" t="s">
        <v>8</v>
      </c>
      <c r="D26" s="19">
        <f t="shared" si="0"/>
        <v>60</v>
      </c>
      <c r="E26" s="20">
        <f t="shared" si="2"/>
        <v>0</v>
      </c>
      <c r="F26" s="107"/>
      <c r="G26" s="100">
        <f t="shared" si="3"/>
        <v>0</v>
      </c>
      <c r="H26" s="122"/>
      <c r="I26" s="147">
        <f t="shared" si="3"/>
        <v>0</v>
      </c>
      <c r="J26" s="122"/>
      <c r="K26" s="147">
        <f t="shared" si="4"/>
        <v>0</v>
      </c>
      <c r="L26" s="122"/>
      <c r="M26" s="147">
        <f t="shared" si="5"/>
        <v>0</v>
      </c>
      <c r="N26" s="122"/>
      <c r="O26" s="147">
        <f t="shared" si="6"/>
        <v>0</v>
      </c>
      <c r="P26" s="104"/>
      <c r="Q26" s="100">
        <f t="shared" si="7"/>
        <v>0</v>
      </c>
      <c r="R26" s="183"/>
      <c r="S26" s="184">
        <f t="shared" si="8"/>
        <v>0</v>
      </c>
      <c r="T26" s="183"/>
      <c r="U26" s="184">
        <f t="shared" si="9"/>
        <v>0</v>
      </c>
      <c r="V26" s="122"/>
      <c r="W26" s="147">
        <f t="shared" si="10"/>
        <v>0</v>
      </c>
      <c r="X26" s="122"/>
      <c r="Y26" s="147">
        <f t="shared" si="11"/>
        <v>0</v>
      </c>
      <c r="Z26" s="122"/>
      <c r="AA26" s="184">
        <f t="shared" si="12"/>
        <v>0</v>
      </c>
      <c r="AB26" s="104"/>
      <c r="AC26" s="100">
        <f t="shared" si="13"/>
        <v>0</v>
      </c>
      <c r="AD26" s="122"/>
      <c r="AE26" s="147">
        <f t="shared" si="14"/>
        <v>0</v>
      </c>
      <c r="AF26" s="122"/>
      <c r="AG26" s="147">
        <f t="shared" si="15"/>
        <v>0</v>
      </c>
      <c r="AH26" s="122"/>
      <c r="AI26" s="147">
        <f t="shared" si="16"/>
        <v>0</v>
      </c>
      <c r="AJ26" s="288"/>
      <c r="AK26" s="147">
        <f t="shared" si="17"/>
        <v>0</v>
      </c>
      <c r="AL26" s="288"/>
      <c r="AM26" s="147">
        <f t="shared" si="18"/>
        <v>0</v>
      </c>
      <c r="AN26" s="122"/>
      <c r="AO26" s="147">
        <f t="shared" si="19"/>
        <v>0</v>
      </c>
      <c r="AP26" s="104"/>
      <c r="AQ26" s="100">
        <f t="shared" si="20"/>
        <v>0</v>
      </c>
      <c r="AR26" s="171"/>
      <c r="AS26" s="140">
        <f t="shared" si="21"/>
        <v>0</v>
      </c>
      <c r="AT26" s="83">
        <f t="shared" si="1"/>
        <v>0</v>
      </c>
    </row>
    <row r="27" spans="1:46" ht="15" customHeight="1">
      <c r="A27" s="91" t="s">
        <v>151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B</v>
      </c>
      <c r="D27" s="19">
        <f t="shared" ca="1" si="0"/>
        <v>140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175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>F28+H28+J28+L28+N28++V28+Z28+AH28+AN28+P28+R28+T28+AB28+AD28+AF28+AP28+AR28+X28+AJ28+AL28</f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0</v>
      </c>
    </row>
    <row r="29" spans="1:46" ht="15" customHeight="1">
      <c r="A29" s="91" t="s">
        <v>390</v>
      </c>
      <c r="B29" s="14" t="s">
        <v>66</v>
      </c>
      <c r="C29" s="18" t="s">
        <v>5</v>
      </c>
      <c r="D29" s="19">
        <f t="shared" si="0"/>
        <v>118</v>
      </c>
      <c r="E29" s="20">
        <f t="shared" ref="E29:E93" si="22">F29+H29+J29+L29+N29++V29+Z29+AH29+AN29+P29+R29+T29+AB29+AD29+AF29+AP29+AR29+X29+AJ29+AL29</f>
        <v>1</v>
      </c>
      <c r="F29" s="107"/>
      <c r="G29" s="100">
        <f t="shared" si="3"/>
        <v>0</v>
      </c>
      <c r="H29" s="122"/>
      <c r="I29" s="147">
        <f t="shared" si="3"/>
        <v>0</v>
      </c>
      <c r="J29" s="122"/>
      <c r="K29" s="147">
        <f t="shared" si="4"/>
        <v>0</v>
      </c>
      <c r="L29" s="122">
        <v>1</v>
      </c>
      <c r="M29" s="147">
        <f t="shared" si="5"/>
        <v>118</v>
      </c>
      <c r="N29" s="122"/>
      <c r="O29" s="147">
        <f t="shared" si="6"/>
        <v>0</v>
      </c>
      <c r="P29" s="104"/>
      <c r="Q29" s="100">
        <f t="shared" si="7"/>
        <v>0</v>
      </c>
      <c r="R29" s="183"/>
      <c r="S29" s="184">
        <f t="shared" si="8"/>
        <v>0</v>
      </c>
      <c r="T29" s="183"/>
      <c r="U29" s="184">
        <f t="shared" si="9"/>
        <v>0</v>
      </c>
      <c r="V29" s="122"/>
      <c r="W29" s="147">
        <f t="shared" si="10"/>
        <v>0</v>
      </c>
      <c r="X29" s="122"/>
      <c r="Y29" s="147">
        <f t="shared" si="11"/>
        <v>0</v>
      </c>
      <c r="Z29" s="122"/>
      <c r="AA29" s="184">
        <f t="shared" si="12"/>
        <v>0</v>
      </c>
      <c r="AB29" s="104"/>
      <c r="AC29" s="100">
        <f t="shared" si="13"/>
        <v>0</v>
      </c>
      <c r="AD29" s="122"/>
      <c r="AE29" s="147">
        <f t="shared" si="14"/>
        <v>0</v>
      </c>
      <c r="AF29" s="122"/>
      <c r="AG29" s="147">
        <f t="shared" si="15"/>
        <v>0</v>
      </c>
      <c r="AH29" s="122"/>
      <c r="AI29" s="147">
        <f t="shared" si="16"/>
        <v>0</v>
      </c>
      <c r="AJ29" s="288"/>
      <c r="AK29" s="147">
        <f t="shared" si="17"/>
        <v>0</v>
      </c>
      <c r="AL29" s="288"/>
      <c r="AM29" s="147">
        <f t="shared" si="18"/>
        <v>0</v>
      </c>
      <c r="AN29" s="122"/>
      <c r="AO29" s="147">
        <f t="shared" si="19"/>
        <v>0</v>
      </c>
      <c r="AP29" s="104"/>
      <c r="AQ29" s="100">
        <f t="shared" si="20"/>
        <v>0</v>
      </c>
      <c r="AR29" s="171"/>
      <c r="AS29" s="140">
        <f t="shared" si="21"/>
        <v>0</v>
      </c>
      <c r="AT29" s="83">
        <f t="shared" si="1"/>
        <v>118</v>
      </c>
    </row>
    <row r="30" spans="1:46" ht="15" customHeight="1">
      <c r="A30" s="91" t="s">
        <v>197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C</v>
      </c>
      <c r="D30" s="19">
        <f t="shared" ca="1" si="0"/>
        <v>118</v>
      </c>
      <c r="E30" s="20">
        <f t="shared" si="22"/>
        <v>70.5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>
        <v>70.5</v>
      </c>
      <c r="O30" s="147">
        <f t="shared" ca="1" si="6"/>
        <v>8319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8319</v>
      </c>
    </row>
    <row r="31" spans="1:46" ht="15" customHeight="1">
      <c r="A31" s="91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364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168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F</v>
      </c>
      <c r="D33" s="19">
        <f t="shared" ca="1" si="0"/>
        <v>60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177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144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91" t="s">
        <v>371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E</v>
      </c>
      <c r="D36" s="19">
        <f t="shared" ca="1" si="0"/>
        <v>75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182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G</v>
      </c>
      <c r="D37" s="19">
        <f t="shared" ca="1" si="0"/>
        <v>35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200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352</v>
      </c>
      <c r="B40" t="s">
        <v>66</v>
      </c>
      <c r="C40" s="4" t="s">
        <v>6</v>
      </c>
      <c r="D40" s="19">
        <f t="shared" si="0"/>
        <v>100</v>
      </c>
      <c r="E40" s="20">
        <f t="shared" si="22"/>
        <v>0</v>
      </c>
      <c r="F40" s="107"/>
      <c r="G40" s="100">
        <f t="shared" si="3"/>
        <v>0</v>
      </c>
      <c r="H40" s="122"/>
      <c r="I40" s="147">
        <f t="shared" si="3"/>
        <v>0</v>
      </c>
      <c r="J40" s="122"/>
      <c r="K40" s="147">
        <f t="shared" si="4"/>
        <v>0</v>
      </c>
      <c r="L40" s="122"/>
      <c r="M40" s="147">
        <f t="shared" si="5"/>
        <v>0</v>
      </c>
      <c r="N40" s="122"/>
      <c r="O40" s="147">
        <f t="shared" si="6"/>
        <v>0</v>
      </c>
      <c r="P40" s="104"/>
      <c r="Q40" s="100">
        <f t="shared" si="7"/>
        <v>0</v>
      </c>
      <c r="R40" s="183"/>
      <c r="S40" s="184">
        <f t="shared" si="8"/>
        <v>0</v>
      </c>
      <c r="T40" s="183"/>
      <c r="U40" s="184">
        <f t="shared" si="9"/>
        <v>0</v>
      </c>
      <c r="V40" s="122"/>
      <c r="W40" s="147">
        <f t="shared" si="10"/>
        <v>0</v>
      </c>
      <c r="X40" s="122"/>
      <c r="Y40" s="147">
        <f t="shared" si="11"/>
        <v>0</v>
      </c>
      <c r="Z40" s="122"/>
      <c r="AA40" s="184">
        <f t="shared" si="12"/>
        <v>0</v>
      </c>
      <c r="AB40" s="104"/>
      <c r="AC40" s="100">
        <f t="shared" si="13"/>
        <v>0</v>
      </c>
      <c r="AD40" s="122"/>
      <c r="AE40" s="147">
        <f t="shared" si="14"/>
        <v>0</v>
      </c>
      <c r="AF40" s="122"/>
      <c r="AG40" s="147">
        <f t="shared" si="15"/>
        <v>0</v>
      </c>
      <c r="AH40" s="122"/>
      <c r="AI40" s="147">
        <f t="shared" si="16"/>
        <v>0</v>
      </c>
      <c r="AJ40" s="288"/>
      <c r="AK40" s="147">
        <f t="shared" si="17"/>
        <v>0</v>
      </c>
      <c r="AL40" s="288"/>
      <c r="AM40" s="147">
        <f t="shared" si="18"/>
        <v>0</v>
      </c>
      <c r="AN40" s="122"/>
      <c r="AO40" s="147">
        <f t="shared" si="19"/>
        <v>0</v>
      </c>
      <c r="AP40" s="104"/>
      <c r="AQ40" s="100">
        <f t="shared" si="20"/>
        <v>0</v>
      </c>
      <c r="AR40" s="171"/>
      <c r="AS40" s="140">
        <f t="shared" si="21"/>
        <v>0</v>
      </c>
      <c r="AT40" s="83">
        <f t="shared" si="1"/>
        <v>0</v>
      </c>
    </row>
    <row r="41" spans="1:46" ht="15" customHeight="1">
      <c r="A41" s="85" t="s">
        <v>149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209</v>
      </c>
      <c r="B42" s="14" t="s">
        <v>66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183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F</v>
      </c>
      <c r="D43" s="19">
        <f t="shared" ca="1" si="0"/>
        <v>60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184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148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206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122"/>
      <c r="AO46" s="147">
        <f t="shared" ca="1" si="19"/>
        <v>0</v>
      </c>
      <c r="AP46" s="104"/>
      <c r="AQ46" s="100">
        <f t="shared" ca="1" si="20"/>
        <v>0</v>
      </c>
      <c r="AR46" s="171"/>
      <c r="AS46" s="140">
        <f t="shared" ca="1" si="21"/>
        <v>0</v>
      </c>
      <c r="AT46" s="83">
        <f t="shared" ca="1" si="1"/>
        <v>0</v>
      </c>
    </row>
    <row r="47" spans="1:46" ht="15" customHeight="1">
      <c r="A47" s="85" t="s">
        <v>232</v>
      </c>
      <c r="B47" t="str">
        <f>IF($A47="","",INDEX('MA-Liste'!$D:$D,MATCH($A47,'MA-Liste'!$M:$M,FALSE)))</f>
        <v>AeBo</v>
      </c>
      <c r="C47" s="4" t="s">
        <v>7</v>
      </c>
      <c r="D47" s="19">
        <f t="shared" si="0"/>
        <v>75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" customHeight="1">
      <c r="A48" s="85" t="s">
        <v>207</v>
      </c>
      <c r="B48" t="str">
        <f>IF($A48="","",INDEX('MA-Liste'!$D:$D,MATCH($A48,'MA-Liste'!$M:$M,FALSE)))</f>
        <v>AeBo</v>
      </c>
      <c r="C48" s="4" t="s">
        <v>5</v>
      </c>
      <c r="D48" s="19">
        <f t="shared" si="0"/>
        <v>118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.75" customHeight="1">
      <c r="A49" s="91" t="s">
        <v>187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D</v>
      </c>
      <c r="D49" s="19">
        <f t="shared" ca="1" si="0"/>
        <v>100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.75" customHeight="1">
      <c r="A50" s="91" t="s">
        <v>145</v>
      </c>
      <c r="B50" t="s">
        <v>66</v>
      </c>
      <c r="C50" s="4" t="s">
        <v>6</v>
      </c>
      <c r="D50" s="19">
        <f t="shared" si="0"/>
        <v>100</v>
      </c>
      <c r="E50" s="20">
        <f t="shared" si="2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0</v>
      </c>
    </row>
    <row r="51" spans="1:46" ht="15" customHeight="1">
      <c r="A51" s="85" t="s">
        <v>188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C</v>
      </c>
      <c r="D51" s="19">
        <f t="shared" ca="1" si="0"/>
        <v>118</v>
      </c>
      <c r="E51" s="20">
        <f t="shared" si="2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22"/>
      <c r="M51" s="147">
        <f t="shared" ca="1" si="5"/>
        <v>0</v>
      </c>
      <c r="N51" s="122"/>
      <c r="O51" s="147">
        <f t="shared" ca="1" si="6"/>
        <v>0</v>
      </c>
      <c r="P51" s="104"/>
      <c r="Q51" s="100">
        <f t="shared" ca="1" si="7"/>
        <v>0</v>
      </c>
      <c r="R51" s="183"/>
      <c r="S51" s="184">
        <f t="shared" ca="1" si="8"/>
        <v>0</v>
      </c>
      <c r="T51" s="183"/>
      <c r="U51" s="184">
        <f t="shared" ca="1" si="9"/>
        <v>0</v>
      </c>
      <c r="V51" s="122"/>
      <c r="W51" s="147">
        <f t="shared" ca="1" si="10"/>
        <v>0</v>
      </c>
      <c r="X51" s="122"/>
      <c r="Y51" s="147">
        <f t="shared" ca="1" si="11"/>
        <v>0</v>
      </c>
      <c r="Z51" s="122"/>
      <c r="AA51" s="184">
        <f t="shared" ca="1" si="12"/>
        <v>0</v>
      </c>
      <c r="AB51" s="104"/>
      <c r="AC51" s="100">
        <f t="shared" ca="1" si="13"/>
        <v>0</v>
      </c>
      <c r="AD51" s="122"/>
      <c r="AE51" s="147">
        <f t="shared" ca="1" si="14"/>
        <v>0</v>
      </c>
      <c r="AF51" s="122"/>
      <c r="AG51" s="147">
        <f t="shared" ca="1" si="15"/>
        <v>0</v>
      </c>
      <c r="AH51" s="122"/>
      <c r="AI51" s="147">
        <f t="shared" ca="1" si="16"/>
        <v>0</v>
      </c>
      <c r="AJ51" s="288"/>
      <c r="AK51" s="147">
        <f t="shared" ca="1" si="17"/>
        <v>0</v>
      </c>
      <c r="AL51" s="288"/>
      <c r="AM51" s="147">
        <f t="shared" ca="1" si="18"/>
        <v>0</v>
      </c>
      <c r="AN51" s="122"/>
      <c r="AO51" s="147">
        <f t="shared" ca="1" si="19"/>
        <v>0</v>
      </c>
      <c r="AP51" s="104"/>
      <c r="AQ51" s="100">
        <f t="shared" ca="1" si="20"/>
        <v>0</v>
      </c>
      <c r="AR51" s="171"/>
      <c r="AS51" s="140">
        <f t="shared" ca="1" si="21"/>
        <v>0</v>
      </c>
      <c r="AT51" s="83">
        <f t="shared" ca="1" si="1"/>
        <v>0</v>
      </c>
    </row>
    <row r="52" spans="1:46" ht="15" customHeight="1">
      <c r="A52" s="85" t="s">
        <v>208</v>
      </c>
      <c r="B52" t="s">
        <v>66</v>
      </c>
      <c r="C52" s="4" t="s">
        <v>7</v>
      </c>
      <c r="D52" s="19">
        <f t="shared" si="0"/>
        <v>75</v>
      </c>
      <c r="E52" s="20">
        <f t="shared" si="22"/>
        <v>110.75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>
        <v>110.75</v>
      </c>
      <c r="W52" s="147">
        <f t="shared" si="10"/>
        <v>8306.25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8306.25</v>
      </c>
    </row>
    <row r="53" spans="1:46" ht="15" customHeight="1">
      <c r="A53" s="85" t="s">
        <v>211</v>
      </c>
      <c r="B53" t="s">
        <v>66</v>
      </c>
      <c r="C53" s="4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191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22"/>
      <c r="M54" s="147">
        <f t="shared" ca="1" si="5"/>
        <v>0</v>
      </c>
      <c r="N54" s="122"/>
      <c r="O54" s="147">
        <f t="shared" ca="1" si="6"/>
        <v>0</v>
      </c>
      <c r="P54" s="104"/>
      <c r="Q54" s="100">
        <f t="shared" ca="1" si="7"/>
        <v>0</v>
      </c>
      <c r="R54" s="183"/>
      <c r="S54" s="184">
        <f t="shared" ca="1" si="8"/>
        <v>0</v>
      </c>
      <c r="T54" s="183"/>
      <c r="U54" s="184">
        <f t="shared" ca="1" si="9"/>
        <v>0</v>
      </c>
      <c r="V54" s="122"/>
      <c r="W54" s="147">
        <f t="shared" ca="1" si="10"/>
        <v>0</v>
      </c>
      <c r="X54" s="122"/>
      <c r="Y54" s="147">
        <f t="shared" ca="1" si="11"/>
        <v>0</v>
      </c>
      <c r="Z54" s="122"/>
      <c r="AA54" s="184">
        <f t="shared" ca="1" si="12"/>
        <v>0</v>
      </c>
      <c r="AB54" s="104"/>
      <c r="AC54" s="100">
        <f t="shared" ca="1" si="13"/>
        <v>0</v>
      </c>
      <c r="AD54" s="122"/>
      <c r="AE54" s="147">
        <f t="shared" ca="1" si="14"/>
        <v>0</v>
      </c>
      <c r="AF54" s="122"/>
      <c r="AG54" s="147">
        <f t="shared" ca="1" si="15"/>
        <v>0</v>
      </c>
      <c r="AH54" s="122"/>
      <c r="AI54" s="147">
        <f t="shared" ca="1" si="16"/>
        <v>0</v>
      </c>
      <c r="AJ54" s="288"/>
      <c r="AK54" s="147">
        <f t="shared" ca="1" si="17"/>
        <v>0</v>
      </c>
      <c r="AL54" s="288"/>
      <c r="AM54" s="147">
        <f t="shared" ca="1" si="18"/>
        <v>0</v>
      </c>
      <c r="AN54" s="122"/>
      <c r="AO54" s="147">
        <f t="shared" ca="1" si="19"/>
        <v>0</v>
      </c>
      <c r="AP54" s="104"/>
      <c r="AQ54" s="100">
        <f t="shared" ca="1" si="20"/>
        <v>0</v>
      </c>
      <c r="AR54" s="171"/>
      <c r="AS54" s="140">
        <f t="shared" ca="1" si="21"/>
        <v>0</v>
      </c>
      <c r="AT54" s="83">
        <f t="shared" ca="1" si="1"/>
        <v>0</v>
      </c>
    </row>
    <row r="55" spans="1:46" ht="15" customHeight="1">
      <c r="A55" s="85" t="s">
        <v>214</v>
      </c>
      <c r="B55" s="14" t="s">
        <v>66</v>
      </c>
      <c r="C55" s="18" t="s">
        <v>6</v>
      </c>
      <c r="D55" s="19">
        <f t="shared" si="0"/>
        <v>100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215</v>
      </c>
      <c r="B56" s="14" t="s">
        <v>66</v>
      </c>
      <c r="C56" s="18" t="s">
        <v>8</v>
      </c>
      <c r="D56" s="19">
        <f t="shared" si="0"/>
        <v>60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212</v>
      </c>
      <c r="B57" s="14" t="s">
        <v>66</v>
      </c>
      <c r="C57" s="18" t="s">
        <v>9</v>
      </c>
      <c r="D57" s="19">
        <f t="shared" si="0"/>
        <v>35</v>
      </c>
      <c r="E57" s="20">
        <f t="shared" si="2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122"/>
      <c r="AO57" s="147">
        <f t="shared" si="19"/>
        <v>0</v>
      </c>
      <c r="AP57" s="104"/>
      <c r="AQ57" s="100">
        <f t="shared" si="20"/>
        <v>0</v>
      </c>
      <c r="AR57" s="171"/>
      <c r="AS57" s="140">
        <f t="shared" si="21"/>
        <v>0</v>
      </c>
      <c r="AT57" s="83">
        <f t="shared" si="1"/>
        <v>0</v>
      </c>
    </row>
    <row r="58" spans="1:46" ht="15" customHeight="1">
      <c r="A58" s="85" t="s">
        <v>194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210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91" t="s">
        <v>395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221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164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222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C</v>
      </c>
      <c r="D63" s="19">
        <f t="shared" ca="1" si="0"/>
        <v>118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233</v>
      </c>
      <c r="B64" t="s">
        <v>66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415</v>
      </c>
      <c r="B65" t="s">
        <v>66</v>
      </c>
      <c r="C65" s="4" t="str">
        <f ca="1">IF($A65="","",INDEX(INDIRECT("'MA-Liste'!"&amp;$C$11),MATCH($A65,'MA-Liste'!$M:$M,FALSE)))</f>
        <v>F</v>
      </c>
      <c r="D65" s="19">
        <f t="shared" ca="1" si="0"/>
        <v>60</v>
      </c>
      <c r="E65" s="20">
        <f t="shared" si="22"/>
        <v>15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>
        <v>15</v>
      </c>
      <c r="AI65" s="147">
        <f t="shared" ca="1" si="16"/>
        <v>900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900</v>
      </c>
    </row>
    <row r="66" spans="1:46" ht="15" customHeight="1">
      <c r="A66" s="85" t="s">
        <v>224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122"/>
      <c r="AO66" s="147">
        <f t="shared" ca="1" si="19"/>
        <v>0</v>
      </c>
      <c r="AP66" s="104"/>
      <c r="AQ66" s="100">
        <f t="shared" ca="1" si="20"/>
        <v>0</v>
      </c>
      <c r="AR66" s="171"/>
      <c r="AS66" s="140">
        <f t="shared" ca="1" si="21"/>
        <v>0</v>
      </c>
      <c r="AT66" s="83">
        <f t="shared" ca="1" si="1"/>
        <v>0</v>
      </c>
    </row>
    <row r="67" spans="1:46" ht="15" customHeight="1">
      <c r="A67" s="85" t="s">
        <v>229</v>
      </c>
      <c r="B67" t="s">
        <v>66</v>
      </c>
      <c r="C67" s="4" t="s">
        <v>7</v>
      </c>
      <c r="D67" s="19">
        <f t="shared" si="0"/>
        <v>75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230</v>
      </c>
      <c r="B68" t="s">
        <v>66</v>
      </c>
      <c r="C68" s="4" t="s">
        <v>9</v>
      </c>
      <c r="D68" s="19">
        <f t="shared" si="0"/>
        <v>35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225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G</v>
      </c>
      <c r="D69" s="19">
        <f t="shared" ca="1" si="0"/>
        <v>35</v>
      </c>
      <c r="E69" s="20">
        <f t="shared" si="2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22"/>
      <c r="M69" s="147">
        <f t="shared" ca="1" si="5"/>
        <v>0</v>
      </c>
      <c r="N69" s="122"/>
      <c r="O69" s="147">
        <f t="shared" ca="1" si="6"/>
        <v>0</v>
      </c>
      <c r="P69" s="104"/>
      <c r="Q69" s="100">
        <f t="shared" ca="1" si="7"/>
        <v>0</v>
      </c>
      <c r="R69" s="183"/>
      <c r="S69" s="184">
        <f t="shared" ca="1" si="8"/>
        <v>0</v>
      </c>
      <c r="T69" s="183"/>
      <c r="U69" s="184">
        <f t="shared" ca="1" si="9"/>
        <v>0</v>
      </c>
      <c r="V69" s="122"/>
      <c r="W69" s="147">
        <f t="shared" ca="1" si="10"/>
        <v>0</v>
      </c>
      <c r="X69" s="122"/>
      <c r="Y69" s="147">
        <f t="shared" ca="1" si="11"/>
        <v>0</v>
      </c>
      <c r="Z69" s="122"/>
      <c r="AA69" s="184">
        <f t="shared" ca="1" si="12"/>
        <v>0</v>
      </c>
      <c r="AB69" s="104"/>
      <c r="AC69" s="100">
        <f t="shared" ca="1" si="13"/>
        <v>0</v>
      </c>
      <c r="AD69" s="122"/>
      <c r="AE69" s="147">
        <f t="shared" ca="1" si="14"/>
        <v>0</v>
      </c>
      <c r="AF69" s="122"/>
      <c r="AG69" s="147">
        <f t="shared" ca="1" si="15"/>
        <v>0</v>
      </c>
      <c r="AH69" s="122"/>
      <c r="AI69" s="147">
        <f t="shared" ca="1" si="16"/>
        <v>0</v>
      </c>
      <c r="AJ69" s="288"/>
      <c r="AK69" s="147">
        <f t="shared" ca="1" si="17"/>
        <v>0</v>
      </c>
      <c r="AL69" s="288"/>
      <c r="AM69" s="147">
        <f t="shared" ca="1" si="18"/>
        <v>0</v>
      </c>
      <c r="AN69" s="122"/>
      <c r="AO69" s="147">
        <f t="shared" ca="1" si="19"/>
        <v>0</v>
      </c>
      <c r="AP69" s="104"/>
      <c r="AQ69" s="100">
        <f t="shared" ca="1" si="20"/>
        <v>0</v>
      </c>
      <c r="AR69" s="171"/>
      <c r="AS69" s="140">
        <f t="shared" ca="1" si="21"/>
        <v>0</v>
      </c>
      <c r="AT69" s="83">
        <f t="shared" ca="1" si="1"/>
        <v>0</v>
      </c>
    </row>
    <row r="70" spans="1:46" ht="15" customHeight="1">
      <c r="A70" s="85" t="s">
        <v>238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239</v>
      </c>
      <c r="B71" t="s">
        <v>66</v>
      </c>
      <c r="C71" s="4" t="s">
        <v>6</v>
      </c>
      <c r="D71" s="19">
        <f t="shared" si="0"/>
        <v>100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244</v>
      </c>
      <c r="B72" t="s">
        <v>245</v>
      </c>
      <c r="C72" s="4" t="s">
        <v>9</v>
      </c>
      <c r="D72" s="19">
        <f t="shared" si="0"/>
        <v>35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241</v>
      </c>
      <c r="B73" t="s">
        <v>66</v>
      </c>
      <c r="C73" s="4" t="s">
        <v>4</v>
      </c>
      <c r="D73" s="19">
        <f t="shared" si="0"/>
        <v>140</v>
      </c>
      <c r="E73" s="20">
        <f t="shared" si="2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122"/>
      <c r="AO73" s="147">
        <f t="shared" si="19"/>
        <v>0</v>
      </c>
      <c r="AP73" s="104"/>
      <c r="AQ73" s="100">
        <f t="shared" si="20"/>
        <v>0</v>
      </c>
      <c r="AR73" s="171"/>
      <c r="AS73" s="140">
        <f t="shared" si="21"/>
        <v>0</v>
      </c>
      <c r="AT73" s="83">
        <f t="shared" si="1"/>
        <v>0</v>
      </c>
    </row>
    <row r="74" spans="1:46" ht="15" customHeight="1">
      <c r="A74" s="85" t="s">
        <v>223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t="shared" ca="1" si="0"/>
        <v>100</v>
      </c>
      <c r="E74" s="20">
        <f t="shared" si="22"/>
        <v>0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/>
      <c r="O74" s="147">
        <f t="shared" ca="1" si="6"/>
        <v>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0</v>
      </c>
    </row>
    <row r="75" spans="1:46" ht="15" customHeight="1">
      <c r="A75" s="91" t="s">
        <v>367</v>
      </c>
      <c r="B75" s="14" t="s">
        <v>66</v>
      </c>
      <c r="C75" s="4" t="str">
        <f ca="1">IF($A75="","",INDEX(INDIRECT("'MA-Liste'!"&amp;$C$11),MATCH($A75,'MA-Liste'!$M:$M,FALSE)))</f>
        <v>E</v>
      </c>
      <c r="D75" s="19">
        <f t="shared" ca="1" si="0"/>
        <v>75</v>
      </c>
      <c r="E75" s="20">
        <f t="shared" si="22"/>
        <v>69.75</v>
      </c>
      <c r="F75" s="107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22"/>
      <c r="M75" s="147">
        <f t="shared" ca="1" si="5"/>
        <v>0</v>
      </c>
      <c r="N75" s="122">
        <v>69.75</v>
      </c>
      <c r="O75" s="147">
        <f t="shared" ca="1" si="6"/>
        <v>5231.25</v>
      </c>
      <c r="P75" s="104"/>
      <c r="Q75" s="100">
        <f t="shared" ca="1" si="7"/>
        <v>0</v>
      </c>
      <c r="R75" s="183"/>
      <c r="S75" s="184">
        <f t="shared" ca="1" si="8"/>
        <v>0</v>
      </c>
      <c r="T75" s="183"/>
      <c r="U75" s="184">
        <f t="shared" ca="1" si="9"/>
        <v>0</v>
      </c>
      <c r="V75" s="122"/>
      <c r="W75" s="147">
        <f t="shared" ca="1" si="10"/>
        <v>0</v>
      </c>
      <c r="X75" s="122"/>
      <c r="Y75" s="147">
        <f t="shared" ca="1" si="11"/>
        <v>0</v>
      </c>
      <c r="Z75" s="122"/>
      <c r="AA75" s="184">
        <f t="shared" ca="1" si="12"/>
        <v>0</v>
      </c>
      <c r="AB75" s="104"/>
      <c r="AC75" s="100">
        <f t="shared" ca="1" si="13"/>
        <v>0</v>
      </c>
      <c r="AD75" s="122"/>
      <c r="AE75" s="147">
        <f t="shared" ca="1" si="14"/>
        <v>0</v>
      </c>
      <c r="AF75" s="122"/>
      <c r="AG75" s="147">
        <f t="shared" ca="1" si="15"/>
        <v>0</v>
      </c>
      <c r="AH75" s="122"/>
      <c r="AI75" s="147">
        <f t="shared" ca="1" si="16"/>
        <v>0</v>
      </c>
      <c r="AJ75" s="288"/>
      <c r="AK75" s="147">
        <f t="shared" ca="1" si="17"/>
        <v>0</v>
      </c>
      <c r="AL75" s="288"/>
      <c r="AM75" s="147">
        <f t="shared" ca="1" si="18"/>
        <v>0</v>
      </c>
      <c r="AN75" s="122"/>
      <c r="AO75" s="147">
        <f t="shared" ca="1" si="19"/>
        <v>0</v>
      </c>
      <c r="AP75" s="104"/>
      <c r="AQ75" s="100">
        <f t="shared" ca="1" si="20"/>
        <v>0</v>
      </c>
      <c r="AR75" s="171"/>
      <c r="AS75" s="140">
        <f t="shared" ca="1" si="21"/>
        <v>0</v>
      </c>
      <c r="AT75" s="83">
        <f t="shared" ca="1" si="1"/>
        <v>5231.25</v>
      </c>
    </row>
    <row r="76" spans="1:46" ht="15" customHeight="1">
      <c r="A76" s="91" t="s">
        <v>248</v>
      </c>
      <c r="B76" s="14" t="s">
        <v>66</v>
      </c>
      <c r="C76" s="18" t="s">
        <v>6</v>
      </c>
      <c r="D76" s="19">
        <f t="shared" si="0"/>
        <v>100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249</v>
      </c>
      <c r="B77" s="14" t="s">
        <v>66</v>
      </c>
      <c r="C77" s="18" t="s">
        <v>8</v>
      </c>
      <c r="D77" s="19">
        <f t="shared" si="0"/>
        <v>60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250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251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1"/>
        <v>0</v>
      </c>
    </row>
    <row r="80" spans="1:46" ht="15" customHeight="1">
      <c r="A80" s="91" t="s">
        <v>252</v>
      </c>
      <c r="B80" s="14" t="s">
        <v>66</v>
      </c>
      <c r="C80" s="18" t="s">
        <v>5</v>
      </c>
      <c r="D80" s="19">
        <f t="shared" si="0"/>
        <v>118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ref="AT80:AT122" si="23">IF(D80="",0,D80*E80)</f>
        <v>0</v>
      </c>
    </row>
    <row r="81" spans="1:46" ht="15" customHeight="1">
      <c r="A81" s="91" t="s">
        <v>259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8.75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ref="M81:M124" si="24">IF($D81="",0,$D81*L81)</f>
        <v>0</v>
      </c>
      <c r="N81" s="122">
        <v>8.75</v>
      </c>
      <c r="O81" s="147">
        <f t="shared" ref="O81:O124" si="25">IF($D81="",0,$D81*N81)</f>
        <v>875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875</v>
      </c>
    </row>
    <row r="82" spans="1:46" ht="15" customHeight="1">
      <c r="A82" s="91" t="s">
        <v>255</v>
      </c>
      <c r="B82" s="14" t="s">
        <v>66</v>
      </c>
      <c r="C82" s="18" t="s">
        <v>6</v>
      </c>
      <c r="D82" s="19">
        <f t="shared" si="0"/>
        <v>100</v>
      </c>
      <c r="E82" s="20">
        <f t="shared" si="22"/>
        <v>0</v>
      </c>
      <c r="F82" s="75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24"/>
        <v>0</v>
      </c>
      <c r="N82" s="122"/>
      <c r="O82" s="147">
        <f t="shared" si="25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122"/>
      <c r="AO82" s="147">
        <f t="shared" si="19"/>
        <v>0</v>
      </c>
      <c r="AP82" s="104"/>
      <c r="AQ82" s="100">
        <f t="shared" si="20"/>
        <v>0</v>
      </c>
      <c r="AR82" s="171"/>
      <c r="AS82" s="140">
        <f t="shared" si="21"/>
        <v>0</v>
      </c>
      <c r="AT82" s="83">
        <f t="shared" si="23"/>
        <v>0</v>
      </c>
    </row>
    <row r="83" spans="1:46" ht="15" customHeight="1">
      <c r="A83" s="91" t="s">
        <v>260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263</v>
      </c>
      <c r="B84" t="str">
        <f>IF($A84="","",INDEX('MA-Liste'!$D:$D,MATCH($A84,'MA-Liste'!$M:$M,FALSE)))</f>
        <v>AeBo</v>
      </c>
      <c r="C84" s="4" t="str">
        <f ca="1">IF($A84="","",INDEX(INDIRECT("'MA-Liste'!"&amp;$C$11),MATCH($A84,'MA-Liste'!$M:$M,FALSE)))</f>
        <v>D</v>
      </c>
      <c r="D84" s="19">
        <f t="shared" ca="1" si="0"/>
        <v>100</v>
      </c>
      <c r="E84" s="20">
        <f t="shared" si="22"/>
        <v>0</v>
      </c>
      <c r="F84" s="75"/>
      <c r="G84" s="100">
        <f t="shared" ca="1" si="3"/>
        <v>0</v>
      </c>
      <c r="H84" s="122"/>
      <c r="I84" s="147">
        <f t="shared" ca="1" si="3"/>
        <v>0</v>
      </c>
      <c r="J84" s="122"/>
      <c r="K84" s="147">
        <f t="shared" ca="1" si="4"/>
        <v>0</v>
      </c>
      <c r="L84" s="122"/>
      <c r="M84" s="147">
        <f t="shared" ca="1" si="24"/>
        <v>0</v>
      </c>
      <c r="N84" s="122"/>
      <c r="O84" s="147">
        <f t="shared" ca="1" si="25"/>
        <v>0</v>
      </c>
      <c r="P84" s="104"/>
      <c r="Q84" s="100">
        <f t="shared" ca="1" si="7"/>
        <v>0</v>
      </c>
      <c r="R84" s="183"/>
      <c r="S84" s="184">
        <f t="shared" ca="1" si="8"/>
        <v>0</v>
      </c>
      <c r="T84" s="183"/>
      <c r="U84" s="184">
        <f t="shared" ca="1" si="9"/>
        <v>0</v>
      </c>
      <c r="V84" s="122"/>
      <c r="W84" s="147">
        <f t="shared" ca="1" si="10"/>
        <v>0</v>
      </c>
      <c r="X84" s="122"/>
      <c r="Y84" s="147">
        <f t="shared" ca="1" si="11"/>
        <v>0</v>
      </c>
      <c r="Z84" s="122"/>
      <c r="AA84" s="184">
        <f t="shared" ca="1" si="12"/>
        <v>0</v>
      </c>
      <c r="AB84" s="104"/>
      <c r="AC84" s="100">
        <f t="shared" ca="1" si="13"/>
        <v>0</v>
      </c>
      <c r="AD84" s="122"/>
      <c r="AE84" s="147">
        <f t="shared" ca="1" si="14"/>
        <v>0</v>
      </c>
      <c r="AF84" s="122"/>
      <c r="AG84" s="147">
        <f t="shared" ca="1" si="15"/>
        <v>0</v>
      </c>
      <c r="AH84" s="122"/>
      <c r="AI84" s="147">
        <f t="shared" ca="1" si="16"/>
        <v>0</v>
      </c>
      <c r="AJ84" s="288"/>
      <c r="AK84" s="147">
        <f t="shared" ca="1" si="17"/>
        <v>0</v>
      </c>
      <c r="AL84" s="288"/>
      <c r="AM84" s="147">
        <f t="shared" ca="1" si="18"/>
        <v>0</v>
      </c>
      <c r="AN84" s="122"/>
      <c r="AO84" s="147">
        <f t="shared" ca="1" si="19"/>
        <v>0</v>
      </c>
      <c r="AP84" s="104"/>
      <c r="AQ84" s="100">
        <f t="shared" ca="1" si="20"/>
        <v>0</v>
      </c>
      <c r="AR84" s="171"/>
      <c r="AS84" s="140">
        <f t="shared" ca="1" si="21"/>
        <v>0</v>
      </c>
      <c r="AT84" s="83">
        <f t="shared" ca="1" si="23"/>
        <v>0</v>
      </c>
    </row>
    <row r="85" spans="1:46" ht="15" customHeight="1">
      <c r="A85" s="91" t="s">
        <v>365</v>
      </c>
      <c r="B85" s="14" t="s">
        <v>66</v>
      </c>
      <c r="C85" s="18" t="s">
        <v>6</v>
      </c>
      <c r="D85" s="19">
        <f t="shared" ref="D85:D93" si="26">IF(OR($C85="",$C85=0),"",VLOOKUP($C85,Ansätze,$D$11,FALSE))</f>
        <v>100</v>
      </c>
      <c r="E85" s="20">
        <f t="shared" si="22"/>
        <v>4.75</v>
      </c>
      <c r="F85" s="75"/>
      <c r="G85" s="100">
        <f t="shared" ref="G85:G124" si="27">IF($D85="",0,$D85*F85)</f>
        <v>0</v>
      </c>
      <c r="H85" s="122"/>
      <c r="I85" s="147">
        <f t="shared" ref="I85:I124" si="28">IF($D85="",0,$D85*H85)</f>
        <v>0</v>
      </c>
      <c r="J85" s="122"/>
      <c r="K85" s="147">
        <f t="shared" si="4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>
        <v>4.75</v>
      </c>
      <c r="AI85" s="147">
        <f t="shared" si="16"/>
        <v>475</v>
      </c>
      <c r="AJ85" s="288"/>
      <c r="AK85" s="147">
        <f t="shared" si="17"/>
        <v>0</v>
      </c>
      <c r="AL85" s="288"/>
      <c r="AM85" s="147">
        <f t="shared" si="18"/>
        <v>0</v>
      </c>
      <c r="AN85" s="122"/>
      <c r="AO85" s="147">
        <f t="shared" si="19"/>
        <v>0</v>
      </c>
      <c r="AP85" s="104"/>
      <c r="AQ85" s="100">
        <f t="shared" si="20"/>
        <v>0</v>
      </c>
      <c r="AR85" s="171"/>
      <c r="AS85" s="140">
        <f t="shared" si="21"/>
        <v>0</v>
      </c>
      <c r="AT85" s="83">
        <f t="shared" si="23"/>
        <v>475</v>
      </c>
    </row>
    <row r="86" spans="1:46" ht="15" customHeight="1">
      <c r="A86" s="91" t="s">
        <v>274</v>
      </c>
      <c r="B86" s="14" t="s">
        <v>66</v>
      </c>
      <c r="C86" s="18" t="s">
        <v>9</v>
      </c>
      <c r="D86" s="19">
        <f t="shared" si="26"/>
        <v>35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ref="K86:K124" si="29">IF($D86="",0,$D86*J86)</f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ref="Q86:Q124" si="30">IF($D86="",0,$D86*P86)</f>
        <v>0</v>
      </c>
      <c r="R86" s="183"/>
      <c r="S86" s="184">
        <f t="shared" ref="S86:S124" si="31">IF($D86="",0,$D86*R86)</f>
        <v>0</v>
      </c>
      <c r="T86" s="183"/>
      <c r="U86" s="184">
        <f t="shared" ref="U86:U124" si="32">IF($D86="",0,$D86*T86)</f>
        <v>0</v>
      </c>
      <c r="V86" s="122"/>
      <c r="W86" s="147">
        <f t="shared" ref="W86:W124" si="33">IF($D86="",0,$D86*V86)</f>
        <v>0</v>
      </c>
      <c r="X86" s="122"/>
      <c r="Y86" s="147">
        <f t="shared" ref="Y86:Y124" si="34">IF($D86="",0,$D86*X86)</f>
        <v>0</v>
      </c>
      <c r="Z86" s="122"/>
      <c r="AA86" s="184">
        <f t="shared" ref="AA86:AA124" si="35">IF($D86="",0,$D86*Z86)</f>
        <v>0</v>
      </c>
      <c r="AB86" s="104"/>
      <c r="AC86" s="100">
        <f t="shared" ref="AC86:AC124" si="36">IF($D86="",0,$D86*AB86)</f>
        <v>0</v>
      </c>
      <c r="AD86" s="122"/>
      <c r="AE86" s="147">
        <f t="shared" ref="AE86:AE124" si="37">IF($D86="",0,$D86*AD86)</f>
        <v>0</v>
      </c>
      <c r="AF86" s="122"/>
      <c r="AG86" s="147">
        <f t="shared" ref="AG86:AG124" si="38">IF($D86="",0,$D86*AF86)</f>
        <v>0</v>
      </c>
      <c r="AH86" s="122"/>
      <c r="AI86" s="147">
        <f t="shared" ref="AI86:AI124" si="39">IF($D86="",0,$D86*AH86)</f>
        <v>0</v>
      </c>
      <c r="AJ86" s="288"/>
      <c r="AK86" s="147">
        <f t="shared" ref="AK86:AK124" si="40">IF($D86="",0,$D86*AJ86)</f>
        <v>0</v>
      </c>
      <c r="AL86" s="288"/>
      <c r="AM86" s="147">
        <f t="shared" ref="AM86:AM124" si="41">IF($D86="",0,$D86*AL86)</f>
        <v>0</v>
      </c>
      <c r="AN86" s="122"/>
      <c r="AO86" s="147">
        <f t="shared" ref="AO86:AO124" si="42">IF($D86="",0,$D86*AN86)</f>
        <v>0</v>
      </c>
      <c r="AP86" s="104"/>
      <c r="AQ86" s="100">
        <f t="shared" ref="AQ86:AQ124" si="43">IF($D86="",0,$D86*AP86)</f>
        <v>0</v>
      </c>
      <c r="AR86" s="171"/>
      <c r="AS86" s="140">
        <f t="shared" ref="AS86:AS124" si="44">IF($D86="",0,$D86*AR86)</f>
        <v>0</v>
      </c>
      <c r="AT86" s="83">
        <f t="shared" si="23"/>
        <v>0</v>
      </c>
    </row>
    <row r="87" spans="1:46" ht="15" customHeight="1">
      <c r="A87" s="91" t="s">
        <v>275</v>
      </c>
      <c r="B87" s="14" t="s">
        <v>66</v>
      </c>
      <c r="C87" s="18" t="s">
        <v>5</v>
      </c>
      <c r="D87" s="19">
        <f t="shared" si="26"/>
        <v>118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47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284</v>
      </c>
      <c r="B88" s="14" t="s">
        <v>66</v>
      </c>
      <c r="C88" s="18" t="s">
        <v>6</v>
      </c>
      <c r="D88" s="19">
        <f t="shared" si="26"/>
        <v>100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285</v>
      </c>
      <c r="B89" s="14" t="s">
        <v>66</v>
      </c>
      <c r="C89" s="18" t="s">
        <v>9</v>
      </c>
      <c r="D89" s="19">
        <f t="shared" si="26"/>
        <v>35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409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8.75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>
        <v>8.75</v>
      </c>
      <c r="M90" s="147">
        <f t="shared" si="24"/>
        <v>525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525</v>
      </c>
    </row>
    <row r="91" spans="1:46" ht="15" customHeight="1">
      <c r="A91" s="91" t="s">
        <v>286</v>
      </c>
      <c r="B91" s="14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91" t="s">
        <v>292</v>
      </c>
      <c r="B92" s="14" t="s">
        <v>66</v>
      </c>
      <c r="C92" s="18" t="s">
        <v>8</v>
      </c>
      <c r="D92" s="19">
        <f t="shared" si="26"/>
        <v>60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296</v>
      </c>
      <c r="B93" t="s">
        <v>66</v>
      </c>
      <c r="C93" s="18" t="s">
        <v>6</v>
      </c>
      <c r="D93" s="19">
        <f t="shared" si="26"/>
        <v>100</v>
      </c>
      <c r="E93" s="20">
        <f t="shared" si="22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308</v>
      </c>
      <c r="B94" t="s">
        <v>66</v>
      </c>
      <c r="C94" s="18" t="s">
        <v>5</v>
      </c>
      <c r="D94" s="19">
        <v>118</v>
      </c>
      <c r="E94" s="20">
        <f t="shared" ref="E94:E124" si="45">F94+H94+J94+L94+N94++V94+Z94+AH94+AN94+P94+R94+T94+AB94+AD94+AF94+AP94+AR94+X94+AJ94+AL94</f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318</v>
      </c>
      <c r="B95" s="14" t="s">
        <v>66</v>
      </c>
      <c r="C95" s="18" t="s">
        <v>9</v>
      </c>
      <c r="D95" s="19">
        <v>35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319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320</v>
      </c>
      <c r="B97" s="14" t="s">
        <v>66</v>
      </c>
      <c r="C97" s="18" t="s">
        <v>6</v>
      </c>
      <c r="D97" s="19">
        <v>100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85" t="s">
        <v>330</v>
      </c>
      <c r="B98" s="14" t="s">
        <v>66</v>
      </c>
      <c r="C98" s="18" t="s">
        <v>7</v>
      </c>
      <c r="D98" s="19">
        <v>75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22"/>
      <c r="W98" s="147">
        <f t="shared" si="33"/>
        <v>0</v>
      </c>
      <c r="X98" s="122"/>
      <c r="Y98" s="147">
        <f t="shared" si="34"/>
        <v>0</v>
      </c>
      <c r="Z98" s="122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386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387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388</v>
      </c>
      <c r="B101" s="14" t="s">
        <v>66</v>
      </c>
      <c r="C101" s="18" t="s">
        <v>9</v>
      </c>
      <c r="D101" s="19">
        <v>35</v>
      </c>
      <c r="E101" s="20">
        <f t="shared" si="45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91" t="s">
        <v>389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336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22"/>
      <c r="I103" s="147">
        <f t="shared" si="28"/>
        <v>0</v>
      </c>
      <c r="J103" s="122"/>
      <c r="K103" s="147">
        <f t="shared" si="29"/>
        <v>0</v>
      </c>
      <c r="L103" s="122"/>
      <c r="M103" s="147">
        <f t="shared" si="24"/>
        <v>0</v>
      </c>
      <c r="N103" s="122"/>
      <c r="O103" s="147">
        <f t="shared" si="25"/>
        <v>0</v>
      </c>
      <c r="P103" s="104"/>
      <c r="Q103" s="100">
        <f t="shared" si="30"/>
        <v>0</v>
      </c>
      <c r="R103" s="183"/>
      <c r="S103" s="184">
        <f t="shared" si="31"/>
        <v>0</v>
      </c>
      <c r="T103" s="183"/>
      <c r="U103" s="184">
        <f t="shared" si="32"/>
        <v>0</v>
      </c>
      <c r="V103" s="183"/>
      <c r="W103" s="184">
        <f t="shared" si="33"/>
        <v>0</v>
      </c>
      <c r="X103" s="183"/>
      <c r="Y103" s="184">
        <f t="shared" si="34"/>
        <v>0</v>
      </c>
      <c r="Z103" s="183"/>
      <c r="AA103" s="184">
        <f t="shared" si="35"/>
        <v>0</v>
      </c>
      <c r="AB103" s="104"/>
      <c r="AC103" s="100">
        <f t="shared" si="36"/>
        <v>0</v>
      </c>
      <c r="AD103" s="122"/>
      <c r="AE103" s="147">
        <f t="shared" si="37"/>
        <v>0</v>
      </c>
      <c r="AF103" s="122"/>
      <c r="AG103" s="147">
        <f t="shared" si="38"/>
        <v>0</v>
      </c>
      <c r="AH103" s="122"/>
      <c r="AI103" s="147">
        <f t="shared" si="39"/>
        <v>0</v>
      </c>
      <c r="AJ103" s="288"/>
      <c r="AK103" s="147">
        <f t="shared" si="40"/>
        <v>0</v>
      </c>
      <c r="AL103" s="288"/>
      <c r="AM103" s="147">
        <f t="shared" si="41"/>
        <v>0</v>
      </c>
      <c r="AN103" s="122"/>
      <c r="AO103" s="147">
        <f t="shared" si="42"/>
        <v>0</v>
      </c>
      <c r="AP103" s="104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340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343</v>
      </c>
      <c r="B105" s="14" t="s">
        <v>66</v>
      </c>
      <c r="C105" s="18" t="s">
        <v>9</v>
      </c>
      <c r="D105" s="19">
        <v>35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348</v>
      </c>
      <c r="B106" s="14" t="s">
        <v>66</v>
      </c>
      <c r="C106" s="18" t="s">
        <v>4</v>
      </c>
      <c r="D106" s="19">
        <v>140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85" t="s">
        <v>355</v>
      </c>
      <c r="B107" s="14" t="s">
        <v>66</v>
      </c>
      <c r="C107" s="18" t="s">
        <v>8</v>
      </c>
      <c r="D107" s="19">
        <v>60</v>
      </c>
      <c r="E107" s="20">
        <f t="shared" si="45"/>
        <v>0</v>
      </c>
      <c r="F107" s="75"/>
      <c r="G107" s="100">
        <f t="shared" si="27"/>
        <v>0</v>
      </c>
      <c r="H107" s="107"/>
      <c r="I107" s="147">
        <f t="shared" si="28"/>
        <v>0</v>
      </c>
      <c r="J107" s="214"/>
      <c r="K107" s="147">
        <f t="shared" si="29"/>
        <v>0</v>
      </c>
      <c r="L107" s="214"/>
      <c r="M107" s="147">
        <f t="shared" si="24"/>
        <v>0</v>
      </c>
      <c r="N107" s="214"/>
      <c r="O107" s="147">
        <f t="shared" si="25"/>
        <v>0</v>
      </c>
      <c r="P107" s="75"/>
      <c r="Q107" s="100">
        <f t="shared" si="30"/>
        <v>0</v>
      </c>
      <c r="R107" s="233"/>
      <c r="S107" s="184">
        <f t="shared" si="31"/>
        <v>0</v>
      </c>
      <c r="T107" s="234"/>
      <c r="U107" s="184">
        <f t="shared" si="32"/>
        <v>0</v>
      </c>
      <c r="V107" s="234"/>
      <c r="W107" s="184">
        <f t="shared" si="33"/>
        <v>0</v>
      </c>
      <c r="X107" s="283"/>
      <c r="Y107" s="281">
        <f t="shared" si="34"/>
        <v>0</v>
      </c>
      <c r="Z107" s="183"/>
      <c r="AA107" s="184">
        <f t="shared" si="35"/>
        <v>0</v>
      </c>
      <c r="AB107" s="75"/>
      <c r="AC107" s="100">
        <f t="shared" si="36"/>
        <v>0</v>
      </c>
      <c r="AD107" s="107"/>
      <c r="AE107" s="147">
        <f t="shared" si="37"/>
        <v>0</v>
      </c>
      <c r="AF107" s="107"/>
      <c r="AG107" s="147">
        <f t="shared" si="38"/>
        <v>0</v>
      </c>
      <c r="AH107" s="107"/>
      <c r="AI107" s="147">
        <f t="shared" si="39"/>
        <v>0</v>
      </c>
      <c r="AJ107" s="289"/>
      <c r="AK107" s="146">
        <f t="shared" si="40"/>
        <v>0</v>
      </c>
      <c r="AL107" s="289"/>
      <c r="AM107" s="146">
        <f t="shared" si="41"/>
        <v>0</v>
      </c>
      <c r="AN107" s="107"/>
      <c r="AO107" s="147">
        <f t="shared" si="42"/>
        <v>0</v>
      </c>
      <c r="AP107" s="75"/>
      <c r="AQ107" s="100">
        <f t="shared" si="43"/>
        <v>0</v>
      </c>
      <c r="AR107" s="171"/>
      <c r="AS107" s="140">
        <f t="shared" si="44"/>
        <v>0</v>
      </c>
      <c r="AT107" s="83">
        <f t="shared" si="23"/>
        <v>0</v>
      </c>
    </row>
    <row r="108" spans="1:46" ht="15" customHeight="1">
      <c r="A108" s="91" t="s">
        <v>372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ref="D108:D110" ca="1" si="46">IF(OR($C108="",$C108=0),"",VLOOKUP($C108,Ansätze,$D$11,FALSE))</f>
        <v>35</v>
      </c>
      <c r="E108" s="20">
        <f t="shared" si="45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370</v>
      </c>
      <c r="B109" s="14" t="s">
        <v>66</v>
      </c>
      <c r="C109" s="18" t="str">
        <f ca="1">IF($A109="","",INDEX(INDIRECT("'MA-Liste'!"&amp;$C$11),MATCH($A109,'MA-Liste'!$M:$M,FALSE)))</f>
        <v>G</v>
      </c>
      <c r="D109" s="19">
        <f t="shared" ca="1" si="46"/>
        <v>35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381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f t="shared" ca="1" si="46"/>
        <v>118</v>
      </c>
      <c r="E110" s="20">
        <f t="shared" si="45"/>
        <v>0</v>
      </c>
      <c r="F110" s="75"/>
      <c r="G110" s="100">
        <f t="shared" ca="1" si="27"/>
        <v>0</v>
      </c>
      <c r="H110" s="107"/>
      <c r="I110" s="147">
        <f t="shared" ca="1" si="28"/>
        <v>0</v>
      </c>
      <c r="J110" s="214"/>
      <c r="K110" s="147">
        <f t="shared" ca="1" si="29"/>
        <v>0</v>
      </c>
      <c r="L110" s="214"/>
      <c r="M110" s="147">
        <f t="shared" ca="1" si="24"/>
        <v>0</v>
      </c>
      <c r="N110" s="214"/>
      <c r="O110" s="147">
        <f t="shared" ca="1" si="25"/>
        <v>0</v>
      </c>
      <c r="P110" s="75"/>
      <c r="Q110" s="100">
        <f t="shared" ca="1" si="30"/>
        <v>0</v>
      </c>
      <c r="R110" s="233"/>
      <c r="S110" s="184">
        <f t="shared" ca="1" si="31"/>
        <v>0</v>
      </c>
      <c r="T110" s="234"/>
      <c r="U110" s="184">
        <f t="shared" ca="1" si="32"/>
        <v>0</v>
      </c>
      <c r="V110" s="234"/>
      <c r="W110" s="184">
        <f t="shared" ca="1" si="33"/>
        <v>0</v>
      </c>
      <c r="X110" s="283"/>
      <c r="Y110" s="281">
        <f t="shared" ca="1" si="34"/>
        <v>0</v>
      </c>
      <c r="Z110" s="183"/>
      <c r="AA110" s="184">
        <f t="shared" ca="1" si="35"/>
        <v>0</v>
      </c>
      <c r="AB110" s="75"/>
      <c r="AC110" s="100">
        <f t="shared" ca="1" si="36"/>
        <v>0</v>
      </c>
      <c r="AD110" s="107"/>
      <c r="AE110" s="147">
        <f t="shared" ca="1" si="37"/>
        <v>0</v>
      </c>
      <c r="AF110" s="107"/>
      <c r="AG110" s="147">
        <f t="shared" ca="1" si="38"/>
        <v>0</v>
      </c>
      <c r="AH110" s="107"/>
      <c r="AI110" s="147">
        <f t="shared" ca="1" si="39"/>
        <v>0</v>
      </c>
      <c r="AJ110" s="289"/>
      <c r="AK110" s="146">
        <f t="shared" ca="1" si="40"/>
        <v>0</v>
      </c>
      <c r="AL110" s="289"/>
      <c r="AM110" s="146">
        <f t="shared" ca="1" si="41"/>
        <v>0</v>
      </c>
      <c r="AN110" s="107"/>
      <c r="AO110" s="147">
        <f t="shared" ca="1" si="42"/>
        <v>0</v>
      </c>
      <c r="AP110" s="75"/>
      <c r="AQ110" s="100">
        <f t="shared" ca="1" si="43"/>
        <v>0</v>
      </c>
      <c r="AR110" s="171"/>
      <c r="AS110" s="140">
        <f t="shared" ca="1" si="44"/>
        <v>0</v>
      </c>
      <c r="AT110" s="83">
        <f t="shared" ca="1" si="23"/>
        <v>0</v>
      </c>
    </row>
    <row r="111" spans="1:46" ht="15" customHeight="1">
      <c r="A111" s="91" t="s">
        <v>395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407</v>
      </c>
      <c r="B112" s="14" t="s">
        <v>66</v>
      </c>
      <c r="C112" s="18" t="str">
        <f ca="1">IF($A112="","",INDEX(INDIRECT("'MA-Liste'!"&amp;$C$11),MATCH($A112,'MA-Liste'!$M:$M,FALSE)))</f>
        <v>C</v>
      </c>
      <c r="D112" s="19">
        <v>118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416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22.25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>
        <v>22.25</v>
      </c>
      <c r="AI113" s="147">
        <f t="shared" si="39"/>
        <v>2225</v>
      </c>
      <c r="AJ113" s="289"/>
      <c r="AK113" s="146">
        <f t="shared" si="40"/>
        <v>0</v>
      </c>
      <c r="AL113" s="289"/>
      <c r="AM113" s="146">
        <f t="shared" si="41"/>
        <v>0</v>
      </c>
      <c r="AN113" s="107"/>
      <c r="AO113" s="147">
        <f t="shared" si="42"/>
        <v>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2225</v>
      </c>
    </row>
    <row r="114" spans="1:47" ht="15" customHeight="1">
      <c r="A114" s="91" t="s">
        <v>420</v>
      </c>
      <c r="B114" s="14" t="s">
        <v>66</v>
      </c>
      <c r="C114" s="18" t="str">
        <f ca="1">IF($A114="","",INDEX(INDIRECT("'MA-Liste'!"&amp;$C$11),MATCH($A114,'MA-Liste'!$M:$M,FALSE)))</f>
        <v>D</v>
      </c>
      <c r="D114" s="19">
        <v>100</v>
      </c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421</v>
      </c>
      <c r="B115" s="14" t="s">
        <v>66</v>
      </c>
      <c r="C115" s="18" t="s">
        <v>5</v>
      </c>
      <c r="D115" s="19">
        <v>118</v>
      </c>
      <c r="E115" s="20">
        <f t="shared" si="45"/>
        <v>17.75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>
        <v>13.25</v>
      </c>
      <c r="W115" s="147">
        <f t="shared" si="33"/>
        <v>1563.5</v>
      </c>
      <c r="X115" s="283">
        <v>4.5</v>
      </c>
      <c r="Y115" s="310">
        <f t="shared" si="34"/>
        <v>531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2094.5</v>
      </c>
    </row>
    <row r="116" spans="1:47" ht="15" customHeight="1">
      <c r="A116" s="91" t="s">
        <v>425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310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429</v>
      </c>
      <c r="B117" s="14" t="s">
        <v>66</v>
      </c>
      <c r="C117" s="18" t="s">
        <v>7</v>
      </c>
      <c r="D117" s="19">
        <v>75</v>
      </c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84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9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ht="15" customHeight="1">
      <c r="A118" s="91" t="s">
        <v>436</v>
      </c>
      <c r="B118" s="14" t="s">
        <v>66</v>
      </c>
      <c r="C118" s="18" t="s">
        <v>7</v>
      </c>
      <c r="D118" s="19">
        <v>75</v>
      </c>
      <c r="E118" s="20">
        <f t="shared" si="45"/>
        <v>0</v>
      </c>
      <c r="F118" s="75"/>
      <c r="G118" s="100">
        <f t="shared" si="27"/>
        <v>0</v>
      </c>
      <c r="H118" s="107"/>
      <c r="I118" s="147">
        <f t="shared" si="28"/>
        <v>0</v>
      </c>
      <c r="J118" s="214"/>
      <c r="K118" s="147">
        <f t="shared" si="29"/>
        <v>0</v>
      </c>
      <c r="L118" s="214"/>
      <c r="M118" s="147">
        <f t="shared" si="24"/>
        <v>0</v>
      </c>
      <c r="N118" s="214"/>
      <c r="O118" s="147">
        <f t="shared" si="25"/>
        <v>0</v>
      </c>
      <c r="P118" s="75"/>
      <c r="Q118" s="100">
        <f t="shared" si="30"/>
        <v>0</v>
      </c>
      <c r="R118" s="233"/>
      <c r="S118" s="184">
        <f t="shared" si="31"/>
        <v>0</v>
      </c>
      <c r="T118" s="234"/>
      <c r="U118" s="184">
        <f t="shared" si="32"/>
        <v>0</v>
      </c>
      <c r="V118" s="234"/>
      <c r="W118" s="147">
        <f t="shared" si="33"/>
        <v>0</v>
      </c>
      <c r="X118" s="283"/>
      <c r="Y118" s="281">
        <f t="shared" si="34"/>
        <v>0</v>
      </c>
      <c r="Z118" s="183"/>
      <c r="AA118" s="184">
        <f t="shared" si="35"/>
        <v>0</v>
      </c>
      <c r="AB118" s="75"/>
      <c r="AC118" s="100">
        <f t="shared" si="36"/>
        <v>0</v>
      </c>
      <c r="AD118" s="107"/>
      <c r="AE118" s="147">
        <f t="shared" si="37"/>
        <v>0</v>
      </c>
      <c r="AF118" s="107"/>
      <c r="AG118" s="147">
        <f t="shared" si="38"/>
        <v>0</v>
      </c>
      <c r="AH118" s="107"/>
      <c r="AI118" s="147">
        <f t="shared" si="39"/>
        <v>0</v>
      </c>
      <c r="AJ118" s="289"/>
      <c r="AK118" s="146">
        <f t="shared" si="40"/>
        <v>0</v>
      </c>
      <c r="AL118" s="289"/>
      <c r="AM118" s="146">
        <f t="shared" si="41"/>
        <v>0</v>
      </c>
      <c r="AN118" s="107"/>
      <c r="AO118" s="147">
        <f t="shared" si="42"/>
        <v>0</v>
      </c>
      <c r="AP118" s="75"/>
      <c r="AQ118" s="100">
        <f t="shared" si="43"/>
        <v>0</v>
      </c>
      <c r="AR118" s="171"/>
      <c r="AS118" s="140">
        <f t="shared" si="44"/>
        <v>0</v>
      </c>
      <c r="AT118" s="83">
        <f t="shared" si="23"/>
        <v>0</v>
      </c>
    </row>
    <row r="119" spans="1:47" ht="15" customHeight="1">
      <c r="A119" s="91" t="s">
        <v>437</v>
      </c>
      <c r="B119" s="14" t="s">
        <v>66</v>
      </c>
      <c r="C119" s="18" t="s">
        <v>6</v>
      </c>
      <c r="D119" s="19">
        <v>100</v>
      </c>
      <c r="E119" s="20">
        <f t="shared" si="45"/>
        <v>0</v>
      </c>
      <c r="F119" s="75"/>
      <c r="G119" s="100">
        <f t="shared" si="27"/>
        <v>0</v>
      </c>
      <c r="H119" s="107"/>
      <c r="I119" s="147">
        <f t="shared" si="28"/>
        <v>0</v>
      </c>
      <c r="J119" s="214"/>
      <c r="K119" s="147">
        <f t="shared" si="29"/>
        <v>0</v>
      </c>
      <c r="L119" s="214"/>
      <c r="M119" s="147">
        <f t="shared" si="24"/>
        <v>0</v>
      </c>
      <c r="N119" s="214"/>
      <c r="O119" s="147">
        <f t="shared" si="25"/>
        <v>0</v>
      </c>
      <c r="P119" s="75"/>
      <c r="Q119" s="100">
        <f t="shared" si="30"/>
        <v>0</v>
      </c>
      <c r="R119" s="233"/>
      <c r="S119" s="184">
        <f t="shared" si="31"/>
        <v>0</v>
      </c>
      <c r="T119" s="234"/>
      <c r="U119" s="184">
        <f t="shared" si="32"/>
        <v>0</v>
      </c>
      <c r="V119" s="234"/>
      <c r="W119" s="184">
        <f t="shared" si="33"/>
        <v>0</v>
      </c>
      <c r="X119" s="283"/>
      <c r="Y119" s="281">
        <f t="shared" si="34"/>
        <v>0</v>
      </c>
      <c r="Z119" s="183"/>
      <c r="AA119" s="184">
        <f t="shared" si="35"/>
        <v>0</v>
      </c>
      <c r="AB119" s="75"/>
      <c r="AC119" s="100">
        <f t="shared" si="36"/>
        <v>0</v>
      </c>
      <c r="AD119" s="107"/>
      <c r="AE119" s="147">
        <f t="shared" si="37"/>
        <v>0</v>
      </c>
      <c r="AF119" s="107"/>
      <c r="AG119" s="147">
        <f t="shared" si="38"/>
        <v>0</v>
      </c>
      <c r="AH119" s="107"/>
      <c r="AI119" s="147">
        <f t="shared" si="39"/>
        <v>0</v>
      </c>
      <c r="AJ119" s="289"/>
      <c r="AK119" s="146">
        <f t="shared" si="40"/>
        <v>0</v>
      </c>
      <c r="AL119" s="289"/>
      <c r="AM119" s="146">
        <f t="shared" si="41"/>
        <v>0</v>
      </c>
      <c r="AN119" s="107"/>
      <c r="AO119" s="147">
        <f t="shared" si="42"/>
        <v>0</v>
      </c>
      <c r="AP119" s="75"/>
      <c r="AQ119" s="100">
        <f t="shared" si="43"/>
        <v>0</v>
      </c>
      <c r="AR119" s="171"/>
      <c r="AS119" s="140">
        <f t="shared" si="44"/>
        <v>0</v>
      </c>
      <c r="AT119" s="83">
        <f t="shared" si="23"/>
        <v>0</v>
      </c>
    </row>
    <row r="120" spans="1:47" ht="15" customHeight="1">
      <c r="A120" s="91" t="s">
        <v>438</v>
      </c>
      <c r="B120" s="14" t="s">
        <v>66</v>
      </c>
      <c r="C120" s="18" t="s">
        <v>9</v>
      </c>
      <c r="D120" s="19">
        <v>35</v>
      </c>
      <c r="E120" s="20">
        <f t="shared" si="45"/>
        <v>4.5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>
        <v>4.5</v>
      </c>
      <c r="O120" s="147">
        <f t="shared" si="25"/>
        <v>157.5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/>
      <c r="AI120" s="147">
        <f t="shared" si="39"/>
        <v>0</v>
      </c>
      <c r="AJ120" s="289"/>
      <c r="AK120" s="146">
        <f t="shared" si="40"/>
        <v>0</v>
      </c>
      <c r="AL120" s="289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157.5</v>
      </c>
    </row>
    <row r="121" spans="1:47" ht="15" customHeight="1">
      <c r="A121" s="91" t="s">
        <v>442</v>
      </c>
      <c r="B121" s="14" t="s">
        <v>66</v>
      </c>
      <c r="C121" s="18" t="s">
        <v>4</v>
      </c>
      <c r="D121" s="19">
        <v>140</v>
      </c>
      <c r="E121" s="20">
        <f t="shared" si="45"/>
        <v>2</v>
      </c>
      <c r="F121" s="75"/>
      <c r="G121" s="100">
        <f t="shared" si="27"/>
        <v>0</v>
      </c>
      <c r="H121" s="107"/>
      <c r="I121" s="147">
        <f t="shared" si="28"/>
        <v>0</v>
      </c>
      <c r="J121" s="214"/>
      <c r="K121" s="147">
        <f t="shared" si="29"/>
        <v>0</v>
      </c>
      <c r="L121" s="214"/>
      <c r="M121" s="147">
        <f t="shared" si="24"/>
        <v>0</v>
      </c>
      <c r="N121" s="214"/>
      <c r="O121" s="147">
        <f t="shared" si="25"/>
        <v>0</v>
      </c>
      <c r="P121" s="75"/>
      <c r="Q121" s="100">
        <f t="shared" si="30"/>
        <v>0</v>
      </c>
      <c r="R121" s="233"/>
      <c r="S121" s="184">
        <f t="shared" si="31"/>
        <v>0</v>
      </c>
      <c r="T121" s="234"/>
      <c r="U121" s="184">
        <f t="shared" si="32"/>
        <v>0</v>
      </c>
      <c r="V121" s="234"/>
      <c r="W121" s="184">
        <f t="shared" si="33"/>
        <v>0</v>
      </c>
      <c r="X121" s="283"/>
      <c r="Y121" s="281">
        <f t="shared" si="34"/>
        <v>0</v>
      </c>
      <c r="Z121" s="183"/>
      <c r="AA121" s="184">
        <f t="shared" si="35"/>
        <v>0</v>
      </c>
      <c r="AB121" s="75"/>
      <c r="AC121" s="100">
        <f t="shared" si="36"/>
        <v>0</v>
      </c>
      <c r="AD121" s="107"/>
      <c r="AE121" s="147">
        <f t="shared" si="37"/>
        <v>0</v>
      </c>
      <c r="AF121" s="107"/>
      <c r="AG121" s="147">
        <f t="shared" si="38"/>
        <v>0</v>
      </c>
      <c r="AH121" s="107">
        <v>2</v>
      </c>
      <c r="AI121" s="147">
        <f t="shared" si="39"/>
        <v>280</v>
      </c>
      <c r="AJ121" s="289"/>
      <c r="AK121" s="146">
        <f t="shared" si="40"/>
        <v>0</v>
      </c>
      <c r="AL121" s="289"/>
      <c r="AM121" s="146">
        <f t="shared" si="41"/>
        <v>0</v>
      </c>
      <c r="AN121" s="107"/>
      <c r="AO121" s="147">
        <f t="shared" si="42"/>
        <v>0</v>
      </c>
      <c r="AP121" s="75"/>
      <c r="AQ121" s="100">
        <f t="shared" si="43"/>
        <v>0</v>
      </c>
      <c r="AR121" s="171"/>
      <c r="AS121" s="140">
        <f t="shared" si="44"/>
        <v>0</v>
      </c>
      <c r="AT121" s="83">
        <f t="shared" si="23"/>
        <v>280</v>
      </c>
    </row>
    <row r="122" spans="1:47" ht="15" customHeight="1">
      <c r="A122" s="91" t="s">
        <v>447</v>
      </c>
      <c r="B122" s="14" t="s">
        <v>66</v>
      </c>
      <c r="C122" s="18" t="s">
        <v>9</v>
      </c>
      <c r="D122" s="19">
        <v>35</v>
      </c>
      <c r="E122" s="20">
        <f t="shared" si="45"/>
        <v>6.5</v>
      </c>
      <c r="F122" s="75"/>
      <c r="G122" s="100">
        <f t="shared" si="27"/>
        <v>0</v>
      </c>
      <c r="H122" s="107"/>
      <c r="I122" s="147">
        <f t="shared" si="28"/>
        <v>0</v>
      </c>
      <c r="J122" s="214"/>
      <c r="K122" s="147">
        <f t="shared" si="29"/>
        <v>0</v>
      </c>
      <c r="L122" s="214"/>
      <c r="M122" s="147">
        <f t="shared" si="24"/>
        <v>0</v>
      </c>
      <c r="N122" s="214">
        <v>6.5</v>
      </c>
      <c r="O122" s="147">
        <f t="shared" si="25"/>
        <v>227.5</v>
      </c>
      <c r="P122" s="75"/>
      <c r="Q122" s="100">
        <f t="shared" si="30"/>
        <v>0</v>
      </c>
      <c r="R122" s="233"/>
      <c r="S122" s="184">
        <f t="shared" si="31"/>
        <v>0</v>
      </c>
      <c r="T122" s="234"/>
      <c r="U122" s="184">
        <f t="shared" si="32"/>
        <v>0</v>
      </c>
      <c r="V122" s="234"/>
      <c r="W122" s="184">
        <f t="shared" si="33"/>
        <v>0</v>
      </c>
      <c r="X122" s="283"/>
      <c r="Y122" s="281">
        <f t="shared" si="34"/>
        <v>0</v>
      </c>
      <c r="Z122" s="183"/>
      <c r="AA122" s="184">
        <f t="shared" si="35"/>
        <v>0</v>
      </c>
      <c r="AB122" s="75"/>
      <c r="AC122" s="100">
        <f t="shared" si="36"/>
        <v>0</v>
      </c>
      <c r="AD122" s="107"/>
      <c r="AE122" s="147">
        <f t="shared" si="37"/>
        <v>0</v>
      </c>
      <c r="AF122" s="107"/>
      <c r="AG122" s="147">
        <f t="shared" si="38"/>
        <v>0</v>
      </c>
      <c r="AH122" s="107"/>
      <c r="AI122" s="147">
        <f t="shared" si="39"/>
        <v>0</v>
      </c>
      <c r="AJ122" s="289"/>
      <c r="AK122" s="146">
        <f t="shared" si="40"/>
        <v>0</v>
      </c>
      <c r="AL122" s="289"/>
      <c r="AM122" s="146">
        <f t="shared" si="41"/>
        <v>0</v>
      </c>
      <c r="AN122" s="107"/>
      <c r="AO122" s="147">
        <f t="shared" si="42"/>
        <v>0</v>
      </c>
      <c r="AP122" s="75"/>
      <c r="AQ122" s="100">
        <f t="shared" si="43"/>
        <v>0</v>
      </c>
      <c r="AR122" s="171"/>
      <c r="AS122" s="140">
        <f t="shared" si="44"/>
        <v>0</v>
      </c>
      <c r="AT122" s="83">
        <f t="shared" si="23"/>
        <v>227.5</v>
      </c>
    </row>
    <row r="123" spans="1:47" ht="15" customHeight="1">
      <c r="A123" s="91" t="s">
        <v>450</v>
      </c>
      <c r="B123" s="14" t="s">
        <v>66</v>
      </c>
      <c r="C123" s="18" t="s">
        <v>8</v>
      </c>
      <c r="D123" s="19">
        <v>60</v>
      </c>
      <c r="E123" s="20">
        <f t="shared" ref="E123" si="47">F123+H123+J123+L123+N123++V123+Z123+AH123+AN123+P123+R123+T123+AB123+AD123+AF123+AP123+AR123+X123+AJ123+AL123</f>
        <v>4.5</v>
      </c>
      <c r="F123" s="75"/>
      <c r="G123" s="100">
        <f t="shared" ref="G123" si="48">IF($D123="",0,$D123*F123)</f>
        <v>0</v>
      </c>
      <c r="H123" s="107"/>
      <c r="I123" s="147">
        <f t="shared" ref="I123" si="49">IF($D123="",0,$D123*H123)</f>
        <v>0</v>
      </c>
      <c r="J123" s="214"/>
      <c r="K123" s="147">
        <f t="shared" ref="K123" si="50">IF($D123="",0,$D123*J123)</f>
        <v>0</v>
      </c>
      <c r="L123" s="214"/>
      <c r="M123" s="147">
        <f t="shared" ref="M123" si="51">IF($D123="",0,$D123*L123)</f>
        <v>0</v>
      </c>
      <c r="N123" s="214">
        <v>4.5</v>
      </c>
      <c r="O123" s="147">
        <f t="shared" ref="O123" si="52">IF($D123="",0,$D123*N123)</f>
        <v>270</v>
      </c>
      <c r="P123" s="75"/>
      <c r="Q123" s="100">
        <f t="shared" ref="Q123" si="53">IF($D123="",0,$D123*P123)</f>
        <v>0</v>
      </c>
      <c r="R123" s="233"/>
      <c r="S123" s="184">
        <f t="shared" ref="S123" si="54">IF($D123="",0,$D123*R123)</f>
        <v>0</v>
      </c>
      <c r="T123" s="234"/>
      <c r="U123" s="184">
        <f t="shared" ref="U123" si="55">IF($D123="",0,$D123*T123)</f>
        <v>0</v>
      </c>
      <c r="V123" s="234"/>
      <c r="W123" s="184">
        <f t="shared" ref="W123" si="56">IF($D123="",0,$D123*V123)</f>
        <v>0</v>
      </c>
      <c r="X123" s="283"/>
      <c r="Y123" s="281">
        <f t="shared" ref="Y123" si="57">IF($D123="",0,$D123*X123)</f>
        <v>0</v>
      </c>
      <c r="Z123" s="183"/>
      <c r="AA123" s="184">
        <f t="shared" ref="AA123" si="58">IF($D123="",0,$D123*Z123)</f>
        <v>0</v>
      </c>
      <c r="AB123" s="75"/>
      <c r="AC123" s="100">
        <f t="shared" ref="AC123" si="59">IF($D123="",0,$D123*AB123)</f>
        <v>0</v>
      </c>
      <c r="AD123" s="107"/>
      <c r="AE123" s="147">
        <f t="shared" ref="AE123" si="60">IF($D123="",0,$D123*AD123)</f>
        <v>0</v>
      </c>
      <c r="AF123" s="107"/>
      <c r="AG123" s="147">
        <f t="shared" ref="AG123" si="61">IF($D123="",0,$D123*AF123)</f>
        <v>0</v>
      </c>
      <c r="AH123" s="107"/>
      <c r="AI123" s="147">
        <f t="shared" ref="AI123" si="62">IF($D123="",0,$D123*AH123)</f>
        <v>0</v>
      </c>
      <c r="AJ123" s="289"/>
      <c r="AK123" s="146">
        <f t="shared" ref="AK123" si="63">IF($D123="",0,$D123*AJ123)</f>
        <v>0</v>
      </c>
      <c r="AL123" s="289"/>
      <c r="AM123" s="146">
        <f t="shared" ref="AM123" si="64">IF($D123="",0,$D123*AL123)</f>
        <v>0</v>
      </c>
      <c r="AN123" s="107"/>
      <c r="AO123" s="147">
        <f t="shared" ref="AO123" si="65">IF($D123="",0,$D123*AN123)</f>
        <v>0</v>
      </c>
      <c r="AP123" s="75"/>
      <c r="AQ123" s="100">
        <f t="shared" ref="AQ123" si="66">IF($D123="",0,$D123*AP123)</f>
        <v>0</v>
      </c>
      <c r="AR123" s="171"/>
      <c r="AS123" s="140">
        <f t="shared" ref="AS123" si="67">IF($D123="",0,$D123*AR123)</f>
        <v>0</v>
      </c>
      <c r="AT123" s="83">
        <f t="shared" ref="AT123:AT124" si="68">IF(D123="",0,D123*E123)</f>
        <v>270</v>
      </c>
    </row>
    <row r="124" spans="1:47" ht="15" customHeight="1">
      <c r="A124" s="85"/>
      <c r="B124" s="14"/>
      <c r="C124" s="18"/>
      <c r="D124" s="19"/>
      <c r="E124" s="20">
        <f t="shared" si="45"/>
        <v>0</v>
      </c>
      <c r="F124" s="75"/>
      <c r="G124" s="100">
        <f t="shared" si="27"/>
        <v>0</v>
      </c>
      <c r="H124" s="107"/>
      <c r="I124" s="147">
        <f t="shared" si="28"/>
        <v>0</v>
      </c>
      <c r="J124" s="214"/>
      <c r="K124" s="147">
        <f t="shared" si="29"/>
        <v>0</v>
      </c>
      <c r="L124" s="214"/>
      <c r="M124" s="147">
        <f t="shared" si="24"/>
        <v>0</v>
      </c>
      <c r="N124" s="214"/>
      <c r="O124" s="147">
        <f t="shared" si="25"/>
        <v>0</v>
      </c>
      <c r="P124" s="75"/>
      <c r="Q124" s="100">
        <f t="shared" si="30"/>
        <v>0</v>
      </c>
      <c r="R124" s="233"/>
      <c r="S124" s="184">
        <f t="shared" si="31"/>
        <v>0</v>
      </c>
      <c r="T124" s="234"/>
      <c r="U124" s="184">
        <f t="shared" si="32"/>
        <v>0</v>
      </c>
      <c r="V124" s="234"/>
      <c r="W124" s="184">
        <f t="shared" si="33"/>
        <v>0</v>
      </c>
      <c r="X124" s="283"/>
      <c r="Y124" s="281">
        <f t="shared" si="34"/>
        <v>0</v>
      </c>
      <c r="Z124" s="183"/>
      <c r="AA124" s="184">
        <f t="shared" si="35"/>
        <v>0</v>
      </c>
      <c r="AB124" s="75"/>
      <c r="AC124" s="100">
        <f t="shared" si="36"/>
        <v>0</v>
      </c>
      <c r="AD124" s="107"/>
      <c r="AE124" s="147">
        <f t="shared" si="37"/>
        <v>0</v>
      </c>
      <c r="AF124" s="107"/>
      <c r="AG124" s="147">
        <f t="shared" si="38"/>
        <v>0</v>
      </c>
      <c r="AH124" s="107"/>
      <c r="AI124" s="147">
        <f t="shared" si="39"/>
        <v>0</v>
      </c>
      <c r="AJ124" s="289"/>
      <c r="AK124" s="146">
        <f t="shared" si="40"/>
        <v>0</v>
      </c>
      <c r="AL124" s="288"/>
      <c r="AM124" s="146">
        <f t="shared" si="41"/>
        <v>0</v>
      </c>
      <c r="AN124" s="107"/>
      <c r="AO124" s="147">
        <f t="shared" si="42"/>
        <v>0</v>
      </c>
      <c r="AP124" s="75"/>
      <c r="AQ124" s="100">
        <f t="shared" si="43"/>
        <v>0</v>
      </c>
      <c r="AR124" s="171"/>
      <c r="AS124" s="140">
        <f t="shared" si="44"/>
        <v>0</v>
      </c>
      <c r="AT124" s="83">
        <f t="shared" si="68"/>
        <v>0</v>
      </c>
    </row>
    <row r="125" spans="1:47" s="62" customFormat="1" ht="15" customHeight="1">
      <c r="A125" s="86"/>
      <c r="C125" s="63" t="s">
        <v>155</v>
      </c>
      <c r="D125" s="57"/>
      <c r="E125" s="20">
        <f t="shared" ref="E125" si="69">F125+H125+J125+P125+R125+T125+AB125+AD125+AF125+AP125+AR125</f>
        <v>0</v>
      </c>
      <c r="F125" s="76">
        <f>SUM(F12:F124)</f>
        <v>0</v>
      </c>
      <c r="G125" s="77"/>
      <c r="H125" s="154">
        <f>SUM(H12:H124)</f>
        <v>0</v>
      </c>
      <c r="I125" s="155"/>
      <c r="J125" s="207">
        <f>SUM(J12:J124)</f>
        <v>0</v>
      </c>
      <c r="K125" s="207"/>
      <c r="L125" s="290">
        <f>SUM(L12:L124)</f>
        <v>9.75</v>
      </c>
      <c r="M125" s="207"/>
      <c r="N125" s="290">
        <f>SUM(N12:N124)</f>
        <v>185.25</v>
      </c>
      <c r="O125" s="207"/>
      <c r="P125" s="76">
        <f>SUM(P12:P124)</f>
        <v>0</v>
      </c>
      <c r="Q125" s="77"/>
      <c r="R125" s="185">
        <f>SUM(R12:R124)</f>
        <v>0</v>
      </c>
      <c r="S125" s="186"/>
      <c r="T125" s="212">
        <f>SUM(T12:T124)</f>
        <v>0</v>
      </c>
      <c r="U125" s="212"/>
      <c r="V125" s="279">
        <f>SUM(V12:V124)</f>
        <v>127.25</v>
      </c>
      <c r="W125" s="212"/>
      <c r="X125" s="284">
        <f>SUM(X12:X124)</f>
        <v>4.5</v>
      </c>
      <c r="Y125" s="212"/>
      <c r="Z125" s="279">
        <f>SUM(Z12:Z124)</f>
        <v>1.25</v>
      </c>
      <c r="AA125" s="212"/>
      <c r="AB125" s="76">
        <f>SUM(AB12:AB124)</f>
        <v>0</v>
      </c>
      <c r="AC125" s="77"/>
      <c r="AD125" s="154">
        <f>SUM(AD12:AD124)</f>
        <v>0</v>
      </c>
      <c r="AE125" s="155"/>
      <c r="AF125" s="154">
        <f>SUM(AF12:AF124)</f>
        <v>0</v>
      </c>
      <c r="AG125" s="155"/>
      <c r="AH125" s="285">
        <f>SUM(AH12:AH124)</f>
        <v>55.25</v>
      </c>
      <c r="AI125" s="155"/>
      <c r="AJ125" s="207">
        <f>SUM(AJ12:AJ124)</f>
        <v>0</v>
      </c>
      <c r="AK125" s="207"/>
      <c r="AL125" s="207">
        <f>SUM(AL12:AL124)</f>
        <v>15.5</v>
      </c>
      <c r="AM125" s="207"/>
      <c r="AN125" s="285">
        <f>SUM(AN12:AN124)</f>
        <v>1.5</v>
      </c>
      <c r="AO125" s="155"/>
      <c r="AP125" s="76">
        <f>SUM(AP12:AP124)</f>
        <v>0</v>
      </c>
      <c r="AQ125" s="77"/>
      <c r="AR125" s="77">
        <f>SUM(AR12:AR124)</f>
        <v>0</v>
      </c>
      <c r="AS125" s="77"/>
      <c r="AT125" s="77"/>
    </row>
    <row r="126" spans="1:47" ht="9.75" customHeight="1">
      <c r="A126" s="87"/>
      <c r="B126" s="40"/>
      <c r="C126" s="69"/>
      <c r="D126" s="70"/>
      <c r="E126" s="70"/>
      <c r="F126" s="78"/>
      <c r="G126" s="79"/>
      <c r="H126" s="156"/>
      <c r="I126" s="157"/>
      <c r="J126" s="208"/>
      <c r="K126" s="208"/>
      <c r="L126" s="208"/>
      <c r="M126" s="208"/>
      <c r="N126" s="208"/>
      <c r="O126" s="208"/>
      <c r="P126" s="78"/>
      <c r="Q126" s="79"/>
      <c r="R126" s="187"/>
      <c r="S126" s="188"/>
      <c r="T126" s="213"/>
      <c r="U126" s="213"/>
      <c r="V126" s="213"/>
      <c r="W126" s="213"/>
      <c r="X126" s="213"/>
      <c r="Y126" s="213"/>
      <c r="Z126" s="213"/>
      <c r="AA126" s="213"/>
      <c r="AB126" s="78"/>
      <c r="AC126" s="79"/>
      <c r="AD126" s="156"/>
      <c r="AE126" s="157"/>
      <c r="AF126" s="156"/>
      <c r="AG126" s="157"/>
      <c r="AH126" s="156"/>
      <c r="AI126" s="157"/>
      <c r="AJ126" s="208"/>
      <c r="AK126" s="208"/>
      <c r="AL126" s="208"/>
      <c r="AM126" s="208"/>
      <c r="AN126" s="156"/>
      <c r="AO126" s="157"/>
      <c r="AP126" s="78"/>
      <c r="AQ126" s="79"/>
      <c r="AR126" s="70"/>
      <c r="AS126" s="70"/>
      <c r="AT126" s="70"/>
      <c r="AU126" s="65"/>
    </row>
    <row r="127" spans="1:47" s="14" customFormat="1" ht="15" customHeight="1">
      <c r="A127" s="159"/>
      <c r="B127" s="159"/>
      <c r="C127" s="67" t="s">
        <v>156</v>
      </c>
      <c r="D127" s="160"/>
      <c r="E127" s="161"/>
      <c r="F127" s="80"/>
      <c r="G127" s="81">
        <f ca="1">SUM(G12:G126)</f>
        <v>0</v>
      </c>
      <c r="H127" s="80"/>
      <c r="I127" s="81">
        <f ca="1">SUM(I12:I126)</f>
        <v>0</v>
      </c>
      <c r="J127" s="97"/>
      <c r="K127" s="97">
        <f ca="1">SUM(K12:K126)</f>
        <v>0</v>
      </c>
      <c r="L127" s="97"/>
      <c r="M127" s="305">
        <f ca="1">SUM(M12:M126)</f>
        <v>643</v>
      </c>
      <c r="N127" s="97"/>
      <c r="O127" s="305">
        <f ca="1">SUM(O12:O126)</f>
        <v>17965.25</v>
      </c>
      <c r="P127" s="80"/>
      <c r="Q127" s="81">
        <f ca="1">SUM(Q12:Q126)</f>
        <v>0</v>
      </c>
      <c r="R127" s="80"/>
      <c r="S127" s="81">
        <f ca="1">SUM(S12:S126)</f>
        <v>0</v>
      </c>
      <c r="T127" s="97"/>
      <c r="U127" s="97">
        <f ca="1">SUM(U12:U126)</f>
        <v>0</v>
      </c>
      <c r="V127" s="97"/>
      <c r="W127" s="305">
        <f ca="1">SUM(W12:W126)</f>
        <v>10253.25</v>
      </c>
      <c r="X127" s="280"/>
      <c r="Y127" s="305">
        <f ca="1">SUM(Y12:Y126)</f>
        <v>531</v>
      </c>
      <c r="Z127" s="97"/>
      <c r="AA127" s="305">
        <f ca="1">SUM(AA12:AA126)</f>
        <v>165</v>
      </c>
      <c r="AB127" s="80"/>
      <c r="AC127" s="81">
        <f ca="1">SUM(AC12:AC126)</f>
        <v>0</v>
      </c>
      <c r="AD127" s="80"/>
      <c r="AE127" s="81">
        <f ca="1">SUM(AE12:AE126)</f>
        <v>0</v>
      </c>
      <c r="AF127" s="80"/>
      <c r="AG127" s="81">
        <f ca="1">SUM(AG12:AG126)</f>
        <v>0</v>
      </c>
      <c r="AH127" s="80"/>
      <c r="AI127" s="307">
        <f ca="1">SUM(AI12:AI126)</f>
        <v>5455</v>
      </c>
      <c r="AJ127" s="280"/>
      <c r="AK127" s="280">
        <f ca="1">SUM(AK12:AK126)</f>
        <v>0</v>
      </c>
      <c r="AL127" s="280"/>
      <c r="AM127" s="305">
        <f ca="1">SUM(AM12:AM126)</f>
        <v>1895</v>
      </c>
      <c r="AN127" s="80"/>
      <c r="AO127" s="307">
        <f ca="1">SUM(AO12:AO126)</f>
        <v>200</v>
      </c>
      <c r="AP127" s="80"/>
      <c r="AQ127" s="81">
        <f ca="1">SUM(AQ12:AQ126)</f>
        <v>0</v>
      </c>
      <c r="AR127" s="81"/>
      <c r="AS127" s="81">
        <f ca="1">SUM(AS12:AS126)</f>
        <v>0</v>
      </c>
      <c r="AT127" s="81">
        <f ca="1">SUM(AT13:AT126)</f>
        <v>37107.5</v>
      </c>
    </row>
    <row r="128" spans="1:47">
      <c r="C128" s="41" t="s">
        <v>25</v>
      </c>
      <c r="F128" s="41"/>
      <c r="G128" s="41"/>
      <c r="H128" s="41"/>
      <c r="I128" s="41"/>
      <c r="J128" s="41"/>
      <c r="K128" s="41"/>
      <c r="L128" s="41"/>
      <c r="M128" s="41"/>
      <c r="N128" s="41"/>
      <c r="O128" s="41"/>
      <c r="P128" s="41"/>
      <c r="Q128" s="41"/>
      <c r="R128" s="191"/>
      <c r="S128" s="191"/>
      <c r="T128" s="191"/>
      <c r="U128" s="191"/>
      <c r="V128" s="191"/>
      <c r="W128" s="191"/>
      <c r="X128" s="191"/>
      <c r="Y128" s="191"/>
      <c r="Z128" s="191"/>
      <c r="AA128" s="191"/>
      <c r="AB128" s="41"/>
      <c r="AC128" s="41"/>
      <c r="AD128" s="41"/>
      <c r="AE128" s="41"/>
      <c r="AF128" s="41"/>
      <c r="AG128" s="41"/>
      <c r="AH128" s="41"/>
      <c r="AI128" s="41"/>
      <c r="AJ128" s="41"/>
      <c r="AK128" s="41"/>
      <c r="AL128" s="41"/>
      <c r="AM128" s="41"/>
      <c r="AN128" s="41"/>
      <c r="AO128" s="41"/>
      <c r="AP128" s="41"/>
      <c r="AQ128" s="41"/>
      <c r="AR128" s="41"/>
      <c r="AS128" s="41"/>
      <c r="AT128" s="42">
        <f ca="1">SUBTOTAL(9,AT13:AT126)</f>
        <v>37107.5</v>
      </c>
    </row>
    <row r="129" spans="1:46">
      <c r="C129" s="56"/>
      <c r="F129" s="56"/>
      <c r="G129" s="56"/>
      <c r="H129" s="158"/>
      <c r="I129" s="158"/>
      <c r="J129" s="158"/>
      <c r="K129" s="158"/>
      <c r="L129" s="158"/>
      <c r="M129" s="158"/>
      <c r="N129" s="158"/>
      <c r="O129" s="158"/>
      <c r="P129" s="56"/>
      <c r="Q129" s="56"/>
      <c r="R129" s="192"/>
      <c r="S129" s="192"/>
      <c r="T129" s="192"/>
      <c r="U129" s="192"/>
      <c r="V129" s="192"/>
      <c r="W129" s="192"/>
      <c r="X129" s="192"/>
      <c r="Y129" s="192"/>
      <c r="Z129" s="192"/>
      <c r="AA129" s="192"/>
      <c r="AB129" s="56"/>
      <c r="AC129" s="56"/>
      <c r="AD129" s="158"/>
      <c r="AE129" s="158"/>
      <c r="AF129" s="158"/>
      <c r="AG129" s="158"/>
      <c r="AH129" s="158"/>
      <c r="AI129" s="158"/>
      <c r="AJ129" s="158"/>
      <c r="AK129" s="158"/>
      <c r="AL129" s="158"/>
      <c r="AM129" s="158"/>
      <c r="AN129" s="158"/>
      <c r="AO129" s="158"/>
      <c r="AP129" s="56"/>
      <c r="AQ129" s="56"/>
      <c r="AR129" s="56"/>
      <c r="AS129" s="56"/>
    </row>
    <row r="130" spans="1:46">
      <c r="A130" s="218" t="s">
        <v>309</v>
      </c>
      <c r="B130">
        <v>3.5</v>
      </c>
      <c r="AT130" s="19"/>
    </row>
    <row r="132" spans="1:46">
      <c r="AT132" s="19">
        <f ca="1">SUM(F127:AS127)</f>
        <v>37107.5</v>
      </c>
    </row>
    <row r="134" spans="1:46">
      <c r="S134" s="193">
        <f>SUM(S130:S133)</f>
        <v>0</v>
      </c>
      <c r="AN134" s="127" t="s">
        <v>412</v>
      </c>
    </row>
    <row r="139" spans="1:46">
      <c r="AT139" s="21">
        <f>SUM(AT137-AT136)</f>
        <v>0</v>
      </c>
    </row>
  </sheetData>
  <autoFilter ref="A12:AT127" xr:uid="{00000000-0009-0000-0000-000051000000}"/>
  <mergeCells count="22"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disablePrompts="1" count="3">
    <dataValidation type="list" allowBlank="1" showInputMessage="1" showErrorMessage="1" sqref="D12" xr:uid="{00000000-0002-0000-5100-000000000000}">
      <formula1>Jahr</formula1>
    </dataValidation>
    <dataValidation type="list" allowBlank="1" showInputMessage="1" showErrorMessage="1" sqref="C12" xr:uid="{00000000-0002-0000-5100-000001000000}">
      <formula1>Kategorie</formula1>
    </dataValidation>
    <dataValidation type="list" allowBlank="1" showInputMessage="1" showErrorMessage="1" sqref="A13:A127" xr:uid="{00000000-0002-0000-51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>
    <tabColor rgb="FFFF0000"/>
    <pageSetUpPr fitToPage="1"/>
  </sheetPr>
  <dimension ref="A1:AV140"/>
  <sheetViews>
    <sheetView topLeftCell="A97" zoomScale="120" zoomScaleNormal="120" zoomScaleSheetLayoutView="100" workbookViewId="0">
      <pane xSplit="1" topLeftCell="AD1" activePane="topRight" state="frozen"/>
      <selection pane="topRight" activeCell="E22" sqref="E2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14" t="str">
        <f>IF(Vertragsdaten!B6="","",Vertragsdaten!B6)</f>
        <v>EP SIEP</v>
      </c>
      <c r="C4" s="314"/>
      <c r="D4" s="314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44866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4" ca="1" si="0">IF(OR($C13="",$C13=0),"",VLOOKUP($C13,Ansätze,$D$11,FALSE))</f>
        <v>140</v>
      </c>
      <c r="E13" s="20">
        <f>F13+H13+J13+L13+N13++V13+Z13+AH13+AN13+P13+R13+T13+AB13+AD13+AF13+AP13+AR13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9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27" si="2">F14+H14+J14+L14+N14++V14+Z14+AH14+AN14+P14+R14+T14+AB14+AD14+AF14+AP14+AR14</f>
        <v>0</v>
      </c>
      <c r="F14" s="107"/>
      <c r="G14" s="100">
        <f t="shared" ref="G14:I84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5" ca="1" si="4">IF($D14="",0,$D14*J14)</f>
        <v>0</v>
      </c>
      <c r="L14" s="122"/>
      <c r="M14" s="147">
        <f t="shared" ref="M14:M80" ca="1" si="5">IF($D14="",0,$D14*L14)</f>
        <v>0</v>
      </c>
      <c r="N14" s="122"/>
      <c r="O14" s="147">
        <f t="shared" ref="O14:O80" ca="1" si="6">IF($D14="",0,$D14*N14)</f>
        <v>0</v>
      </c>
      <c r="P14" s="104"/>
      <c r="Q14" s="100">
        <f t="shared" ref="Q14:Q85" ca="1" si="7">IF($D14="",0,$D14*P14)</f>
        <v>0</v>
      </c>
      <c r="R14" s="183"/>
      <c r="S14" s="184">
        <f t="shared" ref="S14:S85" ca="1" si="8">IF($D14="",0,$D14*R14)</f>
        <v>0</v>
      </c>
      <c r="T14" s="183"/>
      <c r="U14" s="184">
        <f t="shared" ref="U14:U85" ca="1" si="9">IF($D14="",0,$D14*T14)</f>
        <v>0</v>
      </c>
      <c r="V14" s="183"/>
      <c r="W14" s="184">
        <f t="shared" ref="W14:W85" ca="1" si="10">IF($D14="",0,$D14*V14)</f>
        <v>0</v>
      </c>
      <c r="X14" s="183"/>
      <c r="Y14" s="184">
        <f t="shared" ref="Y14:Y85" ca="1" si="11">IF($D14="",0,$D14*X14)</f>
        <v>0</v>
      </c>
      <c r="Z14" s="183"/>
      <c r="AA14" s="184">
        <f t="shared" ref="AA14:AA85" ca="1" si="12">IF($D14="",0,$D14*Z14)</f>
        <v>0</v>
      </c>
      <c r="AB14" s="104"/>
      <c r="AC14" s="100">
        <f t="shared" ref="AC14:AC85" ca="1" si="13">IF($D14="",0,$D14*AB14)</f>
        <v>0</v>
      </c>
      <c r="AD14" s="122"/>
      <c r="AE14" s="147">
        <f t="shared" ref="AE14:AE85" ca="1" si="14">IF($D14="",0,$D14*AD14)</f>
        <v>0</v>
      </c>
      <c r="AF14" s="122"/>
      <c r="AG14" s="147">
        <f t="shared" ref="AG14:AG85" ca="1" si="15">IF($D14="",0,$D14*AF14)</f>
        <v>0</v>
      </c>
      <c r="AH14" s="122"/>
      <c r="AI14" s="147">
        <f t="shared" ref="AI14:AI85" ca="1" si="16">IF($D14="",0,$D14*AH14)</f>
        <v>0</v>
      </c>
      <c r="AJ14" s="288"/>
      <c r="AK14" s="147">
        <f t="shared" ref="AK14:AK85" ca="1" si="17">IF($D14="",0,$D14*AJ14)</f>
        <v>0</v>
      </c>
      <c r="AL14" s="288"/>
      <c r="AM14" s="147">
        <f t="shared" ref="AM14:AM85" ca="1" si="18">IF($D14="",0,$D14*AL14)</f>
        <v>0</v>
      </c>
      <c r="AN14" s="122"/>
      <c r="AO14" s="147">
        <f t="shared" ref="AO14:AO85" ca="1" si="19">IF($D14="",0,$D14*AN14)</f>
        <v>0</v>
      </c>
      <c r="AP14" s="104"/>
      <c r="AQ14" s="100">
        <f t="shared" ref="AQ14:AQ85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>F16+H16+J16+L16+N16++V16+Z16+AH16+AN16+P16+R16+T16+AB16+AD16+AF16+AP16+AR16+X16</f>
        <v>6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5.25</v>
      </c>
      <c r="W16" s="147">
        <f t="shared" ca="1" si="10"/>
        <v>619.5</v>
      </c>
      <c r="X16" s="183">
        <v>0.75</v>
      </c>
      <c r="Y16" s="147">
        <f t="shared" ca="1" si="11"/>
        <v>88.5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5" ca="1" si="21">IF($D16="",0,$D16*AR16)</f>
        <v>0</v>
      </c>
      <c r="AT16" s="83">
        <f t="shared" ca="1" si="1"/>
        <v>708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>F19+H19+J19+L19+N19++V19+Z19+AH19+AN19+P19+R19+T19+AB19+AD19+AF19+AP19+AR19+X19+AJ19+AL19</f>
        <v>44.25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9.5</v>
      </c>
      <c r="M19" s="147">
        <f t="shared" ca="1" si="5"/>
        <v>1330</v>
      </c>
      <c r="N19" s="122">
        <f>8+5.5</f>
        <v>13.5</v>
      </c>
      <c r="O19" s="147">
        <f t="shared" ca="1" si="6"/>
        <v>1890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5</v>
      </c>
      <c r="AA19" s="147">
        <f t="shared" ca="1" si="12"/>
        <v>700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8</v>
      </c>
      <c r="AI19" s="147">
        <f t="shared" ca="1" si="16"/>
        <v>1120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122">
        <f>5.75+2.5</f>
        <v>8.25</v>
      </c>
      <c r="AO19" s="147">
        <f t="shared" ca="1" si="19"/>
        <v>1155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6195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>F21+H21+J21+L21+N21++V21+Z21+AH21+AL21+AN21+P21+R21+T21+AB21+AD21+AF21+AP21+AR21</f>
        <v>6.25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>
        <v>2</v>
      </c>
      <c r="O21" s="147">
        <f t="shared" ca="1" si="6"/>
        <v>200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>
        <v>2</v>
      </c>
      <c r="AI21" s="147">
        <f t="shared" ca="1" si="16"/>
        <v>200</v>
      </c>
      <c r="AJ21" s="288"/>
      <c r="AK21" s="147">
        <f t="shared" ca="1" si="17"/>
        <v>0</v>
      </c>
      <c r="AL21" s="288">
        <v>2.25</v>
      </c>
      <c r="AM21" s="147">
        <f t="shared" ca="1" si="18"/>
        <v>225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625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444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C</v>
      </c>
      <c r="D24" s="19">
        <f t="shared" ca="1" si="0"/>
        <v>118</v>
      </c>
      <c r="E24" s="20">
        <f>F24+H24+J24+L24+N24++V24+Z24+AH24+AN24+P24+R24+T24+AB24+AD24+AF24+AL24+AP24+AR24</f>
        <v>17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>
        <v>17</v>
      </c>
      <c r="AM24" s="147">
        <f t="shared" ca="1" si="18"/>
        <v>2006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2006</v>
      </c>
    </row>
    <row r="25" spans="1:46" ht="15" customHeight="1">
      <c r="A25" s="91" t="s">
        <v>171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D</v>
      </c>
      <c r="D25" s="19">
        <f t="shared" ca="1" si="0"/>
        <v>100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172</v>
      </c>
      <c r="B26" t="str">
        <f>IF($A26="","",INDEX('MA-Liste'!$D:$D,MATCH($A26,'MA-Liste'!$M:$M,FALSE)))</f>
        <v>AeBo</v>
      </c>
      <c r="C26" s="4" t="s">
        <v>8</v>
      </c>
      <c r="D26" s="19">
        <f t="shared" si="0"/>
        <v>60</v>
      </c>
      <c r="E26" s="20">
        <f t="shared" si="2"/>
        <v>0</v>
      </c>
      <c r="F26" s="107"/>
      <c r="G26" s="100">
        <f t="shared" si="3"/>
        <v>0</v>
      </c>
      <c r="H26" s="122"/>
      <c r="I26" s="147">
        <f t="shared" si="3"/>
        <v>0</v>
      </c>
      <c r="J26" s="122"/>
      <c r="K26" s="147">
        <f t="shared" si="4"/>
        <v>0</v>
      </c>
      <c r="L26" s="122"/>
      <c r="M26" s="147">
        <f t="shared" si="5"/>
        <v>0</v>
      </c>
      <c r="N26" s="122"/>
      <c r="O26" s="147">
        <f t="shared" si="6"/>
        <v>0</v>
      </c>
      <c r="P26" s="104"/>
      <c r="Q26" s="100">
        <f t="shared" si="7"/>
        <v>0</v>
      </c>
      <c r="R26" s="183"/>
      <c r="S26" s="184">
        <f t="shared" si="8"/>
        <v>0</v>
      </c>
      <c r="T26" s="183"/>
      <c r="U26" s="184">
        <f t="shared" si="9"/>
        <v>0</v>
      </c>
      <c r="V26" s="122"/>
      <c r="W26" s="147">
        <f t="shared" si="10"/>
        <v>0</v>
      </c>
      <c r="X26" s="122"/>
      <c r="Y26" s="147">
        <f t="shared" si="11"/>
        <v>0</v>
      </c>
      <c r="Z26" s="122"/>
      <c r="AA26" s="184">
        <f t="shared" si="12"/>
        <v>0</v>
      </c>
      <c r="AB26" s="104"/>
      <c r="AC26" s="100">
        <f t="shared" si="13"/>
        <v>0</v>
      </c>
      <c r="AD26" s="122"/>
      <c r="AE26" s="147">
        <f t="shared" si="14"/>
        <v>0</v>
      </c>
      <c r="AF26" s="122"/>
      <c r="AG26" s="147">
        <f t="shared" si="15"/>
        <v>0</v>
      </c>
      <c r="AH26" s="122"/>
      <c r="AI26" s="147">
        <f t="shared" si="16"/>
        <v>0</v>
      </c>
      <c r="AJ26" s="288"/>
      <c r="AK26" s="147">
        <f t="shared" si="17"/>
        <v>0</v>
      </c>
      <c r="AL26" s="288"/>
      <c r="AM26" s="147">
        <f t="shared" si="18"/>
        <v>0</v>
      </c>
      <c r="AN26" s="122"/>
      <c r="AO26" s="147">
        <f t="shared" si="19"/>
        <v>0</v>
      </c>
      <c r="AP26" s="104"/>
      <c r="AQ26" s="100">
        <f t="shared" si="20"/>
        <v>0</v>
      </c>
      <c r="AR26" s="171"/>
      <c r="AS26" s="140">
        <f t="shared" si="21"/>
        <v>0</v>
      </c>
      <c r="AT26" s="83">
        <f t="shared" si="1"/>
        <v>0</v>
      </c>
    </row>
    <row r="27" spans="1:46" ht="15" customHeight="1">
      <c r="A27" s="91" t="s">
        <v>151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B</v>
      </c>
      <c r="D27" s="19">
        <f t="shared" ca="1" si="0"/>
        <v>140</v>
      </c>
      <c r="E27" s="20">
        <f t="shared" si="2"/>
        <v>0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/>
      <c r="M27" s="147">
        <f t="shared" ca="1" si="5"/>
        <v>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0</v>
      </c>
    </row>
    <row r="28" spans="1:46" ht="15" customHeight="1">
      <c r="A28" s="91" t="s">
        <v>175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>F28+H28+J28+L28+N28++V28+Z28+AH28+AN28+P28+R28+T28+AB28+AD28+AF28+AP28+AR28+X28+AJ28+AL28</f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0</v>
      </c>
    </row>
    <row r="29" spans="1:46" ht="15" customHeight="1">
      <c r="A29" s="91" t="s">
        <v>390</v>
      </c>
      <c r="B29" s="14" t="s">
        <v>66</v>
      </c>
      <c r="C29" s="18" t="s">
        <v>5</v>
      </c>
      <c r="D29" s="19">
        <f t="shared" si="0"/>
        <v>118</v>
      </c>
      <c r="E29" s="20">
        <f t="shared" ref="E29:E93" si="22">F29+H29+J29+L29+N29++V29+Z29+AH29+AN29+P29+R29+T29+AB29+AD29+AF29+AP29+AR29+X29+AJ29+AL29</f>
        <v>22.5</v>
      </c>
      <c r="F29" s="107"/>
      <c r="G29" s="100">
        <f t="shared" si="3"/>
        <v>0</v>
      </c>
      <c r="H29" s="122"/>
      <c r="I29" s="147">
        <f t="shared" si="3"/>
        <v>0</v>
      </c>
      <c r="J29" s="122"/>
      <c r="K29" s="147">
        <f t="shared" si="4"/>
        <v>0</v>
      </c>
      <c r="L29" s="122">
        <v>19.5</v>
      </c>
      <c r="M29" s="147">
        <f t="shared" si="5"/>
        <v>2301</v>
      </c>
      <c r="N29" s="122">
        <v>3</v>
      </c>
      <c r="O29" s="147">
        <f t="shared" si="6"/>
        <v>354</v>
      </c>
      <c r="P29" s="104"/>
      <c r="Q29" s="100">
        <f t="shared" si="7"/>
        <v>0</v>
      </c>
      <c r="R29" s="183"/>
      <c r="S29" s="184">
        <f t="shared" si="8"/>
        <v>0</v>
      </c>
      <c r="T29" s="183"/>
      <c r="U29" s="184">
        <f t="shared" si="9"/>
        <v>0</v>
      </c>
      <c r="V29" s="122"/>
      <c r="W29" s="147">
        <f t="shared" si="10"/>
        <v>0</v>
      </c>
      <c r="X29" s="122"/>
      <c r="Y29" s="147">
        <f t="shared" si="11"/>
        <v>0</v>
      </c>
      <c r="Z29" s="122"/>
      <c r="AA29" s="184">
        <f t="shared" si="12"/>
        <v>0</v>
      </c>
      <c r="AB29" s="104"/>
      <c r="AC29" s="100">
        <f t="shared" si="13"/>
        <v>0</v>
      </c>
      <c r="AD29" s="122"/>
      <c r="AE29" s="147">
        <f t="shared" si="14"/>
        <v>0</v>
      </c>
      <c r="AF29" s="122"/>
      <c r="AG29" s="147">
        <f t="shared" si="15"/>
        <v>0</v>
      </c>
      <c r="AH29" s="122"/>
      <c r="AI29" s="147">
        <f t="shared" si="16"/>
        <v>0</v>
      </c>
      <c r="AJ29" s="288"/>
      <c r="AK29" s="147">
        <f t="shared" si="17"/>
        <v>0</v>
      </c>
      <c r="AL29" s="288"/>
      <c r="AM29" s="147">
        <f t="shared" si="18"/>
        <v>0</v>
      </c>
      <c r="AN29" s="122"/>
      <c r="AO29" s="147">
        <f t="shared" si="19"/>
        <v>0</v>
      </c>
      <c r="AP29" s="104"/>
      <c r="AQ29" s="100">
        <f t="shared" si="20"/>
        <v>0</v>
      </c>
      <c r="AR29" s="171"/>
      <c r="AS29" s="140">
        <f t="shared" si="21"/>
        <v>0</v>
      </c>
      <c r="AT29" s="83">
        <f t="shared" si="1"/>
        <v>2655</v>
      </c>
    </row>
    <row r="30" spans="1:46" ht="15" customHeight="1">
      <c r="A30" s="91" t="s">
        <v>197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C</v>
      </c>
      <c r="D30" s="19">
        <f t="shared" ca="1" si="0"/>
        <v>118</v>
      </c>
      <c r="E30" s="20">
        <f t="shared" si="22"/>
        <v>43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>
        <v>43</v>
      </c>
      <c r="O30" s="147">
        <f t="shared" ca="1" si="6"/>
        <v>5074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5074</v>
      </c>
    </row>
    <row r="31" spans="1:46" ht="15" customHeight="1">
      <c r="A31" s="91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2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364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2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168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F</v>
      </c>
      <c r="D33" s="19">
        <f t="shared" ca="1" si="0"/>
        <v>60</v>
      </c>
      <c r="E33" s="20">
        <f t="shared" si="2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177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144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91" t="s">
        <v>371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E</v>
      </c>
      <c r="D36" s="19">
        <f t="shared" ca="1" si="0"/>
        <v>75</v>
      </c>
      <c r="E36" s="20">
        <f t="shared" si="2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182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G</v>
      </c>
      <c r="D37" s="19">
        <f t="shared" ca="1" si="0"/>
        <v>35</v>
      </c>
      <c r="E37" s="20">
        <f t="shared" si="2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200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352</v>
      </c>
      <c r="B40" t="s">
        <v>66</v>
      </c>
      <c r="C40" s="4" t="s">
        <v>6</v>
      </c>
      <c r="D40" s="19">
        <f t="shared" si="0"/>
        <v>100</v>
      </c>
      <c r="E40" s="20">
        <f t="shared" si="22"/>
        <v>0</v>
      </c>
      <c r="F40" s="107"/>
      <c r="G40" s="100">
        <f t="shared" si="3"/>
        <v>0</v>
      </c>
      <c r="H40" s="122"/>
      <c r="I40" s="147">
        <f t="shared" si="3"/>
        <v>0</v>
      </c>
      <c r="J40" s="122"/>
      <c r="K40" s="147">
        <f t="shared" si="4"/>
        <v>0</v>
      </c>
      <c r="L40" s="122"/>
      <c r="M40" s="147">
        <f t="shared" si="5"/>
        <v>0</v>
      </c>
      <c r="N40" s="122"/>
      <c r="O40" s="147">
        <f t="shared" si="6"/>
        <v>0</v>
      </c>
      <c r="P40" s="104"/>
      <c r="Q40" s="100">
        <f t="shared" si="7"/>
        <v>0</v>
      </c>
      <c r="R40" s="183"/>
      <c r="S40" s="184">
        <f t="shared" si="8"/>
        <v>0</v>
      </c>
      <c r="T40" s="183"/>
      <c r="U40" s="184">
        <f t="shared" si="9"/>
        <v>0</v>
      </c>
      <c r="V40" s="122"/>
      <c r="W40" s="147">
        <f t="shared" si="10"/>
        <v>0</v>
      </c>
      <c r="X40" s="122"/>
      <c r="Y40" s="147">
        <f t="shared" si="11"/>
        <v>0</v>
      </c>
      <c r="Z40" s="122"/>
      <c r="AA40" s="184">
        <f t="shared" si="12"/>
        <v>0</v>
      </c>
      <c r="AB40" s="104"/>
      <c r="AC40" s="100">
        <f t="shared" si="13"/>
        <v>0</v>
      </c>
      <c r="AD40" s="122"/>
      <c r="AE40" s="147">
        <f t="shared" si="14"/>
        <v>0</v>
      </c>
      <c r="AF40" s="122"/>
      <c r="AG40" s="147">
        <f t="shared" si="15"/>
        <v>0</v>
      </c>
      <c r="AH40" s="122"/>
      <c r="AI40" s="147">
        <f t="shared" si="16"/>
        <v>0</v>
      </c>
      <c r="AJ40" s="288"/>
      <c r="AK40" s="147">
        <f t="shared" si="17"/>
        <v>0</v>
      </c>
      <c r="AL40" s="288"/>
      <c r="AM40" s="147">
        <f t="shared" si="18"/>
        <v>0</v>
      </c>
      <c r="AN40" s="122"/>
      <c r="AO40" s="147">
        <f t="shared" si="19"/>
        <v>0</v>
      </c>
      <c r="AP40" s="104"/>
      <c r="AQ40" s="100">
        <f t="shared" si="20"/>
        <v>0</v>
      </c>
      <c r="AR40" s="171"/>
      <c r="AS40" s="140">
        <f t="shared" si="21"/>
        <v>0</v>
      </c>
      <c r="AT40" s="83">
        <f t="shared" si="1"/>
        <v>0</v>
      </c>
    </row>
    <row r="41" spans="1:46" ht="15" customHeight="1">
      <c r="A41" s="85" t="s">
        <v>149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209</v>
      </c>
      <c r="B42" s="14" t="s">
        <v>66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183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F</v>
      </c>
      <c r="D43" s="19">
        <f t="shared" ca="1" si="0"/>
        <v>60</v>
      </c>
      <c r="E43" s="20">
        <f t="shared" si="2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184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148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206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122"/>
      <c r="AO46" s="147">
        <f t="shared" ca="1" si="19"/>
        <v>0</v>
      </c>
      <c r="AP46" s="104"/>
      <c r="AQ46" s="100">
        <f t="shared" ca="1" si="20"/>
        <v>0</v>
      </c>
      <c r="AR46" s="171"/>
      <c r="AS46" s="140">
        <f t="shared" ca="1" si="21"/>
        <v>0</v>
      </c>
      <c r="AT46" s="83">
        <f t="shared" ca="1" si="1"/>
        <v>0</v>
      </c>
    </row>
    <row r="47" spans="1:46" ht="15" customHeight="1">
      <c r="A47" s="85" t="s">
        <v>232</v>
      </c>
      <c r="B47" t="str">
        <f>IF($A47="","",INDEX('MA-Liste'!$D:$D,MATCH($A47,'MA-Liste'!$M:$M,FALSE)))</f>
        <v>AeBo</v>
      </c>
      <c r="C47" s="4" t="s">
        <v>7</v>
      </c>
      <c r="D47" s="19">
        <f t="shared" si="0"/>
        <v>75</v>
      </c>
      <c r="E47" s="20">
        <f t="shared" si="2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" customHeight="1">
      <c r="A48" s="85" t="s">
        <v>207</v>
      </c>
      <c r="B48" t="str">
        <f>IF($A48="","",INDEX('MA-Liste'!$D:$D,MATCH($A48,'MA-Liste'!$M:$M,FALSE)))</f>
        <v>AeBo</v>
      </c>
      <c r="C48" s="4" t="s">
        <v>5</v>
      </c>
      <c r="D48" s="19">
        <f t="shared" si="0"/>
        <v>118</v>
      </c>
      <c r="E48" s="20">
        <f t="shared" si="2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.75" customHeight="1">
      <c r="A49" s="91" t="s">
        <v>187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D</v>
      </c>
      <c r="D49" s="19">
        <f t="shared" ca="1" si="0"/>
        <v>100</v>
      </c>
      <c r="E49" s="20">
        <f t="shared" si="2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.75" customHeight="1">
      <c r="A50" s="91" t="s">
        <v>145</v>
      </c>
      <c r="B50" t="s">
        <v>66</v>
      </c>
      <c r="C50" s="4" t="s">
        <v>6</v>
      </c>
      <c r="D50" s="19">
        <f t="shared" si="0"/>
        <v>100</v>
      </c>
      <c r="E50" s="20">
        <f t="shared" si="2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0</v>
      </c>
    </row>
    <row r="51" spans="1:46" ht="15" customHeight="1">
      <c r="A51" s="85" t="s">
        <v>188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C</v>
      </c>
      <c r="D51" s="19">
        <f t="shared" ca="1" si="0"/>
        <v>118</v>
      </c>
      <c r="E51" s="20">
        <f t="shared" si="22"/>
        <v>0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22"/>
      <c r="M51" s="147">
        <f t="shared" ca="1" si="5"/>
        <v>0</v>
      </c>
      <c r="N51" s="122"/>
      <c r="O51" s="147">
        <f t="shared" ca="1" si="6"/>
        <v>0</v>
      </c>
      <c r="P51" s="104"/>
      <c r="Q51" s="100">
        <f t="shared" ca="1" si="7"/>
        <v>0</v>
      </c>
      <c r="R51" s="183"/>
      <c r="S51" s="184">
        <f t="shared" ca="1" si="8"/>
        <v>0</v>
      </c>
      <c r="T51" s="183"/>
      <c r="U51" s="184">
        <f t="shared" ca="1" si="9"/>
        <v>0</v>
      </c>
      <c r="V51" s="122"/>
      <c r="W51" s="147">
        <f t="shared" ca="1" si="10"/>
        <v>0</v>
      </c>
      <c r="X51" s="122"/>
      <c r="Y51" s="147">
        <f t="shared" ca="1" si="11"/>
        <v>0</v>
      </c>
      <c r="Z51" s="122"/>
      <c r="AA51" s="184">
        <f t="shared" ca="1" si="12"/>
        <v>0</v>
      </c>
      <c r="AB51" s="104"/>
      <c r="AC51" s="100">
        <f t="shared" ca="1" si="13"/>
        <v>0</v>
      </c>
      <c r="AD51" s="122"/>
      <c r="AE51" s="147">
        <f t="shared" ca="1" si="14"/>
        <v>0</v>
      </c>
      <c r="AF51" s="122"/>
      <c r="AG51" s="147">
        <f t="shared" ca="1" si="15"/>
        <v>0</v>
      </c>
      <c r="AH51" s="122"/>
      <c r="AI51" s="147">
        <f t="shared" ca="1" si="16"/>
        <v>0</v>
      </c>
      <c r="AJ51" s="288"/>
      <c r="AK51" s="147">
        <f t="shared" ca="1" si="17"/>
        <v>0</v>
      </c>
      <c r="AL51" s="288"/>
      <c r="AM51" s="147">
        <f t="shared" ca="1" si="18"/>
        <v>0</v>
      </c>
      <c r="AN51" s="122"/>
      <c r="AO51" s="147">
        <f t="shared" ca="1" si="19"/>
        <v>0</v>
      </c>
      <c r="AP51" s="104"/>
      <c r="AQ51" s="100">
        <f t="shared" ca="1" si="20"/>
        <v>0</v>
      </c>
      <c r="AR51" s="171"/>
      <c r="AS51" s="140">
        <f t="shared" ca="1" si="21"/>
        <v>0</v>
      </c>
      <c r="AT51" s="83">
        <f t="shared" ca="1" si="1"/>
        <v>0</v>
      </c>
    </row>
    <row r="52" spans="1:46" ht="15" customHeight="1">
      <c r="A52" s="85" t="s">
        <v>208</v>
      </c>
      <c r="B52" t="s">
        <v>66</v>
      </c>
      <c r="C52" s="4" t="s">
        <v>7</v>
      </c>
      <c r="D52" s="19">
        <f t="shared" si="0"/>
        <v>75</v>
      </c>
      <c r="E52" s="20">
        <f t="shared" si="22"/>
        <v>61.5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>
        <v>61.5</v>
      </c>
      <c r="W52" s="147">
        <f t="shared" si="10"/>
        <v>4612.5</v>
      </c>
      <c r="X52" s="122"/>
      <c r="Y52" s="147">
        <f t="shared" si="11"/>
        <v>0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4612.5</v>
      </c>
    </row>
    <row r="53" spans="1:46" ht="15" customHeight="1">
      <c r="A53" s="85" t="s">
        <v>211</v>
      </c>
      <c r="B53" t="s">
        <v>66</v>
      </c>
      <c r="C53" s="4" t="s">
        <v>6</v>
      </c>
      <c r="D53" s="19">
        <f t="shared" si="0"/>
        <v>100</v>
      </c>
      <c r="E53" s="20">
        <f t="shared" si="2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191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22"/>
      <c r="M54" s="147">
        <f t="shared" ca="1" si="5"/>
        <v>0</v>
      </c>
      <c r="N54" s="122"/>
      <c r="O54" s="147">
        <f t="shared" ca="1" si="6"/>
        <v>0</v>
      </c>
      <c r="P54" s="104"/>
      <c r="Q54" s="100">
        <f t="shared" ca="1" si="7"/>
        <v>0</v>
      </c>
      <c r="R54" s="183"/>
      <c r="S54" s="184">
        <f t="shared" ca="1" si="8"/>
        <v>0</v>
      </c>
      <c r="T54" s="183"/>
      <c r="U54" s="184">
        <f t="shared" ca="1" si="9"/>
        <v>0</v>
      </c>
      <c r="V54" s="122"/>
      <c r="W54" s="147">
        <f t="shared" ca="1" si="10"/>
        <v>0</v>
      </c>
      <c r="X54" s="122"/>
      <c r="Y54" s="147">
        <f t="shared" ca="1" si="11"/>
        <v>0</v>
      </c>
      <c r="Z54" s="122"/>
      <c r="AA54" s="184">
        <f t="shared" ca="1" si="12"/>
        <v>0</v>
      </c>
      <c r="AB54" s="104"/>
      <c r="AC54" s="100">
        <f t="shared" ca="1" si="13"/>
        <v>0</v>
      </c>
      <c r="AD54" s="122"/>
      <c r="AE54" s="147">
        <f t="shared" ca="1" si="14"/>
        <v>0</v>
      </c>
      <c r="AF54" s="122"/>
      <c r="AG54" s="147">
        <f t="shared" ca="1" si="15"/>
        <v>0</v>
      </c>
      <c r="AH54" s="122"/>
      <c r="AI54" s="147">
        <f t="shared" ca="1" si="16"/>
        <v>0</v>
      </c>
      <c r="AJ54" s="288"/>
      <c r="AK54" s="147">
        <f t="shared" ca="1" si="17"/>
        <v>0</v>
      </c>
      <c r="AL54" s="288"/>
      <c r="AM54" s="147">
        <f t="shared" ca="1" si="18"/>
        <v>0</v>
      </c>
      <c r="AN54" s="122"/>
      <c r="AO54" s="147">
        <f t="shared" ca="1" si="19"/>
        <v>0</v>
      </c>
      <c r="AP54" s="104"/>
      <c r="AQ54" s="100">
        <f t="shared" ca="1" si="20"/>
        <v>0</v>
      </c>
      <c r="AR54" s="171"/>
      <c r="AS54" s="140">
        <f t="shared" ca="1" si="21"/>
        <v>0</v>
      </c>
      <c r="AT54" s="83">
        <f t="shared" ca="1" si="1"/>
        <v>0</v>
      </c>
    </row>
    <row r="55" spans="1:46" ht="15" customHeight="1">
      <c r="A55" s="85" t="s">
        <v>214</v>
      </c>
      <c r="B55" s="14" t="s">
        <v>66</v>
      </c>
      <c r="C55" s="18" t="s">
        <v>6</v>
      </c>
      <c r="D55" s="19">
        <f t="shared" si="0"/>
        <v>100</v>
      </c>
      <c r="E55" s="20">
        <f t="shared" si="2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215</v>
      </c>
      <c r="B56" s="14" t="s">
        <v>66</v>
      </c>
      <c r="C56" s="18" t="s">
        <v>8</v>
      </c>
      <c r="D56" s="19">
        <f t="shared" si="0"/>
        <v>60</v>
      </c>
      <c r="E56" s="20">
        <f t="shared" si="2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212</v>
      </c>
      <c r="B57" s="14" t="s">
        <v>66</v>
      </c>
      <c r="C57" s="18" t="s">
        <v>9</v>
      </c>
      <c r="D57" s="19">
        <f t="shared" si="0"/>
        <v>35</v>
      </c>
      <c r="E57" s="20">
        <f t="shared" si="2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122"/>
      <c r="AO57" s="147">
        <f t="shared" si="19"/>
        <v>0</v>
      </c>
      <c r="AP57" s="104"/>
      <c r="AQ57" s="100">
        <f t="shared" si="20"/>
        <v>0</v>
      </c>
      <c r="AR57" s="171"/>
      <c r="AS57" s="140">
        <f t="shared" si="21"/>
        <v>0</v>
      </c>
      <c r="AT57" s="83">
        <f t="shared" si="1"/>
        <v>0</v>
      </c>
    </row>
    <row r="58" spans="1:46" ht="15" customHeight="1">
      <c r="A58" s="85" t="s">
        <v>194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210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91" t="s">
        <v>395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221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164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222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C</v>
      </c>
      <c r="D63" s="19">
        <f t="shared" ca="1" si="0"/>
        <v>118</v>
      </c>
      <c r="E63" s="20">
        <f t="shared" si="2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233</v>
      </c>
      <c r="B64" t="s">
        <v>66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415</v>
      </c>
      <c r="B65" t="s">
        <v>66</v>
      </c>
      <c r="C65" s="4" t="str">
        <f ca="1">IF($A65="","",INDEX(INDIRECT("'MA-Liste'!"&amp;$C$11),MATCH($A65,'MA-Liste'!$M:$M,FALSE)))</f>
        <v>F</v>
      </c>
      <c r="D65" s="19">
        <f t="shared" ca="1" si="0"/>
        <v>60</v>
      </c>
      <c r="E65" s="20">
        <f t="shared" si="22"/>
        <v>1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>
        <v>1</v>
      </c>
      <c r="AI65" s="147">
        <f t="shared" ca="1" si="16"/>
        <v>60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60</v>
      </c>
    </row>
    <row r="66" spans="1:46" ht="15" customHeight="1">
      <c r="A66" s="85" t="s">
        <v>224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122"/>
      <c r="AO66" s="147">
        <f t="shared" ca="1" si="19"/>
        <v>0</v>
      </c>
      <c r="AP66" s="104"/>
      <c r="AQ66" s="100">
        <f t="shared" ca="1" si="20"/>
        <v>0</v>
      </c>
      <c r="AR66" s="171"/>
      <c r="AS66" s="140">
        <f t="shared" ca="1" si="21"/>
        <v>0</v>
      </c>
      <c r="AT66" s="83">
        <f t="shared" ca="1" si="1"/>
        <v>0</v>
      </c>
    </row>
    <row r="67" spans="1:46" ht="15" customHeight="1">
      <c r="A67" s="85" t="s">
        <v>229</v>
      </c>
      <c r="B67" t="s">
        <v>66</v>
      </c>
      <c r="C67" s="4" t="s">
        <v>7</v>
      </c>
      <c r="D67" s="19">
        <f t="shared" si="0"/>
        <v>75</v>
      </c>
      <c r="E67" s="20">
        <f t="shared" si="2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230</v>
      </c>
      <c r="B68" t="s">
        <v>66</v>
      </c>
      <c r="C68" s="4" t="s">
        <v>9</v>
      </c>
      <c r="D68" s="19">
        <f t="shared" si="0"/>
        <v>35</v>
      </c>
      <c r="E68" s="20">
        <f t="shared" si="2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225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G</v>
      </c>
      <c r="D69" s="19">
        <f t="shared" ca="1" si="0"/>
        <v>35</v>
      </c>
      <c r="E69" s="20">
        <f t="shared" si="2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22"/>
      <c r="M69" s="147">
        <f t="shared" ca="1" si="5"/>
        <v>0</v>
      </c>
      <c r="N69" s="122"/>
      <c r="O69" s="147">
        <f t="shared" ca="1" si="6"/>
        <v>0</v>
      </c>
      <c r="P69" s="104"/>
      <c r="Q69" s="100">
        <f t="shared" ca="1" si="7"/>
        <v>0</v>
      </c>
      <c r="R69" s="183"/>
      <c r="S69" s="184">
        <f t="shared" ca="1" si="8"/>
        <v>0</v>
      </c>
      <c r="T69" s="183"/>
      <c r="U69" s="184">
        <f t="shared" ca="1" si="9"/>
        <v>0</v>
      </c>
      <c r="V69" s="122"/>
      <c r="W69" s="147">
        <f t="shared" ca="1" si="10"/>
        <v>0</v>
      </c>
      <c r="X69" s="122"/>
      <c r="Y69" s="147">
        <f t="shared" ca="1" si="11"/>
        <v>0</v>
      </c>
      <c r="Z69" s="122"/>
      <c r="AA69" s="184">
        <f t="shared" ca="1" si="12"/>
        <v>0</v>
      </c>
      <c r="AB69" s="104"/>
      <c r="AC69" s="100">
        <f t="shared" ca="1" si="13"/>
        <v>0</v>
      </c>
      <c r="AD69" s="122"/>
      <c r="AE69" s="147">
        <f t="shared" ca="1" si="14"/>
        <v>0</v>
      </c>
      <c r="AF69" s="122"/>
      <c r="AG69" s="147">
        <f t="shared" ca="1" si="15"/>
        <v>0</v>
      </c>
      <c r="AH69" s="122"/>
      <c r="AI69" s="147">
        <f t="shared" ca="1" si="16"/>
        <v>0</v>
      </c>
      <c r="AJ69" s="288"/>
      <c r="AK69" s="147">
        <f t="shared" ca="1" si="17"/>
        <v>0</v>
      </c>
      <c r="AL69" s="288"/>
      <c r="AM69" s="147">
        <f t="shared" ca="1" si="18"/>
        <v>0</v>
      </c>
      <c r="AN69" s="122"/>
      <c r="AO69" s="147">
        <f t="shared" ca="1" si="19"/>
        <v>0</v>
      </c>
      <c r="AP69" s="104"/>
      <c r="AQ69" s="100">
        <f t="shared" ca="1" si="20"/>
        <v>0</v>
      </c>
      <c r="AR69" s="171"/>
      <c r="AS69" s="140">
        <f t="shared" ca="1" si="21"/>
        <v>0</v>
      </c>
      <c r="AT69" s="83">
        <f t="shared" ca="1" si="1"/>
        <v>0</v>
      </c>
    </row>
    <row r="70" spans="1:46" ht="15" customHeight="1">
      <c r="A70" s="85" t="s">
        <v>238</v>
      </c>
      <c r="B70" t="s">
        <v>66</v>
      </c>
      <c r="C70" s="4" t="s">
        <v>6</v>
      </c>
      <c r="D70" s="19">
        <f t="shared" si="0"/>
        <v>100</v>
      </c>
      <c r="E70" s="20">
        <f t="shared" si="2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239</v>
      </c>
      <c r="B71" t="s">
        <v>66</v>
      </c>
      <c r="C71" s="4" t="s">
        <v>6</v>
      </c>
      <c r="D71" s="19">
        <f t="shared" si="0"/>
        <v>100</v>
      </c>
      <c r="E71" s="20">
        <f t="shared" si="2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244</v>
      </c>
      <c r="B72" t="s">
        <v>245</v>
      </c>
      <c r="C72" s="4" t="s">
        <v>9</v>
      </c>
      <c r="D72" s="19">
        <f t="shared" si="0"/>
        <v>35</v>
      </c>
      <c r="E72" s="20">
        <f t="shared" si="2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241</v>
      </c>
      <c r="B73" t="s">
        <v>66</v>
      </c>
      <c r="C73" s="4" t="s">
        <v>4</v>
      </c>
      <c r="D73" s="19">
        <f t="shared" si="0"/>
        <v>140</v>
      </c>
      <c r="E73" s="20">
        <f t="shared" si="2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122"/>
      <c r="AO73" s="147">
        <f t="shared" si="19"/>
        <v>0</v>
      </c>
      <c r="AP73" s="104"/>
      <c r="AQ73" s="100">
        <f t="shared" si="20"/>
        <v>0</v>
      </c>
      <c r="AR73" s="171"/>
      <c r="AS73" s="140">
        <f t="shared" si="21"/>
        <v>0</v>
      </c>
      <c r="AT73" s="83">
        <f t="shared" si="1"/>
        <v>0</v>
      </c>
    </row>
    <row r="74" spans="1:46" ht="15" customHeight="1">
      <c r="A74" s="85" t="s">
        <v>223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t="shared" ca="1" si="0"/>
        <v>100</v>
      </c>
      <c r="E74" s="20">
        <f t="shared" si="22"/>
        <v>0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/>
      <c r="O74" s="147">
        <f t="shared" ca="1" si="6"/>
        <v>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0</v>
      </c>
    </row>
    <row r="75" spans="1:46" ht="15" customHeight="1">
      <c r="A75" s="91" t="s">
        <v>367</v>
      </c>
      <c r="B75" s="14" t="s">
        <v>66</v>
      </c>
      <c r="C75" s="4" t="str">
        <f ca="1">IF($A75="","",INDEX(INDIRECT("'MA-Liste'!"&amp;$C$11),MATCH($A75,'MA-Liste'!$M:$M,FALSE)))</f>
        <v>E</v>
      </c>
      <c r="D75" s="19">
        <f t="shared" ca="1" si="0"/>
        <v>75</v>
      </c>
      <c r="E75" s="20">
        <f t="shared" si="22"/>
        <v>77</v>
      </c>
      <c r="F75" s="107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22"/>
      <c r="M75" s="147">
        <f t="shared" ca="1" si="5"/>
        <v>0</v>
      </c>
      <c r="N75" s="122">
        <v>77</v>
      </c>
      <c r="O75" s="147">
        <f t="shared" ca="1" si="6"/>
        <v>5775</v>
      </c>
      <c r="P75" s="104"/>
      <c r="Q75" s="100">
        <f t="shared" ca="1" si="7"/>
        <v>0</v>
      </c>
      <c r="R75" s="183"/>
      <c r="S75" s="184">
        <f t="shared" ca="1" si="8"/>
        <v>0</v>
      </c>
      <c r="T75" s="183"/>
      <c r="U75" s="184">
        <f t="shared" ca="1" si="9"/>
        <v>0</v>
      </c>
      <c r="V75" s="122"/>
      <c r="W75" s="147">
        <f t="shared" ca="1" si="10"/>
        <v>0</v>
      </c>
      <c r="X75" s="122"/>
      <c r="Y75" s="147">
        <f t="shared" ca="1" si="11"/>
        <v>0</v>
      </c>
      <c r="Z75" s="122"/>
      <c r="AA75" s="184">
        <f t="shared" ca="1" si="12"/>
        <v>0</v>
      </c>
      <c r="AB75" s="104"/>
      <c r="AC75" s="100">
        <f t="shared" ca="1" si="13"/>
        <v>0</v>
      </c>
      <c r="AD75" s="122"/>
      <c r="AE75" s="147">
        <f t="shared" ca="1" si="14"/>
        <v>0</v>
      </c>
      <c r="AF75" s="122"/>
      <c r="AG75" s="147">
        <f t="shared" ca="1" si="15"/>
        <v>0</v>
      </c>
      <c r="AH75" s="122"/>
      <c r="AI75" s="147">
        <f t="shared" ca="1" si="16"/>
        <v>0</v>
      </c>
      <c r="AJ75" s="288"/>
      <c r="AK75" s="147">
        <f t="shared" ca="1" si="17"/>
        <v>0</v>
      </c>
      <c r="AL75" s="288"/>
      <c r="AM75" s="147">
        <f t="shared" ca="1" si="18"/>
        <v>0</v>
      </c>
      <c r="AN75" s="122"/>
      <c r="AO75" s="147">
        <f t="shared" ca="1" si="19"/>
        <v>0</v>
      </c>
      <c r="AP75" s="104"/>
      <c r="AQ75" s="100">
        <f t="shared" ca="1" si="20"/>
        <v>0</v>
      </c>
      <c r="AR75" s="171"/>
      <c r="AS75" s="140">
        <f t="shared" ca="1" si="21"/>
        <v>0</v>
      </c>
      <c r="AT75" s="83">
        <f t="shared" ca="1" si="1"/>
        <v>5775</v>
      </c>
    </row>
    <row r="76" spans="1:46" ht="15" customHeight="1">
      <c r="A76" s="91" t="s">
        <v>248</v>
      </c>
      <c r="B76" s="14" t="s">
        <v>66</v>
      </c>
      <c r="C76" s="18" t="s">
        <v>6</v>
      </c>
      <c r="D76" s="19">
        <f t="shared" si="0"/>
        <v>100</v>
      </c>
      <c r="E76" s="20">
        <f t="shared" si="2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249</v>
      </c>
      <c r="B77" s="14" t="s">
        <v>66</v>
      </c>
      <c r="C77" s="18" t="s">
        <v>8</v>
      </c>
      <c r="D77" s="19">
        <f t="shared" si="0"/>
        <v>60</v>
      </c>
      <c r="E77" s="20">
        <f t="shared" si="2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250</v>
      </c>
      <c r="B78" s="14" t="s">
        <v>66</v>
      </c>
      <c r="C78" s="18" t="s">
        <v>5</v>
      </c>
      <c r="D78" s="19">
        <f t="shared" si="0"/>
        <v>118</v>
      </c>
      <c r="E78" s="20">
        <f t="shared" si="22"/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251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1"/>
        <v>0</v>
      </c>
    </row>
    <row r="80" spans="1:46" ht="15" customHeight="1">
      <c r="A80" s="91" t="s">
        <v>252</v>
      </c>
      <c r="B80" s="14" t="s">
        <v>66</v>
      </c>
      <c r="C80" s="18" t="s">
        <v>5</v>
      </c>
      <c r="D80" s="19">
        <f t="shared" si="0"/>
        <v>118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ref="AT80:AT125" si="23">IF(D80="",0,D80*E80)</f>
        <v>0</v>
      </c>
    </row>
    <row r="81" spans="1:46" ht="15" customHeight="1">
      <c r="A81" s="91" t="s">
        <v>259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1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ref="M81:M125" si="24">IF($D81="",0,$D81*L81)</f>
        <v>0</v>
      </c>
      <c r="N81" s="122"/>
      <c r="O81" s="147">
        <f t="shared" ref="O81:O125" si="25">IF($D81="",0,$D81*N81)</f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>
        <v>1</v>
      </c>
      <c r="AI81" s="147">
        <f t="shared" si="16"/>
        <v>100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100</v>
      </c>
    </row>
    <row r="82" spans="1:46" ht="15" customHeight="1">
      <c r="A82" s="91" t="s">
        <v>255</v>
      </c>
      <c r="B82" s="14" t="s">
        <v>66</v>
      </c>
      <c r="C82" s="18" t="s">
        <v>6</v>
      </c>
      <c r="D82" s="19">
        <f t="shared" si="0"/>
        <v>100</v>
      </c>
      <c r="E82" s="20">
        <f t="shared" si="22"/>
        <v>0</v>
      </c>
      <c r="F82" s="75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24"/>
        <v>0</v>
      </c>
      <c r="N82" s="122"/>
      <c r="O82" s="147">
        <f t="shared" si="25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122"/>
      <c r="AO82" s="147">
        <f t="shared" si="19"/>
        <v>0</v>
      </c>
      <c r="AP82" s="104"/>
      <c r="AQ82" s="100">
        <f t="shared" si="20"/>
        <v>0</v>
      </c>
      <c r="AR82" s="171"/>
      <c r="AS82" s="140">
        <f t="shared" si="21"/>
        <v>0</v>
      </c>
      <c r="AT82" s="83">
        <f t="shared" si="23"/>
        <v>0</v>
      </c>
    </row>
    <row r="83" spans="1:46" ht="15" customHeight="1">
      <c r="A83" s="91" t="s">
        <v>260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263</v>
      </c>
      <c r="B84" t="str">
        <f>IF($A84="","",INDEX('MA-Liste'!$D:$D,MATCH($A84,'MA-Liste'!$M:$M,FALSE)))</f>
        <v>AeBo</v>
      </c>
      <c r="C84" s="4" t="str">
        <f ca="1">IF($A84="","",INDEX(INDIRECT("'MA-Liste'!"&amp;$C$11),MATCH($A84,'MA-Liste'!$M:$M,FALSE)))</f>
        <v>D</v>
      </c>
      <c r="D84" s="19">
        <f t="shared" ca="1" si="0"/>
        <v>100</v>
      </c>
      <c r="E84" s="20">
        <f t="shared" si="22"/>
        <v>0</v>
      </c>
      <c r="F84" s="75"/>
      <c r="G84" s="100">
        <f t="shared" ca="1" si="3"/>
        <v>0</v>
      </c>
      <c r="H84" s="122"/>
      <c r="I84" s="147">
        <f t="shared" ca="1" si="3"/>
        <v>0</v>
      </c>
      <c r="J84" s="122"/>
      <c r="K84" s="147">
        <f t="shared" ca="1" si="4"/>
        <v>0</v>
      </c>
      <c r="L84" s="122"/>
      <c r="M84" s="147">
        <f t="shared" ca="1" si="24"/>
        <v>0</v>
      </c>
      <c r="N84" s="122"/>
      <c r="O84" s="147">
        <f t="shared" ca="1" si="25"/>
        <v>0</v>
      </c>
      <c r="P84" s="104"/>
      <c r="Q84" s="100">
        <f t="shared" ca="1" si="7"/>
        <v>0</v>
      </c>
      <c r="R84" s="183"/>
      <c r="S84" s="184">
        <f t="shared" ca="1" si="8"/>
        <v>0</v>
      </c>
      <c r="T84" s="183"/>
      <c r="U84" s="184">
        <f t="shared" ca="1" si="9"/>
        <v>0</v>
      </c>
      <c r="V84" s="122"/>
      <c r="W84" s="147">
        <f t="shared" ca="1" si="10"/>
        <v>0</v>
      </c>
      <c r="X84" s="122"/>
      <c r="Y84" s="147">
        <f t="shared" ca="1" si="11"/>
        <v>0</v>
      </c>
      <c r="Z84" s="122"/>
      <c r="AA84" s="184">
        <f t="shared" ca="1" si="12"/>
        <v>0</v>
      </c>
      <c r="AB84" s="104"/>
      <c r="AC84" s="100">
        <f t="shared" ca="1" si="13"/>
        <v>0</v>
      </c>
      <c r="AD84" s="122"/>
      <c r="AE84" s="147">
        <f t="shared" ca="1" si="14"/>
        <v>0</v>
      </c>
      <c r="AF84" s="122"/>
      <c r="AG84" s="147">
        <f t="shared" ca="1" si="15"/>
        <v>0</v>
      </c>
      <c r="AH84" s="122"/>
      <c r="AI84" s="147">
        <f t="shared" ca="1" si="16"/>
        <v>0</v>
      </c>
      <c r="AJ84" s="288"/>
      <c r="AK84" s="147">
        <f t="shared" ca="1" si="17"/>
        <v>0</v>
      </c>
      <c r="AL84" s="288"/>
      <c r="AM84" s="147">
        <f t="shared" ca="1" si="18"/>
        <v>0</v>
      </c>
      <c r="AN84" s="122"/>
      <c r="AO84" s="147">
        <f t="shared" ca="1" si="19"/>
        <v>0</v>
      </c>
      <c r="AP84" s="104"/>
      <c r="AQ84" s="100">
        <f t="shared" ca="1" si="20"/>
        <v>0</v>
      </c>
      <c r="AR84" s="171"/>
      <c r="AS84" s="140">
        <f t="shared" ca="1" si="21"/>
        <v>0</v>
      </c>
      <c r="AT84" s="83">
        <f t="shared" ca="1" si="23"/>
        <v>0</v>
      </c>
    </row>
    <row r="85" spans="1:46" ht="15" customHeight="1">
      <c r="A85" s="91" t="s">
        <v>365</v>
      </c>
      <c r="B85" s="14" t="s">
        <v>66</v>
      </c>
      <c r="C85" s="18" t="s">
        <v>6</v>
      </c>
      <c r="D85" s="19">
        <f t="shared" ref="D85:D93" si="26">IF(OR($C85="",$C85=0),"",VLOOKUP($C85,Ansätze,$D$11,FALSE))</f>
        <v>100</v>
      </c>
      <c r="E85" s="20">
        <f t="shared" si="22"/>
        <v>0</v>
      </c>
      <c r="F85" s="75"/>
      <c r="G85" s="100">
        <f t="shared" ref="G85:G125" si="27">IF($D85="",0,$D85*F85)</f>
        <v>0</v>
      </c>
      <c r="H85" s="122"/>
      <c r="I85" s="147">
        <f t="shared" ref="I85:I125" si="28">IF($D85="",0,$D85*H85)</f>
        <v>0</v>
      </c>
      <c r="J85" s="122"/>
      <c r="K85" s="147">
        <f t="shared" si="4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122"/>
      <c r="AO85" s="147">
        <f t="shared" si="19"/>
        <v>0</v>
      </c>
      <c r="AP85" s="104"/>
      <c r="AQ85" s="100">
        <f t="shared" si="20"/>
        <v>0</v>
      </c>
      <c r="AR85" s="171"/>
      <c r="AS85" s="140">
        <f t="shared" si="21"/>
        <v>0</v>
      </c>
      <c r="AT85" s="83">
        <f t="shared" si="23"/>
        <v>0</v>
      </c>
    </row>
    <row r="86" spans="1:46" ht="15" customHeight="1">
      <c r="A86" s="91" t="s">
        <v>274</v>
      </c>
      <c r="B86" s="14" t="s">
        <v>66</v>
      </c>
      <c r="C86" s="18" t="s">
        <v>9</v>
      </c>
      <c r="D86" s="19">
        <f t="shared" si="26"/>
        <v>35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ref="K86:K125" si="29">IF($D86="",0,$D86*J86)</f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ref="Q86:Q125" si="30">IF($D86="",0,$D86*P86)</f>
        <v>0</v>
      </c>
      <c r="R86" s="183"/>
      <c r="S86" s="184">
        <f t="shared" ref="S86:S125" si="31">IF($D86="",0,$D86*R86)</f>
        <v>0</v>
      </c>
      <c r="T86" s="183"/>
      <c r="U86" s="184">
        <f t="shared" ref="U86:U125" si="32">IF($D86="",0,$D86*T86)</f>
        <v>0</v>
      </c>
      <c r="V86" s="122"/>
      <c r="W86" s="147">
        <f t="shared" ref="W86:W125" si="33">IF($D86="",0,$D86*V86)</f>
        <v>0</v>
      </c>
      <c r="X86" s="122"/>
      <c r="Y86" s="147">
        <f t="shared" ref="Y86:Y125" si="34">IF($D86="",0,$D86*X86)</f>
        <v>0</v>
      </c>
      <c r="Z86" s="122"/>
      <c r="AA86" s="184">
        <f t="shared" ref="AA86:AA125" si="35">IF($D86="",0,$D86*Z86)</f>
        <v>0</v>
      </c>
      <c r="AB86" s="104"/>
      <c r="AC86" s="100">
        <f t="shared" ref="AC86:AC125" si="36">IF($D86="",0,$D86*AB86)</f>
        <v>0</v>
      </c>
      <c r="AD86" s="122"/>
      <c r="AE86" s="147">
        <f t="shared" ref="AE86:AE125" si="37">IF($D86="",0,$D86*AD86)</f>
        <v>0</v>
      </c>
      <c r="AF86" s="122"/>
      <c r="AG86" s="147">
        <f t="shared" ref="AG86:AG125" si="38">IF($D86="",0,$D86*AF86)</f>
        <v>0</v>
      </c>
      <c r="AH86" s="122"/>
      <c r="AI86" s="147">
        <f t="shared" ref="AI86:AI125" si="39">IF($D86="",0,$D86*AH86)</f>
        <v>0</v>
      </c>
      <c r="AJ86" s="288"/>
      <c r="AK86" s="147">
        <f t="shared" ref="AK86:AK125" si="40">IF($D86="",0,$D86*AJ86)</f>
        <v>0</v>
      </c>
      <c r="AL86" s="288"/>
      <c r="AM86" s="147">
        <f t="shared" ref="AM86:AM125" si="41">IF($D86="",0,$D86*AL86)</f>
        <v>0</v>
      </c>
      <c r="AN86" s="122"/>
      <c r="AO86" s="147">
        <f t="shared" ref="AO86:AO125" si="42">IF($D86="",0,$D86*AN86)</f>
        <v>0</v>
      </c>
      <c r="AP86" s="104"/>
      <c r="AQ86" s="100">
        <f t="shared" ref="AQ86:AQ125" si="43">IF($D86="",0,$D86*AP86)</f>
        <v>0</v>
      </c>
      <c r="AR86" s="171"/>
      <c r="AS86" s="140">
        <f t="shared" ref="AS86:AS125" si="44">IF($D86="",0,$D86*AR86)</f>
        <v>0</v>
      </c>
      <c r="AT86" s="83">
        <f t="shared" si="23"/>
        <v>0</v>
      </c>
    </row>
    <row r="87" spans="1:46" ht="15" customHeight="1">
      <c r="A87" s="91" t="s">
        <v>275</v>
      </c>
      <c r="B87" s="14" t="s">
        <v>66</v>
      </c>
      <c r="C87" s="18" t="s">
        <v>5</v>
      </c>
      <c r="D87" s="19">
        <f t="shared" si="26"/>
        <v>118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47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284</v>
      </c>
      <c r="B88" s="14" t="s">
        <v>66</v>
      </c>
      <c r="C88" s="18" t="s">
        <v>6</v>
      </c>
      <c r="D88" s="19">
        <f t="shared" si="26"/>
        <v>100</v>
      </c>
      <c r="E88" s="20">
        <f t="shared" si="22"/>
        <v>0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/>
      <c r="M88" s="147">
        <f t="shared" si="24"/>
        <v>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0</v>
      </c>
    </row>
    <row r="89" spans="1:46" ht="15" customHeight="1">
      <c r="A89" s="91" t="s">
        <v>285</v>
      </c>
      <c r="B89" s="14" t="s">
        <v>66</v>
      </c>
      <c r="C89" s="18" t="s">
        <v>9</v>
      </c>
      <c r="D89" s="19">
        <f t="shared" si="26"/>
        <v>35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409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101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>
        <v>101</v>
      </c>
      <c r="M90" s="147">
        <f t="shared" si="24"/>
        <v>6060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/>
      <c r="AI90" s="147">
        <f t="shared" si="39"/>
        <v>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6060</v>
      </c>
    </row>
    <row r="91" spans="1:46" ht="15" customHeight="1">
      <c r="A91" s="91" t="s">
        <v>286</v>
      </c>
      <c r="B91" s="14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91" t="s">
        <v>292</v>
      </c>
      <c r="B92" s="14" t="s">
        <v>66</v>
      </c>
      <c r="C92" s="18" t="s">
        <v>8</v>
      </c>
      <c r="D92" s="19">
        <f t="shared" si="26"/>
        <v>60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296</v>
      </c>
      <c r="B93" t="s">
        <v>66</v>
      </c>
      <c r="C93" s="18" t="s">
        <v>6</v>
      </c>
      <c r="D93" s="19">
        <f t="shared" si="26"/>
        <v>100</v>
      </c>
      <c r="E93" s="20">
        <f t="shared" si="22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308</v>
      </c>
      <c r="B94" t="s">
        <v>66</v>
      </c>
      <c r="C94" s="18" t="s">
        <v>5</v>
      </c>
      <c r="D94" s="19">
        <v>118</v>
      </c>
      <c r="E94" s="20">
        <f t="shared" ref="E94:E125" si="45">F94+H94+J94+L94+N94++V94+Z94+AH94+AN94+P94+R94+T94+AB94+AD94+AF94+AP94+AR94+X94+AJ94+AL94</f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318</v>
      </c>
      <c r="B95" s="14" t="s">
        <v>66</v>
      </c>
      <c r="C95" s="18" t="s">
        <v>9</v>
      </c>
      <c r="D95" s="19">
        <v>35</v>
      </c>
      <c r="E95" s="20">
        <f t="shared" si="45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319</v>
      </c>
      <c r="B96" s="14" t="s">
        <v>66</v>
      </c>
      <c r="C96" s="18" t="s">
        <v>6</v>
      </c>
      <c r="D96" s="19">
        <v>100</v>
      </c>
      <c r="E96" s="20">
        <f t="shared" si="45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320</v>
      </c>
      <c r="B97" s="14" t="s">
        <v>66</v>
      </c>
      <c r="C97" s="18" t="s">
        <v>6</v>
      </c>
      <c r="D97" s="19">
        <v>100</v>
      </c>
      <c r="E97" s="20">
        <f t="shared" si="45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85" t="s">
        <v>330</v>
      </c>
      <c r="B98" s="14" t="s">
        <v>66</v>
      </c>
      <c r="C98" s="18" t="s">
        <v>7</v>
      </c>
      <c r="D98" s="19">
        <v>75</v>
      </c>
      <c r="E98" s="20">
        <f t="shared" si="45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22"/>
      <c r="W98" s="147">
        <f t="shared" si="33"/>
        <v>0</v>
      </c>
      <c r="X98" s="122"/>
      <c r="Y98" s="147">
        <f t="shared" si="34"/>
        <v>0</v>
      </c>
      <c r="Z98" s="122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386</v>
      </c>
      <c r="B99" s="14" t="s">
        <v>66</v>
      </c>
      <c r="C99" s="18" t="s">
        <v>9</v>
      </c>
      <c r="D99" s="19">
        <v>35</v>
      </c>
      <c r="E99" s="20">
        <f t="shared" si="45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387</v>
      </c>
      <c r="B100" s="14" t="s">
        <v>66</v>
      </c>
      <c r="C100" s="18" t="s">
        <v>9</v>
      </c>
      <c r="D100" s="19">
        <v>35</v>
      </c>
      <c r="E100" s="20">
        <f t="shared" si="45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388</v>
      </c>
      <c r="B101" s="14" t="s">
        <v>66</v>
      </c>
      <c r="C101" s="18" t="s">
        <v>9</v>
      </c>
      <c r="D101" s="19">
        <v>35</v>
      </c>
      <c r="E101" s="20">
        <f t="shared" si="45"/>
        <v>23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>
        <v>23</v>
      </c>
      <c r="AI101" s="147">
        <f t="shared" si="39"/>
        <v>805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805</v>
      </c>
    </row>
    <row r="102" spans="1:46" ht="15" customHeight="1">
      <c r="A102" s="91" t="s">
        <v>389</v>
      </c>
      <c r="B102" s="14" t="s">
        <v>66</v>
      </c>
      <c r="C102" s="18" t="s">
        <v>9</v>
      </c>
      <c r="D102" s="19">
        <v>35</v>
      </c>
      <c r="E102" s="20">
        <f t="shared" si="45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336</v>
      </c>
      <c r="B103" s="14" t="s">
        <v>66</v>
      </c>
      <c r="C103" s="18" t="s">
        <v>9</v>
      </c>
      <c r="D103" s="19">
        <v>35</v>
      </c>
      <c r="E103" s="20">
        <f t="shared" si="45"/>
        <v>0</v>
      </c>
      <c r="F103" s="75"/>
      <c r="G103" s="100">
        <f t="shared" si="27"/>
        <v>0</v>
      </c>
      <c r="H103" s="122"/>
      <c r="I103" s="147">
        <f t="shared" si="28"/>
        <v>0</v>
      </c>
      <c r="J103" s="122"/>
      <c r="K103" s="147">
        <f t="shared" si="29"/>
        <v>0</v>
      </c>
      <c r="L103" s="122"/>
      <c r="M103" s="147">
        <f t="shared" si="24"/>
        <v>0</v>
      </c>
      <c r="N103" s="122"/>
      <c r="O103" s="147">
        <f t="shared" si="25"/>
        <v>0</v>
      </c>
      <c r="P103" s="104"/>
      <c r="Q103" s="100">
        <f t="shared" si="30"/>
        <v>0</v>
      </c>
      <c r="R103" s="183"/>
      <c r="S103" s="184">
        <f t="shared" si="31"/>
        <v>0</v>
      </c>
      <c r="T103" s="183"/>
      <c r="U103" s="184">
        <f t="shared" si="32"/>
        <v>0</v>
      </c>
      <c r="V103" s="183"/>
      <c r="W103" s="184">
        <f t="shared" si="33"/>
        <v>0</v>
      </c>
      <c r="X103" s="183"/>
      <c r="Y103" s="184">
        <f t="shared" si="34"/>
        <v>0</v>
      </c>
      <c r="Z103" s="183"/>
      <c r="AA103" s="184">
        <f t="shared" si="35"/>
        <v>0</v>
      </c>
      <c r="AB103" s="104"/>
      <c r="AC103" s="100">
        <f t="shared" si="36"/>
        <v>0</v>
      </c>
      <c r="AD103" s="122"/>
      <c r="AE103" s="147">
        <f t="shared" si="37"/>
        <v>0</v>
      </c>
      <c r="AF103" s="122"/>
      <c r="AG103" s="147">
        <f t="shared" si="38"/>
        <v>0</v>
      </c>
      <c r="AH103" s="122"/>
      <c r="AI103" s="147">
        <f t="shared" si="39"/>
        <v>0</v>
      </c>
      <c r="AJ103" s="288"/>
      <c r="AK103" s="147">
        <f t="shared" si="40"/>
        <v>0</v>
      </c>
      <c r="AL103" s="288"/>
      <c r="AM103" s="147">
        <f t="shared" si="41"/>
        <v>0</v>
      </c>
      <c r="AN103" s="122"/>
      <c r="AO103" s="147">
        <f t="shared" si="42"/>
        <v>0</v>
      </c>
      <c r="AP103" s="104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340</v>
      </c>
      <c r="B104" s="14" t="s">
        <v>66</v>
      </c>
      <c r="C104" s="18" t="s">
        <v>9</v>
      </c>
      <c r="D104" s="19">
        <v>35</v>
      </c>
      <c r="E104" s="20">
        <f t="shared" si="45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343</v>
      </c>
      <c r="B105" s="14" t="s">
        <v>66</v>
      </c>
      <c r="C105" s="18" t="s">
        <v>9</v>
      </c>
      <c r="D105" s="19">
        <v>35</v>
      </c>
      <c r="E105" s="20">
        <f t="shared" si="45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348</v>
      </c>
      <c r="B106" s="14" t="s">
        <v>66</v>
      </c>
      <c r="C106" s="18" t="s">
        <v>4</v>
      </c>
      <c r="D106" s="19">
        <v>140</v>
      </c>
      <c r="E106" s="20">
        <f t="shared" si="45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85" t="s">
        <v>355</v>
      </c>
      <c r="B107" s="14" t="s">
        <v>66</v>
      </c>
      <c r="C107" s="18" t="s">
        <v>8</v>
      </c>
      <c r="D107" s="19">
        <v>60</v>
      </c>
      <c r="E107" s="20">
        <f t="shared" si="45"/>
        <v>0</v>
      </c>
      <c r="F107" s="75"/>
      <c r="G107" s="100">
        <f t="shared" si="27"/>
        <v>0</v>
      </c>
      <c r="H107" s="107"/>
      <c r="I107" s="147">
        <f t="shared" si="28"/>
        <v>0</v>
      </c>
      <c r="J107" s="214"/>
      <c r="K107" s="147">
        <f t="shared" si="29"/>
        <v>0</v>
      </c>
      <c r="L107" s="214"/>
      <c r="M107" s="147">
        <f t="shared" si="24"/>
        <v>0</v>
      </c>
      <c r="N107" s="214"/>
      <c r="O107" s="147">
        <f t="shared" si="25"/>
        <v>0</v>
      </c>
      <c r="P107" s="75"/>
      <c r="Q107" s="100">
        <f t="shared" si="30"/>
        <v>0</v>
      </c>
      <c r="R107" s="233"/>
      <c r="S107" s="184">
        <f t="shared" si="31"/>
        <v>0</v>
      </c>
      <c r="T107" s="234"/>
      <c r="U107" s="184">
        <f t="shared" si="32"/>
        <v>0</v>
      </c>
      <c r="V107" s="234"/>
      <c r="W107" s="184">
        <f t="shared" si="33"/>
        <v>0</v>
      </c>
      <c r="X107" s="283"/>
      <c r="Y107" s="281">
        <f t="shared" si="34"/>
        <v>0</v>
      </c>
      <c r="Z107" s="183"/>
      <c r="AA107" s="184">
        <f t="shared" si="35"/>
        <v>0</v>
      </c>
      <c r="AB107" s="75"/>
      <c r="AC107" s="100">
        <f t="shared" si="36"/>
        <v>0</v>
      </c>
      <c r="AD107" s="107"/>
      <c r="AE107" s="147">
        <f t="shared" si="37"/>
        <v>0</v>
      </c>
      <c r="AF107" s="107"/>
      <c r="AG107" s="147">
        <f t="shared" si="38"/>
        <v>0</v>
      </c>
      <c r="AH107" s="107"/>
      <c r="AI107" s="147">
        <f t="shared" si="39"/>
        <v>0</v>
      </c>
      <c r="AJ107" s="289"/>
      <c r="AK107" s="146">
        <f t="shared" si="40"/>
        <v>0</v>
      </c>
      <c r="AL107" s="289"/>
      <c r="AM107" s="146">
        <f t="shared" si="41"/>
        <v>0</v>
      </c>
      <c r="AN107" s="107"/>
      <c r="AO107" s="147">
        <f t="shared" si="42"/>
        <v>0</v>
      </c>
      <c r="AP107" s="75"/>
      <c r="AQ107" s="100">
        <f t="shared" si="43"/>
        <v>0</v>
      </c>
      <c r="AR107" s="171"/>
      <c r="AS107" s="140">
        <f t="shared" si="44"/>
        <v>0</v>
      </c>
      <c r="AT107" s="83">
        <f t="shared" si="23"/>
        <v>0</v>
      </c>
    </row>
    <row r="108" spans="1:46" ht="15" customHeight="1">
      <c r="A108" s="91" t="s">
        <v>372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ref="D108:D110" ca="1" si="46">IF(OR($C108="",$C108=0),"",VLOOKUP($C108,Ansätze,$D$11,FALSE))</f>
        <v>35</v>
      </c>
      <c r="E108" s="20">
        <f t="shared" si="45"/>
        <v>7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>
        <v>7</v>
      </c>
      <c r="AI108" s="147">
        <f t="shared" ca="1" si="39"/>
        <v>245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245</v>
      </c>
    </row>
    <row r="109" spans="1:46" ht="15" customHeight="1">
      <c r="A109" s="91" t="s">
        <v>370</v>
      </c>
      <c r="B109" s="14" t="s">
        <v>66</v>
      </c>
      <c r="C109" s="18" t="str">
        <f ca="1">IF($A109="","",INDEX(INDIRECT("'MA-Liste'!"&amp;$C$11),MATCH($A109,'MA-Liste'!$M:$M,FALSE)))</f>
        <v>G</v>
      </c>
      <c r="D109" s="19">
        <f t="shared" ca="1" si="46"/>
        <v>35</v>
      </c>
      <c r="E109" s="20">
        <f t="shared" si="45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381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f t="shared" ca="1" si="46"/>
        <v>118</v>
      </c>
      <c r="E110" s="20">
        <f t="shared" si="45"/>
        <v>0</v>
      </c>
      <c r="F110" s="75"/>
      <c r="G110" s="100">
        <f t="shared" ca="1" si="27"/>
        <v>0</v>
      </c>
      <c r="H110" s="107"/>
      <c r="I110" s="147">
        <f t="shared" ca="1" si="28"/>
        <v>0</v>
      </c>
      <c r="J110" s="214"/>
      <c r="K110" s="147">
        <f t="shared" ca="1" si="29"/>
        <v>0</v>
      </c>
      <c r="L110" s="214"/>
      <c r="M110" s="147">
        <f t="shared" ca="1" si="24"/>
        <v>0</v>
      </c>
      <c r="N110" s="214"/>
      <c r="O110" s="147">
        <f t="shared" ca="1" si="25"/>
        <v>0</v>
      </c>
      <c r="P110" s="75"/>
      <c r="Q110" s="100">
        <f t="shared" ca="1" si="30"/>
        <v>0</v>
      </c>
      <c r="R110" s="233"/>
      <c r="S110" s="184">
        <f t="shared" ca="1" si="31"/>
        <v>0</v>
      </c>
      <c r="T110" s="234"/>
      <c r="U110" s="184">
        <f t="shared" ca="1" si="32"/>
        <v>0</v>
      </c>
      <c r="V110" s="234"/>
      <c r="W110" s="184">
        <f t="shared" ca="1" si="33"/>
        <v>0</v>
      </c>
      <c r="X110" s="283"/>
      <c r="Y110" s="281">
        <f t="shared" ca="1" si="34"/>
        <v>0</v>
      </c>
      <c r="Z110" s="183"/>
      <c r="AA110" s="184">
        <f t="shared" ca="1" si="35"/>
        <v>0</v>
      </c>
      <c r="AB110" s="75"/>
      <c r="AC110" s="100">
        <f t="shared" ca="1" si="36"/>
        <v>0</v>
      </c>
      <c r="AD110" s="107"/>
      <c r="AE110" s="147">
        <f t="shared" ca="1" si="37"/>
        <v>0</v>
      </c>
      <c r="AF110" s="107"/>
      <c r="AG110" s="147">
        <f t="shared" ca="1" si="38"/>
        <v>0</v>
      </c>
      <c r="AH110" s="107"/>
      <c r="AI110" s="147">
        <f t="shared" ca="1" si="39"/>
        <v>0</v>
      </c>
      <c r="AJ110" s="289"/>
      <c r="AK110" s="146">
        <f t="shared" ca="1" si="40"/>
        <v>0</v>
      </c>
      <c r="AL110" s="289"/>
      <c r="AM110" s="146">
        <f t="shared" ca="1" si="41"/>
        <v>0</v>
      </c>
      <c r="AN110" s="107"/>
      <c r="AO110" s="147">
        <f t="shared" ca="1" si="42"/>
        <v>0</v>
      </c>
      <c r="AP110" s="75"/>
      <c r="AQ110" s="100">
        <f t="shared" ca="1" si="43"/>
        <v>0</v>
      </c>
      <c r="AR110" s="171"/>
      <c r="AS110" s="140">
        <f t="shared" ca="1" si="44"/>
        <v>0</v>
      </c>
      <c r="AT110" s="83">
        <f t="shared" ca="1" si="23"/>
        <v>0</v>
      </c>
    </row>
    <row r="111" spans="1:46" ht="15" customHeight="1">
      <c r="A111" s="91" t="s">
        <v>395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45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407</v>
      </c>
      <c r="B112" s="14" t="s">
        <v>66</v>
      </c>
      <c r="C112" s="18" t="str">
        <f ca="1">IF($A112="","",INDEX(INDIRECT("'MA-Liste'!"&amp;$C$11),MATCH($A112,'MA-Liste'!$M:$M,FALSE)))</f>
        <v>C</v>
      </c>
      <c r="D112" s="19">
        <v>118</v>
      </c>
      <c r="E112" s="20">
        <f t="shared" si="45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416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45"/>
        <v>25.5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>
        <v>14.5</v>
      </c>
      <c r="AI113" s="147">
        <f t="shared" si="39"/>
        <v>1450</v>
      </c>
      <c r="AJ113" s="289"/>
      <c r="AK113" s="146">
        <f t="shared" si="40"/>
        <v>0</v>
      </c>
      <c r="AL113" s="289"/>
      <c r="AM113" s="146">
        <f t="shared" si="41"/>
        <v>0</v>
      </c>
      <c r="AN113" s="107">
        <v>11</v>
      </c>
      <c r="AO113" s="147">
        <f t="shared" si="42"/>
        <v>1100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2550</v>
      </c>
    </row>
    <row r="114" spans="1:47" ht="15" customHeight="1">
      <c r="A114" s="91" t="s">
        <v>420</v>
      </c>
      <c r="B114" s="14" t="s">
        <v>66</v>
      </c>
      <c r="C114" s="18" t="str">
        <f ca="1">IF($A114="","",INDEX(INDIRECT("'MA-Liste'!"&amp;$C$11),MATCH($A114,'MA-Liste'!$M:$M,FALSE)))</f>
        <v>D</v>
      </c>
      <c r="D114" s="19">
        <v>100</v>
      </c>
      <c r="E114" s="20">
        <f t="shared" si="45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421</v>
      </c>
      <c r="B115" s="14" t="s">
        <v>66</v>
      </c>
      <c r="C115" s="18" t="s">
        <v>5</v>
      </c>
      <c r="D115" s="19">
        <v>118</v>
      </c>
      <c r="E115" s="20">
        <f t="shared" si="45"/>
        <v>31.25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/>
      <c r="M115" s="147">
        <f t="shared" si="24"/>
        <v>0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>
        <v>14.75</v>
      </c>
      <c r="W115" s="147">
        <f t="shared" si="33"/>
        <v>1740.5</v>
      </c>
      <c r="X115" s="283">
        <v>16.5</v>
      </c>
      <c r="Y115" s="310">
        <f t="shared" si="34"/>
        <v>1947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3687.5</v>
      </c>
    </row>
    <row r="116" spans="1:47" ht="15" customHeight="1">
      <c r="A116" s="91" t="s">
        <v>425</v>
      </c>
      <c r="B116" s="14" t="s">
        <v>66</v>
      </c>
      <c r="C116" s="18" t="s">
        <v>7</v>
      </c>
      <c r="D116" s="19">
        <v>75</v>
      </c>
      <c r="E116" s="20">
        <f t="shared" si="45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310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429</v>
      </c>
      <c r="B117" s="14" t="s">
        <v>66</v>
      </c>
      <c r="C117" s="18" t="s">
        <v>7</v>
      </c>
      <c r="D117" s="19">
        <v>75</v>
      </c>
      <c r="E117" s="20">
        <f t="shared" si="45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84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9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ht="15" customHeight="1">
      <c r="A118" s="91" t="s">
        <v>436</v>
      </c>
      <c r="B118" s="14" t="s">
        <v>66</v>
      </c>
      <c r="C118" s="18" t="s">
        <v>7</v>
      </c>
      <c r="D118" s="19">
        <v>75</v>
      </c>
      <c r="E118" s="20">
        <f t="shared" si="45"/>
        <v>0</v>
      </c>
      <c r="F118" s="75"/>
      <c r="G118" s="100">
        <f t="shared" si="27"/>
        <v>0</v>
      </c>
      <c r="H118" s="107"/>
      <c r="I118" s="147">
        <f t="shared" si="28"/>
        <v>0</v>
      </c>
      <c r="J118" s="214"/>
      <c r="K118" s="147">
        <f t="shared" si="29"/>
        <v>0</v>
      </c>
      <c r="L118" s="214"/>
      <c r="M118" s="147">
        <f t="shared" si="24"/>
        <v>0</v>
      </c>
      <c r="N118" s="214"/>
      <c r="O118" s="147">
        <f t="shared" si="25"/>
        <v>0</v>
      </c>
      <c r="P118" s="75"/>
      <c r="Q118" s="100">
        <f t="shared" si="30"/>
        <v>0</v>
      </c>
      <c r="R118" s="233"/>
      <c r="S118" s="184">
        <f t="shared" si="31"/>
        <v>0</v>
      </c>
      <c r="T118" s="234"/>
      <c r="U118" s="184">
        <f t="shared" si="32"/>
        <v>0</v>
      </c>
      <c r="V118" s="234"/>
      <c r="W118" s="147">
        <f t="shared" si="33"/>
        <v>0</v>
      </c>
      <c r="X118" s="283"/>
      <c r="Y118" s="281">
        <f t="shared" si="34"/>
        <v>0</v>
      </c>
      <c r="Z118" s="183"/>
      <c r="AA118" s="184">
        <f t="shared" si="35"/>
        <v>0</v>
      </c>
      <c r="AB118" s="75"/>
      <c r="AC118" s="100">
        <f t="shared" si="36"/>
        <v>0</v>
      </c>
      <c r="AD118" s="107"/>
      <c r="AE118" s="147">
        <f t="shared" si="37"/>
        <v>0</v>
      </c>
      <c r="AF118" s="107"/>
      <c r="AG118" s="147">
        <f t="shared" si="38"/>
        <v>0</v>
      </c>
      <c r="AH118" s="107"/>
      <c r="AI118" s="147">
        <f t="shared" si="39"/>
        <v>0</v>
      </c>
      <c r="AJ118" s="289"/>
      <c r="AK118" s="146">
        <f t="shared" si="40"/>
        <v>0</v>
      </c>
      <c r="AL118" s="289"/>
      <c r="AM118" s="146">
        <f t="shared" si="41"/>
        <v>0</v>
      </c>
      <c r="AN118" s="107"/>
      <c r="AO118" s="147">
        <f t="shared" si="42"/>
        <v>0</v>
      </c>
      <c r="AP118" s="75"/>
      <c r="AQ118" s="100">
        <f t="shared" si="43"/>
        <v>0</v>
      </c>
      <c r="AR118" s="171"/>
      <c r="AS118" s="140">
        <f t="shared" si="44"/>
        <v>0</v>
      </c>
      <c r="AT118" s="83">
        <f t="shared" si="23"/>
        <v>0</v>
      </c>
    </row>
    <row r="119" spans="1:47" ht="15" customHeight="1">
      <c r="A119" s="91" t="s">
        <v>437</v>
      </c>
      <c r="B119" s="14" t="s">
        <v>66</v>
      </c>
      <c r="C119" s="18" t="s">
        <v>6</v>
      </c>
      <c r="D119" s="19">
        <v>100</v>
      </c>
      <c r="E119" s="20">
        <f t="shared" si="45"/>
        <v>0</v>
      </c>
      <c r="F119" s="75"/>
      <c r="G119" s="100">
        <f t="shared" si="27"/>
        <v>0</v>
      </c>
      <c r="H119" s="107"/>
      <c r="I119" s="147">
        <f t="shared" si="28"/>
        <v>0</v>
      </c>
      <c r="J119" s="214"/>
      <c r="K119" s="147">
        <f t="shared" si="29"/>
        <v>0</v>
      </c>
      <c r="L119" s="214"/>
      <c r="M119" s="147">
        <f t="shared" si="24"/>
        <v>0</v>
      </c>
      <c r="N119" s="214"/>
      <c r="O119" s="147">
        <f t="shared" si="25"/>
        <v>0</v>
      </c>
      <c r="P119" s="75"/>
      <c r="Q119" s="100">
        <f t="shared" si="30"/>
        <v>0</v>
      </c>
      <c r="R119" s="233"/>
      <c r="S119" s="184">
        <f t="shared" si="31"/>
        <v>0</v>
      </c>
      <c r="T119" s="234"/>
      <c r="U119" s="184">
        <f t="shared" si="32"/>
        <v>0</v>
      </c>
      <c r="V119" s="234"/>
      <c r="W119" s="184">
        <f t="shared" si="33"/>
        <v>0</v>
      </c>
      <c r="X119" s="283"/>
      <c r="Y119" s="281">
        <f t="shared" si="34"/>
        <v>0</v>
      </c>
      <c r="Z119" s="183"/>
      <c r="AA119" s="184">
        <f t="shared" si="35"/>
        <v>0</v>
      </c>
      <c r="AB119" s="75"/>
      <c r="AC119" s="100">
        <f t="shared" si="36"/>
        <v>0</v>
      </c>
      <c r="AD119" s="107"/>
      <c r="AE119" s="147">
        <f t="shared" si="37"/>
        <v>0</v>
      </c>
      <c r="AF119" s="107"/>
      <c r="AG119" s="147">
        <f t="shared" si="38"/>
        <v>0</v>
      </c>
      <c r="AH119" s="107"/>
      <c r="AI119" s="147">
        <f t="shared" si="39"/>
        <v>0</v>
      </c>
      <c r="AJ119" s="289"/>
      <c r="AK119" s="146">
        <f t="shared" si="40"/>
        <v>0</v>
      </c>
      <c r="AL119" s="289"/>
      <c r="AM119" s="146">
        <f t="shared" si="41"/>
        <v>0</v>
      </c>
      <c r="AN119" s="107"/>
      <c r="AO119" s="147">
        <f t="shared" si="42"/>
        <v>0</v>
      </c>
      <c r="AP119" s="75"/>
      <c r="AQ119" s="100">
        <f t="shared" si="43"/>
        <v>0</v>
      </c>
      <c r="AR119" s="171"/>
      <c r="AS119" s="140">
        <f t="shared" si="44"/>
        <v>0</v>
      </c>
      <c r="AT119" s="83">
        <f t="shared" si="23"/>
        <v>0</v>
      </c>
    </row>
    <row r="120" spans="1:47" ht="15" customHeight="1">
      <c r="A120" s="91" t="s">
        <v>438</v>
      </c>
      <c r="B120" s="14" t="s">
        <v>66</v>
      </c>
      <c r="C120" s="18" t="s">
        <v>9</v>
      </c>
      <c r="D120" s="19">
        <v>35</v>
      </c>
      <c r="E120" s="20">
        <f t="shared" si="45"/>
        <v>0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/>
      <c r="O120" s="147">
        <f t="shared" si="25"/>
        <v>0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/>
      <c r="AI120" s="147">
        <f t="shared" si="39"/>
        <v>0</v>
      </c>
      <c r="AJ120" s="289"/>
      <c r="AK120" s="146">
        <f t="shared" si="40"/>
        <v>0</v>
      </c>
      <c r="AL120" s="289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0</v>
      </c>
    </row>
    <row r="121" spans="1:47" ht="15" customHeight="1">
      <c r="A121" s="91" t="s">
        <v>442</v>
      </c>
      <c r="B121" s="14" t="s">
        <v>66</v>
      </c>
      <c r="C121" s="18" t="s">
        <v>4</v>
      </c>
      <c r="D121" s="19">
        <v>140</v>
      </c>
      <c r="E121" s="20">
        <f t="shared" si="45"/>
        <v>5</v>
      </c>
      <c r="F121" s="75"/>
      <c r="G121" s="100">
        <f t="shared" si="27"/>
        <v>0</v>
      </c>
      <c r="H121" s="107"/>
      <c r="I121" s="147">
        <f t="shared" si="28"/>
        <v>0</v>
      </c>
      <c r="J121" s="214"/>
      <c r="K121" s="147">
        <f t="shared" si="29"/>
        <v>0</v>
      </c>
      <c r="L121" s="214">
        <v>5</v>
      </c>
      <c r="M121" s="147">
        <f t="shared" si="24"/>
        <v>700</v>
      </c>
      <c r="N121" s="214"/>
      <c r="O121" s="147">
        <f t="shared" si="25"/>
        <v>0</v>
      </c>
      <c r="P121" s="75"/>
      <c r="Q121" s="100">
        <f t="shared" si="30"/>
        <v>0</v>
      </c>
      <c r="R121" s="233"/>
      <c r="S121" s="184">
        <f t="shared" si="31"/>
        <v>0</v>
      </c>
      <c r="T121" s="234"/>
      <c r="U121" s="184">
        <f t="shared" si="32"/>
        <v>0</v>
      </c>
      <c r="V121" s="234"/>
      <c r="W121" s="184">
        <f t="shared" si="33"/>
        <v>0</v>
      </c>
      <c r="X121" s="283"/>
      <c r="Y121" s="281">
        <f t="shared" si="34"/>
        <v>0</v>
      </c>
      <c r="Z121" s="183"/>
      <c r="AA121" s="184">
        <f t="shared" si="35"/>
        <v>0</v>
      </c>
      <c r="AB121" s="75"/>
      <c r="AC121" s="100">
        <f t="shared" si="36"/>
        <v>0</v>
      </c>
      <c r="AD121" s="107"/>
      <c r="AE121" s="147">
        <f t="shared" si="37"/>
        <v>0</v>
      </c>
      <c r="AF121" s="107"/>
      <c r="AG121" s="147">
        <f t="shared" si="38"/>
        <v>0</v>
      </c>
      <c r="AH121" s="107"/>
      <c r="AI121" s="147">
        <f t="shared" si="39"/>
        <v>0</v>
      </c>
      <c r="AJ121" s="289"/>
      <c r="AK121" s="146">
        <f t="shared" si="40"/>
        <v>0</v>
      </c>
      <c r="AL121" s="289"/>
      <c r="AM121" s="146">
        <f t="shared" si="41"/>
        <v>0</v>
      </c>
      <c r="AN121" s="107"/>
      <c r="AO121" s="147">
        <f t="shared" si="42"/>
        <v>0</v>
      </c>
      <c r="AP121" s="75"/>
      <c r="AQ121" s="100">
        <f t="shared" si="43"/>
        <v>0</v>
      </c>
      <c r="AR121" s="171"/>
      <c r="AS121" s="140">
        <f t="shared" si="44"/>
        <v>0</v>
      </c>
      <c r="AT121" s="83">
        <f t="shared" si="23"/>
        <v>700</v>
      </c>
    </row>
    <row r="122" spans="1:47" ht="15" customHeight="1">
      <c r="A122" s="91" t="s">
        <v>447</v>
      </c>
      <c r="B122" s="14" t="s">
        <v>66</v>
      </c>
      <c r="C122" s="18" t="s">
        <v>9</v>
      </c>
      <c r="D122" s="19">
        <v>35</v>
      </c>
      <c r="E122" s="20">
        <f t="shared" si="45"/>
        <v>0</v>
      </c>
      <c r="F122" s="75"/>
      <c r="G122" s="100">
        <f t="shared" si="27"/>
        <v>0</v>
      </c>
      <c r="H122" s="107"/>
      <c r="I122" s="147">
        <f t="shared" si="28"/>
        <v>0</v>
      </c>
      <c r="J122" s="214"/>
      <c r="K122" s="147">
        <f t="shared" si="29"/>
        <v>0</v>
      </c>
      <c r="L122" s="214"/>
      <c r="M122" s="147">
        <f t="shared" si="24"/>
        <v>0</v>
      </c>
      <c r="N122" s="214"/>
      <c r="O122" s="147">
        <f t="shared" si="25"/>
        <v>0</v>
      </c>
      <c r="P122" s="75"/>
      <c r="Q122" s="100">
        <f t="shared" si="30"/>
        <v>0</v>
      </c>
      <c r="R122" s="233"/>
      <c r="S122" s="184">
        <f t="shared" si="31"/>
        <v>0</v>
      </c>
      <c r="T122" s="234"/>
      <c r="U122" s="184">
        <f t="shared" si="32"/>
        <v>0</v>
      </c>
      <c r="V122" s="234"/>
      <c r="W122" s="184">
        <f t="shared" si="33"/>
        <v>0</v>
      </c>
      <c r="X122" s="283"/>
      <c r="Y122" s="281">
        <f t="shared" si="34"/>
        <v>0</v>
      </c>
      <c r="Z122" s="183"/>
      <c r="AA122" s="184">
        <f t="shared" si="35"/>
        <v>0</v>
      </c>
      <c r="AB122" s="75"/>
      <c r="AC122" s="100">
        <f t="shared" si="36"/>
        <v>0</v>
      </c>
      <c r="AD122" s="107"/>
      <c r="AE122" s="147">
        <f t="shared" si="37"/>
        <v>0</v>
      </c>
      <c r="AF122" s="107"/>
      <c r="AG122" s="147">
        <f t="shared" si="38"/>
        <v>0</v>
      </c>
      <c r="AH122" s="107"/>
      <c r="AI122" s="147">
        <f t="shared" si="39"/>
        <v>0</v>
      </c>
      <c r="AJ122" s="289"/>
      <c r="AK122" s="146">
        <f t="shared" si="40"/>
        <v>0</v>
      </c>
      <c r="AL122" s="289"/>
      <c r="AM122" s="146">
        <f t="shared" si="41"/>
        <v>0</v>
      </c>
      <c r="AN122" s="107"/>
      <c r="AO122" s="147">
        <f t="shared" si="42"/>
        <v>0</v>
      </c>
      <c r="AP122" s="75"/>
      <c r="AQ122" s="100">
        <f t="shared" si="43"/>
        <v>0</v>
      </c>
      <c r="AR122" s="171"/>
      <c r="AS122" s="140">
        <f t="shared" si="44"/>
        <v>0</v>
      </c>
      <c r="AT122" s="83">
        <f t="shared" si="23"/>
        <v>0</v>
      </c>
    </row>
    <row r="123" spans="1:47" ht="15" customHeight="1">
      <c r="A123" s="91" t="s">
        <v>450</v>
      </c>
      <c r="B123" s="14" t="s">
        <v>66</v>
      </c>
      <c r="C123" s="18" t="s">
        <v>8</v>
      </c>
      <c r="D123" s="19">
        <v>60</v>
      </c>
      <c r="E123" s="20">
        <f t="shared" si="45"/>
        <v>0</v>
      </c>
      <c r="F123" s="75"/>
      <c r="G123" s="100">
        <f t="shared" si="27"/>
        <v>0</v>
      </c>
      <c r="H123" s="107"/>
      <c r="I123" s="147">
        <f t="shared" si="28"/>
        <v>0</v>
      </c>
      <c r="J123" s="214"/>
      <c r="K123" s="147">
        <f t="shared" si="29"/>
        <v>0</v>
      </c>
      <c r="L123" s="214"/>
      <c r="M123" s="147">
        <f t="shared" si="24"/>
        <v>0</v>
      </c>
      <c r="N123" s="214"/>
      <c r="O123" s="147">
        <f t="shared" si="25"/>
        <v>0</v>
      </c>
      <c r="P123" s="75"/>
      <c r="Q123" s="100">
        <f t="shared" si="30"/>
        <v>0</v>
      </c>
      <c r="R123" s="233"/>
      <c r="S123" s="184">
        <f t="shared" si="31"/>
        <v>0</v>
      </c>
      <c r="T123" s="234"/>
      <c r="U123" s="184">
        <f t="shared" si="32"/>
        <v>0</v>
      </c>
      <c r="V123" s="234"/>
      <c r="W123" s="184">
        <f t="shared" si="33"/>
        <v>0</v>
      </c>
      <c r="X123" s="283"/>
      <c r="Y123" s="281">
        <f t="shared" si="34"/>
        <v>0</v>
      </c>
      <c r="Z123" s="183"/>
      <c r="AA123" s="184">
        <f t="shared" si="35"/>
        <v>0</v>
      </c>
      <c r="AB123" s="75"/>
      <c r="AC123" s="100">
        <f t="shared" si="36"/>
        <v>0</v>
      </c>
      <c r="AD123" s="107"/>
      <c r="AE123" s="147">
        <f t="shared" si="37"/>
        <v>0</v>
      </c>
      <c r="AF123" s="107"/>
      <c r="AG123" s="147">
        <f t="shared" si="38"/>
        <v>0</v>
      </c>
      <c r="AH123" s="107"/>
      <c r="AI123" s="147">
        <f t="shared" si="39"/>
        <v>0</v>
      </c>
      <c r="AJ123" s="289"/>
      <c r="AK123" s="146">
        <f t="shared" si="40"/>
        <v>0</v>
      </c>
      <c r="AL123" s="289"/>
      <c r="AM123" s="146">
        <f t="shared" si="41"/>
        <v>0</v>
      </c>
      <c r="AN123" s="107"/>
      <c r="AO123" s="147">
        <f t="shared" si="42"/>
        <v>0</v>
      </c>
      <c r="AP123" s="75"/>
      <c r="AQ123" s="100">
        <f t="shared" si="43"/>
        <v>0</v>
      </c>
      <c r="AR123" s="171"/>
      <c r="AS123" s="140">
        <f t="shared" si="44"/>
        <v>0</v>
      </c>
      <c r="AT123" s="83">
        <f t="shared" si="23"/>
        <v>0</v>
      </c>
    </row>
    <row r="124" spans="1:47" ht="15" customHeight="1">
      <c r="A124" s="91" t="s">
        <v>452</v>
      </c>
      <c r="B124" s="14" t="s">
        <v>66</v>
      </c>
      <c r="C124" s="18" t="s">
        <v>8</v>
      </c>
      <c r="D124" s="19">
        <v>60</v>
      </c>
      <c r="E124" s="20">
        <f t="shared" ref="E124" si="47">F124+H124+J124+L124+N124++V124+Z124+AH124+AN124+P124+R124+T124+AB124+AD124+AF124+AP124+AR124+X124+AJ124+AL124</f>
        <v>33</v>
      </c>
      <c r="F124" s="75"/>
      <c r="G124" s="100">
        <f t="shared" ref="G124" si="48">IF($D124="",0,$D124*F124)</f>
        <v>0</v>
      </c>
      <c r="H124" s="107"/>
      <c r="I124" s="147">
        <f t="shared" ref="I124" si="49">IF($D124="",0,$D124*H124)</f>
        <v>0</v>
      </c>
      <c r="J124" s="214"/>
      <c r="K124" s="147">
        <f t="shared" ref="K124" si="50">IF($D124="",0,$D124*J124)</f>
        <v>0</v>
      </c>
      <c r="L124" s="214"/>
      <c r="M124" s="147">
        <f t="shared" ref="M124" si="51">IF($D124="",0,$D124*L124)</f>
        <v>0</v>
      </c>
      <c r="N124" s="214"/>
      <c r="O124" s="147">
        <f t="shared" ref="O124" si="52">IF($D124="",0,$D124*N124)</f>
        <v>0</v>
      </c>
      <c r="P124" s="75"/>
      <c r="Q124" s="100">
        <f t="shared" ref="Q124" si="53">IF($D124="",0,$D124*P124)</f>
        <v>0</v>
      </c>
      <c r="R124" s="233"/>
      <c r="S124" s="184">
        <f t="shared" ref="S124" si="54">IF($D124="",0,$D124*R124)</f>
        <v>0</v>
      </c>
      <c r="T124" s="234"/>
      <c r="U124" s="184">
        <f t="shared" ref="U124" si="55">IF($D124="",0,$D124*T124)</f>
        <v>0</v>
      </c>
      <c r="V124" s="234">
        <v>33</v>
      </c>
      <c r="W124" s="184">
        <f t="shared" ref="W124" si="56">IF($D124="",0,$D124*V124)</f>
        <v>1980</v>
      </c>
      <c r="X124" s="283"/>
      <c r="Y124" s="281">
        <f t="shared" ref="Y124" si="57">IF($D124="",0,$D124*X124)</f>
        <v>0</v>
      </c>
      <c r="Z124" s="183"/>
      <c r="AA124" s="184">
        <f t="shared" ref="AA124" si="58">IF($D124="",0,$D124*Z124)</f>
        <v>0</v>
      </c>
      <c r="AB124" s="75"/>
      <c r="AC124" s="100">
        <f t="shared" ref="AC124" si="59">IF($D124="",0,$D124*AB124)</f>
        <v>0</v>
      </c>
      <c r="AD124" s="107"/>
      <c r="AE124" s="147">
        <f t="shared" ref="AE124" si="60">IF($D124="",0,$D124*AD124)</f>
        <v>0</v>
      </c>
      <c r="AF124" s="107"/>
      <c r="AG124" s="147">
        <f t="shared" ref="AG124" si="61">IF($D124="",0,$D124*AF124)</f>
        <v>0</v>
      </c>
      <c r="AH124" s="107"/>
      <c r="AI124" s="147">
        <f t="shared" ref="AI124" si="62">IF($D124="",0,$D124*AH124)</f>
        <v>0</v>
      </c>
      <c r="AJ124" s="289"/>
      <c r="AK124" s="146">
        <f t="shared" ref="AK124" si="63">IF($D124="",0,$D124*AJ124)</f>
        <v>0</v>
      </c>
      <c r="AL124" s="289"/>
      <c r="AM124" s="146">
        <f t="shared" ref="AM124" si="64">IF($D124="",0,$D124*AL124)</f>
        <v>0</v>
      </c>
      <c r="AN124" s="107"/>
      <c r="AO124" s="147">
        <f t="shared" ref="AO124" si="65">IF($D124="",0,$D124*AN124)</f>
        <v>0</v>
      </c>
      <c r="AP124" s="75"/>
      <c r="AQ124" s="100">
        <f t="shared" ref="AQ124" si="66">IF($D124="",0,$D124*AP124)</f>
        <v>0</v>
      </c>
      <c r="AR124" s="171"/>
      <c r="AS124" s="140">
        <f t="shared" ref="AS124" si="67">IF($D124="",0,$D124*AR124)</f>
        <v>0</v>
      </c>
      <c r="AT124" s="83">
        <f t="shared" si="23"/>
        <v>1980</v>
      </c>
    </row>
    <row r="125" spans="1:47" ht="15" customHeight="1">
      <c r="A125" s="85"/>
      <c r="B125" s="14"/>
      <c r="C125" s="18"/>
      <c r="D125" s="19"/>
      <c r="E125" s="20">
        <f t="shared" si="45"/>
        <v>0</v>
      </c>
      <c r="F125" s="75"/>
      <c r="G125" s="100">
        <f t="shared" si="27"/>
        <v>0</v>
      </c>
      <c r="H125" s="107"/>
      <c r="I125" s="147">
        <f t="shared" si="28"/>
        <v>0</v>
      </c>
      <c r="J125" s="214"/>
      <c r="K125" s="147">
        <f t="shared" si="29"/>
        <v>0</v>
      </c>
      <c r="L125" s="214"/>
      <c r="M125" s="147">
        <f t="shared" si="24"/>
        <v>0</v>
      </c>
      <c r="N125" s="214"/>
      <c r="O125" s="147">
        <f t="shared" si="25"/>
        <v>0</v>
      </c>
      <c r="P125" s="75"/>
      <c r="Q125" s="100">
        <f t="shared" si="30"/>
        <v>0</v>
      </c>
      <c r="R125" s="233"/>
      <c r="S125" s="184">
        <f t="shared" si="31"/>
        <v>0</v>
      </c>
      <c r="T125" s="234"/>
      <c r="U125" s="184">
        <f t="shared" si="32"/>
        <v>0</v>
      </c>
      <c r="V125" s="234"/>
      <c r="W125" s="184">
        <f t="shared" si="33"/>
        <v>0</v>
      </c>
      <c r="X125" s="283"/>
      <c r="Y125" s="281">
        <f t="shared" si="34"/>
        <v>0</v>
      </c>
      <c r="Z125" s="183"/>
      <c r="AA125" s="184">
        <f t="shared" si="35"/>
        <v>0</v>
      </c>
      <c r="AB125" s="75"/>
      <c r="AC125" s="100">
        <f t="shared" si="36"/>
        <v>0</v>
      </c>
      <c r="AD125" s="107"/>
      <c r="AE125" s="147">
        <f t="shared" si="37"/>
        <v>0</v>
      </c>
      <c r="AF125" s="107"/>
      <c r="AG125" s="147">
        <f t="shared" si="38"/>
        <v>0</v>
      </c>
      <c r="AH125" s="107"/>
      <c r="AI125" s="147">
        <f t="shared" si="39"/>
        <v>0</v>
      </c>
      <c r="AJ125" s="289"/>
      <c r="AK125" s="146">
        <f t="shared" si="40"/>
        <v>0</v>
      </c>
      <c r="AL125" s="288"/>
      <c r="AM125" s="146">
        <f t="shared" si="41"/>
        <v>0</v>
      </c>
      <c r="AN125" s="107"/>
      <c r="AO125" s="147">
        <f t="shared" si="42"/>
        <v>0</v>
      </c>
      <c r="AP125" s="75"/>
      <c r="AQ125" s="100">
        <f t="shared" si="43"/>
        <v>0</v>
      </c>
      <c r="AR125" s="171"/>
      <c r="AS125" s="140">
        <f t="shared" si="44"/>
        <v>0</v>
      </c>
      <c r="AT125" s="83">
        <f t="shared" si="23"/>
        <v>0</v>
      </c>
    </row>
    <row r="126" spans="1:47" s="62" customFormat="1" ht="15" customHeight="1">
      <c r="A126" s="86"/>
      <c r="C126" s="63" t="s">
        <v>155</v>
      </c>
      <c r="D126" s="57"/>
      <c r="E126" s="20">
        <f t="shared" ref="E126" si="68">F126+H126+J126+P126+R126+T126+AB126+AD126+AF126+AP126+AR126</f>
        <v>0</v>
      </c>
      <c r="F126" s="76">
        <f>SUM(F12:F125)</f>
        <v>0</v>
      </c>
      <c r="G126" s="77"/>
      <c r="H126" s="154">
        <f>SUM(H12:H125)</f>
        <v>0</v>
      </c>
      <c r="I126" s="155"/>
      <c r="J126" s="207">
        <f>SUM(J12:J125)</f>
        <v>0</v>
      </c>
      <c r="K126" s="207"/>
      <c r="L126" s="290">
        <f>SUM(L12:L125)</f>
        <v>135</v>
      </c>
      <c r="M126" s="207"/>
      <c r="N126" s="290">
        <f>SUM(N12:N125)</f>
        <v>138.5</v>
      </c>
      <c r="O126" s="207"/>
      <c r="P126" s="76">
        <f>SUM(P12:P125)</f>
        <v>0</v>
      </c>
      <c r="Q126" s="77"/>
      <c r="R126" s="185">
        <f>SUM(R12:R125)</f>
        <v>0</v>
      </c>
      <c r="S126" s="186"/>
      <c r="T126" s="212">
        <f>SUM(T12:T125)</f>
        <v>0</v>
      </c>
      <c r="U126" s="212"/>
      <c r="V126" s="279">
        <f>SUM(V12:V125)</f>
        <v>114.5</v>
      </c>
      <c r="W126" s="212"/>
      <c r="X126" s="284">
        <f>SUM(X12:X125)</f>
        <v>17.25</v>
      </c>
      <c r="Y126" s="212"/>
      <c r="Z126" s="279">
        <f>SUM(Z12:Z125)</f>
        <v>5</v>
      </c>
      <c r="AA126" s="212"/>
      <c r="AB126" s="76">
        <f>SUM(AB12:AB125)</f>
        <v>0</v>
      </c>
      <c r="AC126" s="77"/>
      <c r="AD126" s="154">
        <f>SUM(AD12:AD125)</f>
        <v>0</v>
      </c>
      <c r="AE126" s="155"/>
      <c r="AF126" s="154">
        <f>SUM(AF12:AF125)</f>
        <v>0</v>
      </c>
      <c r="AG126" s="155"/>
      <c r="AH126" s="285">
        <f>SUM(AH12:AH125)</f>
        <v>56.5</v>
      </c>
      <c r="AI126" s="155"/>
      <c r="AJ126" s="207">
        <f>SUM(AJ12:AJ125)</f>
        <v>0</v>
      </c>
      <c r="AK126" s="207"/>
      <c r="AL126" s="207">
        <f>SUM(AL12:AL125)</f>
        <v>19.25</v>
      </c>
      <c r="AM126" s="207"/>
      <c r="AN126" s="285">
        <f>SUM(AN12:AN125)</f>
        <v>19.25</v>
      </c>
      <c r="AO126" s="155"/>
      <c r="AP126" s="76">
        <f>SUM(AP12:AP125)</f>
        <v>0</v>
      </c>
      <c r="AQ126" s="77"/>
      <c r="AR126" s="77">
        <f>SUM(AR12:AR125)</f>
        <v>0</v>
      </c>
      <c r="AS126" s="77"/>
      <c r="AT126" s="77"/>
    </row>
    <row r="127" spans="1:47" ht="9.75" customHeight="1">
      <c r="A127" s="87"/>
      <c r="B127" s="40"/>
      <c r="C127" s="69"/>
      <c r="D127" s="70"/>
      <c r="E127" s="70"/>
      <c r="F127" s="78"/>
      <c r="G127" s="79"/>
      <c r="H127" s="156"/>
      <c r="I127" s="157"/>
      <c r="J127" s="208"/>
      <c r="K127" s="208"/>
      <c r="L127" s="208"/>
      <c r="M127" s="208"/>
      <c r="N127" s="208"/>
      <c r="O127" s="208"/>
      <c r="P127" s="78"/>
      <c r="Q127" s="79"/>
      <c r="R127" s="187"/>
      <c r="S127" s="188"/>
      <c r="T127" s="213"/>
      <c r="U127" s="213"/>
      <c r="V127" s="213"/>
      <c r="W127" s="213"/>
      <c r="X127" s="213"/>
      <c r="Y127" s="213"/>
      <c r="Z127" s="213"/>
      <c r="AA127" s="213"/>
      <c r="AB127" s="78"/>
      <c r="AC127" s="79"/>
      <c r="AD127" s="156"/>
      <c r="AE127" s="157"/>
      <c r="AF127" s="156"/>
      <c r="AG127" s="157"/>
      <c r="AH127" s="156"/>
      <c r="AI127" s="157"/>
      <c r="AJ127" s="208"/>
      <c r="AK127" s="208"/>
      <c r="AL127" s="208"/>
      <c r="AM127" s="208"/>
      <c r="AN127" s="156"/>
      <c r="AO127" s="157"/>
      <c r="AP127" s="78"/>
      <c r="AQ127" s="79"/>
      <c r="AR127" s="70"/>
      <c r="AS127" s="70"/>
      <c r="AT127" s="70"/>
      <c r="AU127" s="65"/>
    </row>
    <row r="128" spans="1:47" s="14" customFormat="1" ht="15" customHeight="1">
      <c r="A128" s="159"/>
      <c r="B128" s="159"/>
      <c r="C128" s="67" t="s">
        <v>156</v>
      </c>
      <c r="D128" s="160"/>
      <c r="E128" s="161"/>
      <c r="F128" s="80"/>
      <c r="G128" s="81">
        <f ca="1">SUM(G12:G127)</f>
        <v>0</v>
      </c>
      <c r="H128" s="80"/>
      <c r="I128" s="81">
        <f ca="1">SUM(I12:I127)</f>
        <v>0</v>
      </c>
      <c r="J128" s="97"/>
      <c r="K128" s="97">
        <f ca="1">SUM(K12:K127)</f>
        <v>0</v>
      </c>
      <c r="L128" s="97"/>
      <c r="M128" s="305">
        <f ca="1">SUM(M12:M127)</f>
        <v>10391</v>
      </c>
      <c r="N128" s="97"/>
      <c r="O128" s="305">
        <f ca="1">SUM(O12:O127)</f>
        <v>13293</v>
      </c>
      <c r="P128" s="80"/>
      <c r="Q128" s="81">
        <f ca="1">SUM(Q12:Q127)</f>
        <v>0</v>
      </c>
      <c r="R128" s="80"/>
      <c r="S128" s="81">
        <f ca="1">SUM(S12:S127)</f>
        <v>0</v>
      </c>
      <c r="T128" s="97"/>
      <c r="U128" s="97">
        <f ca="1">SUM(U12:U127)</f>
        <v>0</v>
      </c>
      <c r="V128" s="97"/>
      <c r="W128" s="305">
        <f ca="1">SUM(W12:W127)</f>
        <v>8952.5</v>
      </c>
      <c r="X128" s="280"/>
      <c r="Y128" s="305">
        <f ca="1">SUM(Y12:Y127)</f>
        <v>2035.5</v>
      </c>
      <c r="Z128" s="97"/>
      <c r="AA128" s="305">
        <f ca="1">SUM(AA12:AA127)</f>
        <v>700</v>
      </c>
      <c r="AB128" s="80"/>
      <c r="AC128" s="81">
        <f ca="1">SUM(AC12:AC127)</f>
        <v>0</v>
      </c>
      <c r="AD128" s="80"/>
      <c r="AE128" s="81">
        <f ca="1">SUM(AE12:AE127)</f>
        <v>0</v>
      </c>
      <c r="AF128" s="80"/>
      <c r="AG128" s="81">
        <f ca="1">SUM(AG12:AG127)</f>
        <v>0</v>
      </c>
      <c r="AH128" s="80"/>
      <c r="AI128" s="307">
        <f ca="1">SUM(AI12:AI127)</f>
        <v>3980</v>
      </c>
      <c r="AJ128" s="280"/>
      <c r="AK128" s="280">
        <f ca="1">SUM(AK12:AK127)</f>
        <v>0</v>
      </c>
      <c r="AL128" s="280"/>
      <c r="AM128" s="305">
        <f ca="1">SUM(AM12:AM127)</f>
        <v>2231</v>
      </c>
      <c r="AN128" s="80"/>
      <c r="AO128" s="307">
        <f ca="1">SUM(AO12:AO127)</f>
        <v>2255</v>
      </c>
      <c r="AP128" s="80"/>
      <c r="AQ128" s="81">
        <f ca="1">SUM(AQ12:AQ127)</f>
        <v>0</v>
      </c>
      <c r="AR128" s="81"/>
      <c r="AS128" s="81">
        <f ca="1">SUM(AS12:AS127)</f>
        <v>0</v>
      </c>
      <c r="AT128" s="81">
        <f ca="1">SUM(AT13:AT127)</f>
        <v>43838</v>
      </c>
    </row>
    <row r="129" spans="1:46">
      <c r="C129" s="41" t="s">
        <v>25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2">
        <f ca="1">SUBTOTAL(9,AT13:AT127)</f>
        <v>43838</v>
      </c>
    </row>
    <row r="130" spans="1:46">
      <c r="C130" s="56"/>
      <c r="F130" s="56"/>
      <c r="G130" s="56"/>
      <c r="H130" s="158"/>
      <c r="I130" s="158"/>
      <c r="J130" s="158"/>
      <c r="K130" s="158"/>
      <c r="L130" s="158"/>
      <c r="M130" s="158"/>
      <c r="N130" s="158"/>
      <c r="O130" s="158"/>
      <c r="P130" s="56"/>
      <c r="Q130" s="56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56"/>
      <c r="AC130" s="56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56"/>
      <c r="AQ130" s="56"/>
      <c r="AR130" s="56"/>
      <c r="AS130" s="56"/>
    </row>
    <row r="131" spans="1:46">
      <c r="A131" s="218" t="s">
        <v>309</v>
      </c>
      <c r="B131">
        <v>3.5</v>
      </c>
      <c r="AT131" s="19"/>
    </row>
    <row r="133" spans="1:46">
      <c r="AT133" s="19">
        <f ca="1">SUM(F128:AS128)</f>
        <v>43838</v>
      </c>
    </row>
    <row r="135" spans="1:46">
      <c r="S135" s="193">
        <f>SUM(S131:S134)</f>
        <v>0</v>
      </c>
      <c r="AN135" s="127" t="s">
        <v>412</v>
      </c>
    </row>
    <row r="140" spans="1:46">
      <c r="AT140" s="21">
        <f>SUM(AT138-AT137)</f>
        <v>0</v>
      </c>
    </row>
  </sheetData>
  <autoFilter ref="A12:AT128" xr:uid="{00000000-0009-0000-0000-000052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count="3">
    <dataValidation type="list" allowBlank="1" showInputMessage="1" showErrorMessage="1" sqref="A13:A128" xr:uid="{00000000-0002-0000-5200-000000000000}">
      <formula1>Name</formula1>
    </dataValidation>
    <dataValidation type="list" allowBlank="1" showInputMessage="1" showErrorMessage="1" sqref="C12" xr:uid="{00000000-0002-0000-5200-000001000000}">
      <formula1>Kategorie</formula1>
    </dataValidation>
    <dataValidation type="list" allowBlank="1" showInputMessage="1" showErrorMessage="1" sqref="D12" xr:uid="{00000000-0002-0000-52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>
    <tabColor rgb="FFFF0000"/>
    <pageSetUpPr fitToPage="1"/>
  </sheetPr>
  <dimension ref="A1:AV140"/>
  <sheetViews>
    <sheetView topLeftCell="A97" zoomScale="120" zoomScaleNormal="120" zoomScaleSheetLayoutView="100" workbookViewId="0">
      <pane xSplit="1" topLeftCell="B1" activePane="topRight" state="frozen"/>
      <selection pane="topRight" activeCell="M128" sqref="M128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1" width="9.7109375" style="127" customWidth="1"/>
    <col min="42" max="45" width="9.7109375" style="21" customWidth="1"/>
    <col min="46" max="46" width="11.85546875" style="21" customWidth="1"/>
    <col min="47" max="47" width="9.7109375" customWidth="1"/>
  </cols>
  <sheetData>
    <row r="1" spans="1:48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3"/>
      <c r="AQ1" s="3"/>
      <c r="AR1" s="3"/>
      <c r="AS1" s="3"/>
      <c r="AT1" s="3"/>
      <c r="AU1" s="3"/>
    </row>
    <row r="2" spans="1:48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</row>
    <row r="3" spans="1:48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</row>
    <row r="4" spans="1:48" s="15" customFormat="1" ht="15">
      <c r="A4" s="106" t="s">
        <v>159</v>
      </c>
      <c r="B4" s="315" t="str">
        <f>IF(Vertragsdaten!B6="","",Vertragsdaten!B6)</f>
        <v>EP SIEP</v>
      </c>
      <c r="C4" s="315"/>
      <c r="D4" s="315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59"/>
      <c r="AQ4" s="59"/>
      <c r="AR4" s="59"/>
      <c r="AS4" s="59"/>
      <c r="AT4" s="59"/>
      <c r="AU4" s="59"/>
    </row>
    <row r="5" spans="1:48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</row>
    <row r="6" spans="1:48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84"/>
      <c r="AU6" s="84"/>
    </row>
    <row r="7" spans="1:48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T7" s="64"/>
      <c r="AU7" s="64"/>
    </row>
    <row r="8" spans="1:48" s="8" customFormat="1" ht="15">
      <c r="A8" s="106" t="s">
        <v>161</v>
      </c>
      <c r="B8" s="354">
        <v>44896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84"/>
      <c r="AU8" s="84"/>
    </row>
    <row r="9" spans="1:48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/>
      <c r="AQ9"/>
      <c r="AR9"/>
      <c r="AS9"/>
      <c r="AT9"/>
    </row>
    <row r="10" spans="1:48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410</v>
      </c>
      <c r="AK10" s="361"/>
      <c r="AL10" s="360" t="s">
        <v>411</v>
      </c>
      <c r="AM10" s="361"/>
      <c r="AN10" s="360" t="s">
        <v>394</v>
      </c>
      <c r="AO10" s="361"/>
      <c r="AP10" s="352" t="s">
        <v>196</v>
      </c>
      <c r="AQ10" s="353"/>
      <c r="AR10" s="352" t="s">
        <v>297</v>
      </c>
      <c r="AS10" s="353"/>
      <c r="AT10"/>
    </row>
    <row r="11" spans="1:48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1"/>
      <c r="AO11" s="152"/>
      <c r="AP11" s="72"/>
      <c r="AQ11" s="73"/>
      <c r="AR11" s="66"/>
      <c r="AS11" s="66"/>
      <c r="AT11"/>
    </row>
    <row r="12" spans="1:48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74" t="s">
        <v>23</v>
      </c>
      <c r="AO12" s="46" t="s">
        <v>157</v>
      </c>
      <c r="AP12" s="82" t="s">
        <v>23</v>
      </c>
      <c r="AQ12" s="13" t="s">
        <v>157</v>
      </c>
      <c r="AR12" s="13" t="s">
        <v>23</v>
      </c>
      <c r="AS12" s="13" t="s">
        <v>157</v>
      </c>
      <c r="AT12" s="61" t="s">
        <v>154</v>
      </c>
    </row>
    <row r="13" spans="1:48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4" ca="1" si="0">IF(OR($C13="",$C13=0),"",VLOOKUP($C13,Ansätze,$D$11,FALSE))</f>
        <v>140</v>
      </c>
      <c r="E13" s="20">
        <f>F13+H13+J13+L13+N13++V13+Z13+AH13+AN13+P13+R13+T13+AB13+AD13+AF13+AP13+AR13+X13+AJ13+AL13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121"/>
      <c r="AO13" s="153">
        <f ca="1">IF($D13="",0,$D13*AN13)</f>
        <v>0</v>
      </c>
      <c r="AP13" s="120"/>
      <c r="AQ13" s="99">
        <f ca="1">IF($D13="",0,$D13*AP13)</f>
        <v>0</v>
      </c>
      <c r="AR13" s="171"/>
      <c r="AS13" s="140">
        <f ca="1">IF($D13="",0,$D13*AR13)</f>
        <v>0</v>
      </c>
      <c r="AT13" s="83">
        <f t="shared" ref="AT13:AT79" ca="1" si="1">IF(D13="",0,D13*E13)</f>
        <v>0</v>
      </c>
      <c r="AV13" s="71"/>
    </row>
    <row r="14" spans="1:48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F14+H14+J14+L14+N14++V14+Z14+AH14+AN14+P14+R14+T14+AB14+AD14+AF14+AP14+AR14+X14+AJ14+AL14</f>
        <v>0</v>
      </c>
      <c r="F14" s="107"/>
      <c r="G14" s="100">
        <f t="shared" ref="G14:I84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5" ca="1" si="4">IF($D14="",0,$D14*J14)</f>
        <v>0</v>
      </c>
      <c r="L14" s="122"/>
      <c r="M14" s="147">
        <f t="shared" ref="M14:M80" ca="1" si="5">IF($D14="",0,$D14*L14)</f>
        <v>0</v>
      </c>
      <c r="N14" s="122"/>
      <c r="O14" s="147">
        <f t="shared" ref="O14:O80" ca="1" si="6">IF($D14="",0,$D14*N14)</f>
        <v>0</v>
      </c>
      <c r="P14" s="104"/>
      <c r="Q14" s="100">
        <f t="shared" ref="Q14:Q85" ca="1" si="7">IF($D14="",0,$D14*P14)</f>
        <v>0</v>
      </c>
      <c r="R14" s="183"/>
      <c r="S14" s="184">
        <f t="shared" ref="S14:S85" ca="1" si="8">IF($D14="",0,$D14*R14)</f>
        <v>0</v>
      </c>
      <c r="T14" s="183"/>
      <c r="U14" s="184">
        <f t="shared" ref="U14:U85" ca="1" si="9">IF($D14="",0,$D14*T14)</f>
        <v>0</v>
      </c>
      <c r="V14" s="183"/>
      <c r="W14" s="184">
        <f t="shared" ref="W14:W85" ca="1" si="10">IF($D14="",0,$D14*V14)</f>
        <v>0</v>
      </c>
      <c r="X14" s="183"/>
      <c r="Y14" s="184">
        <f t="shared" ref="Y14:Y85" ca="1" si="11">IF($D14="",0,$D14*X14)</f>
        <v>0</v>
      </c>
      <c r="Z14" s="183"/>
      <c r="AA14" s="184">
        <f t="shared" ref="AA14:AA85" ca="1" si="12">IF($D14="",0,$D14*Z14)</f>
        <v>0</v>
      </c>
      <c r="AB14" s="104"/>
      <c r="AC14" s="100">
        <f t="shared" ref="AC14:AC85" ca="1" si="13">IF($D14="",0,$D14*AB14)</f>
        <v>0</v>
      </c>
      <c r="AD14" s="122"/>
      <c r="AE14" s="147">
        <f t="shared" ref="AE14:AE85" ca="1" si="14">IF($D14="",0,$D14*AD14)</f>
        <v>0</v>
      </c>
      <c r="AF14" s="122"/>
      <c r="AG14" s="147">
        <f t="shared" ref="AG14:AG85" ca="1" si="15">IF($D14="",0,$D14*AF14)</f>
        <v>0</v>
      </c>
      <c r="AH14" s="122"/>
      <c r="AI14" s="147">
        <f t="shared" ref="AI14:AI85" ca="1" si="16">IF($D14="",0,$D14*AH14)</f>
        <v>0</v>
      </c>
      <c r="AJ14" s="288"/>
      <c r="AK14" s="147">
        <f t="shared" ref="AK14:AK85" ca="1" si="17">IF($D14="",0,$D14*AJ14)</f>
        <v>0</v>
      </c>
      <c r="AL14" s="288"/>
      <c r="AM14" s="147">
        <f t="shared" ref="AM14:AM85" ca="1" si="18">IF($D14="",0,$D14*AL14)</f>
        <v>0</v>
      </c>
      <c r="AN14" s="122"/>
      <c r="AO14" s="147">
        <f t="shared" ref="AO14:AO85" ca="1" si="19">IF($D14="",0,$D14*AN14)</f>
        <v>0</v>
      </c>
      <c r="AP14" s="104"/>
      <c r="AQ14" s="100">
        <f t="shared" ref="AQ14:AQ85" ca="1" si="20">IF($D14="",0,$D14*AP14)</f>
        <v>0</v>
      </c>
      <c r="AR14" s="171"/>
      <c r="AS14" s="140">
        <f ca="1">IF($D14="",0,$D14*AR14)</f>
        <v>0</v>
      </c>
      <c r="AT14" s="83">
        <f t="shared" ca="1" si="1"/>
        <v>0</v>
      </c>
    </row>
    <row r="15" spans="1:48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122"/>
      <c r="AO15" s="147">
        <f t="shared" ca="1" si="19"/>
        <v>0</v>
      </c>
      <c r="AP15" s="104"/>
      <c r="AQ15" s="100">
        <f t="shared" ca="1" si="20"/>
        <v>0</v>
      </c>
      <c r="AR15" s="171"/>
      <c r="AS15" s="140">
        <f ca="1">IF($D15="",0,$D15*AR15)</f>
        <v>0</v>
      </c>
      <c r="AT15" s="83">
        <f t="shared" ca="1" si="1"/>
        <v>0</v>
      </c>
    </row>
    <row r="16" spans="1:48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122"/>
      <c r="AO16" s="147">
        <f t="shared" ca="1" si="19"/>
        <v>0</v>
      </c>
      <c r="AP16" s="104"/>
      <c r="AQ16" s="100">
        <f t="shared" ca="1" si="20"/>
        <v>0</v>
      </c>
      <c r="AR16" s="171"/>
      <c r="AS16" s="140">
        <f t="shared" ref="AS16:AS85" ca="1" si="21">IF($D16="",0,$D16*AR16)</f>
        <v>0</v>
      </c>
      <c r="AT16" s="83">
        <f t="shared" ca="1" si="1"/>
        <v>0</v>
      </c>
    </row>
    <row r="17" spans="1:46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122"/>
      <c r="AO17" s="147">
        <f t="shared" ca="1" si="19"/>
        <v>0</v>
      </c>
      <c r="AP17" s="104"/>
      <c r="AQ17" s="100">
        <f t="shared" ca="1" si="20"/>
        <v>0</v>
      </c>
      <c r="AR17" s="171"/>
      <c r="AS17" s="140">
        <f t="shared" ca="1" si="21"/>
        <v>0</v>
      </c>
      <c r="AT17" s="83">
        <f t="shared" ca="1" si="1"/>
        <v>0</v>
      </c>
    </row>
    <row r="18" spans="1:46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122"/>
      <c r="AO18" s="147">
        <f t="shared" si="19"/>
        <v>0</v>
      </c>
      <c r="AP18" s="104"/>
      <c r="AQ18" s="100">
        <f t="shared" si="20"/>
        <v>0</v>
      </c>
      <c r="AR18" s="171"/>
      <c r="AS18" s="140">
        <f>IF($D18="",0,$D18*AR18)</f>
        <v>0</v>
      </c>
      <c r="AT18" s="83">
        <f t="shared" si="1"/>
        <v>0</v>
      </c>
    </row>
    <row r="19" spans="1:46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26.75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>
        <v>6.25</v>
      </c>
      <c r="M19" s="147">
        <f t="shared" ca="1" si="5"/>
        <v>875</v>
      </c>
      <c r="N19" s="122">
        <f>1+11.5</f>
        <v>12.5</v>
      </c>
      <c r="O19" s="147">
        <f t="shared" ca="1" si="6"/>
        <v>1750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0.75</v>
      </c>
      <c r="AA19" s="147">
        <f t="shared" ca="1" si="12"/>
        <v>105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1.5</v>
      </c>
      <c r="AI19" s="147">
        <f t="shared" ca="1" si="16"/>
        <v>210</v>
      </c>
      <c r="AJ19" s="288">
        <v>3</v>
      </c>
      <c r="AK19" s="147">
        <f t="shared" ca="1" si="17"/>
        <v>420</v>
      </c>
      <c r="AL19" s="288"/>
      <c r="AM19" s="147">
        <f t="shared" ca="1" si="18"/>
        <v>0</v>
      </c>
      <c r="AN19" s="122">
        <f>0.75+2</f>
        <v>2.75</v>
      </c>
      <c r="AO19" s="147">
        <f t="shared" ca="1" si="19"/>
        <v>385</v>
      </c>
      <c r="AP19" s="104"/>
      <c r="AQ19" s="100">
        <f t="shared" ca="1" si="20"/>
        <v>0</v>
      </c>
      <c r="AR19" s="171"/>
      <c r="AS19" s="140">
        <f ca="1">IF($D19="",0,$D19*AR19)</f>
        <v>0</v>
      </c>
      <c r="AT19" s="83">
        <f t="shared" ca="1" si="1"/>
        <v>3745</v>
      </c>
    </row>
    <row r="20" spans="1:46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122"/>
      <c r="AO20" s="147">
        <f t="shared" ca="1" si="19"/>
        <v>0</v>
      </c>
      <c r="AP20" s="104"/>
      <c r="AQ20" s="100">
        <f t="shared" ca="1" si="20"/>
        <v>0</v>
      </c>
      <c r="AR20" s="171"/>
      <c r="AS20" s="140">
        <f t="shared" ca="1" si="21"/>
        <v>0</v>
      </c>
      <c r="AT20" s="83">
        <f t="shared" ca="1" si="1"/>
        <v>0</v>
      </c>
    </row>
    <row r="21" spans="1:46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1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>
        <v>1</v>
      </c>
      <c r="AM21" s="147">
        <f t="shared" ca="1" si="18"/>
        <v>100</v>
      </c>
      <c r="AN21" s="122"/>
      <c r="AO21" s="147">
        <f t="shared" ca="1" si="19"/>
        <v>0</v>
      </c>
      <c r="AP21" s="104"/>
      <c r="AQ21" s="100">
        <f t="shared" ca="1" si="20"/>
        <v>0</v>
      </c>
      <c r="AR21" s="171"/>
      <c r="AS21" s="140">
        <f t="shared" ca="1" si="21"/>
        <v>0</v>
      </c>
      <c r="AT21" s="83">
        <f t="shared" ca="1" si="1"/>
        <v>100</v>
      </c>
    </row>
    <row r="22" spans="1:46" ht="15" customHeight="1">
      <c r="A22" s="91" t="s">
        <v>169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D</v>
      </c>
      <c r="D22" s="19">
        <f t="shared" ca="1" si="0"/>
        <v>100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122"/>
      <c r="AO22" s="147">
        <f t="shared" ca="1" si="19"/>
        <v>0</v>
      </c>
      <c r="AP22" s="104"/>
      <c r="AQ22" s="100">
        <f t="shared" ca="1" si="20"/>
        <v>0</v>
      </c>
      <c r="AR22" s="171"/>
      <c r="AS22" s="140">
        <f t="shared" ca="1" si="21"/>
        <v>0</v>
      </c>
      <c r="AT22" s="83">
        <f t="shared" ca="1" si="1"/>
        <v>0</v>
      </c>
    </row>
    <row r="23" spans="1:46" ht="15" customHeight="1">
      <c r="A23" s="91" t="s">
        <v>170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122"/>
      <c r="AO23" s="147">
        <f t="shared" ca="1" si="19"/>
        <v>0</v>
      </c>
      <c r="AP23" s="104"/>
      <c r="AQ23" s="100">
        <f t="shared" ca="1" si="20"/>
        <v>0</v>
      </c>
      <c r="AR23" s="171"/>
      <c r="AS23" s="140">
        <f t="shared" ca="1" si="21"/>
        <v>0</v>
      </c>
      <c r="AT23" s="83">
        <f t="shared" ca="1" si="1"/>
        <v>0</v>
      </c>
    </row>
    <row r="24" spans="1:46" ht="15" customHeight="1">
      <c r="A24" s="91" t="s">
        <v>444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C</v>
      </c>
      <c r="D24" s="19">
        <f t="shared" ca="1" si="0"/>
        <v>118</v>
      </c>
      <c r="E24" s="20">
        <f t="shared" si="2"/>
        <v>19.75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>
        <v>14</v>
      </c>
      <c r="M24" s="147">
        <f t="shared" ca="1" si="5"/>
        <v>1652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>
        <v>5.75</v>
      </c>
      <c r="AM24" s="147">
        <f t="shared" ca="1" si="18"/>
        <v>678.5</v>
      </c>
      <c r="AN24" s="122"/>
      <c r="AO24" s="147">
        <f t="shared" ca="1" si="19"/>
        <v>0</v>
      </c>
      <c r="AP24" s="104"/>
      <c r="AQ24" s="100">
        <f t="shared" ca="1" si="20"/>
        <v>0</v>
      </c>
      <c r="AR24" s="171"/>
      <c r="AS24" s="140">
        <f t="shared" ca="1" si="21"/>
        <v>0</v>
      </c>
      <c r="AT24" s="83">
        <f t="shared" ca="1" si="1"/>
        <v>2330.5</v>
      </c>
    </row>
    <row r="25" spans="1:46" ht="15" customHeight="1">
      <c r="A25" s="91" t="s">
        <v>171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D</v>
      </c>
      <c r="D25" s="19">
        <f t="shared" ca="1" si="0"/>
        <v>100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122"/>
      <c r="AO25" s="147">
        <f t="shared" ca="1" si="19"/>
        <v>0</v>
      </c>
      <c r="AP25" s="104"/>
      <c r="AQ25" s="100">
        <f t="shared" ca="1" si="20"/>
        <v>0</v>
      </c>
      <c r="AR25" s="171"/>
      <c r="AS25" s="140">
        <f t="shared" ca="1" si="21"/>
        <v>0</v>
      </c>
      <c r="AT25" s="83">
        <f t="shared" ca="1" si="1"/>
        <v>0</v>
      </c>
    </row>
    <row r="26" spans="1:46" ht="15" customHeight="1">
      <c r="A26" s="91" t="s">
        <v>172</v>
      </c>
      <c r="B26" t="str">
        <f>IF($A26="","",INDEX('MA-Liste'!$D:$D,MATCH($A26,'MA-Liste'!$M:$M,FALSE)))</f>
        <v>AeBo</v>
      </c>
      <c r="C26" s="4" t="s">
        <v>8</v>
      </c>
      <c r="D26" s="19">
        <f t="shared" si="0"/>
        <v>60</v>
      </c>
      <c r="E26" s="20">
        <f t="shared" si="2"/>
        <v>0</v>
      </c>
      <c r="F26" s="107"/>
      <c r="G26" s="100">
        <f t="shared" si="3"/>
        <v>0</v>
      </c>
      <c r="H26" s="122"/>
      <c r="I26" s="147">
        <f t="shared" si="3"/>
        <v>0</v>
      </c>
      <c r="J26" s="122"/>
      <c r="K26" s="147">
        <f t="shared" si="4"/>
        <v>0</v>
      </c>
      <c r="L26" s="122"/>
      <c r="M26" s="147">
        <f t="shared" si="5"/>
        <v>0</v>
      </c>
      <c r="N26" s="122"/>
      <c r="O26" s="147">
        <f t="shared" si="6"/>
        <v>0</v>
      </c>
      <c r="P26" s="104"/>
      <c r="Q26" s="100">
        <f t="shared" si="7"/>
        <v>0</v>
      </c>
      <c r="R26" s="183"/>
      <c r="S26" s="184">
        <f t="shared" si="8"/>
        <v>0</v>
      </c>
      <c r="T26" s="183"/>
      <c r="U26" s="184">
        <f t="shared" si="9"/>
        <v>0</v>
      </c>
      <c r="V26" s="122"/>
      <c r="W26" s="147">
        <f t="shared" si="10"/>
        <v>0</v>
      </c>
      <c r="X26" s="122"/>
      <c r="Y26" s="147">
        <f t="shared" si="11"/>
        <v>0</v>
      </c>
      <c r="Z26" s="122"/>
      <c r="AA26" s="184">
        <f t="shared" si="12"/>
        <v>0</v>
      </c>
      <c r="AB26" s="104"/>
      <c r="AC26" s="100">
        <f t="shared" si="13"/>
        <v>0</v>
      </c>
      <c r="AD26" s="122"/>
      <c r="AE26" s="147">
        <f t="shared" si="14"/>
        <v>0</v>
      </c>
      <c r="AF26" s="122"/>
      <c r="AG26" s="147">
        <f t="shared" si="15"/>
        <v>0</v>
      </c>
      <c r="AH26" s="122"/>
      <c r="AI26" s="147">
        <f t="shared" si="16"/>
        <v>0</v>
      </c>
      <c r="AJ26" s="288"/>
      <c r="AK26" s="147">
        <f t="shared" si="17"/>
        <v>0</v>
      </c>
      <c r="AL26" s="288"/>
      <c r="AM26" s="147">
        <f t="shared" si="18"/>
        <v>0</v>
      </c>
      <c r="AN26" s="122"/>
      <c r="AO26" s="147">
        <f t="shared" si="19"/>
        <v>0</v>
      </c>
      <c r="AP26" s="104"/>
      <c r="AQ26" s="100">
        <f t="shared" si="20"/>
        <v>0</v>
      </c>
      <c r="AR26" s="171"/>
      <c r="AS26" s="140">
        <f t="shared" si="21"/>
        <v>0</v>
      </c>
      <c r="AT26" s="83">
        <f t="shared" si="1"/>
        <v>0</v>
      </c>
    </row>
    <row r="27" spans="1:46" ht="15" customHeight="1">
      <c r="A27" s="91" t="s">
        <v>151</v>
      </c>
      <c r="B27" t="str">
        <f>IF($A27="","",INDEX('MA-Liste'!$D:$D,MATCH($A27,'MA-Liste'!$M:$M,FALSE)))</f>
        <v>AeBo</v>
      </c>
      <c r="C27" s="4" t="str">
        <f ca="1">IF($A27="","",INDEX(INDIRECT("'MA-Liste'!"&amp;$C$11),MATCH($A27,'MA-Liste'!$M:$M,FALSE)))</f>
        <v>B</v>
      </c>
      <c r="D27" s="19">
        <f t="shared" ca="1" si="0"/>
        <v>140</v>
      </c>
      <c r="E27" s="20">
        <f t="shared" si="2"/>
        <v>1</v>
      </c>
      <c r="F27" s="107"/>
      <c r="G27" s="100">
        <f t="shared" ca="1" si="3"/>
        <v>0</v>
      </c>
      <c r="H27" s="122"/>
      <c r="I27" s="147">
        <f t="shared" ca="1" si="3"/>
        <v>0</v>
      </c>
      <c r="J27" s="122"/>
      <c r="K27" s="147">
        <f t="shared" ca="1" si="4"/>
        <v>0</v>
      </c>
      <c r="L27" s="122">
        <v>1</v>
      </c>
      <c r="M27" s="147">
        <f t="shared" ca="1" si="5"/>
        <v>140</v>
      </c>
      <c r="N27" s="122"/>
      <c r="O27" s="147">
        <f t="shared" ca="1" si="6"/>
        <v>0</v>
      </c>
      <c r="P27" s="104"/>
      <c r="Q27" s="100">
        <f t="shared" ca="1" si="7"/>
        <v>0</v>
      </c>
      <c r="R27" s="183"/>
      <c r="S27" s="184">
        <f t="shared" ca="1" si="8"/>
        <v>0</v>
      </c>
      <c r="T27" s="183"/>
      <c r="U27" s="184">
        <f t="shared" ca="1" si="9"/>
        <v>0</v>
      </c>
      <c r="V27" s="122"/>
      <c r="W27" s="147">
        <f t="shared" ca="1" si="10"/>
        <v>0</v>
      </c>
      <c r="X27" s="122"/>
      <c r="Y27" s="147">
        <f t="shared" ca="1" si="11"/>
        <v>0</v>
      </c>
      <c r="Z27" s="122"/>
      <c r="AA27" s="184">
        <f t="shared" ca="1" si="12"/>
        <v>0</v>
      </c>
      <c r="AB27" s="104"/>
      <c r="AC27" s="100">
        <f t="shared" ca="1" si="13"/>
        <v>0</v>
      </c>
      <c r="AD27" s="122"/>
      <c r="AE27" s="147">
        <f t="shared" ca="1" si="14"/>
        <v>0</v>
      </c>
      <c r="AF27" s="122"/>
      <c r="AG27" s="147">
        <f t="shared" ca="1" si="15"/>
        <v>0</v>
      </c>
      <c r="AH27" s="122"/>
      <c r="AI27" s="147">
        <f t="shared" ca="1" si="16"/>
        <v>0</v>
      </c>
      <c r="AJ27" s="288"/>
      <c r="AK27" s="147">
        <f t="shared" ca="1" si="17"/>
        <v>0</v>
      </c>
      <c r="AL27" s="288"/>
      <c r="AM27" s="147">
        <f t="shared" ca="1" si="18"/>
        <v>0</v>
      </c>
      <c r="AN27" s="122"/>
      <c r="AO27" s="147">
        <f t="shared" ca="1" si="19"/>
        <v>0</v>
      </c>
      <c r="AP27" s="104"/>
      <c r="AQ27" s="100">
        <f t="shared" ca="1" si="20"/>
        <v>0</v>
      </c>
      <c r="AR27" s="171"/>
      <c r="AS27" s="140">
        <f t="shared" ca="1" si="21"/>
        <v>0</v>
      </c>
      <c r="AT27" s="83">
        <f t="shared" ca="1" si="1"/>
        <v>140</v>
      </c>
    </row>
    <row r="28" spans="1:46" ht="15" customHeight="1">
      <c r="A28" s="91" t="s">
        <v>175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C</v>
      </c>
      <c r="D28" s="19">
        <f t="shared" ca="1" si="0"/>
        <v>118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122"/>
      <c r="AO28" s="147">
        <f t="shared" ca="1" si="19"/>
        <v>0</v>
      </c>
      <c r="AP28" s="104"/>
      <c r="AQ28" s="100">
        <f t="shared" ca="1" si="20"/>
        <v>0</v>
      </c>
      <c r="AR28" s="171"/>
      <c r="AS28" s="140">
        <f t="shared" ca="1" si="21"/>
        <v>0</v>
      </c>
      <c r="AT28" s="83">
        <f t="shared" ca="1" si="1"/>
        <v>0</v>
      </c>
    </row>
    <row r="29" spans="1:46" ht="15" customHeight="1">
      <c r="A29" s="91" t="s">
        <v>390</v>
      </c>
      <c r="B29" s="14" t="s">
        <v>66</v>
      </c>
      <c r="C29" s="18" t="s">
        <v>5</v>
      </c>
      <c r="D29" s="19">
        <f t="shared" si="0"/>
        <v>118</v>
      </c>
      <c r="E29" s="20">
        <f t="shared" si="2"/>
        <v>7</v>
      </c>
      <c r="F29" s="107"/>
      <c r="G29" s="100">
        <f t="shared" si="3"/>
        <v>0</v>
      </c>
      <c r="H29" s="122"/>
      <c r="I29" s="147">
        <f t="shared" si="3"/>
        <v>0</v>
      </c>
      <c r="J29" s="122"/>
      <c r="K29" s="147">
        <f t="shared" si="4"/>
        <v>0</v>
      </c>
      <c r="L29" s="122">
        <v>7</v>
      </c>
      <c r="M29" s="147">
        <f t="shared" si="5"/>
        <v>826</v>
      </c>
      <c r="N29" s="122"/>
      <c r="O29" s="147">
        <f t="shared" si="6"/>
        <v>0</v>
      </c>
      <c r="P29" s="104"/>
      <c r="Q29" s="100">
        <f t="shared" si="7"/>
        <v>0</v>
      </c>
      <c r="R29" s="183"/>
      <c r="S29" s="184">
        <f t="shared" si="8"/>
        <v>0</v>
      </c>
      <c r="T29" s="183"/>
      <c r="U29" s="184">
        <f t="shared" si="9"/>
        <v>0</v>
      </c>
      <c r="V29" s="122"/>
      <c r="W29" s="147">
        <f t="shared" si="10"/>
        <v>0</v>
      </c>
      <c r="X29" s="122"/>
      <c r="Y29" s="147">
        <f t="shared" si="11"/>
        <v>0</v>
      </c>
      <c r="Z29" s="122"/>
      <c r="AA29" s="184">
        <f t="shared" si="12"/>
        <v>0</v>
      </c>
      <c r="AB29" s="104"/>
      <c r="AC29" s="100">
        <f t="shared" si="13"/>
        <v>0</v>
      </c>
      <c r="AD29" s="122"/>
      <c r="AE29" s="147">
        <f t="shared" si="14"/>
        <v>0</v>
      </c>
      <c r="AF29" s="122"/>
      <c r="AG29" s="147">
        <f t="shared" si="15"/>
        <v>0</v>
      </c>
      <c r="AH29" s="122"/>
      <c r="AI29" s="147">
        <f t="shared" si="16"/>
        <v>0</v>
      </c>
      <c r="AJ29" s="288"/>
      <c r="AK29" s="147">
        <f t="shared" si="17"/>
        <v>0</v>
      </c>
      <c r="AL29" s="288"/>
      <c r="AM29" s="147">
        <f t="shared" si="18"/>
        <v>0</v>
      </c>
      <c r="AN29" s="122"/>
      <c r="AO29" s="147">
        <f t="shared" si="19"/>
        <v>0</v>
      </c>
      <c r="AP29" s="104"/>
      <c r="AQ29" s="100">
        <f t="shared" si="20"/>
        <v>0</v>
      </c>
      <c r="AR29" s="171"/>
      <c r="AS29" s="140">
        <f t="shared" si="21"/>
        <v>0</v>
      </c>
      <c r="AT29" s="83">
        <f t="shared" si="1"/>
        <v>826</v>
      </c>
    </row>
    <row r="30" spans="1:46" ht="15" customHeight="1">
      <c r="A30" s="91" t="s">
        <v>197</v>
      </c>
      <c r="B30" t="str">
        <f>IF($A30="","",INDEX('MA-Liste'!$D:$D,MATCH($A30,'MA-Liste'!$M:$M,FALSE)))</f>
        <v>AeBo</v>
      </c>
      <c r="C30" s="4" t="str">
        <f ca="1">IF($A30="","",INDEX(INDIRECT("'MA-Liste'!"&amp;$C$11),MATCH($A30,'MA-Liste'!$M:$M,FALSE)))</f>
        <v>C</v>
      </c>
      <c r="D30" s="19">
        <f t="shared" ca="1" si="0"/>
        <v>118</v>
      </c>
      <c r="E30" s="20">
        <f t="shared" si="2"/>
        <v>17.5</v>
      </c>
      <c r="F30" s="107"/>
      <c r="G30" s="100">
        <f t="shared" ca="1" si="3"/>
        <v>0</v>
      </c>
      <c r="H30" s="122"/>
      <c r="I30" s="147">
        <f t="shared" ca="1" si="3"/>
        <v>0</v>
      </c>
      <c r="J30" s="122"/>
      <c r="K30" s="147">
        <f t="shared" ca="1" si="4"/>
        <v>0</v>
      </c>
      <c r="L30" s="122"/>
      <c r="M30" s="147">
        <f t="shared" ca="1" si="5"/>
        <v>0</v>
      </c>
      <c r="N30" s="122">
        <v>17.5</v>
      </c>
      <c r="O30" s="147">
        <f t="shared" ca="1" si="6"/>
        <v>2065</v>
      </c>
      <c r="P30" s="104"/>
      <c r="Q30" s="100">
        <f t="shared" ca="1" si="7"/>
        <v>0</v>
      </c>
      <c r="R30" s="183"/>
      <c r="S30" s="184">
        <f t="shared" ca="1" si="8"/>
        <v>0</v>
      </c>
      <c r="T30" s="183"/>
      <c r="U30" s="184">
        <f t="shared" ca="1" si="9"/>
        <v>0</v>
      </c>
      <c r="V30" s="122"/>
      <c r="W30" s="147">
        <f t="shared" ca="1" si="10"/>
        <v>0</v>
      </c>
      <c r="X30" s="122"/>
      <c r="Y30" s="147">
        <f t="shared" ca="1" si="11"/>
        <v>0</v>
      </c>
      <c r="Z30" s="122"/>
      <c r="AA30" s="184">
        <f t="shared" ca="1" si="12"/>
        <v>0</v>
      </c>
      <c r="AB30" s="104"/>
      <c r="AC30" s="100">
        <f t="shared" ca="1" si="13"/>
        <v>0</v>
      </c>
      <c r="AD30" s="122"/>
      <c r="AE30" s="147">
        <f t="shared" ca="1" si="14"/>
        <v>0</v>
      </c>
      <c r="AF30" s="122"/>
      <c r="AG30" s="147">
        <f t="shared" ca="1" si="15"/>
        <v>0</v>
      </c>
      <c r="AH30" s="122"/>
      <c r="AI30" s="147">
        <f t="shared" ca="1" si="16"/>
        <v>0</v>
      </c>
      <c r="AJ30" s="288"/>
      <c r="AK30" s="147">
        <f t="shared" ca="1" si="17"/>
        <v>0</v>
      </c>
      <c r="AL30" s="288"/>
      <c r="AM30" s="147">
        <f t="shared" ca="1" si="18"/>
        <v>0</v>
      </c>
      <c r="AN30" s="122"/>
      <c r="AO30" s="147">
        <f t="shared" ca="1" si="19"/>
        <v>0</v>
      </c>
      <c r="AP30" s="104"/>
      <c r="AQ30" s="100">
        <f t="shared" ca="1" si="20"/>
        <v>0</v>
      </c>
      <c r="AR30" s="171"/>
      <c r="AS30" s="140">
        <f t="shared" ca="1" si="21"/>
        <v>0</v>
      </c>
      <c r="AT30" s="83">
        <f t="shared" ca="1" si="1"/>
        <v>2065</v>
      </c>
    </row>
    <row r="31" spans="1:46" ht="15" customHeight="1">
      <c r="A31" s="91" t="s">
        <v>167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D</v>
      </c>
      <c r="D31" s="19">
        <f t="shared" ca="1" si="0"/>
        <v>100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122"/>
      <c r="AO31" s="147">
        <f t="shared" ca="1" si="19"/>
        <v>0</v>
      </c>
      <c r="AP31" s="104"/>
      <c r="AQ31" s="100">
        <f t="shared" ca="1" si="20"/>
        <v>0</v>
      </c>
      <c r="AR31" s="171"/>
      <c r="AS31" s="140">
        <f t="shared" ca="1" si="21"/>
        <v>0</v>
      </c>
      <c r="AT31" s="83">
        <f t="shared" ca="1" si="1"/>
        <v>0</v>
      </c>
    </row>
    <row r="32" spans="1:46" ht="15" customHeight="1">
      <c r="A32" s="91" t="s">
        <v>364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E</v>
      </c>
      <c r="D32" s="19">
        <f t="shared" ca="1" si="0"/>
        <v>75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122"/>
      <c r="AO32" s="147">
        <f t="shared" ca="1" si="19"/>
        <v>0</v>
      </c>
      <c r="AP32" s="104"/>
      <c r="AQ32" s="100">
        <f t="shared" ca="1" si="20"/>
        <v>0</v>
      </c>
      <c r="AR32" s="171"/>
      <c r="AS32" s="140">
        <f t="shared" ca="1" si="21"/>
        <v>0</v>
      </c>
      <c r="AT32" s="83">
        <f t="shared" ca="1" si="1"/>
        <v>0</v>
      </c>
    </row>
    <row r="33" spans="1:46" ht="15" customHeight="1">
      <c r="A33" s="91" t="s">
        <v>168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F</v>
      </c>
      <c r="D33" s="19">
        <f t="shared" ca="1" si="0"/>
        <v>60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122"/>
      <c r="AO33" s="147">
        <f t="shared" ca="1" si="19"/>
        <v>0</v>
      </c>
      <c r="AP33" s="104"/>
      <c r="AQ33" s="100">
        <f t="shared" ca="1" si="20"/>
        <v>0</v>
      </c>
      <c r="AR33" s="171"/>
      <c r="AS33" s="140">
        <f t="shared" ca="1" si="21"/>
        <v>0</v>
      </c>
      <c r="AT33" s="83">
        <f t="shared" ca="1" si="1"/>
        <v>0</v>
      </c>
    </row>
    <row r="34" spans="1:46" ht="15" customHeight="1">
      <c r="A34" s="91" t="s">
        <v>177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G</v>
      </c>
      <c r="D34" s="19">
        <f t="shared" ca="1" si="0"/>
        <v>35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122"/>
      <c r="AO34" s="147">
        <f t="shared" ca="1" si="19"/>
        <v>0</v>
      </c>
      <c r="AP34" s="104"/>
      <c r="AQ34" s="100">
        <f t="shared" ca="1" si="20"/>
        <v>0</v>
      </c>
      <c r="AR34" s="171"/>
      <c r="AS34" s="140">
        <f t="shared" ca="1" si="21"/>
        <v>0</v>
      </c>
      <c r="AT34" s="83">
        <f t="shared" ca="1" si="1"/>
        <v>0</v>
      </c>
    </row>
    <row r="35" spans="1:46" ht="15" customHeight="1">
      <c r="A35" s="85" t="s">
        <v>144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D</v>
      </c>
      <c r="D35" s="19">
        <f t="shared" ca="1" si="0"/>
        <v>100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122"/>
      <c r="AO35" s="147">
        <f t="shared" ca="1" si="19"/>
        <v>0</v>
      </c>
      <c r="AP35" s="104"/>
      <c r="AQ35" s="100">
        <f t="shared" ca="1" si="20"/>
        <v>0</v>
      </c>
      <c r="AR35" s="171"/>
      <c r="AS35" s="140">
        <f t="shared" ca="1" si="21"/>
        <v>0</v>
      </c>
      <c r="AT35" s="83">
        <f t="shared" ca="1" si="1"/>
        <v>0</v>
      </c>
    </row>
    <row r="36" spans="1:46" ht="15" customHeight="1">
      <c r="A36" s="91" t="s">
        <v>371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E</v>
      </c>
      <c r="D36" s="19">
        <f t="shared" ca="1" si="0"/>
        <v>75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122"/>
      <c r="AO36" s="147">
        <f t="shared" ca="1" si="19"/>
        <v>0</v>
      </c>
      <c r="AP36" s="104"/>
      <c r="AQ36" s="100">
        <f t="shared" ca="1" si="20"/>
        <v>0</v>
      </c>
      <c r="AR36" s="171"/>
      <c r="AS36" s="140">
        <f t="shared" ca="1" si="21"/>
        <v>0</v>
      </c>
      <c r="AT36" s="83">
        <f t="shared" ca="1" si="1"/>
        <v>0</v>
      </c>
    </row>
    <row r="37" spans="1:46" ht="15" customHeight="1">
      <c r="A37" s="85" t="s">
        <v>182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G</v>
      </c>
      <c r="D37" s="19">
        <f t="shared" ca="1" si="0"/>
        <v>35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122"/>
      <c r="AO37" s="147">
        <f t="shared" ca="1" si="19"/>
        <v>0</v>
      </c>
      <c r="AP37" s="104"/>
      <c r="AQ37" s="100">
        <f t="shared" ca="1" si="20"/>
        <v>0</v>
      </c>
      <c r="AR37" s="171"/>
      <c r="AS37" s="140">
        <f t="shared" ca="1" si="21"/>
        <v>0</v>
      </c>
      <c r="AT37" s="83">
        <f t="shared" ca="1" si="1"/>
        <v>0</v>
      </c>
    </row>
    <row r="38" spans="1:46" ht="15" customHeight="1">
      <c r="A38" s="85" t="s">
        <v>148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B</v>
      </c>
      <c r="D38" s="19">
        <f t="shared" ca="1" si="0"/>
        <v>140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122"/>
      <c r="AO38" s="147">
        <f t="shared" ca="1" si="19"/>
        <v>0</v>
      </c>
      <c r="AP38" s="104"/>
      <c r="AQ38" s="100">
        <f t="shared" ca="1" si="20"/>
        <v>0</v>
      </c>
      <c r="AR38" s="171"/>
      <c r="AS38" s="140">
        <f t="shared" ca="1" si="21"/>
        <v>0</v>
      </c>
      <c r="AT38" s="83">
        <f t="shared" ca="1" si="1"/>
        <v>0</v>
      </c>
    </row>
    <row r="39" spans="1:46" ht="15" customHeight="1">
      <c r="A39" s="85" t="s">
        <v>200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D</v>
      </c>
      <c r="D39" s="19">
        <f t="shared" ca="1" si="0"/>
        <v>100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122"/>
      <c r="AO39" s="147">
        <f t="shared" ca="1" si="19"/>
        <v>0</v>
      </c>
      <c r="AP39" s="104"/>
      <c r="AQ39" s="100">
        <f t="shared" ca="1" si="20"/>
        <v>0</v>
      </c>
      <c r="AR39" s="171"/>
      <c r="AS39" s="140">
        <f t="shared" ca="1" si="21"/>
        <v>0</v>
      </c>
      <c r="AT39" s="83">
        <f t="shared" ca="1" si="1"/>
        <v>0</v>
      </c>
    </row>
    <row r="40" spans="1:46" ht="15" customHeight="1">
      <c r="A40" s="85" t="s">
        <v>352</v>
      </c>
      <c r="B40" t="s">
        <v>66</v>
      </c>
      <c r="C40" s="4" t="s">
        <v>6</v>
      </c>
      <c r="D40" s="19">
        <f t="shared" si="0"/>
        <v>100</v>
      </c>
      <c r="E40" s="20">
        <f t="shared" si="2"/>
        <v>0</v>
      </c>
      <c r="F40" s="107"/>
      <c r="G40" s="100">
        <f t="shared" si="3"/>
        <v>0</v>
      </c>
      <c r="H40" s="122"/>
      <c r="I40" s="147">
        <f t="shared" si="3"/>
        <v>0</v>
      </c>
      <c r="J40" s="122"/>
      <c r="K40" s="147">
        <f t="shared" si="4"/>
        <v>0</v>
      </c>
      <c r="L40" s="122"/>
      <c r="M40" s="147">
        <f t="shared" si="5"/>
        <v>0</v>
      </c>
      <c r="N40" s="122"/>
      <c r="O40" s="147">
        <f t="shared" si="6"/>
        <v>0</v>
      </c>
      <c r="P40" s="104"/>
      <c r="Q40" s="100">
        <f t="shared" si="7"/>
        <v>0</v>
      </c>
      <c r="R40" s="183"/>
      <c r="S40" s="184">
        <f t="shared" si="8"/>
        <v>0</v>
      </c>
      <c r="T40" s="183"/>
      <c r="U40" s="184">
        <f t="shared" si="9"/>
        <v>0</v>
      </c>
      <c r="V40" s="122"/>
      <c r="W40" s="147">
        <f t="shared" si="10"/>
        <v>0</v>
      </c>
      <c r="X40" s="122"/>
      <c r="Y40" s="147">
        <f t="shared" si="11"/>
        <v>0</v>
      </c>
      <c r="Z40" s="122"/>
      <c r="AA40" s="184">
        <f t="shared" si="12"/>
        <v>0</v>
      </c>
      <c r="AB40" s="104"/>
      <c r="AC40" s="100">
        <f t="shared" si="13"/>
        <v>0</v>
      </c>
      <c r="AD40" s="122"/>
      <c r="AE40" s="147">
        <f t="shared" si="14"/>
        <v>0</v>
      </c>
      <c r="AF40" s="122"/>
      <c r="AG40" s="147">
        <f t="shared" si="15"/>
        <v>0</v>
      </c>
      <c r="AH40" s="122"/>
      <c r="AI40" s="147">
        <f t="shared" si="16"/>
        <v>0</v>
      </c>
      <c r="AJ40" s="288"/>
      <c r="AK40" s="147">
        <f t="shared" si="17"/>
        <v>0</v>
      </c>
      <c r="AL40" s="288"/>
      <c r="AM40" s="147">
        <f t="shared" si="18"/>
        <v>0</v>
      </c>
      <c r="AN40" s="122"/>
      <c r="AO40" s="147">
        <f t="shared" si="19"/>
        <v>0</v>
      </c>
      <c r="AP40" s="104"/>
      <c r="AQ40" s="100">
        <f t="shared" si="20"/>
        <v>0</v>
      </c>
      <c r="AR40" s="171"/>
      <c r="AS40" s="140">
        <f t="shared" si="21"/>
        <v>0</v>
      </c>
      <c r="AT40" s="83">
        <f t="shared" si="1"/>
        <v>0</v>
      </c>
    </row>
    <row r="41" spans="1:46" ht="15" customHeight="1">
      <c r="A41" s="85" t="s">
        <v>149</v>
      </c>
      <c r="B41" t="str">
        <f>IF($A41="","",INDEX('MA-Liste'!$D:$D,MATCH($A41,'MA-Liste'!$M:$M,FALSE)))</f>
        <v>AeBo</v>
      </c>
      <c r="C41" s="4" t="str">
        <f ca="1">IF($A41="","",INDEX(INDIRECT("'MA-Liste'!"&amp;$C$11),MATCH($A41,'MA-Liste'!$M:$M,FALSE)))</f>
        <v>D</v>
      </c>
      <c r="D41" s="19">
        <f t="shared" ca="1" si="0"/>
        <v>100</v>
      </c>
      <c r="E41" s="20">
        <f t="shared" si="2"/>
        <v>0</v>
      </c>
      <c r="F41" s="107"/>
      <c r="G41" s="100">
        <f t="shared" ca="1" si="3"/>
        <v>0</v>
      </c>
      <c r="H41" s="122"/>
      <c r="I41" s="147">
        <f t="shared" ca="1" si="3"/>
        <v>0</v>
      </c>
      <c r="J41" s="122"/>
      <c r="K41" s="147">
        <f t="shared" ca="1" si="4"/>
        <v>0</v>
      </c>
      <c r="L41" s="122"/>
      <c r="M41" s="147">
        <f t="shared" ca="1" si="5"/>
        <v>0</v>
      </c>
      <c r="N41" s="122"/>
      <c r="O41" s="147">
        <f t="shared" ca="1" si="6"/>
        <v>0</v>
      </c>
      <c r="P41" s="104"/>
      <c r="Q41" s="100">
        <f t="shared" ca="1" si="7"/>
        <v>0</v>
      </c>
      <c r="R41" s="183"/>
      <c r="S41" s="184">
        <f t="shared" ca="1" si="8"/>
        <v>0</v>
      </c>
      <c r="T41" s="183"/>
      <c r="U41" s="184">
        <f t="shared" ca="1" si="9"/>
        <v>0</v>
      </c>
      <c r="V41" s="122"/>
      <c r="W41" s="147">
        <f t="shared" ca="1" si="10"/>
        <v>0</v>
      </c>
      <c r="X41" s="122"/>
      <c r="Y41" s="147">
        <f t="shared" ca="1" si="11"/>
        <v>0</v>
      </c>
      <c r="Z41" s="122"/>
      <c r="AA41" s="184">
        <f t="shared" ca="1" si="12"/>
        <v>0</v>
      </c>
      <c r="AB41" s="104"/>
      <c r="AC41" s="100">
        <f t="shared" ca="1" si="13"/>
        <v>0</v>
      </c>
      <c r="AD41" s="122"/>
      <c r="AE41" s="147">
        <f t="shared" ca="1" si="14"/>
        <v>0</v>
      </c>
      <c r="AF41" s="122"/>
      <c r="AG41" s="147">
        <f t="shared" ca="1" si="15"/>
        <v>0</v>
      </c>
      <c r="AH41" s="122"/>
      <c r="AI41" s="147">
        <f t="shared" ca="1" si="16"/>
        <v>0</v>
      </c>
      <c r="AJ41" s="288"/>
      <c r="AK41" s="147">
        <f t="shared" ca="1" si="17"/>
        <v>0</v>
      </c>
      <c r="AL41" s="288"/>
      <c r="AM41" s="147">
        <f t="shared" ca="1" si="18"/>
        <v>0</v>
      </c>
      <c r="AN41" s="122"/>
      <c r="AO41" s="147">
        <f t="shared" ca="1" si="19"/>
        <v>0</v>
      </c>
      <c r="AP41" s="104"/>
      <c r="AQ41" s="100">
        <f t="shared" ca="1" si="20"/>
        <v>0</v>
      </c>
      <c r="AR41" s="171"/>
      <c r="AS41" s="140">
        <f t="shared" ca="1" si="21"/>
        <v>0</v>
      </c>
      <c r="AT41" s="83">
        <f t="shared" ca="1" si="1"/>
        <v>0</v>
      </c>
    </row>
    <row r="42" spans="1:46" ht="15" customHeight="1">
      <c r="A42" s="85" t="s">
        <v>209</v>
      </c>
      <c r="B42" s="14" t="s">
        <v>66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122"/>
      <c r="AO42" s="147">
        <f t="shared" ca="1" si="19"/>
        <v>0</v>
      </c>
      <c r="AP42" s="104"/>
      <c r="AQ42" s="100">
        <f t="shared" ca="1" si="20"/>
        <v>0</v>
      </c>
      <c r="AR42" s="171"/>
      <c r="AS42" s="140">
        <f t="shared" ca="1" si="21"/>
        <v>0</v>
      </c>
      <c r="AT42" s="83">
        <f t="shared" ca="1" si="1"/>
        <v>0</v>
      </c>
    </row>
    <row r="43" spans="1:46" ht="15" customHeight="1">
      <c r="A43" s="85" t="s">
        <v>183</v>
      </c>
      <c r="B43" t="str">
        <f>IF($A43="","",INDEX('MA-Liste'!$D:$D,MATCH($A43,'MA-Liste'!$M:$M,FALSE)))</f>
        <v>AeBo</v>
      </c>
      <c r="C43" s="4" t="str">
        <f ca="1">IF($A43="","",INDEX(INDIRECT("'MA-Liste'!"&amp;$C$11),MATCH($A43,'MA-Liste'!$M:$M,FALSE)))</f>
        <v>F</v>
      </c>
      <c r="D43" s="19">
        <f t="shared" ca="1" si="0"/>
        <v>60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122"/>
      <c r="AO43" s="147">
        <f t="shared" ca="1" si="19"/>
        <v>0</v>
      </c>
      <c r="AP43" s="104"/>
      <c r="AQ43" s="100">
        <f t="shared" ca="1" si="20"/>
        <v>0</v>
      </c>
      <c r="AR43" s="171"/>
      <c r="AS43" s="140">
        <f t="shared" ca="1" si="21"/>
        <v>0</v>
      </c>
      <c r="AT43" s="83">
        <f t="shared" ca="1" si="1"/>
        <v>0</v>
      </c>
    </row>
    <row r="44" spans="1:46" ht="15" customHeight="1">
      <c r="A44" s="85" t="s">
        <v>184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B</v>
      </c>
      <c r="D44" s="19">
        <f t="shared" ca="1" si="0"/>
        <v>140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122"/>
      <c r="AO44" s="147">
        <f t="shared" ca="1" si="19"/>
        <v>0</v>
      </c>
      <c r="AP44" s="104"/>
      <c r="AQ44" s="100">
        <f t="shared" ca="1" si="20"/>
        <v>0</v>
      </c>
      <c r="AR44" s="171"/>
      <c r="AS44" s="140">
        <f t="shared" ca="1" si="21"/>
        <v>0</v>
      </c>
      <c r="AT44" s="83">
        <f t="shared" ca="1" si="1"/>
        <v>0</v>
      </c>
    </row>
    <row r="45" spans="1:46" ht="15" customHeight="1">
      <c r="A45" s="85" t="s">
        <v>148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122"/>
      <c r="AO45" s="147">
        <f t="shared" ca="1" si="19"/>
        <v>0</v>
      </c>
      <c r="AP45" s="104"/>
      <c r="AQ45" s="100">
        <f t="shared" ca="1" si="20"/>
        <v>0</v>
      </c>
      <c r="AR45" s="171"/>
      <c r="AS45" s="140">
        <f t="shared" ca="1" si="21"/>
        <v>0</v>
      </c>
      <c r="AT45" s="83">
        <f t="shared" ca="1" si="1"/>
        <v>0</v>
      </c>
    </row>
    <row r="46" spans="1:46" ht="15" customHeight="1">
      <c r="A46" s="85" t="s">
        <v>206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D</v>
      </c>
      <c r="D46" s="19">
        <f t="shared" ca="1" si="0"/>
        <v>100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122"/>
      <c r="AO46" s="147">
        <f t="shared" ca="1" si="19"/>
        <v>0</v>
      </c>
      <c r="AP46" s="104"/>
      <c r="AQ46" s="100">
        <f t="shared" ca="1" si="20"/>
        <v>0</v>
      </c>
      <c r="AR46" s="171"/>
      <c r="AS46" s="140">
        <f t="shared" ca="1" si="21"/>
        <v>0</v>
      </c>
      <c r="AT46" s="83">
        <f t="shared" ca="1" si="1"/>
        <v>0</v>
      </c>
    </row>
    <row r="47" spans="1:46" ht="15" customHeight="1">
      <c r="A47" s="85" t="s">
        <v>232</v>
      </c>
      <c r="B47" t="str">
        <f>IF($A47="","",INDEX('MA-Liste'!$D:$D,MATCH($A47,'MA-Liste'!$M:$M,FALSE)))</f>
        <v>AeBo</v>
      </c>
      <c r="C47" s="4" t="s">
        <v>7</v>
      </c>
      <c r="D47" s="19">
        <f t="shared" si="0"/>
        <v>75</v>
      </c>
      <c r="E47" s="20">
        <f t="shared" si="2"/>
        <v>0</v>
      </c>
      <c r="F47" s="107"/>
      <c r="G47" s="100">
        <f t="shared" si="3"/>
        <v>0</v>
      </c>
      <c r="H47" s="122"/>
      <c r="I47" s="147">
        <f t="shared" si="3"/>
        <v>0</v>
      </c>
      <c r="J47" s="122"/>
      <c r="K47" s="147">
        <f t="shared" si="4"/>
        <v>0</v>
      </c>
      <c r="L47" s="122"/>
      <c r="M47" s="147">
        <f t="shared" si="5"/>
        <v>0</v>
      </c>
      <c r="N47" s="122"/>
      <c r="O47" s="147">
        <f t="shared" si="6"/>
        <v>0</v>
      </c>
      <c r="P47" s="104"/>
      <c r="Q47" s="100">
        <f t="shared" si="7"/>
        <v>0</v>
      </c>
      <c r="R47" s="183"/>
      <c r="S47" s="184">
        <f t="shared" si="8"/>
        <v>0</v>
      </c>
      <c r="T47" s="183"/>
      <c r="U47" s="184">
        <f t="shared" si="9"/>
        <v>0</v>
      </c>
      <c r="V47" s="122"/>
      <c r="W47" s="147">
        <f t="shared" si="10"/>
        <v>0</v>
      </c>
      <c r="X47" s="122"/>
      <c r="Y47" s="147">
        <f t="shared" si="11"/>
        <v>0</v>
      </c>
      <c r="Z47" s="122"/>
      <c r="AA47" s="184">
        <f t="shared" si="12"/>
        <v>0</v>
      </c>
      <c r="AB47" s="104"/>
      <c r="AC47" s="100">
        <f t="shared" si="13"/>
        <v>0</v>
      </c>
      <c r="AD47" s="122"/>
      <c r="AE47" s="147">
        <f t="shared" si="14"/>
        <v>0</v>
      </c>
      <c r="AF47" s="122"/>
      <c r="AG47" s="147">
        <f t="shared" si="15"/>
        <v>0</v>
      </c>
      <c r="AH47" s="122"/>
      <c r="AI47" s="147">
        <f t="shared" si="16"/>
        <v>0</v>
      </c>
      <c r="AJ47" s="288"/>
      <c r="AK47" s="147">
        <f t="shared" si="17"/>
        <v>0</v>
      </c>
      <c r="AL47" s="288"/>
      <c r="AM47" s="147">
        <f t="shared" si="18"/>
        <v>0</v>
      </c>
      <c r="AN47" s="122"/>
      <c r="AO47" s="147">
        <f t="shared" si="19"/>
        <v>0</v>
      </c>
      <c r="AP47" s="104"/>
      <c r="AQ47" s="100">
        <f t="shared" si="20"/>
        <v>0</v>
      </c>
      <c r="AR47" s="171"/>
      <c r="AS47" s="140">
        <f t="shared" si="21"/>
        <v>0</v>
      </c>
      <c r="AT47" s="83">
        <f t="shared" si="1"/>
        <v>0</v>
      </c>
    </row>
    <row r="48" spans="1:46" ht="15" customHeight="1">
      <c r="A48" s="85" t="s">
        <v>207</v>
      </c>
      <c r="B48" t="str">
        <f>IF($A48="","",INDEX('MA-Liste'!$D:$D,MATCH($A48,'MA-Liste'!$M:$M,FALSE)))</f>
        <v>AeBo</v>
      </c>
      <c r="C48" s="4" t="s">
        <v>5</v>
      </c>
      <c r="D48" s="19">
        <f t="shared" si="0"/>
        <v>118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122"/>
      <c r="AO48" s="147">
        <f t="shared" si="19"/>
        <v>0</v>
      </c>
      <c r="AP48" s="104"/>
      <c r="AQ48" s="100">
        <f t="shared" si="20"/>
        <v>0</v>
      </c>
      <c r="AR48" s="171"/>
      <c r="AS48" s="140">
        <f t="shared" si="21"/>
        <v>0</v>
      </c>
      <c r="AT48" s="83">
        <f t="shared" si="1"/>
        <v>0</v>
      </c>
    </row>
    <row r="49" spans="1:46" ht="15.75" customHeight="1">
      <c r="A49" s="91" t="s">
        <v>187</v>
      </c>
      <c r="B49" t="str">
        <f>IF($A49="","",INDEX('MA-Liste'!$D:$D,MATCH($A49,'MA-Liste'!$M:$M,FALSE)))</f>
        <v>AeBo</v>
      </c>
      <c r="C49" s="4" t="str">
        <f ca="1">IF($A49="","",INDEX(INDIRECT("'MA-Liste'!"&amp;$C$11),MATCH($A49,'MA-Liste'!$M:$M,FALSE)))</f>
        <v>D</v>
      </c>
      <c r="D49" s="19">
        <f t="shared" ca="1" si="0"/>
        <v>100</v>
      </c>
      <c r="E49" s="20">
        <f t="shared" si="2"/>
        <v>0</v>
      </c>
      <c r="F49" s="107"/>
      <c r="G49" s="100">
        <f t="shared" ca="1" si="3"/>
        <v>0</v>
      </c>
      <c r="H49" s="122"/>
      <c r="I49" s="147">
        <f t="shared" ca="1" si="3"/>
        <v>0</v>
      </c>
      <c r="J49" s="122"/>
      <c r="K49" s="147">
        <f t="shared" ca="1" si="4"/>
        <v>0</v>
      </c>
      <c r="L49" s="122"/>
      <c r="M49" s="147">
        <f t="shared" ca="1" si="5"/>
        <v>0</v>
      </c>
      <c r="N49" s="122"/>
      <c r="O49" s="147">
        <f t="shared" ca="1" si="6"/>
        <v>0</v>
      </c>
      <c r="P49" s="104"/>
      <c r="Q49" s="100">
        <f t="shared" ca="1" si="7"/>
        <v>0</v>
      </c>
      <c r="R49" s="183"/>
      <c r="S49" s="184">
        <f t="shared" ca="1" si="8"/>
        <v>0</v>
      </c>
      <c r="T49" s="183"/>
      <c r="U49" s="184">
        <f t="shared" ca="1" si="9"/>
        <v>0</v>
      </c>
      <c r="V49" s="122"/>
      <c r="W49" s="147">
        <f t="shared" ca="1" si="10"/>
        <v>0</v>
      </c>
      <c r="X49" s="122"/>
      <c r="Y49" s="147">
        <f t="shared" ca="1" si="11"/>
        <v>0</v>
      </c>
      <c r="Z49" s="122"/>
      <c r="AA49" s="184">
        <f t="shared" ca="1" si="12"/>
        <v>0</v>
      </c>
      <c r="AB49" s="104"/>
      <c r="AC49" s="100">
        <f t="shared" ca="1" si="13"/>
        <v>0</v>
      </c>
      <c r="AD49" s="122"/>
      <c r="AE49" s="147">
        <f t="shared" ca="1" si="14"/>
        <v>0</v>
      </c>
      <c r="AF49" s="122"/>
      <c r="AG49" s="147">
        <f t="shared" ca="1" si="15"/>
        <v>0</v>
      </c>
      <c r="AH49" s="122"/>
      <c r="AI49" s="147">
        <f t="shared" ca="1" si="16"/>
        <v>0</v>
      </c>
      <c r="AJ49" s="288"/>
      <c r="AK49" s="147">
        <f t="shared" ca="1" si="17"/>
        <v>0</v>
      </c>
      <c r="AL49" s="288"/>
      <c r="AM49" s="147">
        <f t="shared" ca="1" si="18"/>
        <v>0</v>
      </c>
      <c r="AN49" s="122"/>
      <c r="AO49" s="147">
        <f t="shared" ca="1" si="19"/>
        <v>0</v>
      </c>
      <c r="AP49" s="104"/>
      <c r="AQ49" s="100">
        <f t="shared" ca="1" si="20"/>
        <v>0</v>
      </c>
      <c r="AR49" s="171"/>
      <c r="AS49" s="140">
        <f t="shared" ca="1" si="21"/>
        <v>0</v>
      </c>
      <c r="AT49" s="83">
        <f t="shared" ca="1" si="1"/>
        <v>0</v>
      </c>
    </row>
    <row r="50" spans="1:46" ht="15.75" customHeight="1">
      <c r="A50" s="91" t="s">
        <v>145</v>
      </c>
      <c r="B50" t="s">
        <v>66</v>
      </c>
      <c r="C50" s="4" t="s">
        <v>6</v>
      </c>
      <c r="D50" s="19">
        <f t="shared" si="0"/>
        <v>100</v>
      </c>
      <c r="E50" s="20">
        <f t="shared" si="2"/>
        <v>0</v>
      </c>
      <c r="F50" s="107"/>
      <c r="G50" s="100">
        <f t="shared" si="3"/>
        <v>0</v>
      </c>
      <c r="H50" s="122"/>
      <c r="I50" s="147">
        <f t="shared" si="3"/>
        <v>0</v>
      </c>
      <c r="J50" s="122"/>
      <c r="K50" s="147">
        <f t="shared" si="4"/>
        <v>0</v>
      </c>
      <c r="L50" s="122"/>
      <c r="M50" s="147">
        <f t="shared" si="5"/>
        <v>0</v>
      </c>
      <c r="N50" s="122"/>
      <c r="O50" s="147">
        <f t="shared" si="6"/>
        <v>0</v>
      </c>
      <c r="P50" s="104"/>
      <c r="Q50" s="100">
        <f t="shared" si="7"/>
        <v>0</v>
      </c>
      <c r="R50" s="183"/>
      <c r="S50" s="184">
        <f t="shared" si="8"/>
        <v>0</v>
      </c>
      <c r="T50" s="183"/>
      <c r="U50" s="184">
        <f t="shared" si="9"/>
        <v>0</v>
      </c>
      <c r="V50" s="122"/>
      <c r="W50" s="147">
        <f t="shared" si="10"/>
        <v>0</v>
      </c>
      <c r="X50" s="122"/>
      <c r="Y50" s="147">
        <f t="shared" si="11"/>
        <v>0</v>
      </c>
      <c r="Z50" s="122"/>
      <c r="AA50" s="184">
        <f t="shared" si="12"/>
        <v>0</v>
      </c>
      <c r="AB50" s="104"/>
      <c r="AC50" s="100">
        <f t="shared" si="13"/>
        <v>0</v>
      </c>
      <c r="AD50" s="122"/>
      <c r="AE50" s="147">
        <f t="shared" si="14"/>
        <v>0</v>
      </c>
      <c r="AF50" s="122"/>
      <c r="AG50" s="147">
        <f t="shared" si="15"/>
        <v>0</v>
      </c>
      <c r="AH50" s="122"/>
      <c r="AI50" s="147">
        <f t="shared" si="16"/>
        <v>0</v>
      </c>
      <c r="AJ50" s="288"/>
      <c r="AK50" s="147">
        <f t="shared" si="17"/>
        <v>0</v>
      </c>
      <c r="AL50" s="288"/>
      <c r="AM50" s="147">
        <f t="shared" si="18"/>
        <v>0</v>
      </c>
      <c r="AN50" s="122"/>
      <c r="AO50" s="147">
        <f t="shared" si="19"/>
        <v>0</v>
      </c>
      <c r="AP50" s="104"/>
      <c r="AQ50" s="100">
        <f t="shared" si="20"/>
        <v>0</v>
      </c>
      <c r="AR50" s="171"/>
      <c r="AS50" s="140">
        <f t="shared" si="21"/>
        <v>0</v>
      </c>
      <c r="AT50" s="83">
        <f t="shared" si="1"/>
        <v>0</v>
      </c>
    </row>
    <row r="51" spans="1:46" ht="15" customHeight="1">
      <c r="A51" s="85" t="s">
        <v>188</v>
      </c>
      <c r="B51" t="str">
        <f>IF($A51="","",INDEX('MA-Liste'!$D:$D,MATCH($A51,'MA-Liste'!$M:$M,FALSE)))</f>
        <v>AeBo</v>
      </c>
      <c r="C51" s="4" t="str">
        <f ca="1">IF($A51="","",INDEX(INDIRECT("'MA-Liste'!"&amp;$C$11),MATCH($A51,'MA-Liste'!$M:$M,FALSE)))</f>
        <v>C</v>
      </c>
      <c r="D51" s="19">
        <f t="shared" ca="1" si="0"/>
        <v>118</v>
      </c>
      <c r="E51" s="20">
        <f t="shared" si="2"/>
        <v>1.5</v>
      </c>
      <c r="F51" s="107"/>
      <c r="G51" s="100">
        <f t="shared" ca="1" si="3"/>
        <v>0</v>
      </c>
      <c r="H51" s="122"/>
      <c r="I51" s="147">
        <f t="shared" ca="1" si="3"/>
        <v>0</v>
      </c>
      <c r="J51" s="122"/>
      <c r="K51" s="147">
        <f t="shared" ca="1" si="4"/>
        <v>0</v>
      </c>
      <c r="L51" s="122"/>
      <c r="M51" s="147">
        <f t="shared" ca="1" si="5"/>
        <v>0</v>
      </c>
      <c r="N51" s="122">
        <v>1.5</v>
      </c>
      <c r="O51" s="147">
        <f t="shared" ca="1" si="6"/>
        <v>177</v>
      </c>
      <c r="P51" s="104"/>
      <c r="Q51" s="100">
        <f t="shared" ca="1" si="7"/>
        <v>0</v>
      </c>
      <c r="R51" s="183"/>
      <c r="S51" s="184">
        <f t="shared" ca="1" si="8"/>
        <v>0</v>
      </c>
      <c r="T51" s="183"/>
      <c r="U51" s="184">
        <f t="shared" ca="1" si="9"/>
        <v>0</v>
      </c>
      <c r="V51" s="122"/>
      <c r="W51" s="147">
        <f t="shared" ca="1" si="10"/>
        <v>0</v>
      </c>
      <c r="X51" s="122"/>
      <c r="Y51" s="147">
        <f t="shared" ca="1" si="11"/>
        <v>0</v>
      </c>
      <c r="Z51" s="122"/>
      <c r="AA51" s="184">
        <f t="shared" ca="1" si="12"/>
        <v>0</v>
      </c>
      <c r="AB51" s="104"/>
      <c r="AC51" s="100">
        <f t="shared" ca="1" si="13"/>
        <v>0</v>
      </c>
      <c r="AD51" s="122"/>
      <c r="AE51" s="147">
        <f t="shared" ca="1" si="14"/>
        <v>0</v>
      </c>
      <c r="AF51" s="122"/>
      <c r="AG51" s="147">
        <f t="shared" ca="1" si="15"/>
        <v>0</v>
      </c>
      <c r="AH51" s="122"/>
      <c r="AI51" s="147">
        <f t="shared" ca="1" si="16"/>
        <v>0</v>
      </c>
      <c r="AJ51" s="288"/>
      <c r="AK51" s="147">
        <f t="shared" ca="1" si="17"/>
        <v>0</v>
      </c>
      <c r="AL51" s="288"/>
      <c r="AM51" s="147">
        <f t="shared" ca="1" si="18"/>
        <v>0</v>
      </c>
      <c r="AN51" s="122"/>
      <c r="AO51" s="147">
        <f t="shared" ca="1" si="19"/>
        <v>0</v>
      </c>
      <c r="AP51" s="104"/>
      <c r="AQ51" s="100">
        <f t="shared" ca="1" si="20"/>
        <v>0</v>
      </c>
      <c r="AR51" s="171"/>
      <c r="AS51" s="140">
        <f t="shared" ca="1" si="21"/>
        <v>0</v>
      </c>
      <c r="AT51" s="83">
        <f t="shared" ca="1" si="1"/>
        <v>177</v>
      </c>
    </row>
    <row r="52" spans="1:46" ht="15" customHeight="1">
      <c r="A52" s="85" t="s">
        <v>208</v>
      </c>
      <c r="B52" t="s">
        <v>66</v>
      </c>
      <c r="C52" s="4" t="s">
        <v>7</v>
      </c>
      <c r="D52" s="19">
        <f t="shared" si="0"/>
        <v>75</v>
      </c>
      <c r="E52" s="20">
        <f t="shared" si="2"/>
        <v>35.5</v>
      </c>
      <c r="F52" s="107"/>
      <c r="G52" s="100">
        <f t="shared" si="3"/>
        <v>0</v>
      </c>
      <c r="H52" s="122"/>
      <c r="I52" s="147">
        <f t="shared" si="3"/>
        <v>0</v>
      </c>
      <c r="J52" s="122"/>
      <c r="K52" s="147">
        <f t="shared" si="4"/>
        <v>0</v>
      </c>
      <c r="L52" s="122"/>
      <c r="M52" s="147">
        <f t="shared" si="5"/>
        <v>0</v>
      </c>
      <c r="N52" s="122"/>
      <c r="O52" s="147">
        <f t="shared" si="6"/>
        <v>0</v>
      </c>
      <c r="P52" s="104"/>
      <c r="Q52" s="100">
        <f t="shared" si="7"/>
        <v>0</v>
      </c>
      <c r="R52" s="183"/>
      <c r="S52" s="184">
        <f t="shared" si="8"/>
        <v>0</v>
      </c>
      <c r="T52" s="183"/>
      <c r="U52" s="184">
        <f t="shared" si="9"/>
        <v>0</v>
      </c>
      <c r="V52" s="122">
        <v>28</v>
      </c>
      <c r="W52" s="147">
        <f t="shared" si="10"/>
        <v>2100</v>
      </c>
      <c r="X52" s="122">
        <v>7.5</v>
      </c>
      <c r="Y52" s="147">
        <f t="shared" si="11"/>
        <v>562.5</v>
      </c>
      <c r="Z52" s="122"/>
      <c r="AA52" s="184">
        <f t="shared" si="12"/>
        <v>0</v>
      </c>
      <c r="AB52" s="104"/>
      <c r="AC52" s="100">
        <f t="shared" si="13"/>
        <v>0</v>
      </c>
      <c r="AD52" s="122"/>
      <c r="AE52" s="147">
        <f t="shared" si="14"/>
        <v>0</v>
      </c>
      <c r="AF52" s="122"/>
      <c r="AG52" s="147">
        <f t="shared" si="15"/>
        <v>0</v>
      </c>
      <c r="AH52" s="122"/>
      <c r="AI52" s="147">
        <f t="shared" si="16"/>
        <v>0</v>
      </c>
      <c r="AJ52" s="288"/>
      <c r="AK52" s="147">
        <f t="shared" si="17"/>
        <v>0</v>
      </c>
      <c r="AL52" s="288"/>
      <c r="AM52" s="147">
        <f t="shared" si="18"/>
        <v>0</v>
      </c>
      <c r="AN52" s="122"/>
      <c r="AO52" s="147">
        <f t="shared" si="19"/>
        <v>0</v>
      </c>
      <c r="AP52" s="104"/>
      <c r="AQ52" s="100">
        <f t="shared" si="20"/>
        <v>0</v>
      </c>
      <c r="AR52" s="171"/>
      <c r="AS52" s="140">
        <f t="shared" si="21"/>
        <v>0</v>
      </c>
      <c r="AT52" s="83">
        <f t="shared" si="1"/>
        <v>2662.5</v>
      </c>
    </row>
    <row r="53" spans="1:46" ht="15" customHeight="1">
      <c r="A53" s="85" t="s">
        <v>211</v>
      </c>
      <c r="B53" t="s">
        <v>66</v>
      </c>
      <c r="C53" s="4" t="s">
        <v>6</v>
      </c>
      <c r="D53" s="19">
        <f t="shared" si="0"/>
        <v>100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122"/>
      <c r="AO53" s="147">
        <f t="shared" si="19"/>
        <v>0</v>
      </c>
      <c r="AP53" s="104"/>
      <c r="AQ53" s="100">
        <f t="shared" si="20"/>
        <v>0</v>
      </c>
      <c r="AR53" s="171"/>
      <c r="AS53" s="140">
        <f t="shared" si="21"/>
        <v>0</v>
      </c>
      <c r="AT53" s="83">
        <f t="shared" si="1"/>
        <v>0</v>
      </c>
    </row>
    <row r="54" spans="1:46" ht="15" customHeight="1">
      <c r="A54" s="85" t="s">
        <v>191</v>
      </c>
      <c r="B54" t="str">
        <f>IF($A54="","",INDEX('MA-Liste'!$D:$D,MATCH($A54,'MA-Liste'!$M:$M,FALSE)))</f>
        <v>AeBo</v>
      </c>
      <c r="C54" s="4" t="str">
        <f ca="1">IF($A54="","",INDEX(INDIRECT("'MA-Liste'!"&amp;$C$11),MATCH($A54,'MA-Liste'!$M:$M,FALSE)))</f>
        <v>B</v>
      </c>
      <c r="D54" s="19">
        <f t="shared" ca="1" si="0"/>
        <v>140</v>
      </c>
      <c r="E54" s="20">
        <f t="shared" si="2"/>
        <v>0</v>
      </c>
      <c r="F54" s="107"/>
      <c r="G54" s="100">
        <f t="shared" ca="1" si="3"/>
        <v>0</v>
      </c>
      <c r="H54" s="122"/>
      <c r="I54" s="147">
        <f t="shared" ca="1" si="3"/>
        <v>0</v>
      </c>
      <c r="J54" s="122"/>
      <c r="K54" s="147">
        <f t="shared" ca="1" si="4"/>
        <v>0</v>
      </c>
      <c r="L54" s="122"/>
      <c r="M54" s="147">
        <f t="shared" ca="1" si="5"/>
        <v>0</v>
      </c>
      <c r="N54" s="122"/>
      <c r="O54" s="147">
        <f t="shared" ca="1" si="6"/>
        <v>0</v>
      </c>
      <c r="P54" s="104"/>
      <c r="Q54" s="100">
        <f t="shared" ca="1" si="7"/>
        <v>0</v>
      </c>
      <c r="R54" s="183"/>
      <c r="S54" s="184">
        <f t="shared" ca="1" si="8"/>
        <v>0</v>
      </c>
      <c r="T54" s="183"/>
      <c r="U54" s="184">
        <f t="shared" ca="1" si="9"/>
        <v>0</v>
      </c>
      <c r="V54" s="122"/>
      <c r="W54" s="147">
        <f t="shared" ca="1" si="10"/>
        <v>0</v>
      </c>
      <c r="X54" s="122"/>
      <c r="Y54" s="147">
        <f t="shared" ca="1" si="11"/>
        <v>0</v>
      </c>
      <c r="Z54" s="122"/>
      <c r="AA54" s="184">
        <f t="shared" ca="1" si="12"/>
        <v>0</v>
      </c>
      <c r="AB54" s="104"/>
      <c r="AC54" s="100">
        <f t="shared" ca="1" si="13"/>
        <v>0</v>
      </c>
      <c r="AD54" s="122"/>
      <c r="AE54" s="147">
        <f t="shared" ca="1" si="14"/>
        <v>0</v>
      </c>
      <c r="AF54" s="122"/>
      <c r="AG54" s="147">
        <f t="shared" ca="1" si="15"/>
        <v>0</v>
      </c>
      <c r="AH54" s="122"/>
      <c r="AI54" s="147">
        <f t="shared" ca="1" si="16"/>
        <v>0</v>
      </c>
      <c r="AJ54" s="288"/>
      <c r="AK54" s="147">
        <f t="shared" ca="1" si="17"/>
        <v>0</v>
      </c>
      <c r="AL54" s="288"/>
      <c r="AM54" s="147">
        <f t="shared" ca="1" si="18"/>
        <v>0</v>
      </c>
      <c r="AN54" s="122"/>
      <c r="AO54" s="147">
        <f t="shared" ca="1" si="19"/>
        <v>0</v>
      </c>
      <c r="AP54" s="104"/>
      <c r="AQ54" s="100">
        <f t="shared" ca="1" si="20"/>
        <v>0</v>
      </c>
      <c r="AR54" s="171"/>
      <c r="AS54" s="140">
        <f t="shared" ca="1" si="21"/>
        <v>0</v>
      </c>
      <c r="AT54" s="83">
        <f t="shared" ca="1" si="1"/>
        <v>0</v>
      </c>
    </row>
    <row r="55" spans="1:46" ht="15" customHeight="1">
      <c r="A55" s="85" t="s">
        <v>214</v>
      </c>
      <c r="B55" s="14" t="s">
        <v>66</v>
      </c>
      <c r="C55" s="18" t="s">
        <v>6</v>
      </c>
      <c r="D55" s="19">
        <f t="shared" si="0"/>
        <v>100</v>
      </c>
      <c r="E55" s="20">
        <f t="shared" si="2"/>
        <v>0</v>
      </c>
      <c r="F55" s="107"/>
      <c r="G55" s="100">
        <f t="shared" si="3"/>
        <v>0</v>
      </c>
      <c r="H55" s="122"/>
      <c r="I55" s="147">
        <f t="shared" si="3"/>
        <v>0</v>
      </c>
      <c r="J55" s="122"/>
      <c r="K55" s="147">
        <f t="shared" si="4"/>
        <v>0</v>
      </c>
      <c r="L55" s="122"/>
      <c r="M55" s="147">
        <f t="shared" si="5"/>
        <v>0</v>
      </c>
      <c r="N55" s="122"/>
      <c r="O55" s="147">
        <f t="shared" si="6"/>
        <v>0</v>
      </c>
      <c r="P55" s="104"/>
      <c r="Q55" s="100">
        <f t="shared" si="7"/>
        <v>0</v>
      </c>
      <c r="R55" s="183"/>
      <c r="S55" s="184">
        <f t="shared" si="8"/>
        <v>0</v>
      </c>
      <c r="T55" s="183"/>
      <c r="U55" s="184">
        <f t="shared" si="9"/>
        <v>0</v>
      </c>
      <c r="V55" s="122"/>
      <c r="W55" s="147">
        <f t="shared" si="10"/>
        <v>0</v>
      </c>
      <c r="X55" s="122"/>
      <c r="Y55" s="147">
        <f t="shared" si="11"/>
        <v>0</v>
      </c>
      <c r="Z55" s="122"/>
      <c r="AA55" s="147">
        <f t="shared" si="12"/>
        <v>0</v>
      </c>
      <c r="AB55" s="104"/>
      <c r="AC55" s="100">
        <f t="shared" si="13"/>
        <v>0</v>
      </c>
      <c r="AD55" s="122"/>
      <c r="AE55" s="147">
        <f t="shared" si="14"/>
        <v>0</v>
      </c>
      <c r="AF55" s="122"/>
      <c r="AG55" s="147">
        <f t="shared" si="15"/>
        <v>0</v>
      </c>
      <c r="AH55" s="122"/>
      <c r="AI55" s="147">
        <f t="shared" si="16"/>
        <v>0</v>
      </c>
      <c r="AJ55" s="288"/>
      <c r="AK55" s="147">
        <f t="shared" si="17"/>
        <v>0</v>
      </c>
      <c r="AL55" s="288"/>
      <c r="AM55" s="147">
        <f t="shared" si="18"/>
        <v>0</v>
      </c>
      <c r="AN55" s="122"/>
      <c r="AO55" s="147">
        <f t="shared" si="19"/>
        <v>0</v>
      </c>
      <c r="AP55" s="104"/>
      <c r="AQ55" s="100">
        <f t="shared" si="20"/>
        <v>0</v>
      </c>
      <c r="AR55" s="171"/>
      <c r="AS55" s="140">
        <f t="shared" si="21"/>
        <v>0</v>
      </c>
      <c r="AT55" s="83">
        <f t="shared" si="1"/>
        <v>0</v>
      </c>
    </row>
    <row r="56" spans="1:46" ht="15" customHeight="1">
      <c r="A56" s="85" t="s">
        <v>215</v>
      </c>
      <c r="B56" s="14" t="s">
        <v>66</v>
      </c>
      <c r="C56" s="18" t="s">
        <v>8</v>
      </c>
      <c r="D56" s="19">
        <f t="shared" si="0"/>
        <v>60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84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122"/>
      <c r="AO56" s="147">
        <f t="shared" si="19"/>
        <v>0</v>
      </c>
      <c r="AP56" s="104"/>
      <c r="AQ56" s="100">
        <f t="shared" si="20"/>
        <v>0</v>
      </c>
      <c r="AR56" s="171"/>
      <c r="AS56" s="140">
        <f t="shared" si="21"/>
        <v>0</v>
      </c>
      <c r="AT56" s="83">
        <f t="shared" si="1"/>
        <v>0</v>
      </c>
    </row>
    <row r="57" spans="1:46" ht="15" customHeight="1">
      <c r="A57" s="85" t="s">
        <v>212</v>
      </c>
      <c r="B57" s="14" t="s">
        <v>66</v>
      </c>
      <c r="C57" s="18" t="s">
        <v>9</v>
      </c>
      <c r="D57" s="19">
        <f t="shared" si="0"/>
        <v>35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122"/>
      <c r="AO57" s="147">
        <f t="shared" si="19"/>
        <v>0</v>
      </c>
      <c r="AP57" s="104"/>
      <c r="AQ57" s="100">
        <f t="shared" si="20"/>
        <v>0</v>
      </c>
      <c r="AR57" s="171"/>
      <c r="AS57" s="140">
        <f t="shared" si="21"/>
        <v>0</v>
      </c>
      <c r="AT57" s="83">
        <f t="shared" si="1"/>
        <v>0</v>
      </c>
    </row>
    <row r="58" spans="1:46" ht="15" customHeight="1">
      <c r="A58" s="85" t="s">
        <v>194</v>
      </c>
      <c r="B58" t="str">
        <f>IF($A58="","",INDEX('MA-Liste'!$D:$D,MATCH($A58,'MA-Liste'!$M:$M,FALSE)))</f>
        <v>AeBo</v>
      </c>
      <c r="C58" s="4" t="str">
        <f ca="1">IF($A58="","",INDEX(INDIRECT("'MA-Liste'!"&amp;$C$11),MATCH($A58,'MA-Liste'!$M:$M,FALSE)))</f>
        <v>D</v>
      </c>
      <c r="D58" s="19">
        <f t="shared" ca="1" si="0"/>
        <v>100</v>
      </c>
      <c r="E58" s="20">
        <f t="shared" si="2"/>
        <v>0</v>
      </c>
      <c r="F58" s="107"/>
      <c r="G58" s="100">
        <f t="shared" ca="1" si="3"/>
        <v>0</v>
      </c>
      <c r="H58" s="122"/>
      <c r="I58" s="147">
        <f t="shared" ca="1" si="3"/>
        <v>0</v>
      </c>
      <c r="J58" s="122"/>
      <c r="K58" s="147">
        <f t="shared" ca="1" si="4"/>
        <v>0</v>
      </c>
      <c r="L58" s="122"/>
      <c r="M58" s="147">
        <f t="shared" ca="1" si="5"/>
        <v>0</v>
      </c>
      <c r="N58" s="122"/>
      <c r="O58" s="147">
        <f t="shared" ca="1" si="6"/>
        <v>0</v>
      </c>
      <c r="P58" s="104"/>
      <c r="Q58" s="100">
        <f t="shared" ca="1" si="7"/>
        <v>0</v>
      </c>
      <c r="R58" s="183"/>
      <c r="S58" s="184">
        <f t="shared" ca="1" si="8"/>
        <v>0</v>
      </c>
      <c r="T58" s="183"/>
      <c r="U58" s="184">
        <f t="shared" ca="1" si="9"/>
        <v>0</v>
      </c>
      <c r="V58" s="122"/>
      <c r="W58" s="147">
        <f t="shared" ca="1" si="10"/>
        <v>0</v>
      </c>
      <c r="X58" s="122"/>
      <c r="Y58" s="147">
        <f t="shared" ca="1" si="11"/>
        <v>0</v>
      </c>
      <c r="Z58" s="122"/>
      <c r="AA58" s="184">
        <f t="shared" ca="1" si="12"/>
        <v>0</v>
      </c>
      <c r="AB58" s="104"/>
      <c r="AC58" s="100">
        <f t="shared" ca="1" si="13"/>
        <v>0</v>
      </c>
      <c r="AD58" s="122"/>
      <c r="AE58" s="147">
        <f t="shared" ca="1" si="14"/>
        <v>0</v>
      </c>
      <c r="AF58" s="122"/>
      <c r="AG58" s="147">
        <f t="shared" ca="1" si="15"/>
        <v>0</v>
      </c>
      <c r="AH58" s="122"/>
      <c r="AI58" s="147">
        <f t="shared" ca="1" si="16"/>
        <v>0</v>
      </c>
      <c r="AJ58" s="288"/>
      <c r="AK58" s="147">
        <f t="shared" ca="1" si="17"/>
        <v>0</v>
      </c>
      <c r="AL58" s="288"/>
      <c r="AM58" s="147">
        <f t="shared" ca="1" si="18"/>
        <v>0</v>
      </c>
      <c r="AN58" s="122"/>
      <c r="AO58" s="147">
        <f t="shared" ca="1" si="19"/>
        <v>0</v>
      </c>
      <c r="AP58" s="104"/>
      <c r="AQ58" s="100">
        <f t="shared" ca="1" si="20"/>
        <v>0</v>
      </c>
      <c r="AR58" s="171"/>
      <c r="AS58" s="140">
        <f t="shared" ca="1" si="21"/>
        <v>0</v>
      </c>
      <c r="AT58" s="83">
        <f t="shared" ca="1" si="1"/>
        <v>0</v>
      </c>
    </row>
    <row r="59" spans="1:46" ht="15" customHeight="1">
      <c r="A59" s="85" t="s">
        <v>210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122"/>
      <c r="AO59" s="147">
        <f t="shared" ca="1" si="19"/>
        <v>0</v>
      </c>
      <c r="AP59" s="104"/>
      <c r="AQ59" s="100">
        <f t="shared" ca="1" si="20"/>
        <v>0</v>
      </c>
      <c r="AR59" s="171"/>
      <c r="AS59" s="140">
        <f t="shared" ca="1" si="21"/>
        <v>0</v>
      </c>
      <c r="AT59" s="83">
        <f t="shared" ca="1" si="1"/>
        <v>0</v>
      </c>
    </row>
    <row r="60" spans="1:46" ht="15" customHeight="1">
      <c r="A60" s="91" t="s">
        <v>395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122"/>
      <c r="AO60" s="147">
        <f t="shared" ca="1" si="19"/>
        <v>0</v>
      </c>
      <c r="AP60" s="104"/>
      <c r="AQ60" s="100">
        <f t="shared" ca="1" si="20"/>
        <v>0</v>
      </c>
      <c r="AR60" s="171"/>
      <c r="AS60" s="140">
        <f t="shared" ca="1" si="21"/>
        <v>0</v>
      </c>
      <c r="AT60" s="83">
        <f t="shared" ca="1" si="1"/>
        <v>0</v>
      </c>
    </row>
    <row r="61" spans="1:46" ht="15" customHeight="1">
      <c r="A61" s="85" t="s">
        <v>221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B</v>
      </c>
      <c r="D61" s="19">
        <f t="shared" ca="1" si="0"/>
        <v>140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122"/>
      <c r="AO61" s="147">
        <f t="shared" ca="1" si="19"/>
        <v>0</v>
      </c>
      <c r="AP61" s="104"/>
      <c r="AQ61" s="100">
        <f t="shared" ca="1" si="20"/>
        <v>0</v>
      </c>
      <c r="AR61" s="171"/>
      <c r="AS61" s="140">
        <f t="shared" ca="1" si="21"/>
        <v>0</v>
      </c>
      <c r="AT61" s="83">
        <f t="shared" ca="1" si="1"/>
        <v>0</v>
      </c>
    </row>
    <row r="62" spans="1:46" ht="15" customHeight="1">
      <c r="A62" s="85" t="s">
        <v>164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122"/>
      <c r="AO62" s="147">
        <f t="shared" ca="1" si="19"/>
        <v>0</v>
      </c>
      <c r="AP62" s="104"/>
      <c r="AQ62" s="100">
        <f t="shared" ca="1" si="20"/>
        <v>0</v>
      </c>
      <c r="AR62" s="171"/>
      <c r="AS62" s="140">
        <f t="shared" ca="1" si="21"/>
        <v>0</v>
      </c>
      <c r="AT62" s="83">
        <f t="shared" ca="1" si="1"/>
        <v>0</v>
      </c>
    </row>
    <row r="63" spans="1:46" ht="15" customHeight="1">
      <c r="A63" s="85" t="s">
        <v>222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C</v>
      </c>
      <c r="D63" s="19">
        <f t="shared" ca="1" si="0"/>
        <v>118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122"/>
      <c r="AO63" s="147">
        <f t="shared" ca="1" si="19"/>
        <v>0</v>
      </c>
      <c r="AP63" s="104"/>
      <c r="AQ63" s="100">
        <f t="shared" ca="1" si="20"/>
        <v>0</v>
      </c>
      <c r="AR63" s="171"/>
      <c r="AS63" s="140">
        <f t="shared" ca="1" si="21"/>
        <v>0</v>
      </c>
      <c r="AT63" s="83">
        <f t="shared" ca="1" si="1"/>
        <v>0</v>
      </c>
    </row>
    <row r="64" spans="1:46" ht="15" customHeight="1">
      <c r="A64" s="85" t="s">
        <v>233</v>
      </c>
      <c r="B64" t="s">
        <v>66</v>
      </c>
      <c r="C64" s="4" t="str">
        <f ca="1">IF($A64="","",INDEX(INDIRECT("'MA-Liste'!"&amp;$C$11),MATCH($A64,'MA-Liste'!$M:$M,FALSE)))</f>
        <v>G</v>
      </c>
      <c r="D64" s="19">
        <f t="shared" ca="1" si="0"/>
        <v>35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122"/>
      <c r="AO64" s="147">
        <f t="shared" ca="1" si="19"/>
        <v>0</v>
      </c>
      <c r="AP64" s="104"/>
      <c r="AQ64" s="100">
        <f t="shared" ca="1" si="20"/>
        <v>0</v>
      </c>
      <c r="AR64" s="171"/>
      <c r="AS64" s="140">
        <f t="shared" ca="1" si="21"/>
        <v>0</v>
      </c>
      <c r="AT64" s="83">
        <f t="shared" ca="1" si="1"/>
        <v>0</v>
      </c>
    </row>
    <row r="65" spans="1:46" ht="15" customHeight="1">
      <c r="A65" s="85" t="s">
        <v>415</v>
      </c>
      <c r="B65" t="s">
        <v>66</v>
      </c>
      <c r="C65" s="4" t="str">
        <f ca="1">IF($A65="","",INDEX(INDIRECT("'MA-Liste'!"&amp;$C$11),MATCH($A65,'MA-Liste'!$M:$M,FALSE)))</f>
        <v>F</v>
      </c>
      <c r="D65" s="19">
        <f t="shared" ca="1" si="0"/>
        <v>60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122"/>
      <c r="AO65" s="147">
        <f t="shared" ca="1" si="19"/>
        <v>0</v>
      </c>
      <c r="AP65" s="104"/>
      <c r="AQ65" s="100">
        <f t="shared" ca="1" si="20"/>
        <v>0</v>
      </c>
      <c r="AR65" s="171"/>
      <c r="AS65" s="140">
        <f t="shared" ca="1" si="21"/>
        <v>0</v>
      </c>
      <c r="AT65" s="83">
        <f t="shared" ca="1" si="1"/>
        <v>0</v>
      </c>
    </row>
    <row r="66" spans="1:46" ht="15" customHeight="1">
      <c r="A66" s="85" t="s">
        <v>224</v>
      </c>
      <c r="B66" t="str">
        <f>IF($A66="","",INDEX('MA-Liste'!$D:$D,MATCH($A66,'MA-Liste'!$M:$M,FALSE)))</f>
        <v>AeBo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122"/>
      <c r="AO66" s="147">
        <f t="shared" ca="1" si="19"/>
        <v>0</v>
      </c>
      <c r="AP66" s="104"/>
      <c r="AQ66" s="100">
        <f t="shared" ca="1" si="20"/>
        <v>0</v>
      </c>
      <c r="AR66" s="171"/>
      <c r="AS66" s="140">
        <f t="shared" ca="1" si="21"/>
        <v>0</v>
      </c>
      <c r="AT66" s="83">
        <f t="shared" ca="1" si="1"/>
        <v>0</v>
      </c>
    </row>
    <row r="67" spans="1:46" ht="15" customHeight="1">
      <c r="A67" s="85" t="s">
        <v>229</v>
      </c>
      <c r="B67" t="s">
        <v>66</v>
      </c>
      <c r="C67" s="4" t="s">
        <v>7</v>
      </c>
      <c r="D67" s="19">
        <f t="shared" si="0"/>
        <v>75</v>
      </c>
      <c r="E67" s="20">
        <f t="shared" si="2"/>
        <v>0</v>
      </c>
      <c r="F67" s="107"/>
      <c r="G67" s="100">
        <f t="shared" si="3"/>
        <v>0</v>
      </c>
      <c r="H67" s="122"/>
      <c r="I67" s="147">
        <f t="shared" si="3"/>
        <v>0</v>
      </c>
      <c r="J67" s="122"/>
      <c r="K67" s="147">
        <f t="shared" si="4"/>
        <v>0</v>
      </c>
      <c r="L67" s="122"/>
      <c r="M67" s="147">
        <f t="shared" si="5"/>
        <v>0</v>
      </c>
      <c r="N67" s="122"/>
      <c r="O67" s="147">
        <f t="shared" si="6"/>
        <v>0</v>
      </c>
      <c r="P67" s="104"/>
      <c r="Q67" s="100">
        <f t="shared" si="7"/>
        <v>0</v>
      </c>
      <c r="R67" s="183"/>
      <c r="S67" s="184">
        <f t="shared" si="8"/>
        <v>0</v>
      </c>
      <c r="T67" s="183"/>
      <c r="U67" s="184">
        <f t="shared" si="9"/>
        <v>0</v>
      </c>
      <c r="V67" s="122"/>
      <c r="W67" s="147">
        <f t="shared" si="10"/>
        <v>0</v>
      </c>
      <c r="X67" s="122"/>
      <c r="Y67" s="147">
        <f t="shared" si="11"/>
        <v>0</v>
      </c>
      <c r="Z67" s="122"/>
      <c r="AA67" s="184">
        <f t="shared" si="12"/>
        <v>0</v>
      </c>
      <c r="AB67" s="104"/>
      <c r="AC67" s="100">
        <f t="shared" si="13"/>
        <v>0</v>
      </c>
      <c r="AD67" s="122"/>
      <c r="AE67" s="147">
        <f t="shared" si="14"/>
        <v>0</v>
      </c>
      <c r="AF67" s="122"/>
      <c r="AG67" s="147">
        <f t="shared" si="15"/>
        <v>0</v>
      </c>
      <c r="AH67" s="122"/>
      <c r="AI67" s="147">
        <f t="shared" si="16"/>
        <v>0</v>
      </c>
      <c r="AJ67" s="288"/>
      <c r="AK67" s="147">
        <f t="shared" si="17"/>
        <v>0</v>
      </c>
      <c r="AL67" s="288"/>
      <c r="AM67" s="147">
        <f t="shared" si="18"/>
        <v>0</v>
      </c>
      <c r="AN67" s="122"/>
      <c r="AO67" s="147">
        <f t="shared" si="19"/>
        <v>0</v>
      </c>
      <c r="AP67" s="104"/>
      <c r="AQ67" s="100">
        <f t="shared" si="20"/>
        <v>0</v>
      </c>
      <c r="AR67" s="171"/>
      <c r="AS67" s="140">
        <f t="shared" si="21"/>
        <v>0</v>
      </c>
      <c r="AT67" s="83">
        <f t="shared" si="1"/>
        <v>0</v>
      </c>
    </row>
    <row r="68" spans="1:46" ht="15" customHeight="1">
      <c r="A68" s="85" t="s">
        <v>230</v>
      </c>
      <c r="B68" t="s">
        <v>66</v>
      </c>
      <c r="C68" s="4" t="s">
        <v>9</v>
      </c>
      <c r="D68" s="19">
        <f t="shared" si="0"/>
        <v>35</v>
      </c>
      <c r="E68" s="20">
        <f t="shared" si="2"/>
        <v>0</v>
      </c>
      <c r="F68" s="107"/>
      <c r="G68" s="100">
        <f t="shared" si="3"/>
        <v>0</v>
      </c>
      <c r="H68" s="122"/>
      <c r="I68" s="147">
        <f t="shared" si="3"/>
        <v>0</v>
      </c>
      <c r="J68" s="122"/>
      <c r="K68" s="147">
        <f t="shared" si="4"/>
        <v>0</v>
      </c>
      <c r="L68" s="122"/>
      <c r="M68" s="147">
        <f t="shared" si="5"/>
        <v>0</v>
      </c>
      <c r="N68" s="122"/>
      <c r="O68" s="147">
        <f t="shared" si="6"/>
        <v>0</v>
      </c>
      <c r="P68" s="104"/>
      <c r="Q68" s="100">
        <f t="shared" si="7"/>
        <v>0</v>
      </c>
      <c r="R68" s="183"/>
      <c r="S68" s="184">
        <f t="shared" si="8"/>
        <v>0</v>
      </c>
      <c r="T68" s="183"/>
      <c r="U68" s="184">
        <f t="shared" si="9"/>
        <v>0</v>
      </c>
      <c r="V68" s="122"/>
      <c r="W68" s="147">
        <f t="shared" si="10"/>
        <v>0</v>
      </c>
      <c r="X68" s="122"/>
      <c r="Y68" s="147">
        <f t="shared" si="11"/>
        <v>0</v>
      </c>
      <c r="Z68" s="122"/>
      <c r="AA68" s="184">
        <f t="shared" si="12"/>
        <v>0</v>
      </c>
      <c r="AB68" s="104"/>
      <c r="AC68" s="100">
        <f t="shared" si="13"/>
        <v>0</v>
      </c>
      <c r="AD68" s="122"/>
      <c r="AE68" s="147">
        <f t="shared" si="14"/>
        <v>0</v>
      </c>
      <c r="AF68" s="122"/>
      <c r="AG68" s="147">
        <f t="shared" si="15"/>
        <v>0</v>
      </c>
      <c r="AH68" s="122"/>
      <c r="AI68" s="147">
        <f t="shared" si="16"/>
        <v>0</v>
      </c>
      <c r="AJ68" s="288"/>
      <c r="AK68" s="147">
        <f t="shared" si="17"/>
        <v>0</v>
      </c>
      <c r="AL68" s="288"/>
      <c r="AM68" s="147">
        <f t="shared" si="18"/>
        <v>0</v>
      </c>
      <c r="AN68" s="122"/>
      <c r="AO68" s="147">
        <f t="shared" si="19"/>
        <v>0</v>
      </c>
      <c r="AP68" s="104"/>
      <c r="AQ68" s="100">
        <f t="shared" si="20"/>
        <v>0</v>
      </c>
      <c r="AR68" s="171"/>
      <c r="AS68" s="140">
        <f t="shared" si="21"/>
        <v>0</v>
      </c>
      <c r="AT68" s="83">
        <f t="shared" si="1"/>
        <v>0</v>
      </c>
    </row>
    <row r="69" spans="1:46" ht="15" customHeight="1">
      <c r="A69" s="85" t="s">
        <v>225</v>
      </c>
      <c r="B69" t="str">
        <f>IF($A69="","",INDEX('MA-Liste'!$D:$D,MATCH($A69,'MA-Liste'!$M:$M,FALSE)))</f>
        <v>AeBo</v>
      </c>
      <c r="C69" s="4" t="str">
        <f ca="1">IF($A69="","",INDEX(INDIRECT("'MA-Liste'!"&amp;$C$11),MATCH($A69,'MA-Liste'!$M:$M,FALSE)))</f>
        <v>G</v>
      </c>
      <c r="D69" s="19">
        <f t="shared" ca="1" si="0"/>
        <v>35</v>
      </c>
      <c r="E69" s="20">
        <f t="shared" si="2"/>
        <v>0</v>
      </c>
      <c r="F69" s="107"/>
      <c r="G69" s="100">
        <f t="shared" ca="1" si="3"/>
        <v>0</v>
      </c>
      <c r="H69" s="122"/>
      <c r="I69" s="147">
        <f t="shared" ca="1" si="3"/>
        <v>0</v>
      </c>
      <c r="J69" s="122"/>
      <c r="K69" s="147">
        <f t="shared" ca="1" si="4"/>
        <v>0</v>
      </c>
      <c r="L69" s="122"/>
      <c r="M69" s="147">
        <f t="shared" ca="1" si="5"/>
        <v>0</v>
      </c>
      <c r="N69" s="122"/>
      <c r="O69" s="147">
        <f t="shared" ca="1" si="6"/>
        <v>0</v>
      </c>
      <c r="P69" s="104"/>
      <c r="Q69" s="100">
        <f t="shared" ca="1" si="7"/>
        <v>0</v>
      </c>
      <c r="R69" s="183"/>
      <c r="S69" s="184">
        <f t="shared" ca="1" si="8"/>
        <v>0</v>
      </c>
      <c r="T69" s="183"/>
      <c r="U69" s="184">
        <f t="shared" ca="1" si="9"/>
        <v>0</v>
      </c>
      <c r="V69" s="122"/>
      <c r="W69" s="147">
        <f t="shared" ca="1" si="10"/>
        <v>0</v>
      </c>
      <c r="X69" s="122"/>
      <c r="Y69" s="147">
        <f t="shared" ca="1" si="11"/>
        <v>0</v>
      </c>
      <c r="Z69" s="122"/>
      <c r="AA69" s="184">
        <f t="shared" ca="1" si="12"/>
        <v>0</v>
      </c>
      <c r="AB69" s="104"/>
      <c r="AC69" s="100">
        <f t="shared" ca="1" si="13"/>
        <v>0</v>
      </c>
      <c r="AD69" s="122"/>
      <c r="AE69" s="147">
        <f t="shared" ca="1" si="14"/>
        <v>0</v>
      </c>
      <c r="AF69" s="122"/>
      <c r="AG69" s="147">
        <f t="shared" ca="1" si="15"/>
        <v>0</v>
      </c>
      <c r="AH69" s="122"/>
      <c r="AI69" s="147">
        <f t="shared" ca="1" si="16"/>
        <v>0</v>
      </c>
      <c r="AJ69" s="288"/>
      <c r="AK69" s="147">
        <f t="shared" ca="1" si="17"/>
        <v>0</v>
      </c>
      <c r="AL69" s="288"/>
      <c r="AM69" s="147">
        <f t="shared" ca="1" si="18"/>
        <v>0</v>
      </c>
      <c r="AN69" s="122"/>
      <c r="AO69" s="147">
        <f t="shared" ca="1" si="19"/>
        <v>0</v>
      </c>
      <c r="AP69" s="104"/>
      <c r="AQ69" s="100">
        <f t="shared" ca="1" si="20"/>
        <v>0</v>
      </c>
      <c r="AR69" s="171"/>
      <c r="AS69" s="140">
        <f t="shared" ca="1" si="21"/>
        <v>0</v>
      </c>
      <c r="AT69" s="83">
        <f t="shared" ca="1" si="1"/>
        <v>0</v>
      </c>
    </row>
    <row r="70" spans="1:46" ht="15" customHeight="1">
      <c r="A70" s="85" t="s">
        <v>238</v>
      </c>
      <c r="B70" t="s">
        <v>66</v>
      </c>
      <c r="C70" s="4" t="s">
        <v>6</v>
      </c>
      <c r="D70" s="19">
        <f t="shared" si="0"/>
        <v>100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122"/>
      <c r="AO70" s="147">
        <f t="shared" si="19"/>
        <v>0</v>
      </c>
      <c r="AP70" s="104"/>
      <c r="AQ70" s="100">
        <f t="shared" si="20"/>
        <v>0</v>
      </c>
      <c r="AR70" s="171"/>
      <c r="AS70" s="140">
        <f t="shared" si="21"/>
        <v>0</v>
      </c>
      <c r="AT70" s="83">
        <f t="shared" si="1"/>
        <v>0</v>
      </c>
    </row>
    <row r="71" spans="1:46" ht="15" customHeight="1">
      <c r="A71" s="85" t="s">
        <v>239</v>
      </c>
      <c r="B71" t="s">
        <v>66</v>
      </c>
      <c r="C71" s="4" t="s">
        <v>6</v>
      </c>
      <c r="D71" s="19">
        <f t="shared" si="0"/>
        <v>100</v>
      </c>
      <c r="E71" s="20">
        <f t="shared" si="2"/>
        <v>0</v>
      </c>
      <c r="F71" s="107"/>
      <c r="G71" s="100">
        <f t="shared" si="3"/>
        <v>0</v>
      </c>
      <c r="H71" s="122"/>
      <c r="I71" s="147">
        <f t="shared" si="3"/>
        <v>0</v>
      </c>
      <c r="J71" s="122"/>
      <c r="K71" s="147">
        <f t="shared" si="4"/>
        <v>0</v>
      </c>
      <c r="L71" s="122"/>
      <c r="M71" s="147">
        <f t="shared" si="5"/>
        <v>0</v>
      </c>
      <c r="N71" s="122"/>
      <c r="O71" s="147">
        <f t="shared" si="6"/>
        <v>0</v>
      </c>
      <c r="P71" s="104"/>
      <c r="Q71" s="100">
        <f t="shared" si="7"/>
        <v>0</v>
      </c>
      <c r="R71" s="183"/>
      <c r="S71" s="184">
        <f t="shared" si="8"/>
        <v>0</v>
      </c>
      <c r="T71" s="183"/>
      <c r="U71" s="184">
        <f t="shared" si="9"/>
        <v>0</v>
      </c>
      <c r="V71" s="122"/>
      <c r="W71" s="147">
        <f t="shared" si="10"/>
        <v>0</v>
      </c>
      <c r="X71" s="122"/>
      <c r="Y71" s="147">
        <f t="shared" si="11"/>
        <v>0</v>
      </c>
      <c r="Z71" s="122"/>
      <c r="AA71" s="184">
        <f t="shared" si="12"/>
        <v>0</v>
      </c>
      <c r="AB71" s="104"/>
      <c r="AC71" s="100">
        <f t="shared" si="13"/>
        <v>0</v>
      </c>
      <c r="AD71" s="122"/>
      <c r="AE71" s="147">
        <f t="shared" si="14"/>
        <v>0</v>
      </c>
      <c r="AF71" s="122"/>
      <c r="AG71" s="147">
        <f t="shared" si="15"/>
        <v>0</v>
      </c>
      <c r="AH71" s="122"/>
      <c r="AI71" s="147">
        <f t="shared" si="16"/>
        <v>0</v>
      </c>
      <c r="AJ71" s="288"/>
      <c r="AK71" s="147">
        <f t="shared" si="17"/>
        <v>0</v>
      </c>
      <c r="AL71" s="288"/>
      <c r="AM71" s="147">
        <f t="shared" si="18"/>
        <v>0</v>
      </c>
      <c r="AN71" s="122"/>
      <c r="AO71" s="147">
        <f t="shared" si="19"/>
        <v>0</v>
      </c>
      <c r="AP71" s="104"/>
      <c r="AQ71" s="100">
        <f t="shared" si="20"/>
        <v>0</v>
      </c>
      <c r="AR71" s="171"/>
      <c r="AS71" s="140">
        <f t="shared" si="21"/>
        <v>0</v>
      </c>
      <c r="AT71" s="83">
        <f t="shared" si="1"/>
        <v>0</v>
      </c>
    </row>
    <row r="72" spans="1:46" ht="15" customHeight="1">
      <c r="A72" s="85" t="s">
        <v>244</v>
      </c>
      <c r="B72" t="s">
        <v>245</v>
      </c>
      <c r="C72" s="4" t="s">
        <v>9</v>
      </c>
      <c r="D72" s="19">
        <f t="shared" si="0"/>
        <v>35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122"/>
      <c r="AO72" s="147">
        <f t="shared" si="19"/>
        <v>0</v>
      </c>
      <c r="AP72" s="104"/>
      <c r="AQ72" s="100">
        <f t="shared" si="20"/>
        <v>0</v>
      </c>
      <c r="AR72" s="171"/>
      <c r="AS72" s="140">
        <f t="shared" si="21"/>
        <v>0</v>
      </c>
      <c r="AT72" s="83">
        <f t="shared" si="1"/>
        <v>0</v>
      </c>
    </row>
    <row r="73" spans="1:46" ht="15" customHeight="1">
      <c r="A73" s="85" t="s">
        <v>241</v>
      </c>
      <c r="B73" t="s">
        <v>66</v>
      </c>
      <c r="C73" s="4" t="s">
        <v>4</v>
      </c>
      <c r="D73" s="19">
        <f t="shared" si="0"/>
        <v>140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122"/>
      <c r="AO73" s="147">
        <f t="shared" si="19"/>
        <v>0</v>
      </c>
      <c r="AP73" s="104"/>
      <c r="AQ73" s="100">
        <f t="shared" si="20"/>
        <v>0</v>
      </c>
      <c r="AR73" s="171"/>
      <c r="AS73" s="140">
        <f t="shared" si="21"/>
        <v>0</v>
      </c>
      <c r="AT73" s="83">
        <f t="shared" si="1"/>
        <v>0</v>
      </c>
    </row>
    <row r="74" spans="1:46" ht="15" customHeight="1">
      <c r="A74" s="85" t="s">
        <v>223</v>
      </c>
      <c r="B74" t="str">
        <f>IF($A74="","",INDEX('MA-Liste'!$D:$D,MATCH($A74,'MA-Liste'!$M:$M,FALSE)))</f>
        <v>AeBo</v>
      </c>
      <c r="C74" s="4" t="str">
        <f ca="1">IF($A74="","",INDEX(INDIRECT("'MA-Liste'!"&amp;$C$11),MATCH($A74,'MA-Liste'!$M:$M,FALSE)))</f>
        <v>D</v>
      </c>
      <c r="D74" s="19">
        <f t="shared" ca="1" si="0"/>
        <v>100</v>
      </c>
      <c r="E74" s="20">
        <f t="shared" si="2"/>
        <v>0</v>
      </c>
      <c r="F74" s="107"/>
      <c r="G74" s="100">
        <f t="shared" ca="1" si="3"/>
        <v>0</v>
      </c>
      <c r="H74" s="122"/>
      <c r="I74" s="147">
        <f t="shared" ca="1" si="3"/>
        <v>0</v>
      </c>
      <c r="J74" s="122"/>
      <c r="K74" s="147">
        <f t="shared" ca="1" si="4"/>
        <v>0</v>
      </c>
      <c r="L74" s="122"/>
      <c r="M74" s="147">
        <f t="shared" ca="1" si="5"/>
        <v>0</v>
      </c>
      <c r="N74" s="122"/>
      <c r="O74" s="147">
        <f t="shared" ca="1" si="6"/>
        <v>0</v>
      </c>
      <c r="P74" s="104"/>
      <c r="Q74" s="100">
        <f t="shared" ca="1" si="7"/>
        <v>0</v>
      </c>
      <c r="R74" s="183"/>
      <c r="S74" s="184">
        <f t="shared" ca="1" si="8"/>
        <v>0</v>
      </c>
      <c r="T74" s="183"/>
      <c r="U74" s="184">
        <f t="shared" ca="1" si="9"/>
        <v>0</v>
      </c>
      <c r="V74" s="122"/>
      <c r="W74" s="147">
        <f t="shared" ca="1" si="10"/>
        <v>0</v>
      </c>
      <c r="X74" s="122"/>
      <c r="Y74" s="147">
        <f t="shared" ca="1" si="11"/>
        <v>0</v>
      </c>
      <c r="Z74" s="122"/>
      <c r="AA74" s="184">
        <f t="shared" ca="1" si="12"/>
        <v>0</v>
      </c>
      <c r="AB74" s="104"/>
      <c r="AC74" s="100">
        <f t="shared" ca="1" si="13"/>
        <v>0</v>
      </c>
      <c r="AD74" s="122"/>
      <c r="AE74" s="147">
        <f t="shared" ca="1" si="14"/>
        <v>0</v>
      </c>
      <c r="AF74" s="122"/>
      <c r="AG74" s="147">
        <f t="shared" ca="1" si="15"/>
        <v>0</v>
      </c>
      <c r="AH74" s="122"/>
      <c r="AI74" s="147">
        <f t="shared" ca="1" si="16"/>
        <v>0</v>
      </c>
      <c r="AJ74" s="288"/>
      <c r="AK74" s="147">
        <f t="shared" ca="1" si="17"/>
        <v>0</v>
      </c>
      <c r="AL74" s="288"/>
      <c r="AM74" s="147">
        <f t="shared" ca="1" si="18"/>
        <v>0</v>
      </c>
      <c r="AN74" s="122"/>
      <c r="AO74" s="147">
        <f t="shared" ca="1" si="19"/>
        <v>0</v>
      </c>
      <c r="AP74" s="104"/>
      <c r="AQ74" s="100">
        <f t="shared" ca="1" si="20"/>
        <v>0</v>
      </c>
      <c r="AR74" s="171"/>
      <c r="AS74" s="140">
        <f t="shared" ca="1" si="21"/>
        <v>0</v>
      </c>
      <c r="AT74" s="83">
        <f t="shared" ca="1" si="1"/>
        <v>0</v>
      </c>
    </row>
    <row r="75" spans="1:46" ht="15" customHeight="1">
      <c r="A75" s="91" t="s">
        <v>367</v>
      </c>
      <c r="B75" s="14" t="s">
        <v>66</v>
      </c>
      <c r="C75" s="4" t="str">
        <f ca="1">IF($A75="","",INDEX(INDIRECT("'MA-Liste'!"&amp;$C$11),MATCH($A75,'MA-Liste'!$M:$M,FALSE)))</f>
        <v>E</v>
      </c>
      <c r="D75" s="19">
        <f t="shared" ca="1" si="0"/>
        <v>75</v>
      </c>
      <c r="E75" s="20">
        <f t="shared" si="2"/>
        <v>59.75</v>
      </c>
      <c r="F75" s="107"/>
      <c r="G75" s="100">
        <f t="shared" ca="1" si="3"/>
        <v>0</v>
      </c>
      <c r="H75" s="122"/>
      <c r="I75" s="147">
        <f t="shared" ca="1" si="3"/>
        <v>0</v>
      </c>
      <c r="J75" s="122"/>
      <c r="K75" s="147">
        <f t="shared" ca="1" si="4"/>
        <v>0</v>
      </c>
      <c r="L75" s="122"/>
      <c r="M75" s="147">
        <f t="shared" ca="1" si="5"/>
        <v>0</v>
      </c>
      <c r="N75" s="122">
        <v>54</v>
      </c>
      <c r="O75" s="147">
        <f t="shared" ca="1" si="6"/>
        <v>4050</v>
      </c>
      <c r="P75" s="104"/>
      <c r="Q75" s="100">
        <f t="shared" ca="1" si="7"/>
        <v>0</v>
      </c>
      <c r="R75" s="183"/>
      <c r="S75" s="184">
        <f t="shared" ca="1" si="8"/>
        <v>0</v>
      </c>
      <c r="T75" s="183"/>
      <c r="U75" s="184">
        <f t="shared" ca="1" si="9"/>
        <v>0</v>
      </c>
      <c r="V75" s="122"/>
      <c r="W75" s="147">
        <f t="shared" ca="1" si="10"/>
        <v>0</v>
      </c>
      <c r="X75" s="122"/>
      <c r="Y75" s="147">
        <f t="shared" ca="1" si="11"/>
        <v>0</v>
      </c>
      <c r="Z75" s="122"/>
      <c r="AA75" s="184">
        <f t="shared" ca="1" si="12"/>
        <v>0</v>
      </c>
      <c r="AB75" s="104"/>
      <c r="AC75" s="100">
        <f t="shared" ca="1" si="13"/>
        <v>0</v>
      </c>
      <c r="AD75" s="122"/>
      <c r="AE75" s="147">
        <f t="shared" ca="1" si="14"/>
        <v>0</v>
      </c>
      <c r="AF75" s="122"/>
      <c r="AG75" s="147">
        <f t="shared" ca="1" si="15"/>
        <v>0</v>
      </c>
      <c r="AH75" s="122"/>
      <c r="AI75" s="147">
        <f t="shared" ca="1" si="16"/>
        <v>0</v>
      </c>
      <c r="AJ75" s="288">
        <v>3</v>
      </c>
      <c r="AK75" s="147">
        <f t="shared" ca="1" si="17"/>
        <v>225</v>
      </c>
      <c r="AL75" s="288"/>
      <c r="AM75" s="147">
        <f t="shared" ca="1" si="18"/>
        <v>0</v>
      </c>
      <c r="AN75" s="122">
        <v>2.75</v>
      </c>
      <c r="AO75" s="147">
        <f t="shared" ca="1" si="19"/>
        <v>206.25</v>
      </c>
      <c r="AP75" s="104"/>
      <c r="AQ75" s="100">
        <f t="shared" ca="1" si="20"/>
        <v>0</v>
      </c>
      <c r="AR75" s="171"/>
      <c r="AS75" s="140">
        <f t="shared" ca="1" si="21"/>
        <v>0</v>
      </c>
      <c r="AT75" s="83">
        <f t="shared" ca="1" si="1"/>
        <v>4481.25</v>
      </c>
    </row>
    <row r="76" spans="1:46" ht="15" customHeight="1">
      <c r="A76" s="91" t="s">
        <v>248</v>
      </c>
      <c r="B76" s="14" t="s">
        <v>66</v>
      </c>
      <c r="C76" s="18" t="s">
        <v>6</v>
      </c>
      <c r="D76" s="19">
        <f t="shared" si="0"/>
        <v>100</v>
      </c>
      <c r="E76" s="20">
        <f t="shared" si="2"/>
        <v>0</v>
      </c>
      <c r="F76" s="107"/>
      <c r="G76" s="100">
        <f t="shared" si="3"/>
        <v>0</v>
      </c>
      <c r="H76" s="122"/>
      <c r="I76" s="147">
        <f t="shared" si="3"/>
        <v>0</v>
      </c>
      <c r="J76" s="122"/>
      <c r="K76" s="147">
        <f t="shared" si="4"/>
        <v>0</v>
      </c>
      <c r="L76" s="122"/>
      <c r="M76" s="147">
        <f t="shared" si="5"/>
        <v>0</v>
      </c>
      <c r="N76" s="122"/>
      <c r="O76" s="147">
        <f t="shared" si="6"/>
        <v>0</v>
      </c>
      <c r="P76" s="104"/>
      <c r="Q76" s="100">
        <f t="shared" si="7"/>
        <v>0</v>
      </c>
      <c r="R76" s="183"/>
      <c r="S76" s="184">
        <f t="shared" si="8"/>
        <v>0</v>
      </c>
      <c r="T76" s="183"/>
      <c r="U76" s="184">
        <f t="shared" si="9"/>
        <v>0</v>
      </c>
      <c r="V76" s="122"/>
      <c r="W76" s="147">
        <f t="shared" si="10"/>
        <v>0</v>
      </c>
      <c r="X76" s="122"/>
      <c r="Y76" s="147">
        <f t="shared" si="11"/>
        <v>0</v>
      </c>
      <c r="Z76" s="122"/>
      <c r="AA76" s="184">
        <f t="shared" si="12"/>
        <v>0</v>
      </c>
      <c r="AB76" s="104"/>
      <c r="AC76" s="100">
        <f t="shared" si="13"/>
        <v>0</v>
      </c>
      <c r="AD76" s="122"/>
      <c r="AE76" s="147">
        <f t="shared" si="14"/>
        <v>0</v>
      </c>
      <c r="AF76" s="122"/>
      <c r="AG76" s="147">
        <f t="shared" si="15"/>
        <v>0</v>
      </c>
      <c r="AH76" s="122"/>
      <c r="AI76" s="147">
        <f t="shared" si="16"/>
        <v>0</v>
      </c>
      <c r="AJ76" s="288"/>
      <c r="AK76" s="147">
        <f t="shared" si="17"/>
        <v>0</v>
      </c>
      <c r="AL76" s="288"/>
      <c r="AM76" s="147">
        <f t="shared" si="18"/>
        <v>0</v>
      </c>
      <c r="AN76" s="122"/>
      <c r="AO76" s="147">
        <f t="shared" si="19"/>
        <v>0</v>
      </c>
      <c r="AP76" s="104"/>
      <c r="AQ76" s="100">
        <f t="shared" si="20"/>
        <v>0</v>
      </c>
      <c r="AR76" s="171"/>
      <c r="AS76" s="140">
        <f t="shared" si="21"/>
        <v>0</v>
      </c>
      <c r="AT76" s="83">
        <f t="shared" si="1"/>
        <v>0</v>
      </c>
    </row>
    <row r="77" spans="1:46" ht="15" customHeight="1">
      <c r="A77" s="91" t="s">
        <v>249</v>
      </c>
      <c r="B77" s="14" t="s">
        <v>66</v>
      </c>
      <c r="C77" s="18" t="s">
        <v>8</v>
      </c>
      <c r="D77" s="19">
        <f t="shared" si="0"/>
        <v>60</v>
      </c>
      <c r="E77" s="20">
        <f t="shared" si="2"/>
        <v>0</v>
      </c>
      <c r="F77" s="107"/>
      <c r="G77" s="100">
        <f t="shared" si="3"/>
        <v>0</v>
      </c>
      <c r="H77" s="122"/>
      <c r="I77" s="147">
        <f t="shared" si="3"/>
        <v>0</v>
      </c>
      <c r="J77" s="122"/>
      <c r="K77" s="147">
        <f t="shared" si="4"/>
        <v>0</v>
      </c>
      <c r="L77" s="122"/>
      <c r="M77" s="147">
        <f t="shared" si="5"/>
        <v>0</v>
      </c>
      <c r="N77" s="122"/>
      <c r="O77" s="147">
        <f t="shared" si="6"/>
        <v>0</v>
      </c>
      <c r="P77" s="104"/>
      <c r="Q77" s="100">
        <f t="shared" si="7"/>
        <v>0</v>
      </c>
      <c r="R77" s="183"/>
      <c r="S77" s="184">
        <f t="shared" si="8"/>
        <v>0</v>
      </c>
      <c r="T77" s="183"/>
      <c r="U77" s="184">
        <f t="shared" si="9"/>
        <v>0</v>
      </c>
      <c r="V77" s="122"/>
      <c r="W77" s="147">
        <f t="shared" si="10"/>
        <v>0</v>
      </c>
      <c r="X77" s="122"/>
      <c r="Y77" s="147">
        <f t="shared" si="11"/>
        <v>0</v>
      </c>
      <c r="Z77" s="122"/>
      <c r="AA77" s="184">
        <f t="shared" si="12"/>
        <v>0</v>
      </c>
      <c r="AB77" s="104"/>
      <c r="AC77" s="100">
        <f t="shared" si="13"/>
        <v>0</v>
      </c>
      <c r="AD77" s="122"/>
      <c r="AE77" s="147">
        <f t="shared" si="14"/>
        <v>0</v>
      </c>
      <c r="AF77" s="122"/>
      <c r="AG77" s="147">
        <f t="shared" si="15"/>
        <v>0</v>
      </c>
      <c r="AH77" s="122"/>
      <c r="AI77" s="147">
        <f t="shared" si="16"/>
        <v>0</v>
      </c>
      <c r="AJ77" s="288"/>
      <c r="AK77" s="147">
        <f t="shared" si="17"/>
        <v>0</v>
      </c>
      <c r="AL77" s="288"/>
      <c r="AM77" s="147">
        <f t="shared" si="18"/>
        <v>0</v>
      </c>
      <c r="AN77" s="122"/>
      <c r="AO77" s="147">
        <f t="shared" si="19"/>
        <v>0</v>
      </c>
      <c r="AP77" s="104"/>
      <c r="AQ77" s="100">
        <f t="shared" si="20"/>
        <v>0</v>
      </c>
      <c r="AR77" s="171"/>
      <c r="AS77" s="140">
        <f t="shared" si="21"/>
        <v>0</v>
      </c>
      <c r="AT77" s="83">
        <f t="shared" si="1"/>
        <v>0</v>
      </c>
    </row>
    <row r="78" spans="1:46" ht="15" customHeight="1">
      <c r="A78" s="91" t="s">
        <v>250</v>
      </c>
      <c r="B78" s="14" t="s">
        <v>66</v>
      </c>
      <c r="C78" s="18" t="s">
        <v>5</v>
      </c>
      <c r="D78" s="19">
        <f t="shared" si="0"/>
        <v>118</v>
      </c>
      <c r="E78" s="20">
        <f t="shared" ref="E78:E125" si="22">F78+H78+J78+L78+N78++V78+Z78+AH78+AN78+P78+R78+T78+AB78+AD78+AF78+AP78+AR78+X78+AJ78+AL78</f>
        <v>0</v>
      </c>
      <c r="F78" s="107"/>
      <c r="G78" s="100">
        <f t="shared" si="3"/>
        <v>0</v>
      </c>
      <c r="H78" s="122"/>
      <c r="I78" s="147">
        <f t="shared" si="3"/>
        <v>0</v>
      </c>
      <c r="J78" s="122"/>
      <c r="K78" s="147">
        <f t="shared" si="4"/>
        <v>0</v>
      </c>
      <c r="L78" s="122"/>
      <c r="M78" s="147">
        <f t="shared" si="5"/>
        <v>0</v>
      </c>
      <c r="N78" s="122"/>
      <c r="O78" s="147">
        <f t="shared" si="6"/>
        <v>0</v>
      </c>
      <c r="P78" s="104"/>
      <c r="Q78" s="100">
        <f t="shared" si="7"/>
        <v>0</v>
      </c>
      <c r="R78" s="183"/>
      <c r="S78" s="184">
        <f t="shared" si="8"/>
        <v>0</v>
      </c>
      <c r="T78" s="183"/>
      <c r="U78" s="184">
        <f t="shared" si="9"/>
        <v>0</v>
      </c>
      <c r="V78" s="122"/>
      <c r="W78" s="147">
        <f t="shared" si="10"/>
        <v>0</v>
      </c>
      <c r="X78" s="122"/>
      <c r="Y78" s="147">
        <f t="shared" si="11"/>
        <v>0</v>
      </c>
      <c r="Z78" s="122"/>
      <c r="AA78" s="184">
        <f t="shared" si="12"/>
        <v>0</v>
      </c>
      <c r="AB78" s="104"/>
      <c r="AC78" s="100">
        <f t="shared" si="13"/>
        <v>0</v>
      </c>
      <c r="AD78" s="122"/>
      <c r="AE78" s="147">
        <f t="shared" si="14"/>
        <v>0</v>
      </c>
      <c r="AF78" s="122"/>
      <c r="AG78" s="147">
        <f t="shared" si="15"/>
        <v>0</v>
      </c>
      <c r="AH78" s="122"/>
      <c r="AI78" s="147">
        <f t="shared" si="16"/>
        <v>0</v>
      </c>
      <c r="AJ78" s="288"/>
      <c r="AK78" s="147">
        <f t="shared" si="17"/>
        <v>0</v>
      </c>
      <c r="AL78" s="288"/>
      <c r="AM78" s="147">
        <f t="shared" si="18"/>
        <v>0</v>
      </c>
      <c r="AN78" s="122"/>
      <c r="AO78" s="147">
        <f t="shared" si="19"/>
        <v>0</v>
      </c>
      <c r="AP78" s="104"/>
      <c r="AQ78" s="100">
        <f t="shared" si="20"/>
        <v>0</v>
      </c>
      <c r="AR78" s="171"/>
      <c r="AS78" s="140">
        <f t="shared" si="21"/>
        <v>0</v>
      </c>
      <c r="AT78" s="83">
        <f t="shared" si="1"/>
        <v>0</v>
      </c>
    </row>
    <row r="79" spans="1:46" ht="15" customHeight="1">
      <c r="A79" s="91" t="s">
        <v>251</v>
      </c>
      <c r="B79" s="14" t="s">
        <v>66</v>
      </c>
      <c r="C79" s="18" t="s">
        <v>5</v>
      </c>
      <c r="D79" s="19">
        <f t="shared" si="0"/>
        <v>118</v>
      </c>
      <c r="E79" s="20">
        <f t="shared" si="22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122"/>
      <c r="AO79" s="147">
        <f t="shared" si="19"/>
        <v>0</v>
      </c>
      <c r="AP79" s="104"/>
      <c r="AQ79" s="100">
        <f t="shared" si="20"/>
        <v>0</v>
      </c>
      <c r="AR79" s="171"/>
      <c r="AS79" s="140">
        <f t="shared" si="21"/>
        <v>0</v>
      </c>
      <c r="AT79" s="83">
        <f t="shared" si="1"/>
        <v>0</v>
      </c>
    </row>
    <row r="80" spans="1:46" ht="15" customHeight="1">
      <c r="A80" s="91" t="s">
        <v>252</v>
      </c>
      <c r="B80" s="14" t="s">
        <v>66</v>
      </c>
      <c r="C80" s="18" t="s">
        <v>5</v>
      </c>
      <c r="D80" s="19">
        <f t="shared" si="0"/>
        <v>118</v>
      </c>
      <c r="E80" s="20">
        <f t="shared" si="22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122"/>
      <c r="AO80" s="147">
        <f t="shared" si="19"/>
        <v>0</v>
      </c>
      <c r="AP80" s="104"/>
      <c r="AQ80" s="100">
        <f t="shared" si="20"/>
        <v>0</v>
      </c>
      <c r="AR80" s="171"/>
      <c r="AS80" s="140">
        <f t="shared" si="21"/>
        <v>0</v>
      </c>
      <c r="AT80" s="83">
        <f t="shared" ref="AT80:AT125" si="23">IF(D80="",0,D80*E80)</f>
        <v>0</v>
      </c>
    </row>
    <row r="81" spans="1:46" ht="15" customHeight="1">
      <c r="A81" s="91" t="s">
        <v>259</v>
      </c>
      <c r="B81" s="14" t="s">
        <v>66</v>
      </c>
      <c r="C81" s="18" t="s">
        <v>6</v>
      </c>
      <c r="D81" s="19">
        <f t="shared" si="0"/>
        <v>100</v>
      </c>
      <c r="E81" s="20">
        <f t="shared" si="22"/>
        <v>7.75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ref="M81:M125" si="24">IF($D81="",0,$D81*L81)</f>
        <v>0</v>
      </c>
      <c r="N81" s="122"/>
      <c r="O81" s="147">
        <f t="shared" ref="O81:O125" si="25">IF($D81="",0,$D81*N81)</f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>
        <v>7.75</v>
      </c>
      <c r="AI81" s="147">
        <f t="shared" si="16"/>
        <v>775</v>
      </c>
      <c r="AJ81" s="288"/>
      <c r="AK81" s="147">
        <f t="shared" si="17"/>
        <v>0</v>
      </c>
      <c r="AL81" s="288"/>
      <c r="AM81" s="147">
        <f t="shared" si="18"/>
        <v>0</v>
      </c>
      <c r="AN81" s="122"/>
      <c r="AO81" s="147">
        <f t="shared" si="19"/>
        <v>0</v>
      </c>
      <c r="AP81" s="104"/>
      <c r="AQ81" s="100">
        <f t="shared" si="20"/>
        <v>0</v>
      </c>
      <c r="AR81" s="171"/>
      <c r="AS81" s="140">
        <f t="shared" si="21"/>
        <v>0</v>
      </c>
      <c r="AT81" s="83">
        <f t="shared" si="23"/>
        <v>775</v>
      </c>
    </row>
    <row r="82" spans="1:46" ht="15" customHeight="1">
      <c r="A82" s="91" t="s">
        <v>255</v>
      </c>
      <c r="B82" s="14" t="s">
        <v>66</v>
      </c>
      <c r="C82" s="18" t="s">
        <v>6</v>
      </c>
      <c r="D82" s="19">
        <f t="shared" si="0"/>
        <v>100</v>
      </c>
      <c r="E82" s="20">
        <f t="shared" si="22"/>
        <v>0</v>
      </c>
      <c r="F82" s="75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24"/>
        <v>0</v>
      </c>
      <c r="N82" s="122"/>
      <c r="O82" s="147">
        <f t="shared" si="25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122"/>
      <c r="AO82" s="147">
        <f t="shared" si="19"/>
        <v>0</v>
      </c>
      <c r="AP82" s="104"/>
      <c r="AQ82" s="100">
        <f t="shared" si="20"/>
        <v>0</v>
      </c>
      <c r="AR82" s="171"/>
      <c r="AS82" s="140">
        <f t="shared" si="21"/>
        <v>0</v>
      </c>
      <c r="AT82" s="83">
        <f t="shared" si="23"/>
        <v>0</v>
      </c>
    </row>
    <row r="83" spans="1:46" ht="15" customHeight="1">
      <c r="A83" s="91" t="s">
        <v>260</v>
      </c>
      <c r="B83" t="str">
        <f>IF($A83="","",INDEX('MA-Liste'!$D:$D,MATCH($A83,'MA-Liste'!$M:$M,FALSE)))</f>
        <v>AeBo</v>
      </c>
      <c r="C83" s="4" t="str">
        <f ca="1">IF($A83="","",INDEX(INDIRECT("'MA-Liste'!"&amp;$C$11),MATCH($A83,'MA-Liste'!$M:$M,FALSE)))</f>
        <v>D</v>
      </c>
      <c r="D83" s="19">
        <f t="shared" ca="1" si="0"/>
        <v>100</v>
      </c>
      <c r="E83" s="20">
        <f t="shared" si="22"/>
        <v>0</v>
      </c>
      <c r="F83" s="75"/>
      <c r="G83" s="100">
        <f t="shared" ca="1" si="3"/>
        <v>0</v>
      </c>
      <c r="H83" s="122"/>
      <c r="I83" s="147">
        <f t="shared" ca="1" si="3"/>
        <v>0</v>
      </c>
      <c r="J83" s="122"/>
      <c r="K83" s="147">
        <f t="shared" ca="1" si="4"/>
        <v>0</v>
      </c>
      <c r="L83" s="122"/>
      <c r="M83" s="147">
        <f t="shared" ca="1" si="24"/>
        <v>0</v>
      </c>
      <c r="N83" s="122"/>
      <c r="O83" s="147">
        <f t="shared" ca="1" si="25"/>
        <v>0</v>
      </c>
      <c r="P83" s="104"/>
      <c r="Q83" s="100">
        <f t="shared" ca="1" si="7"/>
        <v>0</v>
      </c>
      <c r="R83" s="183"/>
      <c r="S83" s="184">
        <f t="shared" ca="1" si="8"/>
        <v>0</v>
      </c>
      <c r="T83" s="183"/>
      <c r="U83" s="184">
        <f t="shared" ca="1" si="9"/>
        <v>0</v>
      </c>
      <c r="V83" s="122"/>
      <c r="W83" s="147">
        <f t="shared" ca="1" si="10"/>
        <v>0</v>
      </c>
      <c r="X83" s="122"/>
      <c r="Y83" s="147">
        <f t="shared" ca="1" si="11"/>
        <v>0</v>
      </c>
      <c r="Z83" s="122"/>
      <c r="AA83" s="184">
        <f t="shared" ca="1" si="12"/>
        <v>0</v>
      </c>
      <c r="AB83" s="104"/>
      <c r="AC83" s="100">
        <f t="shared" ca="1" si="13"/>
        <v>0</v>
      </c>
      <c r="AD83" s="122"/>
      <c r="AE83" s="147">
        <f t="shared" ca="1" si="14"/>
        <v>0</v>
      </c>
      <c r="AF83" s="122"/>
      <c r="AG83" s="147">
        <f t="shared" ca="1" si="15"/>
        <v>0</v>
      </c>
      <c r="AH83" s="122"/>
      <c r="AI83" s="147">
        <f t="shared" ca="1" si="16"/>
        <v>0</v>
      </c>
      <c r="AJ83" s="288"/>
      <c r="AK83" s="147">
        <f t="shared" ca="1" si="17"/>
        <v>0</v>
      </c>
      <c r="AL83" s="288"/>
      <c r="AM83" s="147">
        <f t="shared" ca="1" si="18"/>
        <v>0</v>
      </c>
      <c r="AN83" s="122"/>
      <c r="AO83" s="147">
        <f t="shared" ca="1" si="19"/>
        <v>0</v>
      </c>
      <c r="AP83" s="104"/>
      <c r="AQ83" s="100">
        <f t="shared" ca="1" si="20"/>
        <v>0</v>
      </c>
      <c r="AR83" s="171"/>
      <c r="AS83" s="140">
        <f t="shared" ca="1" si="21"/>
        <v>0</v>
      </c>
      <c r="AT83" s="83">
        <f t="shared" ca="1" si="23"/>
        <v>0</v>
      </c>
    </row>
    <row r="84" spans="1:46" ht="15" customHeight="1">
      <c r="A84" s="91" t="s">
        <v>263</v>
      </c>
      <c r="B84" t="str">
        <f>IF($A84="","",INDEX('MA-Liste'!$D:$D,MATCH($A84,'MA-Liste'!$M:$M,FALSE)))</f>
        <v>AeBo</v>
      </c>
      <c r="C84" s="4" t="str">
        <f ca="1">IF($A84="","",INDEX(INDIRECT("'MA-Liste'!"&amp;$C$11),MATCH($A84,'MA-Liste'!$M:$M,FALSE)))</f>
        <v>D</v>
      </c>
      <c r="D84" s="19">
        <f t="shared" ca="1" si="0"/>
        <v>100</v>
      </c>
      <c r="E84" s="20">
        <f t="shared" si="22"/>
        <v>0</v>
      </c>
      <c r="F84" s="75"/>
      <c r="G84" s="100">
        <f t="shared" ca="1" si="3"/>
        <v>0</v>
      </c>
      <c r="H84" s="122"/>
      <c r="I84" s="147">
        <f t="shared" ca="1" si="3"/>
        <v>0</v>
      </c>
      <c r="J84" s="122"/>
      <c r="K84" s="147">
        <f t="shared" ca="1" si="4"/>
        <v>0</v>
      </c>
      <c r="L84" s="122"/>
      <c r="M84" s="147">
        <f t="shared" ca="1" si="24"/>
        <v>0</v>
      </c>
      <c r="N84" s="122"/>
      <c r="O84" s="147">
        <f t="shared" ca="1" si="25"/>
        <v>0</v>
      </c>
      <c r="P84" s="104"/>
      <c r="Q84" s="100">
        <f t="shared" ca="1" si="7"/>
        <v>0</v>
      </c>
      <c r="R84" s="183"/>
      <c r="S84" s="184">
        <f t="shared" ca="1" si="8"/>
        <v>0</v>
      </c>
      <c r="T84" s="183"/>
      <c r="U84" s="184">
        <f t="shared" ca="1" si="9"/>
        <v>0</v>
      </c>
      <c r="V84" s="122"/>
      <c r="W84" s="147">
        <f t="shared" ca="1" si="10"/>
        <v>0</v>
      </c>
      <c r="X84" s="122"/>
      <c r="Y84" s="147">
        <f t="shared" ca="1" si="11"/>
        <v>0</v>
      </c>
      <c r="Z84" s="122"/>
      <c r="AA84" s="184">
        <f t="shared" ca="1" si="12"/>
        <v>0</v>
      </c>
      <c r="AB84" s="104"/>
      <c r="AC84" s="100">
        <f t="shared" ca="1" si="13"/>
        <v>0</v>
      </c>
      <c r="AD84" s="122"/>
      <c r="AE84" s="147">
        <f t="shared" ca="1" si="14"/>
        <v>0</v>
      </c>
      <c r="AF84" s="122"/>
      <c r="AG84" s="147">
        <f t="shared" ca="1" si="15"/>
        <v>0</v>
      </c>
      <c r="AH84" s="122"/>
      <c r="AI84" s="147">
        <f t="shared" ca="1" si="16"/>
        <v>0</v>
      </c>
      <c r="AJ84" s="288"/>
      <c r="AK84" s="147">
        <f t="shared" ca="1" si="17"/>
        <v>0</v>
      </c>
      <c r="AL84" s="288"/>
      <c r="AM84" s="147">
        <f t="shared" ca="1" si="18"/>
        <v>0</v>
      </c>
      <c r="AN84" s="122"/>
      <c r="AO84" s="147">
        <f t="shared" ca="1" si="19"/>
        <v>0</v>
      </c>
      <c r="AP84" s="104"/>
      <c r="AQ84" s="100">
        <f t="shared" ca="1" si="20"/>
        <v>0</v>
      </c>
      <c r="AR84" s="171"/>
      <c r="AS84" s="140">
        <f t="shared" ca="1" si="21"/>
        <v>0</v>
      </c>
      <c r="AT84" s="83">
        <f t="shared" ca="1" si="23"/>
        <v>0</v>
      </c>
    </row>
    <row r="85" spans="1:46" ht="15" customHeight="1">
      <c r="A85" s="91" t="s">
        <v>365</v>
      </c>
      <c r="B85" s="14" t="s">
        <v>66</v>
      </c>
      <c r="C85" s="18" t="s">
        <v>6</v>
      </c>
      <c r="D85" s="19">
        <f t="shared" ref="D85:D93" si="26">IF(OR($C85="",$C85=0),"",VLOOKUP($C85,Ansätze,$D$11,FALSE))</f>
        <v>100</v>
      </c>
      <c r="E85" s="20">
        <f t="shared" si="22"/>
        <v>0</v>
      </c>
      <c r="F85" s="75"/>
      <c r="G85" s="100">
        <f t="shared" ref="G85:G125" si="27">IF($D85="",0,$D85*F85)</f>
        <v>0</v>
      </c>
      <c r="H85" s="122"/>
      <c r="I85" s="147">
        <f t="shared" ref="I85:I125" si="28">IF($D85="",0,$D85*H85)</f>
        <v>0</v>
      </c>
      <c r="J85" s="122"/>
      <c r="K85" s="147">
        <f t="shared" si="4"/>
        <v>0</v>
      </c>
      <c r="L85" s="122"/>
      <c r="M85" s="147">
        <f t="shared" si="24"/>
        <v>0</v>
      </c>
      <c r="N85" s="122"/>
      <c r="O85" s="147">
        <f t="shared" si="25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122"/>
      <c r="AO85" s="147">
        <f t="shared" si="19"/>
        <v>0</v>
      </c>
      <c r="AP85" s="104"/>
      <c r="AQ85" s="100">
        <f t="shared" si="20"/>
        <v>0</v>
      </c>
      <c r="AR85" s="171"/>
      <c r="AS85" s="140">
        <f t="shared" si="21"/>
        <v>0</v>
      </c>
      <c r="AT85" s="83">
        <f t="shared" si="23"/>
        <v>0</v>
      </c>
    </row>
    <row r="86" spans="1:46" ht="15" customHeight="1">
      <c r="A86" s="91" t="s">
        <v>274</v>
      </c>
      <c r="B86" s="14" t="s">
        <v>66</v>
      </c>
      <c r="C86" s="18" t="s">
        <v>9</v>
      </c>
      <c r="D86" s="19">
        <f t="shared" si="26"/>
        <v>35</v>
      </c>
      <c r="E86" s="20">
        <f t="shared" si="22"/>
        <v>0</v>
      </c>
      <c r="F86" s="75"/>
      <c r="G86" s="100">
        <f t="shared" si="27"/>
        <v>0</v>
      </c>
      <c r="H86" s="122"/>
      <c r="I86" s="147">
        <f t="shared" si="28"/>
        <v>0</v>
      </c>
      <c r="J86" s="122"/>
      <c r="K86" s="147">
        <f t="shared" ref="K86:K125" si="29">IF($D86="",0,$D86*J86)</f>
        <v>0</v>
      </c>
      <c r="L86" s="122"/>
      <c r="M86" s="147">
        <f t="shared" si="24"/>
        <v>0</v>
      </c>
      <c r="N86" s="122"/>
      <c r="O86" s="147">
        <f t="shared" si="25"/>
        <v>0</v>
      </c>
      <c r="P86" s="104"/>
      <c r="Q86" s="100">
        <f t="shared" ref="Q86:Q125" si="30">IF($D86="",0,$D86*P86)</f>
        <v>0</v>
      </c>
      <c r="R86" s="183"/>
      <c r="S86" s="184">
        <f t="shared" ref="S86:S125" si="31">IF($D86="",0,$D86*R86)</f>
        <v>0</v>
      </c>
      <c r="T86" s="183"/>
      <c r="U86" s="184">
        <f t="shared" ref="U86:U125" si="32">IF($D86="",0,$D86*T86)</f>
        <v>0</v>
      </c>
      <c r="V86" s="122"/>
      <c r="W86" s="147">
        <f t="shared" ref="W86:W125" si="33">IF($D86="",0,$D86*V86)</f>
        <v>0</v>
      </c>
      <c r="X86" s="122"/>
      <c r="Y86" s="147">
        <f t="shared" ref="Y86:Y125" si="34">IF($D86="",0,$D86*X86)</f>
        <v>0</v>
      </c>
      <c r="Z86" s="122"/>
      <c r="AA86" s="184">
        <f t="shared" ref="AA86:AA125" si="35">IF($D86="",0,$D86*Z86)</f>
        <v>0</v>
      </c>
      <c r="AB86" s="104"/>
      <c r="AC86" s="100">
        <f t="shared" ref="AC86:AC125" si="36">IF($D86="",0,$D86*AB86)</f>
        <v>0</v>
      </c>
      <c r="AD86" s="122"/>
      <c r="AE86" s="147">
        <f t="shared" ref="AE86:AE125" si="37">IF($D86="",0,$D86*AD86)</f>
        <v>0</v>
      </c>
      <c r="AF86" s="122"/>
      <c r="AG86" s="147">
        <f t="shared" ref="AG86:AG125" si="38">IF($D86="",0,$D86*AF86)</f>
        <v>0</v>
      </c>
      <c r="AH86" s="122"/>
      <c r="AI86" s="147">
        <f t="shared" ref="AI86:AI125" si="39">IF($D86="",0,$D86*AH86)</f>
        <v>0</v>
      </c>
      <c r="AJ86" s="288"/>
      <c r="AK86" s="147">
        <f t="shared" ref="AK86:AK125" si="40">IF($D86="",0,$D86*AJ86)</f>
        <v>0</v>
      </c>
      <c r="AL86" s="288"/>
      <c r="AM86" s="147">
        <f t="shared" ref="AM86:AM125" si="41">IF($D86="",0,$D86*AL86)</f>
        <v>0</v>
      </c>
      <c r="AN86" s="122"/>
      <c r="AO86" s="147">
        <f t="shared" ref="AO86:AO125" si="42">IF($D86="",0,$D86*AN86)</f>
        <v>0</v>
      </c>
      <c r="AP86" s="104"/>
      <c r="AQ86" s="100">
        <f t="shared" ref="AQ86:AQ125" si="43">IF($D86="",0,$D86*AP86)</f>
        <v>0</v>
      </c>
      <c r="AR86" s="171"/>
      <c r="AS86" s="140">
        <f t="shared" ref="AS86:AS125" si="44">IF($D86="",0,$D86*AR86)</f>
        <v>0</v>
      </c>
      <c r="AT86" s="83">
        <f t="shared" si="23"/>
        <v>0</v>
      </c>
    </row>
    <row r="87" spans="1:46" ht="15" customHeight="1">
      <c r="A87" s="91" t="s">
        <v>275</v>
      </c>
      <c r="B87" s="14" t="s">
        <v>66</v>
      </c>
      <c r="C87" s="18" t="s">
        <v>5</v>
      </c>
      <c r="D87" s="19">
        <f t="shared" si="26"/>
        <v>118</v>
      </c>
      <c r="E87" s="20">
        <f t="shared" si="22"/>
        <v>0</v>
      </c>
      <c r="F87" s="75"/>
      <c r="G87" s="100">
        <f t="shared" si="27"/>
        <v>0</v>
      </c>
      <c r="H87" s="122"/>
      <c r="I87" s="147">
        <f t="shared" si="28"/>
        <v>0</v>
      </c>
      <c r="J87" s="122"/>
      <c r="K87" s="147">
        <f t="shared" si="29"/>
        <v>0</v>
      </c>
      <c r="L87" s="122"/>
      <c r="M87" s="147">
        <f t="shared" si="24"/>
        <v>0</v>
      </c>
      <c r="N87" s="122"/>
      <c r="O87" s="147">
        <f t="shared" si="25"/>
        <v>0</v>
      </c>
      <c r="P87" s="104"/>
      <c r="Q87" s="100">
        <f t="shared" si="30"/>
        <v>0</v>
      </c>
      <c r="R87" s="183"/>
      <c r="S87" s="184">
        <f t="shared" si="31"/>
        <v>0</v>
      </c>
      <c r="T87" s="183"/>
      <c r="U87" s="184">
        <f t="shared" si="32"/>
        <v>0</v>
      </c>
      <c r="V87" s="122"/>
      <c r="W87" s="147">
        <f t="shared" si="33"/>
        <v>0</v>
      </c>
      <c r="X87" s="122"/>
      <c r="Y87" s="147">
        <f t="shared" si="34"/>
        <v>0</v>
      </c>
      <c r="Z87" s="122"/>
      <c r="AA87" s="147">
        <f t="shared" si="35"/>
        <v>0</v>
      </c>
      <c r="AB87" s="104"/>
      <c r="AC87" s="100">
        <f t="shared" si="36"/>
        <v>0</v>
      </c>
      <c r="AD87" s="122"/>
      <c r="AE87" s="147">
        <f t="shared" si="37"/>
        <v>0</v>
      </c>
      <c r="AF87" s="122"/>
      <c r="AG87" s="147">
        <f t="shared" si="38"/>
        <v>0</v>
      </c>
      <c r="AH87" s="122"/>
      <c r="AI87" s="147">
        <f t="shared" si="39"/>
        <v>0</v>
      </c>
      <c r="AJ87" s="288"/>
      <c r="AK87" s="147">
        <f t="shared" si="40"/>
        <v>0</v>
      </c>
      <c r="AL87" s="288"/>
      <c r="AM87" s="147">
        <f t="shared" si="41"/>
        <v>0</v>
      </c>
      <c r="AN87" s="122"/>
      <c r="AO87" s="147">
        <f t="shared" si="42"/>
        <v>0</v>
      </c>
      <c r="AP87" s="104"/>
      <c r="AQ87" s="100">
        <f t="shared" si="43"/>
        <v>0</v>
      </c>
      <c r="AR87" s="171"/>
      <c r="AS87" s="140">
        <f t="shared" si="44"/>
        <v>0</v>
      </c>
      <c r="AT87" s="83">
        <f t="shared" si="23"/>
        <v>0</v>
      </c>
    </row>
    <row r="88" spans="1:46" ht="15" customHeight="1">
      <c r="A88" s="91" t="s">
        <v>284</v>
      </c>
      <c r="B88" s="14" t="s">
        <v>66</v>
      </c>
      <c r="C88" s="18" t="s">
        <v>6</v>
      </c>
      <c r="D88" s="19">
        <f t="shared" si="26"/>
        <v>100</v>
      </c>
      <c r="E88" s="20">
        <f t="shared" si="22"/>
        <v>0.5</v>
      </c>
      <c r="F88" s="75"/>
      <c r="G88" s="100">
        <f t="shared" si="27"/>
        <v>0</v>
      </c>
      <c r="H88" s="122"/>
      <c r="I88" s="147">
        <f t="shared" si="28"/>
        <v>0</v>
      </c>
      <c r="J88" s="122"/>
      <c r="K88" s="147">
        <f t="shared" si="29"/>
        <v>0</v>
      </c>
      <c r="L88" s="122">
        <v>0.5</v>
      </c>
      <c r="M88" s="147">
        <f t="shared" si="24"/>
        <v>50</v>
      </c>
      <c r="N88" s="122"/>
      <c r="O88" s="147">
        <f t="shared" si="25"/>
        <v>0</v>
      </c>
      <c r="P88" s="104"/>
      <c r="Q88" s="100">
        <f t="shared" si="30"/>
        <v>0</v>
      </c>
      <c r="R88" s="183"/>
      <c r="S88" s="184">
        <f t="shared" si="31"/>
        <v>0</v>
      </c>
      <c r="T88" s="183"/>
      <c r="U88" s="184">
        <f t="shared" si="32"/>
        <v>0</v>
      </c>
      <c r="V88" s="122"/>
      <c r="W88" s="147">
        <f t="shared" si="33"/>
        <v>0</v>
      </c>
      <c r="X88" s="122"/>
      <c r="Y88" s="147">
        <f t="shared" si="34"/>
        <v>0</v>
      </c>
      <c r="Z88" s="122"/>
      <c r="AA88" s="184">
        <f t="shared" si="35"/>
        <v>0</v>
      </c>
      <c r="AB88" s="104"/>
      <c r="AC88" s="100">
        <f t="shared" si="36"/>
        <v>0</v>
      </c>
      <c r="AD88" s="122"/>
      <c r="AE88" s="147">
        <f t="shared" si="37"/>
        <v>0</v>
      </c>
      <c r="AF88" s="122"/>
      <c r="AG88" s="147">
        <f t="shared" si="38"/>
        <v>0</v>
      </c>
      <c r="AH88" s="122"/>
      <c r="AI88" s="147">
        <f t="shared" si="39"/>
        <v>0</v>
      </c>
      <c r="AJ88" s="288"/>
      <c r="AK88" s="147">
        <f t="shared" si="40"/>
        <v>0</v>
      </c>
      <c r="AL88" s="288"/>
      <c r="AM88" s="147">
        <f t="shared" si="41"/>
        <v>0</v>
      </c>
      <c r="AN88" s="122"/>
      <c r="AO88" s="147">
        <f t="shared" si="42"/>
        <v>0</v>
      </c>
      <c r="AP88" s="104"/>
      <c r="AQ88" s="100">
        <f t="shared" si="43"/>
        <v>0</v>
      </c>
      <c r="AR88" s="171"/>
      <c r="AS88" s="140">
        <f t="shared" si="44"/>
        <v>0</v>
      </c>
      <c r="AT88" s="83">
        <f t="shared" si="23"/>
        <v>50</v>
      </c>
    </row>
    <row r="89" spans="1:46" ht="15" customHeight="1">
      <c r="A89" s="91" t="s">
        <v>285</v>
      </c>
      <c r="B89" s="14" t="s">
        <v>66</v>
      </c>
      <c r="C89" s="18" t="s">
        <v>9</v>
      </c>
      <c r="D89" s="19">
        <f t="shared" si="26"/>
        <v>35</v>
      </c>
      <c r="E89" s="20">
        <f t="shared" si="22"/>
        <v>0</v>
      </c>
      <c r="F89" s="75"/>
      <c r="G89" s="100">
        <f t="shared" si="27"/>
        <v>0</v>
      </c>
      <c r="H89" s="122"/>
      <c r="I89" s="147">
        <f t="shared" si="28"/>
        <v>0</v>
      </c>
      <c r="J89" s="122"/>
      <c r="K89" s="147">
        <f t="shared" si="29"/>
        <v>0</v>
      </c>
      <c r="L89" s="122"/>
      <c r="M89" s="147">
        <f t="shared" si="24"/>
        <v>0</v>
      </c>
      <c r="N89" s="122"/>
      <c r="O89" s="147">
        <f t="shared" si="25"/>
        <v>0</v>
      </c>
      <c r="P89" s="104"/>
      <c r="Q89" s="100">
        <f t="shared" si="30"/>
        <v>0</v>
      </c>
      <c r="R89" s="183"/>
      <c r="S89" s="184">
        <f t="shared" si="31"/>
        <v>0</v>
      </c>
      <c r="T89" s="183"/>
      <c r="U89" s="184">
        <f t="shared" si="32"/>
        <v>0</v>
      </c>
      <c r="V89" s="122"/>
      <c r="W89" s="147">
        <f t="shared" si="33"/>
        <v>0</v>
      </c>
      <c r="X89" s="122"/>
      <c r="Y89" s="147">
        <f t="shared" si="34"/>
        <v>0</v>
      </c>
      <c r="Z89" s="122"/>
      <c r="AA89" s="184">
        <f t="shared" si="35"/>
        <v>0</v>
      </c>
      <c r="AB89" s="104"/>
      <c r="AC89" s="100">
        <f t="shared" si="36"/>
        <v>0</v>
      </c>
      <c r="AD89" s="122"/>
      <c r="AE89" s="147">
        <f t="shared" si="37"/>
        <v>0</v>
      </c>
      <c r="AF89" s="122"/>
      <c r="AG89" s="147">
        <f t="shared" si="38"/>
        <v>0</v>
      </c>
      <c r="AH89" s="122"/>
      <c r="AI89" s="147">
        <f t="shared" si="39"/>
        <v>0</v>
      </c>
      <c r="AJ89" s="288"/>
      <c r="AK89" s="147">
        <f t="shared" si="40"/>
        <v>0</v>
      </c>
      <c r="AL89" s="288"/>
      <c r="AM89" s="147">
        <f t="shared" si="41"/>
        <v>0</v>
      </c>
      <c r="AN89" s="122"/>
      <c r="AO89" s="147">
        <f t="shared" si="42"/>
        <v>0</v>
      </c>
      <c r="AP89" s="104"/>
      <c r="AQ89" s="100">
        <f t="shared" si="43"/>
        <v>0</v>
      </c>
      <c r="AR89" s="171"/>
      <c r="AS89" s="140">
        <f t="shared" si="44"/>
        <v>0</v>
      </c>
      <c r="AT89" s="83">
        <f t="shared" si="23"/>
        <v>0</v>
      </c>
    </row>
    <row r="90" spans="1:46" ht="15" customHeight="1">
      <c r="A90" s="91" t="s">
        <v>409</v>
      </c>
      <c r="B90" s="14" t="s">
        <v>66</v>
      </c>
      <c r="C90" s="18" t="s">
        <v>8</v>
      </c>
      <c r="D90" s="19">
        <f t="shared" si="26"/>
        <v>60</v>
      </c>
      <c r="E90" s="20">
        <f t="shared" si="22"/>
        <v>53.25</v>
      </c>
      <c r="F90" s="75"/>
      <c r="G90" s="100">
        <f t="shared" si="27"/>
        <v>0</v>
      </c>
      <c r="H90" s="122"/>
      <c r="I90" s="147">
        <f t="shared" si="28"/>
        <v>0</v>
      </c>
      <c r="J90" s="122"/>
      <c r="K90" s="147">
        <f t="shared" si="29"/>
        <v>0</v>
      </c>
      <c r="L90" s="122">
        <v>38.25</v>
      </c>
      <c r="M90" s="147">
        <f t="shared" si="24"/>
        <v>2295</v>
      </c>
      <c r="N90" s="122"/>
      <c r="O90" s="147">
        <f t="shared" si="25"/>
        <v>0</v>
      </c>
      <c r="P90" s="104"/>
      <c r="Q90" s="100">
        <f t="shared" si="30"/>
        <v>0</v>
      </c>
      <c r="R90" s="183"/>
      <c r="S90" s="184">
        <f t="shared" si="31"/>
        <v>0</v>
      </c>
      <c r="T90" s="183"/>
      <c r="U90" s="184">
        <f t="shared" si="32"/>
        <v>0</v>
      </c>
      <c r="V90" s="122"/>
      <c r="W90" s="147">
        <f t="shared" si="33"/>
        <v>0</v>
      </c>
      <c r="X90" s="122"/>
      <c r="Y90" s="147">
        <f t="shared" si="34"/>
        <v>0</v>
      </c>
      <c r="Z90" s="122"/>
      <c r="AA90" s="184">
        <f t="shared" si="35"/>
        <v>0</v>
      </c>
      <c r="AB90" s="104"/>
      <c r="AC90" s="100">
        <f t="shared" si="36"/>
        <v>0</v>
      </c>
      <c r="AD90" s="122"/>
      <c r="AE90" s="147">
        <f t="shared" si="37"/>
        <v>0</v>
      </c>
      <c r="AF90" s="122"/>
      <c r="AG90" s="147">
        <f t="shared" si="38"/>
        <v>0</v>
      </c>
      <c r="AH90" s="122">
        <v>15</v>
      </c>
      <c r="AI90" s="147">
        <f t="shared" si="39"/>
        <v>900</v>
      </c>
      <c r="AJ90" s="288"/>
      <c r="AK90" s="147">
        <f t="shared" si="40"/>
        <v>0</v>
      </c>
      <c r="AL90" s="288"/>
      <c r="AM90" s="147">
        <f t="shared" si="41"/>
        <v>0</v>
      </c>
      <c r="AN90" s="122"/>
      <c r="AO90" s="147">
        <f t="shared" si="42"/>
        <v>0</v>
      </c>
      <c r="AP90" s="104"/>
      <c r="AQ90" s="100">
        <f t="shared" si="43"/>
        <v>0</v>
      </c>
      <c r="AR90" s="171"/>
      <c r="AS90" s="140">
        <f t="shared" si="44"/>
        <v>0</v>
      </c>
      <c r="AT90" s="83">
        <f t="shared" si="23"/>
        <v>3195</v>
      </c>
    </row>
    <row r="91" spans="1:46" ht="15" customHeight="1">
      <c r="A91" s="91" t="s">
        <v>286</v>
      </c>
      <c r="B91" s="14" t="s">
        <v>66</v>
      </c>
      <c r="C91" s="18" t="s">
        <v>6</v>
      </c>
      <c r="D91" s="19">
        <f t="shared" si="26"/>
        <v>100</v>
      </c>
      <c r="E91" s="20">
        <f t="shared" si="22"/>
        <v>0</v>
      </c>
      <c r="F91" s="75"/>
      <c r="G91" s="100">
        <f t="shared" si="27"/>
        <v>0</v>
      </c>
      <c r="H91" s="122"/>
      <c r="I91" s="147">
        <f t="shared" si="28"/>
        <v>0</v>
      </c>
      <c r="J91" s="122"/>
      <c r="K91" s="147">
        <f t="shared" si="29"/>
        <v>0</v>
      </c>
      <c r="L91" s="122"/>
      <c r="M91" s="147">
        <f t="shared" si="24"/>
        <v>0</v>
      </c>
      <c r="N91" s="122"/>
      <c r="O91" s="147">
        <f t="shared" si="25"/>
        <v>0</v>
      </c>
      <c r="P91" s="104"/>
      <c r="Q91" s="100">
        <f t="shared" si="30"/>
        <v>0</v>
      </c>
      <c r="R91" s="183"/>
      <c r="S91" s="184">
        <f t="shared" si="31"/>
        <v>0</v>
      </c>
      <c r="T91" s="183"/>
      <c r="U91" s="184">
        <f t="shared" si="32"/>
        <v>0</v>
      </c>
      <c r="V91" s="122"/>
      <c r="W91" s="147">
        <f t="shared" si="33"/>
        <v>0</v>
      </c>
      <c r="X91" s="122"/>
      <c r="Y91" s="147">
        <f t="shared" si="34"/>
        <v>0</v>
      </c>
      <c r="Z91" s="122"/>
      <c r="AA91" s="184">
        <f t="shared" si="35"/>
        <v>0</v>
      </c>
      <c r="AB91" s="104"/>
      <c r="AC91" s="100">
        <f t="shared" si="36"/>
        <v>0</v>
      </c>
      <c r="AD91" s="122"/>
      <c r="AE91" s="147">
        <f t="shared" si="37"/>
        <v>0</v>
      </c>
      <c r="AF91" s="122"/>
      <c r="AG91" s="147">
        <f t="shared" si="38"/>
        <v>0</v>
      </c>
      <c r="AH91" s="122"/>
      <c r="AI91" s="147">
        <f t="shared" si="39"/>
        <v>0</v>
      </c>
      <c r="AJ91" s="288"/>
      <c r="AK91" s="147">
        <f t="shared" si="40"/>
        <v>0</v>
      </c>
      <c r="AL91" s="288"/>
      <c r="AM91" s="147">
        <f t="shared" si="41"/>
        <v>0</v>
      </c>
      <c r="AN91" s="122"/>
      <c r="AO91" s="147">
        <f t="shared" si="42"/>
        <v>0</v>
      </c>
      <c r="AP91" s="104"/>
      <c r="AQ91" s="100">
        <f t="shared" si="43"/>
        <v>0</v>
      </c>
      <c r="AR91" s="171"/>
      <c r="AS91" s="140">
        <f t="shared" si="44"/>
        <v>0</v>
      </c>
      <c r="AT91" s="83">
        <f t="shared" si="23"/>
        <v>0</v>
      </c>
    </row>
    <row r="92" spans="1:46" ht="15" customHeight="1">
      <c r="A92" s="91" t="s">
        <v>292</v>
      </c>
      <c r="B92" s="14" t="s">
        <v>66</v>
      </c>
      <c r="C92" s="18" t="s">
        <v>8</v>
      </c>
      <c r="D92" s="19">
        <f t="shared" si="26"/>
        <v>60</v>
      </c>
      <c r="E92" s="20">
        <f t="shared" si="22"/>
        <v>0</v>
      </c>
      <c r="F92" s="75"/>
      <c r="G92" s="100">
        <f t="shared" si="27"/>
        <v>0</v>
      </c>
      <c r="H92" s="122"/>
      <c r="I92" s="147">
        <f t="shared" si="28"/>
        <v>0</v>
      </c>
      <c r="J92" s="122"/>
      <c r="K92" s="147">
        <f t="shared" si="29"/>
        <v>0</v>
      </c>
      <c r="L92" s="122"/>
      <c r="M92" s="147">
        <f t="shared" si="24"/>
        <v>0</v>
      </c>
      <c r="N92" s="122"/>
      <c r="O92" s="147">
        <f t="shared" si="25"/>
        <v>0</v>
      </c>
      <c r="P92" s="104"/>
      <c r="Q92" s="100">
        <f t="shared" si="30"/>
        <v>0</v>
      </c>
      <c r="R92" s="183"/>
      <c r="S92" s="184">
        <f t="shared" si="31"/>
        <v>0</v>
      </c>
      <c r="T92" s="183"/>
      <c r="U92" s="184">
        <f t="shared" si="32"/>
        <v>0</v>
      </c>
      <c r="V92" s="122"/>
      <c r="W92" s="147">
        <f t="shared" si="33"/>
        <v>0</v>
      </c>
      <c r="X92" s="122"/>
      <c r="Y92" s="147">
        <f t="shared" si="34"/>
        <v>0</v>
      </c>
      <c r="Z92" s="122"/>
      <c r="AA92" s="184">
        <f t="shared" si="35"/>
        <v>0</v>
      </c>
      <c r="AB92" s="104"/>
      <c r="AC92" s="100">
        <f t="shared" si="36"/>
        <v>0</v>
      </c>
      <c r="AD92" s="122"/>
      <c r="AE92" s="147">
        <f t="shared" si="37"/>
        <v>0</v>
      </c>
      <c r="AF92" s="122"/>
      <c r="AG92" s="147">
        <f t="shared" si="38"/>
        <v>0</v>
      </c>
      <c r="AH92" s="122"/>
      <c r="AI92" s="147">
        <f t="shared" si="39"/>
        <v>0</v>
      </c>
      <c r="AJ92" s="288"/>
      <c r="AK92" s="147">
        <f t="shared" si="40"/>
        <v>0</v>
      </c>
      <c r="AL92" s="288"/>
      <c r="AM92" s="147">
        <f t="shared" si="41"/>
        <v>0</v>
      </c>
      <c r="AN92" s="122"/>
      <c r="AO92" s="147">
        <f t="shared" si="42"/>
        <v>0</v>
      </c>
      <c r="AP92" s="104"/>
      <c r="AQ92" s="100">
        <f t="shared" si="43"/>
        <v>0</v>
      </c>
      <c r="AR92" s="171"/>
      <c r="AS92" s="140">
        <f t="shared" si="44"/>
        <v>0</v>
      </c>
      <c r="AT92" s="83">
        <f t="shared" si="23"/>
        <v>0</v>
      </c>
    </row>
    <row r="93" spans="1:46" ht="15" customHeight="1">
      <c r="A93" s="85" t="s">
        <v>296</v>
      </c>
      <c r="B93" t="s">
        <v>66</v>
      </c>
      <c r="C93" s="18" t="s">
        <v>6</v>
      </c>
      <c r="D93" s="19">
        <f t="shared" si="26"/>
        <v>100</v>
      </c>
      <c r="E93" s="20">
        <f t="shared" si="22"/>
        <v>0</v>
      </c>
      <c r="F93" s="75"/>
      <c r="G93" s="100">
        <f t="shared" si="27"/>
        <v>0</v>
      </c>
      <c r="H93" s="122"/>
      <c r="I93" s="147">
        <f t="shared" si="28"/>
        <v>0</v>
      </c>
      <c r="J93" s="122"/>
      <c r="K93" s="147">
        <f t="shared" si="29"/>
        <v>0</v>
      </c>
      <c r="L93" s="122"/>
      <c r="M93" s="147">
        <f t="shared" si="24"/>
        <v>0</v>
      </c>
      <c r="N93" s="122"/>
      <c r="O93" s="147">
        <f t="shared" si="25"/>
        <v>0</v>
      </c>
      <c r="P93" s="104"/>
      <c r="Q93" s="100">
        <f t="shared" si="30"/>
        <v>0</v>
      </c>
      <c r="R93" s="183"/>
      <c r="S93" s="184">
        <f t="shared" si="31"/>
        <v>0</v>
      </c>
      <c r="T93" s="183"/>
      <c r="U93" s="184">
        <f t="shared" si="32"/>
        <v>0</v>
      </c>
      <c r="V93" s="122"/>
      <c r="W93" s="147">
        <f t="shared" si="33"/>
        <v>0</v>
      </c>
      <c r="X93" s="122"/>
      <c r="Y93" s="147">
        <f t="shared" si="34"/>
        <v>0</v>
      </c>
      <c r="Z93" s="122"/>
      <c r="AA93" s="184">
        <f t="shared" si="35"/>
        <v>0</v>
      </c>
      <c r="AB93" s="104"/>
      <c r="AC93" s="100">
        <f t="shared" si="36"/>
        <v>0</v>
      </c>
      <c r="AD93" s="122"/>
      <c r="AE93" s="147">
        <f t="shared" si="37"/>
        <v>0</v>
      </c>
      <c r="AF93" s="122"/>
      <c r="AG93" s="147">
        <f t="shared" si="38"/>
        <v>0</v>
      </c>
      <c r="AH93" s="122"/>
      <c r="AI93" s="147">
        <f t="shared" si="39"/>
        <v>0</v>
      </c>
      <c r="AJ93" s="288"/>
      <c r="AK93" s="147">
        <f t="shared" si="40"/>
        <v>0</v>
      </c>
      <c r="AL93" s="288"/>
      <c r="AM93" s="147">
        <f t="shared" si="41"/>
        <v>0</v>
      </c>
      <c r="AN93" s="122"/>
      <c r="AO93" s="147">
        <f t="shared" si="42"/>
        <v>0</v>
      </c>
      <c r="AP93" s="104"/>
      <c r="AQ93" s="100">
        <f t="shared" si="43"/>
        <v>0</v>
      </c>
      <c r="AR93" s="171"/>
      <c r="AS93" s="140">
        <f t="shared" si="44"/>
        <v>0</v>
      </c>
      <c r="AT93" s="83">
        <f t="shared" si="23"/>
        <v>0</v>
      </c>
    </row>
    <row r="94" spans="1:46" ht="15" customHeight="1">
      <c r="A94" s="85" t="s">
        <v>308</v>
      </c>
      <c r="B94" t="s">
        <v>66</v>
      </c>
      <c r="C94" s="18" t="s">
        <v>5</v>
      </c>
      <c r="D94" s="19">
        <v>118</v>
      </c>
      <c r="E94" s="20">
        <f t="shared" si="22"/>
        <v>0</v>
      </c>
      <c r="F94" s="75"/>
      <c r="G94" s="100">
        <f t="shared" si="27"/>
        <v>0</v>
      </c>
      <c r="H94" s="122"/>
      <c r="I94" s="147">
        <f t="shared" si="28"/>
        <v>0</v>
      </c>
      <c r="J94" s="122"/>
      <c r="K94" s="147">
        <f t="shared" si="29"/>
        <v>0</v>
      </c>
      <c r="L94" s="122"/>
      <c r="M94" s="147">
        <f t="shared" si="24"/>
        <v>0</v>
      </c>
      <c r="N94" s="122"/>
      <c r="O94" s="147">
        <f t="shared" si="25"/>
        <v>0</v>
      </c>
      <c r="P94" s="104"/>
      <c r="Q94" s="100">
        <f t="shared" si="30"/>
        <v>0</v>
      </c>
      <c r="R94" s="183"/>
      <c r="S94" s="184">
        <f t="shared" si="31"/>
        <v>0</v>
      </c>
      <c r="T94" s="183"/>
      <c r="U94" s="184">
        <f t="shared" si="32"/>
        <v>0</v>
      </c>
      <c r="V94" s="122"/>
      <c r="W94" s="147">
        <f t="shared" si="33"/>
        <v>0</v>
      </c>
      <c r="X94" s="122"/>
      <c r="Y94" s="147">
        <f t="shared" si="34"/>
        <v>0</v>
      </c>
      <c r="Z94" s="122"/>
      <c r="AA94" s="184">
        <f t="shared" si="35"/>
        <v>0</v>
      </c>
      <c r="AB94" s="104"/>
      <c r="AC94" s="100">
        <f t="shared" si="36"/>
        <v>0</v>
      </c>
      <c r="AD94" s="122"/>
      <c r="AE94" s="147">
        <f t="shared" si="37"/>
        <v>0</v>
      </c>
      <c r="AF94" s="122"/>
      <c r="AG94" s="147">
        <f t="shared" si="38"/>
        <v>0</v>
      </c>
      <c r="AH94" s="122"/>
      <c r="AI94" s="147">
        <f t="shared" si="39"/>
        <v>0</v>
      </c>
      <c r="AJ94" s="288"/>
      <c r="AK94" s="147">
        <f t="shared" si="40"/>
        <v>0</v>
      </c>
      <c r="AL94" s="288"/>
      <c r="AM94" s="147">
        <f t="shared" si="41"/>
        <v>0</v>
      </c>
      <c r="AN94" s="122"/>
      <c r="AO94" s="147">
        <f t="shared" si="42"/>
        <v>0</v>
      </c>
      <c r="AP94" s="104"/>
      <c r="AQ94" s="100">
        <f t="shared" si="43"/>
        <v>0</v>
      </c>
      <c r="AR94" s="171"/>
      <c r="AS94" s="140">
        <f t="shared" si="44"/>
        <v>0</v>
      </c>
      <c r="AT94" s="83">
        <f t="shared" si="23"/>
        <v>0</v>
      </c>
    </row>
    <row r="95" spans="1:46" ht="15" customHeight="1">
      <c r="A95" s="85" t="s">
        <v>318</v>
      </c>
      <c r="B95" s="14" t="s">
        <v>66</v>
      </c>
      <c r="C95" s="18" t="s">
        <v>9</v>
      </c>
      <c r="D95" s="19">
        <v>35</v>
      </c>
      <c r="E95" s="20">
        <f t="shared" si="22"/>
        <v>0</v>
      </c>
      <c r="F95" s="75"/>
      <c r="G95" s="100">
        <f t="shared" si="27"/>
        <v>0</v>
      </c>
      <c r="H95" s="122"/>
      <c r="I95" s="147">
        <f t="shared" si="28"/>
        <v>0</v>
      </c>
      <c r="J95" s="122"/>
      <c r="K95" s="147">
        <f t="shared" si="29"/>
        <v>0</v>
      </c>
      <c r="L95" s="122"/>
      <c r="M95" s="147">
        <f t="shared" si="24"/>
        <v>0</v>
      </c>
      <c r="N95" s="122"/>
      <c r="O95" s="147">
        <f t="shared" si="25"/>
        <v>0</v>
      </c>
      <c r="P95" s="104"/>
      <c r="Q95" s="100">
        <f t="shared" si="30"/>
        <v>0</v>
      </c>
      <c r="R95" s="183"/>
      <c r="S95" s="184">
        <f t="shared" si="31"/>
        <v>0</v>
      </c>
      <c r="T95" s="183"/>
      <c r="U95" s="184">
        <f t="shared" si="32"/>
        <v>0</v>
      </c>
      <c r="V95" s="122"/>
      <c r="W95" s="147">
        <f t="shared" si="33"/>
        <v>0</v>
      </c>
      <c r="X95" s="122"/>
      <c r="Y95" s="147">
        <f t="shared" si="34"/>
        <v>0</v>
      </c>
      <c r="Z95" s="122"/>
      <c r="AA95" s="184">
        <f t="shared" si="35"/>
        <v>0</v>
      </c>
      <c r="AB95" s="104"/>
      <c r="AC95" s="100">
        <f t="shared" si="36"/>
        <v>0</v>
      </c>
      <c r="AD95" s="122"/>
      <c r="AE95" s="147">
        <f t="shared" si="37"/>
        <v>0</v>
      </c>
      <c r="AF95" s="122"/>
      <c r="AG95" s="147">
        <f t="shared" si="38"/>
        <v>0</v>
      </c>
      <c r="AH95" s="122"/>
      <c r="AI95" s="147">
        <f t="shared" si="39"/>
        <v>0</v>
      </c>
      <c r="AJ95" s="288"/>
      <c r="AK95" s="147">
        <f t="shared" si="40"/>
        <v>0</v>
      </c>
      <c r="AL95" s="288"/>
      <c r="AM95" s="147">
        <f t="shared" si="41"/>
        <v>0</v>
      </c>
      <c r="AN95" s="122"/>
      <c r="AO95" s="147">
        <f t="shared" si="42"/>
        <v>0</v>
      </c>
      <c r="AP95" s="104"/>
      <c r="AQ95" s="100">
        <f t="shared" si="43"/>
        <v>0</v>
      </c>
      <c r="AR95" s="171"/>
      <c r="AS95" s="140">
        <f t="shared" si="44"/>
        <v>0</v>
      </c>
      <c r="AT95" s="83">
        <f t="shared" si="23"/>
        <v>0</v>
      </c>
    </row>
    <row r="96" spans="1:46" ht="15" customHeight="1">
      <c r="A96" s="85" t="s">
        <v>319</v>
      </c>
      <c r="B96" s="14" t="s">
        <v>66</v>
      </c>
      <c r="C96" s="18" t="s">
        <v>6</v>
      </c>
      <c r="D96" s="19">
        <v>100</v>
      </c>
      <c r="E96" s="20">
        <f t="shared" si="22"/>
        <v>0</v>
      </c>
      <c r="F96" s="75"/>
      <c r="G96" s="100">
        <f t="shared" si="27"/>
        <v>0</v>
      </c>
      <c r="H96" s="122"/>
      <c r="I96" s="147">
        <f t="shared" si="28"/>
        <v>0</v>
      </c>
      <c r="J96" s="122"/>
      <c r="K96" s="147">
        <f t="shared" si="29"/>
        <v>0</v>
      </c>
      <c r="L96" s="122"/>
      <c r="M96" s="147">
        <f t="shared" si="24"/>
        <v>0</v>
      </c>
      <c r="N96" s="122"/>
      <c r="O96" s="147">
        <f t="shared" si="25"/>
        <v>0</v>
      </c>
      <c r="P96" s="104"/>
      <c r="Q96" s="100">
        <f t="shared" si="30"/>
        <v>0</v>
      </c>
      <c r="R96" s="183"/>
      <c r="S96" s="184">
        <f t="shared" si="31"/>
        <v>0</v>
      </c>
      <c r="T96" s="183"/>
      <c r="U96" s="184">
        <f t="shared" si="32"/>
        <v>0</v>
      </c>
      <c r="V96" s="122"/>
      <c r="W96" s="147">
        <f t="shared" si="33"/>
        <v>0</v>
      </c>
      <c r="X96" s="122"/>
      <c r="Y96" s="147">
        <f t="shared" si="34"/>
        <v>0</v>
      </c>
      <c r="Z96" s="122"/>
      <c r="AA96" s="184">
        <f t="shared" si="35"/>
        <v>0</v>
      </c>
      <c r="AB96" s="104"/>
      <c r="AC96" s="100">
        <f t="shared" si="36"/>
        <v>0</v>
      </c>
      <c r="AD96" s="122"/>
      <c r="AE96" s="147">
        <f t="shared" si="37"/>
        <v>0</v>
      </c>
      <c r="AF96" s="122"/>
      <c r="AG96" s="147">
        <f t="shared" si="38"/>
        <v>0</v>
      </c>
      <c r="AH96" s="122"/>
      <c r="AI96" s="147">
        <f t="shared" si="39"/>
        <v>0</v>
      </c>
      <c r="AJ96" s="288"/>
      <c r="AK96" s="147">
        <f t="shared" si="40"/>
        <v>0</v>
      </c>
      <c r="AL96" s="288"/>
      <c r="AM96" s="147">
        <f t="shared" si="41"/>
        <v>0</v>
      </c>
      <c r="AN96" s="122"/>
      <c r="AO96" s="147">
        <f t="shared" si="42"/>
        <v>0</v>
      </c>
      <c r="AP96" s="104"/>
      <c r="AQ96" s="100">
        <f t="shared" si="43"/>
        <v>0</v>
      </c>
      <c r="AR96" s="171"/>
      <c r="AS96" s="140">
        <f t="shared" si="44"/>
        <v>0</v>
      </c>
      <c r="AT96" s="83">
        <f t="shared" si="23"/>
        <v>0</v>
      </c>
    </row>
    <row r="97" spans="1:46" ht="15" customHeight="1">
      <c r="A97" s="85" t="s">
        <v>320</v>
      </c>
      <c r="B97" s="14" t="s">
        <v>66</v>
      </c>
      <c r="C97" s="18" t="s">
        <v>6</v>
      </c>
      <c r="D97" s="19">
        <v>100</v>
      </c>
      <c r="E97" s="20">
        <f t="shared" si="22"/>
        <v>0</v>
      </c>
      <c r="F97" s="75"/>
      <c r="G97" s="100">
        <f t="shared" si="27"/>
        <v>0</v>
      </c>
      <c r="H97" s="122"/>
      <c r="I97" s="147">
        <f t="shared" si="28"/>
        <v>0</v>
      </c>
      <c r="J97" s="122"/>
      <c r="K97" s="147">
        <f t="shared" si="29"/>
        <v>0</v>
      </c>
      <c r="L97" s="122"/>
      <c r="M97" s="147">
        <f t="shared" si="24"/>
        <v>0</v>
      </c>
      <c r="N97" s="122"/>
      <c r="O97" s="147">
        <f t="shared" si="25"/>
        <v>0</v>
      </c>
      <c r="P97" s="104"/>
      <c r="Q97" s="100">
        <f t="shared" si="30"/>
        <v>0</v>
      </c>
      <c r="R97" s="183"/>
      <c r="S97" s="184">
        <f t="shared" si="31"/>
        <v>0</v>
      </c>
      <c r="T97" s="183"/>
      <c r="U97" s="184">
        <f t="shared" si="32"/>
        <v>0</v>
      </c>
      <c r="V97" s="122"/>
      <c r="W97" s="147">
        <f t="shared" si="33"/>
        <v>0</v>
      </c>
      <c r="X97" s="122"/>
      <c r="Y97" s="147">
        <f t="shared" si="34"/>
        <v>0</v>
      </c>
      <c r="Z97" s="122"/>
      <c r="AA97" s="184">
        <f t="shared" si="35"/>
        <v>0</v>
      </c>
      <c r="AB97" s="104"/>
      <c r="AC97" s="100">
        <f t="shared" si="36"/>
        <v>0</v>
      </c>
      <c r="AD97" s="122"/>
      <c r="AE97" s="147">
        <f t="shared" si="37"/>
        <v>0</v>
      </c>
      <c r="AF97" s="122"/>
      <c r="AG97" s="147">
        <f t="shared" si="38"/>
        <v>0</v>
      </c>
      <c r="AH97" s="122"/>
      <c r="AI97" s="147">
        <f t="shared" si="39"/>
        <v>0</v>
      </c>
      <c r="AJ97" s="288"/>
      <c r="AK97" s="147">
        <f t="shared" si="40"/>
        <v>0</v>
      </c>
      <c r="AL97" s="288"/>
      <c r="AM97" s="147">
        <f t="shared" si="41"/>
        <v>0</v>
      </c>
      <c r="AN97" s="122"/>
      <c r="AO97" s="147">
        <f t="shared" si="42"/>
        <v>0</v>
      </c>
      <c r="AP97" s="104"/>
      <c r="AQ97" s="100">
        <f t="shared" si="43"/>
        <v>0</v>
      </c>
      <c r="AR97" s="171"/>
      <c r="AS97" s="140">
        <f t="shared" si="44"/>
        <v>0</v>
      </c>
      <c r="AT97" s="83">
        <f t="shared" si="23"/>
        <v>0</v>
      </c>
    </row>
    <row r="98" spans="1:46" ht="15" customHeight="1">
      <c r="A98" s="85" t="s">
        <v>330</v>
      </c>
      <c r="B98" s="14" t="s">
        <v>66</v>
      </c>
      <c r="C98" s="18" t="s">
        <v>7</v>
      </c>
      <c r="D98" s="19">
        <v>75</v>
      </c>
      <c r="E98" s="20">
        <f t="shared" si="22"/>
        <v>0</v>
      </c>
      <c r="F98" s="75"/>
      <c r="G98" s="100">
        <f t="shared" si="27"/>
        <v>0</v>
      </c>
      <c r="H98" s="122"/>
      <c r="I98" s="147">
        <f t="shared" si="28"/>
        <v>0</v>
      </c>
      <c r="J98" s="122"/>
      <c r="K98" s="147">
        <f t="shared" si="29"/>
        <v>0</v>
      </c>
      <c r="L98" s="122"/>
      <c r="M98" s="147">
        <f t="shared" si="24"/>
        <v>0</v>
      </c>
      <c r="N98" s="122"/>
      <c r="O98" s="147">
        <f t="shared" si="25"/>
        <v>0</v>
      </c>
      <c r="P98" s="104"/>
      <c r="Q98" s="100">
        <f t="shared" si="30"/>
        <v>0</v>
      </c>
      <c r="R98" s="183"/>
      <c r="S98" s="184">
        <f t="shared" si="31"/>
        <v>0</v>
      </c>
      <c r="T98" s="183"/>
      <c r="U98" s="184">
        <f t="shared" si="32"/>
        <v>0</v>
      </c>
      <c r="V98" s="122"/>
      <c r="W98" s="147">
        <f t="shared" si="33"/>
        <v>0</v>
      </c>
      <c r="X98" s="122"/>
      <c r="Y98" s="147">
        <f t="shared" si="34"/>
        <v>0</v>
      </c>
      <c r="Z98" s="122"/>
      <c r="AA98" s="184">
        <f t="shared" si="35"/>
        <v>0</v>
      </c>
      <c r="AB98" s="104"/>
      <c r="AC98" s="100">
        <f t="shared" si="36"/>
        <v>0</v>
      </c>
      <c r="AD98" s="122"/>
      <c r="AE98" s="147">
        <f t="shared" si="37"/>
        <v>0</v>
      </c>
      <c r="AF98" s="122"/>
      <c r="AG98" s="147">
        <f t="shared" si="38"/>
        <v>0</v>
      </c>
      <c r="AH98" s="122"/>
      <c r="AI98" s="147">
        <f t="shared" si="39"/>
        <v>0</v>
      </c>
      <c r="AJ98" s="288"/>
      <c r="AK98" s="147">
        <f t="shared" si="40"/>
        <v>0</v>
      </c>
      <c r="AL98" s="288"/>
      <c r="AM98" s="147">
        <f t="shared" si="41"/>
        <v>0</v>
      </c>
      <c r="AN98" s="122"/>
      <c r="AO98" s="147">
        <f t="shared" si="42"/>
        <v>0</v>
      </c>
      <c r="AP98" s="104"/>
      <c r="AQ98" s="100">
        <f t="shared" si="43"/>
        <v>0</v>
      </c>
      <c r="AR98" s="171"/>
      <c r="AS98" s="140">
        <f t="shared" si="44"/>
        <v>0</v>
      </c>
      <c r="AT98" s="83">
        <f t="shared" si="23"/>
        <v>0</v>
      </c>
    </row>
    <row r="99" spans="1:46" ht="15" customHeight="1">
      <c r="A99" s="91" t="s">
        <v>386</v>
      </c>
      <c r="B99" s="14" t="s">
        <v>66</v>
      </c>
      <c r="C99" s="18" t="s">
        <v>9</v>
      </c>
      <c r="D99" s="19">
        <v>35</v>
      </c>
      <c r="E99" s="20">
        <f t="shared" si="22"/>
        <v>0</v>
      </c>
      <c r="F99" s="75"/>
      <c r="G99" s="100">
        <f t="shared" si="27"/>
        <v>0</v>
      </c>
      <c r="H99" s="122"/>
      <c r="I99" s="147">
        <f t="shared" si="28"/>
        <v>0</v>
      </c>
      <c r="J99" s="122"/>
      <c r="K99" s="147">
        <f t="shared" si="29"/>
        <v>0</v>
      </c>
      <c r="L99" s="122"/>
      <c r="M99" s="147">
        <f t="shared" si="24"/>
        <v>0</v>
      </c>
      <c r="N99" s="122"/>
      <c r="O99" s="147">
        <f t="shared" si="25"/>
        <v>0</v>
      </c>
      <c r="P99" s="104"/>
      <c r="Q99" s="100">
        <f t="shared" si="30"/>
        <v>0</v>
      </c>
      <c r="R99" s="183"/>
      <c r="S99" s="184">
        <f t="shared" si="31"/>
        <v>0</v>
      </c>
      <c r="T99" s="183"/>
      <c r="U99" s="184">
        <f t="shared" si="32"/>
        <v>0</v>
      </c>
      <c r="V99" s="183"/>
      <c r="W99" s="184">
        <f t="shared" si="33"/>
        <v>0</v>
      </c>
      <c r="X99" s="183"/>
      <c r="Y99" s="184">
        <f t="shared" si="34"/>
        <v>0</v>
      </c>
      <c r="Z99" s="183"/>
      <c r="AA99" s="184">
        <f t="shared" si="35"/>
        <v>0</v>
      </c>
      <c r="AB99" s="104"/>
      <c r="AC99" s="100">
        <f t="shared" si="36"/>
        <v>0</v>
      </c>
      <c r="AD99" s="122"/>
      <c r="AE99" s="147">
        <f t="shared" si="37"/>
        <v>0</v>
      </c>
      <c r="AF99" s="122"/>
      <c r="AG99" s="147">
        <f t="shared" si="38"/>
        <v>0</v>
      </c>
      <c r="AH99" s="122"/>
      <c r="AI99" s="147">
        <f t="shared" si="39"/>
        <v>0</v>
      </c>
      <c r="AJ99" s="288"/>
      <c r="AK99" s="147">
        <f t="shared" si="40"/>
        <v>0</v>
      </c>
      <c r="AL99" s="288"/>
      <c r="AM99" s="147">
        <f t="shared" si="41"/>
        <v>0</v>
      </c>
      <c r="AN99" s="122"/>
      <c r="AO99" s="147">
        <f t="shared" si="42"/>
        <v>0</v>
      </c>
      <c r="AP99" s="104"/>
      <c r="AQ99" s="100">
        <f t="shared" si="43"/>
        <v>0</v>
      </c>
      <c r="AR99" s="171"/>
      <c r="AS99" s="140">
        <f t="shared" si="44"/>
        <v>0</v>
      </c>
      <c r="AT99" s="83">
        <f t="shared" si="23"/>
        <v>0</v>
      </c>
    </row>
    <row r="100" spans="1:46" ht="15" customHeight="1">
      <c r="A100" s="91" t="s">
        <v>387</v>
      </c>
      <c r="B100" s="14" t="s">
        <v>66</v>
      </c>
      <c r="C100" s="18" t="s">
        <v>9</v>
      </c>
      <c r="D100" s="19">
        <v>35</v>
      </c>
      <c r="E100" s="20">
        <f t="shared" si="22"/>
        <v>0</v>
      </c>
      <c r="F100" s="75"/>
      <c r="G100" s="100">
        <f t="shared" si="27"/>
        <v>0</v>
      </c>
      <c r="H100" s="122"/>
      <c r="I100" s="147">
        <f t="shared" si="28"/>
        <v>0</v>
      </c>
      <c r="J100" s="122"/>
      <c r="K100" s="147">
        <f t="shared" si="29"/>
        <v>0</v>
      </c>
      <c r="L100" s="122"/>
      <c r="M100" s="147">
        <f t="shared" si="24"/>
        <v>0</v>
      </c>
      <c r="N100" s="122"/>
      <c r="O100" s="147">
        <f t="shared" si="25"/>
        <v>0</v>
      </c>
      <c r="P100" s="104"/>
      <c r="Q100" s="100">
        <f t="shared" si="30"/>
        <v>0</v>
      </c>
      <c r="R100" s="183"/>
      <c r="S100" s="184">
        <f t="shared" si="31"/>
        <v>0</v>
      </c>
      <c r="T100" s="183"/>
      <c r="U100" s="184">
        <f t="shared" si="32"/>
        <v>0</v>
      </c>
      <c r="V100" s="183"/>
      <c r="W100" s="184">
        <f t="shared" si="33"/>
        <v>0</v>
      </c>
      <c r="X100" s="183"/>
      <c r="Y100" s="184">
        <f t="shared" si="34"/>
        <v>0</v>
      </c>
      <c r="Z100" s="183"/>
      <c r="AA100" s="184">
        <f t="shared" si="35"/>
        <v>0</v>
      </c>
      <c r="AB100" s="104"/>
      <c r="AC100" s="100">
        <f t="shared" si="36"/>
        <v>0</v>
      </c>
      <c r="AD100" s="122"/>
      <c r="AE100" s="147">
        <f t="shared" si="37"/>
        <v>0</v>
      </c>
      <c r="AF100" s="122"/>
      <c r="AG100" s="147">
        <f t="shared" si="38"/>
        <v>0</v>
      </c>
      <c r="AH100" s="122"/>
      <c r="AI100" s="147">
        <f t="shared" si="39"/>
        <v>0</v>
      </c>
      <c r="AJ100" s="288"/>
      <c r="AK100" s="147">
        <f t="shared" si="40"/>
        <v>0</v>
      </c>
      <c r="AL100" s="288"/>
      <c r="AM100" s="147">
        <f t="shared" si="41"/>
        <v>0</v>
      </c>
      <c r="AN100" s="122"/>
      <c r="AO100" s="147">
        <f t="shared" si="42"/>
        <v>0</v>
      </c>
      <c r="AP100" s="104"/>
      <c r="AQ100" s="100">
        <f t="shared" si="43"/>
        <v>0</v>
      </c>
      <c r="AR100" s="171"/>
      <c r="AS100" s="140">
        <f t="shared" si="44"/>
        <v>0</v>
      </c>
      <c r="AT100" s="83">
        <f t="shared" si="23"/>
        <v>0</v>
      </c>
    </row>
    <row r="101" spans="1:46" ht="15" customHeight="1">
      <c r="A101" s="91" t="s">
        <v>388</v>
      </c>
      <c r="B101" s="14" t="s">
        <v>66</v>
      </c>
      <c r="C101" s="18" t="s">
        <v>9</v>
      </c>
      <c r="D101" s="19">
        <v>35</v>
      </c>
      <c r="E101" s="20">
        <f t="shared" si="22"/>
        <v>0</v>
      </c>
      <c r="F101" s="75"/>
      <c r="G101" s="100">
        <f t="shared" si="27"/>
        <v>0</v>
      </c>
      <c r="H101" s="122"/>
      <c r="I101" s="147">
        <f t="shared" si="28"/>
        <v>0</v>
      </c>
      <c r="J101" s="122"/>
      <c r="K101" s="147">
        <f t="shared" si="29"/>
        <v>0</v>
      </c>
      <c r="L101" s="122"/>
      <c r="M101" s="147">
        <f t="shared" si="24"/>
        <v>0</v>
      </c>
      <c r="N101" s="122"/>
      <c r="O101" s="147">
        <f t="shared" si="25"/>
        <v>0</v>
      </c>
      <c r="P101" s="104"/>
      <c r="Q101" s="100">
        <f t="shared" si="30"/>
        <v>0</v>
      </c>
      <c r="R101" s="183"/>
      <c r="S101" s="184">
        <f t="shared" si="31"/>
        <v>0</v>
      </c>
      <c r="T101" s="183"/>
      <c r="U101" s="184">
        <f t="shared" si="32"/>
        <v>0</v>
      </c>
      <c r="V101" s="183"/>
      <c r="W101" s="184">
        <f t="shared" si="33"/>
        <v>0</v>
      </c>
      <c r="X101" s="183"/>
      <c r="Y101" s="184">
        <f t="shared" si="34"/>
        <v>0</v>
      </c>
      <c r="Z101" s="183"/>
      <c r="AA101" s="184">
        <f t="shared" si="35"/>
        <v>0</v>
      </c>
      <c r="AB101" s="104"/>
      <c r="AC101" s="100">
        <f t="shared" si="36"/>
        <v>0</v>
      </c>
      <c r="AD101" s="122"/>
      <c r="AE101" s="147">
        <f t="shared" si="37"/>
        <v>0</v>
      </c>
      <c r="AF101" s="122"/>
      <c r="AG101" s="147">
        <f t="shared" si="38"/>
        <v>0</v>
      </c>
      <c r="AH101" s="122"/>
      <c r="AI101" s="147">
        <f t="shared" si="39"/>
        <v>0</v>
      </c>
      <c r="AJ101" s="288"/>
      <c r="AK101" s="147">
        <f t="shared" si="40"/>
        <v>0</v>
      </c>
      <c r="AL101" s="288"/>
      <c r="AM101" s="147">
        <f t="shared" si="41"/>
        <v>0</v>
      </c>
      <c r="AN101" s="122"/>
      <c r="AO101" s="147">
        <f t="shared" si="42"/>
        <v>0</v>
      </c>
      <c r="AP101" s="104"/>
      <c r="AQ101" s="100">
        <f t="shared" si="43"/>
        <v>0</v>
      </c>
      <c r="AR101" s="171"/>
      <c r="AS101" s="140">
        <f t="shared" si="44"/>
        <v>0</v>
      </c>
      <c r="AT101" s="83">
        <f t="shared" si="23"/>
        <v>0</v>
      </c>
    </row>
    <row r="102" spans="1:46" ht="15" customHeight="1">
      <c r="A102" s="91" t="s">
        <v>389</v>
      </c>
      <c r="B102" s="14" t="s">
        <v>66</v>
      </c>
      <c r="C102" s="18" t="s">
        <v>9</v>
      </c>
      <c r="D102" s="19">
        <v>35</v>
      </c>
      <c r="E102" s="20">
        <f t="shared" si="22"/>
        <v>0</v>
      </c>
      <c r="F102" s="75"/>
      <c r="G102" s="100">
        <f t="shared" si="27"/>
        <v>0</v>
      </c>
      <c r="H102" s="122"/>
      <c r="I102" s="147">
        <f t="shared" si="28"/>
        <v>0</v>
      </c>
      <c r="J102" s="122"/>
      <c r="K102" s="147">
        <f t="shared" si="29"/>
        <v>0</v>
      </c>
      <c r="L102" s="122"/>
      <c r="M102" s="147">
        <f t="shared" si="24"/>
        <v>0</v>
      </c>
      <c r="N102" s="122"/>
      <c r="O102" s="147">
        <f t="shared" si="25"/>
        <v>0</v>
      </c>
      <c r="P102" s="104"/>
      <c r="Q102" s="100">
        <f t="shared" si="30"/>
        <v>0</v>
      </c>
      <c r="R102" s="183"/>
      <c r="S102" s="184">
        <f t="shared" si="31"/>
        <v>0</v>
      </c>
      <c r="T102" s="183"/>
      <c r="U102" s="184">
        <f t="shared" si="32"/>
        <v>0</v>
      </c>
      <c r="V102" s="183"/>
      <c r="W102" s="184">
        <f t="shared" si="33"/>
        <v>0</v>
      </c>
      <c r="X102" s="183"/>
      <c r="Y102" s="184">
        <f t="shared" si="34"/>
        <v>0</v>
      </c>
      <c r="Z102" s="183"/>
      <c r="AA102" s="184">
        <f t="shared" si="35"/>
        <v>0</v>
      </c>
      <c r="AB102" s="104"/>
      <c r="AC102" s="100">
        <f t="shared" si="36"/>
        <v>0</v>
      </c>
      <c r="AD102" s="122"/>
      <c r="AE102" s="147">
        <f t="shared" si="37"/>
        <v>0</v>
      </c>
      <c r="AF102" s="122"/>
      <c r="AG102" s="147">
        <f t="shared" si="38"/>
        <v>0</v>
      </c>
      <c r="AH102" s="122"/>
      <c r="AI102" s="147">
        <f t="shared" si="39"/>
        <v>0</v>
      </c>
      <c r="AJ102" s="288"/>
      <c r="AK102" s="147">
        <f t="shared" si="40"/>
        <v>0</v>
      </c>
      <c r="AL102" s="288"/>
      <c r="AM102" s="147">
        <f t="shared" si="41"/>
        <v>0</v>
      </c>
      <c r="AN102" s="122"/>
      <c r="AO102" s="147">
        <f t="shared" si="42"/>
        <v>0</v>
      </c>
      <c r="AP102" s="104"/>
      <c r="AQ102" s="100">
        <f t="shared" si="43"/>
        <v>0</v>
      </c>
      <c r="AR102" s="171"/>
      <c r="AS102" s="140">
        <f t="shared" si="44"/>
        <v>0</v>
      </c>
      <c r="AT102" s="83">
        <f t="shared" si="23"/>
        <v>0</v>
      </c>
    </row>
    <row r="103" spans="1:46" ht="15" customHeight="1">
      <c r="A103" s="85" t="s">
        <v>336</v>
      </c>
      <c r="B103" s="14" t="s">
        <v>66</v>
      </c>
      <c r="C103" s="18" t="s">
        <v>9</v>
      </c>
      <c r="D103" s="19">
        <v>35</v>
      </c>
      <c r="E103" s="20">
        <f t="shared" si="22"/>
        <v>0</v>
      </c>
      <c r="F103" s="75"/>
      <c r="G103" s="100">
        <f t="shared" si="27"/>
        <v>0</v>
      </c>
      <c r="H103" s="122"/>
      <c r="I103" s="147">
        <f t="shared" si="28"/>
        <v>0</v>
      </c>
      <c r="J103" s="122"/>
      <c r="K103" s="147">
        <f t="shared" si="29"/>
        <v>0</v>
      </c>
      <c r="L103" s="122"/>
      <c r="M103" s="147">
        <f t="shared" si="24"/>
        <v>0</v>
      </c>
      <c r="N103" s="122"/>
      <c r="O103" s="147">
        <f t="shared" si="25"/>
        <v>0</v>
      </c>
      <c r="P103" s="104"/>
      <c r="Q103" s="100">
        <f t="shared" si="30"/>
        <v>0</v>
      </c>
      <c r="R103" s="183"/>
      <c r="S103" s="184">
        <f t="shared" si="31"/>
        <v>0</v>
      </c>
      <c r="T103" s="183"/>
      <c r="U103" s="184">
        <f t="shared" si="32"/>
        <v>0</v>
      </c>
      <c r="V103" s="183"/>
      <c r="W103" s="184">
        <f t="shared" si="33"/>
        <v>0</v>
      </c>
      <c r="X103" s="183"/>
      <c r="Y103" s="184">
        <f t="shared" si="34"/>
        <v>0</v>
      </c>
      <c r="Z103" s="183"/>
      <c r="AA103" s="184">
        <f t="shared" si="35"/>
        <v>0</v>
      </c>
      <c r="AB103" s="104"/>
      <c r="AC103" s="100">
        <f t="shared" si="36"/>
        <v>0</v>
      </c>
      <c r="AD103" s="122"/>
      <c r="AE103" s="147">
        <f t="shared" si="37"/>
        <v>0</v>
      </c>
      <c r="AF103" s="122"/>
      <c r="AG103" s="147">
        <f t="shared" si="38"/>
        <v>0</v>
      </c>
      <c r="AH103" s="122"/>
      <c r="AI103" s="147">
        <f t="shared" si="39"/>
        <v>0</v>
      </c>
      <c r="AJ103" s="288"/>
      <c r="AK103" s="147">
        <f t="shared" si="40"/>
        <v>0</v>
      </c>
      <c r="AL103" s="288"/>
      <c r="AM103" s="147">
        <f t="shared" si="41"/>
        <v>0</v>
      </c>
      <c r="AN103" s="122"/>
      <c r="AO103" s="147">
        <f t="shared" si="42"/>
        <v>0</v>
      </c>
      <c r="AP103" s="104"/>
      <c r="AQ103" s="100">
        <f t="shared" si="43"/>
        <v>0</v>
      </c>
      <c r="AR103" s="171"/>
      <c r="AS103" s="140">
        <f t="shared" si="44"/>
        <v>0</v>
      </c>
      <c r="AT103" s="83">
        <f t="shared" si="23"/>
        <v>0</v>
      </c>
    </row>
    <row r="104" spans="1:46" ht="15" customHeight="1">
      <c r="A104" s="85" t="s">
        <v>340</v>
      </c>
      <c r="B104" s="14" t="s">
        <v>66</v>
      </c>
      <c r="C104" s="18" t="s">
        <v>9</v>
      </c>
      <c r="D104" s="19">
        <v>35</v>
      </c>
      <c r="E104" s="20">
        <f t="shared" si="22"/>
        <v>0</v>
      </c>
      <c r="F104" s="75"/>
      <c r="G104" s="100">
        <f t="shared" si="27"/>
        <v>0</v>
      </c>
      <c r="H104" s="107"/>
      <c r="I104" s="147">
        <f t="shared" si="28"/>
        <v>0</v>
      </c>
      <c r="J104" s="214"/>
      <c r="K104" s="147">
        <f t="shared" si="29"/>
        <v>0</v>
      </c>
      <c r="L104" s="214"/>
      <c r="M104" s="147">
        <f t="shared" si="24"/>
        <v>0</v>
      </c>
      <c r="N104" s="214"/>
      <c r="O104" s="147">
        <f t="shared" si="25"/>
        <v>0</v>
      </c>
      <c r="P104" s="75"/>
      <c r="Q104" s="100">
        <f t="shared" si="30"/>
        <v>0</v>
      </c>
      <c r="R104" s="233"/>
      <c r="S104" s="184">
        <f t="shared" si="31"/>
        <v>0</v>
      </c>
      <c r="T104" s="234"/>
      <c r="U104" s="184">
        <f t="shared" si="32"/>
        <v>0</v>
      </c>
      <c r="V104" s="234"/>
      <c r="W104" s="184">
        <f t="shared" si="33"/>
        <v>0</v>
      </c>
      <c r="X104" s="283"/>
      <c r="Y104" s="281">
        <f t="shared" si="34"/>
        <v>0</v>
      </c>
      <c r="Z104" s="183"/>
      <c r="AA104" s="184">
        <f t="shared" si="35"/>
        <v>0</v>
      </c>
      <c r="AB104" s="75"/>
      <c r="AC104" s="100">
        <f t="shared" si="36"/>
        <v>0</v>
      </c>
      <c r="AD104" s="107"/>
      <c r="AE104" s="147">
        <f t="shared" si="37"/>
        <v>0</v>
      </c>
      <c r="AF104" s="107"/>
      <c r="AG104" s="147">
        <f t="shared" si="38"/>
        <v>0</v>
      </c>
      <c r="AH104" s="107"/>
      <c r="AI104" s="147">
        <f t="shared" si="39"/>
        <v>0</v>
      </c>
      <c r="AJ104" s="289"/>
      <c r="AK104" s="146">
        <f t="shared" si="40"/>
        <v>0</v>
      </c>
      <c r="AL104" s="289"/>
      <c r="AM104" s="146">
        <f t="shared" si="41"/>
        <v>0</v>
      </c>
      <c r="AN104" s="107"/>
      <c r="AO104" s="147">
        <f t="shared" si="42"/>
        <v>0</v>
      </c>
      <c r="AP104" s="75"/>
      <c r="AQ104" s="100">
        <f t="shared" si="43"/>
        <v>0</v>
      </c>
      <c r="AR104" s="171"/>
      <c r="AS104" s="140">
        <f t="shared" si="44"/>
        <v>0</v>
      </c>
      <c r="AT104" s="83">
        <f t="shared" si="23"/>
        <v>0</v>
      </c>
    </row>
    <row r="105" spans="1:46" ht="15" customHeight="1">
      <c r="A105" s="85" t="s">
        <v>343</v>
      </c>
      <c r="B105" s="14" t="s">
        <v>66</v>
      </c>
      <c r="C105" s="18" t="s">
        <v>9</v>
      </c>
      <c r="D105" s="19">
        <v>35</v>
      </c>
      <c r="E105" s="20">
        <f t="shared" si="22"/>
        <v>0</v>
      </c>
      <c r="F105" s="75"/>
      <c r="G105" s="100">
        <f t="shared" si="27"/>
        <v>0</v>
      </c>
      <c r="H105" s="107"/>
      <c r="I105" s="147">
        <f t="shared" si="28"/>
        <v>0</v>
      </c>
      <c r="J105" s="214"/>
      <c r="K105" s="147">
        <f t="shared" si="29"/>
        <v>0</v>
      </c>
      <c r="L105" s="214"/>
      <c r="M105" s="147">
        <f t="shared" si="24"/>
        <v>0</v>
      </c>
      <c r="N105" s="214"/>
      <c r="O105" s="147">
        <f t="shared" si="25"/>
        <v>0</v>
      </c>
      <c r="P105" s="75"/>
      <c r="Q105" s="100">
        <f t="shared" si="30"/>
        <v>0</v>
      </c>
      <c r="R105" s="233"/>
      <c r="S105" s="184">
        <f t="shared" si="31"/>
        <v>0</v>
      </c>
      <c r="T105" s="234"/>
      <c r="U105" s="184">
        <f t="shared" si="32"/>
        <v>0</v>
      </c>
      <c r="V105" s="234"/>
      <c r="W105" s="184">
        <f t="shared" si="33"/>
        <v>0</v>
      </c>
      <c r="X105" s="283"/>
      <c r="Y105" s="281">
        <f t="shared" si="34"/>
        <v>0</v>
      </c>
      <c r="Z105" s="183"/>
      <c r="AA105" s="184">
        <f t="shared" si="35"/>
        <v>0</v>
      </c>
      <c r="AB105" s="75"/>
      <c r="AC105" s="100">
        <f t="shared" si="36"/>
        <v>0</v>
      </c>
      <c r="AD105" s="107"/>
      <c r="AE105" s="147">
        <f t="shared" si="37"/>
        <v>0</v>
      </c>
      <c r="AF105" s="107"/>
      <c r="AG105" s="147">
        <f t="shared" si="38"/>
        <v>0</v>
      </c>
      <c r="AH105" s="107"/>
      <c r="AI105" s="147">
        <f t="shared" si="39"/>
        <v>0</v>
      </c>
      <c r="AJ105" s="289"/>
      <c r="AK105" s="146">
        <f t="shared" si="40"/>
        <v>0</v>
      </c>
      <c r="AL105" s="289"/>
      <c r="AM105" s="146">
        <f t="shared" si="41"/>
        <v>0</v>
      </c>
      <c r="AN105" s="107"/>
      <c r="AO105" s="147">
        <f t="shared" si="42"/>
        <v>0</v>
      </c>
      <c r="AP105" s="75"/>
      <c r="AQ105" s="100">
        <f t="shared" si="43"/>
        <v>0</v>
      </c>
      <c r="AR105" s="171"/>
      <c r="AS105" s="140">
        <f t="shared" si="44"/>
        <v>0</v>
      </c>
      <c r="AT105" s="83">
        <f t="shared" si="23"/>
        <v>0</v>
      </c>
    </row>
    <row r="106" spans="1:46" ht="15" customHeight="1">
      <c r="A106" s="85" t="s">
        <v>348</v>
      </c>
      <c r="B106" s="14" t="s">
        <v>66</v>
      </c>
      <c r="C106" s="18" t="s">
        <v>4</v>
      </c>
      <c r="D106" s="19">
        <v>140</v>
      </c>
      <c r="E106" s="20">
        <f t="shared" si="22"/>
        <v>0</v>
      </c>
      <c r="F106" s="75"/>
      <c r="G106" s="100">
        <f t="shared" si="27"/>
        <v>0</v>
      </c>
      <c r="H106" s="107"/>
      <c r="I106" s="147">
        <f t="shared" si="28"/>
        <v>0</v>
      </c>
      <c r="J106" s="214"/>
      <c r="K106" s="147">
        <f t="shared" si="29"/>
        <v>0</v>
      </c>
      <c r="L106" s="214"/>
      <c r="M106" s="147">
        <f t="shared" si="24"/>
        <v>0</v>
      </c>
      <c r="N106" s="214"/>
      <c r="O106" s="147">
        <f t="shared" si="25"/>
        <v>0</v>
      </c>
      <c r="P106" s="75"/>
      <c r="Q106" s="100">
        <f t="shared" si="30"/>
        <v>0</v>
      </c>
      <c r="R106" s="233"/>
      <c r="S106" s="184">
        <f t="shared" si="31"/>
        <v>0</v>
      </c>
      <c r="T106" s="234"/>
      <c r="U106" s="184">
        <f t="shared" si="32"/>
        <v>0</v>
      </c>
      <c r="V106" s="234"/>
      <c r="W106" s="184">
        <f t="shared" si="33"/>
        <v>0</v>
      </c>
      <c r="X106" s="283"/>
      <c r="Y106" s="281">
        <f t="shared" si="34"/>
        <v>0</v>
      </c>
      <c r="Z106" s="183"/>
      <c r="AA106" s="184">
        <f t="shared" si="35"/>
        <v>0</v>
      </c>
      <c r="AB106" s="75"/>
      <c r="AC106" s="100">
        <f t="shared" si="36"/>
        <v>0</v>
      </c>
      <c r="AD106" s="107"/>
      <c r="AE106" s="147">
        <f t="shared" si="37"/>
        <v>0</v>
      </c>
      <c r="AF106" s="107"/>
      <c r="AG106" s="147">
        <f t="shared" si="38"/>
        <v>0</v>
      </c>
      <c r="AH106" s="107"/>
      <c r="AI106" s="147">
        <f t="shared" si="39"/>
        <v>0</v>
      </c>
      <c r="AJ106" s="289"/>
      <c r="AK106" s="146">
        <f t="shared" si="40"/>
        <v>0</v>
      </c>
      <c r="AL106" s="289"/>
      <c r="AM106" s="146">
        <f t="shared" si="41"/>
        <v>0</v>
      </c>
      <c r="AN106" s="107"/>
      <c r="AO106" s="147">
        <f t="shared" si="42"/>
        <v>0</v>
      </c>
      <c r="AP106" s="75"/>
      <c r="AQ106" s="100">
        <f t="shared" si="43"/>
        <v>0</v>
      </c>
      <c r="AR106" s="171"/>
      <c r="AS106" s="140">
        <f t="shared" si="44"/>
        <v>0</v>
      </c>
      <c r="AT106" s="83">
        <f t="shared" si="23"/>
        <v>0</v>
      </c>
    </row>
    <row r="107" spans="1:46" ht="15" customHeight="1">
      <c r="A107" s="85" t="s">
        <v>355</v>
      </c>
      <c r="B107" s="14" t="s">
        <v>66</v>
      </c>
      <c r="C107" s="18" t="s">
        <v>8</v>
      </c>
      <c r="D107" s="19">
        <v>60</v>
      </c>
      <c r="E107" s="20">
        <f t="shared" si="22"/>
        <v>0</v>
      </c>
      <c r="F107" s="75"/>
      <c r="G107" s="100">
        <f t="shared" si="27"/>
        <v>0</v>
      </c>
      <c r="H107" s="107"/>
      <c r="I107" s="147">
        <f t="shared" si="28"/>
        <v>0</v>
      </c>
      <c r="J107" s="214"/>
      <c r="K107" s="147">
        <f t="shared" si="29"/>
        <v>0</v>
      </c>
      <c r="L107" s="214"/>
      <c r="M107" s="147">
        <f t="shared" si="24"/>
        <v>0</v>
      </c>
      <c r="N107" s="214"/>
      <c r="O107" s="147">
        <f t="shared" si="25"/>
        <v>0</v>
      </c>
      <c r="P107" s="75"/>
      <c r="Q107" s="100">
        <f t="shared" si="30"/>
        <v>0</v>
      </c>
      <c r="R107" s="233"/>
      <c r="S107" s="184">
        <f t="shared" si="31"/>
        <v>0</v>
      </c>
      <c r="T107" s="234"/>
      <c r="U107" s="184">
        <f t="shared" si="32"/>
        <v>0</v>
      </c>
      <c r="V107" s="234"/>
      <c r="W107" s="184">
        <f t="shared" si="33"/>
        <v>0</v>
      </c>
      <c r="X107" s="283"/>
      <c r="Y107" s="281">
        <f t="shared" si="34"/>
        <v>0</v>
      </c>
      <c r="Z107" s="183"/>
      <c r="AA107" s="184">
        <f t="shared" si="35"/>
        <v>0</v>
      </c>
      <c r="AB107" s="75"/>
      <c r="AC107" s="100">
        <f t="shared" si="36"/>
        <v>0</v>
      </c>
      <c r="AD107" s="107"/>
      <c r="AE107" s="147">
        <f t="shared" si="37"/>
        <v>0</v>
      </c>
      <c r="AF107" s="107"/>
      <c r="AG107" s="147">
        <f t="shared" si="38"/>
        <v>0</v>
      </c>
      <c r="AH107" s="107"/>
      <c r="AI107" s="147">
        <f t="shared" si="39"/>
        <v>0</v>
      </c>
      <c r="AJ107" s="289"/>
      <c r="AK107" s="146">
        <f t="shared" si="40"/>
        <v>0</v>
      </c>
      <c r="AL107" s="289"/>
      <c r="AM107" s="146">
        <f t="shared" si="41"/>
        <v>0</v>
      </c>
      <c r="AN107" s="107"/>
      <c r="AO107" s="147">
        <f t="shared" si="42"/>
        <v>0</v>
      </c>
      <c r="AP107" s="75"/>
      <c r="AQ107" s="100">
        <f t="shared" si="43"/>
        <v>0</v>
      </c>
      <c r="AR107" s="171"/>
      <c r="AS107" s="140">
        <f t="shared" si="44"/>
        <v>0</v>
      </c>
      <c r="AT107" s="83">
        <f t="shared" si="23"/>
        <v>0</v>
      </c>
    </row>
    <row r="108" spans="1:46" ht="15" customHeight="1">
      <c r="A108" s="91" t="s">
        <v>372</v>
      </c>
      <c r="B108" s="14" t="s">
        <v>66</v>
      </c>
      <c r="C108" s="18" t="str">
        <f ca="1">IF($A108="","",INDEX(INDIRECT("'MA-Liste'!"&amp;$C$11),MATCH($A108,'MA-Liste'!$M:$M,FALSE)))</f>
        <v>G</v>
      </c>
      <c r="D108" s="19">
        <f t="shared" ref="D108:D110" ca="1" si="45">IF(OR($C108="",$C108=0),"",VLOOKUP($C108,Ansätze,$D$11,FALSE))</f>
        <v>35</v>
      </c>
      <c r="E108" s="20">
        <f t="shared" si="22"/>
        <v>0</v>
      </c>
      <c r="F108" s="75"/>
      <c r="G108" s="100">
        <f t="shared" ca="1" si="27"/>
        <v>0</v>
      </c>
      <c r="H108" s="107"/>
      <c r="I108" s="147">
        <f t="shared" ca="1" si="28"/>
        <v>0</v>
      </c>
      <c r="J108" s="214"/>
      <c r="K108" s="147">
        <f t="shared" ca="1" si="29"/>
        <v>0</v>
      </c>
      <c r="L108" s="214"/>
      <c r="M108" s="147">
        <f t="shared" ca="1" si="24"/>
        <v>0</v>
      </c>
      <c r="N108" s="214"/>
      <c r="O108" s="147">
        <f t="shared" ca="1" si="25"/>
        <v>0</v>
      </c>
      <c r="P108" s="75"/>
      <c r="Q108" s="100">
        <f t="shared" ca="1" si="30"/>
        <v>0</v>
      </c>
      <c r="R108" s="233"/>
      <c r="S108" s="184">
        <f t="shared" ca="1" si="31"/>
        <v>0</v>
      </c>
      <c r="T108" s="234"/>
      <c r="U108" s="184">
        <f t="shared" ca="1" si="32"/>
        <v>0</v>
      </c>
      <c r="V108" s="234"/>
      <c r="W108" s="184">
        <f t="shared" ca="1" si="33"/>
        <v>0</v>
      </c>
      <c r="X108" s="283"/>
      <c r="Y108" s="281">
        <f t="shared" ca="1" si="34"/>
        <v>0</v>
      </c>
      <c r="Z108" s="183"/>
      <c r="AA108" s="184">
        <f t="shared" ca="1" si="35"/>
        <v>0</v>
      </c>
      <c r="AB108" s="75"/>
      <c r="AC108" s="100">
        <f t="shared" ca="1" si="36"/>
        <v>0</v>
      </c>
      <c r="AD108" s="107"/>
      <c r="AE108" s="147">
        <f t="shared" ca="1" si="37"/>
        <v>0</v>
      </c>
      <c r="AF108" s="107"/>
      <c r="AG108" s="147">
        <f t="shared" ca="1" si="38"/>
        <v>0</v>
      </c>
      <c r="AH108" s="107"/>
      <c r="AI108" s="147">
        <f t="shared" ca="1" si="39"/>
        <v>0</v>
      </c>
      <c r="AJ108" s="289"/>
      <c r="AK108" s="146">
        <f t="shared" ca="1" si="40"/>
        <v>0</v>
      </c>
      <c r="AL108" s="289"/>
      <c r="AM108" s="146">
        <f t="shared" ca="1" si="41"/>
        <v>0</v>
      </c>
      <c r="AN108" s="107"/>
      <c r="AO108" s="147">
        <f t="shared" ca="1" si="42"/>
        <v>0</v>
      </c>
      <c r="AP108" s="75"/>
      <c r="AQ108" s="100">
        <f t="shared" ca="1" si="43"/>
        <v>0</v>
      </c>
      <c r="AR108" s="171"/>
      <c r="AS108" s="140">
        <f t="shared" ca="1" si="44"/>
        <v>0</v>
      </c>
      <c r="AT108" s="83">
        <f t="shared" ca="1" si="23"/>
        <v>0</v>
      </c>
    </row>
    <row r="109" spans="1:46" ht="15" customHeight="1">
      <c r="A109" s="91" t="s">
        <v>370</v>
      </c>
      <c r="B109" s="14" t="s">
        <v>66</v>
      </c>
      <c r="C109" s="18" t="str">
        <f ca="1">IF($A109="","",INDEX(INDIRECT("'MA-Liste'!"&amp;$C$11),MATCH($A109,'MA-Liste'!$M:$M,FALSE)))</f>
        <v>G</v>
      </c>
      <c r="D109" s="19">
        <f t="shared" ca="1" si="45"/>
        <v>35</v>
      </c>
      <c r="E109" s="20">
        <f t="shared" si="22"/>
        <v>0</v>
      </c>
      <c r="F109" s="75"/>
      <c r="G109" s="100">
        <f t="shared" ca="1" si="27"/>
        <v>0</v>
      </c>
      <c r="H109" s="107"/>
      <c r="I109" s="147">
        <f t="shared" ca="1" si="28"/>
        <v>0</v>
      </c>
      <c r="J109" s="214"/>
      <c r="K109" s="147">
        <f t="shared" ca="1" si="29"/>
        <v>0</v>
      </c>
      <c r="L109" s="214"/>
      <c r="M109" s="147">
        <f t="shared" ca="1" si="24"/>
        <v>0</v>
      </c>
      <c r="N109" s="214"/>
      <c r="O109" s="147">
        <f t="shared" ca="1" si="25"/>
        <v>0</v>
      </c>
      <c r="P109" s="75"/>
      <c r="Q109" s="100">
        <f t="shared" ca="1" si="30"/>
        <v>0</v>
      </c>
      <c r="R109" s="233"/>
      <c r="S109" s="184">
        <f t="shared" ca="1" si="31"/>
        <v>0</v>
      </c>
      <c r="T109" s="234"/>
      <c r="U109" s="184">
        <f t="shared" ca="1" si="32"/>
        <v>0</v>
      </c>
      <c r="V109" s="234"/>
      <c r="W109" s="184">
        <f t="shared" ca="1" si="33"/>
        <v>0</v>
      </c>
      <c r="X109" s="283"/>
      <c r="Y109" s="281">
        <f t="shared" ca="1" si="34"/>
        <v>0</v>
      </c>
      <c r="Z109" s="183"/>
      <c r="AA109" s="184">
        <f t="shared" ca="1" si="35"/>
        <v>0</v>
      </c>
      <c r="AB109" s="75"/>
      <c r="AC109" s="100">
        <f t="shared" ca="1" si="36"/>
        <v>0</v>
      </c>
      <c r="AD109" s="107"/>
      <c r="AE109" s="147">
        <f t="shared" ca="1" si="37"/>
        <v>0</v>
      </c>
      <c r="AF109" s="107"/>
      <c r="AG109" s="147">
        <f t="shared" ca="1" si="38"/>
        <v>0</v>
      </c>
      <c r="AH109" s="107"/>
      <c r="AI109" s="147">
        <f t="shared" ca="1" si="39"/>
        <v>0</v>
      </c>
      <c r="AJ109" s="289"/>
      <c r="AK109" s="146">
        <f t="shared" ca="1" si="40"/>
        <v>0</v>
      </c>
      <c r="AL109" s="289"/>
      <c r="AM109" s="146">
        <f t="shared" ca="1" si="41"/>
        <v>0</v>
      </c>
      <c r="AN109" s="107"/>
      <c r="AO109" s="147">
        <f t="shared" ca="1" si="42"/>
        <v>0</v>
      </c>
      <c r="AP109" s="75"/>
      <c r="AQ109" s="100">
        <f t="shared" ca="1" si="43"/>
        <v>0</v>
      </c>
      <c r="AR109" s="171"/>
      <c r="AS109" s="140">
        <f t="shared" ca="1" si="44"/>
        <v>0</v>
      </c>
      <c r="AT109" s="83">
        <f t="shared" ca="1" si="23"/>
        <v>0</v>
      </c>
    </row>
    <row r="110" spans="1:46" ht="15" customHeight="1">
      <c r="A110" s="91" t="s">
        <v>381</v>
      </c>
      <c r="B110" s="14" t="s">
        <v>66</v>
      </c>
      <c r="C110" s="18" t="str">
        <f ca="1">IF($A110="","",INDEX(INDIRECT("'MA-Liste'!"&amp;$C$11),MATCH($A110,'MA-Liste'!$M:$M,FALSE)))</f>
        <v>C</v>
      </c>
      <c r="D110" s="19">
        <f t="shared" ca="1" si="45"/>
        <v>118</v>
      </c>
      <c r="E110" s="20">
        <f t="shared" si="22"/>
        <v>0</v>
      </c>
      <c r="F110" s="75"/>
      <c r="G110" s="100">
        <f t="shared" ca="1" si="27"/>
        <v>0</v>
      </c>
      <c r="H110" s="107"/>
      <c r="I110" s="147">
        <f t="shared" ca="1" si="28"/>
        <v>0</v>
      </c>
      <c r="J110" s="214"/>
      <c r="K110" s="147">
        <f t="shared" ca="1" si="29"/>
        <v>0</v>
      </c>
      <c r="L110" s="214"/>
      <c r="M110" s="147">
        <f t="shared" ca="1" si="24"/>
        <v>0</v>
      </c>
      <c r="N110" s="214"/>
      <c r="O110" s="147">
        <f t="shared" ca="1" si="25"/>
        <v>0</v>
      </c>
      <c r="P110" s="75"/>
      <c r="Q110" s="100">
        <f t="shared" ca="1" si="30"/>
        <v>0</v>
      </c>
      <c r="R110" s="233"/>
      <c r="S110" s="184">
        <f t="shared" ca="1" si="31"/>
        <v>0</v>
      </c>
      <c r="T110" s="234"/>
      <c r="U110" s="184">
        <f t="shared" ca="1" si="32"/>
        <v>0</v>
      </c>
      <c r="V110" s="234"/>
      <c r="W110" s="184">
        <f t="shared" ca="1" si="33"/>
        <v>0</v>
      </c>
      <c r="X110" s="283"/>
      <c r="Y110" s="281">
        <f t="shared" ca="1" si="34"/>
        <v>0</v>
      </c>
      <c r="Z110" s="183"/>
      <c r="AA110" s="184">
        <f t="shared" ca="1" si="35"/>
        <v>0</v>
      </c>
      <c r="AB110" s="75"/>
      <c r="AC110" s="100">
        <f t="shared" ca="1" si="36"/>
        <v>0</v>
      </c>
      <c r="AD110" s="107"/>
      <c r="AE110" s="147">
        <f t="shared" ca="1" si="37"/>
        <v>0</v>
      </c>
      <c r="AF110" s="107"/>
      <c r="AG110" s="147">
        <f t="shared" ca="1" si="38"/>
        <v>0</v>
      </c>
      <c r="AH110" s="107"/>
      <c r="AI110" s="147">
        <f t="shared" ca="1" si="39"/>
        <v>0</v>
      </c>
      <c r="AJ110" s="289"/>
      <c r="AK110" s="146">
        <f t="shared" ca="1" si="40"/>
        <v>0</v>
      </c>
      <c r="AL110" s="289"/>
      <c r="AM110" s="146">
        <f t="shared" ca="1" si="41"/>
        <v>0</v>
      </c>
      <c r="AN110" s="107"/>
      <c r="AO110" s="147">
        <f t="shared" ca="1" si="42"/>
        <v>0</v>
      </c>
      <c r="AP110" s="75"/>
      <c r="AQ110" s="100">
        <f t="shared" ca="1" si="43"/>
        <v>0</v>
      </c>
      <c r="AR110" s="171"/>
      <c r="AS110" s="140">
        <f t="shared" ca="1" si="44"/>
        <v>0</v>
      </c>
      <c r="AT110" s="83">
        <f t="shared" ca="1" si="23"/>
        <v>0</v>
      </c>
    </row>
    <row r="111" spans="1:46" ht="15" customHeight="1">
      <c r="A111" s="91" t="s">
        <v>395</v>
      </c>
      <c r="B111" s="14" t="s">
        <v>66</v>
      </c>
      <c r="C111" s="18" t="str">
        <f ca="1">IF($A111="","",INDEX(INDIRECT("'MA-Liste'!"&amp;$C$11),MATCH($A111,'MA-Liste'!$M:$M,FALSE)))</f>
        <v>D</v>
      </c>
      <c r="D111" s="19">
        <v>100</v>
      </c>
      <c r="E111" s="20">
        <f t="shared" si="22"/>
        <v>0</v>
      </c>
      <c r="F111" s="75"/>
      <c r="G111" s="100">
        <f t="shared" si="27"/>
        <v>0</v>
      </c>
      <c r="H111" s="107"/>
      <c r="I111" s="147">
        <f t="shared" si="28"/>
        <v>0</v>
      </c>
      <c r="J111" s="214"/>
      <c r="K111" s="147">
        <f t="shared" si="29"/>
        <v>0</v>
      </c>
      <c r="L111" s="214"/>
      <c r="M111" s="147">
        <f t="shared" si="24"/>
        <v>0</v>
      </c>
      <c r="N111" s="214"/>
      <c r="O111" s="147">
        <f t="shared" si="25"/>
        <v>0</v>
      </c>
      <c r="P111" s="75"/>
      <c r="Q111" s="100">
        <f t="shared" si="30"/>
        <v>0</v>
      </c>
      <c r="R111" s="233"/>
      <c r="S111" s="184">
        <f t="shared" si="31"/>
        <v>0</v>
      </c>
      <c r="T111" s="234"/>
      <c r="U111" s="184">
        <f t="shared" si="32"/>
        <v>0</v>
      </c>
      <c r="V111" s="234"/>
      <c r="W111" s="184">
        <f t="shared" si="33"/>
        <v>0</v>
      </c>
      <c r="X111" s="283"/>
      <c r="Y111" s="281">
        <f t="shared" si="34"/>
        <v>0</v>
      </c>
      <c r="Z111" s="183"/>
      <c r="AA111" s="184">
        <f t="shared" si="35"/>
        <v>0</v>
      </c>
      <c r="AB111" s="75"/>
      <c r="AC111" s="100">
        <f t="shared" si="36"/>
        <v>0</v>
      </c>
      <c r="AD111" s="107"/>
      <c r="AE111" s="147">
        <f t="shared" si="37"/>
        <v>0</v>
      </c>
      <c r="AF111" s="107"/>
      <c r="AG111" s="147">
        <f t="shared" si="38"/>
        <v>0</v>
      </c>
      <c r="AH111" s="107"/>
      <c r="AI111" s="147">
        <f t="shared" si="39"/>
        <v>0</v>
      </c>
      <c r="AJ111" s="289"/>
      <c r="AK111" s="146">
        <f t="shared" si="40"/>
        <v>0</v>
      </c>
      <c r="AL111" s="289"/>
      <c r="AM111" s="146">
        <f t="shared" si="41"/>
        <v>0</v>
      </c>
      <c r="AN111" s="107"/>
      <c r="AO111" s="147">
        <f t="shared" si="42"/>
        <v>0</v>
      </c>
      <c r="AP111" s="75"/>
      <c r="AQ111" s="100">
        <f t="shared" si="43"/>
        <v>0</v>
      </c>
      <c r="AR111" s="171"/>
      <c r="AS111" s="140">
        <f t="shared" si="44"/>
        <v>0</v>
      </c>
      <c r="AT111" s="83">
        <f t="shared" si="23"/>
        <v>0</v>
      </c>
    </row>
    <row r="112" spans="1:46" ht="15" customHeight="1">
      <c r="A112" s="91" t="s">
        <v>407</v>
      </c>
      <c r="B112" s="14" t="s">
        <v>66</v>
      </c>
      <c r="C112" s="18" t="str">
        <f ca="1">IF($A112="","",INDEX(INDIRECT("'MA-Liste'!"&amp;$C$11),MATCH($A112,'MA-Liste'!$M:$M,FALSE)))</f>
        <v>C</v>
      </c>
      <c r="D112" s="19">
        <v>118</v>
      </c>
      <c r="E112" s="20">
        <f t="shared" si="22"/>
        <v>0</v>
      </c>
      <c r="F112" s="75"/>
      <c r="G112" s="100">
        <f t="shared" si="27"/>
        <v>0</v>
      </c>
      <c r="H112" s="107"/>
      <c r="I112" s="147">
        <f t="shared" si="28"/>
        <v>0</v>
      </c>
      <c r="J112" s="214"/>
      <c r="K112" s="147">
        <f t="shared" si="29"/>
        <v>0</v>
      </c>
      <c r="L112" s="214"/>
      <c r="M112" s="147">
        <f t="shared" si="24"/>
        <v>0</v>
      </c>
      <c r="N112" s="214"/>
      <c r="O112" s="147">
        <f t="shared" si="25"/>
        <v>0</v>
      </c>
      <c r="P112" s="75"/>
      <c r="Q112" s="100">
        <f t="shared" si="30"/>
        <v>0</v>
      </c>
      <c r="R112" s="233"/>
      <c r="S112" s="184">
        <f t="shared" si="31"/>
        <v>0</v>
      </c>
      <c r="T112" s="234"/>
      <c r="U112" s="184">
        <f t="shared" si="32"/>
        <v>0</v>
      </c>
      <c r="V112" s="234"/>
      <c r="W112" s="184">
        <f t="shared" si="33"/>
        <v>0</v>
      </c>
      <c r="X112" s="283"/>
      <c r="Y112" s="281">
        <f t="shared" si="34"/>
        <v>0</v>
      </c>
      <c r="Z112" s="183"/>
      <c r="AA112" s="184">
        <f t="shared" si="35"/>
        <v>0</v>
      </c>
      <c r="AB112" s="75"/>
      <c r="AC112" s="100">
        <f t="shared" si="36"/>
        <v>0</v>
      </c>
      <c r="AD112" s="107"/>
      <c r="AE112" s="147">
        <f t="shared" si="37"/>
        <v>0</v>
      </c>
      <c r="AF112" s="107"/>
      <c r="AG112" s="147">
        <f t="shared" si="38"/>
        <v>0</v>
      </c>
      <c r="AH112" s="107"/>
      <c r="AI112" s="147">
        <f t="shared" si="39"/>
        <v>0</v>
      </c>
      <c r="AJ112" s="289"/>
      <c r="AK112" s="146">
        <f t="shared" si="40"/>
        <v>0</v>
      </c>
      <c r="AL112" s="289"/>
      <c r="AM112" s="146">
        <f t="shared" si="41"/>
        <v>0</v>
      </c>
      <c r="AN112" s="107"/>
      <c r="AO112" s="147">
        <f t="shared" si="42"/>
        <v>0</v>
      </c>
      <c r="AP112" s="75"/>
      <c r="AQ112" s="100">
        <f t="shared" si="43"/>
        <v>0</v>
      </c>
      <c r="AR112" s="171"/>
      <c r="AS112" s="140">
        <f t="shared" si="44"/>
        <v>0</v>
      </c>
      <c r="AT112" s="83">
        <f t="shared" si="23"/>
        <v>0</v>
      </c>
    </row>
    <row r="113" spans="1:47" ht="15" customHeight="1">
      <c r="A113" s="91" t="s">
        <v>416</v>
      </c>
      <c r="B113" s="14" t="s">
        <v>66</v>
      </c>
      <c r="C113" s="18" t="str">
        <f ca="1">IF($A113="","",INDEX(INDIRECT("'MA-Liste'!"&amp;$C$11),MATCH($A113,'MA-Liste'!$M:$M,FALSE)))</f>
        <v>D</v>
      </c>
      <c r="D113" s="19">
        <v>100</v>
      </c>
      <c r="E113" s="20">
        <f t="shared" si="22"/>
        <v>16.5</v>
      </c>
      <c r="F113" s="75"/>
      <c r="G113" s="100">
        <f t="shared" si="27"/>
        <v>0</v>
      </c>
      <c r="H113" s="107"/>
      <c r="I113" s="147">
        <f t="shared" si="28"/>
        <v>0</v>
      </c>
      <c r="J113" s="214"/>
      <c r="K113" s="147">
        <f t="shared" si="29"/>
        <v>0</v>
      </c>
      <c r="L113" s="214"/>
      <c r="M113" s="147">
        <f t="shared" si="24"/>
        <v>0</v>
      </c>
      <c r="N113" s="214"/>
      <c r="O113" s="147">
        <f t="shared" si="25"/>
        <v>0</v>
      </c>
      <c r="P113" s="75"/>
      <c r="Q113" s="100">
        <f t="shared" si="30"/>
        <v>0</v>
      </c>
      <c r="R113" s="233"/>
      <c r="S113" s="184">
        <f t="shared" si="31"/>
        <v>0</v>
      </c>
      <c r="T113" s="234"/>
      <c r="U113" s="184">
        <f t="shared" si="32"/>
        <v>0</v>
      </c>
      <c r="V113" s="234"/>
      <c r="W113" s="184">
        <f t="shared" si="33"/>
        <v>0</v>
      </c>
      <c r="X113" s="283"/>
      <c r="Y113" s="281">
        <f t="shared" si="34"/>
        <v>0</v>
      </c>
      <c r="Z113" s="183"/>
      <c r="AA113" s="184">
        <f t="shared" si="35"/>
        <v>0</v>
      </c>
      <c r="AB113" s="75"/>
      <c r="AC113" s="100">
        <f t="shared" si="36"/>
        <v>0</v>
      </c>
      <c r="AD113" s="107"/>
      <c r="AE113" s="147">
        <f t="shared" si="37"/>
        <v>0</v>
      </c>
      <c r="AF113" s="107"/>
      <c r="AG113" s="147">
        <f t="shared" si="38"/>
        <v>0</v>
      </c>
      <c r="AH113" s="107">
        <v>5</v>
      </c>
      <c r="AI113" s="147">
        <f t="shared" si="39"/>
        <v>500</v>
      </c>
      <c r="AJ113" s="289"/>
      <c r="AK113" s="146">
        <f t="shared" si="40"/>
        <v>0</v>
      </c>
      <c r="AL113" s="289"/>
      <c r="AM113" s="146">
        <f t="shared" si="41"/>
        <v>0</v>
      </c>
      <c r="AN113" s="107">
        <v>11.5</v>
      </c>
      <c r="AO113" s="147">
        <f t="shared" si="42"/>
        <v>1150</v>
      </c>
      <c r="AP113" s="75"/>
      <c r="AQ113" s="100">
        <f t="shared" si="43"/>
        <v>0</v>
      </c>
      <c r="AR113" s="171"/>
      <c r="AS113" s="140">
        <f t="shared" si="44"/>
        <v>0</v>
      </c>
      <c r="AT113" s="83">
        <f t="shared" si="23"/>
        <v>1650</v>
      </c>
    </row>
    <row r="114" spans="1:47" ht="15" customHeight="1">
      <c r="A114" s="91" t="s">
        <v>420</v>
      </c>
      <c r="B114" s="14" t="s">
        <v>66</v>
      </c>
      <c r="C114" s="18" t="str">
        <f ca="1">IF($A114="","",INDEX(INDIRECT("'MA-Liste'!"&amp;$C$11),MATCH($A114,'MA-Liste'!$M:$M,FALSE)))</f>
        <v>D</v>
      </c>
      <c r="D114" s="19">
        <v>100</v>
      </c>
      <c r="E114" s="20">
        <f t="shared" si="22"/>
        <v>0</v>
      </c>
      <c r="F114" s="75"/>
      <c r="G114" s="100">
        <f t="shared" si="27"/>
        <v>0</v>
      </c>
      <c r="H114" s="107"/>
      <c r="I114" s="147">
        <f t="shared" si="28"/>
        <v>0</v>
      </c>
      <c r="J114" s="214"/>
      <c r="K114" s="147">
        <f t="shared" si="29"/>
        <v>0</v>
      </c>
      <c r="L114" s="214"/>
      <c r="M114" s="147">
        <f t="shared" si="24"/>
        <v>0</v>
      </c>
      <c r="N114" s="214"/>
      <c r="O114" s="147">
        <f t="shared" si="25"/>
        <v>0</v>
      </c>
      <c r="P114" s="75"/>
      <c r="Q114" s="100">
        <f t="shared" si="30"/>
        <v>0</v>
      </c>
      <c r="R114" s="233"/>
      <c r="S114" s="184">
        <f t="shared" si="31"/>
        <v>0</v>
      </c>
      <c r="T114" s="234"/>
      <c r="U114" s="184">
        <f t="shared" si="32"/>
        <v>0</v>
      </c>
      <c r="V114" s="234"/>
      <c r="W114" s="184">
        <f t="shared" si="33"/>
        <v>0</v>
      </c>
      <c r="X114" s="283"/>
      <c r="Y114" s="281">
        <f t="shared" si="34"/>
        <v>0</v>
      </c>
      <c r="Z114" s="183"/>
      <c r="AA114" s="184">
        <f t="shared" si="35"/>
        <v>0</v>
      </c>
      <c r="AB114" s="75"/>
      <c r="AC114" s="100">
        <f t="shared" si="36"/>
        <v>0</v>
      </c>
      <c r="AD114" s="107"/>
      <c r="AE114" s="147">
        <f t="shared" si="37"/>
        <v>0</v>
      </c>
      <c r="AF114" s="107"/>
      <c r="AG114" s="147">
        <f t="shared" si="38"/>
        <v>0</v>
      </c>
      <c r="AH114" s="107"/>
      <c r="AI114" s="147">
        <f t="shared" si="39"/>
        <v>0</v>
      </c>
      <c r="AJ114" s="289"/>
      <c r="AK114" s="146">
        <f t="shared" si="40"/>
        <v>0</v>
      </c>
      <c r="AL114" s="289"/>
      <c r="AM114" s="146">
        <f t="shared" si="41"/>
        <v>0</v>
      </c>
      <c r="AN114" s="107"/>
      <c r="AO114" s="147">
        <f t="shared" si="42"/>
        <v>0</v>
      </c>
      <c r="AP114" s="75"/>
      <c r="AQ114" s="100">
        <f t="shared" si="43"/>
        <v>0</v>
      </c>
      <c r="AR114" s="171"/>
      <c r="AS114" s="140">
        <f t="shared" si="44"/>
        <v>0</v>
      </c>
      <c r="AT114" s="83">
        <f t="shared" si="23"/>
        <v>0</v>
      </c>
    </row>
    <row r="115" spans="1:47" ht="15" customHeight="1">
      <c r="A115" s="91" t="s">
        <v>421</v>
      </c>
      <c r="B115" s="14" t="s">
        <v>66</v>
      </c>
      <c r="C115" s="18" t="s">
        <v>5</v>
      </c>
      <c r="D115" s="19">
        <v>118</v>
      </c>
      <c r="E115" s="20">
        <f t="shared" si="22"/>
        <v>26.75</v>
      </c>
      <c r="F115" s="75"/>
      <c r="G115" s="100">
        <f t="shared" si="27"/>
        <v>0</v>
      </c>
      <c r="H115" s="107"/>
      <c r="I115" s="147">
        <f t="shared" si="28"/>
        <v>0</v>
      </c>
      <c r="J115" s="214"/>
      <c r="K115" s="147">
        <f t="shared" si="29"/>
        <v>0</v>
      </c>
      <c r="L115" s="214">
        <v>4</v>
      </c>
      <c r="M115" s="147">
        <f t="shared" si="24"/>
        <v>472</v>
      </c>
      <c r="N115" s="214"/>
      <c r="O115" s="147">
        <f t="shared" si="25"/>
        <v>0</v>
      </c>
      <c r="P115" s="75"/>
      <c r="Q115" s="100">
        <f t="shared" si="30"/>
        <v>0</v>
      </c>
      <c r="R115" s="233"/>
      <c r="S115" s="184">
        <f t="shared" si="31"/>
        <v>0</v>
      </c>
      <c r="T115" s="234"/>
      <c r="U115" s="184">
        <f t="shared" si="32"/>
        <v>0</v>
      </c>
      <c r="V115" s="234">
        <v>11.25</v>
      </c>
      <c r="W115" s="147">
        <f t="shared" si="33"/>
        <v>1327.5</v>
      </c>
      <c r="X115" s="283">
        <v>11.5</v>
      </c>
      <c r="Y115" s="310">
        <f t="shared" si="34"/>
        <v>1357</v>
      </c>
      <c r="Z115" s="183"/>
      <c r="AA115" s="184">
        <f t="shared" si="35"/>
        <v>0</v>
      </c>
      <c r="AB115" s="75"/>
      <c r="AC115" s="100">
        <f t="shared" si="36"/>
        <v>0</v>
      </c>
      <c r="AD115" s="107"/>
      <c r="AE115" s="147">
        <f t="shared" si="37"/>
        <v>0</v>
      </c>
      <c r="AF115" s="107"/>
      <c r="AG115" s="147">
        <f t="shared" si="38"/>
        <v>0</v>
      </c>
      <c r="AH115" s="107"/>
      <c r="AI115" s="147">
        <f t="shared" si="39"/>
        <v>0</v>
      </c>
      <c r="AJ115" s="289"/>
      <c r="AK115" s="146">
        <f t="shared" si="40"/>
        <v>0</v>
      </c>
      <c r="AL115" s="289"/>
      <c r="AM115" s="146">
        <f t="shared" si="41"/>
        <v>0</v>
      </c>
      <c r="AN115" s="107"/>
      <c r="AO115" s="147">
        <f t="shared" si="42"/>
        <v>0</v>
      </c>
      <c r="AP115" s="75"/>
      <c r="AQ115" s="100">
        <f t="shared" si="43"/>
        <v>0</v>
      </c>
      <c r="AR115" s="171"/>
      <c r="AS115" s="140">
        <f t="shared" si="44"/>
        <v>0</v>
      </c>
      <c r="AT115" s="83">
        <f t="shared" si="23"/>
        <v>3156.5</v>
      </c>
    </row>
    <row r="116" spans="1:47" ht="15" customHeight="1">
      <c r="A116" s="91" t="s">
        <v>425</v>
      </c>
      <c r="B116" s="14" t="s">
        <v>66</v>
      </c>
      <c r="C116" s="18" t="s">
        <v>7</v>
      </c>
      <c r="D116" s="19">
        <v>75</v>
      </c>
      <c r="E116" s="20">
        <f t="shared" si="22"/>
        <v>0</v>
      </c>
      <c r="F116" s="75"/>
      <c r="G116" s="100">
        <f t="shared" si="27"/>
        <v>0</v>
      </c>
      <c r="H116" s="107"/>
      <c r="I116" s="147">
        <f t="shared" si="28"/>
        <v>0</v>
      </c>
      <c r="J116" s="214"/>
      <c r="K116" s="147">
        <f t="shared" si="29"/>
        <v>0</v>
      </c>
      <c r="L116" s="214"/>
      <c r="M116" s="147">
        <f t="shared" si="24"/>
        <v>0</v>
      </c>
      <c r="N116" s="214"/>
      <c r="O116" s="147">
        <f t="shared" si="25"/>
        <v>0</v>
      </c>
      <c r="P116" s="75"/>
      <c r="Q116" s="100">
        <f t="shared" si="30"/>
        <v>0</v>
      </c>
      <c r="R116" s="233"/>
      <c r="S116" s="184">
        <f t="shared" si="31"/>
        <v>0</v>
      </c>
      <c r="T116" s="234"/>
      <c r="U116" s="184">
        <f t="shared" si="32"/>
        <v>0</v>
      </c>
      <c r="V116" s="234"/>
      <c r="W116" s="184">
        <f t="shared" si="33"/>
        <v>0</v>
      </c>
      <c r="X116" s="283"/>
      <c r="Y116" s="310">
        <f t="shared" si="34"/>
        <v>0</v>
      </c>
      <c r="Z116" s="183"/>
      <c r="AA116" s="184">
        <f t="shared" si="35"/>
        <v>0</v>
      </c>
      <c r="AB116" s="75"/>
      <c r="AC116" s="100">
        <f t="shared" si="36"/>
        <v>0</v>
      </c>
      <c r="AD116" s="107"/>
      <c r="AE116" s="147">
        <f t="shared" si="37"/>
        <v>0</v>
      </c>
      <c r="AF116" s="107"/>
      <c r="AG116" s="147">
        <f t="shared" si="38"/>
        <v>0</v>
      </c>
      <c r="AH116" s="107"/>
      <c r="AI116" s="147">
        <f t="shared" si="39"/>
        <v>0</v>
      </c>
      <c r="AJ116" s="289"/>
      <c r="AK116" s="146">
        <f t="shared" si="40"/>
        <v>0</v>
      </c>
      <c r="AL116" s="289"/>
      <c r="AM116" s="146">
        <f t="shared" si="41"/>
        <v>0</v>
      </c>
      <c r="AN116" s="107"/>
      <c r="AO116" s="147">
        <f t="shared" si="42"/>
        <v>0</v>
      </c>
      <c r="AP116" s="75"/>
      <c r="AQ116" s="100">
        <f t="shared" si="43"/>
        <v>0</v>
      </c>
      <c r="AR116" s="171"/>
      <c r="AS116" s="140">
        <f t="shared" si="44"/>
        <v>0</v>
      </c>
      <c r="AT116" s="83">
        <f t="shared" si="23"/>
        <v>0</v>
      </c>
    </row>
    <row r="117" spans="1:47" ht="15" customHeight="1">
      <c r="A117" s="91" t="s">
        <v>429</v>
      </c>
      <c r="B117" s="14" t="s">
        <v>66</v>
      </c>
      <c r="C117" s="18" t="s">
        <v>7</v>
      </c>
      <c r="D117" s="19">
        <v>75</v>
      </c>
      <c r="E117" s="20">
        <f t="shared" si="22"/>
        <v>0</v>
      </c>
      <c r="F117" s="75"/>
      <c r="G117" s="100">
        <f t="shared" si="27"/>
        <v>0</v>
      </c>
      <c r="H117" s="107"/>
      <c r="I117" s="147">
        <f t="shared" si="28"/>
        <v>0</v>
      </c>
      <c r="J117" s="214"/>
      <c r="K117" s="147">
        <f t="shared" si="29"/>
        <v>0</v>
      </c>
      <c r="L117" s="214"/>
      <c r="M117" s="147">
        <f t="shared" si="24"/>
        <v>0</v>
      </c>
      <c r="N117" s="214"/>
      <c r="O117" s="147">
        <f t="shared" si="25"/>
        <v>0</v>
      </c>
      <c r="P117" s="75"/>
      <c r="Q117" s="100">
        <f t="shared" si="30"/>
        <v>0</v>
      </c>
      <c r="R117" s="233"/>
      <c r="S117" s="184">
        <f t="shared" si="31"/>
        <v>0</v>
      </c>
      <c r="T117" s="234"/>
      <c r="U117" s="184">
        <f t="shared" si="32"/>
        <v>0</v>
      </c>
      <c r="V117" s="234"/>
      <c r="W117" s="184">
        <f t="shared" si="33"/>
        <v>0</v>
      </c>
      <c r="X117" s="283"/>
      <c r="Y117" s="281">
        <f t="shared" si="34"/>
        <v>0</v>
      </c>
      <c r="Z117" s="183"/>
      <c r="AA117" s="184">
        <f t="shared" si="35"/>
        <v>0</v>
      </c>
      <c r="AB117" s="75"/>
      <c r="AC117" s="100">
        <f t="shared" si="36"/>
        <v>0</v>
      </c>
      <c r="AD117" s="107"/>
      <c r="AE117" s="147">
        <f t="shared" si="37"/>
        <v>0</v>
      </c>
      <c r="AF117" s="107"/>
      <c r="AG117" s="147">
        <f t="shared" si="38"/>
        <v>0</v>
      </c>
      <c r="AH117" s="107"/>
      <c r="AI117" s="147">
        <f t="shared" si="39"/>
        <v>0</v>
      </c>
      <c r="AJ117" s="289"/>
      <c r="AK117" s="146">
        <f t="shared" si="40"/>
        <v>0</v>
      </c>
      <c r="AL117" s="289"/>
      <c r="AM117" s="146">
        <f t="shared" si="41"/>
        <v>0</v>
      </c>
      <c r="AN117" s="107"/>
      <c r="AO117" s="147">
        <f t="shared" si="42"/>
        <v>0</v>
      </c>
      <c r="AP117" s="75"/>
      <c r="AQ117" s="100">
        <f t="shared" si="43"/>
        <v>0</v>
      </c>
      <c r="AR117" s="171"/>
      <c r="AS117" s="140">
        <f t="shared" si="44"/>
        <v>0</v>
      </c>
      <c r="AT117" s="83">
        <f t="shared" si="23"/>
        <v>0</v>
      </c>
    </row>
    <row r="118" spans="1:47" ht="15" customHeight="1">
      <c r="A118" s="91" t="s">
        <v>436</v>
      </c>
      <c r="B118" s="14" t="s">
        <v>66</v>
      </c>
      <c r="C118" s="18" t="s">
        <v>7</v>
      </c>
      <c r="D118" s="19">
        <v>75</v>
      </c>
      <c r="E118" s="20">
        <f t="shared" si="22"/>
        <v>0</v>
      </c>
      <c r="F118" s="75"/>
      <c r="G118" s="100">
        <f t="shared" si="27"/>
        <v>0</v>
      </c>
      <c r="H118" s="107"/>
      <c r="I118" s="147">
        <f t="shared" si="28"/>
        <v>0</v>
      </c>
      <c r="J118" s="214"/>
      <c r="K118" s="147">
        <f t="shared" si="29"/>
        <v>0</v>
      </c>
      <c r="L118" s="214"/>
      <c r="M118" s="147">
        <f t="shared" si="24"/>
        <v>0</v>
      </c>
      <c r="N118" s="214"/>
      <c r="O118" s="147">
        <f t="shared" si="25"/>
        <v>0</v>
      </c>
      <c r="P118" s="75"/>
      <c r="Q118" s="100">
        <f t="shared" si="30"/>
        <v>0</v>
      </c>
      <c r="R118" s="233"/>
      <c r="S118" s="184">
        <f t="shared" si="31"/>
        <v>0</v>
      </c>
      <c r="T118" s="234"/>
      <c r="U118" s="184">
        <f t="shared" si="32"/>
        <v>0</v>
      </c>
      <c r="V118" s="234"/>
      <c r="W118" s="147">
        <f t="shared" si="33"/>
        <v>0</v>
      </c>
      <c r="X118" s="283"/>
      <c r="Y118" s="281">
        <f t="shared" si="34"/>
        <v>0</v>
      </c>
      <c r="Z118" s="183"/>
      <c r="AA118" s="184">
        <f t="shared" si="35"/>
        <v>0</v>
      </c>
      <c r="AB118" s="75"/>
      <c r="AC118" s="100">
        <f t="shared" si="36"/>
        <v>0</v>
      </c>
      <c r="AD118" s="107"/>
      <c r="AE118" s="147">
        <f t="shared" si="37"/>
        <v>0</v>
      </c>
      <c r="AF118" s="107"/>
      <c r="AG118" s="147">
        <f t="shared" si="38"/>
        <v>0</v>
      </c>
      <c r="AH118" s="107"/>
      <c r="AI118" s="147">
        <f t="shared" si="39"/>
        <v>0</v>
      </c>
      <c r="AJ118" s="289"/>
      <c r="AK118" s="146">
        <f t="shared" si="40"/>
        <v>0</v>
      </c>
      <c r="AL118" s="289"/>
      <c r="AM118" s="146">
        <f t="shared" si="41"/>
        <v>0</v>
      </c>
      <c r="AN118" s="107"/>
      <c r="AO118" s="147">
        <f t="shared" si="42"/>
        <v>0</v>
      </c>
      <c r="AP118" s="75"/>
      <c r="AQ118" s="100">
        <f t="shared" si="43"/>
        <v>0</v>
      </c>
      <c r="AR118" s="171"/>
      <c r="AS118" s="140">
        <f t="shared" si="44"/>
        <v>0</v>
      </c>
      <c r="AT118" s="83">
        <f t="shared" si="23"/>
        <v>0</v>
      </c>
    </row>
    <row r="119" spans="1:47" ht="15" customHeight="1">
      <c r="A119" s="91" t="s">
        <v>437</v>
      </c>
      <c r="B119" s="14" t="s">
        <v>66</v>
      </c>
      <c r="C119" s="18" t="s">
        <v>6</v>
      </c>
      <c r="D119" s="19">
        <v>100</v>
      </c>
      <c r="E119" s="20">
        <f t="shared" si="22"/>
        <v>0</v>
      </c>
      <c r="F119" s="75"/>
      <c r="G119" s="100">
        <f t="shared" si="27"/>
        <v>0</v>
      </c>
      <c r="H119" s="107"/>
      <c r="I119" s="147">
        <f t="shared" si="28"/>
        <v>0</v>
      </c>
      <c r="J119" s="214"/>
      <c r="K119" s="147">
        <f t="shared" si="29"/>
        <v>0</v>
      </c>
      <c r="L119" s="214"/>
      <c r="M119" s="147">
        <f t="shared" si="24"/>
        <v>0</v>
      </c>
      <c r="N119" s="214"/>
      <c r="O119" s="147">
        <f t="shared" si="25"/>
        <v>0</v>
      </c>
      <c r="P119" s="75"/>
      <c r="Q119" s="100">
        <f t="shared" si="30"/>
        <v>0</v>
      </c>
      <c r="R119" s="233"/>
      <c r="S119" s="184">
        <f t="shared" si="31"/>
        <v>0</v>
      </c>
      <c r="T119" s="234"/>
      <c r="U119" s="184">
        <f t="shared" si="32"/>
        <v>0</v>
      </c>
      <c r="V119" s="234"/>
      <c r="W119" s="184">
        <f t="shared" si="33"/>
        <v>0</v>
      </c>
      <c r="X119" s="283"/>
      <c r="Y119" s="281">
        <f t="shared" si="34"/>
        <v>0</v>
      </c>
      <c r="Z119" s="183"/>
      <c r="AA119" s="184">
        <f t="shared" si="35"/>
        <v>0</v>
      </c>
      <c r="AB119" s="75"/>
      <c r="AC119" s="100">
        <f t="shared" si="36"/>
        <v>0</v>
      </c>
      <c r="AD119" s="107"/>
      <c r="AE119" s="147">
        <f t="shared" si="37"/>
        <v>0</v>
      </c>
      <c r="AF119" s="107"/>
      <c r="AG119" s="147">
        <f t="shared" si="38"/>
        <v>0</v>
      </c>
      <c r="AH119" s="107"/>
      <c r="AI119" s="147">
        <f t="shared" si="39"/>
        <v>0</v>
      </c>
      <c r="AJ119" s="289"/>
      <c r="AK119" s="146">
        <f t="shared" si="40"/>
        <v>0</v>
      </c>
      <c r="AL119" s="289"/>
      <c r="AM119" s="146">
        <f t="shared" si="41"/>
        <v>0</v>
      </c>
      <c r="AN119" s="107"/>
      <c r="AO119" s="147">
        <f t="shared" si="42"/>
        <v>0</v>
      </c>
      <c r="AP119" s="75"/>
      <c r="AQ119" s="100">
        <f t="shared" si="43"/>
        <v>0</v>
      </c>
      <c r="AR119" s="171"/>
      <c r="AS119" s="140">
        <f t="shared" si="44"/>
        <v>0</v>
      </c>
      <c r="AT119" s="83">
        <f t="shared" si="23"/>
        <v>0</v>
      </c>
    </row>
    <row r="120" spans="1:47" ht="15" customHeight="1">
      <c r="A120" s="91" t="s">
        <v>438</v>
      </c>
      <c r="B120" s="14" t="s">
        <v>66</v>
      </c>
      <c r="C120" s="18" t="s">
        <v>9</v>
      </c>
      <c r="D120" s="19">
        <v>35</v>
      </c>
      <c r="E120" s="20">
        <f t="shared" si="22"/>
        <v>0</v>
      </c>
      <c r="F120" s="75"/>
      <c r="G120" s="100">
        <f t="shared" si="27"/>
        <v>0</v>
      </c>
      <c r="H120" s="107"/>
      <c r="I120" s="147">
        <f t="shared" si="28"/>
        <v>0</v>
      </c>
      <c r="J120" s="214"/>
      <c r="K120" s="147">
        <f t="shared" si="29"/>
        <v>0</v>
      </c>
      <c r="L120" s="214"/>
      <c r="M120" s="147">
        <f t="shared" si="24"/>
        <v>0</v>
      </c>
      <c r="N120" s="214"/>
      <c r="O120" s="147">
        <f t="shared" si="25"/>
        <v>0</v>
      </c>
      <c r="P120" s="75"/>
      <c r="Q120" s="100">
        <f t="shared" si="30"/>
        <v>0</v>
      </c>
      <c r="R120" s="233"/>
      <c r="S120" s="184">
        <f t="shared" si="31"/>
        <v>0</v>
      </c>
      <c r="T120" s="234"/>
      <c r="U120" s="184">
        <f t="shared" si="32"/>
        <v>0</v>
      </c>
      <c r="V120" s="234"/>
      <c r="W120" s="184">
        <f t="shared" si="33"/>
        <v>0</v>
      </c>
      <c r="X120" s="283"/>
      <c r="Y120" s="281">
        <f t="shared" si="34"/>
        <v>0</v>
      </c>
      <c r="Z120" s="183"/>
      <c r="AA120" s="184">
        <f t="shared" si="35"/>
        <v>0</v>
      </c>
      <c r="AB120" s="75"/>
      <c r="AC120" s="100">
        <f t="shared" si="36"/>
        <v>0</v>
      </c>
      <c r="AD120" s="107"/>
      <c r="AE120" s="147">
        <f t="shared" si="37"/>
        <v>0</v>
      </c>
      <c r="AF120" s="107"/>
      <c r="AG120" s="147">
        <f t="shared" si="38"/>
        <v>0</v>
      </c>
      <c r="AH120" s="107"/>
      <c r="AI120" s="147">
        <f t="shared" si="39"/>
        <v>0</v>
      </c>
      <c r="AJ120" s="289"/>
      <c r="AK120" s="146">
        <f t="shared" si="40"/>
        <v>0</v>
      </c>
      <c r="AL120" s="289"/>
      <c r="AM120" s="146">
        <f t="shared" si="41"/>
        <v>0</v>
      </c>
      <c r="AN120" s="107"/>
      <c r="AO120" s="147">
        <f t="shared" si="42"/>
        <v>0</v>
      </c>
      <c r="AP120" s="75"/>
      <c r="AQ120" s="100">
        <f t="shared" si="43"/>
        <v>0</v>
      </c>
      <c r="AR120" s="171"/>
      <c r="AS120" s="140">
        <f t="shared" si="44"/>
        <v>0</v>
      </c>
      <c r="AT120" s="83">
        <f t="shared" si="23"/>
        <v>0</v>
      </c>
    </row>
    <row r="121" spans="1:47" ht="15" customHeight="1">
      <c r="A121" s="91" t="s">
        <v>442</v>
      </c>
      <c r="B121" s="14" t="s">
        <v>66</v>
      </c>
      <c r="C121" s="18" t="s">
        <v>4</v>
      </c>
      <c r="D121" s="19">
        <v>140</v>
      </c>
      <c r="E121" s="20">
        <f t="shared" si="22"/>
        <v>3.5</v>
      </c>
      <c r="F121" s="75"/>
      <c r="G121" s="100">
        <f t="shared" si="27"/>
        <v>0</v>
      </c>
      <c r="H121" s="107"/>
      <c r="I121" s="147">
        <f t="shared" si="28"/>
        <v>0</v>
      </c>
      <c r="J121" s="214"/>
      <c r="K121" s="147">
        <f t="shared" si="29"/>
        <v>0</v>
      </c>
      <c r="L121" s="214">
        <v>3.5</v>
      </c>
      <c r="M121" s="147">
        <f t="shared" si="24"/>
        <v>490</v>
      </c>
      <c r="N121" s="214"/>
      <c r="O121" s="147">
        <f t="shared" si="25"/>
        <v>0</v>
      </c>
      <c r="P121" s="75"/>
      <c r="Q121" s="100">
        <f t="shared" si="30"/>
        <v>0</v>
      </c>
      <c r="R121" s="233"/>
      <c r="S121" s="184">
        <f t="shared" si="31"/>
        <v>0</v>
      </c>
      <c r="T121" s="234"/>
      <c r="U121" s="184">
        <f t="shared" si="32"/>
        <v>0</v>
      </c>
      <c r="V121" s="234"/>
      <c r="W121" s="184">
        <f t="shared" si="33"/>
        <v>0</v>
      </c>
      <c r="X121" s="283"/>
      <c r="Y121" s="281">
        <f t="shared" si="34"/>
        <v>0</v>
      </c>
      <c r="Z121" s="183"/>
      <c r="AA121" s="184">
        <f t="shared" si="35"/>
        <v>0</v>
      </c>
      <c r="AB121" s="75"/>
      <c r="AC121" s="100">
        <f t="shared" si="36"/>
        <v>0</v>
      </c>
      <c r="AD121" s="107"/>
      <c r="AE121" s="147">
        <f t="shared" si="37"/>
        <v>0</v>
      </c>
      <c r="AF121" s="107"/>
      <c r="AG121" s="147">
        <f t="shared" si="38"/>
        <v>0</v>
      </c>
      <c r="AH121" s="107"/>
      <c r="AI121" s="147">
        <f t="shared" si="39"/>
        <v>0</v>
      </c>
      <c r="AJ121" s="289"/>
      <c r="AK121" s="146">
        <f t="shared" si="40"/>
        <v>0</v>
      </c>
      <c r="AL121" s="289"/>
      <c r="AM121" s="146">
        <f t="shared" si="41"/>
        <v>0</v>
      </c>
      <c r="AN121" s="107"/>
      <c r="AO121" s="147">
        <f t="shared" si="42"/>
        <v>0</v>
      </c>
      <c r="AP121" s="75"/>
      <c r="AQ121" s="100">
        <f t="shared" si="43"/>
        <v>0</v>
      </c>
      <c r="AR121" s="171"/>
      <c r="AS121" s="140">
        <f t="shared" si="44"/>
        <v>0</v>
      </c>
      <c r="AT121" s="83">
        <f t="shared" si="23"/>
        <v>490</v>
      </c>
    </row>
    <row r="122" spans="1:47" ht="15" customHeight="1">
      <c r="A122" s="91" t="s">
        <v>447</v>
      </c>
      <c r="B122" s="14" t="s">
        <v>66</v>
      </c>
      <c r="C122" s="18" t="s">
        <v>9</v>
      </c>
      <c r="D122" s="19">
        <v>35</v>
      </c>
      <c r="E122" s="20">
        <f t="shared" si="22"/>
        <v>0</v>
      </c>
      <c r="F122" s="75"/>
      <c r="G122" s="100">
        <f t="shared" si="27"/>
        <v>0</v>
      </c>
      <c r="H122" s="107"/>
      <c r="I122" s="147">
        <f t="shared" si="28"/>
        <v>0</v>
      </c>
      <c r="J122" s="214"/>
      <c r="K122" s="147">
        <f t="shared" si="29"/>
        <v>0</v>
      </c>
      <c r="L122" s="214"/>
      <c r="M122" s="147">
        <f t="shared" si="24"/>
        <v>0</v>
      </c>
      <c r="N122" s="214"/>
      <c r="O122" s="147">
        <f t="shared" si="25"/>
        <v>0</v>
      </c>
      <c r="P122" s="75"/>
      <c r="Q122" s="100">
        <f t="shared" si="30"/>
        <v>0</v>
      </c>
      <c r="R122" s="233"/>
      <c r="S122" s="184">
        <f t="shared" si="31"/>
        <v>0</v>
      </c>
      <c r="T122" s="234"/>
      <c r="U122" s="184">
        <f t="shared" si="32"/>
        <v>0</v>
      </c>
      <c r="V122" s="234"/>
      <c r="W122" s="184">
        <f t="shared" si="33"/>
        <v>0</v>
      </c>
      <c r="X122" s="283"/>
      <c r="Y122" s="281">
        <f t="shared" si="34"/>
        <v>0</v>
      </c>
      <c r="Z122" s="183"/>
      <c r="AA122" s="184">
        <f t="shared" si="35"/>
        <v>0</v>
      </c>
      <c r="AB122" s="75"/>
      <c r="AC122" s="100">
        <f t="shared" si="36"/>
        <v>0</v>
      </c>
      <c r="AD122" s="107"/>
      <c r="AE122" s="147">
        <f t="shared" si="37"/>
        <v>0</v>
      </c>
      <c r="AF122" s="107"/>
      <c r="AG122" s="147">
        <f t="shared" si="38"/>
        <v>0</v>
      </c>
      <c r="AH122" s="107"/>
      <c r="AI122" s="147">
        <f t="shared" si="39"/>
        <v>0</v>
      </c>
      <c r="AJ122" s="289"/>
      <c r="AK122" s="146">
        <f t="shared" si="40"/>
        <v>0</v>
      </c>
      <c r="AL122" s="289"/>
      <c r="AM122" s="146">
        <f t="shared" si="41"/>
        <v>0</v>
      </c>
      <c r="AN122" s="107"/>
      <c r="AO122" s="147">
        <f t="shared" si="42"/>
        <v>0</v>
      </c>
      <c r="AP122" s="75"/>
      <c r="AQ122" s="100">
        <f t="shared" si="43"/>
        <v>0</v>
      </c>
      <c r="AR122" s="171"/>
      <c r="AS122" s="140">
        <f t="shared" si="44"/>
        <v>0</v>
      </c>
      <c r="AT122" s="83">
        <f t="shared" si="23"/>
        <v>0</v>
      </c>
    </row>
    <row r="123" spans="1:47" ht="15" customHeight="1">
      <c r="A123" s="91" t="s">
        <v>450</v>
      </c>
      <c r="B123" s="14" t="s">
        <v>66</v>
      </c>
      <c r="C123" s="18" t="s">
        <v>8</v>
      </c>
      <c r="D123" s="19">
        <v>60</v>
      </c>
      <c r="E123" s="20">
        <f t="shared" si="22"/>
        <v>0</v>
      </c>
      <c r="F123" s="75"/>
      <c r="G123" s="100">
        <f t="shared" si="27"/>
        <v>0</v>
      </c>
      <c r="H123" s="107"/>
      <c r="I123" s="147">
        <f t="shared" si="28"/>
        <v>0</v>
      </c>
      <c r="J123" s="214"/>
      <c r="K123" s="147">
        <f t="shared" si="29"/>
        <v>0</v>
      </c>
      <c r="L123" s="214"/>
      <c r="M123" s="147">
        <f t="shared" si="24"/>
        <v>0</v>
      </c>
      <c r="N123" s="214"/>
      <c r="O123" s="147">
        <f t="shared" si="25"/>
        <v>0</v>
      </c>
      <c r="P123" s="75"/>
      <c r="Q123" s="100">
        <f t="shared" si="30"/>
        <v>0</v>
      </c>
      <c r="R123" s="233"/>
      <c r="S123" s="184">
        <f t="shared" si="31"/>
        <v>0</v>
      </c>
      <c r="T123" s="234"/>
      <c r="U123" s="184">
        <f t="shared" si="32"/>
        <v>0</v>
      </c>
      <c r="V123" s="234"/>
      <c r="W123" s="184">
        <f t="shared" si="33"/>
        <v>0</v>
      </c>
      <c r="X123" s="283"/>
      <c r="Y123" s="281">
        <f t="shared" si="34"/>
        <v>0</v>
      </c>
      <c r="Z123" s="183"/>
      <c r="AA123" s="184">
        <f t="shared" si="35"/>
        <v>0</v>
      </c>
      <c r="AB123" s="75"/>
      <c r="AC123" s="100">
        <f t="shared" si="36"/>
        <v>0</v>
      </c>
      <c r="AD123" s="107"/>
      <c r="AE123" s="147">
        <f t="shared" si="37"/>
        <v>0</v>
      </c>
      <c r="AF123" s="107"/>
      <c r="AG123" s="147">
        <f t="shared" si="38"/>
        <v>0</v>
      </c>
      <c r="AH123" s="107"/>
      <c r="AI123" s="147">
        <f t="shared" si="39"/>
        <v>0</v>
      </c>
      <c r="AJ123" s="289"/>
      <c r="AK123" s="146">
        <f t="shared" si="40"/>
        <v>0</v>
      </c>
      <c r="AL123" s="289"/>
      <c r="AM123" s="146">
        <f t="shared" si="41"/>
        <v>0</v>
      </c>
      <c r="AN123" s="107"/>
      <c r="AO123" s="147">
        <f t="shared" si="42"/>
        <v>0</v>
      </c>
      <c r="AP123" s="75"/>
      <c r="AQ123" s="100">
        <f t="shared" si="43"/>
        <v>0</v>
      </c>
      <c r="AR123" s="171"/>
      <c r="AS123" s="140">
        <f t="shared" si="44"/>
        <v>0</v>
      </c>
      <c r="AT123" s="83">
        <f t="shared" si="23"/>
        <v>0</v>
      </c>
    </row>
    <row r="124" spans="1:47" ht="15" customHeight="1">
      <c r="A124" s="91" t="s">
        <v>452</v>
      </c>
      <c r="B124" s="14" t="s">
        <v>66</v>
      </c>
      <c r="C124" s="18" t="s">
        <v>8</v>
      </c>
      <c r="D124" s="19">
        <v>60</v>
      </c>
      <c r="E124" s="20">
        <f t="shared" si="22"/>
        <v>17</v>
      </c>
      <c r="F124" s="75"/>
      <c r="G124" s="100">
        <f t="shared" si="27"/>
        <v>0</v>
      </c>
      <c r="H124" s="107"/>
      <c r="I124" s="147">
        <f t="shared" si="28"/>
        <v>0</v>
      </c>
      <c r="J124" s="214"/>
      <c r="K124" s="147">
        <f t="shared" si="29"/>
        <v>0</v>
      </c>
      <c r="L124" s="214"/>
      <c r="M124" s="147">
        <f t="shared" si="24"/>
        <v>0</v>
      </c>
      <c r="N124" s="214"/>
      <c r="O124" s="147">
        <f t="shared" si="25"/>
        <v>0</v>
      </c>
      <c r="P124" s="75"/>
      <c r="Q124" s="100">
        <f t="shared" si="30"/>
        <v>0</v>
      </c>
      <c r="R124" s="233"/>
      <c r="S124" s="184">
        <f t="shared" si="31"/>
        <v>0</v>
      </c>
      <c r="T124" s="234"/>
      <c r="U124" s="184">
        <f t="shared" si="32"/>
        <v>0</v>
      </c>
      <c r="V124" s="234">
        <v>17</v>
      </c>
      <c r="W124" s="184">
        <f t="shared" si="33"/>
        <v>1020</v>
      </c>
      <c r="X124" s="283"/>
      <c r="Y124" s="281">
        <f t="shared" si="34"/>
        <v>0</v>
      </c>
      <c r="Z124" s="183"/>
      <c r="AA124" s="184">
        <f t="shared" si="35"/>
        <v>0</v>
      </c>
      <c r="AB124" s="75"/>
      <c r="AC124" s="100">
        <f t="shared" si="36"/>
        <v>0</v>
      </c>
      <c r="AD124" s="107"/>
      <c r="AE124" s="147">
        <f t="shared" si="37"/>
        <v>0</v>
      </c>
      <c r="AF124" s="107"/>
      <c r="AG124" s="147">
        <f t="shared" si="38"/>
        <v>0</v>
      </c>
      <c r="AH124" s="107"/>
      <c r="AI124" s="147">
        <f t="shared" si="39"/>
        <v>0</v>
      </c>
      <c r="AJ124" s="289"/>
      <c r="AK124" s="146">
        <f t="shared" si="40"/>
        <v>0</v>
      </c>
      <c r="AL124" s="289"/>
      <c r="AM124" s="146">
        <f t="shared" si="41"/>
        <v>0</v>
      </c>
      <c r="AN124" s="107"/>
      <c r="AO124" s="147">
        <f t="shared" si="42"/>
        <v>0</v>
      </c>
      <c r="AP124" s="75"/>
      <c r="AQ124" s="100">
        <f t="shared" si="43"/>
        <v>0</v>
      </c>
      <c r="AR124" s="171"/>
      <c r="AS124" s="140">
        <f t="shared" si="44"/>
        <v>0</v>
      </c>
      <c r="AT124" s="83">
        <f t="shared" si="23"/>
        <v>1020</v>
      </c>
    </row>
    <row r="125" spans="1:47" ht="15" customHeight="1">
      <c r="A125" s="85"/>
      <c r="B125" s="14"/>
      <c r="C125" s="18"/>
      <c r="D125" s="19"/>
      <c r="E125" s="20">
        <f t="shared" si="22"/>
        <v>0</v>
      </c>
      <c r="F125" s="75"/>
      <c r="G125" s="100">
        <f t="shared" si="27"/>
        <v>0</v>
      </c>
      <c r="H125" s="107"/>
      <c r="I125" s="147">
        <f t="shared" si="28"/>
        <v>0</v>
      </c>
      <c r="J125" s="214"/>
      <c r="K125" s="147">
        <f t="shared" si="29"/>
        <v>0</v>
      </c>
      <c r="L125" s="214"/>
      <c r="M125" s="147">
        <f t="shared" si="24"/>
        <v>0</v>
      </c>
      <c r="N125" s="214"/>
      <c r="O125" s="147">
        <f t="shared" si="25"/>
        <v>0</v>
      </c>
      <c r="P125" s="75"/>
      <c r="Q125" s="100">
        <f t="shared" si="30"/>
        <v>0</v>
      </c>
      <c r="R125" s="233"/>
      <c r="S125" s="184">
        <f t="shared" si="31"/>
        <v>0</v>
      </c>
      <c r="T125" s="234"/>
      <c r="U125" s="184">
        <f t="shared" si="32"/>
        <v>0</v>
      </c>
      <c r="V125" s="234"/>
      <c r="W125" s="184">
        <f t="shared" si="33"/>
        <v>0</v>
      </c>
      <c r="X125" s="283"/>
      <c r="Y125" s="281">
        <f t="shared" si="34"/>
        <v>0</v>
      </c>
      <c r="Z125" s="183"/>
      <c r="AA125" s="184">
        <f t="shared" si="35"/>
        <v>0</v>
      </c>
      <c r="AB125" s="75"/>
      <c r="AC125" s="100">
        <f t="shared" si="36"/>
        <v>0</v>
      </c>
      <c r="AD125" s="107"/>
      <c r="AE125" s="147">
        <f t="shared" si="37"/>
        <v>0</v>
      </c>
      <c r="AF125" s="107"/>
      <c r="AG125" s="147">
        <f t="shared" si="38"/>
        <v>0</v>
      </c>
      <c r="AH125" s="107"/>
      <c r="AI125" s="147">
        <f t="shared" si="39"/>
        <v>0</v>
      </c>
      <c r="AJ125" s="289"/>
      <c r="AK125" s="146">
        <f t="shared" si="40"/>
        <v>0</v>
      </c>
      <c r="AL125" s="288"/>
      <c r="AM125" s="146">
        <f t="shared" si="41"/>
        <v>0</v>
      </c>
      <c r="AN125" s="107"/>
      <c r="AO125" s="147">
        <f t="shared" si="42"/>
        <v>0</v>
      </c>
      <c r="AP125" s="75"/>
      <c r="AQ125" s="100">
        <f t="shared" si="43"/>
        <v>0</v>
      </c>
      <c r="AR125" s="171"/>
      <c r="AS125" s="140">
        <f t="shared" si="44"/>
        <v>0</v>
      </c>
      <c r="AT125" s="83">
        <f t="shared" si="23"/>
        <v>0</v>
      </c>
    </row>
    <row r="126" spans="1:47" s="62" customFormat="1" ht="15" customHeight="1">
      <c r="A126" s="86"/>
      <c r="C126" s="63" t="s">
        <v>155</v>
      </c>
      <c r="D126" s="57"/>
      <c r="E126" s="20">
        <f t="shared" ref="E126" si="46">F126+H126+J126+P126+R126+T126+AB126+AD126+AF126+AP126+AR126</f>
        <v>0</v>
      </c>
      <c r="F126" s="76">
        <f>SUM(F12:F125)</f>
        <v>0</v>
      </c>
      <c r="G126" s="77"/>
      <c r="H126" s="154">
        <f>SUM(H12:H125)</f>
        <v>0</v>
      </c>
      <c r="I126" s="155"/>
      <c r="J126" s="207">
        <f>SUM(J12:J125)</f>
        <v>0</v>
      </c>
      <c r="K126" s="207"/>
      <c r="L126" s="290">
        <f>SUM(L12:L125)</f>
        <v>74.5</v>
      </c>
      <c r="M126" s="207"/>
      <c r="N126" s="290">
        <f>SUM(N12:N125)</f>
        <v>85.5</v>
      </c>
      <c r="O126" s="207"/>
      <c r="P126" s="76">
        <f>SUM(P12:P125)</f>
        <v>0</v>
      </c>
      <c r="Q126" s="77"/>
      <c r="R126" s="185">
        <f>SUM(R12:R125)</f>
        <v>0</v>
      </c>
      <c r="S126" s="186"/>
      <c r="T126" s="212">
        <f>SUM(T12:T125)</f>
        <v>0</v>
      </c>
      <c r="U126" s="212"/>
      <c r="V126" s="279">
        <f>SUM(V12:V125)</f>
        <v>56.25</v>
      </c>
      <c r="W126" s="212"/>
      <c r="X126" s="284">
        <f>SUM(X12:X125)</f>
        <v>19</v>
      </c>
      <c r="Y126" s="212"/>
      <c r="Z126" s="279">
        <f>SUM(Z12:Z125)</f>
        <v>0.75</v>
      </c>
      <c r="AA126" s="212"/>
      <c r="AB126" s="76">
        <f>SUM(AB12:AB125)</f>
        <v>0</v>
      </c>
      <c r="AC126" s="77"/>
      <c r="AD126" s="154">
        <f>SUM(AD12:AD125)</f>
        <v>0</v>
      </c>
      <c r="AE126" s="155"/>
      <c r="AF126" s="154">
        <f>SUM(AF12:AF125)</f>
        <v>0</v>
      </c>
      <c r="AG126" s="155"/>
      <c r="AH126" s="285">
        <f>SUM(AH12:AH125)</f>
        <v>29.25</v>
      </c>
      <c r="AI126" s="155"/>
      <c r="AJ126" s="207">
        <f>SUM(AJ12:AJ125)</f>
        <v>6</v>
      </c>
      <c r="AK126" s="207"/>
      <c r="AL126" s="207">
        <f>SUM(AL12:AL125)</f>
        <v>6.75</v>
      </c>
      <c r="AM126" s="207"/>
      <c r="AN126" s="285">
        <f>SUM(AN12:AN125)</f>
        <v>17</v>
      </c>
      <c r="AO126" s="155"/>
      <c r="AP126" s="76">
        <f>SUM(AP12:AP125)</f>
        <v>0</v>
      </c>
      <c r="AQ126" s="77"/>
      <c r="AR126" s="77">
        <f>SUM(AR12:AR125)</f>
        <v>0</v>
      </c>
      <c r="AS126" s="77"/>
      <c r="AT126" s="77"/>
    </row>
    <row r="127" spans="1:47" ht="9.75" customHeight="1">
      <c r="A127" s="87"/>
      <c r="B127" s="40"/>
      <c r="C127" s="69"/>
      <c r="D127" s="70"/>
      <c r="E127" s="70"/>
      <c r="F127" s="78"/>
      <c r="G127" s="79"/>
      <c r="H127" s="156"/>
      <c r="I127" s="157"/>
      <c r="J127" s="208"/>
      <c r="K127" s="208"/>
      <c r="L127" s="208"/>
      <c r="M127" s="208"/>
      <c r="N127" s="208"/>
      <c r="O127" s="208"/>
      <c r="P127" s="78"/>
      <c r="Q127" s="79"/>
      <c r="R127" s="187"/>
      <c r="S127" s="188"/>
      <c r="T127" s="213"/>
      <c r="U127" s="213"/>
      <c r="V127" s="213"/>
      <c r="W127" s="213"/>
      <c r="X127" s="213"/>
      <c r="Y127" s="213"/>
      <c r="Z127" s="213"/>
      <c r="AA127" s="213"/>
      <c r="AB127" s="78"/>
      <c r="AC127" s="79"/>
      <c r="AD127" s="156"/>
      <c r="AE127" s="157"/>
      <c r="AF127" s="156"/>
      <c r="AG127" s="157"/>
      <c r="AH127" s="156"/>
      <c r="AI127" s="157"/>
      <c r="AJ127" s="208"/>
      <c r="AK127" s="208"/>
      <c r="AL127" s="208"/>
      <c r="AM127" s="208"/>
      <c r="AN127" s="156"/>
      <c r="AO127" s="157"/>
      <c r="AP127" s="78"/>
      <c r="AQ127" s="79"/>
      <c r="AR127" s="70"/>
      <c r="AS127" s="70"/>
      <c r="AT127" s="70"/>
      <c r="AU127" s="65"/>
    </row>
    <row r="128" spans="1:47" s="14" customFormat="1" ht="15" customHeight="1">
      <c r="A128" s="159"/>
      <c r="B128" s="159"/>
      <c r="C128" s="67" t="s">
        <v>156</v>
      </c>
      <c r="D128" s="160"/>
      <c r="E128" s="161"/>
      <c r="F128" s="80"/>
      <c r="G128" s="81">
        <f ca="1">SUM(G12:G127)</f>
        <v>0</v>
      </c>
      <c r="H128" s="80"/>
      <c r="I128" s="81">
        <f ca="1">SUM(I12:I127)</f>
        <v>0</v>
      </c>
      <c r="J128" s="97"/>
      <c r="K128" s="97">
        <f ca="1">SUM(K12:K127)</f>
        <v>0</v>
      </c>
      <c r="L128" s="97"/>
      <c r="M128" s="305">
        <f ca="1">SUM(M12:M127)</f>
        <v>6800</v>
      </c>
      <c r="N128" s="97"/>
      <c r="O128" s="305">
        <f ca="1">SUM(O12:O127)</f>
        <v>8042</v>
      </c>
      <c r="P128" s="80"/>
      <c r="Q128" s="81">
        <f ca="1">SUM(Q12:Q127)</f>
        <v>0</v>
      </c>
      <c r="R128" s="80"/>
      <c r="S128" s="81">
        <f ca="1">SUM(S12:S127)</f>
        <v>0</v>
      </c>
      <c r="T128" s="97"/>
      <c r="U128" s="97">
        <f ca="1">SUM(U12:U127)</f>
        <v>0</v>
      </c>
      <c r="V128" s="97"/>
      <c r="W128" s="305">
        <f ca="1">SUM(W12:W127)</f>
        <v>4447.5</v>
      </c>
      <c r="X128" s="280"/>
      <c r="Y128" s="305">
        <f ca="1">SUM(Y12:Y127)</f>
        <v>1919.5</v>
      </c>
      <c r="Z128" s="97"/>
      <c r="AA128" s="305">
        <f ca="1">SUM(AA12:AA127)</f>
        <v>105</v>
      </c>
      <c r="AB128" s="80"/>
      <c r="AC128" s="81">
        <f ca="1">SUM(AC12:AC127)</f>
        <v>0</v>
      </c>
      <c r="AD128" s="80"/>
      <c r="AE128" s="81">
        <f ca="1">SUM(AE12:AE127)</f>
        <v>0</v>
      </c>
      <c r="AF128" s="80"/>
      <c r="AG128" s="81">
        <f ca="1">SUM(AG12:AG127)</f>
        <v>0</v>
      </c>
      <c r="AH128" s="80"/>
      <c r="AI128" s="307">
        <f ca="1">SUM(AI12:AI127)</f>
        <v>2385</v>
      </c>
      <c r="AJ128" s="280"/>
      <c r="AK128" s="305">
        <f ca="1">SUM(AK12:AK127)</f>
        <v>645</v>
      </c>
      <c r="AL128" s="280"/>
      <c r="AM128" s="305">
        <f ca="1">SUM(AM12:AM127)</f>
        <v>778.5</v>
      </c>
      <c r="AN128" s="80"/>
      <c r="AO128" s="307">
        <f ca="1">SUM(AO12:AO127)</f>
        <v>1741.25</v>
      </c>
      <c r="AP128" s="80"/>
      <c r="AQ128" s="81">
        <f ca="1">SUM(AQ12:AQ127)</f>
        <v>0</v>
      </c>
      <c r="AR128" s="81"/>
      <c r="AS128" s="81">
        <f ca="1">SUM(AS12:AS127)</f>
        <v>0</v>
      </c>
      <c r="AT128" s="81">
        <f ca="1">SUM(AT13:AT127)</f>
        <v>26863.75</v>
      </c>
    </row>
    <row r="129" spans="1:46">
      <c r="C129" s="41" t="s">
        <v>25</v>
      </c>
      <c r="F129" s="41"/>
      <c r="G129" s="41"/>
      <c r="H129" s="41"/>
      <c r="I129" s="41"/>
      <c r="J129" s="41"/>
      <c r="K129" s="41"/>
      <c r="L129" s="41"/>
      <c r="M129" s="41"/>
      <c r="N129" s="41"/>
      <c r="O129" s="41"/>
      <c r="P129" s="41"/>
      <c r="Q129" s="41"/>
      <c r="R129" s="191"/>
      <c r="S129" s="191"/>
      <c r="T129" s="191"/>
      <c r="U129" s="191"/>
      <c r="V129" s="191"/>
      <c r="W129" s="191"/>
      <c r="X129" s="191"/>
      <c r="Y129" s="191"/>
      <c r="Z129" s="191"/>
      <c r="AA129" s="191"/>
      <c r="AB129" s="41"/>
      <c r="AC129" s="41"/>
      <c r="AD129" s="41"/>
      <c r="AE129" s="41"/>
      <c r="AF129" s="41"/>
      <c r="AG129" s="41"/>
      <c r="AH129" s="41"/>
      <c r="AI129" s="41"/>
      <c r="AJ129" s="41"/>
      <c r="AK129" s="41"/>
      <c r="AL129" s="41"/>
      <c r="AM129" s="41"/>
      <c r="AN129" s="41"/>
      <c r="AO129" s="41"/>
      <c r="AP129" s="41"/>
      <c r="AQ129" s="41"/>
      <c r="AR129" s="41"/>
      <c r="AS129" s="41"/>
      <c r="AT129" s="42">
        <f ca="1">SUM(G128:AS128)</f>
        <v>26863.75</v>
      </c>
    </row>
    <row r="130" spans="1:46">
      <c r="C130" s="56"/>
      <c r="F130" s="56"/>
      <c r="G130" s="56"/>
      <c r="H130" s="158"/>
      <c r="I130" s="158"/>
      <c r="J130" s="158"/>
      <c r="K130" s="158"/>
      <c r="L130" s="158"/>
      <c r="M130" s="158"/>
      <c r="N130" s="158"/>
      <c r="O130" s="158"/>
      <c r="P130" s="56"/>
      <c r="Q130" s="56"/>
      <c r="R130" s="192"/>
      <c r="S130" s="192"/>
      <c r="T130" s="192"/>
      <c r="U130" s="192"/>
      <c r="V130" s="192"/>
      <c r="W130" s="192"/>
      <c r="X130" s="192"/>
      <c r="Y130" s="192"/>
      <c r="Z130" s="192"/>
      <c r="AA130" s="192"/>
      <c r="AB130" s="56"/>
      <c r="AC130" s="56"/>
      <c r="AD130" s="158"/>
      <c r="AE130" s="158"/>
      <c r="AF130" s="158"/>
      <c r="AG130" s="158"/>
      <c r="AH130" s="158"/>
      <c r="AI130" s="158"/>
      <c r="AJ130" s="158"/>
      <c r="AK130" s="158"/>
      <c r="AL130" s="158"/>
      <c r="AM130" s="158"/>
      <c r="AN130" s="158"/>
      <c r="AO130" s="158"/>
      <c r="AP130" s="56"/>
      <c r="AQ130" s="56"/>
      <c r="AR130" s="56"/>
      <c r="AS130" s="56"/>
    </row>
    <row r="131" spans="1:46">
      <c r="A131" s="218" t="s">
        <v>309</v>
      </c>
      <c r="AT131" s="19"/>
    </row>
    <row r="133" spans="1:46">
      <c r="AT133" s="19">
        <f ca="1">SUM(F128:AS128)</f>
        <v>26863.75</v>
      </c>
    </row>
    <row r="135" spans="1:46">
      <c r="S135" s="193">
        <f>SUM(S131:S134)</f>
        <v>0</v>
      </c>
      <c r="AN135" s="127" t="s">
        <v>412</v>
      </c>
    </row>
    <row r="140" spans="1:46">
      <c r="AT140" s="21">
        <f>SUM(AT138-AT137)</f>
        <v>0</v>
      </c>
    </row>
  </sheetData>
  <autoFilter ref="A12:AT128" xr:uid="{00000000-0009-0000-0000-000053000000}"/>
  <mergeCells count="22"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  <mergeCell ref="AL10:AM10"/>
    <mergeCell ref="AN10:AO10"/>
    <mergeCell ref="AP10:AQ10"/>
    <mergeCell ref="AR10:AS10"/>
    <mergeCell ref="Z10:AA10"/>
    <mergeCell ref="AB10:AC10"/>
    <mergeCell ref="AD10:AE10"/>
    <mergeCell ref="AF10:AG10"/>
    <mergeCell ref="AH10:AI10"/>
    <mergeCell ref="AJ10:AK10"/>
  </mergeCells>
  <dataValidations disablePrompts="1" count="3">
    <dataValidation type="list" allowBlank="1" showInputMessage="1" showErrorMessage="1" sqref="D12" xr:uid="{00000000-0002-0000-5300-000000000000}">
      <formula1>Jahr</formula1>
    </dataValidation>
    <dataValidation type="list" allowBlank="1" showInputMessage="1" showErrorMessage="1" sqref="C12" xr:uid="{00000000-0002-0000-5300-000001000000}">
      <formula1>Kategorie</formula1>
    </dataValidation>
    <dataValidation type="list" allowBlank="1" showInputMessage="1" showErrorMessage="1" sqref="A13:A128" xr:uid="{00000000-0002-0000-53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>
    <tabColor rgb="FFFF0000"/>
    <pageSetUpPr fitToPage="1"/>
  </sheetPr>
  <dimension ref="A1:AX146"/>
  <sheetViews>
    <sheetView topLeftCell="A102" zoomScale="120" zoomScaleNormal="120" zoomScaleSheetLayoutView="100" workbookViewId="0">
      <pane xSplit="1" topLeftCell="AF1" activePane="topRight" state="frozen"/>
      <selection pane="topRight" activeCell="AY143" sqref="AY14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3" width="9.7109375" style="127" customWidth="1"/>
    <col min="44" max="47" width="9.7109375" style="21" customWidth="1"/>
    <col min="48" max="48" width="11.85546875" style="21" customWidth="1"/>
    <col min="49" max="49" width="9.7109375" customWidth="1"/>
  </cols>
  <sheetData>
    <row r="1" spans="1:5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3"/>
      <c r="AS1" s="3"/>
      <c r="AT1" s="3"/>
      <c r="AU1" s="3"/>
      <c r="AV1" s="3"/>
      <c r="AW1" s="3"/>
    </row>
    <row r="2" spans="1:50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</row>
    <row r="3" spans="1:50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</row>
    <row r="4" spans="1:50" s="15" customFormat="1" ht="15">
      <c r="A4" s="106" t="s">
        <v>159</v>
      </c>
      <c r="B4" s="316" t="str">
        <f>IF(Vertragsdaten!B6="","",Vertragsdaten!B6)</f>
        <v>EP SIEP</v>
      </c>
      <c r="C4" s="316"/>
      <c r="D4" s="316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59"/>
      <c r="AS4" s="59"/>
      <c r="AT4" s="59"/>
      <c r="AU4" s="59"/>
      <c r="AV4" s="59"/>
      <c r="AW4" s="59"/>
    </row>
    <row r="5" spans="1:50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</row>
    <row r="6" spans="1:5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84"/>
      <c r="AW6" s="84"/>
    </row>
    <row r="7" spans="1:50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V7" s="64"/>
      <c r="AW7" s="64"/>
    </row>
    <row r="8" spans="1:50" s="8" customFormat="1" ht="15">
      <c r="A8" s="106" t="s">
        <v>161</v>
      </c>
      <c r="B8" s="354">
        <v>44927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84"/>
      <c r="AW8" s="84"/>
    </row>
    <row r="9" spans="1:50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/>
      <c r="AS9"/>
      <c r="AT9"/>
      <c r="AU9"/>
      <c r="AV9"/>
    </row>
    <row r="10" spans="1:5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52" t="s">
        <v>196</v>
      </c>
      <c r="AS10" s="353"/>
      <c r="AT10" s="352" t="s">
        <v>297</v>
      </c>
      <c r="AU10" s="353"/>
      <c r="AV10"/>
    </row>
    <row r="11" spans="1:5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72"/>
      <c r="AS11" s="73"/>
      <c r="AT11" s="66"/>
      <c r="AU11" s="66"/>
      <c r="AV11"/>
    </row>
    <row r="12" spans="1:5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82" t="s">
        <v>23</v>
      </c>
      <c r="AS12" s="13" t="s">
        <v>157</v>
      </c>
      <c r="AT12" s="13" t="s">
        <v>23</v>
      </c>
      <c r="AU12" s="13" t="s">
        <v>157</v>
      </c>
      <c r="AV12" s="61" t="s">
        <v>154</v>
      </c>
    </row>
    <row r="13" spans="1:5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F13+H13+J13+L13+N13++V13+Z13+AH13+AP13+P13+R13+T13+AB13+AD13+AF13+AJ13+AR13+AT13+X13+AL13+AN13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0"/>
      <c r="AS13" s="99">
        <f ca="1">IF($D13="",0,$D13*AR13)</f>
        <v>0</v>
      </c>
      <c r="AT13" s="171"/>
      <c r="AU13" s="140">
        <f ca="1">IF($D13="",0,$D13*AT13)</f>
        <v>0</v>
      </c>
      <c r="AV13" s="83">
        <f t="shared" ref="AV13:AV82" ca="1" si="1">IF(D13="",0,D13*E13)</f>
        <v>0</v>
      </c>
      <c r="AX13" s="71"/>
    </row>
    <row r="14" spans="1:5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F14+H14+J14+L14+N14++V14+Z14+AH14+AP14+P14+R14+T14+AB14+AD14+AF14+AJ14+AR14+AT14+X14+AL14+AN14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04"/>
      <c r="AS14" s="100">
        <f t="shared" ref="AS14:AS88" ca="1" si="21">IF($D14="",0,$D14*AR14)</f>
        <v>0</v>
      </c>
      <c r="AT14" s="171"/>
      <c r="AU14" s="140">
        <f ca="1">IF($D14="",0,$D14*AT14)</f>
        <v>0</v>
      </c>
      <c r="AV14" s="83">
        <f t="shared" ca="1" si="1"/>
        <v>0</v>
      </c>
    </row>
    <row r="15" spans="1:50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04"/>
      <c r="AS15" s="100">
        <f t="shared" ca="1" si="21"/>
        <v>0</v>
      </c>
      <c r="AT15" s="171"/>
      <c r="AU15" s="140">
        <f ca="1">IF($D15="",0,$D15*AT15)</f>
        <v>0</v>
      </c>
      <c r="AV15" s="83">
        <f t="shared" ca="1" si="1"/>
        <v>0</v>
      </c>
    </row>
    <row r="16" spans="1:50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7.5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7.5</v>
      </c>
      <c r="Y16" s="147">
        <f t="shared" ca="1" si="11"/>
        <v>885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04"/>
      <c r="AS16" s="100">
        <f t="shared" ca="1" si="21"/>
        <v>0</v>
      </c>
      <c r="AT16" s="171"/>
      <c r="AU16" s="140">
        <f t="shared" ref="AU16:AU88" ca="1" si="22">IF($D16="",0,$D16*AT16)</f>
        <v>0</v>
      </c>
      <c r="AV16" s="83">
        <f t="shared" ca="1" si="1"/>
        <v>885</v>
      </c>
    </row>
    <row r="17" spans="1:48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04"/>
      <c r="AS17" s="100">
        <f t="shared" ca="1" si="21"/>
        <v>0</v>
      </c>
      <c r="AT17" s="171"/>
      <c r="AU17" s="140">
        <f t="shared" ca="1" si="22"/>
        <v>0</v>
      </c>
      <c r="AV17" s="83">
        <f t="shared" ca="1" si="1"/>
        <v>0</v>
      </c>
    </row>
    <row r="18" spans="1:48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04"/>
      <c r="AS18" s="100">
        <f t="shared" si="21"/>
        <v>0</v>
      </c>
      <c r="AT18" s="171"/>
      <c r="AU18" s="140">
        <f>IF($D18="",0,$D18*AT18)</f>
        <v>0</v>
      </c>
      <c r="AV18" s="83">
        <f t="shared" si="1"/>
        <v>0</v>
      </c>
    </row>
    <row r="19" spans="1:48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65.75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25</v>
      </c>
      <c r="O19" s="147">
        <f t="shared" ca="1" si="6"/>
        <v>3500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11</v>
      </c>
      <c r="AI19" s="147">
        <f t="shared" ca="1" si="16"/>
        <v>1540</v>
      </c>
      <c r="AJ19" s="288">
        <v>8</v>
      </c>
      <c r="AK19" s="147">
        <f t="shared" ca="1" si="17"/>
        <v>1120</v>
      </c>
      <c r="AL19" s="288">
        <v>11.75</v>
      </c>
      <c r="AM19" s="147">
        <f t="shared" ca="1" si="18"/>
        <v>1645</v>
      </c>
      <c r="AN19" s="288"/>
      <c r="AO19" s="147">
        <f t="shared" ca="1" si="19"/>
        <v>0</v>
      </c>
      <c r="AP19" s="122">
        <v>10</v>
      </c>
      <c r="AQ19" s="147">
        <f t="shared" ca="1" si="20"/>
        <v>1400</v>
      </c>
      <c r="AR19" s="104"/>
      <c r="AS19" s="100">
        <f t="shared" ca="1" si="21"/>
        <v>0</v>
      </c>
      <c r="AT19" s="171"/>
      <c r="AU19" s="140">
        <f ca="1">IF($D19="",0,$D19*AT19)</f>
        <v>0</v>
      </c>
      <c r="AV19" s="83">
        <f t="shared" ca="1" si="1"/>
        <v>9205</v>
      </c>
    </row>
    <row r="20" spans="1:48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04"/>
      <c r="AS20" s="100">
        <f t="shared" ca="1" si="21"/>
        <v>0</v>
      </c>
      <c r="AT20" s="171"/>
      <c r="AU20" s="140">
        <f t="shared" ca="1" si="22"/>
        <v>0</v>
      </c>
      <c r="AV20" s="83">
        <f t="shared" ca="1" si="1"/>
        <v>0</v>
      </c>
    </row>
    <row r="21" spans="1:48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04"/>
      <c r="AS21" s="100">
        <f t="shared" ca="1" si="21"/>
        <v>0</v>
      </c>
      <c r="AT21" s="171"/>
      <c r="AU21" s="140">
        <f t="shared" ca="1" si="22"/>
        <v>0</v>
      </c>
      <c r="AV21" s="83">
        <f t="shared" ca="1" si="1"/>
        <v>0</v>
      </c>
    </row>
    <row r="22" spans="1:48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7.75</v>
      </c>
      <c r="F22" s="107"/>
      <c r="G22" s="100">
        <f t="shared" ref="G22" ca="1" si="23">IF($D22="",0,$D22*F22)</f>
        <v>0</v>
      </c>
      <c r="H22" s="122"/>
      <c r="I22" s="147">
        <f t="shared" ref="I22" ca="1" si="24">IF($D22="",0,$D22*H22)</f>
        <v>0</v>
      </c>
      <c r="J22" s="122"/>
      <c r="K22" s="147">
        <f t="shared" ref="K22" ca="1" si="25">IF($D22="",0,$D22*J22)</f>
        <v>0</v>
      </c>
      <c r="L22" s="122"/>
      <c r="M22" s="147">
        <f t="shared" ref="M22" ca="1" si="26">IF($D22="",0,$D22*L22)</f>
        <v>0</v>
      </c>
      <c r="N22" s="122"/>
      <c r="O22" s="147">
        <f t="shared" ref="O22" ca="1" si="27">IF($D22="",0,$D22*N22)</f>
        <v>0</v>
      </c>
      <c r="P22" s="104"/>
      <c r="Q22" s="100">
        <f t="shared" ref="Q22" ca="1" si="28">IF($D22="",0,$D22*P22)</f>
        <v>0</v>
      </c>
      <c r="R22" s="183"/>
      <c r="S22" s="184">
        <f t="shared" ref="S22" ca="1" si="29">IF($D22="",0,$D22*R22)</f>
        <v>0</v>
      </c>
      <c r="T22" s="183"/>
      <c r="U22" s="184">
        <f t="shared" ref="U22" ca="1" si="30">IF($D22="",0,$D22*T22)</f>
        <v>0</v>
      </c>
      <c r="V22" s="122"/>
      <c r="W22" s="147">
        <f t="shared" ref="W22" ca="1" si="31">IF($D22="",0,$D22*V22)</f>
        <v>0</v>
      </c>
      <c r="X22" s="122"/>
      <c r="Y22" s="147">
        <f t="shared" ref="Y22" ca="1" si="32">IF($D22="",0,$D22*X22)</f>
        <v>0</v>
      </c>
      <c r="Z22" s="122"/>
      <c r="AA22" s="184">
        <f t="shared" ref="AA22" ca="1" si="33">IF($D22="",0,$D22*Z22)</f>
        <v>0</v>
      </c>
      <c r="AB22" s="104"/>
      <c r="AC22" s="100">
        <f t="shared" ref="AC22" ca="1" si="34">IF($D22="",0,$D22*AB22)</f>
        <v>0</v>
      </c>
      <c r="AD22" s="122"/>
      <c r="AE22" s="147">
        <f t="shared" ref="AE22" ca="1" si="35">IF($D22="",0,$D22*AD22)</f>
        <v>0</v>
      </c>
      <c r="AF22" s="122"/>
      <c r="AG22" s="147">
        <f t="shared" ref="AG22" ca="1" si="36">IF($D22="",0,$D22*AF22)</f>
        <v>0</v>
      </c>
      <c r="AH22" s="122"/>
      <c r="AI22" s="147">
        <f t="shared" ref="AI22" ca="1" si="37">IF($D22="",0,$D22*AH22)</f>
        <v>0</v>
      </c>
      <c r="AJ22" s="288">
        <v>7</v>
      </c>
      <c r="AK22" s="147">
        <f t="shared" ca="1" si="17"/>
        <v>826</v>
      </c>
      <c r="AL22" s="288"/>
      <c r="AM22" s="147">
        <f t="shared" ref="AM22" ca="1" si="38">IF($D22="",0,$D22*AL22)</f>
        <v>0</v>
      </c>
      <c r="AN22" s="288">
        <v>0.75</v>
      </c>
      <c r="AO22" s="147">
        <f t="shared" ref="AO22" ca="1" si="39">IF($D22="",0,$D22*AN22)</f>
        <v>88.5</v>
      </c>
      <c r="AP22" s="122"/>
      <c r="AQ22" s="147">
        <f t="shared" ref="AQ22" ca="1" si="40">IF($D22="",0,$D22*AP22)</f>
        <v>0</v>
      </c>
      <c r="AR22" s="104"/>
      <c r="AS22" s="100">
        <f t="shared" ref="AS22" ca="1" si="41">IF($D22="",0,$D22*AR22)</f>
        <v>0</v>
      </c>
      <c r="AT22" s="171"/>
      <c r="AU22" s="140">
        <f t="shared" ref="AU22" ca="1" si="42">IF($D22="",0,$D22*AT22)</f>
        <v>0</v>
      </c>
      <c r="AV22" s="83">
        <f t="shared" ref="AV22" ca="1" si="43">IF(D22="",0,D22*E22)</f>
        <v>914.5</v>
      </c>
    </row>
    <row r="23" spans="1:48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04"/>
      <c r="AS23" s="100">
        <f t="shared" ca="1" si="21"/>
        <v>0</v>
      </c>
      <c r="AT23" s="171"/>
      <c r="AU23" s="140">
        <f t="shared" ca="1" si="22"/>
        <v>0</v>
      </c>
      <c r="AV23" s="83">
        <f t="shared" ca="1" si="1"/>
        <v>0</v>
      </c>
    </row>
    <row r="24" spans="1:48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04"/>
      <c r="AS24" s="100">
        <f t="shared" ca="1" si="21"/>
        <v>0</v>
      </c>
      <c r="AT24" s="171"/>
      <c r="AU24" s="140">
        <f t="shared" ca="1" si="22"/>
        <v>0</v>
      </c>
      <c r="AV24" s="83">
        <f t="shared" ca="1" si="1"/>
        <v>0</v>
      </c>
    </row>
    <row r="25" spans="1:48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3.5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>
        <v>3.5</v>
      </c>
      <c r="AO25" s="147">
        <f t="shared" ca="1" si="19"/>
        <v>413</v>
      </c>
      <c r="AP25" s="122"/>
      <c r="AQ25" s="147">
        <f t="shared" ca="1" si="20"/>
        <v>0</v>
      </c>
      <c r="AR25" s="104"/>
      <c r="AS25" s="100">
        <f t="shared" ca="1" si="21"/>
        <v>0</v>
      </c>
      <c r="AT25" s="171"/>
      <c r="AU25" s="140">
        <f t="shared" ca="1" si="22"/>
        <v>0</v>
      </c>
      <c r="AV25" s="83">
        <f t="shared" ca="1" si="1"/>
        <v>413</v>
      </c>
    </row>
    <row r="26" spans="1:48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04"/>
      <c r="AS26" s="100">
        <f t="shared" ca="1" si="21"/>
        <v>0</v>
      </c>
      <c r="AT26" s="171"/>
      <c r="AU26" s="140">
        <f t="shared" ca="1" si="22"/>
        <v>0</v>
      </c>
      <c r="AV26" s="83">
        <f t="shared" ca="1" si="1"/>
        <v>0</v>
      </c>
    </row>
    <row r="27" spans="1:48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04"/>
      <c r="AS27" s="100">
        <f t="shared" si="21"/>
        <v>0</v>
      </c>
      <c r="AT27" s="171"/>
      <c r="AU27" s="140">
        <f t="shared" si="22"/>
        <v>0</v>
      </c>
      <c r="AV27" s="83">
        <f t="shared" si="1"/>
        <v>0</v>
      </c>
    </row>
    <row r="28" spans="1:48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04"/>
      <c r="AS28" s="100">
        <f t="shared" ca="1" si="21"/>
        <v>0</v>
      </c>
      <c r="AT28" s="171"/>
      <c r="AU28" s="140">
        <f t="shared" ca="1" si="22"/>
        <v>0</v>
      </c>
      <c r="AV28" s="83">
        <f t="shared" ca="1" si="1"/>
        <v>0</v>
      </c>
    </row>
    <row r="29" spans="1:48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04"/>
      <c r="AS29" s="100">
        <f t="shared" ca="1" si="21"/>
        <v>0</v>
      </c>
      <c r="AT29" s="171"/>
      <c r="AU29" s="140">
        <f t="shared" ca="1" si="22"/>
        <v>0</v>
      </c>
      <c r="AV29" s="83">
        <f t="shared" ca="1" si="1"/>
        <v>0</v>
      </c>
    </row>
    <row r="30" spans="1:48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12.5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12.5</v>
      </c>
      <c r="O30" s="147">
        <f t="shared" si="6"/>
        <v>1475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04"/>
      <c r="AS30" s="100">
        <f t="shared" si="21"/>
        <v>0</v>
      </c>
      <c r="AT30" s="171"/>
      <c r="AU30" s="140">
        <f t="shared" si="22"/>
        <v>0</v>
      </c>
      <c r="AV30" s="83">
        <f t="shared" si="1"/>
        <v>1475</v>
      </c>
    </row>
    <row r="31" spans="1:48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54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35.75</v>
      </c>
      <c r="O31" s="147">
        <f t="shared" ca="1" si="6"/>
        <v>4218.5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>
        <v>18.25</v>
      </c>
      <c r="AQ31" s="147">
        <f t="shared" ca="1" si="20"/>
        <v>2153.5</v>
      </c>
      <c r="AR31" s="104"/>
      <c r="AS31" s="100">
        <f t="shared" ca="1" si="21"/>
        <v>0</v>
      </c>
      <c r="AT31" s="171"/>
      <c r="AU31" s="140">
        <f t="shared" ca="1" si="22"/>
        <v>0</v>
      </c>
      <c r="AV31" s="83">
        <f t="shared" ca="1" si="1"/>
        <v>6372</v>
      </c>
    </row>
    <row r="32" spans="1:48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04"/>
      <c r="AS32" s="100">
        <f t="shared" ca="1" si="21"/>
        <v>0</v>
      </c>
      <c r="AT32" s="171"/>
      <c r="AU32" s="140">
        <f t="shared" ca="1" si="22"/>
        <v>0</v>
      </c>
      <c r="AV32" s="83">
        <f t="shared" ca="1" si="1"/>
        <v>0</v>
      </c>
    </row>
    <row r="33" spans="1:48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04"/>
      <c r="AS33" s="100">
        <f t="shared" ca="1" si="21"/>
        <v>0</v>
      </c>
      <c r="AT33" s="171"/>
      <c r="AU33" s="140">
        <f t="shared" ca="1" si="22"/>
        <v>0</v>
      </c>
      <c r="AV33" s="83">
        <f t="shared" ca="1" si="1"/>
        <v>0</v>
      </c>
    </row>
    <row r="34" spans="1:48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04"/>
      <c r="AS34" s="100">
        <f t="shared" ca="1" si="21"/>
        <v>0</v>
      </c>
      <c r="AT34" s="171"/>
      <c r="AU34" s="140">
        <f t="shared" ca="1" si="22"/>
        <v>0</v>
      </c>
      <c r="AV34" s="83">
        <f t="shared" ca="1" si="1"/>
        <v>0</v>
      </c>
    </row>
    <row r="35" spans="1:48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04"/>
      <c r="AS35" s="100">
        <f t="shared" ca="1" si="21"/>
        <v>0</v>
      </c>
      <c r="AT35" s="171"/>
      <c r="AU35" s="140">
        <f t="shared" ca="1" si="22"/>
        <v>0</v>
      </c>
      <c r="AV35" s="83">
        <f t="shared" ca="1" si="1"/>
        <v>0</v>
      </c>
    </row>
    <row r="36" spans="1:48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2.25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>
        <v>2.25</v>
      </c>
      <c r="Y36" s="147">
        <f t="shared" ca="1" si="11"/>
        <v>225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04"/>
      <c r="AS36" s="100">
        <f t="shared" ca="1" si="21"/>
        <v>0</v>
      </c>
      <c r="AT36" s="171"/>
      <c r="AU36" s="140">
        <f t="shared" ca="1" si="22"/>
        <v>0</v>
      </c>
      <c r="AV36" s="83">
        <f t="shared" ca="1" si="1"/>
        <v>225</v>
      </c>
    </row>
    <row r="37" spans="1:48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04"/>
      <c r="AS37" s="100">
        <f t="shared" ca="1" si="21"/>
        <v>0</v>
      </c>
      <c r="AT37" s="171"/>
      <c r="AU37" s="140">
        <f t="shared" ca="1" si="22"/>
        <v>0</v>
      </c>
      <c r="AV37" s="83">
        <f t="shared" ca="1" si="1"/>
        <v>0</v>
      </c>
    </row>
    <row r="38" spans="1:48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04"/>
      <c r="AS38" s="100">
        <f t="shared" ca="1" si="21"/>
        <v>0</v>
      </c>
      <c r="AT38" s="171"/>
      <c r="AU38" s="140">
        <f t="shared" ca="1" si="22"/>
        <v>0</v>
      </c>
      <c r="AV38" s="83">
        <f t="shared" ca="1" si="1"/>
        <v>0</v>
      </c>
    </row>
    <row r="39" spans="1:4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04"/>
      <c r="AS39" s="100">
        <f t="shared" ca="1" si="21"/>
        <v>0</v>
      </c>
      <c r="AT39" s="171"/>
      <c r="AU39" s="140">
        <f t="shared" ca="1" si="22"/>
        <v>0</v>
      </c>
      <c r="AV39" s="83">
        <f t="shared" ca="1" si="1"/>
        <v>0</v>
      </c>
    </row>
    <row r="40" spans="1:48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04"/>
      <c r="AS40" s="100">
        <f t="shared" ca="1" si="21"/>
        <v>0</v>
      </c>
      <c r="AT40" s="171"/>
      <c r="AU40" s="140">
        <f t="shared" ca="1" si="22"/>
        <v>0</v>
      </c>
      <c r="AV40" s="83">
        <f t="shared" ca="1" si="1"/>
        <v>0</v>
      </c>
    </row>
    <row r="41" spans="1:48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04"/>
      <c r="AS41" s="100">
        <f t="shared" si="21"/>
        <v>0</v>
      </c>
      <c r="AT41" s="171"/>
      <c r="AU41" s="140">
        <f t="shared" si="22"/>
        <v>0</v>
      </c>
      <c r="AV41" s="83">
        <f t="shared" si="1"/>
        <v>0</v>
      </c>
    </row>
    <row r="42" spans="1:48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04"/>
      <c r="AS42" s="100">
        <f t="shared" ca="1" si="21"/>
        <v>0</v>
      </c>
      <c r="AT42" s="171"/>
      <c r="AU42" s="140">
        <f t="shared" ca="1" si="22"/>
        <v>0</v>
      </c>
      <c r="AV42" s="83">
        <f t="shared" ca="1" si="1"/>
        <v>0</v>
      </c>
    </row>
    <row r="43" spans="1:48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2.25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>
        <v>2.25</v>
      </c>
      <c r="O43" s="147">
        <f t="shared" ca="1" si="6"/>
        <v>225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04"/>
      <c r="AS43" s="100">
        <f t="shared" ca="1" si="21"/>
        <v>0</v>
      </c>
      <c r="AT43" s="171"/>
      <c r="AU43" s="140">
        <f t="shared" ca="1" si="22"/>
        <v>0</v>
      </c>
      <c r="AV43" s="83">
        <f t="shared" ca="1" si="1"/>
        <v>225</v>
      </c>
    </row>
    <row r="44" spans="1:48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04"/>
      <c r="AS44" s="100">
        <f t="shared" ca="1" si="21"/>
        <v>0</v>
      </c>
      <c r="AT44" s="171"/>
      <c r="AU44" s="140">
        <f t="shared" ca="1" si="22"/>
        <v>0</v>
      </c>
      <c r="AV44" s="83">
        <f t="shared" ca="1" si="1"/>
        <v>0</v>
      </c>
    </row>
    <row r="45" spans="1:48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04"/>
      <c r="AS45" s="100">
        <f t="shared" ca="1" si="21"/>
        <v>0</v>
      </c>
      <c r="AT45" s="171"/>
      <c r="AU45" s="140">
        <f t="shared" ca="1" si="22"/>
        <v>0</v>
      </c>
      <c r="AV45" s="83">
        <f t="shared" ca="1" si="1"/>
        <v>0</v>
      </c>
    </row>
    <row r="46" spans="1:48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04"/>
      <c r="AS46" s="100">
        <f t="shared" ca="1" si="21"/>
        <v>0</v>
      </c>
      <c r="AT46" s="171"/>
      <c r="AU46" s="140">
        <f t="shared" ca="1" si="22"/>
        <v>0</v>
      </c>
      <c r="AV46" s="83">
        <f t="shared" ca="1" si="1"/>
        <v>0</v>
      </c>
    </row>
    <row r="47" spans="1:48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04"/>
      <c r="AS47" s="100">
        <f t="shared" ca="1" si="21"/>
        <v>0</v>
      </c>
      <c r="AT47" s="171"/>
      <c r="AU47" s="140">
        <f t="shared" ca="1" si="22"/>
        <v>0</v>
      </c>
      <c r="AV47" s="83">
        <f t="shared" ca="1" si="1"/>
        <v>0</v>
      </c>
    </row>
    <row r="48" spans="1:48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04"/>
      <c r="AS48" s="100">
        <f t="shared" si="21"/>
        <v>0</v>
      </c>
      <c r="AT48" s="171"/>
      <c r="AU48" s="140">
        <f t="shared" si="22"/>
        <v>0</v>
      </c>
      <c r="AV48" s="83">
        <f t="shared" si="1"/>
        <v>0</v>
      </c>
    </row>
    <row r="49" spans="1:48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04"/>
      <c r="AS49" s="100">
        <f t="shared" si="21"/>
        <v>0</v>
      </c>
      <c r="AT49" s="171"/>
      <c r="AU49" s="140">
        <f t="shared" si="22"/>
        <v>0</v>
      </c>
      <c r="AV49" s="83">
        <f t="shared" si="1"/>
        <v>0</v>
      </c>
    </row>
    <row r="50" spans="1:48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04"/>
      <c r="AS50" s="100">
        <f t="shared" ca="1" si="21"/>
        <v>0</v>
      </c>
      <c r="AT50" s="171"/>
      <c r="AU50" s="140">
        <f t="shared" ca="1" si="22"/>
        <v>0</v>
      </c>
      <c r="AV50" s="83">
        <f t="shared" ca="1" si="1"/>
        <v>0</v>
      </c>
    </row>
    <row r="51" spans="1:48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04"/>
      <c r="AS51" s="100">
        <f t="shared" si="21"/>
        <v>0</v>
      </c>
      <c r="AT51" s="171"/>
      <c r="AU51" s="140">
        <f t="shared" si="22"/>
        <v>0</v>
      </c>
      <c r="AV51" s="83">
        <f t="shared" si="1"/>
        <v>0</v>
      </c>
    </row>
    <row r="52" spans="1:48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1.5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1</v>
      </c>
      <c r="O52" s="147">
        <f t="shared" ca="1" si="6"/>
        <v>118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>
        <v>0.5</v>
      </c>
      <c r="AK52" s="147">
        <f t="shared" ca="1" si="17"/>
        <v>59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04"/>
      <c r="AS52" s="100">
        <f t="shared" ca="1" si="21"/>
        <v>0</v>
      </c>
      <c r="AT52" s="171"/>
      <c r="AU52" s="140">
        <f t="shared" ca="1" si="22"/>
        <v>0</v>
      </c>
      <c r="AV52" s="83">
        <f t="shared" ca="1" si="1"/>
        <v>177</v>
      </c>
    </row>
    <row r="53" spans="1:48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04"/>
      <c r="AS53" s="100">
        <f t="shared" si="21"/>
        <v>0</v>
      </c>
      <c r="AT53" s="171"/>
      <c r="AU53" s="140">
        <f t="shared" si="22"/>
        <v>0</v>
      </c>
      <c r="AV53" s="83">
        <f t="shared" si="1"/>
        <v>0</v>
      </c>
    </row>
    <row r="54" spans="1:48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04"/>
      <c r="AS54" s="100">
        <f t="shared" si="21"/>
        <v>0</v>
      </c>
      <c r="AT54" s="171"/>
      <c r="AU54" s="140">
        <f t="shared" si="22"/>
        <v>0</v>
      </c>
      <c r="AV54" s="83">
        <f t="shared" si="1"/>
        <v>0</v>
      </c>
    </row>
    <row r="55" spans="1:48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04"/>
      <c r="AS55" s="100">
        <f t="shared" ca="1" si="21"/>
        <v>0</v>
      </c>
      <c r="AT55" s="171"/>
      <c r="AU55" s="140">
        <f t="shared" ca="1" si="22"/>
        <v>0</v>
      </c>
      <c r="AV55" s="83">
        <f t="shared" ca="1" si="1"/>
        <v>0</v>
      </c>
    </row>
    <row r="56" spans="1:48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04"/>
      <c r="AS56" s="100">
        <f t="shared" si="21"/>
        <v>0</v>
      </c>
      <c r="AT56" s="171"/>
      <c r="AU56" s="140">
        <f t="shared" si="22"/>
        <v>0</v>
      </c>
      <c r="AV56" s="83">
        <f t="shared" si="1"/>
        <v>0</v>
      </c>
    </row>
    <row r="57" spans="1:48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04"/>
      <c r="AS57" s="100">
        <f t="shared" si="21"/>
        <v>0</v>
      </c>
      <c r="AT57" s="171"/>
      <c r="AU57" s="140">
        <f t="shared" si="22"/>
        <v>0</v>
      </c>
      <c r="AV57" s="83">
        <f t="shared" si="1"/>
        <v>0</v>
      </c>
    </row>
    <row r="58" spans="1:48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04"/>
      <c r="AS58" s="100">
        <f t="shared" si="21"/>
        <v>0</v>
      </c>
      <c r="AT58" s="171"/>
      <c r="AU58" s="140">
        <f t="shared" si="22"/>
        <v>0</v>
      </c>
      <c r="AV58" s="83">
        <f t="shared" si="1"/>
        <v>0</v>
      </c>
    </row>
    <row r="59" spans="1:48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04"/>
      <c r="AS59" s="100">
        <f t="shared" ca="1" si="21"/>
        <v>0</v>
      </c>
      <c r="AT59" s="171"/>
      <c r="AU59" s="140">
        <f t="shared" ca="1" si="22"/>
        <v>0</v>
      </c>
      <c r="AV59" s="83">
        <f t="shared" ca="1" si="1"/>
        <v>0</v>
      </c>
    </row>
    <row r="60" spans="1:48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04"/>
      <c r="AS60" s="100">
        <f t="shared" ca="1" si="21"/>
        <v>0</v>
      </c>
      <c r="AT60" s="171"/>
      <c r="AU60" s="140">
        <f t="shared" ca="1" si="22"/>
        <v>0</v>
      </c>
      <c r="AV60" s="83">
        <f t="shared" ca="1" si="1"/>
        <v>0</v>
      </c>
    </row>
    <row r="61" spans="1:48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04"/>
      <c r="AS61" s="100">
        <f t="shared" ca="1" si="21"/>
        <v>0</v>
      </c>
      <c r="AT61" s="171"/>
      <c r="AU61" s="140">
        <f t="shared" ca="1" si="22"/>
        <v>0</v>
      </c>
      <c r="AV61" s="83">
        <f t="shared" ca="1" si="1"/>
        <v>0</v>
      </c>
    </row>
    <row r="62" spans="1:48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04"/>
      <c r="AS62" s="100">
        <f t="shared" ca="1" si="21"/>
        <v>0</v>
      </c>
      <c r="AT62" s="171"/>
      <c r="AU62" s="140">
        <f t="shared" ca="1" si="22"/>
        <v>0</v>
      </c>
      <c r="AV62" s="83">
        <f t="shared" ca="1" si="1"/>
        <v>0</v>
      </c>
    </row>
    <row r="63" spans="1:48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04"/>
      <c r="AS63" s="100">
        <f t="shared" ca="1" si="21"/>
        <v>0</v>
      </c>
      <c r="AT63" s="171"/>
      <c r="AU63" s="140">
        <f t="shared" ca="1" si="22"/>
        <v>0</v>
      </c>
      <c r="AV63" s="83">
        <f t="shared" ca="1" si="1"/>
        <v>0</v>
      </c>
    </row>
    <row r="64" spans="1:48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04"/>
      <c r="AS64" s="100">
        <f t="shared" ca="1" si="21"/>
        <v>0</v>
      </c>
      <c r="AT64" s="171"/>
      <c r="AU64" s="140">
        <f t="shared" ca="1" si="22"/>
        <v>0</v>
      </c>
      <c r="AV64" s="83">
        <f t="shared" ca="1" si="1"/>
        <v>0</v>
      </c>
    </row>
    <row r="65" spans="1:48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ref="G65" ca="1" si="44">IF($D65="",0,$D65*F65)</f>
        <v>0</v>
      </c>
      <c r="H65" s="122"/>
      <c r="I65" s="147">
        <f t="shared" ref="I65" ca="1" si="45">IF($D65="",0,$D65*H65)</f>
        <v>0</v>
      </c>
      <c r="J65" s="122"/>
      <c r="K65" s="147">
        <f t="shared" ref="K65" ca="1" si="46">IF($D65="",0,$D65*J65)</f>
        <v>0</v>
      </c>
      <c r="L65" s="122"/>
      <c r="M65" s="147">
        <f t="shared" ref="M65" ca="1" si="47">IF($D65="",0,$D65*L65)</f>
        <v>0</v>
      </c>
      <c r="N65" s="122"/>
      <c r="O65" s="147">
        <f t="shared" ref="O65" ca="1" si="48">IF($D65="",0,$D65*N65)</f>
        <v>0</v>
      </c>
      <c r="P65" s="104"/>
      <c r="Q65" s="100">
        <f t="shared" ref="Q65" ca="1" si="49">IF($D65="",0,$D65*P65)</f>
        <v>0</v>
      </c>
      <c r="R65" s="183"/>
      <c r="S65" s="184">
        <f t="shared" ref="S65" ca="1" si="50">IF($D65="",0,$D65*R65)</f>
        <v>0</v>
      </c>
      <c r="T65" s="183"/>
      <c r="U65" s="184">
        <f t="shared" ref="U65" ca="1" si="51">IF($D65="",0,$D65*T65)</f>
        <v>0</v>
      </c>
      <c r="V65" s="122"/>
      <c r="W65" s="147">
        <f t="shared" ref="W65" ca="1" si="52">IF($D65="",0,$D65*V65)</f>
        <v>0</v>
      </c>
      <c r="X65" s="122"/>
      <c r="Y65" s="147">
        <f t="shared" ref="Y65" ca="1" si="53">IF($D65="",0,$D65*X65)</f>
        <v>0</v>
      </c>
      <c r="Z65" s="122"/>
      <c r="AA65" s="184">
        <f t="shared" ref="AA65" ca="1" si="54">IF($D65="",0,$D65*Z65)</f>
        <v>0</v>
      </c>
      <c r="AB65" s="104"/>
      <c r="AC65" s="100">
        <f t="shared" ref="AC65" ca="1" si="55">IF($D65="",0,$D65*AB65)</f>
        <v>0</v>
      </c>
      <c r="AD65" s="122"/>
      <c r="AE65" s="147">
        <f t="shared" ref="AE65" ca="1" si="56">IF($D65="",0,$D65*AD65)</f>
        <v>0</v>
      </c>
      <c r="AF65" s="122"/>
      <c r="AG65" s="147">
        <f t="shared" ref="AG65" ca="1" si="57">IF($D65="",0,$D65*AF65)</f>
        <v>0</v>
      </c>
      <c r="AH65" s="122"/>
      <c r="AI65" s="147">
        <f t="shared" ref="AI65" ca="1" si="58">IF($D65="",0,$D65*AH65)</f>
        <v>0</v>
      </c>
      <c r="AJ65" s="288"/>
      <c r="AK65" s="147">
        <f t="shared" ca="1" si="17"/>
        <v>0</v>
      </c>
      <c r="AL65" s="288"/>
      <c r="AM65" s="147">
        <f t="shared" ref="AM65" ca="1" si="59">IF($D65="",0,$D65*AL65)</f>
        <v>0</v>
      </c>
      <c r="AN65" s="288"/>
      <c r="AO65" s="147">
        <f t="shared" ref="AO65" ca="1" si="60">IF($D65="",0,$D65*AN65)</f>
        <v>0</v>
      </c>
      <c r="AP65" s="122"/>
      <c r="AQ65" s="147">
        <f t="shared" ref="AQ65" ca="1" si="61">IF($D65="",0,$D65*AP65)</f>
        <v>0</v>
      </c>
      <c r="AR65" s="104"/>
      <c r="AS65" s="100">
        <f t="shared" ref="AS65" ca="1" si="62">IF($D65="",0,$D65*AR65)</f>
        <v>0</v>
      </c>
      <c r="AT65" s="171"/>
      <c r="AU65" s="140">
        <f t="shared" ref="AU65" ca="1" si="63">IF($D65="",0,$D65*AT65)</f>
        <v>0</v>
      </c>
      <c r="AV65" s="83">
        <f t="shared" ref="AV65" ca="1" si="64">IF(D65="",0,D65*E65)</f>
        <v>0</v>
      </c>
    </row>
    <row r="66" spans="1:48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04"/>
      <c r="AS66" s="100">
        <f t="shared" ca="1" si="21"/>
        <v>0</v>
      </c>
      <c r="AT66" s="171"/>
      <c r="AU66" s="140">
        <f t="shared" ca="1" si="22"/>
        <v>0</v>
      </c>
      <c r="AV66" s="83">
        <f t="shared" ca="1" si="1"/>
        <v>0</v>
      </c>
    </row>
    <row r="67" spans="1:48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04"/>
      <c r="AS67" s="100">
        <f t="shared" ca="1" si="21"/>
        <v>0</v>
      </c>
      <c r="AT67" s="171"/>
      <c r="AU67" s="140">
        <f t="shared" ca="1" si="22"/>
        <v>0</v>
      </c>
      <c r="AV67" s="83">
        <f t="shared" ca="1" si="1"/>
        <v>0</v>
      </c>
    </row>
    <row r="68" spans="1:48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04"/>
      <c r="AS68" s="100">
        <f t="shared" ca="1" si="21"/>
        <v>0</v>
      </c>
      <c r="AT68" s="171"/>
      <c r="AU68" s="140">
        <f t="shared" ca="1" si="22"/>
        <v>0</v>
      </c>
      <c r="AV68" s="83">
        <f t="shared" ca="1" si="1"/>
        <v>0</v>
      </c>
    </row>
    <row r="69" spans="1:48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04"/>
      <c r="AS69" s="100">
        <f t="shared" si="21"/>
        <v>0</v>
      </c>
      <c r="AT69" s="171"/>
      <c r="AU69" s="140">
        <f t="shared" si="22"/>
        <v>0</v>
      </c>
      <c r="AV69" s="83">
        <f t="shared" si="1"/>
        <v>0</v>
      </c>
    </row>
    <row r="70" spans="1:48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04"/>
      <c r="AS70" s="100">
        <f t="shared" si="21"/>
        <v>0</v>
      </c>
      <c r="AT70" s="171"/>
      <c r="AU70" s="140">
        <f t="shared" si="22"/>
        <v>0</v>
      </c>
      <c r="AV70" s="83">
        <f t="shared" si="1"/>
        <v>0</v>
      </c>
    </row>
    <row r="71" spans="1:48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04"/>
      <c r="AS71" s="100">
        <f t="shared" ca="1" si="21"/>
        <v>0</v>
      </c>
      <c r="AT71" s="171"/>
      <c r="AU71" s="140">
        <f t="shared" ca="1" si="22"/>
        <v>0</v>
      </c>
      <c r="AV71" s="83">
        <f t="shared" ca="1" si="1"/>
        <v>0</v>
      </c>
    </row>
    <row r="72" spans="1:48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04"/>
      <c r="AS72" s="100">
        <f t="shared" si="21"/>
        <v>0</v>
      </c>
      <c r="AT72" s="171"/>
      <c r="AU72" s="140">
        <f t="shared" si="22"/>
        <v>0</v>
      </c>
      <c r="AV72" s="83">
        <f t="shared" si="1"/>
        <v>0</v>
      </c>
    </row>
    <row r="73" spans="1:48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04"/>
      <c r="AS73" s="100">
        <f t="shared" si="21"/>
        <v>0</v>
      </c>
      <c r="AT73" s="171"/>
      <c r="AU73" s="140">
        <f t="shared" si="22"/>
        <v>0</v>
      </c>
      <c r="AV73" s="83">
        <f t="shared" si="1"/>
        <v>0</v>
      </c>
    </row>
    <row r="74" spans="1:48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04"/>
      <c r="AS74" s="100">
        <f t="shared" si="21"/>
        <v>0</v>
      </c>
      <c r="AT74" s="171"/>
      <c r="AU74" s="140">
        <f t="shared" si="22"/>
        <v>0</v>
      </c>
      <c r="AV74" s="83">
        <f t="shared" si="1"/>
        <v>0</v>
      </c>
    </row>
    <row r="75" spans="1:48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04"/>
      <c r="AS75" s="100">
        <f t="shared" si="21"/>
        <v>0</v>
      </c>
      <c r="AT75" s="171"/>
      <c r="AU75" s="140">
        <f t="shared" si="22"/>
        <v>0</v>
      </c>
      <c r="AV75" s="83">
        <f t="shared" si="1"/>
        <v>0</v>
      </c>
    </row>
    <row r="76" spans="1:48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04"/>
      <c r="AS76" s="100">
        <f t="shared" ca="1" si="21"/>
        <v>0</v>
      </c>
      <c r="AT76" s="171"/>
      <c r="AU76" s="140">
        <f t="shared" ca="1" si="22"/>
        <v>0</v>
      </c>
      <c r="AV76" s="83">
        <f t="shared" ca="1" si="1"/>
        <v>0</v>
      </c>
    </row>
    <row r="77" spans="1:48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122</v>
      </c>
      <c r="F77" s="107"/>
      <c r="G77" s="100">
        <f t="shared" ref="G77" ca="1" si="65">IF($D77="",0,$D77*F77)</f>
        <v>0</v>
      </c>
      <c r="H77" s="122"/>
      <c r="I77" s="147">
        <f t="shared" ref="I77" ca="1" si="66">IF($D77="",0,$D77*H77)</f>
        <v>0</v>
      </c>
      <c r="J77" s="122"/>
      <c r="K77" s="147">
        <f t="shared" ref="K77" ca="1" si="67">IF($D77="",0,$D77*J77)</f>
        <v>0</v>
      </c>
      <c r="L77" s="122"/>
      <c r="M77" s="147">
        <f t="shared" ref="M77" ca="1" si="68">IF($D77="",0,$D77*L77)</f>
        <v>0</v>
      </c>
      <c r="N77" s="122">
        <v>88</v>
      </c>
      <c r="O77" s="147">
        <f t="shared" ref="O77" ca="1" si="69">IF($D77="",0,$D77*N77)</f>
        <v>8800</v>
      </c>
      <c r="P77" s="104"/>
      <c r="Q77" s="100">
        <f t="shared" ref="Q77" ca="1" si="70">IF($D77="",0,$D77*P77)</f>
        <v>0</v>
      </c>
      <c r="R77" s="183"/>
      <c r="S77" s="184">
        <f t="shared" ref="S77" ca="1" si="71">IF($D77="",0,$D77*R77)</f>
        <v>0</v>
      </c>
      <c r="T77" s="183"/>
      <c r="U77" s="184">
        <f t="shared" ref="U77" ca="1" si="72">IF($D77="",0,$D77*T77)</f>
        <v>0</v>
      </c>
      <c r="V77" s="122"/>
      <c r="W77" s="147">
        <f t="shared" ref="W77" ca="1" si="73">IF($D77="",0,$D77*V77)</f>
        <v>0</v>
      </c>
      <c r="X77" s="122"/>
      <c r="Y77" s="147">
        <f t="shared" ref="Y77" ca="1" si="74">IF($D77="",0,$D77*X77)</f>
        <v>0</v>
      </c>
      <c r="Z77" s="122"/>
      <c r="AA77" s="184">
        <f t="shared" ref="AA77" ca="1" si="75">IF($D77="",0,$D77*Z77)</f>
        <v>0</v>
      </c>
      <c r="AB77" s="104"/>
      <c r="AC77" s="100">
        <f t="shared" ref="AC77" ca="1" si="76">IF($D77="",0,$D77*AB77)</f>
        <v>0</v>
      </c>
      <c r="AD77" s="122"/>
      <c r="AE77" s="147">
        <f t="shared" ref="AE77" ca="1" si="77">IF($D77="",0,$D77*AD77)</f>
        <v>0</v>
      </c>
      <c r="AF77" s="122"/>
      <c r="AG77" s="147">
        <f t="shared" ref="AG77" ca="1" si="78">IF($D77="",0,$D77*AF77)</f>
        <v>0</v>
      </c>
      <c r="AH77" s="122"/>
      <c r="AI77" s="147">
        <f t="shared" ref="AI77" ca="1" si="79">IF($D77="",0,$D77*AH77)</f>
        <v>0</v>
      </c>
      <c r="AJ77" s="288"/>
      <c r="AK77" s="147">
        <f t="shared" ca="1" si="17"/>
        <v>0</v>
      </c>
      <c r="AL77" s="288"/>
      <c r="AM77" s="147">
        <f t="shared" ref="AM77" ca="1" si="80">IF($D77="",0,$D77*AL77)</f>
        <v>0</v>
      </c>
      <c r="AN77" s="288"/>
      <c r="AO77" s="147">
        <f t="shared" ref="AO77" ca="1" si="81">IF($D77="",0,$D77*AN77)</f>
        <v>0</v>
      </c>
      <c r="AP77" s="122">
        <v>34</v>
      </c>
      <c r="AQ77" s="147">
        <f t="shared" ref="AQ77" ca="1" si="82">IF($D77="",0,$D77*AP77)</f>
        <v>3400</v>
      </c>
      <c r="AR77" s="104"/>
      <c r="AS77" s="100">
        <f t="shared" ref="AS77" ca="1" si="83">IF($D77="",0,$D77*AR77)</f>
        <v>0</v>
      </c>
      <c r="AT77" s="171"/>
      <c r="AU77" s="140">
        <f t="shared" ref="AU77" ca="1" si="84">IF($D77="",0,$D77*AT77)</f>
        <v>0</v>
      </c>
      <c r="AV77" s="83">
        <f t="shared" ref="AV77" ca="1" si="85">IF(D77="",0,D77*E77)</f>
        <v>12200</v>
      </c>
    </row>
    <row r="78" spans="1:48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2" si="86">F78+H78+J78+L78+N78++V78+Z78+AH78+AP78+P78+R78+T78+AB78+AD78+AF78+AJ78+AR78+AT78+X78+AL78+AN78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04"/>
      <c r="AS78" s="100">
        <f t="shared" ca="1" si="21"/>
        <v>0</v>
      </c>
      <c r="AT78" s="171"/>
      <c r="AU78" s="140">
        <f t="shared" ca="1" si="22"/>
        <v>0</v>
      </c>
      <c r="AV78" s="83">
        <f t="shared" ca="1" si="1"/>
        <v>0</v>
      </c>
    </row>
    <row r="79" spans="1:48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86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04"/>
      <c r="AS79" s="100">
        <f t="shared" si="21"/>
        <v>0</v>
      </c>
      <c r="AT79" s="171"/>
      <c r="AU79" s="140">
        <f t="shared" si="22"/>
        <v>0</v>
      </c>
      <c r="AV79" s="83">
        <f t="shared" si="1"/>
        <v>0</v>
      </c>
    </row>
    <row r="80" spans="1:48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86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04"/>
      <c r="AS80" s="100">
        <f t="shared" si="21"/>
        <v>0</v>
      </c>
      <c r="AT80" s="171"/>
      <c r="AU80" s="140">
        <f t="shared" si="22"/>
        <v>0</v>
      </c>
      <c r="AV80" s="83">
        <f t="shared" si="1"/>
        <v>0</v>
      </c>
    </row>
    <row r="81" spans="1:48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86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04"/>
      <c r="AS81" s="100">
        <f t="shared" si="21"/>
        <v>0</v>
      </c>
      <c r="AT81" s="171"/>
      <c r="AU81" s="140">
        <f t="shared" si="22"/>
        <v>0</v>
      </c>
      <c r="AV81" s="83">
        <f t="shared" si="1"/>
        <v>0</v>
      </c>
    </row>
    <row r="82" spans="1:48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86"/>
        <v>2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>
        <v>2</v>
      </c>
      <c r="M82" s="147">
        <f t="shared" si="5"/>
        <v>236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04"/>
      <c r="AS82" s="100">
        <f t="shared" si="21"/>
        <v>0</v>
      </c>
      <c r="AT82" s="171"/>
      <c r="AU82" s="140">
        <f t="shared" si="22"/>
        <v>0</v>
      </c>
      <c r="AV82" s="83">
        <f t="shared" si="1"/>
        <v>236</v>
      </c>
    </row>
    <row r="83" spans="1:48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86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04"/>
      <c r="AS83" s="100">
        <f t="shared" si="21"/>
        <v>0</v>
      </c>
      <c r="AT83" s="171"/>
      <c r="AU83" s="140">
        <f t="shared" si="22"/>
        <v>0</v>
      </c>
      <c r="AV83" s="83">
        <f t="shared" ref="AV83:AV131" si="87">IF(D83="",0,D83*E83)</f>
        <v>0</v>
      </c>
    </row>
    <row r="84" spans="1:48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86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1" si="88">IF($D84="",0,$D84*L84)</f>
        <v>0</v>
      </c>
      <c r="N84" s="122"/>
      <c r="O84" s="147">
        <f t="shared" ref="O84:O131" si="89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04"/>
      <c r="AS84" s="100">
        <f t="shared" si="21"/>
        <v>0</v>
      </c>
      <c r="AT84" s="171"/>
      <c r="AU84" s="140">
        <f t="shared" si="22"/>
        <v>0</v>
      </c>
      <c r="AV84" s="83">
        <f t="shared" si="87"/>
        <v>0</v>
      </c>
    </row>
    <row r="85" spans="1:48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86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88"/>
        <v>0</v>
      </c>
      <c r="N85" s="122"/>
      <c r="O85" s="147">
        <f t="shared" si="89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04"/>
      <c r="AS85" s="100">
        <f t="shared" si="21"/>
        <v>0</v>
      </c>
      <c r="AT85" s="171"/>
      <c r="AU85" s="140">
        <f t="shared" si="22"/>
        <v>0</v>
      </c>
      <c r="AV85" s="83">
        <f t="shared" si="87"/>
        <v>0</v>
      </c>
    </row>
    <row r="86" spans="1:48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86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88"/>
        <v>0</v>
      </c>
      <c r="N86" s="122"/>
      <c r="O86" s="147">
        <f t="shared" ca="1" si="89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04"/>
      <c r="AS86" s="100">
        <f t="shared" ca="1" si="21"/>
        <v>0</v>
      </c>
      <c r="AT86" s="171"/>
      <c r="AU86" s="140">
        <f t="shared" ca="1" si="22"/>
        <v>0</v>
      </c>
      <c r="AV86" s="83">
        <f t="shared" ca="1" si="87"/>
        <v>0</v>
      </c>
    </row>
    <row r="87" spans="1:48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86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88"/>
        <v>0</v>
      </c>
      <c r="N87" s="122"/>
      <c r="O87" s="147">
        <f t="shared" ca="1" si="89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04"/>
      <c r="AS87" s="100">
        <f t="shared" ca="1" si="21"/>
        <v>0</v>
      </c>
      <c r="AT87" s="171"/>
      <c r="AU87" s="140">
        <f t="shared" ca="1" si="22"/>
        <v>0</v>
      </c>
      <c r="AV87" s="83">
        <f t="shared" ca="1" si="87"/>
        <v>0</v>
      </c>
    </row>
    <row r="88" spans="1:48" ht="15" customHeight="1">
      <c r="A88" s="91" t="s">
        <v>365</v>
      </c>
      <c r="B88" s="14" t="s">
        <v>66</v>
      </c>
      <c r="C88" s="18" t="s">
        <v>6</v>
      </c>
      <c r="D88" s="19">
        <f t="shared" ref="D88:D97" si="90">IF(OR($C88="",$C88=0),"",VLOOKUP($C88,Ansätze,$D$11,FALSE))</f>
        <v>100</v>
      </c>
      <c r="E88" s="20">
        <f t="shared" si="86"/>
        <v>0</v>
      </c>
      <c r="F88" s="75"/>
      <c r="G88" s="100">
        <f t="shared" ref="G88:G131" si="91">IF($D88="",0,$D88*F88)</f>
        <v>0</v>
      </c>
      <c r="H88" s="122"/>
      <c r="I88" s="147">
        <f t="shared" ref="I88:I131" si="92">IF($D88="",0,$D88*H88)</f>
        <v>0</v>
      </c>
      <c r="J88" s="122"/>
      <c r="K88" s="147">
        <f t="shared" si="4"/>
        <v>0</v>
      </c>
      <c r="L88" s="122"/>
      <c r="M88" s="147">
        <f t="shared" si="88"/>
        <v>0</v>
      </c>
      <c r="N88" s="122"/>
      <c r="O88" s="147">
        <f t="shared" si="89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04"/>
      <c r="AS88" s="100">
        <f t="shared" si="21"/>
        <v>0</v>
      </c>
      <c r="AT88" s="171"/>
      <c r="AU88" s="140">
        <f t="shared" si="22"/>
        <v>0</v>
      </c>
      <c r="AV88" s="83">
        <f t="shared" si="87"/>
        <v>0</v>
      </c>
    </row>
    <row r="89" spans="1:48" ht="15" customHeight="1">
      <c r="A89" s="91" t="s">
        <v>274</v>
      </c>
      <c r="B89" s="14" t="s">
        <v>66</v>
      </c>
      <c r="C89" s="18" t="s">
        <v>9</v>
      </c>
      <c r="D89" s="19">
        <f t="shared" si="90"/>
        <v>35</v>
      </c>
      <c r="E89" s="20">
        <f t="shared" si="86"/>
        <v>0</v>
      </c>
      <c r="F89" s="75"/>
      <c r="G89" s="100">
        <f t="shared" si="91"/>
        <v>0</v>
      </c>
      <c r="H89" s="122"/>
      <c r="I89" s="147">
        <f t="shared" si="92"/>
        <v>0</v>
      </c>
      <c r="J89" s="122"/>
      <c r="K89" s="147">
        <f t="shared" ref="K89:K131" si="93">IF($D89="",0,$D89*J89)</f>
        <v>0</v>
      </c>
      <c r="L89" s="122"/>
      <c r="M89" s="147">
        <f t="shared" si="88"/>
        <v>0</v>
      </c>
      <c r="N89" s="122"/>
      <c r="O89" s="147">
        <f t="shared" si="89"/>
        <v>0</v>
      </c>
      <c r="P89" s="104"/>
      <c r="Q89" s="100">
        <f t="shared" ref="Q89:Q131" si="94">IF($D89="",0,$D89*P89)</f>
        <v>0</v>
      </c>
      <c r="R89" s="183"/>
      <c r="S89" s="184">
        <f t="shared" ref="S89:S131" si="95">IF($D89="",0,$D89*R89)</f>
        <v>0</v>
      </c>
      <c r="T89" s="183"/>
      <c r="U89" s="184">
        <f t="shared" ref="U89:U131" si="96">IF($D89="",0,$D89*T89)</f>
        <v>0</v>
      </c>
      <c r="V89" s="122"/>
      <c r="W89" s="147">
        <f t="shared" ref="W89:W131" si="97">IF($D89="",0,$D89*V89)</f>
        <v>0</v>
      </c>
      <c r="X89" s="122"/>
      <c r="Y89" s="147">
        <f t="shared" ref="Y89:Y131" si="98">IF($D89="",0,$D89*X89)</f>
        <v>0</v>
      </c>
      <c r="Z89" s="122"/>
      <c r="AA89" s="184">
        <f t="shared" ref="AA89:AA131" si="99">IF($D89="",0,$D89*Z89)</f>
        <v>0</v>
      </c>
      <c r="AB89" s="104"/>
      <c r="AC89" s="100">
        <f t="shared" ref="AC89:AC131" si="100">IF($D89="",0,$D89*AB89)</f>
        <v>0</v>
      </c>
      <c r="AD89" s="122"/>
      <c r="AE89" s="147">
        <f t="shared" ref="AE89:AE131" si="101">IF($D89="",0,$D89*AD89)</f>
        <v>0</v>
      </c>
      <c r="AF89" s="122"/>
      <c r="AG89" s="147">
        <f t="shared" ref="AG89:AG131" si="102">IF($D89="",0,$D89*AF89)</f>
        <v>0</v>
      </c>
      <c r="AH89" s="122"/>
      <c r="AI89" s="147">
        <f t="shared" ref="AI89:AI131" si="103">IF($D89="",0,$D89*AH89)</f>
        <v>0</v>
      </c>
      <c r="AJ89" s="288"/>
      <c r="AK89" s="147">
        <f t="shared" ref="AK89:AK131" si="104">IF($D89="",0,$D89*AJ89)</f>
        <v>0</v>
      </c>
      <c r="AL89" s="288"/>
      <c r="AM89" s="147">
        <f t="shared" ref="AM89:AM131" si="105">IF($D89="",0,$D89*AL89)</f>
        <v>0</v>
      </c>
      <c r="AN89" s="288"/>
      <c r="AO89" s="147">
        <f t="shared" ref="AO89:AO131" si="106">IF($D89="",0,$D89*AN89)</f>
        <v>0</v>
      </c>
      <c r="AP89" s="122"/>
      <c r="AQ89" s="147">
        <f t="shared" ref="AQ89:AQ131" si="107">IF($D89="",0,$D89*AP89)</f>
        <v>0</v>
      </c>
      <c r="AR89" s="104"/>
      <c r="AS89" s="100">
        <f t="shared" ref="AS89:AS131" si="108">IF($D89="",0,$D89*AR89)</f>
        <v>0</v>
      </c>
      <c r="AT89" s="171"/>
      <c r="AU89" s="140">
        <f t="shared" ref="AU89:AU131" si="109">IF($D89="",0,$D89*AT89)</f>
        <v>0</v>
      </c>
      <c r="AV89" s="83">
        <f t="shared" si="87"/>
        <v>0</v>
      </c>
    </row>
    <row r="90" spans="1:48" ht="15" customHeight="1">
      <c r="A90" s="91" t="s">
        <v>275</v>
      </c>
      <c r="B90" s="14" t="s">
        <v>66</v>
      </c>
      <c r="C90" s="18" t="s">
        <v>5</v>
      </c>
      <c r="D90" s="19">
        <f t="shared" si="90"/>
        <v>118</v>
      </c>
      <c r="E90" s="20">
        <f t="shared" si="86"/>
        <v>0</v>
      </c>
      <c r="F90" s="75"/>
      <c r="G90" s="100">
        <f t="shared" si="91"/>
        <v>0</v>
      </c>
      <c r="H90" s="122"/>
      <c r="I90" s="147">
        <f t="shared" si="92"/>
        <v>0</v>
      </c>
      <c r="J90" s="122"/>
      <c r="K90" s="147">
        <f t="shared" si="93"/>
        <v>0</v>
      </c>
      <c r="L90" s="122"/>
      <c r="M90" s="147">
        <f t="shared" si="88"/>
        <v>0</v>
      </c>
      <c r="N90" s="122"/>
      <c r="O90" s="147">
        <f t="shared" si="89"/>
        <v>0</v>
      </c>
      <c r="P90" s="104"/>
      <c r="Q90" s="100">
        <f t="shared" si="94"/>
        <v>0</v>
      </c>
      <c r="R90" s="183"/>
      <c r="S90" s="184">
        <f t="shared" si="95"/>
        <v>0</v>
      </c>
      <c r="T90" s="183"/>
      <c r="U90" s="184">
        <f t="shared" si="96"/>
        <v>0</v>
      </c>
      <c r="V90" s="122"/>
      <c r="W90" s="147">
        <f t="shared" si="97"/>
        <v>0</v>
      </c>
      <c r="X90" s="122"/>
      <c r="Y90" s="147">
        <f t="shared" si="98"/>
        <v>0</v>
      </c>
      <c r="Z90" s="122"/>
      <c r="AA90" s="147">
        <f t="shared" si="99"/>
        <v>0</v>
      </c>
      <c r="AB90" s="104"/>
      <c r="AC90" s="100">
        <f t="shared" si="100"/>
        <v>0</v>
      </c>
      <c r="AD90" s="122"/>
      <c r="AE90" s="147">
        <f t="shared" si="101"/>
        <v>0</v>
      </c>
      <c r="AF90" s="122"/>
      <c r="AG90" s="147">
        <f t="shared" si="102"/>
        <v>0</v>
      </c>
      <c r="AH90" s="122"/>
      <c r="AI90" s="147">
        <f t="shared" si="103"/>
        <v>0</v>
      </c>
      <c r="AJ90" s="288"/>
      <c r="AK90" s="147">
        <f t="shared" si="104"/>
        <v>0</v>
      </c>
      <c r="AL90" s="288"/>
      <c r="AM90" s="147">
        <f t="shared" si="105"/>
        <v>0</v>
      </c>
      <c r="AN90" s="288"/>
      <c r="AO90" s="147">
        <f t="shared" si="106"/>
        <v>0</v>
      </c>
      <c r="AP90" s="122"/>
      <c r="AQ90" s="147">
        <f t="shared" si="107"/>
        <v>0</v>
      </c>
      <c r="AR90" s="104"/>
      <c r="AS90" s="100">
        <f t="shared" si="108"/>
        <v>0</v>
      </c>
      <c r="AT90" s="171"/>
      <c r="AU90" s="140">
        <f t="shared" si="109"/>
        <v>0</v>
      </c>
      <c r="AV90" s="83">
        <f t="shared" si="87"/>
        <v>0</v>
      </c>
    </row>
    <row r="91" spans="1:48" ht="15" customHeight="1">
      <c r="A91" s="91" t="s">
        <v>284</v>
      </c>
      <c r="B91" s="14" t="s">
        <v>66</v>
      </c>
      <c r="C91" s="18" t="s">
        <v>6</v>
      </c>
      <c r="D91" s="19">
        <f t="shared" si="90"/>
        <v>100</v>
      </c>
      <c r="E91" s="20">
        <f t="shared" si="86"/>
        <v>0</v>
      </c>
      <c r="F91" s="75"/>
      <c r="G91" s="100">
        <f t="shared" si="91"/>
        <v>0</v>
      </c>
      <c r="H91" s="122"/>
      <c r="I91" s="147">
        <f t="shared" si="92"/>
        <v>0</v>
      </c>
      <c r="J91" s="122"/>
      <c r="K91" s="147">
        <f t="shared" si="93"/>
        <v>0</v>
      </c>
      <c r="L91" s="122"/>
      <c r="M91" s="147">
        <f t="shared" si="88"/>
        <v>0</v>
      </c>
      <c r="N91" s="122"/>
      <c r="O91" s="147">
        <f t="shared" si="89"/>
        <v>0</v>
      </c>
      <c r="P91" s="104"/>
      <c r="Q91" s="100">
        <f t="shared" si="94"/>
        <v>0</v>
      </c>
      <c r="R91" s="183"/>
      <c r="S91" s="184">
        <f t="shared" si="95"/>
        <v>0</v>
      </c>
      <c r="T91" s="183"/>
      <c r="U91" s="184">
        <f t="shared" si="96"/>
        <v>0</v>
      </c>
      <c r="V91" s="122"/>
      <c r="W91" s="147">
        <f t="shared" si="97"/>
        <v>0</v>
      </c>
      <c r="X91" s="122"/>
      <c r="Y91" s="147">
        <f t="shared" si="98"/>
        <v>0</v>
      </c>
      <c r="Z91" s="122"/>
      <c r="AA91" s="184">
        <f t="shared" si="99"/>
        <v>0</v>
      </c>
      <c r="AB91" s="104"/>
      <c r="AC91" s="100">
        <f t="shared" si="100"/>
        <v>0</v>
      </c>
      <c r="AD91" s="122"/>
      <c r="AE91" s="147">
        <f t="shared" si="101"/>
        <v>0</v>
      </c>
      <c r="AF91" s="122"/>
      <c r="AG91" s="147">
        <f t="shared" si="102"/>
        <v>0</v>
      </c>
      <c r="AH91" s="122"/>
      <c r="AI91" s="147">
        <f t="shared" si="103"/>
        <v>0</v>
      </c>
      <c r="AJ91" s="288"/>
      <c r="AK91" s="147">
        <f t="shared" si="104"/>
        <v>0</v>
      </c>
      <c r="AL91" s="288"/>
      <c r="AM91" s="147">
        <f t="shared" si="105"/>
        <v>0</v>
      </c>
      <c r="AN91" s="288"/>
      <c r="AO91" s="147">
        <f t="shared" si="106"/>
        <v>0</v>
      </c>
      <c r="AP91" s="122"/>
      <c r="AQ91" s="147">
        <f t="shared" si="107"/>
        <v>0</v>
      </c>
      <c r="AR91" s="104"/>
      <c r="AS91" s="100">
        <f t="shared" si="108"/>
        <v>0</v>
      </c>
      <c r="AT91" s="171"/>
      <c r="AU91" s="140">
        <f t="shared" si="109"/>
        <v>0</v>
      </c>
      <c r="AV91" s="83">
        <f t="shared" si="87"/>
        <v>0</v>
      </c>
    </row>
    <row r="92" spans="1:48" ht="15" customHeight="1">
      <c r="A92" s="91" t="s">
        <v>463</v>
      </c>
      <c r="B92" s="14" t="s">
        <v>66</v>
      </c>
      <c r="C92" s="18" t="s">
        <v>7</v>
      </c>
      <c r="D92" s="19">
        <f t="shared" si="90"/>
        <v>75</v>
      </c>
      <c r="E92" s="20">
        <f t="shared" si="86"/>
        <v>101.5</v>
      </c>
      <c r="F92" s="75"/>
      <c r="G92" s="100">
        <f t="shared" ref="G92" si="110">IF($D92="",0,$D92*F92)</f>
        <v>0</v>
      </c>
      <c r="H92" s="122"/>
      <c r="I92" s="147">
        <f t="shared" ref="I92" si="111">IF($D92="",0,$D92*H92)</f>
        <v>0</v>
      </c>
      <c r="J92" s="122"/>
      <c r="K92" s="147">
        <f t="shared" ref="K92" si="112">IF($D92="",0,$D92*J92)</f>
        <v>0</v>
      </c>
      <c r="L92" s="122">
        <v>67.25</v>
      </c>
      <c r="M92" s="147">
        <f t="shared" ref="M92" si="113">IF($D92="",0,$D92*L92)</f>
        <v>5043.75</v>
      </c>
      <c r="N92" s="122"/>
      <c r="O92" s="147">
        <f t="shared" ref="O92" si="114">IF($D92="",0,$D92*N92)</f>
        <v>0</v>
      </c>
      <c r="P92" s="104"/>
      <c r="Q92" s="100">
        <f t="shared" ref="Q92" si="115">IF($D92="",0,$D92*P92)</f>
        <v>0</v>
      </c>
      <c r="R92" s="183"/>
      <c r="S92" s="184">
        <f t="shared" ref="S92" si="116">IF($D92="",0,$D92*R92)</f>
        <v>0</v>
      </c>
      <c r="T92" s="183"/>
      <c r="U92" s="184">
        <f t="shared" ref="U92" si="117">IF($D92="",0,$D92*T92)</f>
        <v>0</v>
      </c>
      <c r="V92" s="122"/>
      <c r="W92" s="147">
        <f t="shared" ref="W92" si="118">IF($D92="",0,$D92*V92)</f>
        <v>0</v>
      </c>
      <c r="X92" s="122"/>
      <c r="Y92" s="147">
        <f t="shared" ref="Y92" si="119">IF($D92="",0,$D92*X92)</f>
        <v>0</v>
      </c>
      <c r="Z92" s="122"/>
      <c r="AA92" s="184">
        <f t="shared" ref="AA92" si="120">IF($D92="",0,$D92*Z92)</f>
        <v>0</v>
      </c>
      <c r="AB92" s="104"/>
      <c r="AC92" s="100">
        <f t="shared" ref="AC92" si="121">IF($D92="",0,$D92*AB92)</f>
        <v>0</v>
      </c>
      <c r="AD92" s="122"/>
      <c r="AE92" s="147">
        <f t="shared" ref="AE92" si="122">IF($D92="",0,$D92*AD92)</f>
        <v>0</v>
      </c>
      <c r="AF92" s="122"/>
      <c r="AG92" s="147">
        <f t="shared" ref="AG92" si="123">IF($D92="",0,$D92*AF92)</f>
        <v>0</v>
      </c>
      <c r="AH92" s="122">
        <v>34.25</v>
      </c>
      <c r="AI92" s="147">
        <f t="shared" ref="AI92" si="124">IF($D92="",0,$D92*AH92)</f>
        <v>2568.75</v>
      </c>
      <c r="AJ92" s="288"/>
      <c r="AK92" s="147">
        <f t="shared" si="104"/>
        <v>0</v>
      </c>
      <c r="AL92" s="288"/>
      <c r="AM92" s="147">
        <f t="shared" ref="AM92" si="125">IF($D92="",0,$D92*AL92)</f>
        <v>0</v>
      </c>
      <c r="AN92" s="288"/>
      <c r="AO92" s="147">
        <f t="shared" ref="AO92" si="126">IF($D92="",0,$D92*AN92)</f>
        <v>0</v>
      </c>
      <c r="AP92" s="122"/>
      <c r="AQ92" s="147">
        <f t="shared" ref="AQ92" si="127">IF($D92="",0,$D92*AP92)</f>
        <v>0</v>
      </c>
      <c r="AR92" s="104"/>
      <c r="AS92" s="100">
        <f t="shared" ref="AS92" si="128">IF($D92="",0,$D92*AR92)</f>
        <v>0</v>
      </c>
      <c r="AT92" s="171"/>
      <c r="AU92" s="140">
        <f t="shared" ref="AU92" si="129">IF($D92="",0,$D92*AT92)</f>
        <v>0</v>
      </c>
      <c r="AV92" s="83">
        <f t="shared" ref="AV92" si="130">IF(D92="",0,D92*E92)</f>
        <v>7612.5</v>
      </c>
    </row>
    <row r="93" spans="1:48" ht="15" customHeight="1">
      <c r="A93" s="91" t="s">
        <v>285</v>
      </c>
      <c r="B93" s="14" t="s">
        <v>66</v>
      </c>
      <c r="C93" s="18" t="s">
        <v>9</v>
      </c>
      <c r="D93" s="19">
        <f t="shared" si="90"/>
        <v>35</v>
      </c>
      <c r="E93" s="20">
        <f t="shared" si="86"/>
        <v>0</v>
      </c>
      <c r="F93" s="75"/>
      <c r="G93" s="100">
        <f t="shared" si="91"/>
        <v>0</v>
      </c>
      <c r="H93" s="122"/>
      <c r="I93" s="147">
        <f t="shared" si="92"/>
        <v>0</v>
      </c>
      <c r="J93" s="122"/>
      <c r="K93" s="147">
        <f t="shared" si="93"/>
        <v>0</v>
      </c>
      <c r="L93" s="122"/>
      <c r="M93" s="147">
        <f t="shared" si="88"/>
        <v>0</v>
      </c>
      <c r="N93" s="122"/>
      <c r="O93" s="147">
        <f t="shared" si="89"/>
        <v>0</v>
      </c>
      <c r="P93" s="104"/>
      <c r="Q93" s="100">
        <f t="shared" si="94"/>
        <v>0</v>
      </c>
      <c r="R93" s="183"/>
      <c r="S93" s="184">
        <f t="shared" si="95"/>
        <v>0</v>
      </c>
      <c r="T93" s="183"/>
      <c r="U93" s="184">
        <f t="shared" si="96"/>
        <v>0</v>
      </c>
      <c r="V93" s="122"/>
      <c r="W93" s="147">
        <f t="shared" si="97"/>
        <v>0</v>
      </c>
      <c r="X93" s="122"/>
      <c r="Y93" s="147">
        <f t="shared" si="98"/>
        <v>0</v>
      </c>
      <c r="Z93" s="122"/>
      <c r="AA93" s="184">
        <f t="shared" si="99"/>
        <v>0</v>
      </c>
      <c r="AB93" s="104"/>
      <c r="AC93" s="100">
        <f t="shared" si="100"/>
        <v>0</v>
      </c>
      <c r="AD93" s="122"/>
      <c r="AE93" s="147">
        <f t="shared" si="101"/>
        <v>0</v>
      </c>
      <c r="AF93" s="122"/>
      <c r="AG93" s="147">
        <f t="shared" si="102"/>
        <v>0</v>
      </c>
      <c r="AH93" s="122"/>
      <c r="AI93" s="147">
        <f t="shared" si="103"/>
        <v>0</v>
      </c>
      <c r="AJ93" s="288"/>
      <c r="AK93" s="147">
        <f t="shared" si="104"/>
        <v>0</v>
      </c>
      <c r="AL93" s="288"/>
      <c r="AM93" s="147">
        <f t="shared" si="105"/>
        <v>0</v>
      </c>
      <c r="AN93" s="288"/>
      <c r="AO93" s="147">
        <f t="shared" si="106"/>
        <v>0</v>
      </c>
      <c r="AP93" s="122"/>
      <c r="AQ93" s="147">
        <f t="shared" si="107"/>
        <v>0</v>
      </c>
      <c r="AR93" s="104"/>
      <c r="AS93" s="100">
        <f t="shared" si="108"/>
        <v>0</v>
      </c>
      <c r="AT93" s="171"/>
      <c r="AU93" s="140">
        <f t="shared" si="109"/>
        <v>0</v>
      </c>
      <c r="AV93" s="83">
        <f t="shared" si="87"/>
        <v>0</v>
      </c>
    </row>
    <row r="94" spans="1:48" ht="15" customHeight="1">
      <c r="A94" s="91" t="s">
        <v>409</v>
      </c>
      <c r="B94" s="14" t="s">
        <v>66</v>
      </c>
      <c r="C94" s="18" t="s">
        <v>8</v>
      </c>
      <c r="D94" s="19">
        <f t="shared" si="90"/>
        <v>60</v>
      </c>
      <c r="E94" s="20">
        <f t="shared" si="86"/>
        <v>0</v>
      </c>
      <c r="F94" s="75"/>
      <c r="G94" s="100">
        <f t="shared" si="91"/>
        <v>0</v>
      </c>
      <c r="H94" s="122"/>
      <c r="I94" s="147">
        <f t="shared" si="92"/>
        <v>0</v>
      </c>
      <c r="J94" s="122"/>
      <c r="K94" s="147">
        <f t="shared" si="93"/>
        <v>0</v>
      </c>
      <c r="L94" s="122"/>
      <c r="M94" s="147">
        <f t="shared" si="88"/>
        <v>0</v>
      </c>
      <c r="N94" s="122"/>
      <c r="O94" s="147">
        <f t="shared" si="89"/>
        <v>0</v>
      </c>
      <c r="P94" s="104"/>
      <c r="Q94" s="100">
        <f t="shared" si="94"/>
        <v>0</v>
      </c>
      <c r="R94" s="183"/>
      <c r="S94" s="184">
        <f t="shared" si="95"/>
        <v>0</v>
      </c>
      <c r="T94" s="183"/>
      <c r="U94" s="184">
        <f t="shared" si="96"/>
        <v>0</v>
      </c>
      <c r="V94" s="122"/>
      <c r="W94" s="147">
        <f t="shared" si="97"/>
        <v>0</v>
      </c>
      <c r="X94" s="122"/>
      <c r="Y94" s="147">
        <f t="shared" si="98"/>
        <v>0</v>
      </c>
      <c r="Z94" s="122"/>
      <c r="AA94" s="184">
        <f t="shared" si="99"/>
        <v>0</v>
      </c>
      <c r="AB94" s="104"/>
      <c r="AC94" s="100">
        <f t="shared" si="100"/>
        <v>0</v>
      </c>
      <c r="AD94" s="122"/>
      <c r="AE94" s="147">
        <f t="shared" si="101"/>
        <v>0</v>
      </c>
      <c r="AF94" s="122"/>
      <c r="AG94" s="147">
        <f t="shared" si="102"/>
        <v>0</v>
      </c>
      <c r="AH94" s="122"/>
      <c r="AI94" s="147">
        <f t="shared" si="103"/>
        <v>0</v>
      </c>
      <c r="AJ94" s="288"/>
      <c r="AK94" s="147">
        <f t="shared" si="104"/>
        <v>0</v>
      </c>
      <c r="AL94" s="288"/>
      <c r="AM94" s="147">
        <f t="shared" si="105"/>
        <v>0</v>
      </c>
      <c r="AN94" s="288"/>
      <c r="AO94" s="147">
        <f t="shared" si="106"/>
        <v>0</v>
      </c>
      <c r="AP94" s="122"/>
      <c r="AQ94" s="147">
        <f t="shared" si="107"/>
        <v>0</v>
      </c>
      <c r="AR94" s="104"/>
      <c r="AS94" s="100">
        <f t="shared" si="108"/>
        <v>0</v>
      </c>
      <c r="AT94" s="171"/>
      <c r="AU94" s="140">
        <f t="shared" si="109"/>
        <v>0</v>
      </c>
      <c r="AV94" s="83">
        <f t="shared" si="87"/>
        <v>0</v>
      </c>
    </row>
    <row r="95" spans="1:48" ht="15" customHeight="1">
      <c r="A95" s="91" t="s">
        <v>286</v>
      </c>
      <c r="B95" s="14" t="s">
        <v>66</v>
      </c>
      <c r="C95" s="18" t="s">
        <v>6</v>
      </c>
      <c r="D95" s="19">
        <f t="shared" si="90"/>
        <v>100</v>
      </c>
      <c r="E95" s="20">
        <f t="shared" si="86"/>
        <v>0</v>
      </c>
      <c r="F95" s="75"/>
      <c r="G95" s="100">
        <f t="shared" si="91"/>
        <v>0</v>
      </c>
      <c r="H95" s="122"/>
      <c r="I95" s="147">
        <f t="shared" si="92"/>
        <v>0</v>
      </c>
      <c r="J95" s="122"/>
      <c r="K95" s="147">
        <f t="shared" si="93"/>
        <v>0</v>
      </c>
      <c r="L95" s="122"/>
      <c r="M95" s="147">
        <f t="shared" si="88"/>
        <v>0</v>
      </c>
      <c r="N95" s="122"/>
      <c r="O95" s="147">
        <f t="shared" si="89"/>
        <v>0</v>
      </c>
      <c r="P95" s="104"/>
      <c r="Q95" s="100">
        <f t="shared" si="94"/>
        <v>0</v>
      </c>
      <c r="R95" s="183"/>
      <c r="S95" s="184">
        <f t="shared" si="95"/>
        <v>0</v>
      </c>
      <c r="T95" s="183"/>
      <c r="U95" s="184">
        <f t="shared" si="96"/>
        <v>0</v>
      </c>
      <c r="V95" s="122"/>
      <c r="W95" s="147">
        <f t="shared" si="97"/>
        <v>0</v>
      </c>
      <c r="X95" s="122"/>
      <c r="Y95" s="147">
        <f t="shared" si="98"/>
        <v>0</v>
      </c>
      <c r="Z95" s="122"/>
      <c r="AA95" s="184">
        <f t="shared" si="99"/>
        <v>0</v>
      </c>
      <c r="AB95" s="104"/>
      <c r="AC95" s="100">
        <f t="shared" si="100"/>
        <v>0</v>
      </c>
      <c r="AD95" s="122"/>
      <c r="AE95" s="147">
        <f t="shared" si="101"/>
        <v>0</v>
      </c>
      <c r="AF95" s="122"/>
      <c r="AG95" s="147">
        <f t="shared" si="102"/>
        <v>0</v>
      </c>
      <c r="AH95" s="122"/>
      <c r="AI95" s="147">
        <f t="shared" si="103"/>
        <v>0</v>
      </c>
      <c r="AJ95" s="288"/>
      <c r="AK95" s="147">
        <f t="shared" si="104"/>
        <v>0</v>
      </c>
      <c r="AL95" s="288"/>
      <c r="AM95" s="147">
        <f t="shared" si="105"/>
        <v>0</v>
      </c>
      <c r="AN95" s="288"/>
      <c r="AO95" s="147">
        <f t="shared" si="106"/>
        <v>0</v>
      </c>
      <c r="AP95" s="122"/>
      <c r="AQ95" s="147">
        <f t="shared" si="107"/>
        <v>0</v>
      </c>
      <c r="AR95" s="104"/>
      <c r="AS95" s="100">
        <f t="shared" si="108"/>
        <v>0</v>
      </c>
      <c r="AT95" s="171"/>
      <c r="AU95" s="140">
        <f t="shared" si="109"/>
        <v>0</v>
      </c>
      <c r="AV95" s="83">
        <f t="shared" si="87"/>
        <v>0</v>
      </c>
    </row>
    <row r="96" spans="1:48" ht="15" customHeight="1">
      <c r="A96" s="91" t="s">
        <v>292</v>
      </c>
      <c r="B96" s="14" t="s">
        <v>66</v>
      </c>
      <c r="C96" s="18" t="s">
        <v>8</v>
      </c>
      <c r="D96" s="19">
        <f t="shared" si="90"/>
        <v>60</v>
      </c>
      <c r="E96" s="20">
        <f t="shared" si="86"/>
        <v>0</v>
      </c>
      <c r="F96" s="75"/>
      <c r="G96" s="100">
        <f t="shared" si="91"/>
        <v>0</v>
      </c>
      <c r="H96" s="122"/>
      <c r="I96" s="147">
        <f t="shared" si="92"/>
        <v>0</v>
      </c>
      <c r="J96" s="122"/>
      <c r="K96" s="147">
        <f t="shared" si="93"/>
        <v>0</v>
      </c>
      <c r="L96" s="122"/>
      <c r="M96" s="147">
        <f t="shared" si="88"/>
        <v>0</v>
      </c>
      <c r="N96" s="122"/>
      <c r="O96" s="147">
        <f t="shared" si="89"/>
        <v>0</v>
      </c>
      <c r="P96" s="104"/>
      <c r="Q96" s="100">
        <f t="shared" si="94"/>
        <v>0</v>
      </c>
      <c r="R96" s="183"/>
      <c r="S96" s="184">
        <f t="shared" si="95"/>
        <v>0</v>
      </c>
      <c r="T96" s="183"/>
      <c r="U96" s="184">
        <f t="shared" si="96"/>
        <v>0</v>
      </c>
      <c r="V96" s="122"/>
      <c r="W96" s="147">
        <f t="shared" si="97"/>
        <v>0</v>
      </c>
      <c r="X96" s="122"/>
      <c r="Y96" s="147">
        <f t="shared" si="98"/>
        <v>0</v>
      </c>
      <c r="Z96" s="122"/>
      <c r="AA96" s="184">
        <f t="shared" si="99"/>
        <v>0</v>
      </c>
      <c r="AB96" s="104"/>
      <c r="AC96" s="100">
        <f t="shared" si="100"/>
        <v>0</v>
      </c>
      <c r="AD96" s="122"/>
      <c r="AE96" s="147">
        <f t="shared" si="101"/>
        <v>0</v>
      </c>
      <c r="AF96" s="122"/>
      <c r="AG96" s="147">
        <f t="shared" si="102"/>
        <v>0</v>
      </c>
      <c r="AH96" s="122"/>
      <c r="AI96" s="147">
        <f t="shared" si="103"/>
        <v>0</v>
      </c>
      <c r="AJ96" s="288"/>
      <c r="AK96" s="147">
        <f t="shared" si="104"/>
        <v>0</v>
      </c>
      <c r="AL96" s="288"/>
      <c r="AM96" s="147">
        <f t="shared" si="105"/>
        <v>0</v>
      </c>
      <c r="AN96" s="288"/>
      <c r="AO96" s="147">
        <f t="shared" si="106"/>
        <v>0</v>
      </c>
      <c r="AP96" s="122"/>
      <c r="AQ96" s="147">
        <f t="shared" si="107"/>
        <v>0</v>
      </c>
      <c r="AR96" s="104"/>
      <c r="AS96" s="100">
        <f t="shared" si="108"/>
        <v>0</v>
      </c>
      <c r="AT96" s="171"/>
      <c r="AU96" s="140">
        <f t="shared" si="109"/>
        <v>0</v>
      </c>
      <c r="AV96" s="83">
        <f t="shared" si="87"/>
        <v>0</v>
      </c>
    </row>
    <row r="97" spans="1:48" ht="15" customHeight="1">
      <c r="A97" s="85" t="s">
        <v>296</v>
      </c>
      <c r="B97" t="s">
        <v>66</v>
      </c>
      <c r="C97" s="18" t="s">
        <v>6</v>
      </c>
      <c r="D97" s="19">
        <f t="shared" si="90"/>
        <v>100</v>
      </c>
      <c r="E97" s="20">
        <f t="shared" si="86"/>
        <v>0</v>
      </c>
      <c r="F97" s="75"/>
      <c r="G97" s="100">
        <f t="shared" si="91"/>
        <v>0</v>
      </c>
      <c r="H97" s="122"/>
      <c r="I97" s="147">
        <f t="shared" si="92"/>
        <v>0</v>
      </c>
      <c r="J97" s="122"/>
      <c r="K97" s="147">
        <f t="shared" si="93"/>
        <v>0</v>
      </c>
      <c r="L97" s="122"/>
      <c r="M97" s="147">
        <f t="shared" si="88"/>
        <v>0</v>
      </c>
      <c r="N97" s="122"/>
      <c r="O97" s="147">
        <f t="shared" si="89"/>
        <v>0</v>
      </c>
      <c r="P97" s="104"/>
      <c r="Q97" s="100">
        <f t="shared" si="94"/>
        <v>0</v>
      </c>
      <c r="R97" s="183"/>
      <c r="S97" s="184">
        <f t="shared" si="95"/>
        <v>0</v>
      </c>
      <c r="T97" s="183"/>
      <c r="U97" s="184">
        <f t="shared" si="96"/>
        <v>0</v>
      </c>
      <c r="V97" s="122"/>
      <c r="W97" s="147">
        <f t="shared" si="97"/>
        <v>0</v>
      </c>
      <c r="X97" s="122"/>
      <c r="Y97" s="147">
        <f t="shared" si="98"/>
        <v>0</v>
      </c>
      <c r="Z97" s="122"/>
      <c r="AA97" s="184">
        <f t="shared" si="99"/>
        <v>0</v>
      </c>
      <c r="AB97" s="104"/>
      <c r="AC97" s="100">
        <f t="shared" si="100"/>
        <v>0</v>
      </c>
      <c r="AD97" s="122"/>
      <c r="AE97" s="147">
        <f t="shared" si="101"/>
        <v>0</v>
      </c>
      <c r="AF97" s="122"/>
      <c r="AG97" s="147">
        <f t="shared" si="102"/>
        <v>0</v>
      </c>
      <c r="AH97" s="122"/>
      <c r="AI97" s="147">
        <f t="shared" si="103"/>
        <v>0</v>
      </c>
      <c r="AJ97" s="288"/>
      <c r="AK97" s="147">
        <f t="shared" si="104"/>
        <v>0</v>
      </c>
      <c r="AL97" s="288"/>
      <c r="AM97" s="147">
        <f t="shared" si="105"/>
        <v>0</v>
      </c>
      <c r="AN97" s="288"/>
      <c r="AO97" s="147">
        <f t="shared" si="106"/>
        <v>0</v>
      </c>
      <c r="AP97" s="122"/>
      <c r="AQ97" s="147">
        <f t="shared" si="107"/>
        <v>0</v>
      </c>
      <c r="AR97" s="104"/>
      <c r="AS97" s="100">
        <f t="shared" si="108"/>
        <v>0</v>
      </c>
      <c r="AT97" s="171"/>
      <c r="AU97" s="140">
        <f t="shared" si="109"/>
        <v>0</v>
      </c>
      <c r="AV97" s="83">
        <f t="shared" si="87"/>
        <v>0</v>
      </c>
    </row>
    <row r="98" spans="1:48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86"/>
        <v>0</v>
      </c>
      <c r="F98" s="75"/>
      <c r="G98" s="100">
        <f t="shared" si="91"/>
        <v>0</v>
      </c>
      <c r="H98" s="122"/>
      <c r="I98" s="147">
        <f t="shared" si="92"/>
        <v>0</v>
      </c>
      <c r="J98" s="122"/>
      <c r="K98" s="147">
        <f t="shared" si="93"/>
        <v>0</v>
      </c>
      <c r="L98" s="122"/>
      <c r="M98" s="147">
        <f t="shared" si="88"/>
        <v>0</v>
      </c>
      <c r="N98" s="122"/>
      <c r="O98" s="147">
        <f t="shared" si="89"/>
        <v>0</v>
      </c>
      <c r="P98" s="104"/>
      <c r="Q98" s="100">
        <f t="shared" si="94"/>
        <v>0</v>
      </c>
      <c r="R98" s="183"/>
      <c r="S98" s="184">
        <f t="shared" si="95"/>
        <v>0</v>
      </c>
      <c r="T98" s="183"/>
      <c r="U98" s="184">
        <f t="shared" si="96"/>
        <v>0</v>
      </c>
      <c r="V98" s="122"/>
      <c r="W98" s="147">
        <f t="shared" si="97"/>
        <v>0</v>
      </c>
      <c r="X98" s="122"/>
      <c r="Y98" s="147">
        <f t="shared" si="98"/>
        <v>0</v>
      </c>
      <c r="Z98" s="122"/>
      <c r="AA98" s="184">
        <f t="shared" si="99"/>
        <v>0</v>
      </c>
      <c r="AB98" s="104"/>
      <c r="AC98" s="100">
        <f t="shared" si="100"/>
        <v>0</v>
      </c>
      <c r="AD98" s="122"/>
      <c r="AE98" s="147">
        <f t="shared" si="101"/>
        <v>0</v>
      </c>
      <c r="AF98" s="122"/>
      <c r="AG98" s="147">
        <f t="shared" si="102"/>
        <v>0</v>
      </c>
      <c r="AH98" s="122"/>
      <c r="AI98" s="147">
        <f t="shared" si="103"/>
        <v>0</v>
      </c>
      <c r="AJ98" s="288"/>
      <c r="AK98" s="147">
        <f t="shared" si="104"/>
        <v>0</v>
      </c>
      <c r="AL98" s="288"/>
      <c r="AM98" s="147">
        <f t="shared" si="105"/>
        <v>0</v>
      </c>
      <c r="AN98" s="288"/>
      <c r="AO98" s="147">
        <f t="shared" si="106"/>
        <v>0</v>
      </c>
      <c r="AP98" s="122"/>
      <c r="AQ98" s="147">
        <f t="shared" si="107"/>
        <v>0</v>
      </c>
      <c r="AR98" s="104"/>
      <c r="AS98" s="100">
        <f t="shared" si="108"/>
        <v>0</v>
      </c>
      <c r="AT98" s="171"/>
      <c r="AU98" s="140">
        <f t="shared" si="109"/>
        <v>0</v>
      </c>
      <c r="AV98" s="83">
        <f t="shared" si="87"/>
        <v>0</v>
      </c>
    </row>
    <row r="99" spans="1:48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86"/>
        <v>0</v>
      </c>
      <c r="F99" s="75"/>
      <c r="G99" s="100">
        <f t="shared" si="91"/>
        <v>0</v>
      </c>
      <c r="H99" s="122"/>
      <c r="I99" s="147">
        <f t="shared" si="92"/>
        <v>0</v>
      </c>
      <c r="J99" s="122"/>
      <c r="K99" s="147">
        <f t="shared" si="93"/>
        <v>0</v>
      </c>
      <c r="L99" s="122"/>
      <c r="M99" s="147">
        <f t="shared" si="88"/>
        <v>0</v>
      </c>
      <c r="N99" s="122"/>
      <c r="O99" s="147">
        <f t="shared" si="89"/>
        <v>0</v>
      </c>
      <c r="P99" s="104"/>
      <c r="Q99" s="100">
        <f t="shared" si="94"/>
        <v>0</v>
      </c>
      <c r="R99" s="183"/>
      <c r="S99" s="184">
        <f t="shared" si="95"/>
        <v>0</v>
      </c>
      <c r="T99" s="183"/>
      <c r="U99" s="184">
        <f t="shared" si="96"/>
        <v>0</v>
      </c>
      <c r="V99" s="122"/>
      <c r="W99" s="147">
        <f t="shared" si="97"/>
        <v>0</v>
      </c>
      <c r="X99" s="122"/>
      <c r="Y99" s="147">
        <f t="shared" si="98"/>
        <v>0</v>
      </c>
      <c r="Z99" s="122"/>
      <c r="AA99" s="184">
        <f t="shared" si="99"/>
        <v>0</v>
      </c>
      <c r="AB99" s="104"/>
      <c r="AC99" s="100">
        <f t="shared" si="100"/>
        <v>0</v>
      </c>
      <c r="AD99" s="122"/>
      <c r="AE99" s="147">
        <f t="shared" si="101"/>
        <v>0</v>
      </c>
      <c r="AF99" s="122"/>
      <c r="AG99" s="147">
        <f t="shared" si="102"/>
        <v>0</v>
      </c>
      <c r="AH99" s="122"/>
      <c r="AI99" s="147">
        <f t="shared" si="103"/>
        <v>0</v>
      </c>
      <c r="AJ99" s="288"/>
      <c r="AK99" s="147">
        <f t="shared" si="104"/>
        <v>0</v>
      </c>
      <c r="AL99" s="288"/>
      <c r="AM99" s="147">
        <f t="shared" si="105"/>
        <v>0</v>
      </c>
      <c r="AN99" s="288"/>
      <c r="AO99" s="147">
        <f t="shared" si="106"/>
        <v>0</v>
      </c>
      <c r="AP99" s="122"/>
      <c r="AQ99" s="147">
        <f t="shared" si="107"/>
        <v>0</v>
      </c>
      <c r="AR99" s="104"/>
      <c r="AS99" s="100">
        <f t="shared" si="108"/>
        <v>0</v>
      </c>
      <c r="AT99" s="171"/>
      <c r="AU99" s="140">
        <f t="shared" si="109"/>
        <v>0</v>
      </c>
      <c r="AV99" s="83">
        <f t="shared" si="87"/>
        <v>0</v>
      </c>
    </row>
    <row r="100" spans="1:48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86"/>
        <v>0</v>
      </c>
      <c r="F100" s="75"/>
      <c r="G100" s="100">
        <f t="shared" si="91"/>
        <v>0</v>
      </c>
      <c r="H100" s="122"/>
      <c r="I100" s="147">
        <f t="shared" si="92"/>
        <v>0</v>
      </c>
      <c r="J100" s="122"/>
      <c r="K100" s="147">
        <f t="shared" si="93"/>
        <v>0</v>
      </c>
      <c r="L100" s="122"/>
      <c r="M100" s="147">
        <f t="shared" si="88"/>
        <v>0</v>
      </c>
      <c r="N100" s="122"/>
      <c r="O100" s="147">
        <f t="shared" si="89"/>
        <v>0</v>
      </c>
      <c r="P100" s="104"/>
      <c r="Q100" s="100">
        <f t="shared" si="94"/>
        <v>0</v>
      </c>
      <c r="R100" s="183"/>
      <c r="S100" s="184">
        <f t="shared" si="95"/>
        <v>0</v>
      </c>
      <c r="T100" s="183"/>
      <c r="U100" s="184">
        <f t="shared" si="96"/>
        <v>0</v>
      </c>
      <c r="V100" s="122"/>
      <c r="W100" s="147">
        <f t="shared" si="97"/>
        <v>0</v>
      </c>
      <c r="X100" s="122"/>
      <c r="Y100" s="147">
        <f t="shared" si="98"/>
        <v>0</v>
      </c>
      <c r="Z100" s="122"/>
      <c r="AA100" s="184">
        <f t="shared" si="99"/>
        <v>0</v>
      </c>
      <c r="AB100" s="104"/>
      <c r="AC100" s="100">
        <f t="shared" si="100"/>
        <v>0</v>
      </c>
      <c r="AD100" s="122"/>
      <c r="AE100" s="147">
        <f t="shared" si="101"/>
        <v>0</v>
      </c>
      <c r="AF100" s="122"/>
      <c r="AG100" s="147">
        <f t="shared" si="102"/>
        <v>0</v>
      </c>
      <c r="AH100" s="122"/>
      <c r="AI100" s="147">
        <f t="shared" si="103"/>
        <v>0</v>
      </c>
      <c r="AJ100" s="288"/>
      <c r="AK100" s="147">
        <f t="shared" si="104"/>
        <v>0</v>
      </c>
      <c r="AL100" s="288"/>
      <c r="AM100" s="147">
        <f t="shared" si="105"/>
        <v>0</v>
      </c>
      <c r="AN100" s="288"/>
      <c r="AO100" s="147">
        <f t="shared" si="106"/>
        <v>0</v>
      </c>
      <c r="AP100" s="122"/>
      <c r="AQ100" s="147">
        <f t="shared" si="107"/>
        <v>0</v>
      </c>
      <c r="AR100" s="104"/>
      <c r="AS100" s="100">
        <f t="shared" si="108"/>
        <v>0</v>
      </c>
      <c r="AT100" s="171"/>
      <c r="AU100" s="140">
        <f t="shared" si="109"/>
        <v>0</v>
      </c>
      <c r="AV100" s="83">
        <f t="shared" si="87"/>
        <v>0</v>
      </c>
    </row>
    <row r="101" spans="1:48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86"/>
        <v>0</v>
      </c>
      <c r="F101" s="75"/>
      <c r="G101" s="100">
        <f t="shared" si="91"/>
        <v>0</v>
      </c>
      <c r="H101" s="122"/>
      <c r="I101" s="147">
        <f t="shared" si="92"/>
        <v>0</v>
      </c>
      <c r="J101" s="122"/>
      <c r="K101" s="147">
        <f t="shared" si="93"/>
        <v>0</v>
      </c>
      <c r="L101" s="122"/>
      <c r="M101" s="147">
        <f t="shared" si="88"/>
        <v>0</v>
      </c>
      <c r="N101" s="122"/>
      <c r="O101" s="147">
        <f t="shared" si="89"/>
        <v>0</v>
      </c>
      <c r="P101" s="104"/>
      <c r="Q101" s="100">
        <f t="shared" si="94"/>
        <v>0</v>
      </c>
      <c r="R101" s="183"/>
      <c r="S101" s="184">
        <f t="shared" si="95"/>
        <v>0</v>
      </c>
      <c r="T101" s="183"/>
      <c r="U101" s="184">
        <f t="shared" si="96"/>
        <v>0</v>
      </c>
      <c r="V101" s="122"/>
      <c r="W101" s="147">
        <f t="shared" si="97"/>
        <v>0</v>
      </c>
      <c r="X101" s="122"/>
      <c r="Y101" s="147">
        <f t="shared" si="98"/>
        <v>0</v>
      </c>
      <c r="Z101" s="122"/>
      <c r="AA101" s="184">
        <f t="shared" si="99"/>
        <v>0</v>
      </c>
      <c r="AB101" s="104"/>
      <c r="AC101" s="100">
        <f t="shared" si="100"/>
        <v>0</v>
      </c>
      <c r="AD101" s="122"/>
      <c r="AE101" s="147">
        <f t="shared" si="101"/>
        <v>0</v>
      </c>
      <c r="AF101" s="122"/>
      <c r="AG101" s="147">
        <f t="shared" si="102"/>
        <v>0</v>
      </c>
      <c r="AH101" s="122"/>
      <c r="AI101" s="147">
        <f t="shared" si="103"/>
        <v>0</v>
      </c>
      <c r="AJ101" s="288"/>
      <c r="AK101" s="147">
        <f t="shared" si="104"/>
        <v>0</v>
      </c>
      <c r="AL101" s="288"/>
      <c r="AM101" s="147">
        <f t="shared" si="105"/>
        <v>0</v>
      </c>
      <c r="AN101" s="288"/>
      <c r="AO101" s="147">
        <f t="shared" si="106"/>
        <v>0</v>
      </c>
      <c r="AP101" s="122"/>
      <c r="AQ101" s="147">
        <f t="shared" si="107"/>
        <v>0</v>
      </c>
      <c r="AR101" s="104"/>
      <c r="AS101" s="100">
        <f t="shared" si="108"/>
        <v>0</v>
      </c>
      <c r="AT101" s="171"/>
      <c r="AU101" s="140">
        <f t="shared" si="109"/>
        <v>0</v>
      </c>
      <c r="AV101" s="83">
        <f t="shared" si="87"/>
        <v>0</v>
      </c>
    </row>
    <row r="102" spans="1:48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86"/>
        <v>0</v>
      </c>
      <c r="F102" s="75"/>
      <c r="G102" s="100">
        <f t="shared" si="91"/>
        <v>0</v>
      </c>
      <c r="H102" s="122"/>
      <c r="I102" s="147">
        <f t="shared" si="92"/>
        <v>0</v>
      </c>
      <c r="J102" s="122"/>
      <c r="K102" s="147">
        <f t="shared" si="93"/>
        <v>0</v>
      </c>
      <c r="L102" s="122"/>
      <c r="M102" s="147">
        <f t="shared" si="88"/>
        <v>0</v>
      </c>
      <c r="N102" s="122"/>
      <c r="O102" s="147">
        <f t="shared" si="89"/>
        <v>0</v>
      </c>
      <c r="P102" s="104"/>
      <c r="Q102" s="100">
        <f t="shared" si="94"/>
        <v>0</v>
      </c>
      <c r="R102" s="183"/>
      <c r="S102" s="184">
        <f t="shared" si="95"/>
        <v>0</v>
      </c>
      <c r="T102" s="183"/>
      <c r="U102" s="184">
        <f t="shared" si="96"/>
        <v>0</v>
      </c>
      <c r="V102" s="122"/>
      <c r="W102" s="147">
        <f t="shared" si="97"/>
        <v>0</v>
      </c>
      <c r="X102" s="122"/>
      <c r="Y102" s="147">
        <f t="shared" si="98"/>
        <v>0</v>
      </c>
      <c r="Z102" s="122"/>
      <c r="AA102" s="184">
        <f t="shared" si="99"/>
        <v>0</v>
      </c>
      <c r="AB102" s="104"/>
      <c r="AC102" s="100">
        <f t="shared" si="100"/>
        <v>0</v>
      </c>
      <c r="AD102" s="122"/>
      <c r="AE102" s="147">
        <f t="shared" si="101"/>
        <v>0</v>
      </c>
      <c r="AF102" s="122"/>
      <c r="AG102" s="147">
        <f t="shared" si="102"/>
        <v>0</v>
      </c>
      <c r="AH102" s="122"/>
      <c r="AI102" s="147">
        <f t="shared" si="103"/>
        <v>0</v>
      </c>
      <c r="AJ102" s="288"/>
      <c r="AK102" s="147">
        <f t="shared" si="104"/>
        <v>0</v>
      </c>
      <c r="AL102" s="288"/>
      <c r="AM102" s="147">
        <f t="shared" si="105"/>
        <v>0</v>
      </c>
      <c r="AN102" s="288"/>
      <c r="AO102" s="147">
        <f t="shared" si="106"/>
        <v>0</v>
      </c>
      <c r="AP102" s="122"/>
      <c r="AQ102" s="147">
        <f t="shared" si="107"/>
        <v>0</v>
      </c>
      <c r="AR102" s="104"/>
      <c r="AS102" s="100">
        <f t="shared" si="108"/>
        <v>0</v>
      </c>
      <c r="AT102" s="171"/>
      <c r="AU102" s="140">
        <f t="shared" si="109"/>
        <v>0</v>
      </c>
      <c r="AV102" s="83">
        <f t="shared" si="87"/>
        <v>0</v>
      </c>
    </row>
    <row r="103" spans="1:48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86"/>
        <v>0</v>
      </c>
      <c r="F103" s="75"/>
      <c r="G103" s="100">
        <f t="shared" si="91"/>
        <v>0</v>
      </c>
      <c r="H103" s="122"/>
      <c r="I103" s="147">
        <f t="shared" si="92"/>
        <v>0</v>
      </c>
      <c r="J103" s="122"/>
      <c r="K103" s="147">
        <f t="shared" si="93"/>
        <v>0</v>
      </c>
      <c r="L103" s="122"/>
      <c r="M103" s="147">
        <f t="shared" si="88"/>
        <v>0</v>
      </c>
      <c r="N103" s="122"/>
      <c r="O103" s="147">
        <f t="shared" si="89"/>
        <v>0</v>
      </c>
      <c r="P103" s="104"/>
      <c r="Q103" s="100">
        <f t="shared" si="94"/>
        <v>0</v>
      </c>
      <c r="R103" s="183"/>
      <c r="S103" s="184">
        <f t="shared" si="95"/>
        <v>0</v>
      </c>
      <c r="T103" s="183"/>
      <c r="U103" s="184">
        <f t="shared" si="96"/>
        <v>0</v>
      </c>
      <c r="V103" s="183"/>
      <c r="W103" s="184">
        <f t="shared" si="97"/>
        <v>0</v>
      </c>
      <c r="X103" s="183"/>
      <c r="Y103" s="184">
        <f t="shared" si="98"/>
        <v>0</v>
      </c>
      <c r="Z103" s="183"/>
      <c r="AA103" s="184">
        <f t="shared" si="99"/>
        <v>0</v>
      </c>
      <c r="AB103" s="104"/>
      <c r="AC103" s="100">
        <f t="shared" si="100"/>
        <v>0</v>
      </c>
      <c r="AD103" s="122"/>
      <c r="AE103" s="147">
        <f t="shared" si="101"/>
        <v>0</v>
      </c>
      <c r="AF103" s="122"/>
      <c r="AG103" s="147">
        <f t="shared" si="102"/>
        <v>0</v>
      </c>
      <c r="AH103" s="122"/>
      <c r="AI103" s="147">
        <f t="shared" si="103"/>
        <v>0</v>
      </c>
      <c r="AJ103" s="288"/>
      <c r="AK103" s="147">
        <f t="shared" si="104"/>
        <v>0</v>
      </c>
      <c r="AL103" s="288"/>
      <c r="AM103" s="147">
        <f t="shared" si="105"/>
        <v>0</v>
      </c>
      <c r="AN103" s="288"/>
      <c r="AO103" s="147">
        <f t="shared" si="106"/>
        <v>0</v>
      </c>
      <c r="AP103" s="122"/>
      <c r="AQ103" s="147">
        <f t="shared" si="107"/>
        <v>0</v>
      </c>
      <c r="AR103" s="104"/>
      <c r="AS103" s="100">
        <f t="shared" si="108"/>
        <v>0</v>
      </c>
      <c r="AT103" s="171"/>
      <c r="AU103" s="140">
        <f t="shared" si="109"/>
        <v>0</v>
      </c>
      <c r="AV103" s="83">
        <f t="shared" si="87"/>
        <v>0</v>
      </c>
    </row>
    <row r="104" spans="1:48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86"/>
        <v>0</v>
      </c>
      <c r="F104" s="75"/>
      <c r="G104" s="100">
        <f t="shared" si="91"/>
        <v>0</v>
      </c>
      <c r="H104" s="122"/>
      <c r="I104" s="147">
        <f t="shared" si="92"/>
        <v>0</v>
      </c>
      <c r="J104" s="122"/>
      <c r="K104" s="147">
        <f t="shared" si="93"/>
        <v>0</v>
      </c>
      <c r="L104" s="122"/>
      <c r="M104" s="147">
        <f t="shared" si="88"/>
        <v>0</v>
      </c>
      <c r="N104" s="122"/>
      <c r="O104" s="147">
        <f t="shared" si="89"/>
        <v>0</v>
      </c>
      <c r="P104" s="104"/>
      <c r="Q104" s="100">
        <f t="shared" si="94"/>
        <v>0</v>
      </c>
      <c r="R104" s="183"/>
      <c r="S104" s="184">
        <f t="shared" si="95"/>
        <v>0</v>
      </c>
      <c r="T104" s="183"/>
      <c r="U104" s="184">
        <f t="shared" si="96"/>
        <v>0</v>
      </c>
      <c r="V104" s="183"/>
      <c r="W104" s="184">
        <f t="shared" si="97"/>
        <v>0</v>
      </c>
      <c r="X104" s="183"/>
      <c r="Y104" s="184">
        <f t="shared" si="98"/>
        <v>0</v>
      </c>
      <c r="Z104" s="183"/>
      <c r="AA104" s="184">
        <f t="shared" si="99"/>
        <v>0</v>
      </c>
      <c r="AB104" s="104"/>
      <c r="AC104" s="100">
        <f t="shared" si="100"/>
        <v>0</v>
      </c>
      <c r="AD104" s="122"/>
      <c r="AE104" s="147">
        <f t="shared" si="101"/>
        <v>0</v>
      </c>
      <c r="AF104" s="122"/>
      <c r="AG104" s="147">
        <f t="shared" si="102"/>
        <v>0</v>
      </c>
      <c r="AH104" s="122"/>
      <c r="AI104" s="147">
        <f t="shared" si="103"/>
        <v>0</v>
      </c>
      <c r="AJ104" s="288"/>
      <c r="AK104" s="147">
        <f t="shared" si="104"/>
        <v>0</v>
      </c>
      <c r="AL104" s="288"/>
      <c r="AM104" s="147">
        <f t="shared" si="105"/>
        <v>0</v>
      </c>
      <c r="AN104" s="288"/>
      <c r="AO104" s="147">
        <f t="shared" si="106"/>
        <v>0</v>
      </c>
      <c r="AP104" s="122"/>
      <c r="AQ104" s="147">
        <f t="shared" si="107"/>
        <v>0</v>
      </c>
      <c r="AR104" s="104"/>
      <c r="AS104" s="100">
        <f t="shared" si="108"/>
        <v>0</v>
      </c>
      <c r="AT104" s="171"/>
      <c r="AU104" s="140">
        <f t="shared" si="109"/>
        <v>0</v>
      </c>
      <c r="AV104" s="83">
        <f t="shared" si="87"/>
        <v>0</v>
      </c>
    </row>
    <row r="105" spans="1:48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86"/>
        <v>0</v>
      </c>
      <c r="F105" s="75"/>
      <c r="G105" s="100">
        <f t="shared" si="91"/>
        <v>0</v>
      </c>
      <c r="H105" s="122"/>
      <c r="I105" s="147">
        <f t="shared" si="92"/>
        <v>0</v>
      </c>
      <c r="J105" s="122"/>
      <c r="K105" s="147">
        <f t="shared" si="93"/>
        <v>0</v>
      </c>
      <c r="L105" s="122"/>
      <c r="M105" s="147">
        <f t="shared" si="88"/>
        <v>0</v>
      </c>
      <c r="N105" s="122"/>
      <c r="O105" s="147">
        <f t="shared" si="89"/>
        <v>0</v>
      </c>
      <c r="P105" s="104"/>
      <c r="Q105" s="100">
        <f t="shared" si="94"/>
        <v>0</v>
      </c>
      <c r="R105" s="183"/>
      <c r="S105" s="184">
        <f t="shared" si="95"/>
        <v>0</v>
      </c>
      <c r="T105" s="183"/>
      <c r="U105" s="184">
        <f t="shared" si="96"/>
        <v>0</v>
      </c>
      <c r="V105" s="183"/>
      <c r="W105" s="184">
        <f t="shared" si="97"/>
        <v>0</v>
      </c>
      <c r="X105" s="183"/>
      <c r="Y105" s="184">
        <f t="shared" si="98"/>
        <v>0</v>
      </c>
      <c r="Z105" s="183"/>
      <c r="AA105" s="184">
        <f t="shared" si="99"/>
        <v>0</v>
      </c>
      <c r="AB105" s="104"/>
      <c r="AC105" s="100">
        <f t="shared" si="100"/>
        <v>0</v>
      </c>
      <c r="AD105" s="122"/>
      <c r="AE105" s="147">
        <f t="shared" si="101"/>
        <v>0</v>
      </c>
      <c r="AF105" s="122"/>
      <c r="AG105" s="147">
        <f t="shared" si="102"/>
        <v>0</v>
      </c>
      <c r="AH105" s="122"/>
      <c r="AI105" s="147">
        <f t="shared" si="103"/>
        <v>0</v>
      </c>
      <c r="AJ105" s="288"/>
      <c r="AK105" s="147">
        <f t="shared" si="104"/>
        <v>0</v>
      </c>
      <c r="AL105" s="288"/>
      <c r="AM105" s="147">
        <f t="shared" si="105"/>
        <v>0</v>
      </c>
      <c r="AN105" s="288"/>
      <c r="AO105" s="147">
        <f t="shared" si="106"/>
        <v>0</v>
      </c>
      <c r="AP105" s="122"/>
      <c r="AQ105" s="147">
        <f t="shared" si="107"/>
        <v>0</v>
      </c>
      <c r="AR105" s="104"/>
      <c r="AS105" s="100">
        <f t="shared" si="108"/>
        <v>0</v>
      </c>
      <c r="AT105" s="171"/>
      <c r="AU105" s="140">
        <f t="shared" si="109"/>
        <v>0</v>
      </c>
      <c r="AV105" s="83">
        <f t="shared" si="87"/>
        <v>0</v>
      </c>
    </row>
    <row r="106" spans="1:48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86"/>
        <v>0</v>
      </c>
      <c r="F106" s="75"/>
      <c r="G106" s="100">
        <f t="shared" si="91"/>
        <v>0</v>
      </c>
      <c r="H106" s="122"/>
      <c r="I106" s="147">
        <f t="shared" si="92"/>
        <v>0</v>
      </c>
      <c r="J106" s="122"/>
      <c r="K106" s="147">
        <f t="shared" si="93"/>
        <v>0</v>
      </c>
      <c r="L106" s="122"/>
      <c r="M106" s="147">
        <f t="shared" si="88"/>
        <v>0</v>
      </c>
      <c r="N106" s="122"/>
      <c r="O106" s="147">
        <f t="shared" si="89"/>
        <v>0</v>
      </c>
      <c r="P106" s="104"/>
      <c r="Q106" s="100">
        <f t="shared" si="94"/>
        <v>0</v>
      </c>
      <c r="R106" s="183"/>
      <c r="S106" s="184">
        <f t="shared" si="95"/>
        <v>0</v>
      </c>
      <c r="T106" s="183"/>
      <c r="U106" s="184">
        <f t="shared" si="96"/>
        <v>0</v>
      </c>
      <c r="V106" s="183"/>
      <c r="W106" s="184">
        <f t="shared" si="97"/>
        <v>0</v>
      </c>
      <c r="X106" s="183"/>
      <c r="Y106" s="184">
        <f t="shared" si="98"/>
        <v>0</v>
      </c>
      <c r="Z106" s="183"/>
      <c r="AA106" s="184">
        <f t="shared" si="99"/>
        <v>0</v>
      </c>
      <c r="AB106" s="104"/>
      <c r="AC106" s="100">
        <f t="shared" si="100"/>
        <v>0</v>
      </c>
      <c r="AD106" s="122"/>
      <c r="AE106" s="147">
        <f t="shared" si="101"/>
        <v>0</v>
      </c>
      <c r="AF106" s="122"/>
      <c r="AG106" s="147">
        <f t="shared" si="102"/>
        <v>0</v>
      </c>
      <c r="AH106" s="122"/>
      <c r="AI106" s="147">
        <f t="shared" si="103"/>
        <v>0</v>
      </c>
      <c r="AJ106" s="288"/>
      <c r="AK106" s="147">
        <f t="shared" si="104"/>
        <v>0</v>
      </c>
      <c r="AL106" s="288"/>
      <c r="AM106" s="147">
        <f t="shared" si="105"/>
        <v>0</v>
      </c>
      <c r="AN106" s="288"/>
      <c r="AO106" s="147">
        <f t="shared" si="106"/>
        <v>0</v>
      </c>
      <c r="AP106" s="122"/>
      <c r="AQ106" s="147">
        <f t="shared" si="107"/>
        <v>0</v>
      </c>
      <c r="AR106" s="104"/>
      <c r="AS106" s="100">
        <f t="shared" si="108"/>
        <v>0</v>
      </c>
      <c r="AT106" s="171"/>
      <c r="AU106" s="140">
        <f t="shared" si="109"/>
        <v>0</v>
      </c>
      <c r="AV106" s="83">
        <f t="shared" si="87"/>
        <v>0</v>
      </c>
    </row>
    <row r="107" spans="1:48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86"/>
        <v>0</v>
      </c>
      <c r="F107" s="75"/>
      <c r="G107" s="100">
        <f t="shared" si="91"/>
        <v>0</v>
      </c>
      <c r="H107" s="122"/>
      <c r="I107" s="147">
        <f t="shared" si="92"/>
        <v>0</v>
      </c>
      <c r="J107" s="122"/>
      <c r="K107" s="147">
        <f t="shared" si="93"/>
        <v>0</v>
      </c>
      <c r="L107" s="122"/>
      <c r="M107" s="147">
        <f t="shared" si="88"/>
        <v>0</v>
      </c>
      <c r="N107" s="122"/>
      <c r="O107" s="147">
        <f t="shared" si="89"/>
        <v>0</v>
      </c>
      <c r="P107" s="104"/>
      <c r="Q107" s="100">
        <f t="shared" si="94"/>
        <v>0</v>
      </c>
      <c r="R107" s="183"/>
      <c r="S107" s="184">
        <f t="shared" si="95"/>
        <v>0</v>
      </c>
      <c r="T107" s="183"/>
      <c r="U107" s="184">
        <f t="shared" si="96"/>
        <v>0</v>
      </c>
      <c r="V107" s="183"/>
      <c r="W107" s="184">
        <f t="shared" si="97"/>
        <v>0</v>
      </c>
      <c r="X107" s="183"/>
      <c r="Y107" s="184">
        <f t="shared" si="98"/>
        <v>0</v>
      </c>
      <c r="Z107" s="183"/>
      <c r="AA107" s="184">
        <f t="shared" si="99"/>
        <v>0</v>
      </c>
      <c r="AB107" s="104"/>
      <c r="AC107" s="100">
        <f t="shared" si="100"/>
        <v>0</v>
      </c>
      <c r="AD107" s="122"/>
      <c r="AE107" s="147">
        <f t="shared" si="101"/>
        <v>0</v>
      </c>
      <c r="AF107" s="122"/>
      <c r="AG107" s="147">
        <f t="shared" si="102"/>
        <v>0</v>
      </c>
      <c r="AH107" s="122"/>
      <c r="AI107" s="147">
        <f t="shared" si="103"/>
        <v>0</v>
      </c>
      <c r="AJ107" s="288"/>
      <c r="AK107" s="147">
        <f t="shared" si="104"/>
        <v>0</v>
      </c>
      <c r="AL107" s="288"/>
      <c r="AM107" s="147">
        <f t="shared" si="105"/>
        <v>0</v>
      </c>
      <c r="AN107" s="288"/>
      <c r="AO107" s="147">
        <f t="shared" si="106"/>
        <v>0</v>
      </c>
      <c r="AP107" s="122"/>
      <c r="AQ107" s="147">
        <f t="shared" si="107"/>
        <v>0</v>
      </c>
      <c r="AR107" s="104"/>
      <c r="AS107" s="100">
        <f t="shared" si="108"/>
        <v>0</v>
      </c>
      <c r="AT107" s="171"/>
      <c r="AU107" s="140">
        <f t="shared" si="109"/>
        <v>0</v>
      </c>
      <c r="AV107" s="83">
        <f t="shared" si="87"/>
        <v>0</v>
      </c>
    </row>
    <row r="108" spans="1:48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86"/>
        <v>0</v>
      </c>
      <c r="F108" s="75"/>
      <c r="G108" s="100">
        <f t="shared" si="91"/>
        <v>0</v>
      </c>
      <c r="H108" s="107"/>
      <c r="I108" s="147">
        <f t="shared" si="92"/>
        <v>0</v>
      </c>
      <c r="J108" s="214"/>
      <c r="K108" s="147">
        <f t="shared" si="93"/>
        <v>0</v>
      </c>
      <c r="L108" s="214"/>
      <c r="M108" s="147">
        <f t="shared" si="88"/>
        <v>0</v>
      </c>
      <c r="N108" s="214"/>
      <c r="O108" s="147">
        <f t="shared" si="89"/>
        <v>0</v>
      </c>
      <c r="P108" s="75"/>
      <c r="Q108" s="100">
        <f t="shared" si="94"/>
        <v>0</v>
      </c>
      <c r="R108" s="233"/>
      <c r="S108" s="184">
        <f t="shared" si="95"/>
        <v>0</v>
      </c>
      <c r="T108" s="234"/>
      <c r="U108" s="184">
        <f t="shared" si="96"/>
        <v>0</v>
      </c>
      <c r="V108" s="234"/>
      <c r="W108" s="184">
        <f t="shared" si="97"/>
        <v>0</v>
      </c>
      <c r="X108" s="283"/>
      <c r="Y108" s="281">
        <f t="shared" si="98"/>
        <v>0</v>
      </c>
      <c r="Z108" s="183"/>
      <c r="AA108" s="184">
        <f t="shared" si="99"/>
        <v>0</v>
      </c>
      <c r="AB108" s="75"/>
      <c r="AC108" s="100">
        <f t="shared" si="100"/>
        <v>0</v>
      </c>
      <c r="AD108" s="107"/>
      <c r="AE108" s="147">
        <f t="shared" si="101"/>
        <v>0</v>
      </c>
      <c r="AF108" s="107"/>
      <c r="AG108" s="147">
        <f t="shared" si="102"/>
        <v>0</v>
      </c>
      <c r="AH108" s="107"/>
      <c r="AI108" s="147">
        <f t="shared" si="103"/>
        <v>0</v>
      </c>
      <c r="AJ108" s="289"/>
      <c r="AK108" s="146">
        <f t="shared" si="104"/>
        <v>0</v>
      </c>
      <c r="AL108" s="289"/>
      <c r="AM108" s="146">
        <f t="shared" si="105"/>
        <v>0</v>
      </c>
      <c r="AN108" s="289"/>
      <c r="AO108" s="146">
        <f t="shared" si="106"/>
        <v>0</v>
      </c>
      <c r="AP108" s="107"/>
      <c r="AQ108" s="147">
        <f t="shared" si="107"/>
        <v>0</v>
      </c>
      <c r="AR108" s="75"/>
      <c r="AS108" s="100">
        <f t="shared" si="108"/>
        <v>0</v>
      </c>
      <c r="AT108" s="171"/>
      <c r="AU108" s="140">
        <f t="shared" si="109"/>
        <v>0</v>
      </c>
      <c r="AV108" s="83">
        <f t="shared" si="87"/>
        <v>0</v>
      </c>
    </row>
    <row r="109" spans="1:48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86"/>
        <v>0</v>
      </c>
      <c r="F109" s="75"/>
      <c r="G109" s="100">
        <f t="shared" si="91"/>
        <v>0</v>
      </c>
      <c r="H109" s="107"/>
      <c r="I109" s="147">
        <f t="shared" si="92"/>
        <v>0</v>
      </c>
      <c r="J109" s="214"/>
      <c r="K109" s="147">
        <f t="shared" si="93"/>
        <v>0</v>
      </c>
      <c r="L109" s="214"/>
      <c r="M109" s="147">
        <f t="shared" si="88"/>
        <v>0</v>
      </c>
      <c r="N109" s="214"/>
      <c r="O109" s="147">
        <f t="shared" si="89"/>
        <v>0</v>
      </c>
      <c r="P109" s="75"/>
      <c r="Q109" s="100">
        <f t="shared" si="94"/>
        <v>0</v>
      </c>
      <c r="R109" s="233"/>
      <c r="S109" s="184">
        <f t="shared" si="95"/>
        <v>0</v>
      </c>
      <c r="T109" s="234"/>
      <c r="U109" s="184">
        <f t="shared" si="96"/>
        <v>0</v>
      </c>
      <c r="V109" s="234"/>
      <c r="W109" s="184">
        <f t="shared" si="97"/>
        <v>0</v>
      </c>
      <c r="X109" s="283"/>
      <c r="Y109" s="281">
        <f t="shared" si="98"/>
        <v>0</v>
      </c>
      <c r="Z109" s="183"/>
      <c r="AA109" s="184">
        <f t="shared" si="99"/>
        <v>0</v>
      </c>
      <c r="AB109" s="75"/>
      <c r="AC109" s="100">
        <f t="shared" si="100"/>
        <v>0</v>
      </c>
      <c r="AD109" s="107"/>
      <c r="AE109" s="147">
        <f t="shared" si="101"/>
        <v>0</v>
      </c>
      <c r="AF109" s="107"/>
      <c r="AG109" s="147">
        <f t="shared" si="102"/>
        <v>0</v>
      </c>
      <c r="AH109" s="107"/>
      <c r="AI109" s="147">
        <f t="shared" si="103"/>
        <v>0</v>
      </c>
      <c r="AJ109" s="289"/>
      <c r="AK109" s="146">
        <f t="shared" si="104"/>
        <v>0</v>
      </c>
      <c r="AL109" s="289"/>
      <c r="AM109" s="146">
        <f t="shared" si="105"/>
        <v>0</v>
      </c>
      <c r="AN109" s="289"/>
      <c r="AO109" s="146">
        <f t="shared" si="106"/>
        <v>0</v>
      </c>
      <c r="AP109" s="107"/>
      <c r="AQ109" s="147">
        <f t="shared" si="107"/>
        <v>0</v>
      </c>
      <c r="AR109" s="75"/>
      <c r="AS109" s="100">
        <f t="shared" si="108"/>
        <v>0</v>
      </c>
      <c r="AT109" s="171"/>
      <c r="AU109" s="140">
        <f t="shared" si="109"/>
        <v>0</v>
      </c>
      <c r="AV109" s="83">
        <f t="shared" si="87"/>
        <v>0</v>
      </c>
    </row>
    <row r="110" spans="1:48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86"/>
        <v>0</v>
      </c>
      <c r="F110" s="75"/>
      <c r="G110" s="100">
        <f t="shared" si="91"/>
        <v>0</v>
      </c>
      <c r="H110" s="107"/>
      <c r="I110" s="147">
        <f t="shared" si="92"/>
        <v>0</v>
      </c>
      <c r="J110" s="214"/>
      <c r="K110" s="147">
        <f t="shared" si="93"/>
        <v>0</v>
      </c>
      <c r="L110" s="214"/>
      <c r="M110" s="147">
        <f t="shared" si="88"/>
        <v>0</v>
      </c>
      <c r="N110" s="214"/>
      <c r="O110" s="147">
        <f t="shared" si="89"/>
        <v>0</v>
      </c>
      <c r="P110" s="75"/>
      <c r="Q110" s="100">
        <f t="shared" si="94"/>
        <v>0</v>
      </c>
      <c r="R110" s="233"/>
      <c r="S110" s="184">
        <f t="shared" si="95"/>
        <v>0</v>
      </c>
      <c r="T110" s="234"/>
      <c r="U110" s="184">
        <f t="shared" si="96"/>
        <v>0</v>
      </c>
      <c r="V110" s="234"/>
      <c r="W110" s="184">
        <f t="shared" si="97"/>
        <v>0</v>
      </c>
      <c r="X110" s="283"/>
      <c r="Y110" s="281">
        <f t="shared" si="98"/>
        <v>0</v>
      </c>
      <c r="Z110" s="183"/>
      <c r="AA110" s="184">
        <f t="shared" si="99"/>
        <v>0</v>
      </c>
      <c r="AB110" s="75"/>
      <c r="AC110" s="100">
        <f t="shared" si="100"/>
        <v>0</v>
      </c>
      <c r="AD110" s="107"/>
      <c r="AE110" s="147">
        <f t="shared" si="101"/>
        <v>0</v>
      </c>
      <c r="AF110" s="107"/>
      <c r="AG110" s="147">
        <f t="shared" si="102"/>
        <v>0</v>
      </c>
      <c r="AH110" s="107"/>
      <c r="AI110" s="147">
        <f t="shared" si="103"/>
        <v>0</v>
      </c>
      <c r="AJ110" s="289"/>
      <c r="AK110" s="146">
        <f t="shared" si="104"/>
        <v>0</v>
      </c>
      <c r="AL110" s="289"/>
      <c r="AM110" s="146">
        <f t="shared" si="105"/>
        <v>0</v>
      </c>
      <c r="AN110" s="289"/>
      <c r="AO110" s="146">
        <f t="shared" si="106"/>
        <v>0</v>
      </c>
      <c r="AP110" s="107"/>
      <c r="AQ110" s="147">
        <f t="shared" si="107"/>
        <v>0</v>
      </c>
      <c r="AR110" s="75"/>
      <c r="AS110" s="100">
        <f t="shared" si="108"/>
        <v>0</v>
      </c>
      <c r="AT110" s="171"/>
      <c r="AU110" s="140">
        <f t="shared" si="109"/>
        <v>0</v>
      </c>
      <c r="AV110" s="83">
        <f t="shared" si="87"/>
        <v>0</v>
      </c>
    </row>
    <row r="111" spans="1:48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86"/>
        <v>0</v>
      </c>
      <c r="F111" s="75"/>
      <c r="G111" s="100">
        <f t="shared" si="91"/>
        <v>0</v>
      </c>
      <c r="H111" s="107"/>
      <c r="I111" s="147">
        <f t="shared" si="92"/>
        <v>0</v>
      </c>
      <c r="J111" s="214"/>
      <c r="K111" s="147">
        <f t="shared" si="93"/>
        <v>0</v>
      </c>
      <c r="L111" s="214"/>
      <c r="M111" s="147">
        <f t="shared" si="88"/>
        <v>0</v>
      </c>
      <c r="N111" s="214"/>
      <c r="O111" s="147">
        <f t="shared" si="89"/>
        <v>0</v>
      </c>
      <c r="P111" s="75"/>
      <c r="Q111" s="100">
        <f t="shared" si="94"/>
        <v>0</v>
      </c>
      <c r="R111" s="233"/>
      <c r="S111" s="184">
        <f t="shared" si="95"/>
        <v>0</v>
      </c>
      <c r="T111" s="234"/>
      <c r="U111" s="184">
        <f t="shared" si="96"/>
        <v>0</v>
      </c>
      <c r="V111" s="234"/>
      <c r="W111" s="184">
        <f t="shared" si="97"/>
        <v>0</v>
      </c>
      <c r="X111" s="283"/>
      <c r="Y111" s="281">
        <f t="shared" si="98"/>
        <v>0</v>
      </c>
      <c r="Z111" s="183"/>
      <c r="AA111" s="184">
        <f t="shared" si="99"/>
        <v>0</v>
      </c>
      <c r="AB111" s="75"/>
      <c r="AC111" s="100">
        <f t="shared" si="100"/>
        <v>0</v>
      </c>
      <c r="AD111" s="107"/>
      <c r="AE111" s="147">
        <f t="shared" si="101"/>
        <v>0</v>
      </c>
      <c r="AF111" s="107"/>
      <c r="AG111" s="147">
        <f t="shared" si="102"/>
        <v>0</v>
      </c>
      <c r="AH111" s="107"/>
      <c r="AI111" s="147">
        <f t="shared" si="103"/>
        <v>0</v>
      </c>
      <c r="AJ111" s="289"/>
      <c r="AK111" s="146">
        <f t="shared" si="104"/>
        <v>0</v>
      </c>
      <c r="AL111" s="289"/>
      <c r="AM111" s="146">
        <f t="shared" si="105"/>
        <v>0</v>
      </c>
      <c r="AN111" s="289"/>
      <c r="AO111" s="146">
        <f t="shared" si="106"/>
        <v>0</v>
      </c>
      <c r="AP111" s="107"/>
      <c r="AQ111" s="147">
        <f t="shared" si="107"/>
        <v>0</v>
      </c>
      <c r="AR111" s="75"/>
      <c r="AS111" s="100">
        <f t="shared" si="108"/>
        <v>0</v>
      </c>
      <c r="AT111" s="171"/>
      <c r="AU111" s="140">
        <f t="shared" si="109"/>
        <v>0</v>
      </c>
      <c r="AV111" s="83">
        <f t="shared" si="87"/>
        <v>0</v>
      </c>
    </row>
    <row r="112" spans="1:48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131">IF(OR($C112="",$C112=0),"",VLOOKUP($C112,Ansätze,$D$11,FALSE))</f>
        <v>35</v>
      </c>
      <c r="E112" s="20">
        <f t="shared" si="86"/>
        <v>41</v>
      </c>
      <c r="F112" s="75"/>
      <c r="G112" s="100">
        <f t="shared" ca="1" si="91"/>
        <v>0</v>
      </c>
      <c r="H112" s="107"/>
      <c r="I112" s="147">
        <f t="shared" ca="1" si="92"/>
        <v>0</v>
      </c>
      <c r="J112" s="214"/>
      <c r="K112" s="147">
        <f t="shared" ca="1" si="93"/>
        <v>0</v>
      </c>
      <c r="L112" s="214"/>
      <c r="M112" s="147">
        <f t="shared" ca="1" si="88"/>
        <v>0</v>
      </c>
      <c r="N112" s="214"/>
      <c r="O112" s="147">
        <f t="shared" ca="1" si="89"/>
        <v>0</v>
      </c>
      <c r="P112" s="75"/>
      <c r="Q112" s="100">
        <f t="shared" ca="1" si="94"/>
        <v>0</v>
      </c>
      <c r="R112" s="233"/>
      <c r="S112" s="184">
        <f t="shared" ca="1" si="95"/>
        <v>0</v>
      </c>
      <c r="T112" s="234"/>
      <c r="U112" s="184">
        <f t="shared" ca="1" si="96"/>
        <v>0</v>
      </c>
      <c r="V112" s="234"/>
      <c r="W112" s="184">
        <f t="shared" ca="1" si="97"/>
        <v>0</v>
      </c>
      <c r="X112" s="283"/>
      <c r="Y112" s="281">
        <f t="shared" ca="1" si="98"/>
        <v>0</v>
      </c>
      <c r="Z112" s="183"/>
      <c r="AA112" s="184">
        <f t="shared" ca="1" si="99"/>
        <v>0</v>
      </c>
      <c r="AB112" s="75"/>
      <c r="AC112" s="100">
        <f t="shared" ca="1" si="100"/>
        <v>0</v>
      </c>
      <c r="AD112" s="107"/>
      <c r="AE112" s="147">
        <f t="shared" ca="1" si="101"/>
        <v>0</v>
      </c>
      <c r="AF112" s="107"/>
      <c r="AG112" s="147">
        <f t="shared" ca="1" si="102"/>
        <v>0</v>
      </c>
      <c r="AH112" s="107">
        <v>41</v>
      </c>
      <c r="AI112" s="147">
        <f t="shared" ca="1" si="103"/>
        <v>1435</v>
      </c>
      <c r="AJ112" s="289"/>
      <c r="AK112" s="146">
        <f t="shared" ca="1" si="104"/>
        <v>0</v>
      </c>
      <c r="AL112" s="289"/>
      <c r="AM112" s="146">
        <f t="shared" ca="1" si="105"/>
        <v>0</v>
      </c>
      <c r="AN112" s="289"/>
      <c r="AO112" s="146">
        <f t="shared" ca="1" si="106"/>
        <v>0</v>
      </c>
      <c r="AP112" s="107"/>
      <c r="AQ112" s="147">
        <f t="shared" ca="1" si="107"/>
        <v>0</v>
      </c>
      <c r="AR112" s="75"/>
      <c r="AS112" s="100">
        <f t="shared" ca="1" si="108"/>
        <v>0</v>
      </c>
      <c r="AT112" s="171"/>
      <c r="AU112" s="140">
        <f t="shared" ca="1" si="109"/>
        <v>0</v>
      </c>
      <c r="AV112" s="83">
        <f t="shared" ca="1" si="87"/>
        <v>1435</v>
      </c>
    </row>
    <row r="113" spans="1:48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131"/>
        <v>35</v>
      </c>
      <c r="E113" s="20">
        <f t="shared" si="86"/>
        <v>0</v>
      </c>
      <c r="F113" s="75"/>
      <c r="G113" s="100">
        <f t="shared" ca="1" si="91"/>
        <v>0</v>
      </c>
      <c r="H113" s="107"/>
      <c r="I113" s="147">
        <f t="shared" ca="1" si="92"/>
        <v>0</v>
      </c>
      <c r="J113" s="214"/>
      <c r="K113" s="147">
        <f t="shared" ca="1" si="93"/>
        <v>0</v>
      </c>
      <c r="L113" s="214"/>
      <c r="M113" s="147">
        <f t="shared" ca="1" si="88"/>
        <v>0</v>
      </c>
      <c r="N113" s="214"/>
      <c r="O113" s="147">
        <f t="shared" ca="1" si="89"/>
        <v>0</v>
      </c>
      <c r="P113" s="75"/>
      <c r="Q113" s="100">
        <f t="shared" ca="1" si="94"/>
        <v>0</v>
      </c>
      <c r="R113" s="233"/>
      <c r="S113" s="184">
        <f t="shared" ca="1" si="95"/>
        <v>0</v>
      </c>
      <c r="T113" s="234"/>
      <c r="U113" s="184">
        <f t="shared" ca="1" si="96"/>
        <v>0</v>
      </c>
      <c r="V113" s="234"/>
      <c r="W113" s="184">
        <f t="shared" ca="1" si="97"/>
        <v>0</v>
      </c>
      <c r="X113" s="283"/>
      <c r="Y113" s="281">
        <f t="shared" ca="1" si="98"/>
        <v>0</v>
      </c>
      <c r="Z113" s="183"/>
      <c r="AA113" s="184">
        <f t="shared" ca="1" si="99"/>
        <v>0</v>
      </c>
      <c r="AB113" s="75"/>
      <c r="AC113" s="100">
        <f t="shared" ca="1" si="100"/>
        <v>0</v>
      </c>
      <c r="AD113" s="107"/>
      <c r="AE113" s="147">
        <f t="shared" ca="1" si="101"/>
        <v>0</v>
      </c>
      <c r="AF113" s="107"/>
      <c r="AG113" s="147">
        <f t="shared" ca="1" si="102"/>
        <v>0</v>
      </c>
      <c r="AH113" s="107"/>
      <c r="AI113" s="147">
        <f t="shared" ca="1" si="103"/>
        <v>0</v>
      </c>
      <c r="AJ113" s="289"/>
      <c r="AK113" s="146">
        <f t="shared" ca="1" si="104"/>
        <v>0</v>
      </c>
      <c r="AL113" s="289"/>
      <c r="AM113" s="146">
        <f t="shared" ca="1" si="105"/>
        <v>0</v>
      </c>
      <c r="AN113" s="289"/>
      <c r="AO113" s="146">
        <f t="shared" ca="1" si="106"/>
        <v>0</v>
      </c>
      <c r="AP113" s="107"/>
      <c r="AQ113" s="147">
        <f t="shared" ca="1" si="107"/>
        <v>0</v>
      </c>
      <c r="AR113" s="75"/>
      <c r="AS113" s="100">
        <f t="shared" ca="1" si="108"/>
        <v>0</v>
      </c>
      <c r="AT113" s="171"/>
      <c r="AU113" s="140">
        <f t="shared" ca="1" si="109"/>
        <v>0</v>
      </c>
      <c r="AV113" s="83">
        <f t="shared" ca="1" si="87"/>
        <v>0</v>
      </c>
    </row>
    <row r="114" spans="1:48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131"/>
        <v>118</v>
      </c>
      <c r="E114" s="20">
        <f t="shared" si="86"/>
        <v>0</v>
      </c>
      <c r="F114" s="75"/>
      <c r="G114" s="100">
        <f t="shared" ca="1" si="91"/>
        <v>0</v>
      </c>
      <c r="H114" s="107"/>
      <c r="I114" s="147">
        <f t="shared" ca="1" si="92"/>
        <v>0</v>
      </c>
      <c r="J114" s="214"/>
      <c r="K114" s="147">
        <f t="shared" ca="1" si="93"/>
        <v>0</v>
      </c>
      <c r="L114" s="214"/>
      <c r="M114" s="147">
        <f t="shared" ca="1" si="88"/>
        <v>0</v>
      </c>
      <c r="N114" s="214"/>
      <c r="O114" s="147">
        <f t="shared" ca="1" si="89"/>
        <v>0</v>
      </c>
      <c r="P114" s="75"/>
      <c r="Q114" s="100">
        <f t="shared" ca="1" si="94"/>
        <v>0</v>
      </c>
      <c r="R114" s="233"/>
      <c r="S114" s="184">
        <f t="shared" ca="1" si="95"/>
        <v>0</v>
      </c>
      <c r="T114" s="234"/>
      <c r="U114" s="184">
        <f t="shared" ca="1" si="96"/>
        <v>0</v>
      </c>
      <c r="V114" s="234"/>
      <c r="W114" s="184">
        <f t="shared" ca="1" si="97"/>
        <v>0</v>
      </c>
      <c r="X114" s="283"/>
      <c r="Y114" s="281">
        <f t="shared" ca="1" si="98"/>
        <v>0</v>
      </c>
      <c r="Z114" s="183"/>
      <c r="AA114" s="184">
        <f t="shared" ca="1" si="99"/>
        <v>0</v>
      </c>
      <c r="AB114" s="75"/>
      <c r="AC114" s="100">
        <f t="shared" ca="1" si="100"/>
        <v>0</v>
      </c>
      <c r="AD114" s="107"/>
      <c r="AE114" s="147">
        <f t="shared" ca="1" si="101"/>
        <v>0</v>
      </c>
      <c r="AF114" s="107"/>
      <c r="AG114" s="147">
        <f t="shared" ca="1" si="102"/>
        <v>0</v>
      </c>
      <c r="AH114" s="107"/>
      <c r="AI114" s="147">
        <f t="shared" ca="1" si="103"/>
        <v>0</v>
      </c>
      <c r="AJ114" s="289"/>
      <c r="AK114" s="146">
        <f t="shared" ca="1" si="104"/>
        <v>0</v>
      </c>
      <c r="AL114" s="289"/>
      <c r="AM114" s="146">
        <f t="shared" ca="1" si="105"/>
        <v>0</v>
      </c>
      <c r="AN114" s="289"/>
      <c r="AO114" s="146">
        <f t="shared" ca="1" si="106"/>
        <v>0</v>
      </c>
      <c r="AP114" s="107"/>
      <c r="AQ114" s="147">
        <f t="shared" ca="1" si="107"/>
        <v>0</v>
      </c>
      <c r="AR114" s="75"/>
      <c r="AS114" s="100">
        <f t="shared" ca="1" si="108"/>
        <v>0</v>
      </c>
      <c r="AT114" s="171"/>
      <c r="AU114" s="140">
        <f t="shared" ca="1" si="109"/>
        <v>0</v>
      </c>
      <c r="AV114" s="83">
        <f t="shared" ca="1" si="87"/>
        <v>0</v>
      </c>
    </row>
    <row r="115" spans="1:48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86"/>
        <v>0</v>
      </c>
      <c r="F115" s="75"/>
      <c r="G115" s="100">
        <f t="shared" si="91"/>
        <v>0</v>
      </c>
      <c r="H115" s="107"/>
      <c r="I115" s="147">
        <f t="shared" si="92"/>
        <v>0</v>
      </c>
      <c r="J115" s="214"/>
      <c r="K115" s="147">
        <f t="shared" si="93"/>
        <v>0</v>
      </c>
      <c r="L115" s="214"/>
      <c r="M115" s="147">
        <f t="shared" si="88"/>
        <v>0</v>
      </c>
      <c r="N115" s="214"/>
      <c r="O115" s="147">
        <f t="shared" si="89"/>
        <v>0</v>
      </c>
      <c r="P115" s="75"/>
      <c r="Q115" s="100">
        <f t="shared" si="94"/>
        <v>0</v>
      </c>
      <c r="R115" s="233"/>
      <c r="S115" s="184">
        <f t="shared" si="95"/>
        <v>0</v>
      </c>
      <c r="T115" s="234"/>
      <c r="U115" s="184">
        <f t="shared" si="96"/>
        <v>0</v>
      </c>
      <c r="V115" s="234"/>
      <c r="W115" s="184">
        <f t="shared" si="97"/>
        <v>0</v>
      </c>
      <c r="X115" s="283"/>
      <c r="Y115" s="281">
        <f t="shared" si="98"/>
        <v>0</v>
      </c>
      <c r="Z115" s="183"/>
      <c r="AA115" s="184">
        <f t="shared" si="99"/>
        <v>0</v>
      </c>
      <c r="AB115" s="75"/>
      <c r="AC115" s="100">
        <f t="shared" si="100"/>
        <v>0</v>
      </c>
      <c r="AD115" s="107"/>
      <c r="AE115" s="147">
        <f t="shared" si="101"/>
        <v>0</v>
      </c>
      <c r="AF115" s="107"/>
      <c r="AG115" s="147">
        <f t="shared" si="102"/>
        <v>0</v>
      </c>
      <c r="AH115" s="107"/>
      <c r="AI115" s="147">
        <f t="shared" si="103"/>
        <v>0</v>
      </c>
      <c r="AJ115" s="289"/>
      <c r="AK115" s="146">
        <f t="shared" si="104"/>
        <v>0</v>
      </c>
      <c r="AL115" s="289"/>
      <c r="AM115" s="146">
        <f t="shared" si="105"/>
        <v>0</v>
      </c>
      <c r="AN115" s="289"/>
      <c r="AO115" s="146">
        <f t="shared" si="106"/>
        <v>0</v>
      </c>
      <c r="AP115" s="107"/>
      <c r="AQ115" s="147">
        <f t="shared" si="107"/>
        <v>0</v>
      </c>
      <c r="AR115" s="75"/>
      <c r="AS115" s="100">
        <f t="shared" si="108"/>
        <v>0</v>
      </c>
      <c r="AT115" s="171"/>
      <c r="AU115" s="140">
        <f t="shared" si="109"/>
        <v>0</v>
      </c>
      <c r="AV115" s="83">
        <f t="shared" si="87"/>
        <v>0</v>
      </c>
    </row>
    <row r="116" spans="1:48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86"/>
        <v>0</v>
      </c>
      <c r="F116" s="75"/>
      <c r="G116" s="100">
        <f t="shared" si="91"/>
        <v>0</v>
      </c>
      <c r="H116" s="107"/>
      <c r="I116" s="147">
        <f t="shared" si="92"/>
        <v>0</v>
      </c>
      <c r="J116" s="214"/>
      <c r="K116" s="147">
        <f t="shared" si="93"/>
        <v>0</v>
      </c>
      <c r="L116" s="214"/>
      <c r="M116" s="147">
        <f t="shared" si="88"/>
        <v>0</v>
      </c>
      <c r="N116" s="214"/>
      <c r="O116" s="147">
        <f t="shared" si="89"/>
        <v>0</v>
      </c>
      <c r="P116" s="75"/>
      <c r="Q116" s="100">
        <f t="shared" si="94"/>
        <v>0</v>
      </c>
      <c r="R116" s="233"/>
      <c r="S116" s="184">
        <f t="shared" si="95"/>
        <v>0</v>
      </c>
      <c r="T116" s="234"/>
      <c r="U116" s="184">
        <f t="shared" si="96"/>
        <v>0</v>
      </c>
      <c r="V116" s="234"/>
      <c r="W116" s="184">
        <f t="shared" si="97"/>
        <v>0</v>
      </c>
      <c r="X116" s="283"/>
      <c r="Y116" s="281">
        <f t="shared" si="98"/>
        <v>0</v>
      </c>
      <c r="Z116" s="183"/>
      <c r="AA116" s="184">
        <f t="shared" si="99"/>
        <v>0</v>
      </c>
      <c r="AB116" s="75"/>
      <c r="AC116" s="100">
        <f t="shared" si="100"/>
        <v>0</v>
      </c>
      <c r="AD116" s="107"/>
      <c r="AE116" s="147">
        <f t="shared" si="101"/>
        <v>0</v>
      </c>
      <c r="AF116" s="107"/>
      <c r="AG116" s="147">
        <f t="shared" si="102"/>
        <v>0</v>
      </c>
      <c r="AH116" s="107"/>
      <c r="AI116" s="147">
        <f t="shared" si="103"/>
        <v>0</v>
      </c>
      <c r="AJ116" s="289"/>
      <c r="AK116" s="146">
        <f t="shared" si="104"/>
        <v>0</v>
      </c>
      <c r="AL116" s="289"/>
      <c r="AM116" s="146">
        <f t="shared" si="105"/>
        <v>0</v>
      </c>
      <c r="AN116" s="289"/>
      <c r="AO116" s="146">
        <f t="shared" si="106"/>
        <v>0</v>
      </c>
      <c r="AP116" s="107"/>
      <c r="AQ116" s="147">
        <f t="shared" si="107"/>
        <v>0</v>
      </c>
      <c r="AR116" s="75"/>
      <c r="AS116" s="100">
        <f t="shared" si="108"/>
        <v>0</v>
      </c>
      <c r="AT116" s="171"/>
      <c r="AU116" s="140">
        <f t="shared" si="109"/>
        <v>0</v>
      </c>
      <c r="AV116" s="83">
        <f t="shared" si="87"/>
        <v>0</v>
      </c>
    </row>
    <row r="117" spans="1:48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86"/>
        <v>13</v>
      </c>
      <c r="F117" s="75"/>
      <c r="G117" s="100">
        <f t="shared" si="91"/>
        <v>0</v>
      </c>
      <c r="H117" s="107"/>
      <c r="I117" s="147">
        <f t="shared" si="92"/>
        <v>0</v>
      </c>
      <c r="J117" s="214"/>
      <c r="K117" s="147">
        <f t="shared" si="93"/>
        <v>0</v>
      </c>
      <c r="L117" s="214"/>
      <c r="M117" s="147">
        <f t="shared" si="88"/>
        <v>0</v>
      </c>
      <c r="N117" s="214"/>
      <c r="O117" s="147">
        <f t="shared" si="89"/>
        <v>0</v>
      </c>
      <c r="P117" s="75"/>
      <c r="Q117" s="100">
        <f t="shared" si="94"/>
        <v>0</v>
      </c>
      <c r="R117" s="233"/>
      <c r="S117" s="184">
        <f t="shared" si="95"/>
        <v>0</v>
      </c>
      <c r="T117" s="234"/>
      <c r="U117" s="184">
        <f t="shared" si="96"/>
        <v>0</v>
      </c>
      <c r="V117" s="234"/>
      <c r="W117" s="184">
        <f t="shared" si="97"/>
        <v>0</v>
      </c>
      <c r="X117" s="283"/>
      <c r="Y117" s="281">
        <f t="shared" si="98"/>
        <v>0</v>
      </c>
      <c r="Z117" s="183"/>
      <c r="AA117" s="184">
        <f t="shared" si="99"/>
        <v>0</v>
      </c>
      <c r="AB117" s="75"/>
      <c r="AC117" s="100">
        <f t="shared" si="100"/>
        <v>0</v>
      </c>
      <c r="AD117" s="107"/>
      <c r="AE117" s="147">
        <f t="shared" si="101"/>
        <v>0</v>
      </c>
      <c r="AF117" s="107"/>
      <c r="AG117" s="147">
        <f t="shared" si="102"/>
        <v>0</v>
      </c>
      <c r="AH117" s="107">
        <v>4.75</v>
      </c>
      <c r="AI117" s="147">
        <f t="shared" si="103"/>
        <v>475</v>
      </c>
      <c r="AJ117" s="289"/>
      <c r="AK117" s="146">
        <f t="shared" si="104"/>
        <v>0</v>
      </c>
      <c r="AL117" s="289"/>
      <c r="AM117" s="146">
        <f t="shared" si="105"/>
        <v>0</v>
      </c>
      <c r="AN117" s="289"/>
      <c r="AO117" s="146">
        <f t="shared" si="106"/>
        <v>0</v>
      </c>
      <c r="AP117" s="107">
        <v>8.25</v>
      </c>
      <c r="AQ117" s="147">
        <f t="shared" si="107"/>
        <v>825</v>
      </c>
      <c r="AR117" s="75"/>
      <c r="AS117" s="100">
        <f t="shared" si="108"/>
        <v>0</v>
      </c>
      <c r="AT117" s="171"/>
      <c r="AU117" s="140">
        <f t="shared" si="109"/>
        <v>0</v>
      </c>
      <c r="AV117" s="83">
        <f t="shared" si="87"/>
        <v>1300</v>
      </c>
    </row>
    <row r="118" spans="1:48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86"/>
        <v>0</v>
      </c>
      <c r="F118" s="75"/>
      <c r="G118" s="100">
        <f t="shared" si="91"/>
        <v>0</v>
      </c>
      <c r="H118" s="107"/>
      <c r="I118" s="147">
        <f t="shared" si="92"/>
        <v>0</v>
      </c>
      <c r="J118" s="214"/>
      <c r="K118" s="147">
        <f t="shared" si="93"/>
        <v>0</v>
      </c>
      <c r="L118" s="214"/>
      <c r="M118" s="147">
        <f t="shared" si="88"/>
        <v>0</v>
      </c>
      <c r="N118" s="214"/>
      <c r="O118" s="147">
        <f t="shared" si="89"/>
        <v>0</v>
      </c>
      <c r="P118" s="75"/>
      <c r="Q118" s="100">
        <f t="shared" si="94"/>
        <v>0</v>
      </c>
      <c r="R118" s="233"/>
      <c r="S118" s="184">
        <f t="shared" si="95"/>
        <v>0</v>
      </c>
      <c r="T118" s="234"/>
      <c r="U118" s="184">
        <f t="shared" si="96"/>
        <v>0</v>
      </c>
      <c r="V118" s="234"/>
      <c r="W118" s="184">
        <f t="shared" si="97"/>
        <v>0</v>
      </c>
      <c r="X118" s="283"/>
      <c r="Y118" s="281">
        <f t="shared" si="98"/>
        <v>0</v>
      </c>
      <c r="Z118" s="183"/>
      <c r="AA118" s="184">
        <f t="shared" si="99"/>
        <v>0</v>
      </c>
      <c r="AB118" s="75"/>
      <c r="AC118" s="100">
        <f t="shared" si="100"/>
        <v>0</v>
      </c>
      <c r="AD118" s="107"/>
      <c r="AE118" s="147">
        <f t="shared" si="101"/>
        <v>0</v>
      </c>
      <c r="AF118" s="107"/>
      <c r="AG118" s="147">
        <f t="shared" si="102"/>
        <v>0</v>
      </c>
      <c r="AH118" s="107"/>
      <c r="AI118" s="147">
        <f t="shared" si="103"/>
        <v>0</v>
      </c>
      <c r="AJ118" s="289"/>
      <c r="AK118" s="146">
        <f t="shared" si="104"/>
        <v>0</v>
      </c>
      <c r="AL118" s="289"/>
      <c r="AM118" s="146">
        <f t="shared" si="105"/>
        <v>0</v>
      </c>
      <c r="AN118" s="289"/>
      <c r="AO118" s="146">
        <f t="shared" si="106"/>
        <v>0</v>
      </c>
      <c r="AP118" s="107"/>
      <c r="AQ118" s="147">
        <f t="shared" si="107"/>
        <v>0</v>
      </c>
      <c r="AR118" s="75"/>
      <c r="AS118" s="100">
        <f t="shared" si="108"/>
        <v>0</v>
      </c>
      <c r="AT118" s="171"/>
      <c r="AU118" s="140">
        <f t="shared" si="109"/>
        <v>0</v>
      </c>
      <c r="AV118" s="83">
        <f t="shared" si="87"/>
        <v>0</v>
      </c>
    </row>
    <row r="119" spans="1:48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86"/>
        <v>24.5</v>
      </c>
      <c r="F119" s="75"/>
      <c r="G119" s="100">
        <f t="shared" si="91"/>
        <v>0</v>
      </c>
      <c r="H119" s="107"/>
      <c r="I119" s="147">
        <f t="shared" si="92"/>
        <v>0</v>
      </c>
      <c r="J119" s="214"/>
      <c r="K119" s="147">
        <f t="shared" si="93"/>
        <v>0</v>
      </c>
      <c r="L119" s="214"/>
      <c r="M119" s="147">
        <f t="shared" si="88"/>
        <v>0</v>
      </c>
      <c r="N119" s="214"/>
      <c r="O119" s="147">
        <f t="shared" si="89"/>
        <v>0</v>
      </c>
      <c r="P119" s="75"/>
      <c r="Q119" s="100">
        <f t="shared" si="94"/>
        <v>0</v>
      </c>
      <c r="R119" s="233"/>
      <c r="S119" s="184">
        <f t="shared" si="95"/>
        <v>0</v>
      </c>
      <c r="T119" s="234"/>
      <c r="U119" s="184">
        <f t="shared" si="96"/>
        <v>0</v>
      </c>
      <c r="V119" s="234">
        <v>10.25</v>
      </c>
      <c r="W119" s="147">
        <f t="shared" si="97"/>
        <v>1209.5</v>
      </c>
      <c r="X119" s="283">
        <v>14.25</v>
      </c>
      <c r="Y119" s="310">
        <f t="shared" si="98"/>
        <v>1681.5</v>
      </c>
      <c r="Z119" s="183"/>
      <c r="AA119" s="184">
        <f t="shared" si="99"/>
        <v>0</v>
      </c>
      <c r="AB119" s="75"/>
      <c r="AC119" s="100">
        <f t="shared" si="100"/>
        <v>0</v>
      </c>
      <c r="AD119" s="107"/>
      <c r="AE119" s="147">
        <f t="shared" si="101"/>
        <v>0</v>
      </c>
      <c r="AF119" s="107"/>
      <c r="AG119" s="147">
        <f t="shared" si="102"/>
        <v>0</v>
      </c>
      <c r="AH119" s="107"/>
      <c r="AI119" s="147">
        <f t="shared" si="103"/>
        <v>0</v>
      </c>
      <c r="AJ119" s="289"/>
      <c r="AK119" s="146">
        <f t="shared" si="104"/>
        <v>0</v>
      </c>
      <c r="AL119" s="289"/>
      <c r="AM119" s="146">
        <f t="shared" si="105"/>
        <v>0</v>
      </c>
      <c r="AN119" s="289"/>
      <c r="AO119" s="146">
        <f t="shared" si="106"/>
        <v>0</v>
      </c>
      <c r="AP119" s="107"/>
      <c r="AQ119" s="147">
        <f t="shared" si="107"/>
        <v>0</v>
      </c>
      <c r="AR119" s="75"/>
      <c r="AS119" s="100">
        <f t="shared" si="108"/>
        <v>0</v>
      </c>
      <c r="AT119" s="171"/>
      <c r="AU119" s="140">
        <f t="shared" si="109"/>
        <v>0</v>
      </c>
      <c r="AV119" s="83">
        <f t="shared" si="87"/>
        <v>2891</v>
      </c>
    </row>
    <row r="120" spans="1:48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86"/>
        <v>0</v>
      </c>
      <c r="F120" s="75"/>
      <c r="G120" s="100">
        <f t="shared" si="91"/>
        <v>0</v>
      </c>
      <c r="H120" s="107"/>
      <c r="I120" s="147">
        <f t="shared" si="92"/>
        <v>0</v>
      </c>
      <c r="J120" s="214"/>
      <c r="K120" s="147">
        <f t="shared" si="93"/>
        <v>0</v>
      </c>
      <c r="L120" s="214"/>
      <c r="M120" s="147">
        <f t="shared" si="88"/>
        <v>0</v>
      </c>
      <c r="N120" s="214"/>
      <c r="O120" s="147">
        <f t="shared" si="89"/>
        <v>0</v>
      </c>
      <c r="P120" s="75"/>
      <c r="Q120" s="100">
        <f t="shared" si="94"/>
        <v>0</v>
      </c>
      <c r="R120" s="233"/>
      <c r="S120" s="184">
        <f t="shared" si="95"/>
        <v>0</v>
      </c>
      <c r="T120" s="234"/>
      <c r="U120" s="184">
        <f t="shared" si="96"/>
        <v>0</v>
      </c>
      <c r="V120" s="234"/>
      <c r="W120" s="184">
        <f t="shared" si="97"/>
        <v>0</v>
      </c>
      <c r="X120" s="283"/>
      <c r="Y120" s="310">
        <f t="shared" si="98"/>
        <v>0</v>
      </c>
      <c r="Z120" s="183"/>
      <c r="AA120" s="184">
        <f t="shared" si="99"/>
        <v>0</v>
      </c>
      <c r="AB120" s="75"/>
      <c r="AC120" s="100">
        <f t="shared" si="100"/>
        <v>0</v>
      </c>
      <c r="AD120" s="107"/>
      <c r="AE120" s="147">
        <f t="shared" si="101"/>
        <v>0</v>
      </c>
      <c r="AF120" s="107"/>
      <c r="AG120" s="147">
        <f t="shared" si="102"/>
        <v>0</v>
      </c>
      <c r="AH120" s="107"/>
      <c r="AI120" s="147">
        <f t="shared" si="103"/>
        <v>0</v>
      </c>
      <c r="AJ120" s="289"/>
      <c r="AK120" s="146">
        <f t="shared" si="104"/>
        <v>0</v>
      </c>
      <c r="AL120" s="289"/>
      <c r="AM120" s="146">
        <f t="shared" si="105"/>
        <v>0</v>
      </c>
      <c r="AN120" s="289"/>
      <c r="AO120" s="146">
        <f t="shared" si="106"/>
        <v>0</v>
      </c>
      <c r="AP120" s="107"/>
      <c r="AQ120" s="147">
        <f t="shared" si="107"/>
        <v>0</v>
      </c>
      <c r="AR120" s="75"/>
      <c r="AS120" s="100">
        <f t="shared" si="108"/>
        <v>0</v>
      </c>
      <c r="AT120" s="171"/>
      <c r="AU120" s="140">
        <f t="shared" si="109"/>
        <v>0</v>
      </c>
      <c r="AV120" s="83">
        <f t="shared" si="87"/>
        <v>0</v>
      </c>
    </row>
    <row r="121" spans="1:48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86"/>
        <v>0</v>
      </c>
      <c r="F121" s="75"/>
      <c r="G121" s="100">
        <f t="shared" si="91"/>
        <v>0</v>
      </c>
      <c r="H121" s="107"/>
      <c r="I121" s="147">
        <f t="shared" si="92"/>
        <v>0</v>
      </c>
      <c r="J121" s="214"/>
      <c r="K121" s="147">
        <f t="shared" si="93"/>
        <v>0</v>
      </c>
      <c r="L121" s="214"/>
      <c r="M121" s="147">
        <f t="shared" si="88"/>
        <v>0</v>
      </c>
      <c r="N121" s="214"/>
      <c r="O121" s="147">
        <f t="shared" si="89"/>
        <v>0</v>
      </c>
      <c r="P121" s="75"/>
      <c r="Q121" s="100">
        <f t="shared" si="94"/>
        <v>0</v>
      </c>
      <c r="R121" s="233"/>
      <c r="S121" s="184">
        <f t="shared" si="95"/>
        <v>0</v>
      </c>
      <c r="T121" s="234"/>
      <c r="U121" s="184">
        <f t="shared" si="96"/>
        <v>0</v>
      </c>
      <c r="V121" s="234"/>
      <c r="W121" s="184">
        <f t="shared" si="97"/>
        <v>0</v>
      </c>
      <c r="X121" s="283"/>
      <c r="Y121" s="281">
        <f t="shared" si="98"/>
        <v>0</v>
      </c>
      <c r="Z121" s="183"/>
      <c r="AA121" s="184">
        <f t="shared" si="99"/>
        <v>0</v>
      </c>
      <c r="AB121" s="75"/>
      <c r="AC121" s="100">
        <f t="shared" si="100"/>
        <v>0</v>
      </c>
      <c r="AD121" s="107"/>
      <c r="AE121" s="147">
        <f t="shared" si="101"/>
        <v>0</v>
      </c>
      <c r="AF121" s="107"/>
      <c r="AG121" s="147">
        <f t="shared" si="102"/>
        <v>0</v>
      </c>
      <c r="AH121" s="107"/>
      <c r="AI121" s="147">
        <f t="shared" si="103"/>
        <v>0</v>
      </c>
      <c r="AJ121" s="289"/>
      <c r="AK121" s="146">
        <f t="shared" si="104"/>
        <v>0</v>
      </c>
      <c r="AL121" s="289"/>
      <c r="AM121" s="146">
        <f t="shared" si="105"/>
        <v>0</v>
      </c>
      <c r="AN121" s="289"/>
      <c r="AO121" s="146">
        <f t="shared" si="106"/>
        <v>0</v>
      </c>
      <c r="AP121" s="107"/>
      <c r="AQ121" s="147">
        <f t="shared" si="107"/>
        <v>0</v>
      </c>
      <c r="AR121" s="75"/>
      <c r="AS121" s="100">
        <f t="shared" si="108"/>
        <v>0</v>
      </c>
      <c r="AT121" s="171"/>
      <c r="AU121" s="140">
        <f t="shared" si="109"/>
        <v>0</v>
      </c>
      <c r="AV121" s="83">
        <f t="shared" si="87"/>
        <v>0</v>
      </c>
    </row>
    <row r="122" spans="1:48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86"/>
        <v>0</v>
      </c>
      <c r="F122" s="75"/>
      <c r="G122" s="100">
        <f t="shared" si="91"/>
        <v>0</v>
      </c>
      <c r="H122" s="107"/>
      <c r="I122" s="147">
        <f t="shared" si="92"/>
        <v>0</v>
      </c>
      <c r="J122" s="214"/>
      <c r="K122" s="147">
        <f t="shared" si="93"/>
        <v>0</v>
      </c>
      <c r="L122" s="214"/>
      <c r="M122" s="147">
        <f t="shared" si="88"/>
        <v>0</v>
      </c>
      <c r="N122" s="214"/>
      <c r="O122" s="147">
        <f t="shared" si="89"/>
        <v>0</v>
      </c>
      <c r="P122" s="75"/>
      <c r="Q122" s="100">
        <f t="shared" si="94"/>
        <v>0</v>
      </c>
      <c r="R122" s="233"/>
      <c r="S122" s="184">
        <f t="shared" si="95"/>
        <v>0</v>
      </c>
      <c r="T122" s="234"/>
      <c r="U122" s="184">
        <f t="shared" si="96"/>
        <v>0</v>
      </c>
      <c r="V122" s="234"/>
      <c r="W122" s="147">
        <f t="shared" si="97"/>
        <v>0</v>
      </c>
      <c r="X122" s="283"/>
      <c r="Y122" s="281">
        <f t="shared" si="98"/>
        <v>0</v>
      </c>
      <c r="Z122" s="183"/>
      <c r="AA122" s="184">
        <f t="shared" si="99"/>
        <v>0</v>
      </c>
      <c r="AB122" s="75"/>
      <c r="AC122" s="100">
        <f t="shared" si="100"/>
        <v>0</v>
      </c>
      <c r="AD122" s="107"/>
      <c r="AE122" s="147">
        <f t="shared" si="101"/>
        <v>0</v>
      </c>
      <c r="AF122" s="107"/>
      <c r="AG122" s="147">
        <f t="shared" si="102"/>
        <v>0</v>
      </c>
      <c r="AH122" s="107"/>
      <c r="AI122" s="147">
        <f t="shared" si="103"/>
        <v>0</v>
      </c>
      <c r="AJ122" s="289"/>
      <c r="AK122" s="146">
        <f t="shared" si="104"/>
        <v>0</v>
      </c>
      <c r="AL122" s="289"/>
      <c r="AM122" s="146">
        <f t="shared" si="105"/>
        <v>0</v>
      </c>
      <c r="AN122" s="289"/>
      <c r="AO122" s="146">
        <f t="shared" si="106"/>
        <v>0</v>
      </c>
      <c r="AP122" s="107"/>
      <c r="AQ122" s="147">
        <f t="shared" si="107"/>
        <v>0</v>
      </c>
      <c r="AR122" s="75"/>
      <c r="AS122" s="100">
        <f t="shared" si="108"/>
        <v>0</v>
      </c>
      <c r="AT122" s="171"/>
      <c r="AU122" s="140">
        <f t="shared" si="109"/>
        <v>0</v>
      </c>
      <c r="AV122" s="83">
        <f t="shared" si="87"/>
        <v>0</v>
      </c>
    </row>
    <row r="123" spans="1:48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86"/>
        <v>0</v>
      </c>
      <c r="F123" s="75"/>
      <c r="G123" s="100">
        <f t="shared" si="91"/>
        <v>0</v>
      </c>
      <c r="H123" s="107"/>
      <c r="I123" s="147">
        <f t="shared" si="92"/>
        <v>0</v>
      </c>
      <c r="J123" s="214"/>
      <c r="K123" s="147">
        <f t="shared" si="93"/>
        <v>0</v>
      </c>
      <c r="L123" s="214"/>
      <c r="M123" s="147">
        <f t="shared" si="88"/>
        <v>0</v>
      </c>
      <c r="N123" s="214"/>
      <c r="O123" s="147">
        <f t="shared" si="89"/>
        <v>0</v>
      </c>
      <c r="P123" s="75"/>
      <c r="Q123" s="100">
        <f t="shared" si="94"/>
        <v>0</v>
      </c>
      <c r="R123" s="233"/>
      <c r="S123" s="184">
        <f t="shared" si="95"/>
        <v>0</v>
      </c>
      <c r="T123" s="234"/>
      <c r="U123" s="184">
        <f t="shared" si="96"/>
        <v>0</v>
      </c>
      <c r="V123" s="234"/>
      <c r="W123" s="184">
        <f t="shared" si="97"/>
        <v>0</v>
      </c>
      <c r="X123" s="283"/>
      <c r="Y123" s="281">
        <f t="shared" si="98"/>
        <v>0</v>
      </c>
      <c r="Z123" s="183"/>
      <c r="AA123" s="184">
        <f t="shared" si="99"/>
        <v>0</v>
      </c>
      <c r="AB123" s="75"/>
      <c r="AC123" s="100">
        <f t="shared" si="100"/>
        <v>0</v>
      </c>
      <c r="AD123" s="107"/>
      <c r="AE123" s="147">
        <f t="shared" si="101"/>
        <v>0</v>
      </c>
      <c r="AF123" s="107"/>
      <c r="AG123" s="147">
        <f t="shared" si="102"/>
        <v>0</v>
      </c>
      <c r="AH123" s="107"/>
      <c r="AI123" s="147">
        <f t="shared" si="103"/>
        <v>0</v>
      </c>
      <c r="AJ123" s="289"/>
      <c r="AK123" s="146">
        <f t="shared" si="104"/>
        <v>0</v>
      </c>
      <c r="AL123" s="289"/>
      <c r="AM123" s="146">
        <f t="shared" si="105"/>
        <v>0</v>
      </c>
      <c r="AN123" s="289"/>
      <c r="AO123" s="146">
        <f t="shared" si="106"/>
        <v>0</v>
      </c>
      <c r="AP123" s="107"/>
      <c r="AQ123" s="147">
        <f t="shared" si="107"/>
        <v>0</v>
      </c>
      <c r="AR123" s="75"/>
      <c r="AS123" s="100">
        <f t="shared" si="108"/>
        <v>0</v>
      </c>
      <c r="AT123" s="171"/>
      <c r="AU123" s="140">
        <f t="shared" si="109"/>
        <v>0</v>
      </c>
      <c r="AV123" s="83">
        <f t="shared" si="87"/>
        <v>0</v>
      </c>
    </row>
    <row r="124" spans="1:48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86"/>
        <v>0</v>
      </c>
      <c r="F124" s="75"/>
      <c r="G124" s="100">
        <f t="shared" si="91"/>
        <v>0</v>
      </c>
      <c r="H124" s="107"/>
      <c r="I124" s="147">
        <f t="shared" si="92"/>
        <v>0</v>
      </c>
      <c r="J124" s="214"/>
      <c r="K124" s="147">
        <f t="shared" si="93"/>
        <v>0</v>
      </c>
      <c r="L124" s="214"/>
      <c r="M124" s="147">
        <f t="shared" si="88"/>
        <v>0</v>
      </c>
      <c r="N124" s="214"/>
      <c r="O124" s="147">
        <f t="shared" si="89"/>
        <v>0</v>
      </c>
      <c r="P124" s="75"/>
      <c r="Q124" s="100">
        <f t="shared" si="94"/>
        <v>0</v>
      </c>
      <c r="R124" s="233"/>
      <c r="S124" s="184">
        <f t="shared" si="95"/>
        <v>0</v>
      </c>
      <c r="T124" s="234"/>
      <c r="U124" s="184">
        <f t="shared" si="96"/>
        <v>0</v>
      </c>
      <c r="V124" s="234"/>
      <c r="W124" s="184">
        <f t="shared" si="97"/>
        <v>0</v>
      </c>
      <c r="X124" s="283"/>
      <c r="Y124" s="281">
        <f t="shared" si="98"/>
        <v>0</v>
      </c>
      <c r="Z124" s="183"/>
      <c r="AA124" s="184">
        <f t="shared" si="99"/>
        <v>0</v>
      </c>
      <c r="AB124" s="75"/>
      <c r="AC124" s="100">
        <f t="shared" si="100"/>
        <v>0</v>
      </c>
      <c r="AD124" s="107"/>
      <c r="AE124" s="147">
        <f t="shared" si="101"/>
        <v>0</v>
      </c>
      <c r="AF124" s="107"/>
      <c r="AG124" s="147">
        <f t="shared" si="102"/>
        <v>0</v>
      </c>
      <c r="AH124" s="107"/>
      <c r="AI124" s="147">
        <f t="shared" si="103"/>
        <v>0</v>
      </c>
      <c r="AJ124" s="289"/>
      <c r="AK124" s="146">
        <f t="shared" si="104"/>
        <v>0</v>
      </c>
      <c r="AL124" s="289"/>
      <c r="AM124" s="146">
        <f t="shared" si="105"/>
        <v>0</v>
      </c>
      <c r="AN124" s="289"/>
      <c r="AO124" s="146">
        <f t="shared" si="106"/>
        <v>0</v>
      </c>
      <c r="AP124" s="107"/>
      <c r="AQ124" s="147">
        <f t="shared" si="107"/>
        <v>0</v>
      </c>
      <c r="AR124" s="75"/>
      <c r="AS124" s="100">
        <f t="shared" si="108"/>
        <v>0</v>
      </c>
      <c r="AT124" s="171"/>
      <c r="AU124" s="140">
        <f t="shared" si="109"/>
        <v>0</v>
      </c>
      <c r="AV124" s="83">
        <f t="shared" si="87"/>
        <v>0</v>
      </c>
    </row>
    <row r="125" spans="1:48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86"/>
        <v>1</v>
      </c>
      <c r="F125" s="75"/>
      <c r="G125" s="100">
        <f t="shared" si="91"/>
        <v>0</v>
      </c>
      <c r="H125" s="107"/>
      <c r="I125" s="147">
        <f t="shared" si="92"/>
        <v>0</v>
      </c>
      <c r="J125" s="214"/>
      <c r="K125" s="147">
        <f t="shared" si="93"/>
        <v>0</v>
      </c>
      <c r="L125" s="214">
        <v>1</v>
      </c>
      <c r="M125" s="147">
        <f t="shared" si="88"/>
        <v>140</v>
      </c>
      <c r="N125" s="214"/>
      <c r="O125" s="147">
        <f t="shared" si="89"/>
        <v>0</v>
      </c>
      <c r="P125" s="75"/>
      <c r="Q125" s="100">
        <f t="shared" si="94"/>
        <v>0</v>
      </c>
      <c r="R125" s="233"/>
      <c r="S125" s="184">
        <f t="shared" si="95"/>
        <v>0</v>
      </c>
      <c r="T125" s="234"/>
      <c r="U125" s="184">
        <f t="shared" si="96"/>
        <v>0</v>
      </c>
      <c r="V125" s="234"/>
      <c r="W125" s="184">
        <f t="shared" si="97"/>
        <v>0</v>
      </c>
      <c r="X125" s="283"/>
      <c r="Y125" s="281">
        <f t="shared" si="98"/>
        <v>0</v>
      </c>
      <c r="Z125" s="183"/>
      <c r="AA125" s="184">
        <f t="shared" si="99"/>
        <v>0</v>
      </c>
      <c r="AB125" s="75"/>
      <c r="AC125" s="100">
        <f t="shared" si="100"/>
        <v>0</v>
      </c>
      <c r="AD125" s="107"/>
      <c r="AE125" s="147">
        <f t="shared" si="101"/>
        <v>0</v>
      </c>
      <c r="AF125" s="107"/>
      <c r="AG125" s="147">
        <f t="shared" si="102"/>
        <v>0</v>
      </c>
      <c r="AH125" s="107"/>
      <c r="AI125" s="147">
        <f t="shared" si="103"/>
        <v>0</v>
      </c>
      <c r="AJ125" s="289"/>
      <c r="AK125" s="146">
        <f t="shared" si="104"/>
        <v>0</v>
      </c>
      <c r="AL125" s="289"/>
      <c r="AM125" s="146">
        <f t="shared" si="105"/>
        <v>0</v>
      </c>
      <c r="AN125" s="289"/>
      <c r="AO125" s="146">
        <f t="shared" si="106"/>
        <v>0</v>
      </c>
      <c r="AP125" s="107"/>
      <c r="AQ125" s="147">
        <f t="shared" si="107"/>
        <v>0</v>
      </c>
      <c r="AR125" s="75"/>
      <c r="AS125" s="100">
        <f t="shared" si="108"/>
        <v>0</v>
      </c>
      <c r="AT125" s="171"/>
      <c r="AU125" s="140">
        <f t="shared" si="109"/>
        <v>0</v>
      </c>
      <c r="AV125" s="83">
        <f t="shared" si="87"/>
        <v>140</v>
      </c>
    </row>
    <row r="126" spans="1:48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86"/>
        <v>0</v>
      </c>
      <c r="F126" s="75"/>
      <c r="G126" s="100">
        <f t="shared" si="91"/>
        <v>0</v>
      </c>
      <c r="H126" s="107"/>
      <c r="I126" s="147">
        <f t="shared" si="92"/>
        <v>0</v>
      </c>
      <c r="J126" s="214"/>
      <c r="K126" s="147">
        <f t="shared" si="93"/>
        <v>0</v>
      </c>
      <c r="L126" s="214"/>
      <c r="M126" s="147">
        <f t="shared" si="88"/>
        <v>0</v>
      </c>
      <c r="N126" s="214"/>
      <c r="O126" s="147">
        <f t="shared" si="89"/>
        <v>0</v>
      </c>
      <c r="P126" s="75"/>
      <c r="Q126" s="100">
        <f t="shared" si="94"/>
        <v>0</v>
      </c>
      <c r="R126" s="233"/>
      <c r="S126" s="184">
        <f t="shared" si="95"/>
        <v>0</v>
      </c>
      <c r="T126" s="234"/>
      <c r="U126" s="184">
        <f t="shared" si="96"/>
        <v>0</v>
      </c>
      <c r="V126" s="234"/>
      <c r="W126" s="184">
        <f t="shared" si="97"/>
        <v>0</v>
      </c>
      <c r="X126" s="283"/>
      <c r="Y126" s="281">
        <f t="shared" si="98"/>
        <v>0</v>
      </c>
      <c r="Z126" s="183"/>
      <c r="AA126" s="184">
        <f t="shared" si="99"/>
        <v>0</v>
      </c>
      <c r="AB126" s="75"/>
      <c r="AC126" s="100">
        <f t="shared" si="100"/>
        <v>0</v>
      </c>
      <c r="AD126" s="107"/>
      <c r="AE126" s="147">
        <f t="shared" si="101"/>
        <v>0</v>
      </c>
      <c r="AF126" s="107"/>
      <c r="AG126" s="147">
        <f t="shared" si="102"/>
        <v>0</v>
      </c>
      <c r="AH126" s="107"/>
      <c r="AI126" s="147">
        <f t="shared" si="103"/>
        <v>0</v>
      </c>
      <c r="AJ126" s="289"/>
      <c r="AK126" s="146">
        <f t="shared" si="104"/>
        <v>0</v>
      </c>
      <c r="AL126" s="289"/>
      <c r="AM126" s="146">
        <f t="shared" si="105"/>
        <v>0</v>
      </c>
      <c r="AN126" s="289"/>
      <c r="AO126" s="146">
        <f t="shared" si="106"/>
        <v>0</v>
      </c>
      <c r="AP126" s="107"/>
      <c r="AQ126" s="147">
        <f t="shared" si="107"/>
        <v>0</v>
      </c>
      <c r="AR126" s="75"/>
      <c r="AS126" s="100">
        <f t="shared" si="108"/>
        <v>0</v>
      </c>
      <c r="AT126" s="171"/>
      <c r="AU126" s="140">
        <f t="shared" si="109"/>
        <v>0</v>
      </c>
      <c r="AV126" s="83">
        <f t="shared" si="87"/>
        <v>0</v>
      </c>
    </row>
    <row r="127" spans="1:48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86"/>
        <v>0</v>
      </c>
      <c r="F127" s="75"/>
      <c r="G127" s="100">
        <f t="shared" ref="G127" si="132">IF($D127="",0,$D127*F127)</f>
        <v>0</v>
      </c>
      <c r="H127" s="107"/>
      <c r="I127" s="147">
        <f t="shared" ref="I127" si="133">IF($D127="",0,$D127*H127)</f>
        <v>0</v>
      </c>
      <c r="J127" s="214"/>
      <c r="K127" s="147">
        <f t="shared" ref="K127" si="134">IF($D127="",0,$D127*J127)</f>
        <v>0</v>
      </c>
      <c r="L127" s="214"/>
      <c r="M127" s="147">
        <f t="shared" ref="M127" si="135">IF($D127="",0,$D127*L127)</f>
        <v>0</v>
      </c>
      <c r="N127" s="214"/>
      <c r="O127" s="147">
        <f t="shared" ref="O127" si="136">IF($D127="",0,$D127*N127)</f>
        <v>0</v>
      </c>
      <c r="P127" s="75"/>
      <c r="Q127" s="100">
        <f t="shared" ref="Q127" si="137">IF($D127="",0,$D127*P127)</f>
        <v>0</v>
      </c>
      <c r="R127" s="233"/>
      <c r="S127" s="184">
        <f t="shared" ref="S127" si="138">IF($D127="",0,$D127*R127)</f>
        <v>0</v>
      </c>
      <c r="T127" s="234"/>
      <c r="U127" s="184">
        <f t="shared" ref="U127" si="139">IF($D127="",0,$D127*T127)</f>
        <v>0</v>
      </c>
      <c r="V127" s="234"/>
      <c r="W127" s="184">
        <f t="shared" ref="W127" si="140">IF($D127="",0,$D127*V127)</f>
        <v>0</v>
      </c>
      <c r="X127" s="283"/>
      <c r="Y127" s="281">
        <f t="shared" ref="Y127" si="141">IF($D127="",0,$D127*X127)</f>
        <v>0</v>
      </c>
      <c r="Z127" s="183"/>
      <c r="AA127" s="184">
        <f t="shared" ref="AA127" si="142">IF($D127="",0,$D127*Z127)</f>
        <v>0</v>
      </c>
      <c r="AB127" s="75"/>
      <c r="AC127" s="100">
        <f t="shared" ref="AC127" si="143">IF($D127="",0,$D127*AB127)</f>
        <v>0</v>
      </c>
      <c r="AD127" s="107"/>
      <c r="AE127" s="147">
        <f t="shared" ref="AE127" si="144">IF($D127="",0,$D127*AD127)</f>
        <v>0</v>
      </c>
      <c r="AF127" s="107"/>
      <c r="AG127" s="147">
        <f t="shared" ref="AG127" si="145">IF($D127="",0,$D127*AF127)</f>
        <v>0</v>
      </c>
      <c r="AH127" s="107"/>
      <c r="AI127" s="147">
        <f t="shared" ref="AI127" si="146">IF($D127="",0,$D127*AH127)</f>
        <v>0</v>
      </c>
      <c r="AJ127" s="289"/>
      <c r="AK127" s="146">
        <f t="shared" si="104"/>
        <v>0</v>
      </c>
      <c r="AL127" s="289"/>
      <c r="AM127" s="146">
        <f t="shared" ref="AM127" si="147">IF($D127="",0,$D127*AL127)</f>
        <v>0</v>
      </c>
      <c r="AN127" s="289"/>
      <c r="AO127" s="146">
        <f t="shared" ref="AO127" si="148">IF($D127="",0,$D127*AN127)</f>
        <v>0</v>
      </c>
      <c r="AP127" s="107"/>
      <c r="AQ127" s="147">
        <f t="shared" ref="AQ127" si="149">IF($D127="",0,$D127*AP127)</f>
        <v>0</v>
      </c>
      <c r="AR127" s="75"/>
      <c r="AS127" s="100">
        <f t="shared" ref="AS127" si="150">IF($D127="",0,$D127*AR127)</f>
        <v>0</v>
      </c>
      <c r="AT127" s="171"/>
      <c r="AU127" s="140">
        <f t="shared" ref="AU127" si="151">IF($D127="",0,$D127*AT127)</f>
        <v>0</v>
      </c>
      <c r="AV127" s="83">
        <f t="shared" ref="AV127" si="152">IF(D127="",0,D127*E127)</f>
        <v>0</v>
      </c>
    </row>
    <row r="128" spans="1:48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86"/>
        <v>0</v>
      </c>
      <c r="F128" s="75"/>
      <c r="G128" s="100">
        <f t="shared" si="91"/>
        <v>0</v>
      </c>
      <c r="H128" s="107"/>
      <c r="I128" s="147">
        <f t="shared" si="92"/>
        <v>0</v>
      </c>
      <c r="J128" s="214"/>
      <c r="K128" s="147">
        <f t="shared" si="93"/>
        <v>0</v>
      </c>
      <c r="L128" s="214"/>
      <c r="M128" s="147">
        <f t="shared" si="88"/>
        <v>0</v>
      </c>
      <c r="N128" s="214"/>
      <c r="O128" s="147">
        <f t="shared" si="89"/>
        <v>0</v>
      </c>
      <c r="P128" s="75"/>
      <c r="Q128" s="100">
        <f t="shared" si="94"/>
        <v>0</v>
      </c>
      <c r="R128" s="233"/>
      <c r="S128" s="184">
        <f t="shared" si="95"/>
        <v>0</v>
      </c>
      <c r="T128" s="234"/>
      <c r="U128" s="184">
        <f t="shared" si="96"/>
        <v>0</v>
      </c>
      <c r="V128" s="234"/>
      <c r="W128" s="184">
        <f t="shared" si="97"/>
        <v>0</v>
      </c>
      <c r="X128" s="283"/>
      <c r="Y128" s="281">
        <f t="shared" si="98"/>
        <v>0</v>
      </c>
      <c r="Z128" s="183"/>
      <c r="AA128" s="184">
        <f t="shared" si="99"/>
        <v>0</v>
      </c>
      <c r="AB128" s="75"/>
      <c r="AC128" s="100">
        <f t="shared" si="100"/>
        <v>0</v>
      </c>
      <c r="AD128" s="107"/>
      <c r="AE128" s="147">
        <f t="shared" si="101"/>
        <v>0</v>
      </c>
      <c r="AF128" s="107"/>
      <c r="AG128" s="147">
        <f t="shared" si="102"/>
        <v>0</v>
      </c>
      <c r="AH128" s="107"/>
      <c r="AI128" s="147">
        <f t="shared" si="103"/>
        <v>0</v>
      </c>
      <c r="AJ128" s="289"/>
      <c r="AK128" s="146">
        <f t="shared" si="104"/>
        <v>0</v>
      </c>
      <c r="AL128" s="289"/>
      <c r="AM128" s="146">
        <f t="shared" si="105"/>
        <v>0</v>
      </c>
      <c r="AN128" s="289"/>
      <c r="AO128" s="146">
        <f t="shared" si="106"/>
        <v>0</v>
      </c>
      <c r="AP128" s="107"/>
      <c r="AQ128" s="147">
        <f t="shared" si="107"/>
        <v>0</v>
      </c>
      <c r="AR128" s="75"/>
      <c r="AS128" s="100">
        <f t="shared" si="108"/>
        <v>0</v>
      </c>
      <c r="AT128" s="171"/>
      <c r="AU128" s="140">
        <f t="shared" si="109"/>
        <v>0</v>
      </c>
      <c r="AV128" s="83">
        <f t="shared" si="87"/>
        <v>0</v>
      </c>
    </row>
    <row r="129" spans="1:49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86"/>
        <v>0</v>
      </c>
      <c r="F129" s="75"/>
      <c r="G129" s="100">
        <f t="shared" si="91"/>
        <v>0</v>
      </c>
      <c r="H129" s="107"/>
      <c r="I129" s="147">
        <f t="shared" si="92"/>
        <v>0</v>
      </c>
      <c r="J129" s="214"/>
      <c r="K129" s="147">
        <f t="shared" si="93"/>
        <v>0</v>
      </c>
      <c r="L129" s="214"/>
      <c r="M129" s="147">
        <f t="shared" si="88"/>
        <v>0</v>
      </c>
      <c r="N129" s="214"/>
      <c r="O129" s="147">
        <f t="shared" si="89"/>
        <v>0</v>
      </c>
      <c r="P129" s="75"/>
      <c r="Q129" s="100">
        <f t="shared" si="94"/>
        <v>0</v>
      </c>
      <c r="R129" s="233"/>
      <c r="S129" s="184">
        <f t="shared" si="95"/>
        <v>0</v>
      </c>
      <c r="T129" s="234"/>
      <c r="U129" s="184">
        <f t="shared" si="96"/>
        <v>0</v>
      </c>
      <c r="V129" s="234"/>
      <c r="W129" s="184">
        <f t="shared" si="97"/>
        <v>0</v>
      </c>
      <c r="X129" s="283"/>
      <c r="Y129" s="281">
        <f t="shared" si="98"/>
        <v>0</v>
      </c>
      <c r="Z129" s="183"/>
      <c r="AA129" s="184">
        <f t="shared" si="99"/>
        <v>0</v>
      </c>
      <c r="AB129" s="75"/>
      <c r="AC129" s="100">
        <f t="shared" si="100"/>
        <v>0</v>
      </c>
      <c r="AD129" s="107"/>
      <c r="AE129" s="147">
        <f t="shared" si="101"/>
        <v>0</v>
      </c>
      <c r="AF129" s="107"/>
      <c r="AG129" s="147">
        <f t="shared" si="102"/>
        <v>0</v>
      </c>
      <c r="AH129" s="107"/>
      <c r="AI129" s="147">
        <f t="shared" si="103"/>
        <v>0</v>
      </c>
      <c r="AJ129" s="289"/>
      <c r="AK129" s="146">
        <f t="shared" si="104"/>
        <v>0</v>
      </c>
      <c r="AL129" s="289"/>
      <c r="AM129" s="146">
        <f t="shared" si="105"/>
        <v>0</v>
      </c>
      <c r="AN129" s="289"/>
      <c r="AO129" s="146">
        <f t="shared" si="106"/>
        <v>0</v>
      </c>
      <c r="AP129" s="107"/>
      <c r="AQ129" s="147">
        <f t="shared" si="107"/>
        <v>0</v>
      </c>
      <c r="AR129" s="75"/>
      <c r="AS129" s="100">
        <f t="shared" si="108"/>
        <v>0</v>
      </c>
      <c r="AT129" s="171"/>
      <c r="AU129" s="140">
        <f t="shared" si="109"/>
        <v>0</v>
      </c>
      <c r="AV129" s="83">
        <f t="shared" si="87"/>
        <v>0</v>
      </c>
    </row>
    <row r="130" spans="1:49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86"/>
        <v>69.25</v>
      </c>
      <c r="F130" s="75"/>
      <c r="G130" s="100">
        <f t="shared" ref="G130" si="153">IF($D130="",0,$D130*F130)</f>
        <v>0</v>
      </c>
      <c r="H130" s="107"/>
      <c r="I130" s="147">
        <f t="shared" ref="I130" si="154">IF($D130="",0,$D130*H130)</f>
        <v>0</v>
      </c>
      <c r="J130" s="214"/>
      <c r="K130" s="147">
        <f t="shared" ref="K130" si="155">IF($D130="",0,$D130*J130)</f>
        <v>0</v>
      </c>
      <c r="L130" s="214"/>
      <c r="M130" s="147">
        <f t="shared" ref="M130" si="156">IF($D130="",0,$D130*L130)</f>
        <v>0</v>
      </c>
      <c r="N130" s="214"/>
      <c r="O130" s="147">
        <f t="shared" ref="O130" si="157">IF($D130="",0,$D130*N130)</f>
        <v>0</v>
      </c>
      <c r="P130" s="75"/>
      <c r="Q130" s="100">
        <f t="shared" ref="Q130" si="158">IF($D130="",0,$D130*P130)</f>
        <v>0</v>
      </c>
      <c r="R130" s="233"/>
      <c r="S130" s="184">
        <f t="shared" ref="S130" si="159">IF($D130="",0,$D130*R130)</f>
        <v>0</v>
      </c>
      <c r="T130" s="234"/>
      <c r="U130" s="184">
        <f t="shared" ref="U130" si="160">IF($D130="",0,$D130*T130)</f>
        <v>0</v>
      </c>
      <c r="V130" s="234">
        <v>69.25</v>
      </c>
      <c r="W130" s="184">
        <f t="shared" ref="W130" si="161">IF($D130="",0,$D130*V130)</f>
        <v>5193.75</v>
      </c>
      <c r="X130" s="283"/>
      <c r="Y130" s="281">
        <f t="shared" ref="Y130" si="162">IF($D130="",0,$D130*X130)</f>
        <v>0</v>
      </c>
      <c r="Z130" s="183"/>
      <c r="AA130" s="184">
        <f t="shared" ref="AA130" si="163">IF($D130="",0,$D130*Z130)</f>
        <v>0</v>
      </c>
      <c r="AB130" s="75"/>
      <c r="AC130" s="100">
        <f t="shared" ref="AC130" si="164">IF($D130="",0,$D130*AB130)</f>
        <v>0</v>
      </c>
      <c r="AD130" s="107"/>
      <c r="AE130" s="147">
        <f t="shared" ref="AE130" si="165">IF($D130="",0,$D130*AD130)</f>
        <v>0</v>
      </c>
      <c r="AF130" s="107"/>
      <c r="AG130" s="147">
        <f t="shared" ref="AG130" si="166">IF($D130="",0,$D130*AF130)</f>
        <v>0</v>
      </c>
      <c r="AH130" s="107"/>
      <c r="AI130" s="147">
        <f t="shared" ref="AI130" si="167">IF($D130="",0,$D130*AH130)</f>
        <v>0</v>
      </c>
      <c r="AJ130" s="289"/>
      <c r="AK130" s="146">
        <f t="shared" si="104"/>
        <v>0</v>
      </c>
      <c r="AL130" s="289"/>
      <c r="AM130" s="146">
        <f t="shared" ref="AM130" si="168">IF($D130="",0,$D130*AL130)</f>
        <v>0</v>
      </c>
      <c r="AN130" s="289"/>
      <c r="AO130" s="146">
        <f t="shared" ref="AO130" si="169">IF($D130="",0,$D130*AN130)</f>
        <v>0</v>
      </c>
      <c r="AP130" s="107"/>
      <c r="AQ130" s="147">
        <f t="shared" ref="AQ130" si="170">IF($D130="",0,$D130*AP130)</f>
        <v>0</v>
      </c>
      <c r="AR130" s="75"/>
      <c r="AS130" s="100">
        <f t="shared" ref="AS130" si="171">IF($D130="",0,$D130*AR130)</f>
        <v>0</v>
      </c>
      <c r="AT130" s="171"/>
      <c r="AU130" s="140">
        <f t="shared" ref="AU130" si="172">IF($D130="",0,$D130*AT130)</f>
        <v>0</v>
      </c>
      <c r="AV130" s="83">
        <f t="shared" ref="AV130" si="173">IF(D130="",0,D130*E130)</f>
        <v>5193.75</v>
      </c>
    </row>
    <row r="131" spans="1:49" ht="15" customHeight="1">
      <c r="A131" s="85"/>
      <c r="B131" s="14"/>
      <c r="C131" s="18"/>
      <c r="D131" s="19"/>
      <c r="E131" s="20">
        <f t="shared" si="86"/>
        <v>0</v>
      </c>
      <c r="F131" s="75"/>
      <c r="G131" s="100">
        <f t="shared" si="91"/>
        <v>0</v>
      </c>
      <c r="H131" s="107"/>
      <c r="I131" s="147">
        <f t="shared" si="92"/>
        <v>0</v>
      </c>
      <c r="J131" s="214"/>
      <c r="K131" s="147">
        <f t="shared" si="93"/>
        <v>0</v>
      </c>
      <c r="L131" s="214"/>
      <c r="M131" s="147">
        <f t="shared" si="88"/>
        <v>0</v>
      </c>
      <c r="N131" s="214"/>
      <c r="O131" s="147">
        <f t="shared" si="89"/>
        <v>0</v>
      </c>
      <c r="P131" s="75"/>
      <c r="Q131" s="100">
        <f t="shared" si="94"/>
        <v>0</v>
      </c>
      <c r="R131" s="233"/>
      <c r="S131" s="184">
        <f t="shared" si="95"/>
        <v>0</v>
      </c>
      <c r="T131" s="234"/>
      <c r="U131" s="184">
        <f t="shared" si="96"/>
        <v>0</v>
      </c>
      <c r="V131" s="234"/>
      <c r="W131" s="184">
        <f t="shared" si="97"/>
        <v>0</v>
      </c>
      <c r="X131" s="283"/>
      <c r="Y131" s="281">
        <f t="shared" si="98"/>
        <v>0</v>
      </c>
      <c r="Z131" s="183"/>
      <c r="AA131" s="184">
        <f t="shared" si="99"/>
        <v>0</v>
      </c>
      <c r="AB131" s="75"/>
      <c r="AC131" s="100">
        <f t="shared" si="100"/>
        <v>0</v>
      </c>
      <c r="AD131" s="107"/>
      <c r="AE131" s="147">
        <f t="shared" si="101"/>
        <v>0</v>
      </c>
      <c r="AF131" s="107"/>
      <c r="AG131" s="147">
        <f t="shared" si="102"/>
        <v>0</v>
      </c>
      <c r="AH131" s="107"/>
      <c r="AI131" s="147">
        <f t="shared" si="103"/>
        <v>0</v>
      </c>
      <c r="AJ131" s="289"/>
      <c r="AK131" s="146">
        <f t="shared" si="104"/>
        <v>0</v>
      </c>
      <c r="AL131" s="289"/>
      <c r="AM131" s="146">
        <f t="shared" si="105"/>
        <v>0</v>
      </c>
      <c r="AN131" s="288"/>
      <c r="AO131" s="146">
        <f t="shared" si="106"/>
        <v>0</v>
      </c>
      <c r="AP131" s="107"/>
      <c r="AQ131" s="147">
        <f t="shared" si="107"/>
        <v>0</v>
      </c>
      <c r="AR131" s="75"/>
      <c r="AS131" s="100">
        <f t="shared" si="108"/>
        <v>0</v>
      </c>
      <c r="AT131" s="171"/>
      <c r="AU131" s="140">
        <f t="shared" si="109"/>
        <v>0</v>
      </c>
      <c r="AV131" s="83">
        <f t="shared" si="87"/>
        <v>0</v>
      </c>
    </row>
    <row r="132" spans="1:49" s="62" customFormat="1" ht="15" customHeight="1">
      <c r="A132" s="86"/>
      <c r="C132" s="63" t="s">
        <v>155</v>
      </c>
      <c r="D132" s="57"/>
      <c r="E132" s="20">
        <f t="shared" si="86"/>
        <v>531.25</v>
      </c>
      <c r="F132" s="76">
        <f>SUM(F12:F131)</f>
        <v>0</v>
      </c>
      <c r="G132" s="77"/>
      <c r="H132" s="154">
        <f>SUM(H12:H131)</f>
        <v>0</v>
      </c>
      <c r="I132" s="155"/>
      <c r="J132" s="207">
        <f>SUM(J12:J131)</f>
        <v>0</v>
      </c>
      <c r="K132" s="207"/>
      <c r="L132" s="290">
        <f>SUM(L12:L131)</f>
        <v>70.25</v>
      </c>
      <c r="M132" s="207"/>
      <c r="N132" s="290">
        <f>SUM(N12:N131)</f>
        <v>164.5</v>
      </c>
      <c r="O132" s="207"/>
      <c r="P132" s="76">
        <f>SUM(P12:P131)</f>
        <v>0</v>
      </c>
      <c r="Q132" s="77"/>
      <c r="R132" s="185">
        <f>SUM(R12:R131)</f>
        <v>0</v>
      </c>
      <c r="S132" s="186"/>
      <c r="T132" s="212">
        <f>SUM(T12:T131)</f>
        <v>0</v>
      </c>
      <c r="U132" s="212"/>
      <c r="V132" s="279">
        <f>SUM(V12:V131)</f>
        <v>79.5</v>
      </c>
      <c r="W132" s="212"/>
      <c r="X132" s="284">
        <f>SUM(X12:X131)</f>
        <v>24</v>
      </c>
      <c r="Y132" s="212"/>
      <c r="Z132" s="279">
        <f>SUM(Z12:Z131)</f>
        <v>0</v>
      </c>
      <c r="AA132" s="212"/>
      <c r="AB132" s="76">
        <f>SUM(AB12:AB131)</f>
        <v>0</v>
      </c>
      <c r="AC132" s="77"/>
      <c r="AD132" s="154">
        <f>SUM(AD12:AD131)</f>
        <v>0</v>
      </c>
      <c r="AE132" s="155"/>
      <c r="AF132" s="154">
        <f>SUM(AF12:AF131)</f>
        <v>0</v>
      </c>
      <c r="AG132" s="155"/>
      <c r="AH132" s="285">
        <f>SUM(AH12:AH131)</f>
        <v>91</v>
      </c>
      <c r="AI132" s="155"/>
      <c r="AJ132" s="207">
        <f>SUM(AJ12:AJ131)</f>
        <v>15.5</v>
      </c>
      <c r="AK132" s="207"/>
      <c r="AL132" s="207">
        <f>SUM(AL12:AL131)</f>
        <v>11.75</v>
      </c>
      <c r="AM132" s="207"/>
      <c r="AN132" s="207">
        <f>SUM(AN12:AN131)</f>
        <v>4.25</v>
      </c>
      <c r="AO132" s="207"/>
      <c r="AP132" s="285">
        <f>SUM(AP12:AP131)</f>
        <v>70.5</v>
      </c>
      <c r="AQ132" s="155"/>
      <c r="AR132" s="76">
        <f>SUM(AR12:AR131)</f>
        <v>0</v>
      </c>
      <c r="AS132" s="77"/>
      <c r="AT132" s="77">
        <f>SUM(AT12:AT131)</f>
        <v>0</v>
      </c>
      <c r="AU132" s="77"/>
      <c r="AV132" s="77"/>
    </row>
    <row r="133" spans="1:49" ht="9.75" customHeight="1">
      <c r="A133" s="87"/>
      <c r="B133" s="40"/>
      <c r="C133" s="69"/>
      <c r="D133" s="70"/>
      <c r="E133" s="70"/>
      <c r="F133" s="78"/>
      <c r="G133" s="79"/>
      <c r="H133" s="156"/>
      <c r="I133" s="157"/>
      <c r="J133" s="208"/>
      <c r="K133" s="208"/>
      <c r="L133" s="208"/>
      <c r="M133" s="208"/>
      <c r="N133" s="208"/>
      <c r="O133" s="208"/>
      <c r="P133" s="78"/>
      <c r="Q133" s="79"/>
      <c r="R133" s="187"/>
      <c r="S133" s="188"/>
      <c r="T133" s="213"/>
      <c r="U133" s="213"/>
      <c r="V133" s="213"/>
      <c r="W133" s="213"/>
      <c r="X133" s="213"/>
      <c r="Y133" s="213"/>
      <c r="Z133" s="213"/>
      <c r="AA133" s="213"/>
      <c r="AB133" s="78"/>
      <c r="AC133" s="79"/>
      <c r="AD133" s="156"/>
      <c r="AE133" s="157"/>
      <c r="AF133" s="156"/>
      <c r="AG133" s="157"/>
      <c r="AH133" s="156"/>
      <c r="AI133" s="157"/>
      <c r="AJ133" s="208"/>
      <c r="AK133" s="208"/>
      <c r="AL133" s="208"/>
      <c r="AM133" s="208"/>
      <c r="AN133" s="208"/>
      <c r="AO133" s="208"/>
      <c r="AP133" s="156"/>
      <c r="AQ133" s="157"/>
      <c r="AR133" s="78"/>
      <c r="AS133" s="79"/>
      <c r="AT133" s="70"/>
      <c r="AU133" s="70"/>
      <c r="AV133" s="70"/>
      <c r="AW133" s="65"/>
    </row>
    <row r="134" spans="1:49" s="14" customFormat="1" ht="15" customHeight="1">
      <c r="A134" s="159"/>
      <c r="B134" s="159"/>
      <c r="C134" s="67" t="s">
        <v>156</v>
      </c>
      <c r="D134" s="160"/>
      <c r="E134" s="161"/>
      <c r="F134" s="80"/>
      <c r="G134" s="81">
        <f ca="1">SUM(G12:G133)</f>
        <v>0</v>
      </c>
      <c r="H134" s="80"/>
      <c r="I134" s="81">
        <f ca="1">SUM(I12:I133)</f>
        <v>0</v>
      </c>
      <c r="J134" s="97"/>
      <c r="K134" s="97">
        <f ca="1">SUM(K12:K133)</f>
        <v>0</v>
      </c>
      <c r="L134" s="97"/>
      <c r="M134" s="305">
        <f ca="1">SUM(M12:M133)</f>
        <v>5419.75</v>
      </c>
      <c r="N134" s="97"/>
      <c r="O134" s="305">
        <f ca="1">SUM(O12:O133)</f>
        <v>18336.5</v>
      </c>
      <c r="P134" s="80"/>
      <c r="Q134" s="81">
        <f ca="1">SUM(Q12:Q133)</f>
        <v>0</v>
      </c>
      <c r="R134" s="80"/>
      <c r="S134" s="81">
        <f ca="1">SUM(S12:S133)</f>
        <v>0</v>
      </c>
      <c r="T134" s="97"/>
      <c r="U134" s="97">
        <f ca="1">SUM(U12:U133)</f>
        <v>0</v>
      </c>
      <c r="V134" s="97"/>
      <c r="W134" s="305">
        <f ca="1">SUM(W12:W133)</f>
        <v>6403.25</v>
      </c>
      <c r="X134" s="280"/>
      <c r="Y134" s="305">
        <f ca="1">SUM(Y12:Y133)</f>
        <v>2791.5</v>
      </c>
      <c r="Z134" s="97"/>
      <c r="AA134" s="305">
        <f ca="1">SUM(AA12:AA133)</f>
        <v>0</v>
      </c>
      <c r="AB134" s="80"/>
      <c r="AC134" s="81">
        <f ca="1">SUM(AC12:AC133)</f>
        <v>0</v>
      </c>
      <c r="AD134" s="80"/>
      <c r="AE134" s="81">
        <f ca="1">SUM(AE12:AE133)</f>
        <v>0</v>
      </c>
      <c r="AF134" s="80"/>
      <c r="AG134" s="81">
        <f ca="1">SUM(AG12:AG133)</f>
        <v>0</v>
      </c>
      <c r="AH134" s="80"/>
      <c r="AI134" s="307">
        <f ca="1">SUM(AI12:AI133)</f>
        <v>6018.75</v>
      </c>
      <c r="AJ134" s="305"/>
      <c r="AK134" s="305">
        <f ca="1">SUM(AK12:AK133)</f>
        <v>2005</v>
      </c>
      <c r="AL134" s="280"/>
      <c r="AM134" s="305">
        <f ca="1">SUM(AM12:AM133)</f>
        <v>1645</v>
      </c>
      <c r="AN134" s="280"/>
      <c r="AO134" s="305">
        <f ca="1">SUM(AO12:AO133)</f>
        <v>501.5</v>
      </c>
      <c r="AP134" s="80"/>
      <c r="AQ134" s="307">
        <f ca="1">SUM(AQ12:AQ133)</f>
        <v>7778.5</v>
      </c>
      <c r="AR134" s="80"/>
      <c r="AS134" s="81">
        <f ca="1">SUM(AS12:AS133)</f>
        <v>0</v>
      </c>
      <c r="AT134" s="81"/>
      <c r="AU134" s="81">
        <f ca="1">SUM(AU12:AU133)</f>
        <v>0</v>
      </c>
      <c r="AV134" s="81">
        <f ca="1">SUM(AV13:AV133)</f>
        <v>50899.75</v>
      </c>
    </row>
    <row r="135" spans="1:49">
      <c r="C135" s="41" t="s">
        <v>25</v>
      </c>
      <c r="F135" s="41"/>
      <c r="G135" s="41"/>
      <c r="H135" s="41"/>
      <c r="I135" s="41"/>
      <c r="J135" s="41"/>
      <c r="K135" s="41"/>
      <c r="L135" s="41"/>
      <c r="M135" s="41"/>
      <c r="N135" s="41"/>
      <c r="O135" s="41"/>
      <c r="P135" s="41"/>
      <c r="Q135" s="41"/>
      <c r="R135" s="191"/>
      <c r="S135" s="191"/>
      <c r="T135" s="191"/>
      <c r="U135" s="191"/>
      <c r="V135" s="191"/>
      <c r="W135" s="191"/>
      <c r="X135" s="191"/>
      <c r="Y135" s="191"/>
      <c r="Z135" s="191"/>
      <c r="AA135" s="191"/>
      <c r="AB135" s="41"/>
      <c r="AC135" s="41"/>
      <c r="AD135" s="41"/>
      <c r="AE135" s="41"/>
      <c r="AF135" s="41"/>
      <c r="AG135" s="41"/>
      <c r="AH135" s="41"/>
      <c r="AI135" s="41"/>
      <c r="AJ135" s="41"/>
      <c r="AK135" s="41"/>
      <c r="AL135" s="41"/>
      <c r="AM135" s="41"/>
      <c r="AN135" s="41"/>
      <c r="AO135" s="41"/>
      <c r="AP135" s="41"/>
      <c r="AQ135" s="41"/>
      <c r="AR135" s="41"/>
      <c r="AS135" s="41"/>
      <c r="AT135" s="41"/>
      <c r="AU135" s="41"/>
      <c r="AV135" s="42">
        <f ca="1">SUM(G134:AU134)</f>
        <v>50899.75</v>
      </c>
    </row>
    <row r="136" spans="1:49">
      <c r="C136" s="56"/>
      <c r="F136" s="56"/>
      <c r="G136" s="56"/>
      <c r="H136" s="158"/>
      <c r="I136" s="158"/>
      <c r="J136" s="158"/>
      <c r="K136" s="158"/>
      <c r="L136" s="158"/>
      <c r="M136" s="158"/>
      <c r="N136" s="158"/>
      <c r="O136" s="158"/>
      <c r="P136" s="56"/>
      <c r="Q136" s="56"/>
      <c r="R136" s="192"/>
      <c r="S136" s="192"/>
      <c r="T136" s="192"/>
      <c r="U136" s="192"/>
      <c r="V136" s="192"/>
      <c r="W136" s="192"/>
      <c r="X136" s="192"/>
      <c r="Y136" s="192"/>
      <c r="Z136" s="192"/>
      <c r="AA136" s="192"/>
      <c r="AB136" s="56"/>
      <c r="AC136" s="56"/>
      <c r="AD136" s="158"/>
      <c r="AE136" s="158"/>
      <c r="AF136" s="158"/>
      <c r="AG136" s="158"/>
      <c r="AH136" s="158"/>
      <c r="AI136" s="158"/>
      <c r="AJ136" s="158"/>
      <c r="AK136" s="158"/>
      <c r="AL136" s="158"/>
      <c r="AM136" s="158"/>
      <c r="AN136" s="158"/>
      <c r="AO136" s="158"/>
      <c r="AP136" s="158"/>
      <c r="AQ136" s="158"/>
      <c r="AR136" s="56"/>
      <c r="AS136" s="56"/>
      <c r="AT136" s="56"/>
      <c r="AU136" s="56"/>
    </row>
    <row r="137" spans="1:49">
      <c r="A137" s="218" t="s">
        <v>453</v>
      </c>
      <c r="AV137" s="19"/>
    </row>
    <row r="139" spans="1:49">
      <c r="AV139" s="19">
        <f ca="1">SUM(F134:AU134)</f>
        <v>50899.75</v>
      </c>
    </row>
    <row r="141" spans="1:49">
      <c r="S141" s="193">
        <f>SUM(S137:S140)</f>
        <v>0</v>
      </c>
      <c r="AP141" s="127" t="s">
        <v>412</v>
      </c>
    </row>
    <row r="146" spans="48:48">
      <c r="AV146" s="21">
        <f>SUM(AV144-AV143)</f>
        <v>0</v>
      </c>
    </row>
  </sheetData>
  <autoFilter ref="A12:AV134" xr:uid="{00000000-0009-0000-0000-000054000000}"/>
  <mergeCells count="23">
    <mergeCell ref="AN10:AO10"/>
    <mergeCell ref="AP10:AQ10"/>
    <mergeCell ref="AR10:AS10"/>
    <mergeCell ref="AT10:AU10"/>
    <mergeCell ref="Z10:AA10"/>
    <mergeCell ref="AB10:AC10"/>
    <mergeCell ref="AD10:AE10"/>
    <mergeCell ref="AF10:AG10"/>
    <mergeCell ref="AH10:AI10"/>
    <mergeCell ref="AL10:AM10"/>
    <mergeCell ref="AJ10:AK10"/>
    <mergeCell ref="X10:Y10"/>
    <mergeCell ref="B6:D6"/>
    <mergeCell ref="B8:D8"/>
    <mergeCell ref="F10:G10"/>
    <mergeCell ref="H10:I10"/>
    <mergeCell ref="J10:K10"/>
    <mergeCell ref="L10:M10"/>
    <mergeCell ref="N10:O10"/>
    <mergeCell ref="P10:Q10"/>
    <mergeCell ref="R10:S10"/>
    <mergeCell ref="T10:U10"/>
    <mergeCell ref="V10:W10"/>
  </mergeCells>
  <dataValidations disablePrompts="1" count="3">
    <dataValidation type="list" allowBlank="1" showInputMessage="1" showErrorMessage="1" sqref="A13:A134" xr:uid="{00000000-0002-0000-5400-000000000000}">
      <formula1>Name</formula1>
    </dataValidation>
    <dataValidation type="list" allowBlank="1" showInputMessage="1" showErrorMessage="1" sqref="C12" xr:uid="{00000000-0002-0000-5400-000001000000}">
      <formula1>Kategorie</formula1>
    </dataValidation>
    <dataValidation type="list" allowBlank="1" showInputMessage="1" showErrorMessage="1" sqref="D12" xr:uid="{00000000-0002-0000-54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>
    <tabColor rgb="FFFF0000"/>
    <pageSetUpPr fitToPage="1"/>
  </sheetPr>
  <dimension ref="A1:AX148"/>
  <sheetViews>
    <sheetView topLeftCell="A107" zoomScale="120" zoomScaleNormal="120" zoomScaleSheetLayoutView="100" workbookViewId="0">
      <pane xSplit="1" topLeftCell="B1" activePane="topRight" state="frozen"/>
      <selection pane="topRight" activeCell="AV137" sqref="AV13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3" width="9.7109375" style="127" customWidth="1"/>
    <col min="44" max="47" width="9.7109375" style="21" customWidth="1"/>
    <col min="48" max="48" width="11.85546875" style="21" customWidth="1"/>
    <col min="49" max="49" width="9.7109375" customWidth="1"/>
  </cols>
  <sheetData>
    <row r="1" spans="1:5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3"/>
      <c r="AS1" s="3"/>
      <c r="AT1" s="3"/>
      <c r="AU1" s="3"/>
      <c r="AV1" s="3"/>
      <c r="AW1" s="3"/>
    </row>
    <row r="2" spans="1:50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</row>
    <row r="3" spans="1:50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</row>
    <row r="4" spans="1:50" s="15" customFormat="1" ht="15">
      <c r="A4" s="106" t="s">
        <v>159</v>
      </c>
      <c r="B4" s="324" t="str">
        <f>IF(Vertragsdaten!B6="","",Vertragsdaten!B6)</f>
        <v>EP SIEP</v>
      </c>
      <c r="C4" s="324"/>
      <c r="D4" s="324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59"/>
      <c r="AS4" s="59"/>
      <c r="AT4" s="59"/>
      <c r="AU4" s="59"/>
      <c r="AV4" s="59"/>
      <c r="AW4" s="59"/>
    </row>
    <row r="5" spans="1:50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</row>
    <row r="6" spans="1:5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84"/>
      <c r="AW6" s="84"/>
    </row>
    <row r="7" spans="1:50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V7" s="64"/>
      <c r="AW7" s="64"/>
    </row>
    <row r="8" spans="1:50" s="8" customFormat="1" ht="15">
      <c r="A8" s="106" t="s">
        <v>161</v>
      </c>
      <c r="B8" s="354">
        <v>44958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84"/>
      <c r="AW8" s="84"/>
    </row>
    <row r="9" spans="1:50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/>
      <c r="AS9"/>
      <c r="AT9"/>
      <c r="AU9"/>
      <c r="AV9"/>
    </row>
    <row r="10" spans="1:5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52" t="s">
        <v>196</v>
      </c>
      <c r="AS10" s="353"/>
      <c r="AT10" s="352" t="s">
        <v>297</v>
      </c>
      <c r="AU10" s="353"/>
      <c r="AV10"/>
    </row>
    <row r="11" spans="1:5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72"/>
      <c r="AS11" s="73"/>
      <c r="AT11" s="66"/>
      <c r="AU11" s="66"/>
      <c r="AV11"/>
    </row>
    <row r="12" spans="1:5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82" t="s">
        <v>23</v>
      </c>
      <c r="AS12" s="13" t="s">
        <v>157</v>
      </c>
      <c r="AT12" s="13" t="s">
        <v>23</v>
      </c>
      <c r="AU12" s="13" t="s">
        <v>157</v>
      </c>
      <c r="AV12" s="61" t="s">
        <v>154</v>
      </c>
    </row>
    <row r="13" spans="1:5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F13+H13+J13+L13+N13++V13+Z13+AH13+AP13+P13+R13+T13+AB13+AD13+AF13+AJ13+AR13+AT13+X13+AL13+AN13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0"/>
      <c r="AS13" s="99">
        <f ca="1">IF($D13="",0,$D13*AR13)</f>
        <v>0</v>
      </c>
      <c r="AT13" s="171"/>
      <c r="AU13" s="140">
        <f ca="1">IF($D13="",0,$D13*AT13)</f>
        <v>0</v>
      </c>
      <c r="AV13" s="83">
        <f t="shared" ref="AV13:AV82" ca="1" si="1">IF(D13="",0,D13*E13)</f>
        <v>0</v>
      </c>
      <c r="AX13" s="71"/>
    </row>
    <row r="14" spans="1:5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F14+H14+J14+L14+N14++V14+Z14+AH14+AP14+P14+R14+T14+AB14+AD14+AF14+AJ14+AR14+AT14+X14+AL14+AN14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04"/>
      <c r="AS14" s="100">
        <f t="shared" ref="AS14:AS88" ca="1" si="21">IF($D14="",0,$D14*AR14)</f>
        <v>0</v>
      </c>
      <c r="AT14" s="171"/>
      <c r="AU14" s="140">
        <f ca="1">IF($D14="",0,$D14*AT14)</f>
        <v>0</v>
      </c>
      <c r="AV14" s="83">
        <f t="shared" ca="1" si="1"/>
        <v>0</v>
      </c>
    </row>
    <row r="15" spans="1:50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04"/>
      <c r="AS15" s="100">
        <f t="shared" ca="1" si="21"/>
        <v>0</v>
      </c>
      <c r="AT15" s="171"/>
      <c r="AU15" s="140">
        <f ca="1">IF($D15="",0,$D15*AT15)</f>
        <v>0</v>
      </c>
      <c r="AV15" s="83">
        <f t="shared" ca="1" si="1"/>
        <v>0</v>
      </c>
    </row>
    <row r="16" spans="1:50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0.25</v>
      </c>
      <c r="Y16" s="147">
        <f t="shared" ca="1" si="11"/>
        <v>29.5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04"/>
      <c r="AS16" s="100">
        <f t="shared" ca="1" si="21"/>
        <v>0</v>
      </c>
      <c r="AT16" s="171"/>
      <c r="AU16" s="140">
        <f t="shared" ref="AU16:AU88" ca="1" si="22">IF($D16="",0,$D16*AT16)</f>
        <v>0</v>
      </c>
      <c r="AV16" s="83">
        <f t="shared" ca="1" si="1"/>
        <v>29.5</v>
      </c>
    </row>
    <row r="17" spans="1:48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04"/>
      <c r="AS17" s="100">
        <f t="shared" ca="1" si="21"/>
        <v>0</v>
      </c>
      <c r="AT17" s="171"/>
      <c r="AU17" s="140">
        <f t="shared" ca="1" si="22"/>
        <v>0</v>
      </c>
      <c r="AV17" s="83">
        <f t="shared" ca="1" si="1"/>
        <v>0</v>
      </c>
    </row>
    <row r="18" spans="1:48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04"/>
      <c r="AS18" s="100">
        <f t="shared" si="21"/>
        <v>0</v>
      </c>
      <c r="AT18" s="171"/>
      <c r="AU18" s="140">
        <f>IF($D18="",0,$D18*AT18)</f>
        <v>0</v>
      </c>
      <c r="AV18" s="83">
        <f t="shared" si="1"/>
        <v>0</v>
      </c>
    </row>
    <row r="19" spans="1:48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50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28.5</v>
      </c>
      <c r="O19" s="147">
        <f t="shared" ca="1" si="6"/>
        <v>3990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</v>
      </c>
      <c r="AI19" s="147">
        <f t="shared" ca="1" si="16"/>
        <v>140</v>
      </c>
      <c r="AJ19" s="288">
        <v>7.75</v>
      </c>
      <c r="AK19" s="147">
        <f t="shared" ca="1" si="17"/>
        <v>1085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12.75</v>
      </c>
      <c r="AQ19" s="147">
        <f t="shared" ca="1" si="20"/>
        <v>1785</v>
      </c>
      <c r="AR19" s="104"/>
      <c r="AS19" s="100">
        <f t="shared" ca="1" si="21"/>
        <v>0</v>
      </c>
      <c r="AT19" s="171"/>
      <c r="AU19" s="140">
        <f ca="1">IF($D19="",0,$D19*AT19)</f>
        <v>0</v>
      </c>
      <c r="AV19" s="83">
        <f t="shared" ca="1" si="1"/>
        <v>7000</v>
      </c>
    </row>
    <row r="20" spans="1:48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04"/>
      <c r="AS20" s="100">
        <f t="shared" ca="1" si="21"/>
        <v>0</v>
      </c>
      <c r="AT20" s="171"/>
      <c r="AU20" s="140">
        <f t="shared" ca="1" si="22"/>
        <v>0</v>
      </c>
      <c r="AV20" s="83">
        <f t="shared" ca="1" si="1"/>
        <v>0</v>
      </c>
    </row>
    <row r="21" spans="1:48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04"/>
      <c r="AS21" s="100">
        <f t="shared" ca="1" si="21"/>
        <v>0</v>
      </c>
      <c r="AT21" s="171"/>
      <c r="AU21" s="140">
        <f t="shared" ca="1" si="22"/>
        <v>0</v>
      </c>
      <c r="AV21" s="83">
        <f t="shared" ca="1" si="1"/>
        <v>0</v>
      </c>
    </row>
    <row r="22" spans="1:48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8.5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>
        <v>8.5</v>
      </c>
      <c r="AK22" s="147">
        <f t="shared" ca="1" si="17"/>
        <v>1003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04"/>
      <c r="AS22" s="100">
        <f t="shared" ca="1" si="21"/>
        <v>0</v>
      </c>
      <c r="AT22" s="171"/>
      <c r="AU22" s="140">
        <f t="shared" ca="1" si="22"/>
        <v>0</v>
      </c>
      <c r="AV22" s="83">
        <f t="shared" ca="1" si="1"/>
        <v>1003</v>
      </c>
    </row>
    <row r="23" spans="1:48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04"/>
      <c r="AS23" s="100">
        <f t="shared" ca="1" si="21"/>
        <v>0</v>
      </c>
      <c r="AT23" s="171"/>
      <c r="AU23" s="140">
        <f t="shared" ca="1" si="22"/>
        <v>0</v>
      </c>
      <c r="AV23" s="83">
        <f t="shared" ca="1" si="1"/>
        <v>0</v>
      </c>
    </row>
    <row r="24" spans="1:48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04"/>
      <c r="AS24" s="100">
        <f t="shared" ca="1" si="21"/>
        <v>0</v>
      </c>
      <c r="AT24" s="171"/>
      <c r="AU24" s="140">
        <f t="shared" ca="1" si="22"/>
        <v>0</v>
      </c>
      <c r="AV24" s="83">
        <f t="shared" ca="1" si="1"/>
        <v>0</v>
      </c>
    </row>
    <row r="25" spans="1:48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04"/>
      <c r="AS25" s="100">
        <f t="shared" ca="1" si="21"/>
        <v>0</v>
      </c>
      <c r="AT25" s="171"/>
      <c r="AU25" s="140">
        <f t="shared" ca="1" si="22"/>
        <v>0</v>
      </c>
      <c r="AV25" s="83">
        <f t="shared" ca="1" si="1"/>
        <v>0</v>
      </c>
    </row>
    <row r="26" spans="1:48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04"/>
      <c r="AS26" s="100">
        <f t="shared" ca="1" si="21"/>
        <v>0</v>
      </c>
      <c r="AT26" s="171"/>
      <c r="AU26" s="140">
        <f t="shared" ca="1" si="22"/>
        <v>0</v>
      </c>
      <c r="AV26" s="83">
        <f t="shared" ca="1" si="1"/>
        <v>0</v>
      </c>
    </row>
    <row r="27" spans="1:48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04"/>
      <c r="AS27" s="100">
        <f t="shared" si="21"/>
        <v>0</v>
      </c>
      <c r="AT27" s="171"/>
      <c r="AU27" s="140">
        <f t="shared" si="22"/>
        <v>0</v>
      </c>
      <c r="AV27" s="83">
        <f t="shared" si="1"/>
        <v>0</v>
      </c>
    </row>
    <row r="28" spans="1:48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04"/>
      <c r="AS28" s="100">
        <f t="shared" ca="1" si="21"/>
        <v>0</v>
      </c>
      <c r="AT28" s="171"/>
      <c r="AU28" s="140">
        <f t="shared" ca="1" si="22"/>
        <v>0</v>
      </c>
      <c r="AV28" s="83">
        <f t="shared" ca="1" si="1"/>
        <v>0</v>
      </c>
    </row>
    <row r="29" spans="1:48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04"/>
      <c r="AS29" s="100">
        <f t="shared" ca="1" si="21"/>
        <v>0</v>
      </c>
      <c r="AT29" s="171"/>
      <c r="AU29" s="140">
        <f t="shared" ca="1" si="22"/>
        <v>0</v>
      </c>
      <c r="AV29" s="83">
        <f t="shared" ca="1" si="1"/>
        <v>0</v>
      </c>
    </row>
    <row r="30" spans="1:48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16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16</v>
      </c>
      <c r="O30" s="147">
        <f t="shared" si="6"/>
        <v>1888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04"/>
      <c r="AS30" s="100">
        <f t="shared" si="21"/>
        <v>0</v>
      </c>
      <c r="AT30" s="171"/>
      <c r="AU30" s="140">
        <f t="shared" si="22"/>
        <v>0</v>
      </c>
      <c r="AV30" s="83">
        <f t="shared" si="1"/>
        <v>1888</v>
      </c>
    </row>
    <row r="31" spans="1:48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55.25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49</v>
      </c>
      <c r="O31" s="147">
        <f t="shared" ca="1" si="6"/>
        <v>5782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>
        <v>6.25</v>
      </c>
      <c r="AQ31" s="147">
        <f t="shared" ca="1" si="20"/>
        <v>737.5</v>
      </c>
      <c r="AR31" s="104"/>
      <c r="AS31" s="100">
        <f t="shared" ca="1" si="21"/>
        <v>0</v>
      </c>
      <c r="AT31" s="171"/>
      <c r="AU31" s="140">
        <f t="shared" ca="1" si="22"/>
        <v>0</v>
      </c>
      <c r="AV31" s="83">
        <f t="shared" ca="1" si="1"/>
        <v>6519.5</v>
      </c>
    </row>
    <row r="32" spans="1:48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04"/>
      <c r="AS32" s="100">
        <f t="shared" ca="1" si="21"/>
        <v>0</v>
      </c>
      <c r="AT32" s="171"/>
      <c r="AU32" s="140">
        <f t="shared" ca="1" si="22"/>
        <v>0</v>
      </c>
      <c r="AV32" s="83">
        <f t="shared" ca="1" si="1"/>
        <v>0</v>
      </c>
    </row>
    <row r="33" spans="1:48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04"/>
      <c r="AS33" s="100">
        <f t="shared" ca="1" si="21"/>
        <v>0</v>
      </c>
      <c r="AT33" s="171"/>
      <c r="AU33" s="140">
        <f t="shared" ca="1" si="22"/>
        <v>0</v>
      </c>
      <c r="AV33" s="83">
        <f t="shared" ca="1" si="1"/>
        <v>0</v>
      </c>
    </row>
    <row r="34" spans="1:48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04"/>
      <c r="AS34" s="100">
        <f t="shared" ca="1" si="21"/>
        <v>0</v>
      </c>
      <c r="AT34" s="171"/>
      <c r="AU34" s="140">
        <f t="shared" ca="1" si="22"/>
        <v>0</v>
      </c>
      <c r="AV34" s="83">
        <f t="shared" ca="1" si="1"/>
        <v>0</v>
      </c>
    </row>
    <row r="35" spans="1:48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04"/>
      <c r="AS35" s="100">
        <f t="shared" ca="1" si="21"/>
        <v>0</v>
      </c>
      <c r="AT35" s="171"/>
      <c r="AU35" s="140">
        <f t="shared" ca="1" si="22"/>
        <v>0</v>
      </c>
      <c r="AV35" s="83">
        <f t="shared" ca="1" si="1"/>
        <v>0</v>
      </c>
    </row>
    <row r="36" spans="1:48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1.75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>
        <v>1.75</v>
      </c>
      <c r="Y36" s="147">
        <f t="shared" ca="1" si="11"/>
        <v>175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04"/>
      <c r="AS36" s="100">
        <f t="shared" ca="1" si="21"/>
        <v>0</v>
      </c>
      <c r="AT36" s="171"/>
      <c r="AU36" s="140">
        <f t="shared" ca="1" si="22"/>
        <v>0</v>
      </c>
      <c r="AV36" s="83">
        <f t="shared" ca="1" si="1"/>
        <v>175</v>
      </c>
    </row>
    <row r="37" spans="1:48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04"/>
      <c r="AS37" s="100">
        <f t="shared" ca="1" si="21"/>
        <v>0</v>
      </c>
      <c r="AT37" s="171"/>
      <c r="AU37" s="140">
        <f t="shared" ca="1" si="22"/>
        <v>0</v>
      </c>
      <c r="AV37" s="83">
        <f t="shared" ca="1" si="1"/>
        <v>0</v>
      </c>
    </row>
    <row r="38" spans="1:48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04"/>
      <c r="AS38" s="100">
        <f t="shared" ca="1" si="21"/>
        <v>0</v>
      </c>
      <c r="AT38" s="171"/>
      <c r="AU38" s="140">
        <f t="shared" ca="1" si="22"/>
        <v>0</v>
      </c>
      <c r="AV38" s="83">
        <f t="shared" ca="1" si="1"/>
        <v>0</v>
      </c>
    </row>
    <row r="39" spans="1:4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04"/>
      <c r="AS39" s="100">
        <f t="shared" ca="1" si="21"/>
        <v>0</v>
      </c>
      <c r="AT39" s="171"/>
      <c r="AU39" s="140">
        <f t="shared" ca="1" si="22"/>
        <v>0</v>
      </c>
      <c r="AV39" s="83">
        <f t="shared" ca="1" si="1"/>
        <v>0</v>
      </c>
    </row>
    <row r="40" spans="1:48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04"/>
      <c r="AS40" s="100">
        <f t="shared" ca="1" si="21"/>
        <v>0</v>
      </c>
      <c r="AT40" s="171"/>
      <c r="AU40" s="140">
        <f t="shared" ca="1" si="22"/>
        <v>0</v>
      </c>
      <c r="AV40" s="83">
        <f t="shared" ca="1" si="1"/>
        <v>0</v>
      </c>
    </row>
    <row r="41" spans="1:48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04"/>
      <c r="AS41" s="100">
        <f t="shared" si="21"/>
        <v>0</v>
      </c>
      <c r="AT41" s="171"/>
      <c r="AU41" s="140">
        <f t="shared" si="22"/>
        <v>0</v>
      </c>
      <c r="AV41" s="83">
        <f t="shared" si="1"/>
        <v>0</v>
      </c>
    </row>
    <row r="42" spans="1:48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04"/>
      <c r="AS42" s="100">
        <f t="shared" ca="1" si="21"/>
        <v>0</v>
      </c>
      <c r="AT42" s="171"/>
      <c r="AU42" s="140">
        <f t="shared" ca="1" si="22"/>
        <v>0</v>
      </c>
      <c r="AV42" s="83">
        <f t="shared" ca="1" si="1"/>
        <v>0</v>
      </c>
    </row>
    <row r="43" spans="1:48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04"/>
      <c r="AS43" s="100">
        <f t="shared" ca="1" si="21"/>
        <v>0</v>
      </c>
      <c r="AT43" s="171"/>
      <c r="AU43" s="140">
        <f t="shared" ca="1" si="22"/>
        <v>0</v>
      </c>
      <c r="AV43" s="83">
        <f t="shared" ca="1" si="1"/>
        <v>0</v>
      </c>
    </row>
    <row r="44" spans="1:48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04"/>
      <c r="AS44" s="100">
        <f t="shared" ca="1" si="21"/>
        <v>0</v>
      </c>
      <c r="AT44" s="171"/>
      <c r="AU44" s="140">
        <f t="shared" ca="1" si="22"/>
        <v>0</v>
      </c>
      <c r="AV44" s="83">
        <f t="shared" ca="1" si="1"/>
        <v>0</v>
      </c>
    </row>
    <row r="45" spans="1:48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04"/>
      <c r="AS45" s="100">
        <f t="shared" ca="1" si="21"/>
        <v>0</v>
      </c>
      <c r="AT45" s="171"/>
      <c r="AU45" s="140">
        <f t="shared" ca="1" si="22"/>
        <v>0</v>
      </c>
      <c r="AV45" s="83">
        <f t="shared" ca="1" si="1"/>
        <v>0</v>
      </c>
    </row>
    <row r="46" spans="1:48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04"/>
      <c r="AS46" s="100">
        <f t="shared" ca="1" si="21"/>
        <v>0</v>
      </c>
      <c r="AT46" s="171"/>
      <c r="AU46" s="140">
        <f t="shared" ca="1" si="22"/>
        <v>0</v>
      </c>
      <c r="AV46" s="83">
        <f t="shared" ca="1" si="1"/>
        <v>0</v>
      </c>
    </row>
    <row r="47" spans="1:48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04"/>
      <c r="AS47" s="100">
        <f t="shared" ca="1" si="21"/>
        <v>0</v>
      </c>
      <c r="AT47" s="171"/>
      <c r="AU47" s="140">
        <f t="shared" ca="1" si="22"/>
        <v>0</v>
      </c>
      <c r="AV47" s="83">
        <f t="shared" ca="1" si="1"/>
        <v>0</v>
      </c>
    </row>
    <row r="48" spans="1:48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04"/>
      <c r="AS48" s="100">
        <f t="shared" si="21"/>
        <v>0</v>
      </c>
      <c r="AT48" s="171"/>
      <c r="AU48" s="140">
        <f t="shared" si="22"/>
        <v>0</v>
      </c>
      <c r="AV48" s="83">
        <f t="shared" si="1"/>
        <v>0</v>
      </c>
    </row>
    <row r="49" spans="1:48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04"/>
      <c r="AS49" s="100">
        <f t="shared" si="21"/>
        <v>0</v>
      </c>
      <c r="AT49" s="171"/>
      <c r="AU49" s="140">
        <f t="shared" si="22"/>
        <v>0</v>
      </c>
      <c r="AV49" s="83">
        <f t="shared" si="1"/>
        <v>0</v>
      </c>
    </row>
    <row r="50" spans="1:48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04"/>
      <c r="AS50" s="100">
        <f t="shared" ca="1" si="21"/>
        <v>0</v>
      </c>
      <c r="AT50" s="171"/>
      <c r="AU50" s="140">
        <f t="shared" ca="1" si="22"/>
        <v>0</v>
      </c>
      <c r="AV50" s="83">
        <f t="shared" ca="1" si="1"/>
        <v>0</v>
      </c>
    </row>
    <row r="51" spans="1:48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04"/>
      <c r="AS51" s="100">
        <f t="shared" si="21"/>
        <v>0</v>
      </c>
      <c r="AT51" s="171"/>
      <c r="AU51" s="140">
        <f t="shared" si="22"/>
        <v>0</v>
      </c>
      <c r="AV51" s="83">
        <f t="shared" si="1"/>
        <v>0</v>
      </c>
    </row>
    <row r="52" spans="1:48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10.5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8</v>
      </c>
      <c r="O52" s="147">
        <f t="shared" ca="1" si="6"/>
        <v>944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>
        <v>2.5</v>
      </c>
      <c r="AK52" s="147">
        <f t="shared" ca="1" si="17"/>
        <v>295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04"/>
      <c r="AS52" s="100">
        <f t="shared" ca="1" si="21"/>
        <v>0</v>
      </c>
      <c r="AT52" s="171"/>
      <c r="AU52" s="140">
        <f t="shared" ca="1" si="22"/>
        <v>0</v>
      </c>
      <c r="AV52" s="83">
        <f t="shared" ca="1" si="1"/>
        <v>1239</v>
      </c>
    </row>
    <row r="53" spans="1:48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04"/>
      <c r="AS53" s="100">
        <f t="shared" si="21"/>
        <v>0</v>
      </c>
      <c r="AT53" s="171"/>
      <c r="AU53" s="140">
        <f t="shared" si="22"/>
        <v>0</v>
      </c>
      <c r="AV53" s="83">
        <f t="shared" si="1"/>
        <v>0</v>
      </c>
    </row>
    <row r="54" spans="1:48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04"/>
      <c r="AS54" s="100">
        <f t="shared" si="21"/>
        <v>0</v>
      </c>
      <c r="AT54" s="171"/>
      <c r="AU54" s="140">
        <f t="shared" si="22"/>
        <v>0</v>
      </c>
      <c r="AV54" s="83">
        <f t="shared" si="1"/>
        <v>0</v>
      </c>
    </row>
    <row r="55" spans="1:48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04"/>
      <c r="AS55" s="100">
        <f t="shared" ca="1" si="21"/>
        <v>0</v>
      </c>
      <c r="AT55" s="171"/>
      <c r="AU55" s="140">
        <f t="shared" ca="1" si="22"/>
        <v>0</v>
      </c>
      <c r="AV55" s="83">
        <f t="shared" ca="1" si="1"/>
        <v>0</v>
      </c>
    </row>
    <row r="56" spans="1:48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04"/>
      <c r="AS56" s="100">
        <f t="shared" si="21"/>
        <v>0</v>
      </c>
      <c r="AT56" s="171"/>
      <c r="AU56" s="140">
        <f t="shared" si="22"/>
        <v>0</v>
      </c>
      <c r="AV56" s="83">
        <f t="shared" si="1"/>
        <v>0</v>
      </c>
    </row>
    <row r="57" spans="1:48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04"/>
      <c r="AS57" s="100">
        <f t="shared" si="21"/>
        <v>0</v>
      </c>
      <c r="AT57" s="171"/>
      <c r="AU57" s="140">
        <f t="shared" si="22"/>
        <v>0</v>
      </c>
      <c r="AV57" s="83">
        <f t="shared" si="1"/>
        <v>0</v>
      </c>
    </row>
    <row r="58" spans="1:48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04"/>
      <c r="AS58" s="100">
        <f t="shared" si="21"/>
        <v>0</v>
      </c>
      <c r="AT58" s="171"/>
      <c r="AU58" s="140">
        <f t="shared" si="22"/>
        <v>0</v>
      </c>
      <c r="AV58" s="83">
        <f t="shared" si="1"/>
        <v>0</v>
      </c>
    </row>
    <row r="59" spans="1:48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04"/>
      <c r="AS59" s="100">
        <f t="shared" ca="1" si="21"/>
        <v>0</v>
      </c>
      <c r="AT59" s="171"/>
      <c r="AU59" s="140">
        <f t="shared" ca="1" si="22"/>
        <v>0</v>
      </c>
      <c r="AV59" s="83">
        <f t="shared" ca="1" si="1"/>
        <v>0</v>
      </c>
    </row>
    <row r="60" spans="1:48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04"/>
      <c r="AS60" s="100">
        <f t="shared" ca="1" si="21"/>
        <v>0</v>
      </c>
      <c r="AT60" s="171"/>
      <c r="AU60" s="140">
        <f t="shared" ca="1" si="22"/>
        <v>0</v>
      </c>
      <c r="AV60" s="83">
        <f t="shared" ca="1" si="1"/>
        <v>0</v>
      </c>
    </row>
    <row r="61" spans="1:48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04"/>
      <c r="AS61" s="100">
        <f t="shared" ca="1" si="21"/>
        <v>0</v>
      </c>
      <c r="AT61" s="171"/>
      <c r="AU61" s="140">
        <f t="shared" ca="1" si="22"/>
        <v>0</v>
      </c>
      <c r="AV61" s="83">
        <f t="shared" ca="1" si="1"/>
        <v>0</v>
      </c>
    </row>
    <row r="62" spans="1:48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04"/>
      <c r="AS62" s="100">
        <f t="shared" ca="1" si="21"/>
        <v>0</v>
      </c>
      <c r="AT62" s="171"/>
      <c r="AU62" s="140">
        <f t="shared" ca="1" si="22"/>
        <v>0</v>
      </c>
      <c r="AV62" s="83">
        <f t="shared" ca="1" si="1"/>
        <v>0</v>
      </c>
    </row>
    <row r="63" spans="1:48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04"/>
      <c r="AS63" s="100">
        <f t="shared" ca="1" si="21"/>
        <v>0</v>
      </c>
      <c r="AT63" s="171"/>
      <c r="AU63" s="140">
        <f t="shared" ca="1" si="22"/>
        <v>0</v>
      </c>
      <c r="AV63" s="83">
        <f t="shared" ca="1" si="1"/>
        <v>0</v>
      </c>
    </row>
    <row r="64" spans="1:48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04"/>
      <c r="AS64" s="100">
        <f t="shared" ca="1" si="21"/>
        <v>0</v>
      </c>
      <c r="AT64" s="171"/>
      <c r="AU64" s="140">
        <f t="shared" ca="1" si="22"/>
        <v>0</v>
      </c>
      <c r="AV64" s="83">
        <f t="shared" ca="1" si="1"/>
        <v>0</v>
      </c>
    </row>
    <row r="65" spans="1:48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04"/>
      <c r="AS65" s="100">
        <f t="shared" ca="1" si="21"/>
        <v>0</v>
      </c>
      <c r="AT65" s="171"/>
      <c r="AU65" s="140">
        <f t="shared" ca="1" si="22"/>
        <v>0</v>
      </c>
      <c r="AV65" s="83">
        <f t="shared" ca="1" si="1"/>
        <v>0</v>
      </c>
    </row>
    <row r="66" spans="1:48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04"/>
      <c r="AS66" s="100">
        <f t="shared" ca="1" si="21"/>
        <v>0</v>
      </c>
      <c r="AT66" s="171"/>
      <c r="AU66" s="140">
        <f t="shared" ca="1" si="22"/>
        <v>0</v>
      </c>
      <c r="AV66" s="83">
        <f t="shared" ca="1" si="1"/>
        <v>0</v>
      </c>
    </row>
    <row r="67" spans="1:48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04"/>
      <c r="AS67" s="100">
        <f t="shared" ca="1" si="21"/>
        <v>0</v>
      </c>
      <c r="AT67" s="171"/>
      <c r="AU67" s="140">
        <f t="shared" ca="1" si="22"/>
        <v>0</v>
      </c>
      <c r="AV67" s="83">
        <f t="shared" ca="1" si="1"/>
        <v>0</v>
      </c>
    </row>
    <row r="68" spans="1:48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04"/>
      <c r="AS68" s="100">
        <f t="shared" ca="1" si="21"/>
        <v>0</v>
      </c>
      <c r="AT68" s="171"/>
      <c r="AU68" s="140">
        <f t="shared" ca="1" si="22"/>
        <v>0</v>
      </c>
      <c r="AV68" s="83">
        <f t="shared" ca="1" si="1"/>
        <v>0</v>
      </c>
    </row>
    <row r="69" spans="1:48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04"/>
      <c r="AS69" s="100">
        <f t="shared" si="21"/>
        <v>0</v>
      </c>
      <c r="AT69" s="171"/>
      <c r="AU69" s="140">
        <f t="shared" si="22"/>
        <v>0</v>
      </c>
      <c r="AV69" s="83">
        <f t="shared" si="1"/>
        <v>0</v>
      </c>
    </row>
    <row r="70" spans="1:48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04"/>
      <c r="AS70" s="100">
        <f t="shared" si="21"/>
        <v>0</v>
      </c>
      <c r="AT70" s="171"/>
      <c r="AU70" s="140">
        <f t="shared" si="22"/>
        <v>0</v>
      </c>
      <c r="AV70" s="83">
        <f t="shared" si="1"/>
        <v>0</v>
      </c>
    </row>
    <row r="71" spans="1:48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04"/>
      <c r="AS71" s="100">
        <f t="shared" ca="1" si="21"/>
        <v>0</v>
      </c>
      <c r="AT71" s="171"/>
      <c r="AU71" s="140">
        <f t="shared" ca="1" si="22"/>
        <v>0</v>
      </c>
      <c r="AV71" s="83">
        <f t="shared" ca="1" si="1"/>
        <v>0</v>
      </c>
    </row>
    <row r="72" spans="1:48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04"/>
      <c r="AS72" s="100">
        <f t="shared" si="21"/>
        <v>0</v>
      </c>
      <c r="AT72" s="171"/>
      <c r="AU72" s="140">
        <f t="shared" si="22"/>
        <v>0</v>
      </c>
      <c r="AV72" s="83">
        <f t="shared" si="1"/>
        <v>0</v>
      </c>
    </row>
    <row r="73" spans="1:48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04"/>
      <c r="AS73" s="100">
        <f t="shared" si="21"/>
        <v>0</v>
      </c>
      <c r="AT73" s="171"/>
      <c r="AU73" s="140">
        <f t="shared" si="22"/>
        <v>0</v>
      </c>
      <c r="AV73" s="83">
        <f t="shared" si="1"/>
        <v>0</v>
      </c>
    </row>
    <row r="74" spans="1:48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04"/>
      <c r="AS74" s="100">
        <f t="shared" si="21"/>
        <v>0</v>
      </c>
      <c r="AT74" s="171"/>
      <c r="AU74" s="140">
        <f t="shared" si="22"/>
        <v>0</v>
      </c>
      <c r="AV74" s="83">
        <f t="shared" si="1"/>
        <v>0</v>
      </c>
    </row>
    <row r="75" spans="1:48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04"/>
      <c r="AS75" s="100">
        <f t="shared" si="21"/>
        <v>0</v>
      </c>
      <c r="AT75" s="171"/>
      <c r="AU75" s="140">
        <f t="shared" si="22"/>
        <v>0</v>
      </c>
      <c r="AV75" s="83">
        <f t="shared" si="1"/>
        <v>0</v>
      </c>
    </row>
    <row r="76" spans="1:48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04"/>
      <c r="AS76" s="100">
        <f t="shared" ca="1" si="21"/>
        <v>0</v>
      </c>
      <c r="AT76" s="171"/>
      <c r="AU76" s="140">
        <f t="shared" ca="1" si="22"/>
        <v>0</v>
      </c>
      <c r="AV76" s="83">
        <f t="shared" ca="1" si="1"/>
        <v>0</v>
      </c>
    </row>
    <row r="77" spans="1:48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11.5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>
        <v>6.75</v>
      </c>
      <c r="O77" s="147">
        <f t="shared" ca="1" si="6"/>
        <v>675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>
        <v>4.75</v>
      </c>
      <c r="AQ77" s="147">
        <f t="shared" ca="1" si="20"/>
        <v>475</v>
      </c>
      <c r="AR77" s="104"/>
      <c r="AS77" s="100">
        <f t="shared" ca="1" si="21"/>
        <v>0</v>
      </c>
      <c r="AT77" s="171"/>
      <c r="AU77" s="140">
        <f t="shared" ca="1" si="22"/>
        <v>0</v>
      </c>
      <c r="AV77" s="83">
        <f t="shared" ca="1" si="1"/>
        <v>1150</v>
      </c>
    </row>
    <row r="78" spans="1:48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4" si="23">F78+H78+J78+L78+N78++V78+Z78+AH78+AP78+P78+R78+T78+AB78+AD78+AF78+AJ78+AR78+AT78+X78+AL78+AN78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04"/>
      <c r="AS78" s="100">
        <f t="shared" ca="1" si="21"/>
        <v>0</v>
      </c>
      <c r="AT78" s="171"/>
      <c r="AU78" s="140">
        <f t="shared" ca="1" si="22"/>
        <v>0</v>
      </c>
      <c r="AV78" s="83">
        <f t="shared" ca="1" si="1"/>
        <v>0</v>
      </c>
    </row>
    <row r="79" spans="1:48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3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04"/>
      <c r="AS79" s="100">
        <f t="shared" si="21"/>
        <v>0</v>
      </c>
      <c r="AT79" s="171"/>
      <c r="AU79" s="140">
        <f t="shared" si="22"/>
        <v>0</v>
      </c>
      <c r="AV79" s="83">
        <f t="shared" si="1"/>
        <v>0</v>
      </c>
    </row>
    <row r="80" spans="1:48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3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04"/>
      <c r="AS80" s="100">
        <f t="shared" si="21"/>
        <v>0</v>
      </c>
      <c r="AT80" s="171"/>
      <c r="AU80" s="140">
        <f t="shared" si="22"/>
        <v>0</v>
      </c>
      <c r="AV80" s="83">
        <f t="shared" si="1"/>
        <v>0</v>
      </c>
    </row>
    <row r="81" spans="1:48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3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04"/>
      <c r="AS81" s="100">
        <f t="shared" si="21"/>
        <v>0</v>
      </c>
      <c r="AT81" s="171"/>
      <c r="AU81" s="140">
        <f t="shared" si="22"/>
        <v>0</v>
      </c>
      <c r="AV81" s="83">
        <f t="shared" si="1"/>
        <v>0</v>
      </c>
    </row>
    <row r="82" spans="1:48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3"/>
        <v>4.5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>
        <v>4.5</v>
      </c>
      <c r="W82" s="147">
        <f t="shared" si="10"/>
        <v>531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04"/>
      <c r="AS82" s="100">
        <f t="shared" si="21"/>
        <v>0</v>
      </c>
      <c r="AT82" s="171"/>
      <c r="AU82" s="140">
        <f t="shared" si="22"/>
        <v>0</v>
      </c>
      <c r="AV82" s="83">
        <f t="shared" si="1"/>
        <v>531</v>
      </c>
    </row>
    <row r="83" spans="1:48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3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04"/>
      <c r="AS83" s="100">
        <f t="shared" si="21"/>
        <v>0</v>
      </c>
      <c r="AT83" s="171"/>
      <c r="AU83" s="140">
        <f t="shared" si="22"/>
        <v>0</v>
      </c>
      <c r="AV83" s="83">
        <f t="shared" ref="AV83:AV133" si="24">IF(D83="",0,D83*E83)</f>
        <v>0</v>
      </c>
    </row>
    <row r="84" spans="1:48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3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3" si="25">IF($D84="",0,$D84*L84)</f>
        <v>0</v>
      </c>
      <c r="N84" s="122"/>
      <c r="O84" s="147">
        <f t="shared" ref="O84:O133" si="26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04"/>
      <c r="AS84" s="100">
        <f t="shared" si="21"/>
        <v>0</v>
      </c>
      <c r="AT84" s="171"/>
      <c r="AU84" s="140">
        <f t="shared" si="22"/>
        <v>0</v>
      </c>
      <c r="AV84" s="83">
        <f t="shared" si="24"/>
        <v>0</v>
      </c>
    </row>
    <row r="85" spans="1:48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3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5"/>
        <v>0</v>
      </c>
      <c r="N85" s="122"/>
      <c r="O85" s="147">
        <f t="shared" si="26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04"/>
      <c r="AS85" s="100">
        <f t="shared" si="21"/>
        <v>0</v>
      </c>
      <c r="AT85" s="171"/>
      <c r="AU85" s="140">
        <f t="shared" si="22"/>
        <v>0</v>
      </c>
      <c r="AV85" s="83">
        <f t="shared" si="24"/>
        <v>0</v>
      </c>
    </row>
    <row r="86" spans="1:48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3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5"/>
        <v>0</v>
      </c>
      <c r="N86" s="122"/>
      <c r="O86" s="147">
        <f t="shared" ca="1" si="26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04"/>
      <c r="AS86" s="100">
        <f t="shared" ca="1" si="21"/>
        <v>0</v>
      </c>
      <c r="AT86" s="171"/>
      <c r="AU86" s="140">
        <f t="shared" ca="1" si="22"/>
        <v>0</v>
      </c>
      <c r="AV86" s="83">
        <f t="shared" ca="1" si="24"/>
        <v>0</v>
      </c>
    </row>
    <row r="87" spans="1:48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3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5"/>
        <v>0</v>
      </c>
      <c r="N87" s="122"/>
      <c r="O87" s="147">
        <f t="shared" ca="1" si="26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04"/>
      <c r="AS87" s="100">
        <f t="shared" ca="1" si="21"/>
        <v>0</v>
      </c>
      <c r="AT87" s="171"/>
      <c r="AU87" s="140">
        <f t="shared" ca="1" si="22"/>
        <v>0</v>
      </c>
      <c r="AV87" s="83">
        <f t="shared" ca="1" si="24"/>
        <v>0</v>
      </c>
    </row>
    <row r="88" spans="1:48" ht="15" customHeight="1">
      <c r="A88" s="91" t="s">
        <v>365</v>
      </c>
      <c r="B88" s="14" t="s">
        <v>66</v>
      </c>
      <c r="C88" s="18" t="s">
        <v>6</v>
      </c>
      <c r="D88" s="19">
        <f t="shared" ref="D88:D97" si="27">IF(OR($C88="",$C88=0),"",VLOOKUP($C88,Ansätze,$D$11,FALSE))</f>
        <v>100</v>
      </c>
      <c r="E88" s="20">
        <f t="shared" si="23"/>
        <v>0</v>
      </c>
      <c r="F88" s="75"/>
      <c r="G88" s="100">
        <f t="shared" ref="G88:G133" si="28">IF($D88="",0,$D88*F88)</f>
        <v>0</v>
      </c>
      <c r="H88" s="122"/>
      <c r="I88" s="147">
        <f t="shared" ref="I88:I133" si="29">IF($D88="",0,$D88*H88)</f>
        <v>0</v>
      </c>
      <c r="J88" s="122"/>
      <c r="K88" s="147">
        <f t="shared" si="4"/>
        <v>0</v>
      </c>
      <c r="L88" s="122"/>
      <c r="M88" s="147">
        <f t="shared" si="25"/>
        <v>0</v>
      </c>
      <c r="N88" s="122"/>
      <c r="O88" s="147">
        <f t="shared" si="26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04"/>
      <c r="AS88" s="100">
        <f t="shared" si="21"/>
        <v>0</v>
      </c>
      <c r="AT88" s="171"/>
      <c r="AU88" s="140">
        <f t="shared" si="22"/>
        <v>0</v>
      </c>
      <c r="AV88" s="83">
        <f t="shared" si="24"/>
        <v>0</v>
      </c>
    </row>
    <row r="89" spans="1:48" ht="15" customHeight="1">
      <c r="A89" s="91" t="s">
        <v>274</v>
      </c>
      <c r="B89" s="14" t="s">
        <v>66</v>
      </c>
      <c r="C89" s="18" t="s">
        <v>9</v>
      </c>
      <c r="D89" s="19">
        <f t="shared" si="27"/>
        <v>35</v>
      </c>
      <c r="E89" s="20">
        <f t="shared" si="23"/>
        <v>0</v>
      </c>
      <c r="F89" s="75"/>
      <c r="G89" s="100">
        <f t="shared" si="28"/>
        <v>0</v>
      </c>
      <c r="H89" s="122"/>
      <c r="I89" s="147">
        <f t="shared" si="29"/>
        <v>0</v>
      </c>
      <c r="J89" s="122"/>
      <c r="K89" s="147">
        <f t="shared" ref="K89:K133" si="30">IF($D89="",0,$D89*J89)</f>
        <v>0</v>
      </c>
      <c r="L89" s="122"/>
      <c r="M89" s="147">
        <f t="shared" si="25"/>
        <v>0</v>
      </c>
      <c r="N89" s="122"/>
      <c r="O89" s="147">
        <f t="shared" si="26"/>
        <v>0</v>
      </c>
      <c r="P89" s="104"/>
      <c r="Q89" s="100">
        <f t="shared" ref="Q89:Q133" si="31">IF($D89="",0,$D89*P89)</f>
        <v>0</v>
      </c>
      <c r="R89" s="183"/>
      <c r="S89" s="184">
        <f t="shared" ref="S89:S133" si="32">IF($D89="",0,$D89*R89)</f>
        <v>0</v>
      </c>
      <c r="T89" s="183"/>
      <c r="U89" s="184">
        <f t="shared" ref="U89:U133" si="33">IF($D89="",0,$D89*T89)</f>
        <v>0</v>
      </c>
      <c r="V89" s="122"/>
      <c r="W89" s="147">
        <f t="shared" ref="W89:W133" si="34">IF($D89="",0,$D89*V89)</f>
        <v>0</v>
      </c>
      <c r="X89" s="122"/>
      <c r="Y89" s="147">
        <f t="shared" ref="Y89:Y133" si="35">IF($D89="",0,$D89*X89)</f>
        <v>0</v>
      </c>
      <c r="Z89" s="122"/>
      <c r="AA89" s="184">
        <f t="shared" ref="AA89:AA133" si="36">IF($D89="",0,$D89*Z89)</f>
        <v>0</v>
      </c>
      <c r="AB89" s="104"/>
      <c r="AC89" s="100">
        <f t="shared" ref="AC89:AC133" si="37">IF($D89="",0,$D89*AB89)</f>
        <v>0</v>
      </c>
      <c r="AD89" s="122"/>
      <c r="AE89" s="147">
        <f t="shared" ref="AE89:AE133" si="38">IF($D89="",0,$D89*AD89)</f>
        <v>0</v>
      </c>
      <c r="AF89" s="122"/>
      <c r="AG89" s="147">
        <f t="shared" ref="AG89:AG133" si="39">IF($D89="",0,$D89*AF89)</f>
        <v>0</v>
      </c>
      <c r="AH89" s="122"/>
      <c r="AI89" s="147">
        <f t="shared" ref="AI89:AI133" si="40">IF($D89="",0,$D89*AH89)</f>
        <v>0</v>
      </c>
      <c r="AJ89" s="288"/>
      <c r="AK89" s="147">
        <f t="shared" ref="AK89:AK133" si="41">IF($D89="",0,$D89*AJ89)</f>
        <v>0</v>
      </c>
      <c r="AL89" s="288"/>
      <c r="AM89" s="147">
        <f t="shared" ref="AM89:AM133" si="42">IF($D89="",0,$D89*AL89)</f>
        <v>0</v>
      </c>
      <c r="AN89" s="288"/>
      <c r="AO89" s="147">
        <f t="shared" ref="AO89:AO133" si="43">IF($D89="",0,$D89*AN89)</f>
        <v>0</v>
      </c>
      <c r="AP89" s="122"/>
      <c r="AQ89" s="147">
        <f t="shared" ref="AQ89:AQ133" si="44">IF($D89="",0,$D89*AP89)</f>
        <v>0</v>
      </c>
      <c r="AR89" s="104"/>
      <c r="AS89" s="100">
        <f t="shared" ref="AS89:AS133" si="45">IF($D89="",0,$D89*AR89)</f>
        <v>0</v>
      </c>
      <c r="AT89" s="171"/>
      <c r="AU89" s="140">
        <f t="shared" ref="AU89:AU133" si="46">IF($D89="",0,$D89*AT89)</f>
        <v>0</v>
      </c>
      <c r="AV89" s="83">
        <f t="shared" si="24"/>
        <v>0</v>
      </c>
    </row>
    <row r="90" spans="1:48" ht="15" customHeight="1">
      <c r="A90" s="91" t="s">
        <v>275</v>
      </c>
      <c r="B90" s="14" t="s">
        <v>66</v>
      </c>
      <c r="C90" s="18" t="s">
        <v>5</v>
      </c>
      <c r="D90" s="19">
        <f t="shared" si="27"/>
        <v>118</v>
      </c>
      <c r="E90" s="20">
        <f t="shared" si="23"/>
        <v>0</v>
      </c>
      <c r="F90" s="75"/>
      <c r="G90" s="100">
        <f t="shared" si="28"/>
        <v>0</v>
      </c>
      <c r="H90" s="122"/>
      <c r="I90" s="147">
        <f t="shared" si="29"/>
        <v>0</v>
      </c>
      <c r="J90" s="122"/>
      <c r="K90" s="147">
        <f t="shared" si="30"/>
        <v>0</v>
      </c>
      <c r="L90" s="122"/>
      <c r="M90" s="147">
        <f t="shared" si="25"/>
        <v>0</v>
      </c>
      <c r="N90" s="122"/>
      <c r="O90" s="147">
        <f t="shared" si="26"/>
        <v>0</v>
      </c>
      <c r="P90" s="104"/>
      <c r="Q90" s="100">
        <f t="shared" si="31"/>
        <v>0</v>
      </c>
      <c r="R90" s="183"/>
      <c r="S90" s="184">
        <f t="shared" si="32"/>
        <v>0</v>
      </c>
      <c r="T90" s="183"/>
      <c r="U90" s="184">
        <f t="shared" si="33"/>
        <v>0</v>
      </c>
      <c r="V90" s="122"/>
      <c r="W90" s="147">
        <f t="shared" si="34"/>
        <v>0</v>
      </c>
      <c r="X90" s="122"/>
      <c r="Y90" s="147">
        <f t="shared" si="35"/>
        <v>0</v>
      </c>
      <c r="Z90" s="122"/>
      <c r="AA90" s="147">
        <f t="shared" si="36"/>
        <v>0</v>
      </c>
      <c r="AB90" s="104"/>
      <c r="AC90" s="100">
        <f t="shared" si="37"/>
        <v>0</v>
      </c>
      <c r="AD90" s="122"/>
      <c r="AE90" s="147">
        <f t="shared" si="38"/>
        <v>0</v>
      </c>
      <c r="AF90" s="122"/>
      <c r="AG90" s="147">
        <f t="shared" si="39"/>
        <v>0</v>
      </c>
      <c r="AH90" s="122"/>
      <c r="AI90" s="147">
        <f t="shared" si="40"/>
        <v>0</v>
      </c>
      <c r="AJ90" s="288"/>
      <c r="AK90" s="147">
        <f t="shared" si="41"/>
        <v>0</v>
      </c>
      <c r="AL90" s="288"/>
      <c r="AM90" s="147">
        <f t="shared" si="42"/>
        <v>0</v>
      </c>
      <c r="AN90" s="288"/>
      <c r="AO90" s="147">
        <f t="shared" si="43"/>
        <v>0</v>
      </c>
      <c r="AP90" s="122"/>
      <c r="AQ90" s="147">
        <f t="shared" si="44"/>
        <v>0</v>
      </c>
      <c r="AR90" s="104"/>
      <c r="AS90" s="100">
        <f t="shared" si="45"/>
        <v>0</v>
      </c>
      <c r="AT90" s="171"/>
      <c r="AU90" s="140">
        <f t="shared" si="46"/>
        <v>0</v>
      </c>
      <c r="AV90" s="83">
        <f t="shared" si="24"/>
        <v>0</v>
      </c>
    </row>
    <row r="91" spans="1:48" ht="15" customHeight="1">
      <c r="A91" s="91" t="s">
        <v>284</v>
      </c>
      <c r="B91" s="14" t="s">
        <v>66</v>
      </c>
      <c r="C91" s="18" t="s">
        <v>6</v>
      </c>
      <c r="D91" s="19">
        <f t="shared" si="27"/>
        <v>100</v>
      </c>
      <c r="E91" s="20">
        <f t="shared" si="23"/>
        <v>0</v>
      </c>
      <c r="F91" s="75"/>
      <c r="G91" s="100">
        <f t="shared" si="28"/>
        <v>0</v>
      </c>
      <c r="H91" s="122"/>
      <c r="I91" s="147">
        <f t="shared" si="29"/>
        <v>0</v>
      </c>
      <c r="J91" s="122"/>
      <c r="K91" s="147">
        <f t="shared" si="30"/>
        <v>0</v>
      </c>
      <c r="L91" s="122"/>
      <c r="M91" s="147">
        <f t="shared" si="25"/>
        <v>0</v>
      </c>
      <c r="N91" s="122"/>
      <c r="O91" s="147">
        <f t="shared" si="26"/>
        <v>0</v>
      </c>
      <c r="P91" s="104"/>
      <c r="Q91" s="100">
        <f t="shared" si="31"/>
        <v>0</v>
      </c>
      <c r="R91" s="183"/>
      <c r="S91" s="184">
        <f t="shared" si="32"/>
        <v>0</v>
      </c>
      <c r="T91" s="183"/>
      <c r="U91" s="184">
        <f t="shared" si="33"/>
        <v>0</v>
      </c>
      <c r="V91" s="122"/>
      <c r="W91" s="147">
        <f t="shared" si="34"/>
        <v>0</v>
      </c>
      <c r="X91" s="122"/>
      <c r="Y91" s="147">
        <f t="shared" si="35"/>
        <v>0</v>
      </c>
      <c r="Z91" s="122"/>
      <c r="AA91" s="184">
        <f t="shared" si="36"/>
        <v>0</v>
      </c>
      <c r="AB91" s="104"/>
      <c r="AC91" s="100">
        <f t="shared" si="37"/>
        <v>0</v>
      </c>
      <c r="AD91" s="122"/>
      <c r="AE91" s="147">
        <f t="shared" si="38"/>
        <v>0</v>
      </c>
      <c r="AF91" s="122"/>
      <c r="AG91" s="147">
        <f t="shared" si="39"/>
        <v>0</v>
      </c>
      <c r="AH91" s="122"/>
      <c r="AI91" s="147">
        <f t="shared" si="40"/>
        <v>0</v>
      </c>
      <c r="AJ91" s="288"/>
      <c r="AK91" s="147">
        <f t="shared" si="41"/>
        <v>0</v>
      </c>
      <c r="AL91" s="288"/>
      <c r="AM91" s="147">
        <f t="shared" si="42"/>
        <v>0</v>
      </c>
      <c r="AN91" s="288"/>
      <c r="AO91" s="147">
        <f t="shared" si="43"/>
        <v>0</v>
      </c>
      <c r="AP91" s="122"/>
      <c r="AQ91" s="147">
        <f t="shared" si="44"/>
        <v>0</v>
      </c>
      <c r="AR91" s="104"/>
      <c r="AS91" s="100">
        <f t="shared" si="45"/>
        <v>0</v>
      </c>
      <c r="AT91" s="171"/>
      <c r="AU91" s="140">
        <f t="shared" si="46"/>
        <v>0</v>
      </c>
      <c r="AV91" s="83">
        <f t="shared" si="24"/>
        <v>0</v>
      </c>
    </row>
    <row r="92" spans="1:48" ht="15" customHeight="1">
      <c r="A92" s="91" t="s">
        <v>463</v>
      </c>
      <c r="B92" s="14" t="s">
        <v>66</v>
      </c>
      <c r="C92" s="18" t="s">
        <v>7</v>
      </c>
      <c r="D92" s="19">
        <f t="shared" si="27"/>
        <v>75</v>
      </c>
      <c r="E92" s="20">
        <f t="shared" si="23"/>
        <v>77.25</v>
      </c>
      <c r="F92" s="75"/>
      <c r="G92" s="100">
        <f t="shared" si="28"/>
        <v>0</v>
      </c>
      <c r="H92" s="122"/>
      <c r="I92" s="147">
        <f t="shared" si="29"/>
        <v>0</v>
      </c>
      <c r="J92" s="122"/>
      <c r="K92" s="147">
        <f t="shared" si="30"/>
        <v>0</v>
      </c>
      <c r="L92" s="122">
        <v>44.25</v>
      </c>
      <c r="M92" s="147">
        <f t="shared" si="25"/>
        <v>3318.75</v>
      </c>
      <c r="N92" s="122"/>
      <c r="O92" s="147">
        <f t="shared" si="26"/>
        <v>0</v>
      </c>
      <c r="P92" s="104"/>
      <c r="Q92" s="100">
        <f t="shared" si="31"/>
        <v>0</v>
      </c>
      <c r="R92" s="183"/>
      <c r="S92" s="184">
        <f t="shared" si="32"/>
        <v>0</v>
      </c>
      <c r="T92" s="183"/>
      <c r="U92" s="184">
        <f t="shared" si="33"/>
        <v>0</v>
      </c>
      <c r="V92" s="122"/>
      <c r="W92" s="147">
        <f t="shared" si="34"/>
        <v>0</v>
      </c>
      <c r="X92" s="122"/>
      <c r="Y92" s="147">
        <f t="shared" si="35"/>
        <v>0</v>
      </c>
      <c r="Z92" s="122"/>
      <c r="AA92" s="184">
        <f t="shared" si="36"/>
        <v>0</v>
      </c>
      <c r="AB92" s="104"/>
      <c r="AC92" s="100">
        <f t="shared" si="37"/>
        <v>0</v>
      </c>
      <c r="AD92" s="122"/>
      <c r="AE92" s="147">
        <f t="shared" si="38"/>
        <v>0</v>
      </c>
      <c r="AF92" s="122"/>
      <c r="AG92" s="147">
        <f t="shared" si="39"/>
        <v>0</v>
      </c>
      <c r="AH92" s="122"/>
      <c r="AI92" s="147">
        <f t="shared" si="40"/>
        <v>0</v>
      </c>
      <c r="AJ92" s="288">
        <v>33</v>
      </c>
      <c r="AK92" s="147">
        <f t="shared" si="41"/>
        <v>2475</v>
      </c>
      <c r="AL92" s="288"/>
      <c r="AM92" s="147">
        <f t="shared" si="42"/>
        <v>0</v>
      </c>
      <c r="AN92" s="288"/>
      <c r="AO92" s="147">
        <f t="shared" si="43"/>
        <v>0</v>
      </c>
      <c r="AP92" s="122"/>
      <c r="AQ92" s="147">
        <f t="shared" si="44"/>
        <v>0</v>
      </c>
      <c r="AR92" s="104"/>
      <c r="AS92" s="100">
        <f t="shared" si="45"/>
        <v>0</v>
      </c>
      <c r="AT92" s="171"/>
      <c r="AU92" s="140">
        <f t="shared" si="46"/>
        <v>0</v>
      </c>
      <c r="AV92" s="83">
        <f t="shared" si="24"/>
        <v>5793.75</v>
      </c>
    </row>
    <row r="93" spans="1:48" ht="15" customHeight="1">
      <c r="A93" s="91" t="s">
        <v>285</v>
      </c>
      <c r="B93" s="14" t="s">
        <v>66</v>
      </c>
      <c r="C93" s="18" t="s">
        <v>9</v>
      </c>
      <c r="D93" s="19">
        <f t="shared" si="27"/>
        <v>35</v>
      </c>
      <c r="E93" s="20">
        <f t="shared" si="23"/>
        <v>0</v>
      </c>
      <c r="F93" s="75"/>
      <c r="G93" s="100">
        <f t="shared" si="28"/>
        <v>0</v>
      </c>
      <c r="H93" s="122"/>
      <c r="I93" s="147">
        <f t="shared" si="29"/>
        <v>0</v>
      </c>
      <c r="J93" s="122"/>
      <c r="K93" s="147">
        <f t="shared" si="30"/>
        <v>0</v>
      </c>
      <c r="L93" s="122"/>
      <c r="M93" s="147">
        <f t="shared" si="25"/>
        <v>0</v>
      </c>
      <c r="N93" s="122"/>
      <c r="O93" s="147">
        <f t="shared" si="26"/>
        <v>0</v>
      </c>
      <c r="P93" s="104"/>
      <c r="Q93" s="100">
        <f t="shared" si="31"/>
        <v>0</v>
      </c>
      <c r="R93" s="183"/>
      <c r="S93" s="184">
        <f t="shared" si="32"/>
        <v>0</v>
      </c>
      <c r="T93" s="183"/>
      <c r="U93" s="184">
        <f t="shared" si="33"/>
        <v>0</v>
      </c>
      <c r="V93" s="122"/>
      <c r="W93" s="147">
        <f t="shared" si="34"/>
        <v>0</v>
      </c>
      <c r="X93" s="122"/>
      <c r="Y93" s="147">
        <f t="shared" si="35"/>
        <v>0</v>
      </c>
      <c r="Z93" s="122"/>
      <c r="AA93" s="184">
        <f t="shared" si="36"/>
        <v>0</v>
      </c>
      <c r="AB93" s="104"/>
      <c r="AC93" s="100">
        <f t="shared" si="37"/>
        <v>0</v>
      </c>
      <c r="AD93" s="122"/>
      <c r="AE93" s="147">
        <f t="shared" si="38"/>
        <v>0</v>
      </c>
      <c r="AF93" s="122"/>
      <c r="AG93" s="147">
        <f t="shared" si="39"/>
        <v>0</v>
      </c>
      <c r="AH93" s="122"/>
      <c r="AI93" s="147">
        <f t="shared" si="40"/>
        <v>0</v>
      </c>
      <c r="AJ93" s="288"/>
      <c r="AK93" s="147">
        <f t="shared" si="41"/>
        <v>0</v>
      </c>
      <c r="AL93" s="288"/>
      <c r="AM93" s="147">
        <f t="shared" si="42"/>
        <v>0</v>
      </c>
      <c r="AN93" s="288"/>
      <c r="AO93" s="147">
        <f t="shared" si="43"/>
        <v>0</v>
      </c>
      <c r="AP93" s="122"/>
      <c r="AQ93" s="147">
        <f t="shared" si="44"/>
        <v>0</v>
      </c>
      <c r="AR93" s="104"/>
      <c r="AS93" s="100">
        <f t="shared" si="45"/>
        <v>0</v>
      </c>
      <c r="AT93" s="171"/>
      <c r="AU93" s="140">
        <f t="shared" si="46"/>
        <v>0</v>
      </c>
      <c r="AV93" s="83">
        <f t="shared" si="24"/>
        <v>0</v>
      </c>
    </row>
    <row r="94" spans="1:48" ht="15" customHeight="1">
      <c r="A94" s="91" t="s">
        <v>409</v>
      </c>
      <c r="B94" s="14" t="s">
        <v>66</v>
      </c>
      <c r="C94" s="18" t="s">
        <v>8</v>
      </c>
      <c r="D94" s="19">
        <f t="shared" si="27"/>
        <v>60</v>
      </c>
      <c r="E94" s="20">
        <f t="shared" si="23"/>
        <v>0</v>
      </c>
      <c r="F94" s="75"/>
      <c r="G94" s="100">
        <f t="shared" si="28"/>
        <v>0</v>
      </c>
      <c r="H94" s="122"/>
      <c r="I94" s="147">
        <f t="shared" si="29"/>
        <v>0</v>
      </c>
      <c r="J94" s="122"/>
      <c r="K94" s="147">
        <f t="shared" si="30"/>
        <v>0</v>
      </c>
      <c r="L94" s="122"/>
      <c r="M94" s="147">
        <f t="shared" si="25"/>
        <v>0</v>
      </c>
      <c r="N94" s="122"/>
      <c r="O94" s="147">
        <f t="shared" si="26"/>
        <v>0</v>
      </c>
      <c r="P94" s="104"/>
      <c r="Q94" s="100">
        <f t="shared" si="31"/>
        <v>0</v>
      </c>
      <c r="R94" s="183"/>
      <c r="S94" s="184">
        <f t="shared" si="32"/>
        <v>0</v>
      </c>
      <c r="T94" s="183"/>
      <c r="U94" s="184">
        <f t="shared" si="33"/>
        <v>0</v>
      </c>
      <c r="V94" s="122"/>
      <c r="W94" s="147">
        <f t="shared" si="34"/>
        <v>0</v>
      </c>
      <c r="X94" s="122"/>
      <c r="Y94" s="147">
        <f t="shared" si="35"/>
        <v>0</v>
      </c>
      <c r="Z94" s="122"/>
      <c r="AA94" s="184">
        <f t="shared" si="36"/>
        <v>0</v>
      </c>
      <c r="AB94" s="104"/>
      <c r="AC94" s="100">
        <f t="shared" si="37"/>
        <v>0</v>
      </c>
      <c r="AD94" s="122"/>
      <c r="AE94" s="147">
        <f t="shared" si="38"/>
        <v>0</v>
      </c>
      <c r="AF94" s="122"/>
      <c r="AG94" s="147">
        <f t="shared" si="39"/>
        <v>0</v>
      </c>
      <c r="AH94" s="122"/>
      <c r="AI94" s="147">
        <f t="shared" si="40"/>
        <v>0</v>
      </c>
      <c r="AJ94" s="288"/>
      <c r="AK94" s="147">
        <f t="shared" si="41"/>
        <v>0</v>
      </c>
      <c r="AL94" s="288"/>
      <c r="AM94" s="147">
        <f t="shared" si="42"/>
        <v>0</v>
      </c>
      <c r="AN94" s="288"/>
      <c r="AO94" s="147">
        <f t="shared" si="43"/>
        <v>0</v>
      </c>
      <c r="AP94" s="122"/>
      <c r="AQ94" s="147">
        <f t="shared" si="44"/>
        <v>0</v>
      </c>
      <c r="AR94" s="104"/>
      <c r="AS94" s="100">
        <f t="shared" si="45"/>
        <v>0</v>
      </c>
      <c r="AT94" s="171"/>
      <c r="AU94" s="140">
        <f t="shared" si="46"/>
        <v>0</v>
      </c>
      <c r="AV94" s="83">
        <f t="shared" si="24"/>
        <v>0</v>
      </c>
    </row>
    <row r="95" spans="1:48" ht="15" customHeight="1">
      <c r="A95" s="91" t="s">
        <v>286</v>
      </c>
      <c r="B95" s="14" t="s">
        <v>66</v>
      </c>
      <c r="C95" s="18" t="s">
        <v>6</v>
      </c>
      <c r="D95" s="19">
        <f t="shared" si="27"/>
        <v>100</v>
      </c>
      <c r="E95" s="20">
        <f t="shared" si="23"/>
        <v>0</v>
      </c>
      <c r="F95" s="75"/>
      <c r="G95" s="100">
        <f t="shared" si="28"/>
        <v>0</v>
      </c>
      <c r="H95" s="122"/>
      <c r="I95" s="147">
        <f t="shared" si="29"/>
        <v>0</v>
      </c>
      <c r="J95" s="122"/>
      <c r="K95" s="147">
        <f t="shared" si="30"/>
        <v>0</v>
      </c>
      <c r="L95" s="122"/>
      <c r="M95" s="147">
        <f t="shared" si="25"/>
        <v>0</v>
      </c>
      <c r="N95" s="122"/>
      <c r="O95" s="147">
        <f t="shared" si="26"/>
        <v>0</v>
      </c>
      <c r="P95" s="104"/>
      <c r="Q95" s="100">
        <f t="shared" si="31"/>
        <v>0</v>
      </c>
      <c r="R95" s="183"/>
      <c r="S95" s="184">
        <f t="shared" si="32"/>
        <v>0</v>
      </c>
      <c r="T95" s="183"/>
      <c r="U95" s="184">
        <f t="shared" si="33"/>
        <v>0</v>
      </c>
      <c r="V95" s="122"/>
      <c r="W95" s="147">
        <f t="shared" si="34"/>
        <v>0</v>
      </c>
      <c r="X95" s="122"/>
      <c r="Y95" s="147">
        <f t="shared" si="35"/>
        <v>0</v>
      </c>
      <c r="Z95" s="122"/>
      <c r="AA95" s="184">
        <f t="shared" si="36"/>
        <v>0</v>
      </c>
      <c r="AB95" s="104"/>
      <c r="AC95" s="100">
        <f t="shared" si="37"/>
        <v>0</v>
      </c>
      <c r="AD95" s="122"/>
      <c r="AE95" s="147">
        <f t="shared" si="38"/>
        <v>0</v>
      </c>
      <c r="AF95" s="122"/>
      <c r="AG95" s="147">
        <f t="shared" si="39"/>
        <v>0</v>
      </c>
      <c r="AH95" s="122"/>
      <c r="AI95" s="147">
        <f t="shared" si="40"/>
        <v>0</v>
      </c>
      <c r="AJ95" s="288"/>
      <c r="AK95" s="147">
        <f t="shared" si="41"/>
        <v>0</v>
      </c>
      <c r="AL95" s="288"/>
      <c r="AM95" s="147">
        <f t="shared" si="42"/>
        <v>0</v>
      </c>
      <c r="AN95" s="288"/>
      <c r="AO95" s="147">
        <f t="shared" si="43"/>
        <v>0</v>
      </c>
      <c r="AP95" s="122"/>
      <c r="AQ95" s="147">
        <f t="shared" si="44"/>
        <v>0</v>
      </c>
      <c r="AR95" s="104"/>
      <c r="AS95" s="100">
        <f t="shared" si="45"/>
        <v>0</v>
      </c>
      <c r="AT95" s="171"/>
      <c r="AU95" s="140">
        <f t="shared" si="46"/>
        <v>0</v>
      </c>
      <c r="AV95" s="83">
        <f t="shared" si="24"/>
        <v>0</v>
      </c>
    </row>
    <row r="96" spans="1:48" ht="15" customHeight="1">
      <c r="A96" s="91" t="s">
        <v>292</v>
      </c>
      <c r="B96" s="14" t="s">
        <v>66</v>
      </c>
      <c r="C96" s="18" t="s">
        <v>8</v>
      </c>
      <c r="D96" s="19">
        <f t="shared" si="27"/>
        <v>60</v>
      </c>
      <c r="E96" s="20">
        <f t="shared" si="23"/>
        <v>0</v>
      </c>
      <c r="F96" s="75"/>
      <c r="G96" s="100">
        <f t="shared" si="28"/>
        <v>0</v>
      </c>
      <c r="H96" s="122"/>
      <c r="I96" s="147">
        <f t="shared" si="29"/>
        <v>0</v>
      </c>
      <c r="J96" s="122"/>
      <c r="K96" s="147">
        <f t="shared" si="30"/>
        <v>0</v>
      </c>
      <c r="L96" s="122"/>
      <c r="M96" s="147">
        <f t="shared" si="25"/>
        <v>0</v>
      </c>
      <c r="N96" s="122"/>
      <c r="O96" s="147">
        <f t="shared" si="26"/>
        <v>0</v>
      </c>
      <c r="P96" s="104"/>
      <c r="Q96" s="100">
        <f t="shared" si="31"/>
        <v>0</v>
      </c>
      <c r="R96" s="183"/>
      <c r="S96" s="184">
        <f t="shared" si="32"/>
        <v>0</v>
      </c>
      <c r="T96" s="183"/>
      <c r="U96" s="184">
        <f t="shared" si="33"/>
        <v>0</v>
      </c>
      <c r="V96" s="122"/>
      <c r="W96" s="147">
        <f t="shared" si="34"/>
        <v>0</v>
      </c>
      <c r="X96" s="122"/>
      <c r="Y96" s="147">
        <f t="shared" si="35"/>
        <v>0</v>
      </c>
      <c r="Z96" s="122"/>
      <c r="AA96" s="184">
        <f t="shared" si="36"/>
        <v>0</v>
      </c>
      <c r="AB96" s="104"/>
      <c r="AC96" s="100">
        <f t="shared" si="37"/>
        <v>0</v>
      </c>
      <c r="AD96" s="122"/>
      <c r="AE96" s="147">
        <f t="shared" si="38"/>
        <v>0</v>
      </c>
      <c r="AF96" s="122"/>
      <c r="AG96" s="147">
        <f t="shared" si="39"/>
        <v>0</v>
      </c>
      <c r="AH96" s="122"/>
      <c r="AI96" s="147">
        <f t="shared" si="40"/>
        <v>0</v>
      </c>
      <c r="AJ96" s="288"/>
      <c r="AK96" s="147">
        <f t="shared" si="41"/>
        <v>0</v>
      </c>
      <c r="AL96" s="288"/>
      <c r="AM96" s="147">
        <f t="shared" si="42"/>
        <v>0</v>
      </c>
      <c r="AN96" s="288"/>
      <c r="AO96" s="147">
        <f t="shared" si="43"/>
        <v>0</v>
      </c>
      <c r="AP96" s="122"/>
      <c r="AQ96" s="147">
        <f t="shared" si="44"/>
        <v>0</v>
      </c>
      <c r="AR96" s="104"/>
      <c r="AS96" s="100">
        <f t="shared" si="45"/>
        <v>0</v>
      </c>
      <c r="AT96" s="171"/>
      <c r="AU96" s="140">
        <f t="shared" si="46"/>
        <v>0</v>
      </c>
      <c r="AV96" s="83">
        <f t="shared" si="24"/>
        <v>0</v>
      </c>
    </row>
    <row r="97" spans="1:48" ht="15" customHeight="1">
      <c r="A97" s="85" t="s">
        <v>296</v>
      </c>
      <c r="B97" t="s">
        <v>66</v>
      </c>
      <c r="C97" s="18" t="s">
        <v>6</v>
      </c>
      <c r="D97" s="19">
        <f t="shared" si="27"/>
        <v>100</v>
      </c>
      <c r="E97" s="20">
        <f t="shared" si="23"/>
        <v>0</v>
      </c>
      <c r="F97" s="75"/>
      <c r="G97" s="100">
        <f t="shared" si="28"/>
        <v>0</v>
      </c>
      <c r="H97" s="122"/>
      <c r="I97" s="147">
        <f t="shared" si="29"/>
        <v>0</v>
      </c>
      <c r="J97" s="122"/>
      <c r="K97" s="147">
        <f t="shared" si="30"/>
        <v>0</v>
      </c>
      <c r="L97" s="122"/>
      <c r="M97" s="147">
        <f t="shared" si="25"/>
        <v>0</v>
      </c>
      <c r="N97" s="122"/>
      <c r="O97" s="147">
        <f t="shared" si="26"/>
        <v>0</v>
      </c>
      <c r="P97" s="104"/>
      <c r="Q97" s="100">
        <f t="shared" si="31"/>
        <v>0</v>
      </c>
      <c r="R97" s="183"/>
      <c r="S97" s="184">
        <f t="shared" si="32"/>
        <v>0</v>
      </c>
      <c r="T97" s="183"/>
      <c r="U97" s="184">
        <f t="shared" si="33"/>
        <v>0</v>
      </c>
      <c r="V97" s="122"/>
      <c r="W97" s="147">
        <f t="shared" si="34"/>
        <v>0</v>
      </c>
      <c r="X97" s="122"/>
      <c r="Y97" s="147">
        <f t="shared" si="35"/>
        <v>0</v>
      </c>
      <c r="Z97" s="122"/>
      <c r="AA97" s="184">
        <f t="shared" si="36"/>
        <v>0</v>
      </c>
      <c r="AB97" s="104"/>
      <c r="AC97" s="100">
        <f t="shared" si="37"/>
        <v>0</v>
      </c>
      <c r="AD97" s="122"/>
      <c r="AE97" s="147">
        <f t="shared" si="38"/>
        <v>0</v>
      </c>
      <c r="AF97" s="122"/>
      <c r="AG97" s="147">
        <f t="shared" si="39"/>
        <v>0</v>
      </c>
      <c r="AH97" s="122"/>
      <c r="AI97" s="147">
        <f t="shared" si="40"/>
        <v>0</v>
      </c>
      <c r="AJ97" s="288"/>
      <c r="AK97" s="147">
        <f t="shared" si="41"/>
        <v>0</v>
      </c>
      <c r="AL97" s="288"/>
      <c r="AM97" s="147">
        <f t="shared" si="42"/>
        <v>0</v>
      </c>
      <c r="AN97" s="288"/>
      <c r="AO97" s="147">
        <f t="shared" si="43"/>
        <v>0</v>
      </c>
      <c r="AP97" s="122"/>
      <c r="AQ97" s="147">
        <f t="shared" si="44"/>
        <v>0</v>
      </c>
      <c r="AR97" s="104"/>
      <c r="AS97" s="100">
        <f t="shared" si="45"/>
        <v>0</v>
      </c>
      <c r="AT97" s="171"/>
      <c r="AU97" s="140">
        <f t="shared" si="46"/>
        <v>0</v>
      </c>
      <c r="AV97" s="83">
        <f t="shared" si="24"/>
        <v>0</v>
      </c>
    </row>
    <row r="98" spans="1:48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3"/>
        <v>0</v>
      </c>
      <c r="F98" s="75"/>
      <c r="G98" s="100">
        <f t="shared" si="28"/>
        <v>0</v>
      </c>
      <c r="H98" s="122"/>
      <c r="I98" s="147">
        <f t="shared" si="29"/>
        <v>0</v>
      </c>
      <c r="J98" s="122"/>
      <c r="K98" s="147">
        <f t="shared" si="30"/>
        <v>0</v>
      </c>
      <c r="L98" s="122"/>
      <c r="M98" s="147">
        <f t="shared" si="25"/>
        <v>0</v>
      </c>
      <c r="N98" s="122"/>
      <c r="O98" s="147">
        <f t="shared" si="26"/>
        <v>0</v>
      </c>
      <c r="P98" s="104"/>
      <c r="Q98" s="100">
        <f t="shared" si="31"/>
        <v>0</v>
      </c>
      <c r="R98" s="183"/>
      <c r="S98" s="184">
        <f t="shared" si="32"/>
        <v>0</v>
      </c>
      <c r="T98" s="183"/>
      <c r="U98" s="184">
        <f t="shared" si="33"/>
        <v>0</v>
      </c>
      <c r="V98" s="122"/>
      <c r="W98" s="147">
        <f t="shared" si="34"/>
        <v>0</v>
      </c>
      <c r="X98" s="122"/>
      <c r="Y98" s="147">
        <f t="shared" si="35"/>
        <v>0</v>
      </c>
      <c r="Z98" s="122"/>
      <c r="AA98" s="184">
        <f t="shared" si="36"/>
        <v>0</v>
      </c>
      <c r="AB98" s="104"/>
      <c r="AC98" s="100">
        <f t="shared" si="37"/>
        <v>0</v>
      </c>
      <c r="AD98" s="122"/>
      <c r="AE98" s="147">
        <f t="shared" si="38"/>
        <v>0</v>
      </c>
      <c r="AF98" s="122"/>
      <c r="AG98" s="147">
        <f t="shared" si="39"/>
        <v>0</v>
      </c>
      <c r="AH98" s="122"/>
      <c r="AI98" s="147">
        <f t="shared" si="40"/>
        <v>0</v>
      </c>
      <c r="AJ98" s="288"/>
      <c r="AK98" s="147">
        <f t="shared" si="41"/>
        <v>0</v>
      </c>
      <c r="AL98" s="288"/>
      <c r="AM98" s="147">
        <f t="shared" si="42"/>
        <v>0</v>
      </c>
      <c r="AN98" s="288"/>
      <c r="AO98" s="147">
        <f t="shared" si="43"/>
        <v>0</v>
      </c>
      <c r="AP98" s="122"/>
      <c r="AQ98" s="147">
        <f t="shared" si="44"/>
        <v>0</v>
      </c>
      <c r="AR98" s="104"/>
      <c r="AS98" s="100">
        <f t="shared" si="45"/>
        <v>0</v>
      </c>
      <c r="AT98" s="171"/>
      <c r="AU98" s="140">
        <f t="shared" si="46"/>
        <v>0</v>
      </c>
      <c r="AV98" s="83">
        <f t="shared" si="24"/>
        <v>0</v>
      </c>
    </row>
    <row r="99" spans="1:48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3"/>
        <v>0</v>
      </c>
      <c r="F99" s="75"/>
      <c r="G99" s="100">
        <f t="shared" si="28"/>
        <v>0</v>
      </c>
      <c r="H99" s="122"/>
      <c r="I99" s="147">
        <f t="shared" si="29"/>
        <v>0</v>
      </c>
      <c r="J99" s="122"/>
      <c r="K99" s="147">
        <f t="shared" si="30"/>
        <v>0</v>
      </c>
      <c r="L99" s="122"/>
      <c r="M99" s="147">
        <f t="shared" si="25"/>
        <v>0</v>
      </c>
      <c r="N99" s="122"/>
      <c r="O99" s="147">
        <f t="shared" si="26"/>
        <v>0</v>
      </c>
      <c r="P99" s="104"/>
      <c r="Q99" s="100">
        <f t="shared" si="31"/>
        <v>0</v>
      </c>
      <c r="R99" s="183"/>
      <c r="S99" s="184">
        <f t="shared" si="32"/>
        <v>0</v>
      </c>
      <c r="T99" s="183"/>
      <c r="U99" s="184">
        <f t="shared" si="33"/>
        <v>0</v>
      </c>
      <c r="V99" s="122"/>
      <c r="W99" s="147">
        <f t="shared" si="34"/>
        <v>0</v>
      </c>
      <c r="X99" s="122"/>
      <c r="Y99" s="147">
        <f t="shared" si="35"/>
        <v>0</v>
      </c>
      <c r="Z99" s="122"/>
      <c r="AA99" s="184">
        <f t="shared" si="36"/>
        <v>0</v>
      </c>
      <c r="AB99" s="104"/>
      <c r="AC99" s="100">
        <f t="shared" si="37"/>
        <v>0</v>
      </c>
      <c r="AD99" s="122"/>
      <c r="AE99" s="147">
        <f t="shared" si="38"/>
        <v>0</v>
      </c>
      <c r="AF99" s="122"/>
      <c r="AG99" s="147">
        <f t="shared" si="39"/>
        <v>0</v>
      </c>
      <c r="AH99" s="122"/>
      <c r="AI99" s="147">
        <f t="shared" si="40"/>
        <v>0</v>
      </c>
      <c r="AJ99" s="288"/>
      <c r="AK99" s="147">
        <f t="shared" si="41"/>
        <v>0</v>
      </c>
      <c r="AL99" s="288"/>
      <c r="AM99" s="147">
        <f t="shared" si="42"/>
        <v>0</v>
      </c>
      <c r="AN99" s="288"/>
      <c r="AO99" s="147">
        <f t="shared" si="43"/>
        <v>0</v>
      </c>
      <c r="AP99" s="122"/>
      <c r="AQ99" s="147">
        <f t="shared" si="44"/>
        <v>0</v>
      </c>
      <c r="AR99" s="104"/>
      <c r="AS99" s="100">
        <f t="shared" si="45"/>
        <v>0</v>
      </c>
      <c r="AT99" s="171"/>
      <c r="AU99" s="140">
        <f t="shared" si="46"/>
        <v>0</v>
      </c>
      <c r="AV99" s="83">
        <f t="shared" si="24"/>
        <v>0</v>
      </c>
    </row>
    <row r="100" spans="1:48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3"/>
        <v>0</v>
      </c>
      <c r="F100" s="75"/>
      <c r="G100" s="100">
        <f t="shared" si="28"/>
        <v>0</v>
      </c>
      <c r="H100" s="122"/>
      <c r="I100" s="147">
        <f t="shared" si="29"/>
        <v>0</v>
      </c>
      <c r="J100" s="122"/>
      <c r="K100" s="147">
        <f t="shared" si="30"/>
        <v>0</v>
      </c>
      <c r="L100" s="122"/>
      <c r="M100" s="147">
        <f t="shared" si="25"/>
        <v>0</v>
      </c>
      <c r="N100" s="122"/>
      <c r="O100" s="147">
        <f t="shared" si="26"/>
        <v>0</v>
      </c>
      <c r="P100" s="104"/>
      <c r="Q100" s="100">
        <f t="shared" si="31"/>
        <v>0</v>
      </c>
      <c r="R100" s="183"/>
      <c r="S100" s="184">
        <f t="shared" si="32"/>
        <v>0</v>
      </c>
      <c r="T100" s="183"/>
      <c r="U100" s="184">
        <f t="shared" si="33"/>
        <v>0</v>
      </c>
      <c r="V100" s="122"/>
      <c r="W100" s="147">
        <f t="shared" si="34"/>
        <v>0</v>
      </c>
      <c r="X100" s="122"/>
      <c r="Y100" s="147">
        <f t="shared" si="35"/>
        <v>0</v>
      </c>
      <c r="Z100" s="122"/>
      <c r="AA100" s="184">
        <f t="shared" si="36"/>
        <v>0</v>
      </c>
      <c r="AB100" s="104"/>
      <c r="AC100" s="100">
        <f t="shared" si="37"/>
        <v>0</v>
      </c>
      <c r="AD100" s="122"/>
      <c r="AE100" s="147">
        <f t="shared" si="38"/>
        <v>0</v>
      </c>
      <c r="AF100" s="122"/>
      <c r="AG100" s="147">
        <f t="shared" si="39"/>
        <v>0</v>
      </c>
      <c r="AH100" s="122"/>
      <c r="AI100" s="147">
        <f t="shared" si="40"/>
        <v>0</v>
      </c>
      <c r="AJ100" s="288"/>
      <c r="AK100" s="147">
        <f t="shared" si="41"/>
        <v>0</v>
      </c>
      <c r="AL100" s="288"/>
      <c r="AM100" s="147">
        <f t="shared" si="42"/>
        <v>0</v>
      </c>
      <c r="AN100" s="288"/>
      <c r="AO100" s="147">
        <f t="shared" si="43"/>
        <v>0</v>
      </c>
      <c r="AP100" s="122"/>
      <c r="AQ100" s="147">
        <f t="shared" si="44"/>
        <v>0</v>
      </c>
      <c r="AR100" s="104"/>
      <c r="AS100" s="100">
        <f t="shared" si="45"/>
        <v>0</v>
      </c>
      <c r="AT100" s="171"/>
      <c r="AU100" s="140">
        <f t="shared" si="46"/>
        <v>0</v>
      </c>
      <c r="AV100" s="83">
        <f t="shared" si="24"/>
        <v>0</v>
      </c>
    </row>
    <row r="101" spans="1:48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3"/>
        <v>0</v>
      </c>
      <c r="F101" s="75"/>
      <c r="G101" s="100">
        <f t="shared" si="28"/>
        <v>0</v>
      </c>
      <c r="H101" s="122"/>
      <c r="I101" s="147">
        <f t="shared" si="29"/>
        <v>0</v>
      </c>
      <c r="J101" s="122"/>
      <c r="K101" s="147">
        <f t="shared" si="30"/>
        <v>0</v>
      </c>
      <c r="L101" s="122"/>
      <c r="M101" s="147">
        <f t="shared" si="25"/>
        <v>0</v>
      </c>
      <c r="N101" s="122"/>
      <c r="O101" s="147">
        <f t="shared" si="26"/>
        <v>0</v>
      </c>
      <c r="P101" s="104"/>
      <c r="Q101" s="100">
        <f t="shared" si="31"/>
        <v>0</v>
      </c>
      <c r="R101" s="183"/>
      <c r="S101" s="184">
        <f t="shared" si="32"/>
        <v>0</v>
      </c>
      <c r="T101" s="183"/>
      <c r="U101" s="184">
        <f t="shared" si="33"/>
        <v>0</v>
      </c>
      <c r="V101" s="122"/>
      <c r="W101" s="147">
        <f t="shared" si="34"/>
        <v>0</v>
      </c>
      <c r="X101" s="122"/>
      <c r="Y101" s="147">
        <f t="shared" si="35"/>
        <v>0</v>
      </c>
      <c r="Z101" s="122"/>
      <c r="AA101" s="184">
        <f t="shared" si="36"/>
        <v>0</v>
      </c>
      <c r="AB101" s="104"/>
      <c r="AC101" s="100">
        <f t="shared" si="37"/>
        <v>0</v>
      </c>
      <c r="AD101" s="122"/>
      <c r="AE101" s="147">
        <f t="shared" si="38"/>
        <v>0</v>
      </c>
      <c r="AF101" s="122"/>
      <c r="AG101" s="147">
        <f t="shared" si="39"/>
        <v>0</v>
      </c>
      <c r="AH101" s="122"/>
      <c r="AI101" s="147">
        <f t="shared" si="40"/>
        <v>0</v>
      </c>
      <c r="AJ101" s="288"/>
      <c r="AK101" s="147">
        <f t="shared" si="41"/>
        <v>0</v>
      </c>
      <c r="AL101" s="288"/>
      <c r="AM101" s="147">
        <f t="shared" si="42"/>
        <v>0</v>
      </c>
      <c r="AN101" s="288"/>
      <c r="AO101" s="147">
        <f t="shared" si="43"/>
        <v>0</v>
      </c>
      <c r="AP101" s="122"/>
      <c r="AQ101" s="147">
        <f t="shared" si="44"/>
        <v>0</v>
      </c>
      <c r="AR101" s="104"/>
      <c r="AS101" s="100">
        <f t="shared" si="45"/>
        <v>0</v>
      </c>
      <c r="AT101" s="171"/>
      <c r="AU101" s="140">
        <f t="shared" si="46"/>
        <v>0</v>
      </c>
      <c r="AV101" s="83">
        <f t="shared" si="24"/>
        <v>0</v>
      </c>
    </row>
    <row r="102" spans="1:48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3"/>
        <v>0</v>
      </c>
      <c r="F102" s="75"/>
      <c r="G102" s="100">
        <f t="shared" si="28"/>
        <v>0</v>
      </c>
      <c r="H102" s="122"/>
      <c r="I102" s="147">
        <f t="shared" si="29"/>
        <v>0</v>
      </c>
      <c r="J102" s="122"/>
      <c r="K102" s="147">
        <f t="shared" si="30"/>
        <v>0</v>
      </c>
      <c r="L102" s="122"/>
      <c r="M102" s="147">
        <f t="shared" si="25"/>
        <v>0</v>
      </c>
      <c r="N102" s="122"/>
      <c r="O102" s="147">
        <f t="shared" si="26"/>
        <v>0</v>
      </c>
      <c r="P102" s="104"/>
      <c r="Q102" s="100">
        <f t="shared" si="31"/>
        <v>0</v>
      </c>
      <c r="R102" s="183"/>
      <c r="S102" s="184">
        <f t="shared" si="32"/>
        <v>0</v>
      </c>
      <c r="T102" s="183"/>
      <c r="U102" s="184">
        <f t="shared" si="33"/>
        <v>0</v>
      </c>
      <c r="V102" s="122"/>
      <c r="W102" s="147">
        <f t="shared" si="34"/>
        <v>0</v>
      </c>
      <c r="X102" s="122"/>
      <c r="Y102" s="147">
        <f t="shared" si="35"/>
        <v>0</v>
      </c>
      <c r="Z102" s="122"/>
      <c r="AA102" s="184">
        <f t="shared" si="36"/>
        <v>0</v>
      </c>
      <c r="AB102" s="104"/>
      <c r="AC102" s="100">
        <f t="shared" si="37"/>
        <v>0</v>
      </c>
      <c r="AD102" s="122"/>
      <c r="AE102" s="147">
        <f t="shared" si="38"/>
        <v>0</v>
      </c>
      <c r="AF102" s="122"/>
      <c r="AG102" s="147">
        <f t="shared" si="39"/>
        <v>0</v>
      </c>
      <c r="AH102" s="122"/>
      <c r="AI102" s="147">
        <f t="shared" si="40"/>
        <v>0</v>
      </c>
      <c r="AJ102" s="288"/>
      <c r="AK102" s="147">
        <f t="shared" si="41"/>
        <v>0</v>
      </c>
      <c r="AL102" s="288"/>
      <c r="AM102" s="147">
        <f t="shared" si="42"/>
        <v>0</v>
      </c>
      <c r="AN102" s="288"/>
      <c r="AO102" s="147">
        <f t="shared" si="43"/>
        <v>0</v>
      </c>
      <c r="AP102" s="122"/>
      <c r="AQ102" s="147">
        <f t="shared" si="44"/>
        <v>0</v>
      </c>
      <c r="AR102" s="104"/>
      <c r="AS102" s="100">
        <f t="shared" si="45"/>
        <v>0</v>
      </c>
      <c r="AT102" s="171"/>
      <c r="AU102" s="140">
        <f t="shared" si="46"/>
        <v>0</v>
      </c>
      <c r="AV102" s="83">
        <f t="shared" si="24"/>
        <v>0</v>
      </c>
    </row>
    <row r="103" spans="1:48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3"/>
        <v>0</v>
      </c>
      <c r="F103" s="75"/>
      <c r="G103" s="100">
        <f t="shared" si="28"/>
        <v>0</v>
      </c>
      <c r="H103" s="122"/>
      <c r="I103" s="147">
        <f t="shared" si="29"/>
        <v>0</v>
      </c>
      <c r="J103" s="122"/>
      <c r="K103" s="147">
        <f t="shared" si="30"/>
        <v>0</v>
      </c>
      <c r="L103" s="122"/>
      <c r="M103" s="147">
        <f t="shared" si="25"/>
        <v>0</v>
      </c>
      <c r="N103" s="122"/>
      <c r="O103" s="147">
        <f t="shared" si="26"/>
        <v>0</v>
      </c>
      <c r="P103" s="104"/>
      <c r="Q103" s="100">
        <f t="shared" si="31"/>
        <v>0</v>
      </c>
      <c r="R103" s="183"/>
      <c r="S103" s="184">
        <f t="shared" si="32"/>
        <v>0</v>
      </c>
      <c r="T103" s="183"/>
      <c r="U103" s="184">
        <f t="shared" si="33"/>
        <v>0</v>
      </c>
      <c r="V103" s="183"/>
      <c r="W103" s="184">
        <f t="shared" si="34"/>
        <v>0</v>
      </c>
      <c r="X103" s="183"/>
      <c r="Y103" s="184">
        <f t="shared" si="35"/>
        <v>0</v>
      </c>
      <c r="Z103" s="183"/>
      <c r="AA103" s="184">
        <f t="shared" si="36"/>
        <v>0</v>
      </c>
      <c r="AB103" s="104"/>
      <c r="AC103" s="100">
        <f t="shared" si="37"/>
        <v>0</v>
      </c>
      <c r="AD103" s="122"/>
      <c r="AE103" s="147">
        <f t="shared" si="38"/>
        <v>0</v>
      </c>
      <c r="AF103" s="122"/>
      <c r="AG103" s="147">
        <f t="shared" si="39"/>
        <v>0</v>
      </c>
      <c r="AH103" s="122"/>
      <c r="AI103" s="147">
        <f t="shared" si="40"/>
        <v>0</v>
      </c>
      <c r="AJ103" s="288"/>
      <c r="AK103" s="147">
        <f t="shared" si="41"/>
        <v>0</v>
      </c>
      <c r="AL103" s="288"/>
      <c r="AM103" s="147">
        <f t="shared" si="42"/>
        <v>0</v>
      </c>
      <c r="AN103" s="288"/>
      <c r="AO103" s="147">
        <f t="shared" si="43"/>
        <v>0</v>
      </c>
      <c r="AP103" s="122"/>
      <c r="AQ103" s="147">
        <f t="shared" si="44"/>
        <v>0</v>
      </c>
      <c r="AR103" s="104"/>
      <c r="AS103" s="100">
        <f t="shared" si="45"/>
        <v>0</v>
      </c>
      <c r="AT103" s="171"/>
      <c r="AU103" s="140">
        <f t="shared" si="46"/>
        <v>0</v>
      </c>
      <c r="AV103" s="83">
        <f t="shared" si="24"/>
        <v>0</v>
      </c>
    </row>
    <row r="104" spans="1:48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3"/>
        <v>0</v>
      </c>
      <c r="F104" s="75"/>
      <c r="G104" s="100">
        <f t="shared" si="28"/>
        <v>0</v>
      </c>
      <c r="H104" s="122"/>
      <c r="I104" s="147">
        <f t="shared" si="29"/>
        <v>0</v>
      </c>
      <c r="J104" s="122"/>
      <c r="K104" s="147">
        <f t="shared" si="30"/>
        <v>0</v>
      </c>
      <c r="L104" s="122"/>
      <c r="M104" s="147">
        <f t="shared" si="25"/>
        <v>0</v>
      </c>
      <c r="N104" s="122"/>
      <c r="O104" s="147">
        <f t="shared" si="26"/>
        <v>0</v>
      </c>
      <c r="P104" s="104"/>
      <c r="Q104" s="100">
        <f t="shared" si="31"/>
        <v>0</v>
      </c>
      <c r="R104" s="183"/>
      <c r="S104" s="184">
        <f t="shared" si="32"/>
        <v>0</v>
      </c>
      <c r="T104" s="183"/>
      <c r="U104" s="184">
        <f t="shared" si="33"/>
        <v>0</v>
      </c>
      <c r="V104" s="183"/>
      <c r="W104" s="184">
        <f t="shared" si="34"/>
        <v>0</v>
      </c>
      <c r="X104" s="183"/>
      <c r="Y104" s="184">
        <f t="shared" si="35"/>
        <v>0</v>
      </c>
      <c r="Z104" s="183"/>
      <c r="AA104" s="184">
        <f t="shared" si="36"/>
        <v>0</v>
      </c>
      <c r="AB104" s="104"/>
      <c r="AC104" s="100">
        <f t="shared" si="37"/>
        <v>0</v>
      </c>
      <c r="AD104" s="122"/>
      <c r="AE104" s="147">
        <f t="shared" si="38"/>
        <v>0</v>
      </c>
      <c r="AF104" s="122"/>
      <c r="AG104" s="147">
        <f t="shared" si="39"/>
        <v>0</v>
      </c>
      <c r="AH104" s="122"/>
      <c r="AI104" s="147">
        <f t="shared" si="40"/>
        <v>0</v>
      </c>
      <c r="AJ104" s="288"/>
      <c r="AK104" s="147">
        <f t="shared" si="41"/>
        <v>0</v>
      </c>
      <c r="AL104" s="288"/>
      <c r="AM104" s="147">
        <f t="shared" si="42"/>
        <v>0</v>
      </c>
      <c r="AN104" s="288"/>
      <c r="AO104" s="147">
        <f t="shared" si="43"/>
        <v>0</v>
      </c>
      <c r="AP104" s="122"/>
      <c r="AQ104" s="147">
        <f t="shared" si="44"/>
        <v>0</v>
      </c>
      <c r="AR104" s="104"/>
      <c r="AS104" s="100">
        <f t="shared" si="45"/>
        <v>0</v>
      </c>
      <c r="AT104" s="171"/>
      <c r="AU104" s="140">
        <f t="shared" si="46"/>
        <v>0</v>
      </c>
      <c r="AV104" s="83">
        <f t="shared" si="24"/>
        <v>0</v>
      </c>
    </row>
    <row r="105" spans="1:48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3"/>
        <v>0</v>
      </c>
      <c r="F105" s="75"/>
      <c r="G105" s="100">
        <f t="shared" si="28"/>
        <v>0</v>
      </c>
      <c r="H105" s="122"/>
      <c r="I105" s="147">
        <f t="shared" si="29"/>
        <v>0</v>
      </c>
      <c r="J105" s="122"/>
      <c r="K105" s="147">
        <f t="shared" si="30"/>
        <v>0</v>
      </c>
      <c r="L105" s="122"/>
      <c r="M105" s="147">
        <f t="shared" si="25"/>
        <v>0</v>
      </c>
      <c r="N105" s="122"/>
      <c r="O105" s="147">
        <f t="shared" si="26"/>
        <v>0</v>
      </c>
      <c r="P105" s="104"/>
      <c r="Q105" s="100">
        <f t="shared" si="31"/>
        <v>0</v>
      </c>
      <c r="R105" s="183"/>
      <c r="S105" s="184">
        <f t="shared" si="32"/>
        <v>0</v>
      </c>
      <c r="T105" s="183"/>
      <c r="U105" s="184">
        <f t="shared" si="33"/>
        <v>0</v>
      </c>
      <c r="V105" s="183"/>
      <c r="W105" s="184">
        <f t="shared" si="34"/>
        <v>0</v>
      </c>
      <c r="X105" s="183"/>
      <c r="Y105" s="184">
        <f t="shared" si="35"/>
        <v>0</v>
      </c>
      <c r="Z105" s="183"/>
      <c r="AA105" s="184">
        <f t="shared" si="36"/>
        <v>0</v>
      </c>
      <c r="AB105" s="104"/>
      <c r="AC105" s="100">
        <f t="shared" si="37"/>
        <v>0</v>
      </c>
      <c r="AD105" s="122"/>
      <c r="AE105" s="147">
        <f t="shared" si="38"/>
        <v>0</v>
      </c>
      <c r="AF105" s="122"/>
      <c r="AG105" s="147">
        <f t="shared" si="39"/>
        <v>0</v>
      </c>
      <c r="AH105" s="122"/>
      <c r="AI105" s="147">
        <f t="shared" si="40"/>
        <v>0</v>
      </c>
      <c r="AJ105" s="288"/>
      <c r="AK105" s="147">
        <f t="shared" si="41"/>
        <v>0</v>
      </c>
      <c r="AL105" s="288"/>
      <c r="AM105" s="147">
        <f t="shared" si="42"/>
        <v>0</v>
      </c>
      <c r="AN105" s="288"/>
      <c r="AO105" s="147">
        <f t="shared" si="43"/>
        <v>0</v>
      </c>
      <c r="AP105" s="122"/>
      <c r="AQ105" s="147">
        <f t="shared" si="44"/>
        <v>0</v>
      </c>
      <c r="AR105" s="104"/>
      <c r="AS105" s="100">
        <f t="shared" si="45"/>
        <v>0</v>
      </c>
      <c r="AT105" s="171"/>
      <c r="AU105" s="140">
        <f t="shared" si="46"/>
        <v>0</v>
      </c>
      <c r="AV105" s="83">
        <f t="shared" si="24"/>
        <v>0</v>
      </c>
    </row>
    <row r="106" spans="1:48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3"/>
        <v>0</v>
      </c>
      <c r="F106" s="75"/>
      <c r="G106" s="100">
        <f t="shared" si="28"/>
        <v>0</v>
      </c>
      <c r="H106" s="122"/>
      <c r="I106" s="147">
        <f t="shared" si="29"/>
        <v>0</v>
      </c>
      <c r="J106" s="122"/>
      <c r="K106" s="147">
        <f t="shared" si="30"/>
        <v>0</v>
      </c>
      <c r="L106" s="122"/>
      <c r="M106" s="147">
        <f t="shared" si="25"/>
        <v>0</v>
      </c>
      <c r="N106" s="122"/>
      <c r="O106" s="147">
        <f t="shared" si="26"/>
        <v>0</v>
      </c>
      <c r="P106" s="104"/>
      <c r="Q106" s="100">
        <f t="shared" si="31"/>
        <v>0</v>
      </c>
      <c r="R106" s="183"/>
      <c r="S106" s="184">
        <f t="shared" si="32"/>
        <v>0</v>
      </c>
      <c r="T106" s="183"/>
      <c r="U106" s="184">
        <f t="shared" si="33"/>
        <v>0</v>
      </c>
      <c r="V106" s="183"/>
      <c r="W106" s="184">
        <f t="shared" si="34"/>
        <v>0</v>
      </c>
      <c r="X106" s="183"/>
      <c r="Y106" s="184">
        <f t="shared" si="35"/>
        <v>0</v>
      </c>
      <c r="Z106" s="183"/>
      <c r="AA106" s="184">
        <f t="shared" si="36"/>
        <v>0</v>
      </c>
      <c r="AB106" s="104"/>
      <c r="AC106" s="100">
        <f t="shared" si="37"/>
        <v>0</v>
      </c>
      <c r="AD106" s="122"/>
      <c r="AE106" s="147">
        <f t="shared" si="38"/>
        <v>0</v>
      </c>
      <c r="AF106" s="122"/>
      <c r="AG106" s="147">
        <f t="shared" si="39"/>
        <v>0</v>
      </c>
      <c r="AH106" s="122"/>
      <c r="AI106" s="147">
        <f t="shared" si="40"/>
        <v>0</v>
      </c>
      <c r="AJ106" s="288"/>
      <c r="AK106" s="147">
        <f t="shared" si="41"/>
        <v>0</v>
      </c>
      <c r="AL106" s="288"/>
      <c r="AM106" s="147">
        <f t="shared" si="42"/>
        <v>0</v>
      </c>
      <c r="AN106" s="288"/>
      <c r="AO106" s="147">
        <f t="shared" si="43"/>
        <v>0</v>
      </c>
      <c r="AP106" s="122"/>
      <c r="AQ106" s="147">
        <f t="shared" si="44"/>
        <v>0</v>
      </c>
      <c r="AR106" s="104"/>
      <c r="AS106" s="100">
        <f t="shared" si="45"/>
        <v>0</v>
      </c>
      <c r="AT106" s="171"/>
      <c r="AU106" s="140">
        <f t="shared" si="46"/>
        <v>0</v>
      </c>
      <c r="AV106" s="83">
        <f t="shared" si="24"/>
        <v>0</v>
      </c>
    </row>
    <row r="107" spans="1:48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3"/>
        <v>0</v>
      </c>
      <c r="F107" s="75"/>
      <c r="G107" s="100">
        <f t="shared" si="28"/>
        <v>0</v>
      </c>
      <c r="H107" s="122"/>
      <c r="I107" s="147">
        <f t="shared" si="29"/>
        <v>0</v>
      </c>
      <c r="J107" s="122"/>
      <c r="K107" s="147">
        <f t="shared" si="30"/>
        <v>0</v>
      </c>
      <c r="L107" s="122"/>
      <c r="M107" s="147">
        <f t="shared" si="25"/>
        <v>0</v>
      </c>
      <c r="N107" s="122"/>
      <c r="O107" s="147">
        <f t="shared" si="26"/>
        <v>0</v>
      </c>
      <c r="P107" s="104"/>
      <c r="Q107" s="100">
        <f t="shared" si="31"/>
        <v>0</v>
      </c>
      <c r="R107" s="183"/>
      <c r="S107" s="184">
        <f t="shared" si="32"/>
        <v>0</v>
      </c>
      <c r="T107" s="183"/>
      <c r="U107" s="184">
        <f t="shared" si="33"/>
        <v>0</v>
      </c>
      <c r="V107" s="183"/>
      <c r="W107" s="184">
        <f t="shared" si="34"/>
        <v>0</v>
      </c>
      <c r="X107" s="183"/>
      <c r="Y107" s="184">
        <f t="shared" si="35"/>
        <v>0</v>
      </c>
      <c r="Z107" s="183"/>
      <c r="AA107" s="184">
        <f t="shared" si="36"/>
        <v>0</v>
      </c>
      <c r="AB107" s="104"/>
      <c r="AC107" s="100">
        <f t="shared" si="37"/>
        <v>0</v>
      </c>
      <c r="AD107" s="122"/>
      <c r="AE107" s="147">
        <f t="shared" si="38"/>
        <v>0</v>
      </c>
      <c r="AF107" s="122"/>
      <c r="AG107" s="147">
        <f t="shared" si="39"/>
        <v>0</v>
      </c>
      <c r="AH107" s="122"/>
      <c r="AI107" s="147">
        <f t="shared" si="40"/>
        <v>0</v>
      </c>
      <c r="AJ107" s="288"/>
      <c r="AK107" s="147">
        <f t="shared" si="41"/>
        <v>0</v>
      </c>
      <c r="AL107" s="288"/>
      <c r="AM107" s="147">
        <f t="shared" si="42"/>
        <v>0</v>
      </c>
      <c r="AN107" s="288"/>
      <c r="AO107" s="147">
        <f t="shared" si="43"/>
        <v>0</v>
      </c>
      <c r="AP107" s="122"/>
      <c r="AQ107" s="147">
        <f t="shared" si="44"/>
        <v>0</v>
      </c>
      <c r="AR107" s="104"/>
      <c r="AS107" s="100">
        <f t="shared" si="45"/>
        <v>0</v>
      </c>
      <c r="AT107" s="171"/>
      <c r="AU107" s="140">
        <f t="shared" si="46"/>
        <v>0</v>
      </c>
      <c r="AV107" s="83">
        <f t="shared" si="24"/>
        <v>0</v>
      </c>
    </row>
    <row r="108" spans="1:48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3"/>
        <v>0</v>
      </c>
      <c r="F108" s="75"/>
      <c r="G108" s="100">
        <f t="shared" si="28"/>
        <v>0</v>
      </c>
      <c r="H108" s="107"/>
      <c r="I108" s="147">
        <f t="shared" si="29"/>
        <v>0</v>
      </c>
      <c r="J108" s="214"/>
      <c r="K108" s="147">
        <f t="shared" si="30"/>
        <v>0</v>
      </c>
      <c r="L108" s="214"/>
      <c r="M108" s="147">
        <f t="shared" si="25"/>
        <v>0</v>
      </c>
      <c r="N108" s="214"/>
      <c r="O108" s="147">
        <f t="shared" si="26"/>
        <v>0</v>
      </c>
      <c r="P108" s="75"/>
      <c r="Q108" s="100">
        <f t="shared" si="31"/>
        <v>0</v>
      </c>
      <c r="R108" s="233"/>
      <c r="S108" s="184">
        <f t="shared" si="32"/>
        <v>0</v>
      </c>
      <c r="T108" s="234"/>
      <c r="U108" s="184">
        <f t="shared" si="33"/>
        <v>0</v>
      </c>
      <c r="V108" s="234"/>
      <c r="W108" s="184">
        <f t="shared" si="34"/>
        <v>0</v>
      </c>
      <c r="X108" s="283"/>
      <c r="Y108" s="281">
        <f t="shared" si="35"/>
        <v>0</v>
      </c>
      <c r="Z108" s="183"/>
      <c r="AA108" s="184">
        <f t="shared" si="36"/>
        <v>0</v>
      </c>
      <c r="AB108" s="75"/>
      <c r="AC108" s="100">
        <f t="shared" si="37"/>
        <v>0</v>
      </c>
      <c r="AD108" s="107"/>
      <c r="AE108" s="147">
        <f t="shared" si="38"/>
        <v>0</v>
      </c>
      <c r="AF108" s="107"/>
      <c r="AG108" s="147">
        <f t="shared" si="39"/>
        <v>0</v>
      </c>
      <c r="AH108" s="107"/>
      <c r="AI108" s="147">
        <f t="shared" si="40"/>
        <v>0</v>
      </c>
      <c r="AJ108" s="289"/>
      <c r="AK108" s="146">
        <f t="shared" si="41"/>
        <v>0</v>
      </c>
      <c r="AL108" s="289"/>
      <c r="AM108" s="146">
        <f t="shared" si="42"/>
        <v>0</v>
      </c>
      <c r="AN108" s="289"/>
      <c r="AO108" s="146">
        <f t="shared" si="43"/>
        <v>0</v>
      </c>
      <c r="AP108" s="107"/>
      <c r="AQ108" s="147">
        <f t="shared" si="44"/>
        <v>0</v>
      </c>
      <c r="AR108" s="75"/>
      <c r="AS108" s="100">
        <f t="shared" si="45"/>
        <v>0</v>
      </c>
      <c r="AT108" s="171"/>
      <c r="AU108" s="140">
        <f t="shared" si="46"/>
        <v>0</v>
      </c>
      <c r="AV108" s="83">
        <f t="shared" si="24"/>
        <v>0</v>
      </c>
    </row>
    <row r="109" spans="1:48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3"/>
        <v>0</v>
      </c>
      <c r="F109" s="75"/>
      <c r="G109" s="100">
        <f t="shared" si="28"/>
        <v>0</v>
      </c>
      <c r="H109" s="107"/>
      <c r="I109" s="147">
        <f t="shared" si="29"/>
        <v>0</v>
      </c>
      <c r="J109" s="214"/>
      <c r="K109" s="147">
        <f t="shared" si="30"/>
        <v>0</v>
      </c>
      <c r="L109" s="214"/>
      <c r="M109" s="147">
        <f t="shared" si="25"/>
        <v>0</v>
      </c>
      <c r="N109" s="214"/>
      <c r="O109" s="147">
        <f t="shared" si="26"/>
        <v>0</v>
      </c>
      <c r="P109" s="75"/>
      <c r="Q109" s="100">
        <f t="shared" si="31"/>
        <v>0</v>
      </c>
      <c r="R109" s="233"/>
      <c r="S109" s="184">
        <f t="shared" si="32"/>
        <v>0</v>
      </c>
      <c r="T109" s="234"/>
      <c r="U109" s="184">
        <f t="shared" si="33"/>
        <v>0</v>
      </c>
      <c r="V109" s="234"/>
      <c r="W109" s="184">
        <f t="shared" si="34"/>
        <v>0</v>
      </c>
      <c r="X109" s="283"/>
      <c r="Y109" s="281">
        <f t="shared" si="35"/>
        <v>0</v>
      </c>
      <c r="Z109" s="183"/>
      <c r="AA109" s="184">
        <f t="shared" si="36"/>
        <v>0</v>
      </c>
      <c r="AB109" s="75"/>
      <c r="AC109" s="100">
        <f t="shared" si="37"/>
        <v>0</v>
      </c>
      <c r="AD109" s="107"/>
      <c r="AE109" s="147">
        <f t="shared" si="38"/>
        <v>0</v>
      </c>
      <c r="AF109" s="107"/>
      <c r="AG109" s="147">
        <f t="shared" si="39"/>
        <v>0</v>
      </c>
      <c r="AH109" s="107"/>
      <c r="AI109" s="147">
        <f t="shared" si="40"/>
        <v>0</v>
      </c>
      <c r="AJ109" s="289"/>
      <c r="AK109" s="146">
        <f t="shared" si="41"/>
        <v>0</v>
      </c>
      <c r="AL109" s="289"/>
      <c r="AM109" s="146">
        <f t="shared" si="42"/>
        <v>0</v>
      </c>
      <c r="AN109" s="289"/>
      <c r="AO109" s="146">
        <f t="shared" si="43"/>
        <v>0</v>
      </c>
      <c r="AP109" s="107"/>
      <c r="AQ109" s="147">
        <f t="shared" si="44"/>
        <v>0</v>
      </c>
      <c r="AR109" s="75"/>
      <c r="AS109" s="100">
        <f t="shared" si="45"/>
        <v>0</v>
      </c>
      <c r="AT109" s="171"/>
      <c r="AU109" s="140">
        <f t="shared" si="46"/>
        <v>0</v>
      </c>
      <c r="AV109" s="83">
        <f t="shared" si="24"/>
        <v>0</v>
      </c>
    </row>
    <row r="110" spans="1:48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3"/>
        <v>0</v>
      </c>
      <c r="F110" s="75"/>
      <c r="G110" s="100">
        <f t="shared" si="28"/>
        <v>0</v>
      </c>
      <c r="H110" s="107"/>
      <c r="I110" s="147">
        <f t="shared" si="29"/>
        <v>0</v>
      </c>
      <c r="J110" s="214"/>
      <c r="K110" s="147">
        <f t="shared" si="30"/>
        <v>0</v>
      </c>
      <c r="L110" s="214"/>
      <c r="M110" s="147">
        <f t="shared" si="25"/>
        <v>0</v>
      </c>
      <c r="N110" s="214"/>
      <c r="O110" s="147">
        <f t="shared" si="26"/>
        <v>0</v>
      </c>
      <c r="P110" s="75"/>
      <c r="Q110" s="100">
        <f t="shared" si="31"/>
        <v>0</v>
      </c>
      <c r="R110" s="233"/>
      <c r="S110" s="184">
        <f t="shared" si="32"/>
        <v>0</v>
      </c>
      <c r="T110" s="234"/>
      <c r="U110" s="184">
        <f t="shared" si="33"/>
        <v>0</v>
      </c>
      <c r="V110" s="234"/>
      <c r="W110" s="184">
        <f t="shared" si="34"/>
        <v>0</v>
      </c>
      <c r="X110" s="283"/>
      <c r="Y110" s="281">
        <f t="shared" si="35"/>
        <v>0</v>
      </c>
      <c r="Z110" s="183"/>
      <c r="AA110" s="184">
        <f t="shared" si="36"/>
        <v>0</v>
      </c>
      <c r="AB110" s="75"/>
      <c r="AC110" s="100">
        <f t="shared" si="37"/>
        <v>0</v>
      </c>
      <c r="AD110" s="107"/>
      <c r="AE110" s="147">
        <f t="shared" si="38"/>
        <v>0</v>
      </c>
      <c r="AF110" s="107"/>
      <c r="AG110" s="147">
        <f t="shared" si="39"/>
        <v>0</v>
      </c>
      <c r="AH110" s="107"/>
      <c r="AI110" s="147">
        <f t="shared" si="40"/>
        <v>0</v>
      </c>
      <c r="AJ110" s="289"/>
      <c r="AK110" s="146">
        <f t="shared" si="41"/>
        <v>0</v>
      </c>
      <c r="AL110" s="289"/>
      <c r="AM110" s="146">
        <f t="shared" si="42"/>
        <v>0</v>
      </c>
      <c r="AN110" s="289"/>
      <c r="AO110" s="146">
        <f t="shared" si="43"/>
        <v>0</v>
      </c>
      <c r="AP110" s="107"/>
      <c r="AQ110" s="147">
        <f t="shared" si="44"/>
        <v>0</v>
      </c>
      <c r="AR110" s="75"/>
      <c r="AS110" s="100">
        <f t="shared" si="45"/>
        <v>0</v>
      </c>
      <c r="AT110" s="171"/>
      <c r="AU110" s="140">
        <f t="shared" si="46"/>
        <v>0</v>
      </c>
      <c r="AV110" s="83">
        <f t="shared" si="24"/>
        <v>0</v>
      </c>
    </row>
    <row r="111" spans="1:48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3"/>
        <v>0</v>
      </c>
      <c r="F111" s="75"/>
      <c r="G111" s="100">
        <f t="shared" si="28"/>
        <v>0</v>
      </c>
      <c r="H111" s="107"/>
      <c r="I111" s="147">
        <f t="shared" si="29"/>
        <v>0</v>
      </c>
      <c r="J111" s="214"/>
      <c r="K111" s="147">
        <f t="shared" si="30"/>
        <v>0</v>
      </c>
      <c r="L111" s="214"/>
      <c r="M111" s="147">
        <f t="shared" si="25"/>
        <v>0</v>
      </c>
      <c r="N111" s="214"/>
      <c r="O111" s="147">
        <f t="shared" si="26"/>
        <v>0</v>
      </c>
      <c r="P111" s="75"/>
      <c r="Q111" s="100">
        <f t="shared" si="31"/>
        <v>0</v>
      </c>
      <c r="R111" s="233"/>
      <c r="S111" s="184">
        <f t="shared" si="32"/>
        <v>0</v>
      </c>
      <c r="T111" s="234"/>
      <c r="U111" s="184">
        <f t="shared" si="33"/>
        <v>0</v>
      </c>
      <c r="V111" s="234"/>
      <c r="W111" s="184">
        <f t="shared" si="34"/>
        <v>0</v>
      </c>
      <c r="X111" s="283"/>
      <c r="Y111" s="281">
        <f t="shared" si="35"/>
        <v>0</v>
      </c>
      <c r="Z111" s="183"/>
      <c r="AA111" s="184">
        <f t="shared" si="36"/>
        <v>0</v>
      </c>
      <c r="AB111" s="75"/>
      <c r="AC111" s="100">
        <f t="shared" si="37"/>
        <v>0</v>
      </c>
      <c r="AD111" s="107"/>
      <c r="AE111" s="147">
        <f t="shared" si="38"/>
        <v>0</v>
      </c>
      <c r="AF111" s="107"/>
      <c r="AG111" s="147">
        <f t="shared" si="39"/>
        <v>0</v>
      </c>
      <c r="AH111" s="107"/>
      <c r="AI111" s="147">
        <f t="shared" si="40"/>
        <v>0</v>
      </c>
      <c r="AJ111" s="289"/>
      <c r="AK111" s="146">
        <f t="shared" si="41"/>
        <v>0</v>
      </c>
      <c r="AL111" s="289"/>
      <c r="AM111" s="146">
        <f t="shared" si="42"/>
        <v>0</v>
      </c>
      <c r="AN111" s="289"/>
      <c r="AO111" s="146">
        <f t="shared" si="43"/>
        <v>0</v>
      </c>
      <c r="AP111" s="107"/>
      <c r="AQ111" s="147">
        <f t="shared" si="44"/>
        <v>0</v>
      </c>
      <c r="AR111" s="75"/>
      <c r="AS111" s="100">
        <f t="shared" si="45"/>
        <v>0</v>
      </c>
      <c r="AT111" s="171"/>
      <c r="AU111" s="140">
        <f t="shared" si="46"/>
        <v>0</v>
      </c>
      <c r="AV111" s="83">
        <f t="shared" si="24"/>
        <v>0</v>
      </c>
    </row>
    <row r="112" spans="1:48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47">IF(OR($C112="",$C112=0),"",VLOOKUP($C112,Ansätze,$D$11,FALSE))</f>
        <v>35</v>
      </c>
      <c r="E112" s="20">
        <f t="shared" si="23"/>
        <v>15.5</v>
      </c>
      <c r="F112" s="75"/>
      <c r="G112" s="100">
        <f t="shared" ca="1" si="28"/>
        <v>0</v>
      </c>
      <c r="H112" s="107"/>
      <c r="I112" s="147">
        <f t="shared" ca="1" si="29"/>
        <v>0</v>
      </c>
      <c r="J112" s="214"/>
      <c r="K112" s="147">
        <f t="shared" ca="1" si="30"/>
        <v>0</v>
      </c>
      <c r="L112" s="214"/>
      <c r="M112" s="147">
        <f t="shared" ca="1" si="25"/>
        <v>0</v>
      </c>
      <c r="N112" s="214"/>
      <c r="O112" s="147">
        <f t="shared" ca="1" si="26"/>
        <v>0</v>
      </c>
      <c r="P112" s="75"/>
      <c r="Q112" s="100">
        <f t="shared" ca="1" si="31"/>
        <v>0</v>
      </c>
      <c r="R112" s="233"/>
      <c r="S112" s="184">
        <f t="shared" ca="1" si="32"/>
        <v>0</v>
      </c>
      <c r="T112" s="234"/>
      <c r="U112" s="184">
        <f t="shared" ca="1" si="33"/>
        <v>0</v>
      </c>
      <c r="V112" s="234"/>
      <c r="W112" s="184">
        <f t="shared" ca="1" si="34"/>
        <v>0</v>
      </c>
      <c r="X112" s="283"/>
      <c r="Y112" s="281">
        <f t="shared" ca="1" si="35"/>
        <v>0</v>
      </c>
      <c r="Z112" s="183"/>
      <c r="AA112" s="184">
        <f t="shared" ca="1" si="36"/>
        <v>0</v>
      </c>
      <c r="AB112" s="75"/>
      <c r="AC112" s="100">
        <f t="shared" ca="1" si="37"/>
        <v>0</v>
      </c>
      <c r="AD112" s="107"/>
      <c r="AE112" s="147">
        <f t="shared" ca="1" si="38"/>
        <v>0</v>
      </c>
      <c r="AF112" s="107"/>
      <c r="AG112" s="147">
        <f t="shared" ca="1" si="39"/>
        <v>0</v>
      </c>
      <c r="AH112" s="107">
        <v>15.5</v>
      </c>
      <c r="AI112" s="147">
        <f t="shared" ca="1" si="40"/>
        <v>542.5</v>
      </c>
      <c r="AJ112" s="289"/>
      <c r="AK112" s="146">
        <f t="shared" ca="1" si="41"/>
        <v>0</v>
      </c>
      <c r="AL112" s="289"/>
      <c r="AM112" s="146">
        <f t="shared" ca="1" si="42"/>
        <v>0</v>
      </c>
      <c r="AN112" s="289"/>
      <c r="AO112" s="146">
        <f t="shared" ca="1" si="43"/>
        <v>0</v>
      </c>
      <c r="AP112" s="107"/>
      <c r="AQ112" s="147">
        <f t="shared" ca="1" si="44"/>
        <v>0</v>
      </c>
      <c r="AR112" s="75"/>
      <c r="AS112" s="100">
        <f t="shared" ca="1" si="45"/>
        <v>0</v>
      </c>
      <c r="AT112" s="171"/>
      <c r="AU112" s="140">
        <f t="shared" ca="1" si="46"/>
        <v>0</v>
      </c>
      <c r="AV112" s="83">
        <f t="shared" ca="1" si="24"/>
        <v>542.5</v>
      </c>
    </row>
    <row r="113" spans="1:48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47"/>
        <v>35</v>
      </c>
      <c r="E113" s="20">
        <f t="shared" si="23"/>
        <v>0</v>
      </c>
      <c r="F113" s="75"/>
      <c r="G113" s="100">
        <f t="shared" ca="1" si="28"/>
        <v>0</v>
      </c>
      <c r="H113" s="107"/>
      <c r="I113" s="147">
        <f t="shared" ca="1" si="29"/>
        <v>0</v>
      </c>
      <c r="J113" s="214"/>
      <c r="K113" s="147">
        <f t="shared" ca="1" si="30"/>
        <v>0</v>
      </c>
      <c r="L113" s="214"/>
      <c r="M113" s="147">
        <f t="shared" ca="1" si="25"/>
        <v>0</v>
      </c>
      <c r="N113" s="214"/>
      <c r="O113" s="147">
        <f t="shared" ca="1" si="26"/>
        <v>0</v>
      </c>
      <c r="P113" s="75"/>
      <c r="Q113" s="100">
        <f t="shared" ca="1" si="31"/>
        <v>0</v>
      </c>
      <c r="R113" s="233"/>
      <c r="S113" s="184">
        <f t="shared" ca="1" si="32"/>
        <v>0</v>
      </c>
      <c r="T113" s="234"/>
      <c r="U113" s="184">
        <f t="shared" ca="1" si="33"/>
        <v>0</v>
      </c>
      <c r="V113" s="234"/>
      <c r="W113" s="184">
        <f t="shared" ca="1" si="34"/>
        <v>0</v>
      </c>
      <c r="X113" s="283"/>
      <c r="Y113" s="281">
        <f t="shared" ca="1" si="35"/>
        <v>0</v>
      </c>
      <c r="Z113" s="183"/>
      <c r="AA113" s="184">
        <f t="shared" ca="1" si="36"/>
        <v>0</v>
      </c>
      <c r="AB113" s="75"/>
      <c r="AC113" s="100">
        <f t="shared" ca="1" si="37"/>
        <v>0</v>
      </c>
      <c r="AD113" s="107"/>
      <c r="AE113" s="147">
        <f t="shared" ca="1" si="38"/>
        <v>0</v>
      </c>
      <c r="AF113" s="107"/>
      <c r="AG113" s="147">
        <f t="shared" ca="1" si="39"/>
        <v>0</v>
      </c>
      <c r="AH113" s="107"/>
      <c r="AI113" s="147">
        <f t="shared" ca="1" si="40"/>
        <v>0</v>
      </c>
      <c r="AJ113" s="289"/>
      <c r="AK113" s="146">
        <f t="shared" ca="1" si="41"/>
        <v>0</v>
      </c>
      <c r="AL113" s="289"/>
      <c r="AM113" s="146">
        <f t="shared" ca="1" si="42"/>
        <v>0</v>
      </c>
      <c r="AN113" s="289"/>
      <c r="AO113" s="146">
        <f t="shared" ca="1" si="43"/>
        <v>0</v>
      </c>
      <c r="AP113" s="107"/>
      <c r="AQ113" s="147">
        <f t="shared" ca="1" si="44"/>
        <v>0</v>
      </c>
      <c r="AR113" s="75"/>
      <c r="AS113" s="100">
        <f t="shared" ca="1" si="45"/>
        <v>0</v>
      </c>
      <c r="AT113" s="171"/>
      <c r="AU113" s="140">
        <f t="shared" ca="1" si="46"/>
        <v>0</v>
      </c>
      <c r="AV113" s="83">
        <f t="shared" ca="1" si="24"/>
        <v>0</v>
      </c>
    </row>
    <row r="114" spans="1:48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47"/>
        <v>118</v>
      </c>
      <c r="E114" s="20">
        <f t="shared" si="23"/>
        <v>0</v>
      </c>
      <c r="F114" s="75"/>
      <c r="G114" s="100">
        <f t="shared" ca="1" si="28"/>
        <v>0</v>
      </c>
      <c r="H114" s="107"/>
      <c r="I114" s="147">
        <f t="shared" ca="1" si="29"/>
        <v>0</v>
      </c>
      <c r="J114" s="214"/>
      <c r="K114" s="147">
        <f t="shared" ca="1" si="30"/>
        <v>0</v>
      </c>
      <c r="L114" s="214"/>
      <c r="M114" s="147">
        <f t="shared" ca="1" si="25"/>
        <v>0</v>
      </c>
      <c r="N114" s="214"/>
      <c r="O114" s="147">
        <f t="shared" ca="1" si="26"/>
        <v>0</v>
      </c>
      <c r="P114" s="75"/>
      <c r="Q114" s="100">
        <f t="shared" ca="1" si="31"/>
        <v>0</v>
      </c>
      <c r="R114" s="233"/>
      <c r="S114" s="184">
        <f t="shared" ca="1" si="32"/>
        <v>0</v>
      </c>
      <c r="T114" s="234"/>
      <c r="U114" s="184">
        <f t="shared" ca="1" si="33"/>
        <v>0</v>
      </c>
      <c r="V114" s="234"/>
      <c r="W114" s="184">
        <f t="shared" ca="1" si="34"/>
        <v>0</v>
      </c>
      <c r="X114" s="283"/>
      <c r="Y114" s="281">
        <f t="shared" ca="1" si="35"/>
        <v>0</v>
      </c>
      <c r="Z114" s="183"/>
      <c r="AA114" s="184">
        <f t="shared" ca="1" si="36"/>
        <v>0</v>
      </c>
      <c r="AB114" s="75"/>
      <c r="AC114" s="100">
        <f t="shared" ca="1" si="37"/>
        <v>0</v>
      </c>
      <c r="AD114" s="107"/>
      <c r="AE114" s="147">
        <f t="shared" ca="1" si="38"/>
        <v>0</v>
      </c>
      <c r="AF114" s="107"/>
      <c r="AG114" s="147">
        <f t="shared" ca="1" si="39"/>
        <v>0</v>
      </c>
      <c r="AH114" s="107"/>
      <c r="AI114" s="147">
        <f t="shared" ca="1" si="40"/>
        <v>0</v>
      </c>
      <c r="AJ114" s="289"/>
      <c r="AK114" s="146">
        <f t="shared" ca="1" si="41"/>
        <v>0</v>
      </c>
      <c r="AL114" s="289"/>
      <c r="AM114" s="146">
        <f t="shared" ca="1" si="42"/>
        <v>0</v>
      </c>
      <c r="AN114" s="289"/>
      <c r="AO114" s="146">
        <f t="shared" ca="1" si="43"/>
        <v>0</v>
      </c>
      <c r="AP114" s="107"/>
      <c r="AQ114" s="147">
        <f t="shared" ca="1" si="44"/>
        <v>0</v>
      </c>
      <c r="AR114" s="75"/>
      <c r="AS114" s="100">
        <f t="shared" ca="1" si="45"/>
        <v>0</v>
      </c>
      <c r="AT114" s="171"/>
      <c r="AU114" s="140">
        <f t="shared" ca="1" si="46"/>
        <v>0</v>
      </c>
      <c r="AV114" s="83">
        <f t="shared" ca="1" si="24"/>
        <v>0</v>
      </c>
    </row>
    <row r="115" spans="1:48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3"/>
        <v>0</v>
      </c>
      <c r="F115" s="75"/>
      <c r="G115" s="100">
        <f t="shared" si="28"/>
        <v>0</v>
      </c>
      <c r="H115" s="107"/>
      <c r="I115" s="147">
        <f t="shared" si="29"/>
        <v>0</v>
      </c>
      <c r="J115" s="214"/>
      <c r="K115" s="147">
        <f t="shared" si="30"/>
        <v>0</v>
      </c>
      <c r="L115" s="214"/>
      <c r="M115" s="147">
        <f t="shared" si="25"/>
        <v>0</v>
      </c>
      <c r="N115" s="214"/>
      <c r="O115" s="147">
        <f t="shared" si="26"/>
        <v>0</v>
      </c>
      <c r="P115" s="75"/>
      <c r="Q115" s="100">
        <f t="shared" si="31"/>
        <v>0</v>
      </c>
      <c r="R115" s="233"/>
      <c r="S115" s="184">
        <f t="shared" si="32"/>
        <v>0</v>
      </c>
      <c r="T115" s="234"/>
      <c r="U115" s="184">
        <f t="shared" si="33"/>
        <v>0</v>
      </c>
      <c r="V115" s="234"/>
      <c r="W115" s="184">
        <f t="shared" si="34"/>
        <v>0</v>
      </c>
      <c r="X115" s="283"/>
      <c r="Y115" s="281">
        <f t="shared" si="35"/>
        <v>0</v>
      </c>
      <c r="Z115" s="183"/>
      <c r="AA115" s="184">
        <f t="shared" si="36"/>
        <v>0</v>
      </c>
      <c r="AB115" s="75"/>
      <c r="AC115" s="100">
        <f t="shared" si="37"/>
        <v>0</v>
      </c>
      <c r="AD115" s="107"/>
      <c r="AE115" s="147">
        <f t="shared" si="38"/>
        <v>0</v>
      </c>
      <c r="AF115" s="107"/>
      <c r="AG115" s="147">
        <f t="shared" si="39"/>
        <v>0</v>
      </c>
      <c r="AH115" s="107"/>
      <c r="AI115" s="147">
        <f t="shared" si="40"/>
        <v>0</v>
      </c>
      <c r="AJ115" s="289"/>
      <c r="AK115" s="146">
        <f t="shared" si="41"/>
        <v>0</v>
      </c>
      <c r="AL115" s="289"/>
      <c r="AM115" s="146">
        <f t="shared" si="42"/>
        <v>0</v>
      </c>
      <c r="AN115" s="289"/>
      <c r="AO115" s="146">
        <f t="shared" si="43"/>
        <v>0</v>
      </c>
      <c r="AP115" s="107"/>
      <c r="AQ115" s="147">
        <f t="shared" si="44"/>
        <v>0</v>
      </c>
      <c r="AR115" s="75"/>
      <c r="AS115" s="100">
        <f t="shared" si="45"/>
        <v>0</v>
      </c>
      <c r="AT115" s="171"/>
      <c r="AU115" s="140">
        <f t="shared" si="46"/>
        <v>0</v>
      </c>
      <c r="AV115" s="83">
        <f t="shared" si="24"/>
        <v>0</v>
      </c>
    </row>
    <row r="116" spans="1:48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3"/>
        <v>0</v>
      </c>
      <c r="F116" s="75"/>
      <c r="G116" s="100">
        <f t="shared" si="28"/>
        <v>0</v>
      </c>
      <c r="H116" s="107"/>
      <c r="I116" s="147">
        <f t="shared" si="29"/>
        <v>0</v>
      </c>
      <c r="J116" s="214"/>
      <c r="K116" s="147">
        <f t="shared" si="30"/>
        <v>0</v>
      </c>
      <c r="L116" s="214"/>
      <c r="M116" s="147">
        <f t="shared" si="25"/>
        <v>0</v>
      </c>
      <c r="N116" s="214"/>
      <c r="O116" s="147">
        <f t="shared" si="26"/>
        <v>0</v>
      </c>
      <c r="P116" s="75"/>
      <c r="Q116" s="100">
        <f t="shared" si="31"/>
        <v>0</v>
      </c>
      <c r="R116" s="233"/>
      <c r="S116" s="184">
        <f t="shared" si="32"/>
        <v>0</v>
      </c>
      <c r="T116" s="234"/>
      <c r="U116" s="184">
        <f t="shared" si="33"/>
        <v>0</v>
      </c>
      <c r="V116" s="234"/>
      <c r="W116" s="184">
        <f t="shared" si="34"/>
        <v>0</v>
      </c>
      <c r="X116" s="283"/>
      <c r="Y116" s="281">
        <f t="shared" si="35"/>
        <v>0</v>
      </c>
      <c r="Z116" s="183"/>
      <c r="AA116" s="184">
        <f t="shared" si="36"/>
        <v>0</v>
      </c>
      <c r="AB116" s="75"/>
      <c r="AC116" s="100">
        <f t="shared" si="37"/>
        <v>0</v>
      </c>
      <c r="AD116" s="107"/>
      <c r="AE116" s="147">
        <f t="shared" si="38"/>
        <v>0</v>
      </c>
      <c r="AF116" s="107"/>
      <c r="AG116" s="147">
        <f t="shared" si="39"/>
        <v>0</v>
      </c>
      <c r="AH116" s="107"/>
      <c r="AI116" s="147">
        <f t="shared" si="40"/>
        <v>0</v>
      </c>
      <c r="AJ116" s="289"/>
      <c r="AK116" s="146">
        <f t="shared" si="41"/>
        <v>0</v>
      </c>
      <c r="AL116" s="289"/>
      <c r="AM116" s="146">
        <f t="shared" si="42"/>
        <v>0</v>
      </c>
      <c r="AN116" s="289"/>
      <c r="AO116" s="146">
        <f t="shared" si="43"/>
        <v>0</v>
      </c>
      <c r="AP116" s="107"/>
      <c r="AQ116" s="147">
        <f t="shared" si="44"/>
        <v>0</v>
      </c>
      <c r="AR116" s="75"/>
      <c r="AS116" s="100">
        <f t="shared" si="45"/>
        <v>0</v>
      </c>
      <c r="AT116" s="171"/>
      <c r="AU116" s="140">
        <f t="shared" si="46"/>
        <v>0</v>
      </c>
      <c r="AV116" s="83">
        <f t="shared" si="24"/>
        <v>0</v>
      </c>
    </row>
    <row r="117" spans="1:48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3"/>
        <v>16.75</v>
      </c>
      <c r="F117" s="75"/>
      <c r="G117" s="100">
        <f t="shared" si="28"/>
        <v>0</v>
      </c>
      <c r="H117" s="107"/>
      <c r="I117" s="147">
        <f t="shared" si="29"/>
        <v>0</v>
      </c>
      <c r="J117" s="214"/>
      <c r="K117" s="147">
        <f t="shared" si="30"/>
        <v>0</v>
      </c>
      <c r="L117" s="214"/>
      <c r="M117" s="147">
        <f t="shared" si="25"/>
        <v>0</v>
      </c>
      <c r="N117" s="214"/>
      <c r="O117" s="147">
        <f t="shared" si="26"/>
        <v>0</v>
      </c>
      <c r="P117" s="75"/>
      <c r="Q117" s="100">
        <f t="shared" si="31"/>
        <v>0</v>
      </c>
      <c r="R117" s="233"/>
      <c r="S117" s="184">
        <f t="shared" si="32"/>
        <v>0</v>
      </c>
      <c r="T117" s="234"/>
      <c r="U117" s="184">
        <f t="shared" si="33"/>
        <v>0</v>
      </c>
      <c r="V117" s="234"/>
      <c r="W117" s="184">
        <f t="shared" si="34"/>
        <v>0</v>
      </c>
      <c r="X117" s="283"/>
      <c r="Y117" s="281">
        <f t="shared" si="35"/>
        <v>0</v>
      </c>
      <c r="Z117" s="183"/>
      <c r="AA117" s="184">
        <f t="shared" si="36"/>
        <v>0</v>
      </c>
      <c r="AB117" s="75"/>
      <c r="AC117" s="100">
        <f t="shared" si="37"/>
        <v>0</v>
      </c>
      <c r="AD117" s="107"/>
      <c r="AE117" s="147">
        <f t="shared" si="38"/>
        <v>0</v>
      </c>
      <c r="AF117" s="107"/>
      <c r="AG117" s="147">
        <f t="shared" si="39"/>
        <v>0</v>
      </c>
      <c r="AH117" s="107">
        <v>4.5</v>
      </c>
      <c r="AI117" s="147">
        <f t="shared" si="40"/>
        <v>450</v>
      </c>
      <c r="AJ117" s="289"/>
      <c r="AK117" s="146">
        <f t="shared" si="41"/>
        <v>0</v>
      </c>
      <c r="AL117" s="289"/>
      <c r="AM117" s="146">
        <f t="shared" si="42"/>
        <v>0</v>
      </c>
      <c r="AN117" s="289"/>
      <c r="AO117" s="146">
        <f t="shared" si="43"/>
        <v>0</v>
      </c>
      <c r="AP117" s="107">
        <v>12.25</v>
      </c>
      <c r="AQ117" s="147">
        <f t="shared" si="44"/>
        <v>1225</v>
      </c>
      <c r="AR117" s="75"/>
      <c r="AS117" s="100">
        <f t="shared" si="45"/>
        <v>0</v>
      </c>
      <c r="AT117" s="171"/>
      <c r="AU117" s="140">
        <f t="shared" si="46"/>
        <v>0</v>
      </c>
      <c r="AV117" s="83">
        <f t="shared" si="24"/>
        <v>1675</v>
      </c>
    </row>
    <row r="118" spans="1:48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3"/>
        <v>0</v>
      </c>
      <c r="F118" s="75"/>
      <c r="G118" s="100">
        <f t="shared" si="28"/>
        <v>0</v>
      </c>
      <c r="H118" s="107"/>
      <c r="I118" s="147">
        <f t="shared" si="29"/>
        <v>0</v>
      </c>
      <c r="J118" s="214"/>
      <c r="K118" s="147">
        <f t="shared" si="30"/>
        <v>0</v>
      </c>
      <c r="L118" s="214"/>
      <c r="M118" s="147">
        <f t="shared" si="25"/>
        <v>0</v>
      </c>
      <c r="N118" s="214"/>
      <c r="O118" s="147">
        <f t="shared" si="26"/>
        <v>0</v>
      </c>
      <c r="P118" s="75"/>
      <c r="Q118" s="100">
        <f t="shared" si="31"/>
        <v>0</v>
      </c>
      <c r="R118" s="233"/>
      <c r="S118" s="184">
        <f t="shared" si="32"/>
        <v>0</v>
      </c>
      <c r="T118" s="234"/>
      <c r="U118" s="184">
        <f t="shared" si="33"/>
        <v>0</v>
      </c>
      <c r="V118" s="234"/>
      <c r="W118" s="184">
        <f t="shared" si="34"/>
        <v>0</v>
      </c>
      <c r="X118" s="283"/>
      <c r="Y118" s="281">
        <f t="shared" si="35"/>
        <v>0</v>
      </c>
      <c r="Z118" s="183"/>
      <c r="AA118" s="184">
        <f t="shared" si="36"/>
        <v>0</v>
      </c>
      <c r="AB118" s="75"/>
      <c r="AC118" s="100">
        <f t="shared" si="37"/>
        <v>0</v>
      </c>
      <c r="AD118" s="107"/>
      <c r="AE118" s="147">
        <f t="shared" si="38"/>
        <v>0</v>
      </c>
      <c r="AF118" s="107"/>
      <c r="AG118" s="147">
        <f t="shared" si="39"/>
        <v>0</v>
      </c>
      <c r="AH118" s="107"/>
      <c r="AI118" s="147">
        <f t="shared" si="40"/>
        <v>0</v>
      </c>
      <c r="AJ118" s="289"/>
      <c r="AK118" s="146">
        <f t="shared" si="41"/>
        <v>0</v>
      </c>
      <c r="AL118" s="289"/>
      <c r="AM118" s="146">
        <f t="shared" si="42"/>
        <v>0</v>
      </c>
      <c r="AN118" s="289"/>
      <c r="AO118" s="146">
        <f t="shared" si="43"/>
        <v>0</v>
      </c>
      <c r="AP118" s="107"/>
      <c r="AQ118" s="147">
        <f t="shared" si="44"/>
        <v>0</v>
      </c>
      <c r="AR118" s="75"/>
      <c r="AS118" s="100">
        <f t="shared" si="45"/>
        <v>0</v>
      </c>
      <c r="AT118" s="171"/>
      <c r="AU118" s="140">
        <f t="shared" si="46"/>
        <v>0</v>
      </c>
      <c r="AV118" s="83">
        <f t="shared" si="24"/>
        <v>0</v>
      </c>
    </row>
    <row r="119" spans="1:48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3"/>
        <v>7</v>
      </c>
      <c r="F119" s="75"/>
      <c r="G119" s="100">
        <f t="shared" si="28"/>
        <v>0</v>
      </c>
      <c r="H119" s="107"/>
      <c r="I119" s="147">
        <f t="shared" si="29"/>
        <v>0</v>
      </c>
      <c r="J119" s="214"/>
      <c r="K119" s="147">
        <f t="shared" si="30"/>
        <v>0</v>
      </c>
      <c r="L119" s="214"/>
      <c r="M119" s="147">
        <f t="shared" si="25"/>
        <v>0</v>
      </c>
      <c r="N119" s="214"/>
      <c r="O119" s="147">
        <f t="shared" si="26"/>
        <v>0</v>
      </c>
      <c r="P119" s="75"/>
      <c r="Q119" s="100">
        <f t="shared" si="31"/>
        <v>0</v>
      </c>
      <c r="R119" s="233"/>
      <c r="S119" s="184">
        <f t="shared" si="32"/>
        <v>0</v>
      </c>
      <c r="T119" s="234"/>
      <c r="U119" s="184">
        <f t="shared" si="33"/>
        <v>0</v>
      </c>
      <c r="V119" s="234">
        <v>0.5</v>
      </c>
      <c r="W119" s="147">
        <f t="shared" si="34"/>
        <v>59</v>
      </c>
      <c r="X119" s="283">
        <v>6.5</v>
      </c>
      <c r="Y119" s="310">
        <f t="shared" si="35"/>
        <v>767</v>
      </c>
      <c r="Z119" s="183"/>
      <c r="AA119" s="184">
        <f t="shared" si="36"/>
        <v>0</v>
      </c>
      <c r="AB119" s="75"/>
      <c r="AC119" s="100">
        <f t="shared" si="37"/>
        <v>0</v>
      </c>
      <c r="AD119" s="107"/>
      <c r="AE119" s="147">
        <f t="shared" si="38"/>
        <v>0</v>
      </c>
      <c r="AF119" s="107"/>
      <c r="AG119" s="147">
        <f t="shared" si="39"/>
        <v>0</v>
      </c>
      <c r="AH119" s="107"/>
      <c r="AI119" s="147">
        <f t="shared" si="40"/>
        <v>0</v>
      </c>
      <c r="AJ119" s="289"/>
      <c r="AK119" s="146">
        <f t="shared" si="41"/>
        <v>0</v>
      </c>
      <c r="AL119" s="289"/>
      <c r="AM119" s="146">
        <f t="shared" si="42"/>
        <v>0</v>
      </c>
      <c r="AN119" s="289"/>
      <c r="AO119" s="146">
        <f t="shared" si="43"/>
        <v>0</v>
      </c>
      <c r="AP119" s="107"/>
      <c r="AQ119" s="147">
        <f t="shared" si="44"/>
        <v>0</v>
      </c>
      <c r="AR119" s="75"/>
      <c r="AS119" s="100">
        <f t="shared" si="45"/>
        <v>0</v>
      </c>
      <c r="AT119" s="171"/>
      <c r="AU119" s="140">
        <f t="shared" si="46"/>
        <v>0</v>
      </c>
      <c r="AV119" s="83">
        <f t="shared" si="24"/>
        <v>826</v>
      </c>
    </row>
    <row r="120" spans="1:48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3"/>
        <v>0</v>
      </c>
      <c r="F120" s="75"/>
      <c r="G120" s="100">
        <f t="shared" si="28"/>
        <v>0</v>
      </c>
      <c r="H120" s="107"/>
      <c r="I120" s="147">
        <f t="shared" si="29"/>
        <v>0</v>
      </c>
      <c r="J120" s="214"/>
      <c r="K120" s="147">
        <f t="shared" si="30"/>
        <v>0</v>
      </c>
      <c r="L120" s="214"/>
      <c r="M120" s="147">
        <f t="shared" si="25"/>
        <v>0</v>
      </c>
      <c r="N120" s="214"/>
      <c r="O120" s="147">
        <f t="shared" si="26"/>
        <v>0</v>
      </c>
      <c r="P120" s="75"/>
      <c r="Q120" s="100">
        <f t="shared" si="31"/>
        <v>0</v>
      </c>
      <c r="R120" s="233"/>
      <c r="S120" s="184">
        <f t="shared" si="32"/>
        <v>0</v>
      </c>
      <c r="T120" s="234"/>
      <c r="U120" s="184">
        <f t="shared" si="33"/>
        <v>0</v>
      </c>
      <c r="V120" s="234"/>
      <c r="W120" s="184">
        <f t="shared" si="34"/>
        <v>0</v>
      </c>
      <c r="X120" s="283"/>
      <c r="Y120" s="310">
        <f t="shared" si="35"/>
        <v>0</v>
      </c>
      <c r="Z120" s="183"/>
      <c r="AA120" s="184">
        <f t="shared" si="36"/>
        <v>0</v>
      </c>
      <c r="AB120" s="75"/>
      <c r="AC120" s="100">
        <f t="shared" si="37"/>
        <v>0</v>
      </c>
      <c r="AD120" s="107"/>
      <c r="AE120" s="147">
        <f t="shared" si="38"/>
        <v>0</v>
      </c>
      <c r="AF120" s="107"/>
      <c r="AG120" s="147">
        <f t="shared" si="39"/>
        <v>0</v>
      </c>
      <c r="AH120" s="107"/>
      <c r="AI120" s="147">
        <f t="shared" si="40"/>
        <v>0</v>
      </c>
      <c r="AJ120" s="289"/>
      <c r="AK120" s="146">
        <f t="shared" si="41"/>
        <v>0</v>
      </c>
      <c r="AL120" s="289"/>
      <c r="AM120" s="146">
        <f t="shared" si="42"/>
        <v>0</v>
      </c>
      <c r="AN120" s="289"/>
      <c r="AO120" s="146">
        <f t="shared" si="43"/>
        <v>0</v>
      </c>
      <c r="AP120" s="107"/>
      <c r="AQ120" s="147">
        <f t="shared" si="44"/>
        <v>0</v>
      </c>
      <c r="AR120" s="75"/>
      <c r="AS120" s="100">
        <f t="shared" si="45"/>
        <v>0</v>
      </c>
      <c r="AT120" s="171"/>
      <c r="AU120" s="140">
        <f t="shared" si="46"/>
        <v>0</v>
      </c>
      <c r="AV120" s="83">
        <f t="shared" si="24"/>
        <v>0</v>
      </c>
    </row>
    <row r="121" spans="1:48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3"/>
        <v>0</v>
      </c>
      <c r="F121" s="75"/>
      <c r="G121" s="100">
        <f t="shared" si="28"/>
        <v>0</v>
      </c>
      <c r="H121" s="107"/>
      <c r="I121" s="147">
        <f t="shared" si="29"/>
        <v>0</v>
      </c>
      <c r="J121" s="214"/>
      <c r="K121" s="147">
        <f t="shared" si="30"/>
        <v>0</v>
      </c>
      <c r="L121" s="214"/>
      <c r="M121" s="147">
        <f t="shared" si="25"/>
        <v>0</v>
      </c>
      <c r="N121" s="214"/>
      <c r="O121" s="147">
        <f t="shared" si="26"/>
        <v>0</v>
      </c>
      <c r="P121" s="75"/>
      <c r="Q121" s="100">
        <f t="shared" si="31"/>
        <v>0</v>
      </c>
      <c r="R121" s="233"/>
      <c r="S121" s="184">
        <f t="shared" si="32"/>
        <v>0</v>
      </c>
      <c r="T121" s="234"/>
      <c r="U121" s="184">
        <f t="shared" si="33"/>
        <v>0</v>
      </c>
      <c r="V121" s="234"/>
      <c r="W121" s="184">
        <f t="shared" si="34"/>
        <v>0</v>
      </c>
      <c r="X121" s="283"/>
      <c r="Y121" s="281">
        <f t="shared" si="35"/>
        <v>0</v>
      </c>
      <c r="Z121" s="183"/>
      <c r="AA121" s="184">
        <f t="shared" si="36"/>
        <v>0</v>
      </c>
      <c r="AB121" s="75"/>
      <c r="AC121" s="100">
        <f t="shared" si="37"/>
        <v>0</v>
      </c>
      <c r="AD121" s="107"/>
      <c r="AE121" s="147">
        <f t="shared" si="38"/>
        <v>0</v>
      </c>
      <c r="AF121" s="107"/>
      <c r="AG121" s="147">
        <f t="shared" si="39"/>
        <v>0</v>
      </c>
      <c r="AH121" s="107"/>
      <c r="AI121" s="147">
        <f t="shared" si="40"/>
        <v>0</v>
      </c>
      <c r="AJ121" s="289"/>
      <c r="AK121" s="146">
        <f t="shared" si="41"/>
        <v>0</v>
      </c>
      <c r="AL121" s="289"/>
      <c r="AM121" s="146">
        <f t="shared" si="42"/>
        <v>0</v>
      </c>
      <c r="AN121" s="289"/>
      <c r="AO121" s="146">
        <f t="shared" si="43"/>
        <v>0</v>
      </c>
      <c r="AP121" s="107"/>
      <c r="AQ121" s="147">
        <f t="shared" si="44"/>
        <v>0</v>
      </c>
      <c r="AR121" s="75"/>
      <c r="AS121" s="100">
        <f t="shared" si="45"/>
        <v>0</v>
      </c>
      <c r="AT121" s="171"/>
      <c r="AU121" s="140">
        <f t="shared" si="46"/>
        <v>0</v>
      </c>
      <c r="AV121" s="83">
        <f t="shared" si="24"/>
        <v>0</v>
      </c>
    </row>
    <row r="122" spans="1:48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3"/>
        <v>0</v>
      </c>
      <c r="F122" s="75"/>
      <c r="G122" s="100">
        <f t="shared" si="28"/>
        <v>0</v>
      </c>
      <c r="H122" s="107"/>
      <c r="I122" s="147">
        <f t="shared" si="29"/>
        <v>0</v>
      </c>
      <c r="J122" s="214"/>
      <c r="K122" s="147">
        <f t="shared" si="30"/>
        <v>0</v>
      </c>
      <c r="L122" s="214"/>
      <c r="M122" s="147">
        <f t="shared" si="25"/>
        <v>0</v>
      </c>
      <c r="N122" s="214"/>
      <c r="O122" s="147">
        <f t="shared" si="26"/>
        <v>0</v>
      </c>
      <c r="P122" s="75"/>
      <c r="Q122" s="100">
        <f t="shared" si="31"/>
        <v>0</v>
      </c>
      <c r="R122" s="233"/>
      <c r="S122" s="184">
        <f t="shared" si="32"/>
        <v>0</v>
      </c>
      <c r="T122" s="234"/>
      <c r="U122" s="184">
        <f t="shared" si="33"/>
        <v>0</v>
      </c>
      <c r="V122" s="234"/>
      <c r="W122" s="147">
        <f t="shared" si="34"/>
        <v>0</v>
      </c>
      <c r="X122" s="283"/>
      <c r="Y122" s="281">
        <f t="shared" si="35"/>
        <v>0</v>
      </c>
      <c r="Z122" s="183"/>
      <c r="AA122" s="184">
        <f t="shared" si="36"/>
        <v>0</v>
      </c>
      <c r="AB122" s="75"/>
      <c r="AC122" s="100">
        <f t="shared" si="37"/>
        <v>0</v>
      </c>
      <c r="AD122" s="107"/>
      <c r="AE122" s="147">
        <f t="shared" si="38"/>
        <v>0</v>
      </c>
      <c r="AF122" s="107"/>
      <c r="AG122" s="147">
        <f t="shared" si="39"/>
        <v>0</v>
      </c>
      <c r="AH122" s="107"/>
      <c r="AI122" s="147">
        <f t="shared" si="40"/>
        <v>0</v>
      </c>
      <c r="AJ122" s="289"/>
      <c r="AK122" s="146">
        <f t="shared" si="41"/>
        <v>0</v>
      </c>
      <c r="AL122" s="289"/>
      <c r="AM122" s="146">
        <f t="shared" si="42"/>
        <v>0</v>
      </c>
      <c r="AN122" s="289"/>
      <c r="AO122" s="146">
        <f t="shared" si="43"/>
        <v>0</v>
      </c>
      <c r="AP122" s="107"/>
      <c r="AQ122" s="147">
        <f t="shared" si="44"/>
        <v>0</v>
      </c>
      <c r="AR122" s="75"/>
      <c r="AS122" s="100">
        <f t="shared" si="45"/>
        <v>0</v>
      </c>
      <c r="AT122" s="171"/>
      <c r="AU122" s="140">
        <f t="shared" si="46"/>
        <v>0</v>
      </c>
      <c r="AV122" s="83">
        <f t="shared" si="24"/>
        <v>0</v>
      </c>
    </row>
    <row r="123" spans="1:48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3"/>
        <v>0</v>
      </c>
      <c r="F123" s="75"/>
      <c r="G123" s="100">
        <f t="shared" si="28"/>
        <v>0</v>
      </c>
      <c r="H123" s="107"/>
      <c r="I123" s="147">
        <f t="shared" si="29"/>
        <v>0</v>
      </c>
      <c r="J123" s="214"/>
      <c r="K123" s="147">
        <f t="shared" si="30"/>
        <v>0</v>
      </c>
      <c r="L123" s="214"/>
      <c r="M123" s="147">
        <f t="shared" si="25"/>
        <v>0</v>
      </c>
      <c r="N123" s="214"/>
      <c r="O123" s="147">
        <f t="shared" si="26"/>
        <v>0</v>
      </c>
      <c r="P123" s="75"/>
      <c r="Q123" s="100">
        <f t="shared" si="31"/>
        <v>0</v>
      </c>
      <c r="R123" s="233"/>
      <c r="S123" s="184">
        <f t="shared" si="32"/>
        <v>0</v>
      </c>
      <c r="T123" s="234"/>
      <c r="U123" s="184">
        <f t="shared" si="33"/>
        <v>0</v>
      </c>
      <c r="V123" s="234"/>
      <c r="W123" s="184">
        <f t="shared" si="34"/>
        <v>0</v>
      </c>
      <c r="X123" s="283"/>
      <c r="Y123" s="281">
        <f t="shared" si="35"/>
        <v>0</v>
      </c>
      <c r="Z123" s="183"/>
      <c r="AA123" s="184">
        <f t="shared" si="36"/>
        <v>0</v>
      </c>
      <c r="AB123" s="75"/>
      <c r="AC123" s="100">
        <f t="shared" si="37"/>
        <v>0</v>
      </c>
      <c r="AD123" s="107"/>
      <c r="AE123" s="147">
        <f t="shared" si="38"/>
        <v>0</v>
      </c>
      <c r="AF123" s="107"/>
      <c r="AG123" s="147">
        <f t="shared" si="39"/>
        <v>0</v>
      </c>
      <c r="AH123" s="107"/>
      <c r="AI123" s="147">
        <f t="shared" si="40"/>
        <v>0</v>
      </c>
      <c r="AJ123" s="289"/>
      <c r="AK123" s="146">
        <f t="shared" si="41"/>
        <v>0</v>
      </c>
      <c r="AL123" s="289"/>
      <c r="AM123" s="146">
        <f t="shared" si="42"/>
        <v>0</v>
      </c>
      <c r="AN123" s="289"/>
      <c r="AO123" s="146">
        <f t="shared" si="43"/>
        <v>0</v>
      </c>
      <c r="AP123" s="107"/>
      <c r="AQ123" s="147">
        <f t="shared" si="44"/>
        <v>0</v>
      </c>
      <c r="AR123" s="75"/>
      <c r="AS123" s="100">
        <f t="shared" si="45"/>
        <v>0</v>
      </c>
      <c r="AT123" s="171"/>
      <c r="AU123" s="140">
        <f t="shared" si="46"/>
        <v>0</v>
      </c>
      <c r="AV123" s="83">
        <f t="shared" si="24"/>
        <v>0</v>
      </c>
    </row>
    <row r="124" spans="1:48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3"/>
        <v>0</v>
      </c>
      <c r="F124" s="75"/>
      <c r="G124" s="100">
        <f t="shared" si="28"/>
        <v>0</v>
      </c>
      <c r="H124" s="107"/>
      <c r="I124" s="147">
        <f t="shared" si="29"/>
        <v>0</v>
      </c>
      <c r="J124" s="214"/>
      <c r="K124" s="147">
        <f t="shared" si="30"/>
        <v>0</v>
      </c>
      <c r="L124" s="214"/>
      <c r="M124" s="147">
        <f t="shared" si="25"/>
        <v>0</v>
      </c>
      <c r="N124" s="214"/>
      <c r="O124" s="147">
        <f t="shared" si="26"/>
        <v>0</v>
      </c>
      <c r="P124" s="75"/>
      <c r="Q124" s="100">
        <f t="shared" si="31"/>
        <v>0</v>
      </c>
      <c r="R124" s="233"/>
      <c r="S124" s="184">
        <f t="shared" si="32"/>
        <v>0</v>
      </c>
      <c r="T124" s="234"/>
      <c r="U124" s="184">
        <f t="shared" si="33"/>
        <v>0</v>
      </c>
      <c r="V124" s="234"/>
      <c r="W124" s="184">
        <f t="shared" si="34"/>
        <v>0</v>
      </c>
      <c r="X124" s="283"/>
      <c r="Y124" s="281">
        <f t="shared" si="35"/>
        <v>0</v>
      </c>
      <c r="Z124" s="183"/>
      <c r="AA124" s="184">
        <f t="shared" si="36"/>
        <v>0</v>
      </c>
      <c r="AB124" s="75"/>
      <c r="AC124" s="100">
        <f t="shared" si="37"/>
        <v>0</v>
      </c>
      <c r="AD124" s="107"/>
      <c r="AE124" s="147">
        <f t="shared" si="38"/>
        <v>0</v>
      </c>
      <c r="AF124" s="107"/>
      <c r="AG124" s="147">
        <f t="shared" si="39"/>
        <v>0</v>
      </c>
      <c r="AH124" s="107"/>
      <c r="AI124" s="147">
        <f t="shared" si="40"/>
        <v>0</v>
      </c>
      <c r="AJ124" s="289"/>
      <c r="AK124" s="146">
        <f t="shared" si="41"/>
        <v>0</v>
      </c>
      <c r="AL124" s="289"/>
      <c r="AM124" s="146">
        <f t="shared" si="42"/>
        <v>0</v>
      </c>
      <c r="AN124" s="289"/>
      <c r="AO124" s="146">
        <f t="shared" si="43"/>
        <v>0</v>
      </c>
      <c r="AP124" s="107"/>
      <c r="AQ124" s="147">
        <f t="shared" si="44"/>
        <v>0</v>
      </c>
      <c r="AR124" s="75"/>
      <c r="AS124" s="100">
        <f t="shared" si="45"/>
        <v>0</v>
      </c>
      <c r="AT124" s="171"/>
      <c r="AU124" s="140">
        <f t="shared" si="46"/>
        <v>0</v>
      </c>
      <c r="AV124" s="83">
        <f t="shared" si="24"/>
        <v>0</v>
      </c>
    </row>
    <row r="125" spans="1:48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3"/>
        <v>5</v>
      </c>
      <c r="F125" s="75"/>
      <c r="G125" s="100">
        <f t="shared" si="28"/>
        <v>0</v>
      </c>
      <c r="H125" s="107"/>
      <c r="I125" s="147">
        <f t="shared" si="29"/>
        <v>0</v>
      </c>
      <c r="J125" s="214"/>
      <c r="K125" s="147">
        <f t="shared" si="30"/>
        <v>0</v>
      </c>
      <c r="L125" s="214"/>
      <c r="M125" s="147">
        <f t="shared" si="25"/>
        <v>0</v>
      </c>
      <c r="N125" s="214"/>
      <c r="O125" s="147">
        <f t="shared" si="26"/>
        <v>0</v>
      </c>
      <c r="P125" s="75"/>
      <c r="Q125" s="100">
        <f t="shared" si="31"/>
        <v>0</v>
      </c>
      <c r="R125" s="233"/>
      <c r="S125" s="184">
        <f t="shared" si="32"/>
        <v>0</v>
      </c>
      <c r="T125" s="234"/>
      <c r="U125" s="184">
        <f t="shared" si="33"/>
        <v>0</v>
      </c>
      <c r="V125" s="234"/>
      <c r="W125" s="184">
        <f t="shared" si="34"/>
        <v>0</v>
      </c>
      <c r="X125" s="283"/>
      <c r="Y125" s="281">
        <f t="shared" si="35"/>
        <v>0</v>
      </c>
      <c r="Z125" s="183"/>
      <c r="AA125" s="184">
        <f t="shared" si="36"/>
        <v>0</v>
      </c>
      <c r="AB125" s="75"/>
      <c r="AC125" s="100">
        <f t="shared" si="37"/>
        <v>0</v>
      </c>
      <c r="AD125" s="107"/>
      <c r="AE125" s="147">
        <f t="shared" si="38"/>
        <v>0</v>
      </c>
      <c r="AF125" s="107"/>
      <c r="AG125" s="147">
        <f t="shared" si="39"/>
        <v>0</v>
      </c>
      <c r="AH125" s="107"/>
      <c r="AI125" s="147">
        <f t="shared" si="40"/>
        <v>0</v>
      </c>
      <c r="AJ125" s="289">
        <v>5</v>
      </c>
      <c r="AK125" s="146">
        <f t="shared" si="41"/>
        <v>700</v>
      </c>
      <c r="AL125" s="289"/>
      <c r="AM125" s="146">
        <f t="shared" si="42"/>
        <v>0</v>
      </c>
      <c r="AN125" s="289"/>
      <c r="AO125" s="146">
        <f t="shared" si="43"/>
        <v>0</v>
      </c>
      <c r="AP125" s="107"/>
      <c r="AQ125" s="147">
        <f t="shared" si="44"/>
        <v>0</v>
      </c>
      <c r="AR125" s="75"/>
      <c r="AS125" s="100">
        <f t="shared" si="45"/>
        <v>0</v>
      </c>
      <c r="AT125" s="171"/>
      <c r="AU125" s="140">
        <f t="shared" si="46"/>
        <v>0</v>
      </c>
      <c r="AV125" s="83">
        <f t="shared" si="24"/>
        <v>700</v>
      </c>
    </row>
    <row r="126" spans="1:48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3"/>
        <v>0</v>
      </c>
      <c r="F126" s="75"/>
      <c r="G126" s="100">
        <f t="shared" si="28"/>
        <v>0</v>
      </c>
      <c r="H126" s="107"/>
      <c r="I126" s="147">
        <f t="shared" si="29"/>
        <v>0</v>
      </c>
      <c r="J126" s="214"/>
      <c r="K126" s="147">
        <f t="shared" si="30"/>
        <v>0</v>
      </c>
      <c r="L126" s="214"/>
      <c r="M126" s="147">
        <f t="shared" si="25"/>
        <v>0</v>
      </c>
      <c r="N126" s="214"/>
      <c r="O126" s="147">
        <f t="shared" si="26"/>
        <v>0</v>
      </c>
      <c r="P126" s="75"/>
      <c r="Q126" s="100">
        <f t="shared" si="31"/>
        <v>0</v>
      </c>
      <c r="R126" s="233"/>
      <c r="S126" s="184">
        <f t="shared" si="32"/>
        <v>0</v>
      </c>
      <c r="T126" s="234"/>
      <c r="U126" s="184">
        <f t="shared" si="33"/>
        <v>0</v>
      </c>
      <c r="V126" s="234"/>
      <c r="W126" s="184">
        <f t="shared" si="34"/>
        <v>0</v>
      </c>
      <c r="X126" s="283"/>
      <c r="Y126" s="281">
        <f t="shared" si="35"/>
        <v>0</v>
      </c>
      <c r="Z126" s="183"/>
      <c r="AA126" s="184">
        <f t="shared" si="36"/>
        <v>0</v>
      </c>
      <c r="AB126" s="75"/>
      <c r="AC126" s="100">
        <f t="shared" si="37"/>
        <v>0</v>
      </c>
      <c r="AD126" s="107"/>
      <c r="AE126" s="147">
        <f t="shared" si="38"/>
        <v>0</v>
      </c>
      <c r="AF126" s="107"/>
      <c r="AG126" s="147">
        <f t="shared" si="39"/>
        <v>0</v>
      </c>
      <c r="AH126" s="107"/>
      <c r="AI126" s="147">
        <f t="shared" si="40"/>
        <v>0</v>
      </c>
      <c r="AJ126" s="289"/>
      <c r="AK126" s="146">
        <f t="shared" si="41"/>
        <v>0</v>
      </c>
      <c r="AL126" s="289"/>
      <c r="AM126" s="146">
        <f t="shared" si="42"/>
        <v>0</v>
      </c>
      <c r="AN126" s="289"/>
      <c r="AO126" s="146">
        <f t="shared" si="43"/>
        <v>0</v>
      </c>
      <c r="AP126" s="107"/>
      <c r="AQ126" s="147">
        <f t="shared" si="44"/>
        <v>0</v>
      </c>
      <c r="AR126" s="75"/>
      <c r="AS126" s="100">
        <f t="shared" si="45"/>
        <v>0</v>
      </c>
      <c r="AT126" s="171"/>
      <c r="AU126" s="140">
        <f t="shared" si="46"/>
        <v>0</v>
      </c>
      <c r="AV126" s="83">
        <f t="shared" si="24"/>
        <v>0</v>
      </c>
    </row>
    <row r="127" spans="1:48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3"/>
        <v>12</v>
      </c>
      <c r="F127" s="75"/>
      <c r="G127" s="100">
        <f t="shared" si="28"/>
        <v>0</v>
      </c>
      <c r="H127" s="107"/>
      <c r="I127" s="147">
        <f t="shared" si="29"/>
        <v>0</v>
      </c>
      <c r="J127" s="214"/>
      <c r="K127" s="147">
        <f t="shared" si="30"/>
        <v>0</v>
      </c>
      <c r="L127" s="214"/>
      <c r="M127" s="147">
        <f t="shared" si="25"/>
        <v>0</v>
      </c>
      <c r="N127" s="214"/>
      <c r="O127" s="147">
        <f t="shared" si="26"/>
        <v>0</v>
      </c>
      <c r="P127" s="75"/>
      <c r="Q127" s="100">
        <f t="shared" si="31"/>
        <v>0</v>
      </c>
      <c r="R127" s="233"/>
      <c r="S127" s="184">
        <f t="shared" si="32"/>
        <v>0</v>
      </c>
      <c r="T127" s="234"/>
      <c r="U127" s="184">
        <f t="shared" si="33"/>
        <v>0</v>
      </c>
      <c r="V127" s="234"/>
      <c r="W127" s="184">
        <f t="shared" si="34"/>
        <v>0</v>
      </c>
      <c r="X127" s="283"/>
      <c r="Y127" s="281">
        <f t="shared" si="35"/>
        <v>0</v>
      </c>
      <c r="Z127" s="183"/>
      <c r="AA127" s="184">
        <f t="shared" si="36"/>
        <v>0</v>
      </c>
      <c r="AB127" s="75"/>
      <c r="AC127" s="100">
        <f t="shared" si="37"/>
        <v>0</v>
      </c>
      <c r="AD127" s="107"/>
      <c r="AE127" s="147">
        <f t="shared" si="38"/>
        <v>0</v>
      </c>
      <c r="AF127" s="107"/>
      <c r="AG127" s="147">
        <f t="shared" si="39"/>
        <v>0</v>
      </c>
      <c r="AH127" s="107"/>
      <c r="AI127" s="147">
        <f t="shared" si="40"/>
        <v>0</v>
      </c>
      <c r="AJ127" s="289">
        <v>12</v>
      </c>
      <c r="AK127" s="146">
        <f t="shared" si="41"/>
        <v>900</v>
      </c>
      <c r="AL127" s="289"/>
      <c r="AM127" s="146">
        <f t="shared" si="42"/>
        <v>0</v>
      </c>
      <c r="AN127" s="289"/>
      <c r="AO127" s="146">
        <f t="shared" si="43"/>
        <v>0</v>
      </c>
      <c r="AP127" s="107"/>
      <c r="AQ127" s="147">
        <f t="shared" si="44"/>
        <v>0</v>
      </c>
      <c r="AR127" s="75"/>
      <c r="AS127" s="100">
        <f t="shared" si="45"/>
        <v>0</v>
      </c>
      <c r="AT127" s="171"/>
      <c r="AU127" s="140">
        <f t="shared" si="46"/>
        <v>0</v>
      </c>
      <c r="AV127" s="83">
        <f t="shared" si="24"/>
        <v>900</v>
      </c>
    </row>
    <row r="128" spans="1:48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3"/>
        <v>0</v>
      </c>
      <c r="F128" s="75"/>
      <c r="G128" s="100">
        <f t="shared" si="28"/>
        <v>0</v>
      </c>
      <c r="H128" s="107"/>
      <c r="I128" s="147">
        <f t="shared" si="29"/>
        <v>0</v>
      </c>
      <c r="J128" s="214"/>
      <c r="K128" s="147">
        <f t="shared" si="30"/>
        <v>0</v>
      </c>
      <c r="L128" s="214"/>
      <c r="M128" s="147">
        <f t="shared" si="25"/>
        <v>0</v>
      </c>
      <c r="N128" s="214"/>
      <c r="O128" s="147">
        <f t="shared" si="26"/>
        <v>0</v>
      </c>
      <c r="P128" s="75"/>
      <c r="Q128" s="100">
        <f t="shared" si="31"/>
        <v>0</v>
      </c>
      <c r="R128" s="233"/>
      <c r="S128" s="184">
        <f t="shared" si="32"/>
        <v>0</v>
      </c>
      <c r="T128" s="234"/>
      <c r="U128" s="184">
        <f t="shared" si="33"/>
        <v>0</v>
      </c>
      <c r="V128" s="234"/>
      <c r="W128" s="184">
        <f t="shared" si="34"/>
        <v>0</v>
      </c>
      <c r="X128" s="283"/>
      <c r="Y128" s="281">
        <f t="shared" si="35"/>
        <v>0</v>
      </c>
      <c r="Z128" s="183"/>
      <c r="AA128" s="184">
        <f t="shared" si="36"/>
        <v>0</v>
      </c>
      <c r="AB128" s="75"/>
      <c r="AC128" s="100">
        <f t="shared" si="37"/>
        <v>0</v>
      </c>
      <c r="AD128" s="107"/>
      <c r="AE128" s="147">
        <f t="shared" si="38"/>
        <v>0</v>
      </c>
      <c r="AF128" s="107"/>
      <c r="AG128" s="147">
        <f t="shared" si="39"/>
        <v>0</v>
      </c>
      <c r="AH128" s="107"/>
      <c r="AI128" s="147">
        <f t="shared" si="40"/>
        <v>0</v>
      </c>
      <c r="AJ128" s="289"/>
      <c r="AK128" s="146">
        <f t="shared" si="41"/>
        <v>0</v>
      </c>
      <c r="AL128" s="289"/>
      <c r="AM128" s="146">
        <f t="shared" si="42"/>
        <v>0</v>
      </c>
      <c r="AN128" s="289"/>
      <c r="AO128" s="146">
        <f t="shared" si="43"/>
        <v>0</v>
      </c>
      <c r="AP128" s="107"/>
      <c r="AQ128" s="147">
        <f t="shared" si="44"/>
        <v>0</v>
      </c>
      <c r="AR128" s="75"/>
      <c r="AS128" s="100">
        <f t="shared" si="45"/>
        <v>0</v>
      </c>
      <c r="AT128" s="171"/>
      <c r="AU128" s="140">
        <f t="shared" si="46"/>
        <v>0</v>
      </c>
      <c r="AV128" s="83">
        <f t="shared" si="24"/>
        <v>0</v>
      </c>
    </row>
    <row r="129" spans="1:49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3"/>
        <v>0</v>
      </c>
      <c r="F129" s="75"/>
      <c r="G129" s="100">
        <f t="shared" si="28"/>
        <v>0</v>
      </c>
      <c r="H129" s="107"/>
      <c r="I129" s="147">
        <f t="shared" si="29"/>
        <v>0</v>
      </c>
      <c r="J129" s="214"/>
      <c r="K129" s="147">
        <f t="shared" si="30"/>
        <v>0</v>
      </c>
      <c r="L129" s="214"/>
      <c r="M129" s="147">
        <f t="shared" si="25"/>
        <v>0</v>
      </c>
      <c r="N129" s="214"/>
      <c r="O129" s="147">
        <f t="shared" si="26"/>
        <v>0</v>
      </c>
      <c r="P129" s="75"/>
      <c r="Q129" s="100">
        <f t="shared" si="31"/>
        <v>0</v>
      </c>
      <c r="R129" s="233"/>
      <c r="S129" s="184">
        <f t="shared" si="32"/>
        <v>0</v>
      </c>
      <c r="T129" s="234"/>
      <c r="U129" s="184">
        <f t="shared" si="33"/>
        <v>0</v>
      </c>
      <c r="V129" s="234"/>
      <c r="W129" s="184">
        <f t="shared" si="34"/>
        <v>0</v>
      </c>
      <c r="X129" s="283"/>
      <c r="Y129" s="281">
        <f t="shared" si="35"/>
        <v>0</v>
      </c>
      <c r="Z129" s="183"/>
      <c r="AA129" s="184">
        <f t="shared" si="36"/>
        <v>0</v>
      </c>
      <c r="AB129" s="75"/>
      <c r="AC129" s="100">
        <f t="shared" si="37"/>
        <v>0</v>
      </c>
      <c r="AD129" s="107"/>
      <c r="AE129" s="147">
        <f t="shared" si="38"/>
        <v>0</v>
      </c>
      <c r="AF129" s="107"/>
      <c r="AG129" s="147">
        <f t="shared" si="39"/>
        <v>0</v>
      </c>
      <c r="AH129" s="107"/>
      <c r="AI129" s="147">
        <f t="shared" si="40"/>
        <v>0</v>
      </c>
      <c r="AJ129" s="289"/>
      <c r="AK129" s="146">
        <f t="shared" si="41"/>
        <v>0</v>
      </c>
      <c r="AL129" s="289"/>
      <c r="AM129" s="146">
        <f t="shared" si="42"/>
        <v>0</v>
      </c>
      <c r="AN129" s="289"/>
      <c r="AO129" s="146">
        <f t="shared" si="43"/>
        <v>0</v>
      </c>
      <c r="AP129" s="107"/>
      <c r="AQ129" s="147">
        <f t="shared" si="44"/>
        <v>0</v>
      </c>
      <c r="AR129" s="75"/>
      <c r="AS129" s="100">
        <f t="shared" si="45"/>
        <v>0</v>
      </c>
      <c r="AT129" s="171"/>
      <c r="AU129" s="140">
        <f t="shared" si="46"/>
        <v>0</v>
      </c>
      <c r="AV129" s="83">
        <f t="shared" si="24"/>
        <v>0</v>
      </c>
    </row>
    <row r="130" spans="1:49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3"/>
        <v>7.5</v>
      </c>
      <c r="F130" s="75"/>
      <c r="G130" s="100">
        <f t="shared" si="28"/>
        <v>0</v>
      </c>
      <c r="H130" s="107"/>
      <c r="I130" s="147">
        <f t="shared" si="29"/>
        <v>0</v>
      </c>
      <c r="J130" s="214"/>
      <c r="K130" s="147">
        <f t="shared" si="30"/>
        <v>0</v>
      </c>
      <c r="L130" s="214"/>
      <c r="M130" s="147">
        <f t="shared" si="25"/>
        <v>0</v>
      </c>
      <c r="N130" s="214"/>
      <c r="O130" s="147">
        <f t="shared" si="26"/>
        <v>0</v>
      </c>
      <c r="P130" s="75"/>
      <c r="Q130" s="100">
        <f t="shared" si="31"/>
        <v>0</v>
      </c>
      <c r="R130" s="233"/>
      <c r="S130" s="184">
        <f t="shared" si="32"/>
        <v>0</v>
      </c>
      <c r="T130" s="234"/>
      <c r="U130" s="184">
        <f t="shared" si="33"/>
        <v>0</v>
      </c>
      <c r="V130" s="234">
        <v>7.5</v>
      </c>
      <c r="W130" s="184">
        <f t="shared" si="34"/>
        <v>562.5</v>
      </c>
      <c r="X130" s="283"/>
      <c r="Y130" s="281">
        <f t="shared" si="35"/>
        <v>0</v>
      </c>
      <c r="Z130" s="183"/>
      <c r="AA130" s="184">
        <f t="shared" si="36"/>
        <v>0</v>
      </c>
      <c r="AB130" s="75"/>
      <c r="AC130" s="100">
        <f t="shared" si="37"/>
        <v>0</v>
      </c>
      <c r="AD130" s="107"/>
      <c r="AE130" s="147">
        <f t="shared" si="38"/>
        <v>0</v>
      </c>
      <c r="AF130" s="107"/>
      <c r="AG130" s="147">
        <f t="shared" si="39"/>
        <v>0</v>
      </c>
      <c r="AH130" s="107"/>
      <c r="AI130" s="147">
        <f t="shared" si="40"/>
        <v>0</v>
      </c>
      <c r="AJ130" s="289"/>
      <c r="AK130" s="146">
        <f t="shared" si="41"/>
        <v>0</v>
      </c>
      <c r="AL130" s="289"/>
      <c r="AM130" s="146">
        <f t="shared" si="42"/>
        <v>0</v>
      </c>
      <c r="AN130" s="289"/>
      <c r="AO130" s="146">
        <f t="shared" si="43"/>
        <v>0</v>
      </c>
      <c r="AP130" s="107"/>
      <c r="AQ130" s="147">
        <f t="shared" si="44"/>
        <v>0</v>
      </c>
      <c r="AR130" s="75"/>
      <c r="AS130" s="100">
        <f t="shared" si="45"/>
        <v>0</v>
      </c>
      <c r="AT130" s="171"/>
      <c r="AU130" s="140">
        <f t="shared" si="46"/>
        <v>0</v>
      </c>
      <c r="AV130" s="83">
        <f t="shared" si="24"/>
        <v>562.5</v>
      </c>
    </row>
    <row r="131" spans="1:49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ref="E131" si="48">F131+H131+J131+L131+N131++V131+Z131+AH131+AP131+P131+R131+T131+AB131+AD131+AF131+AJ131+AR131+AT131+X131+AL131+AN131</f>
        <v>39.25</v>
      </c>
      <c r="F131" s="75"/>
      <c r="G131" s="100">
        <f t="shared" ref="G131" si="49">IF($D131="",0,$D131*F131)</f>
        <v>0</v>
      </c>
      <c r="H131" s="107"/>
      <c r="I131" s="147">
        <f t="shared" ref="I131" si="50">IF($D131="",0,$D131*H131)</f>
        <v>0</v>
      </c>
      <c r="J131" s="214"/>
      <c r="K131" s="147">
        <f t="shared" ref="K131" si="51">IF($D131="",0,$D131*J131)</f>
        <v>0</v>
      </c>
      <c r="L131" s="214"/>
      <c r="M131" s="147">
        <f t="shared" ref="M131" si="52">IF($D131="",0,$D131*L131)</f>
        <v>0</v>
      </c>
      <c r="N131" s="214"/>
      <c r="O131" s="147">
        <f t="shared" ref="O131" si="53">IF($D131="",0,$D131*N131)</f>
        <v>0</v>
      </c>
      <c r="P131" s="75"/>
      <c r="Q131" s="100">
        <f t="shared" ref="Q131" si="54">IF($D131="",0,$D131*P131)</f>
        <v>0</v>
      </c>
      <c r="R131" s="233"/>
      <c r="S131" s="184">
        <f t="shared" ref="S131" si="55">IF($D131="",0,$D131*R131)</f>
        <v>0</v>
      </c>
      <c r="T131" s="234"/>
      <c r="U131" s="184">
        <f t="shared" ref="U131" si="56">IF($D131="",0,$D131*T131)</f>
        <v>0</v>
      </c>
      <c r="V131" s="234"/>
      <c r="W131" s="184">
        <f t="shared" ref="W131" si="57">IF($D131="",0,$D131*V131)</f>
        <v>0</v>
      </c>
      <c r="X131" s="283"/>
      <c r="Y131" s="281">
        <f t="shared" ref="Y131" si="58">IF($D131="",0,$D131*X131)</f>
        <v>0</v>
      </c>
      <c r="Z131" s="183"/>
      <c r="AA131" s="184">
        <f t="shared" ref="AA131" si="59">IF($D131="",0,$D131*Z131)</f>
        <v>0</v>
      </c>
      <c r="AB131" s="75"/>
      <c r="AC131" s="100">
        <f t="shared" ref="AC131" si="60">IF($D131="",0,$D131*AB131)</f>
        <v>0</v>
      </c>
      <c r="AD131" s="107"/>
      <c r="AE131" s="147">
        <f t="shared" ref="AE131" si="61">IF($D131="",0,$D131*AD131)</f>
        <v>0</v>
      </c>
      <c r="AF131" s="107"/>
      <c r="AG131" s="147">
        <f t="shared" ref="AG131" si="62">IF($D131="",0,$D131*AF131)</f>
        <v>0</v>
      </c>
      <c r="AH131" s="107"/>
      <c r="AI131" s="147">
        <f t="shared" ref="AI131" si="63">IF($D131="",0,$D131*AH131)</f>
        <v>0</v>
      </c>
      <c r="AJ131" s="289">
        <v>39.25</v>
      </c>
      <c r="AK131" s="146">
        <f t="shared" ref="AK131" si="64">IF($D131="",0,$D131*AJ131)</f>
        <v>4631.5</v>
      </c>
      <c r="AL131" s="289"/>
      <c r="AM131" s="146">
        <f t="shared" ref="AM131" si="65">IF($D131="",0,$D131*AL131)</f>
        <v>0</v>
      </c>
      <c r="AN131" s="289"/>
      <c r="AO131" s="146">
        <f t="shared" ref="AO131" si="66">IF($D131="",0,$D131*AN131)</f>
        <v>0</v>
      </c>
      <c r="AP131" s="107"/>
      <c r="AQ131" s="147">
        <f t="shared" ref="AQ131" si="67">IF($D131="",0,$D131*AP131)</f>
        <v>0</v>
      </c>
      <c r="AR131" s="75"/>
      <c r="AS131" s="100">
        <f t="shared" ref="AS131" si="68">IF($D131="",0,$D131*AR131)</f>
        <v>0</v>
      </c>
      <c r="AT131" s="171"/>
      <c r="AU131" s="140">
        <f t="shared" ref="AU131" si="69">IF($D131="",0,$D131*AT131)</f>
        <v>0</v>
      </c>
      <c r="AV131" s="83">
        <f t="shared" ref="AV131" si="70">IF(D131="",0,D131*E131)</f>
        <v>4631.5</v>
      </c>
    </row>
    <row r="132" spans="1:49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ref="E132" si="71">F132+H132+J132+L132+N132++V132+Z132+AH132+AP132+P132+R132+T132+AB132+AD132+AF132+AJ132+AR132+AT132+X132+AL132+AN132</f>
        <v>7.5</v>
      </c>
      <c r="F132" s="75"/>
      <c r="G132" s="100">
        <f t="shared" ref="G132" si="72">IF($D132="",0,$D132*F132)</f>
        <v>0</v>
      </c>
      <c r="H132" s="107"/>
      <c r="I132" s="147">
        <f t="shared" ref="I132" si="73">IF($D132="",0,$D132*H132)</f>
        <v>0</v>
      </c>
      <c r="J132" s="214"/>
      <c r="K132" s="147">
        <f t="shared" ref="K132" si="74">IF($D132="",0,$D132*J132)</f>
        <v>0</v>
      </c>
      <c r="L132" s="214"/>
      <c r="M132" s="147">
        <f t="shared" ref="M132" si="75">IF($D132="",0,$D132*L132)</f>
        <v>0</v>
      </c>
      <c r="N132" s="214"/>
      <c r="O132" s="147">
        <f t="shared" ref="O132" si="76">IF($D132="",0,$D132*N132)</f>
        <v>0</v>
      </c>
      <c r="P132" s="75"/>
      <c r="Q132" s="100">
        <f t="shared" ref="Q132" si="77">IF($D132="",0,$D132*P132)</f>
        <v>0</v>
      </c>
      <c r="R132" s="233"/>
      <c r="S132" s="184">
        <f t="shared" ref="S132" si="78">IF($D132="",0,$D132*R132)</f>
        <v>0</v>
      </c>
      <c r="T132" s="234"/>
      <c r="U132" s="184">
        <f t="shared" ref="U132" si="79">IF($D132="",0,$D132*T132)</f>
        <v>0</v>
      </c>
      <c r="V132" s="234"/>
      <c r="W132" s="184">
        <f t="shared" ref="W132" si="80">IF($D132="",0,$D132*V132)</f>
        <v>0</v>
      </c>
      <c r="X132" s="283"/>
      <c r="Y132" s="281">
        <f t="shared" ref="Y132" si="81">IF($D132="",0,$D132*X132)</f>
        <v>0</v>
      </c>
      <c r="Z132" s="183"/>
      <c r="AA132" s="184">
        <f t="shared" ref="AA132" si="82">IF($D132="",0,$D132*Z132)</f>
        <v>0</v>
      </c>
      <c r="AB132" s="75"/>
      <c r="AC132" s="100">
        <f t="shared" ref="AC132" si="83">IF($D132="",0,$D132*AB132)</f>
        <v>0</v>
      </c>
      <c r="AD132" s="107"/>
      <c r="AE132" s="147">
        <f t="shared" ref="AE132" si="84">IF($D132="",0,$D132*AD132)</f>
        <v>0</v>
      </c>
      <c r="AF132" s="107"/>
      <c r="AG132" s="147">
        <f t="shared" ref="AG132" si="85">IF($D132="",0,$D132*AF132)</f>
        <v>0</v>
      </c>
      <c r="AH132" s="107"/>
      <c r="AI132" s="147">
        <f t="shared" ref="AI132" si="86">IF($D132="",0,$D132*AH132)</f>
        <v>0</v>
      </c>
      <c r="AJ132" s="289">
        <v>7.5</v>
      </c>
      <c r="AK132" s="146">
        <f t="shared" ref="AK132" si="87">IF($D132="",0,$D132*AJ132)</f>
        <v>450</v>
      </c>
      <c r="AL132" s="289"/>
      <c r="AM132" s="146">
        <f t="shared" ref="AM132" si="88">IF($D132="",0,$D132*AL132)</f>
        <v>0</v>
      </c>
      <c r="AN132" s="289"/>
      <c r="AO132" s="146">
        <f t="shared" ref="AO132" si="89">IF($D132="",0,$D132*AN132)</f>
        <v>0</v>
      </c>
      <c r="AP132" s="107"/>
      <c r="AQ132" s="147">
        <f t="shared" ref="AQ132" si="90">IF($D132="",0,$D132*AP132)</f>
        <v>0</v>
      </c>
      <c r="AR132" s="75"/>
      <c r="AS132" s="100">
        <f t="shared" ref="AS132" si="91">IF($D132="",0,$D132*AR132)</f>
        <v>0</v>
      </c>
      <c r="AT132" s="171"/>
      <c r="AU132" s="140">
        <f t="shared" ref="AU132" si="92">IF($D132="",0,$D132*AT132)</f>
        <v>0</v>
      </c>
      <c r="AV132" s="83">
        <f t="shared" ref="AV132" si="93">IF(D132="",0,D132*E132)</f>
        <v>450</v>
      </c>
    </row>
    <row r="133" spans="1:49" ht="15" customHeight="1">
      <c r="A133" s="85"/>
      <c r="B133" s="14"/>
      <c r="C133" s="18"/>
      <c r="D133" s="19"/>
      <c r="E133" s="20">
        <f t="shared" si="23"/>
        <v>0</v>
      </c>
      <c r="F133" s="75"/>
      <c r="G133" s="100">
        <f t="shared" si="28"/>
        <v>0</v>
      </c>
      <c r="H133" s="107"/>
      <c r="I133" s="147">
        <f t="shared" si="29"/>
        <v>0</v>
      </c>
      <c r="J133" s="214"/>
      <c r="K133" s="147">
        <f t="shared" si="30"/>
        <v>0</v>
      </c>
      <c r="L133" s="214"/>
      <c r="M133" s="147">
        <f t="shared" si="25"/>
        <v>0</v>
      </c>
      <c r="N133" s="214"/>
      <c r="O133" s="147">
        <f t="shared" si="26"/>
        <v>0</v>
      </c>
      <c r="P133" s="75"/>
      <c r="Q133" s="100">
        <f t="shared" si="31"/>
        <v>0</v>
      </c>
      <c r="R133" s="233"/>
      <c r="S133" s="184">
        <f t="shared" si="32"/>
        <v>0</v>
      </c>
      <c r="T133" s="234"/>
      <c r="U133" s="184">
        <f t="shared" si="33"/>
        <v>0</v>
      </c>
      <c r="V133" s="234"/>
      <c r="W133" s="184">
        <f t="shared" si="34"/>
        <v>0</v>
      </c>
      <c r="X133" s="283"/>
      <c r="Y133" s="281">
        <f t="shared" si="35"/>
        <v>0</v>
      </c>
      <c r="Z133" s="183"/>
      <c r="AA133" s="184">
        <f t="shared" si="36"/>
        <v>0</v>
      </c>
      <c r="AB133" s="75"/>
      <c r="AC133" s="100">
        <f t="shared" si="37"/>
        <v>0</v>
      </c>
      <c r="AD133" s="107"/>
      <c r="AE133" s="147">
        <f t="shared" si="38"/>
        <v>0</v>
      </c>
      <c r="AF133" s="107"/>
      <c r="AG133" s="147">
        <f t="shared" si="39"/>
        <v>0</v>
      </c>
      <c r="AH133" s="107"/>
      <c r="AI133" s="147">
        <f t="shared" si="40"/>
        <v>0</v>
      </c>
      <c r="AJ133" s="289"/>
      <c r="AK133" s="146">
        <f t="shared" si="41"/>
        <v>0</v>
      </c>
      <c r="AL133" s="289"/>
      <c r="AM133" s="146">
        <f t="shared" si="42"/>
        <v>0</v>
      </c>
      <c r="AN133" s="288"/>
      <c r="AO133" s="146">
        <f t="shared" si="43"/>
        <v>0</v>
      </c>
      <c r="AP133" s="107"/>
      <c r="AQ133" s="147">
        <f t="shared" si="44"/>
        <v>0</v>
      </c>
      <c r="AR133" s="75"/>
      <c r="AS133" s="100">
        <f t="shared" si="45"/>
        <v>0</v>
      </c>
      <c r="AT133" s="171"/>
      <c r="AU133" s="140">
        <f t="shared" si="46"/>
        <v>0</v>
      </c>
      <c r="AV133" s="83">
        <f t="shared" si="24"/>
        <v>0</v>
      </c>
    </row>
    <row r="134" spans="1:49" s="62" customFormat="1" ht="15" customHeight="1">
      <c r="A134" s="86"/>
      <c r="C134" s="63" t="s">
        <v>155</v>
      </c>
      <c r="D134" s="57"/>
      <c r="E134" s="20">
        <f t="shared" si="23"/>
        <v>346</v>
      </c>
      <c r="F134" s="76">
        <f>SUM(F12:F133)</f>
        <v>0</v>
      </c>
      <c r="G134" s="77"/>
      <c r="H134" s="154">
        <f>SUM(H12:H133)</f>
        <v>0</v>
      </c>
      <c r="I134" s="155"/>
      <c r="J134" s="207">
        <f>SUM(J12:J133)</f>
        <v>0</v>
      </c>
      <c r="K134" s="207"/>
      <c r="L134" s="290">
        <f>SUM(L12:L133)</f>
        <v>44.25</v>
      </c>
      <c r="M134" s="207"/>
      <c r="N134" s="290">
        <f>SUM(N12:N133)</f>
        <v>108.25</v>
      </c>
      <c r="O134" s="207"/>
      <c r="P134" s="76">
        <f>SUM(P12:P133)</f>
        <v>0</v>
      </c>
      <c r="Q134" s="77"/>
      <c r="R134" s="185">
        <f>SUM(R12:R133)</f>
        <v>0</v>
      </c>
      <c r="S134" s="186"/>
      <c r="T134" s="212">
        <f>SUM(T12:T133)</f>
        <v>0</v>
      </c>
      <c r="U134" s="212"/>
      <c r="V134" s="279">
        <f>SUM(V12:V133)</f>
        <v>12.5</v>
      </c>
      <c r="W134" s="212"/>
      <c r="X134" s="284">
        <f>SUM(X12:X133)</f>
        <v>8.5</v>
      </c>
      <c r="Y134" s="212"/>
      <c r="Z134" s="279">
        <f>SUM(Z12:Z133)</f>
        <v>0</v>
      </c>
      <c r="AA134" s="212"/>
      <c r="AB134" s="76">
        <f>SUM(AB12:AB133)</f>
        <v>0</v>
      </c>
      <c r="AC134" s="77"/>
      <c r="AD134" s="154">
        <f>SUM(AD12:AD133)</f>
        <v>0</v>
      </c>
      <c r="AE134" s="155"/>
      <c r="AF134" s="154">
        <f>SUM(AF12:AF133)</f>
        <v>0</v>
      </c>
      <c r="AG134" s="155"/>
      <c r="AH134" s="285">
        <f>SUM(AH12:AH133)</f>
        <v>21</v>
      </c>
      <c r="AI134" s="155"/>
      <c r="AJ134" s="207">
        <f>SUM(AJ12:AJ133)</f>
        <v>115.5</v>
      </c>
      <c r="AK134" s="207"/>
      <c r="AL134" s="207">
        <f>SUM(AL12:AL133)</f>
        <v>0</v>
      </c>
      <c r="AM134" s="207"/>
      <c r="AN134" s="207">
        <f>SUM(AN12:AN133)</f>
        <v>0</v>
      </c>
      <c r="AO134" s="207"/>
      <c r="AP134" s="285">
        <f>SUM(AP12:AP133)</f>
        <v>36</v>
      </c>
      <c r="AQ134" s="155"/>
      <c r="AR134" s="76">
        <f>SUM(AR12:AR133)</f>
        <v>0</v>
      </c>
      <c r="AS134" s="77"/>
      <c r="AT134" s="77">
        <f>SUM(AT12:AT133)</f>
        <v>0</v>
      </c>
      <c r="AU134" s="77"/>
      <c r="AV134" s="77"/>
    </row>
    <row r="135" spans="1:49" ht="9.75" customHeight="1">
      <c r="A135" s="87"/>
      <c r="B135" s="40"/>
      <c r="C135" s="69"/>
      <c r="D135" s="70"/>
      <c r="E135" s="70"/>
      <c r="F135" s="78"/>
      <c r="G135" s="79"/>
      <c r="H135" s="156"/>
      <c r="I135" s="157"/>
      <c r="J135" s="208"/>
      <c r="K135" s="208"/>
      <c r="L135" s="208"/>
      <c r="M135" s="208"/>
      <c r="N135" s="208"/>
      <c r="O135" s="208"/>
      <c r="P135" s="78"/>
      <c r="Q135" s="79"/>
      <c r="R135" s="187"/>
      <c r="S135" s="188"/>
      <c r="T135" s="213"/>
      <c r="U135" s="213"/>
      <c r="V135" s="213"/>
      <c r="W135" s="213"/>
      <c r="X135" s="213"/>
      <c r="Y135" s="213"/>
      <c r="Z135" s="213"/>
      <c r="AA135" s="213"/>
      <c r="AB135" s="78"/>
      <c r="AC135" s="79"/>
      <c r="AD135" s="156"/>
      <c r="AE135" s="157"/>
      <c r="AF135" s="156"/>
      <c r="AG135" s="157"/>
      <c r="AH135" s="156"/>
      <c r="AI135" s="157"/>
      <c r="AJ135" s="208"/>
      <c r="AK135" s="208"/>
      <c r="AL135" s="208"/>
      <c r="AM135" s="208"/>
      <c r="AN135" s="208"/>
      <c r="AO135" s="208"/>
      <c r="AP135" s="156"/>
      <c r="AQ135" s="157"/>
      <c r="AR135" s="78"/>
      <c r="AS135" s="79"/>
      <c r="AT135" s="70"/>
      <c r="AU135" s="70"/>
      <c r="AV135" s="70"/>
      <c r="AW135" s="65"/>
    </row>
    <row r="136" spans="1:49" s="14" customFormat="1" ht="15" customHeight="1">
      <c r="A136" s="159"/>
      <c r="B136" s="159"/>
      <c r="C136" s="67" t="s">
        <v>156</v>
      </c>
      <c r="D136" s="160"/>
      <c r="E136" s="161"/>
      <c r="F136" s="80"/>
      <c r="G136" s="81">
        <f ca="1">SUM(G12:G135)</f>
        <v>0</v>
      </c>
      <c r="H136" s="80"/>
      <c r="I136" s="81">
        <f ca="1">SUM(I12:I135)</f>
        <v>0</v>
      </c>
      <c r="J136" s="97"/>
      <c r="K136" s="97">
        <f ca="1">SUM(K12:K135)</f>
        <v>0</v>
      </c>
      <c r="L136" s="97"/>
      <c r="M136" s="305">
        <f ca="1">SUM(M12:M135)</f>
        <v>3318.75</v>
      </c>
      <c r="N136" s="97"/>
      <c r="O136" s="305">
        <f ca="1">SUM(O12:O135)</f>
        <v>13279</v>
      </c>
      <c r="P136" s="80"/>
      <c r="Q136" s="81">
        <f ca="1">SUM(Q12:Q135)</f>
        <v>0</v>
      </c>
      <c r="R136" s="80"/>
      <c r="S136" s="81">
        <f ca="1">SUM(S12:S135)</f>
        <v>0</v>
      </c>
      <c r="T136" s="97"/>
      <c r="U136" s="97">
        <f ca="1">SUM(U12:U135)</f>
        <v>0</v>
      </c>
      <c r="V136" s="97"/>
      <c r="W136" s="305">
        <f ca="1">SUM(W12:W135)</f>
        <v>1152.5</v>
      </c>
      <c r="X136" s="280"/>
      <c r="Y136" s="305">
        <f ca="1">SUM(Y12:Y135)</f>
        <v>971.5</v>
      </c>
      <c r="Z136" s="97"/>
      <c r="AA136" s="305">
        <f ca="1">SUM(AA12:AA135)</f>
        <v>0</v>
      </c>
      <c r="AB136" s="80"/>
      <c r="AC136" s="81">
        <f ca="1">SUM(AC12:AC135)</f>
        <v>0</v>
      </c>
      <c r="AD136" s="80"/>
      <c r="AE136" s="81">
        <f ca="1">SUM(AE12:AE135)</f>
        <v>0</v>
      </c>
      <c r="AF136" s="80"/>
      <c r="AG136" s="81">
        <f ca="1">SUM(AG12:AG135)</f>
        <v>0</v>
      </c>
      <c r="AH136" s="80"/>
      <c r="AI136" s="307">
        <f ca="1">SUM(AI12:AI135)</f>
        <v>1132.5</v>
      </c>
      <c r="AJ136" s="305"/>
      <c r="AK136" s="305">
        <f ca="1">SUM(AK12:AK135)</f>
        <v>11539.5</v>
      </c>
      <c r="AL136" s="280"/>
      <c r="AM136" s="305">
        <f ca="1">SUM(AM12:AM135)</f>
        <v>0</v>
      </c>
      <c r="AN136" s="280"/>
      <c r="AO136" s="305">
        <f ca="1">SUM(AO12:AO135)</f>
        <v>0</v>
      </c>
      <c r="AP136" s="80"/>
      <c r="AQ136" s="307">
        <f ca="1">SUM(AQ12:AQ135)</f>
        <v>4222.5</v>
      </c>
      <c r="AR136" s="80"/>
      <c r="AS136" s="81">
        <f ca="1">SUM(AS12:AS135)</f>
        <v>0</v>
      </c>
      <c r="AT136" s="81"/>
      <c r="AU136" s="81">
        <f ca="1">SUM(AU12:AU135)</f>
        <v>0</v>
      </c>
      <c r="AV136" s="81">
        <f ca="1">SUM(AV13:AV135)</f>
        <v>35616.25</v>
      </c>
    </row>
    <row r="137" spans="1:49">
      <c r="C137" s="41" t="s">
        <v>25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2">
        <f ca="1">SUM(G136:AU136)</f>
        <v>35616.25</v>
      </c>
    </row>
    <row r="138" spans="1:49">
      <c r="C138" s="56"/>
      <c r="F138" s="56"/>
      <c r="G138" s="56"/>
      <c r="H138" s="158"/>
      <c r="I138" s="158"/>
      <c r="J138" s="158"/>
      <c r="K138" s="158"/>
      <c r="L138" s="158"/>
      <c r="M138" s="158"/>
      <c r="N138" s="158"/>
      <c r="O138" s="158"/>
      <c r="P138" s="56"/>
      <c r="Q138" s="56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56"/>
      <c r="AC138" s="56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56"/>
      <c r="AS138" s="56"/>
      <c r="AT138" s="56"/>
      <c r="AU138" s="56"/>
    </row>
    <row r="139" spans="1:49">
      <c r="A139" s="218"/>
      <c r="AV139" s="19"/>
    </row>
    <row r="141" spans="1:49">
      <c r="AV141" s="19">
        <f ca="1">SUM(F136:AU136)</f>
        <v>35616.25</v>
      </c>
    </row>
    <row r="143" spans="1:49">
      <c r="S143" s="193">
        <f>SUM(S139:S142)</f>
        <v>0</v>
      </c>
      <c r="AP143" s="127" t="s">
        <v>412</v>
      </c>
    </row>
    <row r="148" spans="48:48">
      <c r="AV148" s="21">
        <f>SUM(AV146-AV145)</f>
        <v>0</v>
      </c>
    </row>
  </sheetData>
  <autoFilter ref="A12:AV136" xr:uid="{00000000-0009-0000-0000-000055000000}"/>
  <mergeCells count="23">
    <mergeCell ref="AL10:AM10"/>
    <mergeCell ref="AN10:AO10"/>
    <mergeCell ref="AP10:AQ10"/>
    <mergeCell ref="AR10:AS10"/>
    <mergeCell ref="AT10:AU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5500-000000000000}">
      <formula1>Jahr</formula1>
    </dataValidation>
    <dataValidation type="list" allowBlank="1" showInputMessage="1" showErrorMessage="1" sqref="C12" xr:uid="{00000000-0002-0000-5500-000001000000}">
      <formula1>Kategorie</formula1>
    </dataValidation>
    <dataValidation type="list" allowBlank="1" showInputMessage="1" showErrorMessage="1" sqref="A13:A136" xr:uid="{00000000-0002-0000-55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>
    <tabColor rgb="FFFF0000"/>
    <pageSetUpPr fitToPage="1"/>
  </sheetPr>
  <dimension ref="A1:AX148"/>
  <sheetViews>
    <sheetView topLeftCell="A104" zoomScale="120" zoomScaleNormal="120" zoomScaleSheetLayoutView="100" workbookViewId="0">
      <pane xSplit="1" topLeftCell="AE1" activePane="topRight" state="frozen"/>
      <selection pane="topRight" activeCell="N77" sqref="N77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3" width="9.7109375" style="127" customWidth="1"/>
    <col min="44" max="47" width="9.7109375" style="21" customWidth="1"/>
    <col min="48" max="48" width="11.85546875" style="21" customWidth="1"/>
    <col min="49" max="49" width="9.7109375" customWidth="1"/>
  </cols>
  <sheetData>
    <row r="1" spans="1:50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3"/>
      <c r="AS1" s="3"/>
      <c r="AT1" s="3"/>
      <c r="AU1" s="3"/>
      <c r="AV1" s="3"/>
      <c r="AW1" s="3"/>
    </row>
    <row r="2" spans="1:50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</row>
    <row r="3" spans="1:50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</row>
    <row r="4" spans="1:50" s="15" customFormat="1" ht="15">
      <c r="A4" s="106" t="s">
        <v>159</v>
      </c>
      <c r="B4" s="336" t="str">
        <f>IF(Vertragsdaten!B6="","",Vertragsdaten!B6)</f>
        <v>EP SIEP</v>
      </c>
      <c r="C4" s="336"/>
      <c r="D4" s="336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59"/>
      <c r="AS4" s="59"/>
      <c r="AT4" s="59"/>
      <c r="AU4" s="59"/>
      <c r="AV4" s="59"/>
      <c r="AW4" s="59"/>
    </row>
    <row r="5" spans="1:50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</row>
    <row r="6" spans="1:50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84"/>
      <c r="AW6" s="84"/>
    </row>
    <row r="7" spans="1:50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V7" s="64"/>
      <c r="AW7" s="64"/>
    </row>
    <row r="8" spans="1:50" s="8" customFormat="1" ht="15">
      <c r="A8" s="106" t="s">
        <v>161</v>
      </c>
      <c r="B8" s="354">
        <v>44986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84"/>
      <c r="AW8" s="84"/>
    </row>
    <row r="9" spans="1:50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/>
      <c r="AS9"/>
      <c r="AT9"/>
      <c r="AU9"/>
      <c r="AV9"/>
    </row>
    <row r="10" spans="1:50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52" t="s">
        <v>196</v>
      </c>
      <c r="AS10" s="353"/>
      <c r="AT10" s="352" t="s">
        <v>297</v>
      </c>
      <c r="AU10" s="353"/>
      <c r="AV10"/>
    </row>
    <row r="11" spans="1:50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72"/>
      <c r="AS11" s="73"/>
      <c r="AT11" s="66"/>
      <c r="AU11" s="66"/>
      <c r="AV11"/>
    </row>
    <row r="12" spans="1:50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82" t="s">
        <v>23</v>
      </c>
      <c r="AS12" s="13" t="s">
        <v>157</v>
      </c>
      <c r="AT12" s="13" t="s">
        <v>23</v>
      </c>
      <c r="AU12" s="13" t="s">
        <v>157</v>
      </c>
      <c r="AV12" s="61" t="s">
        <v>154</v>
      </c>
    </row>
    <row r="13" spans="1:50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F13+H13+J13+L13+N13++V13+Z13+AH13+AP13+P13+R13+T13+AB13+AD13+AF13+AJ13+AR13+AT13+X13+AL13+AN13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0"/>
      <c r="AS13" s="99">
        <f ca="1">IF($D13="",0,$D13*AR13)</f>
        <v>0</v>
      </c>
      <c r="AT13" s="171"/>
      <c r="AU13" s="140">
        <f ca="1">IF($D13="",0,$D13*AT13)</f>
        <v>0</v>
      </c>
      <c r="AV13" s="83">
        <f t="shared" ref="AV13:AV82" ca="1" si="1">IF(D13="",0,D13*E13)</f>
        <v>0</v>
      </c>
      <c r="AX13" s="71"/>
    </row>
    <row r="14" spans="1:50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F14+H14+J14+L14+N14++V14+Z14+AH14+AP14+P14+R14+T14+AB14+AD14+AF14+AJ14+AR14+AT14+X14+AL14+AN14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04"/>
      <c r="AS14" s="100">
        <f t="shared" ref="AS14:AS88" ca="1" si="21">IF($D14="",0,$D14*AR14)</f>
        <v>0</v>
      </c>
      <c r="AT14" s="171"/>
      <c r="AU14" s="140">
        <f ca="1">IF($D14="",0,$D14*AT14)</f>
        <v>0</v>
      </c>
      <c r="AV14" s="83">
        <f t="shared" ca="1" si="1"/>
        <v>0</v>
      </c>
    </row>
    <row r="15" spans="1:50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04"/>
      <c r="AS15" s="100">
        <f t="shared" ca="1" si="21"/>
        <v>0</v>
      </c>
      <c r="AT15" s="171"/>
      <c r="AU15" s="140">
        <f ca="1">IF($D15="",0,$D15*AT15)</f>
        <v>0</v>
      </c>
      <c r="AV15" s="83">
        <f t="shared" ca="1" si="1"/>
        <v>0</v>
      </c>
    </row>
    <row r="16" spans="1:50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1.75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1.75</v>
      </c>
      <c r="W16" s="147">
        <f t="shared" ca="1" si="10"/>
        <v>206.5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04"/>
      <c r="AS16" s="100">
        <f t="shared" ca="1" si="21"/>
        <v>0</v>
      </c>
      <c r="AT16" s="171"/>
      <c r="AU16" s="140">
        <f t="shared" ref="AU16:AU88" ca="1" si="22">IF($D16="",0,$D16*AT16)</f>
        <v>0</v>
      </c>
      <c r="AV16" s="83">
        <f t="shared" ca="1" si="1"/>
        <v>206.5</v>
      </c>
    </row>
    <row r="17" spans="1:48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04"/>
      <c r="AS17" s="100">
        <f t="shared" ca="1" si="21"/>
        <v>0</v>
      </c>
      <c r="AT17" s="171"/>
      <c r="AU17" s="140">
        <f t="shared" ca="1" si="22"/>
        <v>0</v>
      </c>
      <c r="AV17" s="83">
        <f t="shared" ca="1" si="1"/>
        <v>0</v>
      </c>
    </row>
    <row r="18" spans="1:48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04"/>
      <c r="AS18" s="100">
        <f t="shared" si="21"/>
        <v>0</v>
      </c>
      <c r="AT18" s="171"/>
      <c r="AU18" s="140">
        <f>IF($D18="",0,$D18*AT18)</f>
        <v>0</v>
      </c>
      <c r="AV18" s="83">
        <f t="shared" si="1"/>
        <v>0</v>
      </c>
    </row>
    <row r="19" spans="1:48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58.75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f>0.5+30</f>
        <v>30.5</v>
      </c>
      <c r="O19" s="147">
        <f t="shared" ca="1" si="6"/>
        <v>4270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>
        <v>0.25</v>
      </c>
      <c r="AA19" s="147">
        <f t="shared" ca="1" si="12"/>
        <v>35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>
        <v>8.25</v>
      </c>
      <c r="AK19" s="147">
        <f t="shared" ca="1" si="17"/>
        <v>1155</v>
      </c>
      <c r="AL19" s="288"/>
      <c r="AM19" s="147">
        <f t="shared" ca="1" si="18"/>
        <v>0</v>
      </c>
      <c r="AN19" s="288">
        <v>1.25</v>
      </c>
      <c r="AO19" s="147">
        <f t="shared" ca="1" si="19"/>
        <v>175</v>
      </c>
      <c r="AP19" s="122">
        <f>0.25+18.25</f>
        <v>18.5</v>
      </c>
      <c r="AQ19" s="147">
        <f t="shared" ca="1" si="20"/>
        <v>2590</v>
      </c>
      <c r="AR19" s="104"/>
      <c r="AS19" s="100">
        <f t="shared" ca="1" si="21"/>
        <v>0</v>
      </c>
      <c r="AT19" s="171"/>
      <c r="AU19" s="140">
        <f ca="1">IF($D19="",0,$D19*AT19)</f>
        <v>0</v>
      </c>
      <c r="AV19" s="83">
        <f t="shared" ca="1" si="1"/>
        <v>8225</v>
      </c>
    </row>
    <row r="20" spans="1:48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04"/>
      <c r="AS20" s="100">
        <f t="shared" ca="1" si="21"/>
        <v>0</v>
      </c>
      <c r="AT20" s="171"/>
      <c r="AU20" s="140">
        <f t="shared" ca="1" si="22"/>
        <v>0</v>
      </c>
      <c r="AV20" s="83">
        <f t="shared" ca="1" si="1"/>
        <v>0</v>
      </c>
    </row>
    <row r="21" spans="1:48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04"/>
      <c r="AS21" s="100">
        <f t="shared" ca="1" si="21"/>
        <v>0</v>
      </c>
      <c r="AT21" s="171"/>
      <c r="AU21" s="140">
        <f t="shared" ca="1" si="22"/>
        <v>0</v>
      </c>
      <c r="AV21" s="83">
        <f t="shared" ca="1" si="1"/>
        <v>0</v>
      </c>
    </row>
    <row r="22" spans="1:48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17.25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>
        <v>1</v>
      </c>
      <c r="O22" s="147">
        <f t="shared" ca="1" si="6"/>
        <v>118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>
        <v>11</v>
      </c>
      <c r="AK22" s="147">
        <f t="shared" ca="1" si="17"/>
        <v>1298</v>
      </c>
      <c r="AL22" s="288"/>
      <c r="AM22" s="147">
        <f t="shared" ca="1" si="18"/>
        <v>0</v>
      </c>
      <c r="AN22" s="288">
        <v>5.25</v>
      </c>
      <c r="AO22" s="147">
        <f t="shared" ca="1" si="19"/>
        <v>619.5</v>
      </c>
      <c r="AP22" s="122"/>
      <c r="AQ22" s="147">
        <f t="shared" ca="1" si="20"/>
        <v>0</v>
      </c>
      <c r="AR22" s="104"/>
      <c r="AS22" s="100">
        <f t="shared" ca="1" si="21"/>
        <v>0</v>
      </c>
      <c r="AT22" s="171"/>
      <c r="AU22" s="140">
        <f t="shared" ca="1" si="22"/>
        <v>0</v>
      </c>
      <c r="AV22" s="83">
        <f t="shared" ca="1" si="1"/>
        <v>2035.5</v>
      </c>
    </row>
    <row r="23" spans="1:48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04"/>
      <c r="AS23" s="100">
        <f t="shared" ca="1" si="21"/>
        <v>0</v>
      </c>
      <c r="AT23" s="171"/>
      <c r="AU23" s="140">
        <f t="shared" ca="1" si="22"/>
        <v>0</v>
      </c>
      <c r="AV23" s="83">
        <f t="shared" ca="1" si="1"/>
        <v>0</v>
      </c>
    </row>
    <row r="24" spans="1:48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04"/>
      <c r="AS24" s="100">
        <f t="shared" ca="1" si="21"/>
        <v>0</v>
      </c>
      <c r="AT24" s="171"/>
      <c r="AU24" s="140">
        <f t="shared" ca="1" si="22"/>
        <v>0</v>
      </c>
      <c r="AV24" s="83">
        <f t="shared" ca="1" si="1"/>
        <v>0</v>
      </c>
    </row>
    <row r="25" spans="1:48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04"/>
      <c r="AS25" s="100">
        <f t="shared" ca="1" si="21"/>
        <v>0</v>
      </c>
      <c r="AT25" s="171"/>
      <c r="AU25" s="140">
        <f t="shared" ca="1" si="22"/>
        <v>0</v>
      </c>
      <c r="AV25" s="83">
        <f t="shared" ca="1" si="1"/>
        <v>0</v>
      </c>
    </row>
    <row r="26" spans="1:48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04"/>
      <c r="AS26" s="100">
        <f t="shared" ca="1" si="21"/>
        <v>0</v>
      </c>
      <c r="AT26" s="171"/>
      <c r="AU26" s="140">
        <f t="shared" ca="1" si="22"/>
        <v>0</v>
      </c>
      <c r="AV26" s="83">
        <f t="shared" ca="1" si="1"/>
        <v>0</v>
      </c>
    </row>
    <row r="27" spans="1:48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04"/>
      <c r="AS27" s="100">
        <f t="shared" si="21"/>
        <v>0</v>
      </c>
      <c r="AT27" s="171"/>
      <c r="AU27" s="140">
        <f t="shared" si="22"/>
        <v>0</v>
      </c>
      <c r="AV27" s="83">
        <f t="shared" si="1"/>
        <v>0</v>
      </c>
    </row>
    <row r="28" spans="1:48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0.75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0.75</v>
      </c>
      <c r="O28" s="147">
        <f t="shared" ca="1" si="6"/>
        <v>105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04"/>
      <c r="AS28" s="100">
        <f t="shared" ca="1" si="21"/>
        <v>0</v>
      </c>
      <c r="AT28" s="171"/>
      <c r="AU28" s="140">
        <f t="shared" ca="1" si="22"/>
        <v>0</v>
      </c>
      <c r="AV28" s="83">
        <f t="shared" ca="1" si="1"/>
        <v>105</v>
      </c>
    </row>
    <row r="29" spans="1:48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04"/>
      <c r="AS29" s="100">
        <f t="shared" ca="1" si="21"/>
        <v>0</v>
      </c>
      <c r="AT29" s="171"/>
      <c r="AU29" s="140">
        <f t="shared" ca="1" si="22"/>
        <v>0</v>
      </c>
      <c r="AV29" s="83">
        <f t="shared" ca="1" si="1"/>
        <v>0</v>
      </c>
    </row>
    <row r="30" spans="1:48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3.25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3.25</v>
      </c>
      <c r="O30" s="147">
        <f t="shared" si="6"/>
        <v>383.5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04"/>
      <c r="AS30" s="100">
        <f t="shared" si="21"/>
        <v>0</v>
      </c>
      <c r="AT30" s="171"/>
      <c r="AU30" s="140">
        <f t="shared" si="22"/>
        <v>0</v>
      </c>
      <c r="AV30" s="83">
        <f t="shared" si="1"/>
        <v>383.5</v>
      </c>
    </row>
    <row r="31" spans="1:48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46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46</v>
      </c>
      <c r="O31" s="147">
        <f t="shared" ca="1" si="6"/>
        <v>5428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04"/>
      <c r="AS31" s="100">
        <f t="shared" ca="1" si="21"/>
        <v>0</v>
      </c>
      <c r="AT31" s="171"/>
      <c r="AU31" s="140">
        <f t="shared" ca="1" si="22"/>
        <v>0</v>
      </c>
      <c r="AV31" s="83">
        <f t="shared" ca="1" si="1"/>
        <v>5428</v>
      </c>
    </row>
    <row r="32" spans="1:48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04"/>
      <c r="AS32" s="100">
        <f t="shared" ca="1" si="21"/>
        <v>0</v>
      </c>
      <c r="AT32" s="171"/>
      <c r="AU32" s="140">
        <f t="shared" ca="1" si="22"/>
        <v>0</v>
      </c>
      <c r="AV32" s="83">
        <f t="shared" ca="1" si="1"/>
        <v>0</v>
      </c>
    </row>
    <row r="33" spans="1:48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04"/>
      <c r="AS33" s="100">
        <f t="shared" ca="1" si="21"/>
        <v>0</v>
      </c>
      <c r="AT33" s="171"/>
      <c r="AU33" s="140">
        <f t="shared" ca="1" si="22"/>
        <v>0</v>
      </c>
      <c r="AV33" s="83">
        <f t="shared" ca="1" si="1"/>
        <v>0</v>
      </c>
    </row>
    <row r="34" spans="1:48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04"/>
      <c r="AS34" s="100">
        <f t="shared" ca="1" si="21"/>
        <v>0</v>
      </c>
      <c r="AT34" s="171"/>
      <c r="AU34" s="140">
        <f t="shared" ca="1" si="22"/>
        <v>0</v>
      </c>
      <c r="AV34" s="83">
        <f t="shared" ca="1" si="1"/>
        <v>0</v>
      </c>
    </row>
    <row r="35" spans="1:48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04"/>
      <c r="AS35" s="100">
        <f t="shared" ca="1" si="21"/>
        <v>0</v>
      </c>
      <c r="AT35" s="171"/>
      <c r="AU35" s="140">
        <f t="shared" ca="1" si="22"/>
        <v>0</v>
      </c>
      <c r="AV35" s="83">
        <f t="shared" ca="1" si="1"/>
        <v>0</v>
      </c>
    </row>
    <row r="36" spans="1:48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04"/>
      <c r="AS36" s="100">
        <f t="shared" ca="1" si="21"/>
        <v>0</v>
      </c>
      <c r="AT36" s="171"/>
      <c r="AU36" s="140">
        <f t="shared" ca="1" si="22"/>
        <v>0</v>
      </c>
      <c r="AV36" s="83">
        <f t="shared" ca="1" si="1"/>
        <v>0</v>
      </c>
    </row>
    <row r="37" spans="1:48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04"/>
      <c r="AS37" s="100">
        <f t="shared" ca="1" si="21"/>
        <v>0</v>
      </c>
      <c r="AT37" s="171"/>
      <c r="AU37" s="140">
        <f t="shared" ca="1" si="22"/>
        <v>0</v>
      </c>
      <c r="AV37" s="83">
        <f t="shared" ca="1" si="1"/>
        <v>0</v>
      </c>
    </row>
    <row r="38" spans="1:48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04"/>
      <c r="AS38" s="100">
        <f t="shared" ca="1" si="21"/>
        <v>0</v>
      </c>
      <c r="AT38" s="171"/>
      <c r="AU38" s="140">
        <f t="shared" ca="1" si="22"/>
        <v>0</v>
      </c>
      <c r="AV38" s="83">
        <f t="shared" ca="1" si="1"/>
        <v>0</v>
      </c>
    </row>
    <row r="39" spans="1:48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04"/>
      <c r="AS39" s="100">
        <f t="shared" ca="1" si="21"/>
        <v>0</v>
      </c>
      <c r="AT39" s="171"/>
      <c r="AU39" s="140">
        <f t="shared" ca="1" si="22"/>
        <v>0</v>
      </c>
      <c r="AV39" s="83">
        <f t="shared" ca="1" si="1"/>
        <v>0</v>
      </c>
    </row>
    <row r="40" spans="1:48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04"/>
      <c r="AS40" s="100">
        <f t="shared" ca="1" si="21"/>
        <v>0</v>
      </c>
      <c r="AT40" s="171"/>
      <c r="AU40" s="140">
        <f t="shared" ca="1" si="22"/>
        <v>0</v>
      </c>
      <c r="AV40" s="83">
        <f t="shared" ca="1" si="1"/>
        <v>0</v>
      </c>
    </row>
    <row r="41" spans="1:48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04"/>
      <c r="AS41" s="100">
        <f t="shared" si="21"/>
        <v>0</v>
      </c>
      <c r="AT41" s="171"/>
      <c r="AU41" s="140">
        <f t="shared" si="22"/>
        <v>0</v>
      </c>
      <c r="AV41" s="83">
        <f t="shared" si="1"/>
        <v>0</v>
      </c>
    </row>
    <row r="42" spans="1:48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04"/>
      <c r="AS42" s="100">
        <f t="shared" ca="1" si="21"/>
        <v>0</v>
      </c>
      <c r="AT42" s="171"/>
      <c r="AU42" s="140">
        <f t="shared" ca="1" si="22"/>
        <v>0</v>
      </c>
      <c r="AV42" s="83">
        <f t="shared" ca="1" si="1"/>
        <v>0</v>
      </c>
    </row>
    <row r="43" spans="1:48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04"/>
      <c r="AS43" s="100">
        <f t="shared" ca="1" si="21"/>
        <v>0</v>
      </c>
      <c r="AT43" s="171"/>
      <c r="AU43" s="140">
        <f t="shared" ca="1" si="22"/>
        <v>0</v>
      </c>
      <c r="AV43" s="83">
        <f t="shared" ca="1" si="1"/>
        <v>0</v>
      </c>
    </row>
    <row r="44" spans="1:48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04"/>
      <c r="AS44" s="100">
        <f t="shared" ca="1" si="21"/>
        <v>0</v>
      </c>
      <c r="AT44" s="171"/>
      <c r="AU44" s="140">
        <f t="shared" ca="1" si="22"/>
        <v>0</v>
      </c>
      <c r="AV44" s="83">
        <f t="shared" ca="1" si="1"/>
        <v>0</v>
      </c>
    </row>
    <row r="45" spans="1:48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04"/>
      <c r="AS45" s="100">
        <f t="shared" ca="1" si="21"/>
        <v>0</v>
      </c>
      <c r="AT45" s="171"/>
      <c r="AU45" s="140">
        <f t="shared" ca="1" si="22"/>
        <v>0</v>
      </c>
      <c r="AV45" s="83">
        <f t="shared" ca="1" si="1"/>
        <v>0</v>
      </c>
    </row>
    <row r="46" spans="1:48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04"/>
      <c r="AS46" s="100">
        <f t="shared" ca="1" si="21"/>
        <v>0</v>
      </c>
      <c r="AT46" s="171"/>
      <c r="AU46" s="140">
        <f t="shared" ca="1" si="22"/>
        <v>0</v>
      </c>
      <c r="AV46" s="83">
        <f t="shared" ca="1" si="1"/>
        <v>0</v>
      </c>
    </row>
    <row r="47" spans="1:48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04"/>
      <c r="AS47" s="100">
        <f t="shared" ca="1" si="21"/>
        <v>0</v>
      </c>
      <c r="AT47" s="171"/>
      <c r="AU47" s="140">
        <f t="shared" ca="1" si="22"/>
        <v>0</v>
      </c>
      <c r="AV47" s="83">
        <f t="shared" ca="1" si="1"/>
        <v>0</v>
      </c>
    </row>
    <row r="48" spans="1:48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04"/>
      <c r="AS48" s="100">
        <f t="shared" si="21"/>
        <v>0</v>
      </c>
      <c r="AT48" s="171"/>
      <c r="AU48" s="140">
        <f t="shared" si="22"/>
        <v>0</v>
      </c>
      <c r="AV48" s="83">
        <f t="shared" si="1"/>
        <v>0</v>
      </c>
    </row>
    <row r="49" spans="1:48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04"/>
      <c r="AS49" s="100">
        <f t="shared" si="21"/>
        <v>0</v>
      </c>
      <c r="AT49" s="171"/>
      <c r="AU49" s="140">
        <f t="shared" si="22"/>
        <v>0</v>
      </c>
      <c r="AV49" s="83">
        <f t="shared" si="1"/>
        <v>0</v>
      </c>
    </row>
    <row r="50" spans="1:48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04"/>
      <c r="AS50" s="100">
        <f t="shared" ca="1" si="21"/>
        <v>0</v>
      </c>
      <c r="AT50" s="171"/>
      <c r="AU50" s="140">
        <f t="shared" ca="1" si="22"/>
        <v>0</v>
      </c>
      <c r="AV50" s="83">
        <f t="shared" ca="1" si="1"/>
        <v>0</v>
      </c>
    </row>
    <row r="51" spans="1:48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04"/>
      <c r="AS51" s="100">
        <f t="shared" si="21"/>
        <v>0</v>
      </c>
      <c r="AT51" s="171"/>
      <c r="AU51" s="140">
        <f t="shared" si="22"/>
        <v>0</v>
      </c>
      <c r="AV51" s="83">
        <f t="shared" si="1"/>
        <v>0</v>
      </c>
    </row>
    <row r="52" spans="1:48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8.75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8.75</v>
      </c>
      <c r="O52" s="147">
        <f t="shared" ca="1" si="6"/>
        <v>1032.5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04"/>
      <c r="AS52" s="100">
        <f t="shared" ca="1" si="21"/>
        <v>0</v>
      </c>
      <c r="AT52" s="171"/>
      <c r="AU52" s="140">
        <f t="shared" ca="1" si="22"/>
        <v>0</v>
      </c>
      <c r="AV52" s="83">
        <f t="shared" ca="1" si="1"/>
        <v>1032.5</v>
      </c>
    </row>
    <row r="53" spans="1:48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04"/>
      <c r="AS53" s="100">
        <f t="shared" si="21"/>
        <v>0</v>
      </c>
      <c r="AT53" s="171"/>
      <c r="AU53" s="140">
        <f t="shared" si="22"/>
        <v>0</v>
      </c>
      <c r="AV53" s="83">
        <f t="shared" si="1"/>
        <v>0</v>
      </c>
    </row>
    <row r="54" spans="1:48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04"/>
      <c r="AS54" s="100">
        <f t="shared" si="21"/>
        <v>0</v>
      </c>
      <c r="AT54" s="171"/>
      <c r="AU54" s="140">
        <f t="shared" si="22"/>
        <v>0</v>
      </c>
      <c r="AV54" s="83">
        <f t="shared" si="1"/>
        <v>0</v>
      </c>
    </row>
    <row r="55" spans="1:48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04"/>
      <c r="AS55" s="100">
        <f t="shared" ca="1" si="21"/>
        <v>0</v>
      </c>
      <c r="AT55" s="171"/>
      <c r="AU55" s="140">
        <f t="shared" ca="1" si="22"/>
        <v>0</v>
      </c>
      <c r="AV55" s="83">
        <f t="shared" ca="1" si="1"/>
        <v>0</v>
      </c>
    </row>
    <row r="56" spans="1:48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04"/>
      <c r="AS56" s="100">
        <f t="shared" si="21"/>
        <v>0</v>
      </c>
      <c r="AT56" s="171"/>
      <c r="AU56" s="140">
        <f t="shared" si="22"/>
        <v>0</v>
      </c>
      <c r="AV56" s="83">
        <f t="shared" si="1"/>
        <v>0</v>
      </c>
    </row>
    <row r="57" spans="1:48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04"/>
      <c r="AS57" s="100">
        <f t="shared" si="21"/>
        <v>0</v>
      </c>
      <c r="AT57" s="171"/>
      <c r="AU57" s="140">
        <f t="shared" si="22"/>
        <v>0</v>
      </c>
      <c r="AV57" s="83">
        <f t="shared" si="1"/>
        <v>0</v>
      </c>
    </row>
    <row r="58" spans="1:48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04"/>
      <c r="AS58" s="100">
        <f t="shared" si="21"/>
        <v>0</v>
      </c>
      <c r="AT58" s="171"/>
      <c r="AU58" s="140">
        <f t="shared" si="22"/>
        <v>0</v>
      </c>
      <c r="AV58" s="83">
        <f t="shared" si="1"/>
        <v>0</v>
      </c>
    </row>
    <row r="59" spans="1:48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04"/>
      <c r="AS59" s="100">
        <f t="shared" ca="1" si="21"/>
        <v>0</v>
      </c>
      <c r="AT59" s="171"/>
      <c r="AU59" s="140">
        <f t="shared" ca="1" si="22"/>
        <v>0</v>
      </c>
      <c r="AV59" s="83">
        <f t="shared" ca="1" si="1"/>
        <v>0</v>
      </c>
    </row>
    <row r="60" spans="1:48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04"/>
      <c r="AS60" s="100">
        <f t="shared" ca="1" si="21"/>
        <v>0</v>
      </c>
      <c r="AT60" s="171"/>
      <c r="AU60" s="140">
        <f t="shared" ca="1" si="22"/>
        <v>0</v>
      </c>
      <c r="AV60" s="83">
        <f t="shared" ca="1" si="1"/>
        <v>0</v>
      </c>
    </row>
    <row r="61" spans="1:48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04"/>
      <c r="AS61" s="100">
        <f t="shared" ca="1" si="21"/>
        <v>0</v>
      </c>
      <c r="AT61" s="171"/>
      <c r="AU61" s="140">
        <f t="shared" ca="1" si="22"/>
        <v>0</v>
      </c>
      <c r="AV61" s="83">
        <f t="shared" ca="1" si="1"/>
        <v>0</v>
      </c>
    </row>
    <row r="62" spans="1:48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04"/>
      <c r="AS62" s="100">
        <f t="shared" ca="1" si="21"/>
        <v>0</v>
      </c>
      <c r="AT62" s="171"/>
      <c r="AU62" s="140">
        <f t="shared" ca="1" si="22"/>
        <v>0</v>
      </c>
      <c r="AV62" s="83">
        <f t="shared" ca="1" si="1"/>
        <v>0</v>
      </c>
    </row>
    <row r="63" spans="1:48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04"/>
      <c r="AS63" s="100">
        <f t="shared" ca="1" si="21"/>
        <v>0</v>
      </c>
      <c r="AT63" s="171"/>
      <c r="AU63" s="140">
        <f t="shared" ca="1" si="22"/>
        <v>0</v>
      </c>
      <c r="AV63" s="83">
        <f t="shared" ca="1" si="1"/>
        <v>0</v>
      </c>
    </row>
    <row r="64" spans="1:48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04"/>
      <c r="AS64" s="100">
        <f t="shared" ca="1" si="21"/>
        <v>0</v>
      </c>
      <c r="AT64" s="171"/>
      <c r="AU64" s="140">
        <f t="shared" ca="1" si="22"/>
        <v>0</v>
      </c>
      <c r="AV64" s="83">
        <f t="shared" ca="1" si="1"/>
        <v>0</v>
      </c>
    </row>
    <row r="65" spans="1:48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1.5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>
        <v>1.5</v>
      </c>
      <c r="M65" s="147">
        <f t="shared" ca="1" si="5"/>
        <v>150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04"/>
      <c r="AS65" s="100">
        <f t="shared" ca="1" si="21"/>
        <v>0</v>
      </c>
      <c r="AT65" s="171"/>
      <c r="AU65" s="140">
        <f t="shared" ca="1" si="22"/>
        <v>0</v>
      </c>
      <c r="AV65" s="83">
        <f t="shared" ca="1" si="1"/>
        <v>150</v>
      </c>
    </row>
    <row r="66" spans="1:48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04"/>
      <c r="AS66" s="100">
        <f t="shared" ca="1" si="21"/>
        <v>0</v>
      </c>
      <c r="AT66" s="171"/>
      <c r="AU66" s="140">
        <f t="shared" ca="1" si="22"/>
        <v>0</v>
      </c>
      <c r="AV66" s="83">
        <f t="shared" ca="1" si="1"/>
        <v>0</v>
      </c>
    </row>
    <row r="67" spans="1:48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04"/>
      <c r="AS67" s="100">
        <f t="shared" ca="1" si="21"/>
        <v>0</v>
      </c>
      <c r="AT67" s="171"/>
      <c r="AU67" s="140">
        <f t="shared" ca="1" si="22"/>
        <v>0</v>
      </c>
      <c r="AV67" s="83">
        <f t="shared" ca="1" si="1"/>
        <v>0</v>
      </c>
    </row>
    <row r="68" spans="1:48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04"/>
      <c r="AS68" s="100">
        <f t="shared" ca="1" si="21"/>
        <v>0</v>
      </c>
      <c r="AT68" s="171"/>
      <c r="AU68" s="140">
        <f t="shared" ca="1" si="22"/>
        <v>0</v>
      </c>
      <c r="AV68" s="83">
        <f t="shared" ca="1" si="1"/>
        <v>0</v>
      </c>
    </row>
    <row r="69" spans="1:48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04"/>
      <c r="AS69" s="100">
        <f t="shared" si="21"/>
        <v>0</v>
      </c>
      <c r="AT69" s="171"/>
      <c r="AU69" s="140">
        <f t="shared" si="22"/>
        <v>0</v>
      </c>
      <c r="AV69" s="83">
        <f t="shared" si="1"/>
        <v>0</v>
      </c>
    </row>
    <row r="70" spans="1:48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04"/>
      <c r="AS70" s="100">
        <f t="shared" si="21"/>
        <v>0</v>
      </c>
      <c r="AT70" s="171"/>
      <c r="AU70" s="140">
        <f t="shared" si="22"/>
        <v>0</v>
      </c>
      <c r="AV70" s="83">
        <f t="shared" si="1"/>
        <v>0</v>
      </c>
    </row>
    <row r="71" spans="1:48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04"/>
      <c r="AS71" s="100">
        <f t="shared" ca="1" si="21"/>
        <v>0</v>
      </c>
      <c r="AT71" s="171"/>
      <c r="AU71" s="140">
        <f t="shared" ca="1" si="22"/>
        <v>0</v>
      </c>
      <c r="AV71" s="83">
        <f t="shared" ca="1" si="1"/>
        <v>0</v>
      </c>
    </row>
    <row r="72" spans="1:48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04"/>
      <c r="AS72" s="100">
        <f t="shared" si="21"/>
        <v>0</v>
      </c>
      <c r="AT72" s="171"/>
      <c r="AU72" s="140">
        <f t="shared" si="22"/>
        <v>0</v>
      </c>
      <c r="AV72" s="83">
        <f t="shared" si="1"/>
        <v>0</v>
      </c>
    </row>
    <row r="73" spans="1:48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04"/>
      <c r="AS73" s="100">
        <f t="shared" si="21"/>
        <v>0</v>
      </c>
      <c r="AT73" s="171"/>
      <c r="AU73" s="140">
        <f t="shared" si="22"/>
        <v>0</v>
      </c>
      <c r="AV73" s="83">
        <f t="shared" si="1"/>
        <v>0</v>
      </c>
    </row>
    <row r="74" spans="1:48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04"/>
      <c r="AS74" s="100">
        <f t="shared" si="21"/>
        <v>0</v>
      </c>
      <c r="AT74" s="171"/>
      <c r="AU74" s="140">
        <f t="shared" si="22"/>
        <v>0</v>
      </c>
      <c r="AV74" s="83">
        <f t="shared" si="1"/>
        <v>0</v>
      </c>
    </row>
    <row r="75" spans="1:48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04"/>
      <c r="AS75" s="100">
        <f t="shared" si="21"/>
        <v>0</v>
      </c>
      <c r="AT75" s="171"/>
      <c r="AU75" s="140">
        <f t="shared" si="22"/>
        <v>0</v>
      </c>
      <c r="AV75" s="83">
        <f t="shared" si="1"/>
        <v>0</v>
      </c>
    </row>
    <row r="76" spans="1:48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04"/>
      <c r="AS76" s="100">
        <f t="shared" ca="1" si="21"/>
        <v>0</v>
      </c>
      <c r="AT76" s="171"/>
      <c r="AU76" s="140">
        <f t="shared" ca="1" si="22"/>
        <v>0</v>
      </c>
      <c r="AV76" s="83">
        <f t="shared" ca="1" si="1"/>
        <v>0</v>
      </c>
    </row>
    <row r="77" spans="1:48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139.75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>
        <v>121.75</v>
      </c>
      <c r="O77" s="147">
        <f t="shared" ca="1" si="6"/>
        <v>12175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>
        <v>18</v>
      </c>
      <c r="AQ77" s="147">
        <f t="shared" ca="1" si="20"/>
        <v>1800</v>
      </c>
      <c r="AR77" s="104"/>
      <c r="AS77" s="100">
        <f t="shared" ca="1" si="21"/>
        <v>0</v>
      </c>
      <c r="AT77" s="171"/>
      <c r="AU77" s="140">
        <f t="shared" ca="1" si="22"/>
        <v>0</v>
      </c>
      <c r="AV77" s="83">
        <f t="shared" ca="1" si="1"/>
        <v>13975</v>
      </c>
    </row>
    <row r="78" spans="1:48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4" si="23">F78+H78+J78+L78+N78++V78+Z78+AH78+AP78+P78+R78+T78+AB78+AD78+AF78+AJ78+AR78+AT78+X78+AL78+AN78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04"/>
      <c r="AS78" s="100">
        <f t="shared" ca="1" si="21"/>
        <v>0</v>
      </c>
      <c r="AT78" s="171"/>
      <c r="AU78" s="140">
        <f t="shared" ca="1" si="22"/>
        <v>0</v>
      </c>
      <c r="AV78" s="83">
        <f t="shared" ca="1" si="1"/>
        <v>0</v>
      </c>
    </row>
    <row r="79" spans="1:48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3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04"/>
      <c r="AS79" s="100">
        <f t="shared" si="21"/>
        <v>0</v>
      </c>
      <c r="AT79" s="171"/>
      <c r="AU79" s="140">
        <f t="shared" si="22"/>
        <v>0</v>
      </c>
      <c r="AV79" s="83">
        <f t="shared" si="1"/>
        <v>0</v>
      </c>
    </row>
    <row r="80" spans="1:48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3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04"/>
      <c r="AS80" s="100">
        <f t="shared" si="21"/>
        <v>0</v>
      </c>
      <c r="AT80" s="171"/>
      <c r="AU80" s="140">
        <f t="shared" si="22"/>
        <v>0</v>
      </c>
      <c r="AV80" s="83">
        <f t="shared" si="1"/>
        <v>0</v>
      </c>
    </row>
    <row r="81" spans="1:48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3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04"/>
      <c r="AS81" s="100">
        <f t="shared" si="21"/>
        <v>0</v>
      </c>
      <c r="AT81" s="171"/>
      <c r="AU81" s="140">
        <f t="shared" si="22"/>
        <v>0</v>
      </c>
      <c r="AV81" s="83">
        <f t="shared" si="1"/>
        <v>0</v>
      </c>
    </row>
    <row r="82" spans="1:48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3"/>
        <v>3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>
        <v>3</v>
      </c>
      <c r="W82" s="147">
        <f t="shared" si="10"/>
        <v>354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04"/>
      <c r="AS82" s="100">
        <f t="shared" si="21"/>
        <v>0</v>
      </c>
      <c r="AT82" s="171"/>
      <c r="AU82" s="140">
        <f t="shared" si="22"/>
        <v>0</v>
      </c>
      <c r="AV82" s="83">
        <f t="shared" si="1"/>
        <v>354</v>
      </c>
    </row>
    <row r="83" spans="1:48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3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04"/>
      <c r="AS83" s="100">
        <f t="shared" si="21"/>
        <v>0</v>
      </c>
      <c r="AT83" s="171"/>
      <c r="AU83" s="140">
        <f t="shared" si="22"/>
        <v>0</v>
      </c>
      <c r="AV83" s="83">
        <f t="shared" ref="AV83:AV133" si="24">IF(D83="",0,D83*E83)</f>
        <v>0</v>
      </c>
    </row>
    <row r="84" spans="1:48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3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3" si="25">IF($D84="",0,$D84*L84)</f>
        <v>0</v>
      </c>
      <c r="N84" s="122"/>
      <c r="O84" s="147">
        <f t="shared" ref="O84:O133" si="26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04"/>
      <c r="AS84" s="100">
        <f t="shared" si="21"/>
        <v>0</v>
      </c>
      <c r="AT84" s="171"/>
      <c r="AU84" s="140">
        <f t="shared" si="22"/>
        <v>0</v>
      </c>
      <c r="AV84" s="83">
        <f t="shared" si="24"/>
        <v>0</v>
      </c>
    </row>
    <row r="85" spans="1:48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3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5"/>
        <v>0</v>
      </c>
      <c r="N85" s="122"/>
      <c r="O85" s="147">
        <f t="shared" si="26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04"/>
      <c r="AS85" s="100">
        <f t="shared" si="21"/>
        <v>0</v>
      </c>
      <c r="AT85" s="171"/>
      <c r="AU85" s="140">
        <f t="shared" si="22"/>
        <v>0</v>
      </c>
      <c r="AV85" s="83">
        <f t="shared" si="24"/>
        <v>0</v>
      </c>
    </row>
    <row r="86" spans="1:48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3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5"/>
        <v>0</v>
      </c>
      <c r="N86" s="122"/>
      <c r="O86" s="147">
        <f t="shared" ca="1" si="26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04"/>
      <c r="AS86" s="100">
        <f t="shared" ca="1" si="21"/>
        <v>0</v>
      </c>
      <c r="AT86" s="171"/>
      <c r="AU86" s="140">
        <f t="shared" ca="1" si="22"/>
        <v>0</v>
      </c>
      <c r="AV86" s="83">
        <f t="shared" ca="1" si="24"/>
        <v>0</v>
      </c>
    </row>
    <row r="87" spans="1:48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3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5"/>
        <v>0</v>
      </c>
      <c r="N87" s="122"/>
      <c r="O87" s="147">
        <f t="shared" ca="1" si="26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04"/>
      <c r="AS87" s="100">
        <f t="shared" ca="1" si="21"/>
        <v>0</v>
      </c>
      <c r="AT87" s="171"/>
      <c r="AU87" s="140">
        <f t="shared" ca="1" si="22"/>
        <v>0</v>
      </c>
      <c r="AV87" s="83">
        <f t="shared" ca="1" si="24"/>
        <v>0</v>
      </c>
    </row>
    <row r="88" spans="1:48" ht="15" customHeight="1">
      <c r="A88" s="91" t="s">
        <v>365</v>
      </c>
      <c r="B88" s="14" t="s">
        <v>66</v>
      </c>
      <c r="C88" s="18" t="s">
        <v>6</v>
      </c>
      <c r="D88" s="19">
        <f t="shared" ref="D88:D97" si="27">IF(OR($C88="",$C88=0),"",VLOOKUP($C88,Ansätze,$D$11,FALSE))</f>
        <v>100</v>
      </c>
      <c r="E88" s="20">
        <f t="shared" si="23"/>
        <v>0</v>
      </c>
      <c r="F88" s="75"/>
      <c r="G88" s="100">
        <f t="shared" ref="G88:G133" si="28">IF($D88="",0,$D88*F88)</f>
        <v>0</v>
      </c>
      <c r="H88" s="122"/>
      <c r="I88" s="147">
        <f t="shared" ref="I88:I133" si="29">IF($D88="",0,$D88*H88)</f>
        <v>0</v>
      </c>
      <c r="J88" s="122"/>
      <c r="K88" s="147">
        <f t="shared" si="4"/>
        <v>0</v>
      </c>
      <c r="L88" s="122"/>
      <c r="M88" s="147">
        <f t="shared" si="25"/>
        <v>0</v>
      </c>
      <c r="N88" s="122"/>
      <c r="O88" s="147">
        <f t="shared" si="26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04"/>
      <c r="AS88" s="100">
        <f t="shared" si="21"/>
        <v>0</v>
      </c>
      <c r="AT88" s="171"/>
      <c r="AU88" s="140">
        <f t="shared" si="22"/>
        <v>0</v>
      </c>
      <c r="AV88" s="83">
        <f t="shared" si="24"/>
        <v>0</v>
      </c>
    </row>
    <row r="89" spans="1:48" ht="15" customHeight="1">
      <c r="A89" s="91" t="s">
        <v>274</v>
      </c>
      <c r="B89" s="14" t="s">
        <v>66</v>
      </c>
      <c r="C89" s="18" t="s">
        <v>9</v>
      </c>
      <c r="D89" s="19">
        <f t="shared" si="27"/>
        <v>35</v>
      </c>
      <c r="E89" s="20">
        <f t="shared" si="23"/>
        <v>0</v>
      </c>
      <c r="F89" s="75"/>
      <c r="G89" s="100">
        <f t="shared" si="28"/>
        <v>0</v>
      </c>
      <c r="H89" s="122"/>
      <c r="I89" s="147">
        <f t="shared" si="29"/>
        <v>0</v>
      </c>
      <c r="J89" s="122"/>
      <c r="K89" s="147">
        <f t="shared" ref="K89:K133" si="30">IF($D89="",0,$D89*J89)</f>
        <v>0</v>
      </c>
      <c r="L89" s="122"/>
      <c r="M89" s="147">
        <f t="shared" si="25"/>
        <v>0</v>
      </c>
      <c r="N89" s="122"/>
      <c r="O89" s="147">
        <f t="shared" si="26"/>
        <v>0</v>
      </c>
      <c r="P89" s="104"/>
      <c r="Q89" s="100">
        <f t="shared" ref="Q89:Q133" si="31">IF($D89="",0,$D89*P89)</f>
        <v>0</v>
      </c>
      <c r="R89" s="183"/>
      <c r="S89" s="184">
        <f t="shared" ref="S89:S133" si="32">IF($D89="",0,$D89*R89)</f>
        <v>0</v>
      </c>
      <c r="T89" s="183"/>
      <c r="U89" s="184">
        <f t="shared" ref="U89:U133" si="33">IF($D89="",0,$D89*T89)</f>
        <v>0</v>
      </c>
      <c r="V89" s="122"/>
      <c r="W89" s="147">
        <f t="shared" ref="W89:W133" si="34">IF($D89="",0,$D89*V89)</f>
        <v>0</v>
      </c>
      <c r="X89" s="122"/>
      <c r="Y89" s="147">
        <f t="shared" ref="Y89:Y133" si="35">IF($D89="",0,$D89*X89)</f>
        <v>0</v>
      </c>
      <c r="Z89" s="122"/>
      <c r="AA89" s="184">
        <f t="shared" ref="AA89:AA133" si="36">IF($D89="",0,$D89*Z89)</f>
        <v>0</v>
      </c>
      <c r="AB89" s="104"/>
      <c r="AC89" s="100">
        <f t="shared" ref="AC89:AC133" si="37">IF($D89="",0,$D89*AB89)</f>
        <v>0</v>
      </c>
      <c r="AD89" s="122"/>
      <c r="AE89" s="147">
        <f t="shared" ref="AE89:AE133" si="38">IF($D89="",0,$D89*AD89)</f>
        <v>0</v>
      </c>
      <c r="AF89" s="122"/>
      <c r="AG89" s="147">
        <f t="shared" ref="AG89:AG133" si="39">IF($D89="",0,$D89*AF89)</f>
        <v>0</v>
      </c>
      <c r="AH89" s="122"/>
      <c r="AI89" s="147">
        <f t="shared" ref="AI89:AI133" si="40">IF($D89="",0,$D89*AH89)</f>
        <v>0</v>
      </c>
      <c r="AJ89" s="288"/>
      <c r="AK89" s="147">
        <f t="shared" ref="AK89:AK133" si="41">IF($D89="",0,$D89*AJ89)</f>
        <v>0</v>
      </c>
      <c r="AL89" s="288"/>
      <c r="AM89" s="147">
        <f t="shared" ref="AM89:AM133" si="42">IF($D89="",0,$D89*AL89)</f>
        <v>0</v>
      </c>
      <c r="AN89" s="288"/>
      <c r="AO89" s="147">
        <f t="shared" ref="AO89:AO133" si="43">IF($D89="",0,$D89*AN89)</f>
        <v>0</v>
      </c>
      <c r="AP89" s="122"/>
      <c r="AQ89" s="147">
        <f t="shared" ref="AQ89:AQ133" si="44">IF($D89="",0,$D89*AP89)</f>
        <v>0</v>
      </c>
      <c r="AR89" s="104"/>
      <c r="AS89" s="100">
        <f t="shared" ref="AS89:AS133" si="45">IF($D89="",0,$D89*AR89)</f>
        <v>0</v>
      </c>
      <c r="AT89" s="171"/>
      <c r="AU89" s="140">
        <f t="shared" ref="AU89:AU133" si="46">IF($D89="",0,$D89*AT89)</f>
        <v>0</v>
      </c>
      <c r="AV89" s="83">
        <f t="shared" si="24"/>
        <v>0</v>
      </c>
    </row>
    <row r="90" spans="1:48" ht="15" customHeight="1">
      <c r="A90" s="91" t="s">
        <v>275</v>
      </c>
      <c r="B90" s="14" t="s">
        <v>66</v>
      </c>
      <c r="C90" s="18" t="s">
        <v>5</v>
      </c>
      <c r="D90" s="19">
        <f t="shared" si="27"/>
        <v>118</v>
      </c>
      <c r="E90" s="20">
        <f t="shared" si="23"/>
        <v>0</v>
      </c>
      <c r="F90" s="75"/>
      <c r="G90" s="100">
        <f t="shared" si="28"/>
        <v>0</v>
      </c>
      <c r="H90" s="122"/>
      <c r="I90" s="147">
        <f t="shared" si="29"/>
        <v>0</v>
      </c>
      <c r="J90" s="122"/>
      <c r="K90" s="147">
        <f t="shared" si="30"/>
        <v>0</v>
      </c>
      <c r="L90" s="122"/>
      <c r="M90" s="147">
        <f t="shared" si="25"/>
        <v>0</v>
      </c>
      <c r="N90" s="122"/>
      <c r="O90" s="147">
        <f t="shared" si="26"/>
        <v>0</v>
      </c>
      <c r="P90" s="104"/>
      <c r="Q90" s="100">
        <f t="shared" si="31"/>
        <v>0</v>
      </c>
      <c r="R90" s="183"/>
      <c r="S90" s="184">
        <f t="shared" si="32"/>
        <v>0</v>
      </c>
      <c r="T90" s="183"/>
      <c r="U90" s="184">
        <f t="shared" si="33"/>
        <v>0</v>
      </c>
      <c r="V90" s="122"/>
      <c r="W90" s="147">
        <f t="shared" si="34"/>
        <v>0</v>
      </c>
      <c r="X90" s="122"/>
      <c r="Y90" s="147">
        <f t="shared" si="35"/>
        <v>0</v>
      </c>
      <c r="Z90" s="122"/>
      <c r="AA90" s="147">
        <f t="shared" si="36"/>
        <v>0</v>
      </c>
      <c r="AB90" s="104"/>
      <c r="AC90" s="100">
        <f t="shared" si="37"/>
        <v>0</v>
      </c>
      <c r="AD90" s="122"/>
      <c r="AE90" s="147">
        <f t="shared" si="38"/>
        <v>0</v>
      </c>
      <c r="AF90" s="122"/>
      <c r="AG90" s="147">
        <f t="shared" si="39"/>
        <v>0</v>
      </c>
      <c r="AH90" s="122"/>
      <c r="AI90" s="147">
        <f t="shared" si="40"/>
        <v>0</v>
      </c>
      <c r="AJ90" s="288"/>
      <c r="AK90" s="147">
        <f t="shared" si="41"/>
        <v>0</v>
      </c>
      <c r="AL90" s="288"/>
      <c r="AM90" s="147">
        <f t="shared" si="42"/>
        <v>0</v>
      </c>
      <c r="AN90" s="288"/>
      <c r="AO90" s="147">
        <f t="shared" si="43"/>
        <v>0</v>
      </c>
      <c r="AP90" s="122"/>
      <c r="AQ90" s="147">
        <f t="shared" si="44"/>
        <v>0</v>
      </c>
      <c r="AR90" s="104"/>
      <c r="AS90" s="100">
        <f t="shared" si="45"/>
        <v>0</v>
      </c>
      <c r="AT90" s="171"/>
      <c r="AU90" s="140">
        <f t="shared" si="46"/>
        <v>0</v>
      </c>
      <c r="AV90" s="83">
        <f t="shared" si="24"/>
        <v>0</v>
      </c>
    </row>
    <row r="91" spans="1:48" ht="15" customHeight="1">
      <c r="A91" s="91" t="s">
        <v>284</v>
      </c>
      <c r="B91" s="14" t="s">
        <v>66</v>
      </c>
      <c r="C91" s="18" t="s">
        <v>6</v>
      </c>
      <c r="D91" s="19">
        <f t="shared" si="27"/>
        <v>100</v>
      </c>
      <c r="E91" s="20">
        <f t="shared" si="23"/>
        <v>0</v>
      </c>
      <c r="F91" s="75"/>
      <c r="G91" s="100">
        <f t="shared" si="28"/>
        <v>0</v>
      </c>
      <c r="H91" s="122"/>
      <c r="I91" s="147">
        <f t="shared" si="29"/>
        <v>0</v>
      </c>
      <c r="J91" s="122"/>
      <c r="K91" s="147">
        <f t="shared" si="30"/>
        <v>0</v>
      </c>
      <c r="L91" s="122"/>
      <c r="M91" s="147">
        <f t="shared" si="25"/>
        <v>0</v>
      </c>
      <c r="N91" s="122"/>
      <c r="O91" s="147">
        <f t="shared" si="26"/>
        <v>0</v>
      </c>
      <c r="P91" s="104"/>
      <c r="Q91" s="100">
        <f t="shared" si="31"/>
        <v>0</v>
      </c>
      <c r="R91" s="183"/>
      <c r="S91" s="184">
        <f t="shared" si="32"/>
        <v>0</v>
      </c>
      <c r="T91" s="183"/>
      <c r="U91" s="184">
        <f t="shared" si="33"/>
        <v>0</v>
      </c>
      <c r="V91" s="122"/>
      <c r="W91" s="147">
        <f t="shared" si="34"/>
        <v>0</v>
      </c>
      <c r="X91" s="122"/>
      <c r="Y91" s="147">
        <f t="shared" si="35"/>
        <v>0</v>
      </c>
      <c r="Z91" s="122"/>
      <c r="AA91" s="184">
        <f t="shared" si="36"/>
        <v>0</v>
      </c>
      <c r="AB91" s="104"/>
      <c r="AC91" s="100">
        <f t="shared" si="37"/>
        <v>0</v>
      </c>
      <c r="AD91" s="122"/>
      <c r="AE91" s="147">
        <f t="shared" si="38"/>
        <v>0</v>
      </c>
      <c r="AF91" s="122"/>
      <c r="AG91" s="147">
        <f t="shared" si="39"/>
        <v>0</v>
      </c>
      <c r="AH91" s="122"/>
      <c r="AI91" s="147">
        <f t="shared" si="40"/>
        <v>0</v>
      </c>
      <c r="AJ91" s="288"/>
      <c r="AK91" s="147">
        <f t="shared" si="41"/>
        <v>0</v>
      </c>
      <c r="AL91" s="288"/>
      <c r="AM91" s="147">
        <f t="shared" si="42"/>
        <v>0</v>
      </c>
      <c r="AN91" s="288"/>
      <c r="AO91" s="147">
        <f t="shared" si="43"/>
        <v>0</v>
      </c>
      <c r="AP91" s="122"/>
      <c r="AQ91" s="147">
        <f t="shared" si="44"/>
        <v>0</v>
      </c>
      <c r="AR91" s="104"/>
      <c r="AS91" s="100">
        <f t="shared" si="45"/>
        <v>0</v>
      </c>
      <c r="AT91" s="171"/>
      <c r="AU91" s="140">
        <f t="shared" si="46"/>
        <v>0</v>
      </c>
      <c r="AV91" s="83">
        <f t="shared" si="24"/>
        <v>0</v>
      </c>
    </row>
    <row r="92" spans="1:48" ht="15" customHeight="1">
      <c r="A92" s="91" t="s">
        <v>463</v>
      </c>
      <c r="B92" s="14" t="s">
        <v>66</v>
      </c>
      <c r="C92" s="18" t="s">
        <v>7</v>
      </c>
      <c r="D92" s="19">
        <f t="shared" si="27"/>
        <v>75</v>
      </c>
      <c r="E92" s="20">
        <f t="shared" si="23"/>
        <v>65.5</v>
      </c>
      <c r="F92" s="75"/>
      <c r="G92" s="100">
        <f t="shared" si="28"/>
        <v>0</v>
      </c>
      <c r="H92" s="122"/>
      <c r="I92" s="147">
        <f t="shared" si="29"/>
        <v>0</v>
      </c>
      <c r="J92" s="122"/>
      <c r="K92" s="147">
        <f t="shared" si="30"/>
        <v>0</v>
      </c>
      <c r="L92" s="122">
        <v>29.75</v>
      </c>
      <c r="M92" s="147">
        <f t="shared" si="25"/>
        <v>2231.25</v>
      </c>
      <c r="N92" s="122"/>
      <c r="O92" s="147">
        <f t="shared" si="26"/>
        <v>0</v>
      </c>
      <c r="P92" s="104"/>
      <c r="Q92" s="100">
        <f t="shared" si="31"/>
        <v>0</v>
      </c>
      <c r="R92" s="183"/>
      <c r="S92" s="184">
        <f t="shared" si="32"/>
        <v>0</v>
      </c>
      <c r="T92" s="183"/>
      <c r="U92" s="184">
        <f t="shared" si="33"/>
        <v>0</v>
      </c>
      <c r="V92" s="122"/>
      <c r="W92" s="147">
        <f t="shared" si="34"/>
        <v>0</v>
      </c>
      <c r="X92" s="122"/>
      <c r="Y92" s="147">
        <f t="shared" si="35"/>
        <v>0</v>
      </c>
      <c r="Z92" s="122"/>
      <c r="AA92" s="184">
        <f t="shared" si="36"/>
        <v>0</v>
      </c>
      <c r="AB92" s="104"/>
      <c r="AC92" s="100">
        <f t="shared" si="37"/>
        <v>0</v>
      </c>
      <c r="AD92" s="122"/>
      <c r="AE92" s="147">
        <f t="shared" si="38"/>
        <v>0</v>
      </c>
      <c r="AF92" s="122"/>
      <c r="AG92" s="147">
        <f t="shared" si="39"/>
        <v>0</v>
      </c>
      <c r="AH92" s="122"/>
      <c r="AI92" s="147">
        <f t="shared" si="40"/>
        <v>0</v>
      </c>
      <c r="AJ92" s="288">
        <v>35.75</v>
      </c>
      <c r="AK92" s="147">
        <f t="shared" si="41"/>
        <v>2681.25</v>
      </c>
      <c r="AL92" s="288"/>
      <c r="AM92" s="147">
        <f t="shared" si="42"/>
        <v>0</v>
      </c>
      <c r="AN92" s="288"/>
      <c r="AO92" s="147">
        <f t="shared" si="43"/>
        <v>0</v>
      </c>
      <c r="AP92" s="122"/>
      <c r="AQ92" s="147">
        <f t="shared" si="44"/>
        <v>0</v>
      </c>
      <c r="AR92" s="104"/>
      <c r="AS92" s="100">
        <f t="shared" si="45"/>
        <v>0</v>
      </c>
      <c r="AT92" s="171"/>
      <c r="AU92" s="140">
        <f t="shared" si="46"/>
        <v>0</v>
      </c>
      <c r="AV92" s="83">
        <f t="shared" si="24"/>
        <v>4912.5</v>
      </c>
    </row>
    <row r="93" spans="1:48" ht="15" customHeight="1">
      <c r="A93" s="91" t="s">
        <v>285</v>
      </c>
      <c r="B93" s="14" t="s">
        <v>66</v>
      </c>
      <c r="C93" s="18" t="s">
        <v>9</v>
      </c>
      <c r="D93" s="19">
        <f t="shared" si="27"/>
        <v>35</v>
      </c>
      <c r="E93" s="20">
        <f t="shared" si="23"/>
        <v>0</v>
      </c>
      <c r="F93" s="75"/>
      <c r="G93" s="100">
        <f t="shared" si="28"/>
        <v>0</v>
      </c>
      <c r="H93" s="122"/>
      <c r="I93" s="147">
        <f t="shared" si="29"/>
        <v>0</v>
      </c>
      <c r="J93" s="122"/>
      <c r="K93" s="147">
        <f t="shared" si="30"/>
        <v>0</v>
      </c>
      <c r="L93" s="122"/>
      <c r="M93" s="147">
        <f t="shared" si="25"/>
        <v>0</v>
      </c>
      <c r="N93" s="122"/>
      <c r="O93" s="147">
        <f t="shared" si="26"/>
        <v>0</v>
      </c>
      <c r="P93" s="104"/>
      <c r="Q93" s="100">
        <f t="shared" si="31"/>
        <v>0</v>
      </c>
      <c r="R93" s="183"/>
      <c r="S93" s="184">
        <f t="shared" si="32"/>
        <v>0</v>
      </c>
      <c r="T93" s="183"/>
      <c r="U93" s="184">
        <f t="shared" si="33"/>
        <v>0</v>
      </c>
      <c r="V93" s="122"/>
      <c r="W93" s="147">
        <f t="shared" si="34"/>
        <v>0</v>
      </c>
      <c r="X93" s="122"/>
      <c r="Y93" s="147">
        <f t="shared" si="35"/>
        <v>0</v>
      </c>
      <c r="Z93" s="122"/>
      <c r="AA93" s="184">
        <f t="shared" si="36"/>
        <v>0</v>
      </c>
      <c r="AB93" s="104"/>
      <c r="AC93" s="100">
        <f t="shared" si="37"/>
        <v>0</v>
      </c>
      <c r="AD93" s="122"/>
      <c r="AE93" s="147">
        <f t="shared" si="38"/>
        <v>0</v>
      </c>
      <c r="AF93" s="122"/>
      <c r="AG93" s="147">
        <f t="shared" si="39"/>
        <v>0</v>
      </c>
      <c r="AH93" s="122"/>
      <c r="AI93" s="147">
        <f t="shared" si="40"/>
        <v>0</v>
      </c>
      <c r="AJ93" s="288"/>
      <c r="AK93" s="147">
        <f t="shared" si="41"/>
        <v>0</v>
      </c>
      <c r="AL93" s="288"/>
      <c r="AM93" s="147">
        <f t="shared" si="42"/>
        <v>0</v>
      </c>
      <c r="AN93" s="288"/>
      <c r="AO93" s="147">
        <f t="shared" si="43"/>
        <v>0</v>
      </c>
      <c r="AP93" s="122"/>
      <c r="AQ93" s="147">
        <f t="shared" si="44"/>
        <v>0</v>
      </c>
      <c r="AR93" s="104"/>
      <c r="AS93" s="100">
        <f t="shared" si="45"/>
        <v>0</v>
      </c>
      <c r="AT93" s="171"/>
      <c r="AU93" s="140">
        <f t="shared" si="46"/>
        <v>0</v>
      </c>
      <c r="AV93" s="83">
        <f t="shared" si="24"/>
        <v>0</v>
      </c>
    </row>
    <row r="94" spans="1:48" ht="15" customHeight="1">
      <c r="A94" s="91" t="s">
        <v>409</v>
      </c>
      <c r="B94" s="14" t="s">
        <v>66</v>
      </c>
      <c r="C94" s="18" t="s">
        <v>8</v>
      </c>
      <c r="D94" s="19">
        <f t="shared" si="27"/>
        <v>60</v>
      </c>
      <c r="E94" s="20">
        <f t="shared" si="23"/>
        <v>0</v>
      </c>
      <c r="F94" s="75"/>
      <c r="G94" s="100">
        <f t="shared" si="28"/>
        <v>0</v>
      </c>
      <c r="H94" s="122"/>
      <c r="I94" s="147">
        <f t="shared" si="29"/>
        <v>0</v>
      </c>
      <c r="J94" s="122"/>
      <c r="K94" s="147">
        <f t="shared" si="30"/>
        <v>0</v>
      </c>
      <c r="L94" s="122"/>
      <c r="M94" s="147">
        <f t="shared" si="25"/>
        <v>0</v>
      </c>
      <c r="N94" s="122"/>
      <c r="O94" s="147">
        <f t="shared" si="26"/>
        <v>0</v>
      </c>
      <c r="P94" s="104"/>
      <c r="Q94" s="100">
        <f t="shared" si="31"/>
        <v>0</v>
      </c>
      <c r="R94" s="183"/>
      <c r="S94" s="184">
        <f t="shared" si="32"/>
        <v>0</v>
      </c>
      <c r="T94" s="183"/>
      <c r="U94" s="184">
        <f t="shared" si="33"/>
        <v>0</v>
      </c>
      <c r="V94" s="122"/>
      <c r="W94" s="147">
        <f t="shared" si="34"/>
        <v>0</v>
      </c>
      <c r="X94" s="122"/>
      <c r="Y94" s="147">
        <f t="shared" si="35"/>
        <v>0</v>
      </c>
      <c r="Z94" s="122"/>
      <c r="AA94" s="184">
        <f t="shared" si="36"/>
        <v>0</v>
      </c>
      <c r="AB94" s="104"/>
      <c r="AC94" s="100">
        <f t="shared" si="37"/>
        <v>0</v>
      </c>
      <c r="AD94" s="122"/>
      <c r="AE94" s="147">
        <f t="shared" si="38"/>
        <v>0</v>
      </c>
      <c r="AF94" s="122"/>
      <c r="AG94" s="147">
        <f t="shared" si="39"/>
        <v>0</v>
      </c>
      <c r="AH94" s="122"/>
      <c r="AI94" s="147">
        <f t="shared" si="40"/>
        <v>0</v>
      </c>
      <c r="AJ94" s="288"/>
      <c r="AK94" s="147">
        <f t="shared" si="41"/>
        <v>0</v>
      </c>
      <c r="AL94" s="288"/>
      <c r="AM94" s="147">
        <f t="shared" si="42"/>
        <v>0</v>
      </c>
      <c r="AN94" s="288"/>
      <c r="AO94" s="147">
        <f t="shared" si="43"/>
        <v>0</v>
      </c>
      <c r="AP94" s="122"/>
      <c r="AQ94" s="147">
        <f t="shared" si="44"/>
        <v>0</v>
      </c>
      <c r="AR94" s="104"/>
      <c r="AS94" s="100">
        <f t="shared" si="45"/>
        <v>0</v>
      </c>
      <c r="AT94" s="171"/>
      <c r="AU94" s="140">
        <f t="shared" si="46"/>
        <v>0</v>
      </c>
      <c r="AV94" s="83">
        <f t="shared" si="24"/>
        <v>0</v>
      </c>
    </row>
    <row r="95" spans="1:48" ht="15" customHeight="1">
      <c r="A95" s="91" t="s">
        <v>286</v>
      </c>
      <c r="B95" s="14" t="s">
        <v>66</v>
      </c>
      <c r="C95" s="18" t="s">
        <v>6</v>
      </c>
      <c r="D95" s="19">
        <f t="shared" si="27"/>
        <v>100</v>
      </c>
      <c r="E95" s="20">
        <f t="shared" si="23"/>
        <v>0</v>
      </c>
      <c r="F95" s="75"/>
      <c r="G95" s="100">
        <f t="shared" si="28"/>
        <v>0</v>
      </c>
      <c r="H95" s="122"/>
      <c r="I95" s="147">
        <f t="shared" si="29"/>
        <v>0</v>
      </c>
      <c r="J95" s="122"/>
      <c r="K95" s="147">
        <f t="shared" si="30"/>
        <v>0</v>
      </c>
      <c r="L95" s="122"/>
      <c r="M95" s="147">
        <f t="shared" si="25"/>
        <v>0</v>
      </c>
      <c r="N95" s="122"/>
      <c r="O95" s="147">
        <f t="shared" si="26"/>
        <v>0</v>
      </c>
      <c r="P95" s="104"/>
      <c r="Q95" s="100">
        <f t="shared" si="31"/>
        <v>0</v>
      </c>
      <c r="R95" s="183"/>
      <c r="S95" s="184">
        <f t="shared" si="32"/>
        <v>0</v>
      </c>
      <c r="T95" s="183"/>
      <c r="U95" s="184">
        <f t="shared" si="33"/>
        <v>0</v>
      </c>
      <c r="V95" s="122"/>
      <c r="W95" s="147">
        <f t="shared" si="34"/>
        <v>0</v>
      </c>
      <c r="X95" s="122"/>
      <c r="Y95" s="147">
        <f t="shared" si="35"/>
        <v>0</v>
      </c>
      <c r="Z95" s="122"/>
      <c r="AA95" s="184">
        <f t="shared" si="36"/>
        <v>0</v>
      </c>
      <c r="AB95" s="104"/>
      <c r="AC95" s="100">
        <f t="shared" si="37"/>
        <v>0</v>
      </c>
      <c r="AD95" s="122"/>
      <c r="AE95" s="147">
        <f t="shared" si="38"/>
        <v>0</v>
      </c>
      <c r="AF95" s="122"/>
      <c r="AG95" s="147">
        <f t="shared" si="39"/>
        <v>0</v>
      </c>
      <c r="AH95" s="122"/>
      <c r="AI95" s="147">
        <f t="shared" si="40"/>
        <v>0</v>
      </c>
      <c r="AJ95" s="288"/>
      <c r="AK95" s="147">
        <f t="shared" si="41"/>
        <v>0</v>
      </c>
      <c r="AL95" s="288"/>
      <c r="AM95" s="147">
        <f t="shared" si="42"/>
        <v>0</v>
      </c>
      <c r="AN95" s="288"/>
      <c r="AO95" s="147">
        <f t="shared" si="43"/>
        <v>0</v>
      </c>
      <c r="AP95" s="122"/>
      <c r="AQ95" s="147">
        <f t="shared" si="44"/>
        <v>0</v>
      </c>
      <c r="AR95" s="104"/>
      <c r="AS95" s="100">
        <f t="shared" si="45"/>
        <v>0</v>
      </c>
      <c r="AT95" s="171"/>
      <c r="AU95" s="140">
        <f t="shared" si="46"/>
        <v>0</v>
      </c>
      <c r="AV95" s="83">
        <f t="shared" si="24"/>
        <v>0</v>
      </c>
    </row>
    <row r="96" spans="1:48" ht="15" customHeight="1">
      <c r="A96" s="91" t="s">
        <v>292</v>
      </c>
      <c r="B96" s="14" t="s">
        <v>66</v>
      </c>
      <c r="C96" s="18" t="s">
        <v>8</v>
      </c>
      <c r="D96" s="19">
        <f t="shared" si="27"/>
        <v>60</v>
      </c>
      <c r="E96" s="20">
        <f t="shared" si="23"/>
        <v>0</v>
      </c>
      <c r="F96" s="75"/>
      <c r="G96" s="100">
        <f t="shared" si="28"/>
        <v>0</v>
      </c>
      <c r="H96" s="122"/>
      <c r="I96" s="147">
        <f t="shared" si="29"/>
        <v>0</v>
      </c>
      <c r="J96" s="122"/>
      <c r="K96" s="147">
        <f t="shared" si="30"/>
        <v>0</v>
      </c>
      <c r="L96" s="122"/>
      <c r="M96" s="147">
        <f t="shared" si="25"/>
        <v>0</v>
      </c>
      <c r="N96" s="122"/>
      <c r="O96" s="147">
        <f t="shared" si="26"/>
        <v>0</v>
      </c>
      <c r="P96" s="104"/>
      <c r="Q96" s="100">
        <f t="shared" si="31"/>
        <v>0</v>
      </c>
      <c r="R96" s="183"/>
      <c r="S96" s="184">
        <f t="shared" si="32"/>
        <v>0</v>
      </c>
      <c r="T96" s="183"/>
      <c r="U96" s="184">
        <f t="shared" si="33"/>
        <v>0</v>
      </c>
      <c r="V96" s="122"/>
      <c r="W96" s="147">
        <f t="shared" si="34"/>
        <v>0</v>
      </c>
      <c r="X96" s="122"/>
      <c r="Y96" s="147">
        <f t="shared" si="35"/>
        <v>0</v>
      </c>
      <c r="Z96" s="122"/>
      <c r="AA96" s="184">
        <f t="shared" si="36"/>
        <v>0</v>
      </c>
      <c r="AB96" s="104"/>
      <c r="AC96" s="100">
        <f t="shared" si="37"/>
        <v>0</v>
      </c>
      <c r="AD96" s="122"/>
      <c r="AE96" s="147">
        <f t="shared" si="38"/>
        <v>0</v>
      </c>
      <c r="AF96" s="122"/>
      <c r="AG96" s="147">
        <f t="shared" si="39"/>
        <v>0</v>
      </c>
      <c r="AH96" s="122"/>
      <c r="AI96" s="147">
        <f t="shared" si="40"/>
        <v>0</v>
      </c>
      <c r="AJ96" s="288"/>
      <c r="AK96" s="147">
        <f t="shared" si="41"/>
        <v>0</v>
      </c>
      <c r="AL96" s="288"/>
      <c r="AM96" s="147">
        <f t="shared" si="42"/>
        <v>0</v>
      </c>
      <c r="AN96" s="288"/>
      <c r="AO96" s="147">
        <f t="shared" si="43"/>
        <v>0</v>
      </c>
      <c r="AP96" s="122"/>
      <c r="AQ96" s="147">
        <f t="shared" si="44"/>
        <v>0</v>
      </c>
      <c r="AR96" s="104"/>
      <c r="AS96" s="100">
        <f t="shared" si="45"/>
        <v>0</v>
      </c>
      <c r="AT96" s="171"/>
      <c r="AU96" s="140">
        <f t="shared" si="46"/>
        <v>0</v>
      </c>
      <c r="AV96" s="83">
        <f t="shared" si="24"/>
        <v>0</v>
      </c>
    </row>
    <row r="97" spans="1:48" ht="15" customHeight="1">
      <c r="A97" s="85" t="s">
        <v>296</v>
      </c>
      <c r="B97" t="s">
        <v>66</v>
      </c>
      <c r="C97" s="18" t="s">
        <v>6</v>
      </c>
      <c r="D97" s="19">
        <f t="shared" si="27"/>
        <v>100</v>
      </c>
      <c r="E97" s="20">
        <f t="shared" si="23"/>
        <v>0</v>
      </c>
      <c r="F97" s="75"/>
      <c r="G97" s="100">
        <f t="shared" si="28"/>
        <v>0</v>
      </c>
      <c r="H97" s="122"/>
      <c r="I97" s="147">
        <f t="shared" si="29"/>
        <v>0</v>
      </c>
      <c r="J97" s="122"/>
      <c r="K97" s="147">
        <f t="shared" si="30"/>
        <v>0</v>
      </c>
      <c r="L97" s="122"/>
      <c r="M97" s="147">
        <f t="shared" si="25"/>
        <v>0</v>
      </c>
      <c r="N97" s="122"/>
      <c r="O97" s="147">
        <f t="shared" si="26"/>
        <v>0</v>
      </c>
      <c r="P97" s="104"/>
      <c r="Q97" s="100">
        <f t="shared" si="31"/>
        <v>0</v>
      </c>
      <c r="R97" s="183"/>
      <c r="S97" s="184">
        <f t="shared" si="32"/>
        <v>0</v>
      </c>
      <c r="T97" s="183"/>
      <c r="U97" s="184">
        <f t="shared" si="33"/>
        <v>0</v>
      </c>
      <c r="V97" s="122"/>
      <c r="W97" s="147">
        <f t="shared" si="34"/>
        <v>0</v>
      </c>
      <c r="X97" s="122"/>
      <c r="Y97" s="147">
        <f t="shared" si="35"/>
        <v>0</v>
      </c>
      <c r="Z97" s="122"/>
      <c r="AA97" s="184">
        <f t="shared" si="36"/>
        <v>0</v>
      </c>
      <c r="AB97" s="104"/>
      <c r="AC97" s="100">
        <f t="shared" si="37"/>
        <v>0</v>
      </c>
      <c r="AD97" s="122"/>
      <c r="AE97" s="147">
        <f t="shared" si="38"/>
        <v>0</v>
      </c>
      <c r="AF97" s="122"/>
      <c r="AG97" s="147">
        <f t="shared" si="39"/>
        <v>0</v>
      </c>
      <c r="AH97" s="122"/>
      <c r="AI97" s="147">
        <f t="shared" si="40"/>
        <v>0</v>
      </c>
      <c r="AJ97" s="288"/>
      <c r="AK97" s="147">
        <f t="shared" si="41"/>
        <v>0</v>
      </c>
      <c r="AL97" s="288"/>
      <c r="AM97" s="147">
        <f t="shared" si="42"/>
        <v>0</v>
      </c>
      <c r="AN97" s="288"/>
      <c r="AO97" s="147">
        <f t="shared" si="43"/>
        <v>0</v>
      </c>
      <c r="AP97" s="122"/>
      <c r="AQ97" s="147">
        <f t="shared" si="44"/>
        <v>0</v>
      </c>
      <c r="AR97" s="104"/>
      <c r="AS97" s="100">
        <f t="shared" si="45"/>
        <v>0</v>
      </c>
      <c r="AT97" s="171"/>
      <c r="AU97" s="140">
        <f t="shared" si="46"/>
        <v>0</v>
      </c>
      <c r="AV97" s="83">
        <f t="shared" si="24"/>
        <v>0</v>
      </c>
    </row>
    <row r="98" spans="1:48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3"/>
        <v>0</v>
      </c>
      <c r="F98" s="75"/>
      <c r="G98" s="100">
        <f t="shared" si="28"/>
        <v>0</v>
      </c>
      <c r="H98" s="122"/>
      <c r="I98" s="147">
        <f t="shared" si="29"/>
        <v>0</v>
      </c>
      <c r="J98" s="122"/>
      <c r="K98" s="147">
        <f t="shared" si="30"/>
        <v>0</v>
      </c>
      <c r="L98" s="122"/>
      <c r="M98" s="147">
        <f t="shared" si="25"/>
        <v>0</v>
      </c>
      <c r="N98" s="122"/>
      <c r="O98" s="147">
        <f t="shared" si="26"/>
        <v>0</v>
      </c>
      <c r="P98" s="104"/>
      <c r="Q98" s="100">
        <f t="shared" si="31"/>
        <v>0</v>
      </c>
      <c r="R98" s="183"/>
      <c r="S98" s="184">
        <f t="shared" si="32"/>
        <v>0</v>
      </c>
      <c r="T98" s="183"/>
      <c r="U98" s="184">
        <f t="shared" si="33"/>
        <v>0</v>
      </c>
      <c r="V98" s="122"/>
      <c r="W98" s="147">
        <f t="shared" si="34"/>
        <v>0</v>
      </c>
      <c r="X98" s="122"/>
      <c r="Y98" s="147">
        <f t="shared" si="35"/>
        <v>0</v>
      </c>
      <c r="Z98" s="122"/>
      <c r="AA98" s="184">
        <f t="shared" si="36"/>
        <v>0</v>
      </c>
      <c r="AB98" s="104"/>
      <c r="AC98" s="100">
        <f t="shared" si="37"/>
        <v>0</v>
      </c>
      <c r="AD98" s="122"/>
      <c r="AE98" s="147">
        <f t="shared" si="38"/>
        <v>0</v>
      </c>
      <c r="AF98" s="122"/>
      <c r="AG98" s="147">
        <f t="shared" si="39"/>
        <v>0</v>
      </c>
      <c r="AH98" s="122"/>
      <c r="AI98" s="147">
        <f t="shared" si="40"/>
        <v>0</v>
      </c>
      <c r="AJ98" s="288"/>
      <c r="AK98" s="147">
        <f t="shared" si="41"/>
        <v>0</v>
      </c>
      <c r="AL98" s="288"/>
      <c r="AM98" s="147">
        <f t="shared" si="42"/>
        <v>0</v>
      </c>
      <c r="AN98" s="288"/>
      <c r="AO98" s="147">
        <f t="shared" si="43"/>
        <v>0</v>
      </c>
      <c r="AP98" s="122"/>
      <c r="AQ98" s="147">
        <f t="shared" si="44"/>
        <v>0</v>
      </c>
      <c r="AR98" s="104"/>
      <c r="AS98" s="100">
        <f t="shared" si="45"/>
        <v>0</v>
      </c>
      <c r="AT98" s="171"/>
      <c r="AU98" s="140">
        <f t="shared" si="46"/>
        <v>0</v>
      </c>
      <c r="AV98" s="83">
        <f t="shared" si="24"/>
        <v>0</v>
      </c>
    </row>
    <row r="99" spans="1:48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3"/>
        <v>0</v>
      </c>
      <c r="F99" s="75"/>
      <c r="G99" s="100">
        <f t="shared" si="28"/>
        <v>0</v>
      </c>
      <c r="H99" s="122"/>
      <c r="I99" s="147">
        <f t="shared" si="29"/>
        <v>0</v>
      </c>
      <c r="J99" s="122"/>
      <c r="K99" s="147">
        <f t="shared" si="30"/>
        <v>0</v>
      </c>
      <c r="L99" s="122"/>
      <c r="M99" s="147">
        <f t="shared" si="25"/>
        <v>0</v>
      </c>
      <c r="N99" s="122"/>
      <c r="O99" s="147">
        <f t="shared" si="26"/>
        <v>0</v>
      </c>
      <c r="P99" s="104"/>
      <c r="Q99" s="100">
        <f t="shared" si="31"/>
        <v>0</v>
      </c>
      <c r="R99" s="183"/>
      <c r="S99" s="184">
        <f t="shared" si="32"/>
        <v>0</v>
      </c>
      <c r="T99" s="183"/>
      <c r="U99" s="184">
        <f t="shared" si="33"/>
        <v>0</v>
      </c>
      <c r="V99" s="122"/>
      <c r="W99" s="147">
        <f t="shared" si="34"/>
        <v>0</v>
      </c>
      <c r="X99" s="122"/>
      <c r="Y99" s="147">
        <f t="shared" si="35"/>
        <v>0</v>
      </c>
      <c r="Z99" s="122"/>
      <c r="AA99" s="184">
        <f t="shared" si="36"/>
        <v>0</v>
      </c>
      <c r="AB99" s="104"/>
      <c r="AC99" s="100">
        <f t="shared" si="37"/>
        <v>0</v>
      </c>
      <c r="AD99" s="122"/>
      <c r="AE99" s="147">
        <f t="shared" si="38"/>
        <v>0</v>
      </c>
      <c r="AF99" s="122"/>
      <c r="AG99" s="147">
        <f t="shared" si="39"/>
        <v>0</v>
      </c>
      <c r="AH99" s="122"/>
      <c r="AI99" s="147">
        <f t="shared" si="40"/>
        <v>0</v>
      </c>
      <c r="AJ99" s="288"/>
      <c r="AK99" s="147">
        <f t="shared" si="41"/>
        <v>0</v>
      </c>
      <c r="AL99" s="288"/>
      <c r="AM99" s="147">
        <f t="shared" si="42"/>
        <v>0</v>
      </c>
      <c r="AN99" s="288"/>
      <c r="AO99" s="147">
        <f t="shared" si="43"/>
        <v>0</v>
      </c>
      <c r="AP99" s="122"/>
      <c r="AQ99" s="147">
        <f t="shared" si="44"/>
        <v>0</v>
      </c>
      <c r="AR99" s="104"/>
      <c r="AS99" s="100">
        <f t="shared" si="45"/>
        <v>0</v>
      </c>
      <c r="AT99" s="171"/>
      <c r="AU99" s="140">
        <f t="shared" si="46"/>
        <v>0</v>
      </c>
      <c r="AV99" s="83">
        <f t="shared" si="24"/>
        <v>0</v>
      </c>
    </row>
    <row r="100" spans="1:48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3"/>
        <v>0</v>
      </c>
      <c r="F100" s="75"/>
      <c r="G100" s="100">
        <f t="shared" si="28"/>
        <v>0</v>
      </c>
      <c r="H100" s="122"/>
      <c r="I100" s="147">
        <f t="shared" si="29"/>
        <v>0</v>
      </c>
      <c r="J100" s="122"/>
      <c r="K100" s="147">
        <f t="shared" si="30"/>
        <v>0</v>
      </c>
      <c r="L100" s="122"/>
      <c r="M100" s="147">
        <f t="shared" si="25"/>
        <v>0</v>
      </c>
      <c r="N100" s="122"/>
      <c r="O100" s="147">
        <f t="shared" si="26"/>
        <v>0</v>
      </c>
      <c r="P100" s="104"/>
      <c r="Q100" s="100">
        <f t="shared" si="31"/>
        <v>0</v>
      </c>
      <c r="R100" s="183"/>
      <c r="S100" s="184">
        <f t="shared" si="32"/>
        <v>0</v>
      </c>
      <c r="T100" s="183"/>
      <c r="U100" s="184">
        <f t="shared" si="33"/>
        <v>0</v>
      </c>
      <c r="V100" s="122"/>
      <c r="W100" s="147">
        <f t="shared" si="34"/>
        <v>0</v>
      </c>
      <c r="X100" s="122"/>
      <c r="Y100" s="147">
        <f t="shared" si="35"/>
        <v>0</v>
      </c>
      <c r="Z100" s="122"/>
      <c r="AA100" s="184">
        <f t="shared" si="36"/>
        <v>0</v>
      </c>
      <c r="AB100" s="104"/>
      <c r="AC100" s="100">
        <f t="shared" si="37"/>
        <v>0</v>
      </c>
      <c r="AD100" s="122"/>
      <c r="AE100" s="147">
        <f t="shared" si="38"/>
        <v>0</v>
      </c>
      <c r="AF100" s="122"/>
      <c r="AG100" s="147">
        <f t="shared" si="39"/>
        <v>0</v>
      </c>
      <c r="AH100" s="122"/>
      <c r="AI100" s="147">
        <f t="shared" si="40"/>
        <v>0</v>
      </c>
      <c r="AJ100" s="288"/>
      <c r="AK100" s="147">
        <f t="shared" si="41"/>
        <v>0</v>
      </c>
      <c r="AL100" s="288"/>
      <c r="AM100" s="147">
        <f t="shared" si="42"/>
        <v>0</v>
      </c>
      <c r="AN100" s="288"/>
      <c r="AO100" s="147">
        <f t="shared" si="43"/>
        <v>0</v>
      </c>
      <c r="AP100" s="122"/>
      <c r="AQ100" s="147">
        <f t="shared" si="44"/>
        <v>0</v>
      </c>
      <c r="AR100" s="104"/>
      <c r="AS100" s="100">
        <f t="shared" si="45"/>
        <v>0</v>
      </c>
      <c r="AT100" s="171"/>
      <c r="AU100" s="140">
        <f t="shared" si="46"/>
        <v>0</v>
      </c>
      <c r="AV100" s="83">
        <f t="shared" si="24"/>
        <v>0</v>
      </c>
    </row>
    <row r="101" spans="1:48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3"/>
        <v>0</v>
      </c>
      <c r="F101" s="75"/>
      <c r="G101" s="100">
        <f t="shared" si="28"/>
        <v>0</v>
      </c>
      <c r="H101" s="122"/>
      <c r="I101" s="147">
        <f t="shared" si="29"/>
        <v>0</v>
      </c>
      <c r="J101" s="122"/>
      <c r="K101" s="147">
        <f t="shared" si="30"/>
        <v>0</v>
      </c>
      <c r="L101" s="122"/>
      <c r="M101" s="147">
        <f t="shared" si="25"/>
        <v>0</v>
      </c>
      <c r="N101" s="122"/>
      <c r="O101" s="147">
        <f t="shared" si="26"/>
        <v>0</v>
      </c>
      <c r="P101" s="104"/>
      <c r="Q101" s="100">
        <f t="shared" si="31"/>
        <v>0</v>
      </c>
      <c r="R101" s="183"/>
      <c r="S101" s="184">
        <f t="shared" si="32"/>
        <v>0</v>
      </c>
      <c r="T101" s="183"/>
      <c r="U101" s="184">
        <f t="shared" si="33"/>
        <v>0</v>
      </c>
      <c r="V101" s="122"/>
      <c r="W101" s="147">
        <f t="shared" si="34"/>
        <v>0</v>
      </c>
      <c r="X101" s="122"/>
      <c r="Y101" s="147">
        <f t="shared" si="35"/>
        <v>0</v>
      </c>
      <c r="Z101" s="122"/>
      <c r="AA101" s="184">
        <f t="shared" si="36"/>
        <v>0</v>
      </c>
      <c r="AB101" s="104"/>
      <c r="AC101" s="100">
        <f t="shared" si="37"/>
        <v>0</v>
      </c>
      <c r="AD101" s="122"/>
      <c r="AE101" s="147">
        <f t="shared" si="38"/>
        <v>0</v>
      </c>
      <c r="AF101" s="122"/>
      <c r="AG101" s="147">
        <f t="shared" si="39"/>
        <v>0</v>
      </c>
      <c r="AH101" s="122"/>
      <c r="AI101" s="147">
        <f t="shared" si="40"/>
        <v>0</v>
      </c>
      <c r="AJ101" s="288"/>
      <c r="AK101" s="147">
        <f t="shared" si="41"/>
        <v>0</v>
      </c>
      <c r="AL101" s="288"/>
      <c r="AM101" s="147">
        <f t="shared" si="42"/>
        <v>0</v>
      </c>
      <c r="AN101" s="288"/>
      <c r="AO101" s="147">
        <f t="shared" si="43"/>
        <v>0</v>
      </c>
      <c r="AP101" s="122"/>
      <c r="AQ101" s="147">
        <f t="shared" si="44"/>
        <v>0</v>
      </c>
      <c r="AR101" s="104"/>
      <c r="AS101" s="100">
        <f t="shared" si="45"/>
        <v>0</v>
      </c>
      <c r="AT101" s="171"/>
      <c r="AU101" s="140">
        <f t="shared" si="46"/>
        <v>0</v>
      </c>
      <c r="AV101" s="83">
        <f t="shared" si="24"/>
        <v>0</v>
      </c>
    </row>
    <row r="102" spans="1:48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3"/>
        <v>0</v>
      </c>
      <c r="F102" s="75"/>
      <c r="G102" s="100">
        <f t="shared" si="28"/>
        <v>0</v>
      </c>
      <c r="H102" s="122"/>
      <c r="I102" s="147">
        <f t="shared" si="29"/>
        <v>0</v>
      </c>
      <c r="J102" s="122"/>
      <c r="K102" s="147">
        <f t="shared" si="30"/>
        <v>0</v>
      </c>
      <c r="L102" s="122"/>
      <c r="M102" s="147">
        <f t="shared" si="25"/>
        <v>0</v>
      </c>
      <c r="N102" s="122"/>
      <c r="O102" s="147">
        <f t="shared" si="26"/>
        <v>0</v>
      </c>
      <c r="P102" s="104"/>
      <c r="Q102" s="100">
        <f t="shared" si="31"/>
        <v>0</v>
      </c>
      <c r="R102" s="183"/>
      <c r="S102" s="184">
        <f t="shared" si="32"/>
        <v>0</v>
      </c>
      <c r="T102" s="183"/>
      <c r="U102" s="184">
        <f t="shared" si="33"/>
        <v>0</v>
      </c>
      <c r="V102" s="122"/>
      <c r="W102" s="147">
        <f t="shared" si="34"/>
        <v>0</v>
      </c>
      <c r="X102" s="122"/>
      <c r="Y102" s="147">
        <f t="shared" si="35"/>
        <v>0</v>
      </c>
      <c r="Z102" s="122"/>
      <c r="AA102" s="184">
        <f t="shared" si="36"/>
        <v>0</v>
      </c>
      <c r="AB102" s="104"/>
      <c r="AC102" s="100">
        <f t="shared" si="37"/>
        <v>0</v>
      </c>
      <c r="AD102" s="122"/>
      <c r="AE102" s="147">
        <f t="shared" si="38"/>
        <v>0</v>
      </c>
      <c r="AF102" s="122"/>
      <c r="AG102" s="147">
        <f t="shared" si="39"/>
        <v>0</v>
      </c>
      <c r="AH102" s="122"/>
      <c r="AI102" s="147">
        <f t="shared" si="40"/>
        <v>0</v>
      </c>
      <c r="AJ102" s="288"/>
      <c r="AK102" s="147">
        <f t="shared" si="41"/>
        <v>0</v>
      </c>
      <c r="AL102" s="288"/>
      <c r="AM102" s="147">
        <f t="shared" si="42"/>
        <v>0</v>
      </c>
      <c r="AN102" s="288"/>
      <c r="AO102" s="147">
        <f t="shared" si="43"/>
        <v>0</v>
      </c>
      <c r="AP102" s="122"/>
      <c r="AQ102" s="147">
        <f t="shared" si="44"/>
        <v>0</v>
      </c>
      <c r="AR102" s="104"/>
      <c r="AS102" s="100">
        <f t="shared" si="45"/>
        <v>0</v>
      </c>
      <c r="AT102" s="171"/>
      <c r="AU102" s="140">
        <f t="shared" si="46"/>
        <v>0</v>
      </c>
      <c r="AV102" s="83">
        <f t="shared" si="24"/>
        <v>0</v>
      </c>
    </row>
    <row r="103" spans="1:48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3"/>
        <v>0</v>
      </c>
      <c r="F103" s="75"/>
      <c r="G103" s="100">
        <f t="shared" si="28"/>
        <v>0</v>
      </c>
      <c r="H103" s="122"/>
      <c r="I103" s="147">
        <f t="shared" si="29"/>
        <v>0</v>
      </c>
      <c r="J103" s="122"/>
      <c r="K103" s="147">
        <f t="shared" si="30"/>
        <v>0</v>
      </c>
      <c r="L103" s="122"/>
      <c r="M103" s="147">
        <f t="shared" si="25"/>
        <v>0</v>
      </c>
      <c r="N103" s="122"/>
      <c r="O103" s="147">
        <f t="shared" si="26"/>
        <v>0</v>
      </c>
      <c r="P103" s="104"/>
      <c r="Q103" s="100">
        <f t="shared" si="31"/>
        <v>0</v>
      </c>
      <c r="R103" s="183"/>
      <c r="S103" s="184">
        <f t="shared" si="32"/>
        <v>0</v>
      </c>
      <c r="T103" s="183"/>
      <c r="U103" s="184">
        <f t="shared" si="33"/>
        <v>0</v>
      </c>
      <c r="V103" s="183"/>
      <c r="W103" s="184">
        <f t="shared" si="34"/>
        <v>0</v>
      </c>
      <c r="X103" s="183"/>
      <c r="Y103" s="184">
        <f t="shared" si="35"/>
        <v>0</v>
      </c>
      <c r="Z103" s="183"/>
      <c r="AA103" s="184">
        <f t="shared" si="36"/>
        <v>0</v>
      </c>
      <c r="AB103" s="104"/>
      <c r="AC103" s="100">
        <f t="shared" si="37"/>
        <v>0</v>
      </c>
      <c r="AD103" s="122"/>
      <c r="AE103" s="147">
        <f t="shared" si="38"/>
        <v>0</v>
      </c>
      <c r="AF103" s="122"/>
      <c r="AG103" s="147">
        <f t="shared" si="39"/>
        <v>0</v>
      </c>
      <c r="AH103" s="122"/>
      <c r="AI103" s="147">
        <f t="shared" si="40"/>
        <v>0</v>
      </c>
      <c r="AJ103" s="288"/>
      <c r="AK103" s="147">
        <f t="shared" si="41"/>
        <v>0</v>
      </c>
      <c r="AL103" s="288"/>
      <c r="AM103" s="147">
        <f t="shared" si="42"/>
        <v>0</v>
      </c>
      <c r="AN103" s="288"/>
      <c r="AO103" s="147">
        <f t="shared" si="43"/>
        <v>0</v>
      </c>
      <c r="AP103" s="122"/>
      <c r="AQ103" s="147">
        <f t="shared" si="44"/>
        <v>0</v>
      </c>
      <c r="AR103" s="104"/>
      <c r="AS103" s="100">
        <f t="shared" si="45"/>
        <v>0</v>
      </c>
      <c r="AT103" s="171"/>
      <c r="AU103" s="140">
        <f t="shared" si="46"/>
        <v>0</v>
      </c>
      <c r="AV103" s="83">
        <f t="shared" si="24"/>
        <v>0</v>
      </c>
    </row>
    <row r="104" spans="1:48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3"/>
        <v>0</v>
      </c>
      <c r="F104" s="75"/>
      <c r="G104" s="100">
        <f t="shared" si="28"/>
        <v>0</v>
      </c>
      <c r="H104" s="122"/>
      <c r="I104" s="147">
        <f t="shared" si="29"/>
        <v>0</v>
      </c>
      <c r="J104" s="122"/>
      <c r="K104" s="147">
        <f t="shared" si="30"/>
        <v>0</v>
      </c>
      <c r="L104" s="122"/>
      <c r="M104" s="147">
        <f t="shared" si="25"/>
        <v>0</v>
      </c>
      <c r="N104" s="122"/>
      <c r="O104" s="147">
        <f t="shared" si="26"/>
        <v>0</v>
      </c>
      <c r="P104" s="104"/>
      <c r="Q104" s="100">
        <f t="shared" si="31"/>
        <v>0</v>
      </c>
      <c r="R104" s="183"/>
      <c r="S104" s="184">
        <f t="shared" si="32"/>
        <v>0</v>
      </c>
      <c r="T104" s="183"/>
      <c r="U104" s="184">
        <f t="shared" si="33"/>
        <v>0</v>
      </c>
      <c r="V104" s="183"/>
      <c r="W104" s="184">
        <f t="shared" si="34"/>
        <v>0</v>
      </c>
      <c r="X104" s="183"/>
      <c r="Y104" s="184">
        <f t="shared" si="35"/>
        <v>0</v>
      </c>
      <c r="Z104" s="183"/>
      <c r="AA104" s="184">
        <f t="shared" si="36"/>
        <v>0</v>
      </c>
      <c r="AB104" s="104"/>
      <c r="AC104" s="100">
        <f t="shared" si="37"/>
        <v>0</v>
      </c>
      <c r="AD104" s="122"/>
      <c r="AE104" s="147">
        <f t="shared" si="38"/>
        <v>0</v>
      </c>
      <c r="AF104" s="122"/>
      <c r="AG104" s="147">
        <f t="shared" si="39"/>
        <v>0</v>
      </c>
      <c r="AH104" s="122"/>
      <c r="AI104" s="147">
        <f t="shared" si="40"/>
        <v>0</v>
      </c>
      <c r="AJ104" s="288"/>
      <c r="AK104" s="147">
        <f t="shared" si="41"/>
        <v>0</v>
      </c>
      <c r="AL104" s="288"/>
      <c r="AM104" s="147">
        <f t="shared" si="42"/>
        <v>0</v>
      </c>
      <c r="AN104" s="288"/>
      <c r="AO104" s="147">
        <f t="shared" si="43"/>
        <v>0</v>
      </c>
      <c r="AP104" s="122"/>
      <c r="AQ104" s="147">
        <f t="shared" si="44"/>
        <v>0</v>
      </c>
      <c r="AR104" s="104"/>
      <c r="AS104" s="100">
        <f t="shared" si="45"/>
        <v>0</v>
      </c>
      <c r="AT104" s="171"/>
      <c r="AU104" s="140">
        <f t="shared" si="46"/>
        <v>0</v>
      </c>
      <c r="AV104" s="83">
        <f t="shared" si="24"/>
        <v>0</v>
      </c>
    </row>
    <row r="105" spans="1:48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3"/>
        <v>0</v>
      </c>
      <c r="F105" s="75"/>
      <c r="G105" s="100">
        <f t="shared" si="28"/>
        <v>0</v>
      </c>
      <c r="H105" s="122"/>
      <c r="I105" s="147">
        <f t="shared" si="29"/>
        <v>0</v>
      </c>
      <c r="J105" s="122"/>
      <c r="K105" s="147">
        <f t="shared" si="30"/>
        <v>0</v>
      </c>
      <c r="L105" s="122"/>
      <c r="M105" s="147">
        <f t="shared" si="25"/>
        <v>0</v>
      </c>
      <c r="N105" s="122"/>
      <c r="O105" s="147">
        <f t="shared" si="26"/>
        <v>0</v>
      </c>
      <c r="P105" s="104"/>
      <c r="Q105" s="100">
        <f t="shared" si="31"/>
        <v>0</v>
      </c>
      <c r="R105" s="183"/>
      <c r="S105" s="184">
        <f t="shared" si="32"/>
        <v>0</v>
      </c>
      <c r="T105" s="183"/>
      <c r="U105" s="184">
        <f t="shared" si="33"/>
        <v>0</v>
      </c>
      <c r="V105" s="183"/>
      <c r="W105" s="184">
        <f t="shared" si="34"/>
        <v>0</v>
      </c>
      <c r="X105" s="183"/>
      <c r="Y105" s="184">
        <f t="shared" si="35"/>
        <v>0</v>
      </c>
      <c r="Z105" s="183"/>
      <c r="AA105" s="184">
        <f t="shared" si="36"/>
        <v>0</v>
      </c>
      <c r="AB105" s="104"/>
      <c r="AC105" s="100">
        <f t="shared" si="37"/>
        <v>0</v>
      </c>
      <c r="AD105" s="122"/>
      <c r="AE105" s="147">
        <f t="shared" si="38"/>
        <v>0</v>
      </c>
      <c r="AF105" s="122"/>
      <c r="AG105" s="147">
        <f t="shared" si="39"/>
        <v>0</v>
      </c>
      <c r="AH105" s="122"/>
      <c r="AI105" s="147">
        <f t="shared" si="40"/>
        <v>0</v>
      </c>
      <c r="AJ105" s="288"/>
      <c r="AK105" s="147">
        <f t="shared" si="41"/>
        <v>0</v>
      </c>
      <c r="AL105" s="288"/>
      <c r="AM105" s="147">
        <f t="shared" si="42"/>
        <v>0</v>
      </c>
      <c r="AN105" s="288"/>
      <c r="AO105" s="147">
        <f t="shared" si="43"/>
        <v>0</v>
      </c>
      <c r="AP105" s="122"/>
      <c r="AQ105" s="147">
        <f t="shared" si="44"/>
        <v>0</v>
      </c>
      <c r="AR105" s="104"/>
      <c r="AS105" s="100">
        <f t="shared" si="45"/>
        <v>0</v>
      </c>
      <c r="AT105" s="171"/>
      <c r="AU105" s="140">
        <f t="shared" si="46"/>
        <v>0</v>
      </c>
      <c r="AV105" s="83">
        <f t="shared" si="24"/>
        <v>0</v>
      </c>
    </row>
    <row r="106" spans="1:48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3"/>
        <v>0</v>
      </c>
      <c r="F106" s="75"/>
      <c r="G106" s="100">
        <f t="shared" si="28"/>
        <v>0</v>
      </c>
      <c r="H106" s="122"/>
      <c r="I106" s="147">
        <f t="shared" si="29"/>
        <v>0</v>
      </c>
      <c r="J106" s="122"/>
      <c r="K106" s="147">
        <f t="shared" si="30"/>
        <v>0</v>
      </c>
      <c r="L106" s="122"/>
      <c r="M106" s="147">
        <f t="shared" si="25"/>
        <v>0</v>
      </c>
      <c r="N106" s="122"/>
      <c r="O106" s="147">
        <f t="shared" si="26"/>
        <v>0</v>
      </c>
      <c r="P106" s="104"/>
      <c r="Q106" s="100">
        <f t="shared" si="31"/>
        <v>0</v>
      </c>
      <c r="R106" s="183"/>
      <c r="S106" s="184">
        <f t="shared" si="32"/>
        <v>0</v>
      </c>
      <c r="T106" s="183"/>
      <c r="U106" s="184">
        <f t="shared" si="33"/>
        <v>0</v>
      </c>
      <c r="V106" s="183"/>
      <c r="W106" s="184">
        <f t="shared" si="34"/>
        <v>0</v>
      </c>
      <c r="X106" s="183"/>
      <c r="Y106" s="184">
        <f t="shared" si="35"/>
        <v>0</v>
      </c>
      <c r="Z106" s="183"/>
      <c r="AA106" s="184">
        <f t="shared" si="36"/>
        <v>0</v>
      </c>
      <c r="AB106" s="104"/>
      <c r="AC106" s="100">
        <f t="shared" si="37"/>
        <v>0</v>
      </c>
      <c r="AD106" s="122"/>
      <c r="AE106" s="147">
        <f t="shared" si="38"/>
        <v>0</v>
      </c>
      <c r="AF106" s="122"/>
      <c r="AG106" s="147">
        <f t="shared" si="39"/>
        <v>0</v>
      </c>
      <c r="AH106" s="122"/>
      <c r="AI106" s="147">
        <f t="shared" si="40"/>
        <v>0</v>
      </c>
      <c r="AJ106" s="288"/>
      <c r="AK106" s="147">
        <f t="shared" si="41"/>
        <v>0</v>
      </c>
      <c r="AL106" s="288"/>
      <c r="AM106" s="147">
        <f t="shared" si="42"/>
        <v>0</v>
      </c>
      <c r="AN106" s="288"/>
      <c r="AO106" s="147">
        <f t="shared" si="43"/>
        <v>0</v>
      </c>
      <c r="AP106" s="122"/>
      <c r="AQ106" s="147">
        <f t="shared" si="44"/>
        <v>0</v>
      </c>
      <c r="AR106" s="104"/>
      <c r="AS106" s="100">
        <f t="shared" si="45"/>
        <v>0</v>
      </c>
      <c r="AT106" s="171"/>
      <c r="AU106" s="140">
        <f t="shared" si="46"/>
        <v>0</v>
      </c>
      <c r="AV106" s="83">
        <f t="shared" si="24"/>
        <v>0</v>
      </c>
    </row>
    <row r="107" spans="1:48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3"/>
        <v>0</v>
      </c>
      <c r="F107" s="75"/>
      <c r="G107" s="100">
        <f t="shared" si="28"/>
        <v>0</v>
      </c>
      <c r="H107" s="122"/>
      <c r="I107" s="147">
        <f t="shared" si="29"/>
        <v>0</v>
      </c>
      <c r="J107" s="122"/>
      <c r="K107" s="147">
        <f t="shared" si="30"/>
        <v>0</v>
      </c>
      <c r="L107" s="122"/>
      <c r="M107" s="147">
        <f t="shared" si="25"/>
        <v>0</v>
      </c>
      <c r="N107" s="122"/>
      <c r="O107" s="147">
        <f t="shared" si="26"/>
        <v>0</v>
      </c>
      <c r="P107" s="104"/>
      <c r="Q107" s="100">
        <f t="shared" si="31"/>
        <v>0</v>
      </c>
      <c r="R107" s="183"/>
      <c r="S107" s="184">
        <f t="shared" si="32"/>
        <v>0</v>
      </c>
      <c r="T107" s="183"/>
      <c r="U107" s="184">
        <f t="shared" si="33"/>
        <v>0</v>
      </c>
      <c r="V107" s="183"/>
      <c r="W107" s="184">
        <f t="shared" si="34"/>
        <v>0</v>
      </c>
      <c r="X107" s="183"/>
      <c r="Y107" s="184">
        <f t="shared" si="35"/>
        <v>0</v>
      </c>
      <c r="Z107" s="183"/>
      <c r="AA107" s="184">
        <f t="shared" si="36"/>
        <v>0</v>
      </c>
      <c r="AB107" s="104"/>
      <c r="AC107" s="100">
        <f t="shared" si="37"/>
        <v>0</v>
      </c>
      <c r="AD107" s="122"/>
      <c r="AE107" s="147">
        <f t="shared" si="38"/>
        <v>0</v>
      </c>
      <c r="AF107" s="122"/>
      <c r="AG107" s="147">
        <f t="shared" si="39"/>
        <v>0</v>
      </c>
      <c r="AH107" s="122"/>
      <c r="AI107" s="147">
        <f t="shared" si="40"/>
        <v>0</v>
      </c>
      <c r="AJ107" s="288"/>
      <c r="AK107" s="147">
        <f t="shared" si="41"/>
        <v>0</v>
      </c>
      <c r="AL107" s="288"/>
      <c r="AM107" s="147">
        <f t="shared" si="42"/>
        <v>0</v>
      </c>
      <c r="AN107" s="288"/>
      <c r="AO107" s="147">
        <f t="shared" si="43"/>
        <v>0</v>
      </c>
      <c r="AP107" s="122"/>
      <c r="AQ107" s="147">
        <f t="shared" si="44"/>
        <v>0</v>
      </c>
      <c r="AR107" s="104"/>
      <c r="AS107" s="100">
        <f t="shared" si="45"/>
        <v>0</v>
      </c>
      <c r="AT107" s="171"/>
      <c r="AU107" s="140">
        <f t="shared" si="46"/>
        <v>0</v>
      </c>
      <c r="AV107" s="83">
        <f t="shared" si="24"/>
        <v>0</v>
      </c>
    </row>
    <row r="108" spans="1:48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3"/>
        <v>0</v>
      </c>
      <c r="F108" s="75"/>
      <c r="G108" s="100">
        <f t="shared" si="28"/>
        <v>0</v>
      </c>
      <c r="H108" s="107"/>
      <c r="I108" s="147">
        <f t="shared" si="29"/>
        <v>0</v>
      </c>
      <c r="J108" s="214"/>
      <c r="K108" s="147">
        <f t="shared" si="30"/>
        <v>0</v>
      </c>
      <c r="L108" s="214"/>
      <c r="M108" s="147">
        <f t="shared" si="25"/>
        <v>0</v>
      </c>
      <c r="N108" s="214"/>
      <c r="O108" s="147">
        <f t="shared" si="26"/>
        <v>0</v>
      </c>
      <c r="P108" s="75"/>
      <c r="Q108" s="100">
        <f t="shared" si="31"/>
        <v>0</v>
      </c>
      <c r="R108" s="233"/>
      <c r="S108" s="184">
        <f t="shared" si="32"/>
        <v>0</v>
      </c>
      <c r="T108" s="234"/>
      <c r="U108" s="184">
        <f t="shared" si="33"/>
        <v>0</v>
      </c>
      <c r="V108" s="234"/>
      <c r="W108" s="184">
        <f t="shared" si="34"/>
        <v>0</v>
      </c>
      <c r="X108" s="283"/>
      <c r="Y108" s="281">
        <f t="shared" si="35"/>
        <v>0</v>
      </c>
      <c r="Z108" s="183"/>
      <c r="AA108" s="184">
        <f t="shared" si="36"/>
        <v>0</v>
      </c>
      <c r="AB108" s="75"/>
      <c r="AC108" s="100">
        <f t="shared" si="37"/>
        <v>0</v>
      </c>
      <c r="AD108" s="107"/>
      <c r="AE108" s="147">
        <f t="shared" si="38"/>
        <v>0</v>
      </c>
      <c r="AF108" s="107"/>
      <c r="AG108" s="147">
        <f t="shared" si="39"/>
        <v>0</v>
      </c>
      <c r="AH108" s="107"/>
      <c r="AI108" s="147">
        <f t="shared" si="40"/>
        <v>0</v>
      </c>
      <c r="AJ108" s="289"/>
      <c r="AK108" s="146">
        <f t="shared" si="41"/>
        <v>0</v>
      </c>
      <c r="AL108" s="289"/>
      <c r="AM108" s="146">
        <f t="shared" si="42"/>
        <v>0</v>
      </c>
      <c r="AN108" s="289"/>
      <c r="AO108" s="146">
        <f t="shared" si="43"/>
        <v>0</v>
      </c>
      <c r="AP108" s="107"/>
      <c r="AQ108" s="147">
        <f t="shared" si="44"/>
        <v>0</v>
      </c>
      <c r="AR108" s="75"/>
      <c r="AS108" s="100">
        <f t="shared" si="45"/>
        <v>0</v>
      </c>
      <c r="AT108" s="171"/>
      <c r="AU108" s="140">
        <f t="shared" si="46"/>
        <v>0</v>
      </c>
      <c r="AV108" s="83">
        <f t="shared" si="24"/>
        <v>0</v>
      </c>
    </row>
    <row r="109" spans="1:48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3"/>
        <v>0</v>
      </c>
      <c r="F109" s="75"/>
      <c r="G109" s="100">
        <f t="shared" si="28"/>
        <v>0</v>
      </c>
      <c r="H109" s="107"/>
      <c r="I109" s="147">
        <f t="shared" si="29"/>
        <v>0</v>
      </c>
      <c r="J109" s="214"/>
      <c r="K109" s="147">
        <f t="shared" si="30"/>
        <v>0</v>
      </c>
      <c r="L109" s="214"/>
      <c r="M109" s="147">
        <f t="shared" si="25"/>
        <v>0</v>
      </c>
      <c r="N109" s="214"/>
      <c r="O109" s="147">
        <f t="shared" si="26"/>
        <v>0</v>
      </c>
      <c r="P109" s="75"/>
      <c r="Q109" s="100">
        <f t="shared" si="31"/>
        <v>0</v>
      </c>
      <c r="R109" s="233"/>
      <c r="S109" s="184">
        <f t="shared" si="32"/>
        <v>0</v>
      </c>
      <c r="T109" s="234"/>
      <c r="U109" s="184">
        <f t="shared" si="33"/>
        <v>0</v>
      </c>
      <c r="V109" s="234"/>
      <c r="W109" s="184">
        <f t="shared" si="34"/>
        <v>0</v>
      </c>
      <c r="X109" s="283"/>
      <c r="Y109" s="281">
        <f t="shared" si="35"/>
        <v>0</v>
      </c>
      <c r="Z109" s="183"/>
      <c r="AA109" s="184">
        <f t="shared" si="36"/>
        <v>0</v>
      </c>
      <c r="AB109" s="75"/>
      <c r="AC109" s="100">
        <f t="shared" si="37"/>
        <v>0</v>
      </c>
      <c r="AD109" s="107"/>
      <c r="AE109" s="147">
        <f t="shared" si="38"/>
        <v>0</v>
      </c>
      <c r="AF109" s="107"/>
      <c r="AG109" s="147">
        <f t="shared" si="39"/>
        <v>0</v>
      </c>
      <c r="AH109" s="107"/>
      <c r="AI109" s="147">
        <f t="shared" si="40"/>
        <v>0</v>
      </c>
      <c r="AJ109" s="289"/>
      <c r="AK109" s="146">
        <f t="shared" si="41"/>
        <v>0</v>
      </c>
      <c r="AL109" s="289"/>
      <c r="AM109" s="146">
        <f t="shared" si="42"/>
        <v>0</v>
      </c>
      <c r="AN109" s="289"/>
      <c r="AO109" s="146">
        <f t="shared" si="43"/>
        <v>0</v>
      </c>
      <c r="AP109" s="107"/>
      <c r="AQ109" s="147">
        <f t="shared" si="44"/>
        <v>0</v>
      </c>
      <c r="AR109" s="75"/>
      <c r="AS109" s="100">
        <f t="shared" si="45"/>
        <v>0</v>
      </c>
      <c r="AT109" s="171"/>
      <c r="AU109" s="140">
        <f t="shared" si="46"/>
        <v>0</v>
      </c>
      <c r="AV109" s="83">
        <f t="shared" si="24"/>
        <v>0</v>
      </c>
    </row>
    <row r="110" spans="1:48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3"/>
        <v>0</v>
      </c>
      <c r="F110" s="75"/>
      <c r="G110" s="100">
        <f t="shared" si="28"/>
        <v>0</v>
      </c>
      <c r="H110" s="107"/>
      <c r="I110" s="147">
        <f t="shared" si="29"/>
        <v>0</v>
      </c>
      <c r="J110" s="214"/>
      <c r="K110" s="147">
        <f t="shared" si="30"/>
        <v>0</v>
      </c>
      <c r="L110" s="214"/>
      <c r="M110" s="147">
        <f t="shared" si="25"/>
        <v>0</v>
      </c>
      <c r="N110" s="214"/>
      <c r="O110" s="147">
        <f t="shared" si="26"/>
        <v>0</v>
      </c>
      <c r="P110" s="75"/>
      <c r="Q110" s="100">
        <f t="shared" si="31"/>
        <v>0</v>
      </c>
      <c r="R110" s="233"/>
      <c r="S110" s="184">
        <f t="shared" si="32"/>
        <v>0</v>
      </c>
      <c r="T110" s="234"/>
      <c r="U110" s="184">
        <f t="shared" si="33"/>
        <v>0</v>
      </c>
      <c r="V110" s="234"/>
      <c r="W110" s="184">
        <f t="shared" si="34"/>
        <v>0</v>
      </c>
      <c r="X110" s="283"/>
      <c r="Y110" s="281">
        <f t="shared" si="35"/>
        <v>0</v>
      </c>
      <c r="Z110" s="183"/>
      <c r="AA110" s="184">
        <f t="shared" si="36"/>
        <v>0</v>
      </c>
      <c r="AB110" s="75"/>
      <c r="AC110" s="100">
        <f t="shared" si="37"/>
        <v>0</v>
      </c>
      <c r="AD110" s="107"/>
      <c r="AE110" s="147">
        <f t="shared" si="38"/>
        <v>0</v>
      </c>
      <c r="AF110" s="107"/>
      <c r="AG110" s="147">
        <f t="shared" si="39"/>
        <v>0</v>
      </c>
      <c r="AH110" s="107"/>
      <c r="AI110" s="147">
        <f t="shared" si="40"/>
        <v>0</v>
      </c>
      <c r="AJ110" s="289"/>
      <c r="AK110" s="146">
        <f t="shared" si="41"/>
        <v>0</v>
      </c>
      <c r="AL110" s="289"/>
      <c r="AM110" s="146">
        <f t="shared" si="42"/>
        <v>0</v>
      </c>
      <c r="AN110" s="289"/>
      <c r="AO110" s="146">
        <f t="shared" si="43"/>
        <v>0</v>
      </c>
      <c r="AP110" s="107"/>
      <c r="AQ110" s="147">
        <f t="shared" si="44"/>
        <v>0</v>
      </c>
      <c r="AR110" s="75"/>
      <c r="AS110" s="100">
        <f t="shared" si="45"/>
        <v>0</v>
      </c>
      <c r="AT110" s="171"/>
      <c r="AU110" s="140">
        <f t="shared" si="46"/>
        <v>0</v>
      </c>
      <c r="AV110" s="83">
        <f t="shared" si="24"/>
        <v>0</v>
      </c>
    </row>
    <row r="111" spans="1:48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3"/>
        <v>0</v>
      </c>
      <c r="F111" s="75"/>
      <c r="G111" s="100">
        <f t="shared" si="28"/>
        <v>0</v>
      </c>
      <c r="H111" s="107"/>
      <c r="I111" s="147">
        <f t="shared" si="29"/>
        <v>0</v>
      </c>
      <c r="J111" s="214"/>
      <c r="K111" s="147">
        <f t="shared" si="30"/>
        <v>0</v>
      </c>
      <c r="L111" s="214"/>
      <c r="M111" s="147">
        <f t="shared" si="25"/>
        <v>0</v>
      </c>
      <c r="N111" s="214"/>
      <c r="O111" s="147">
        <f t="shared" si="26"/>
        <v>0</v>
      </c>
      <c r="P111" s="75"/>
      <c r="Q111" s="100">
        <f t="shared" si="31"/>
        <v>0</v>
      </c>
      <c r="R111" s="233"/>
      <c r="S111" s="184">
        <f t="shared" si="32"/>
        <v>0</v>
      </c>
      <c r="T111" s="234"/>
      <c r="U111" s="184">
        <f t="shared" si="33"/>
        <v>0</v>
      </c>
      <c r="V111" s="234"/>
      <c r="W111" s="184">
        <f t="shared" si="34"/>
        <v>0</v>
      </c>
      <c r="X111" s="283"/>
      <c r="Y111" s="281">
        <f t="shared" si="35"/>
        <v>0</v>
      </c>
      <c r="Z111" s="183"/>
      <c r="AA111" s="184">
        <f t="shared" si="36"/>
        <v>0</v>
      </c>
      <c r="AB111" s="75"/>
      <c r="AC111" s="100">
        <f t="shared" si="37"/>
        <v>0</v>
      </c>
      <c r="AD111" s="107"/>
      <c r="AE111" s="147">
        <f t="shared" si="38"/>
        <v>0</v>
      </c>
      <c r="AF111" s="107"/>
      <c r="AG111" s="147">
        <f t="shared" si="39"/>
        <v>0</v>
      </c>
      <c r="AH111" s="107"/>
      <c r="AI111" s="147">
        <f t="shared" si="40"/>
        <v>0</v>
      </c>
      <c r="AJ111" s="289"/>
      <c r="AK111" s="146">
        <f t="shared" si="41"/>
        <v>0</v>
      </c>
      <c r="AL111" s="289"/>
      <c r="AM111" s="146">
        <f t="shared" si="42"/>
        <v>0</v>
      </c>
      <c r="AN111" s="289"/>
      <c r="AO111" s="146">
        <f t="shared" si="43"/>
        <v>0</v>
      </c>
      <c r="AP111" s="107"/>
      <c r="AQ111" s="147">
        <f t="shared" si="44"/>
        <v>0</v>
      </c>
      <c r="AR111" s="75"/>
      <c r="AS111" s="100">
        <f t="shared" si="45"/>
        <v>0</v>
      </c>
      <c r="AT111" s="171"/>
      <c r="AU111" s="140">
        <f t="shared" si="46"/>
        <v>0</v>
      </c>
      <c r="AV111" s="83">
        <f t="shared" si="24"/>
        <v>0</v>
      </c>
    </row>
    <row r="112" spans="1:48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47">IF(OR($C112="",$C112=0),"",VLOOKUP($C112,Ansätze,$D$11,FALSE))</f>
        <v>35</v>
      </c>
      <c r="E112" s="20">
        <f t="shared" si="23"/>
        <v>9</v>
      </c>
      <c r="F112" s="75"/>
      <c r="G112" s="100">
        <f t="shared" ca="1" si="28"/>
        <v>0</v>
      </c>
      <c r="H112" s="107"/>
      <c r="I112" s="147">
        <f t="shared" ca="1" si="29"/>
        <v>0</v>
      </c>
      <c r="J112" s="214"/>
      <c r="K112" s="147">
        <f t="shared" ca="1" si="30"/>
        <v>0</v>
      </c>
      <c r="L112" s="214"/>
      <c r="M112" s="147">
        <f t="shared" ca="1" si="25"/>
        <v>0</v>
      </c>
      <c r="N112" s="214"/>
      <c r="O112" s="147">
        <f t="shared" ca="1" si="26"/>
        <v>0</v>
      </c>
      <c r="P112" s="75"/>
      <c r="Q112" s="100">
        <f t="shared" ca="1" si="31"/>
        <v>0</v>
      </c>
      <c r="R112" s="233"/>
      <c r="S112" s="184">
        <f t="shared" ca="1" si="32"/>
        <v>0</v>
      </c>
      <c r="T112" s="234"/>
      <c r="U112" s="184">
        <f t="shared" ca="1" si="33"/>
        <v>0</v>
      </c>
      <c r="V112" s="234"/>
      <c r="W112" s="184">
        <f t="shared" ca="1" si="34"/>
        <v>0</v>
      </c>
      <c r="X112" s="283"/>
      <c r="Y112" s="281">
        <f t="shared" ca="1" si="35"/>
        <v>0</v>
      </c>
      <c r="Z112" s="183"/>
      <c r="AA112" s="184">
        <f t="shared" ca="1" si="36"/>
        <v>0</v>
      </c>
      <c r="AB112" s="75"/>
      <c r="AC112" s="100">
        <f t="shared" ca="1" si="37"/>
        <v>0</v>
      </c>
      <c r="AD112" s="107"/>
      <c r="AE112" s="147">
        <f t="shared" ca="1" si="38"/>
        <v>0</v>
      </c>
      <c r="AF112" s="107"/>
      <c r="AG112" s="147">
        <f t="shared" ca="1" si="39"/>
        <v>0</v>
      </c>
      <c r="AH112" s="107">
        <v>9</v>
      </c>
      <c r="AI112" s="147">
        <f t="shared" ca="1" si="40"/>
        <v>315</v>
      </c>
      <c r="AJ112" s="289"/>
      <c r="AK112" s="146">
        <f t="shared" ca="1" si="41"/>
        <v>0</v>
      </c>
      <c r="AL112" s="289"/>
      <c r="AM112" s="146">
        <f t="shared" ca="1" si="42"/>
        <v>0</v>
      </c>
      <c r="AN112" s="289"/>
      <c r="AO112" s="146">
        <f t="shared" ca="1" si="43"/>
        <v>0</v>
      </c>
      <c r="AP112" s="107"/>
      <c r="AQ112" s="147">
        <f t="shared" ca="1" si="44"/>
        <v>0</v>
      </c>
      <c r="AR112" s="75"/>
      <c r="AS112" s="100">
        <f t="shared" ca="1" si="45"/>
        <v>0</v>
      </c>
      <c r="AT112" s="171"/>
      <c r="AU112" s="140">
        <f t="shared" ca="1" si="46"/>
        <v>0</v>
      </c>
      <c r="AV112" s="83">
        <f t="shared" ca="1" si="24"/>
        <v>315</v>
      </c>
    </row>
    <row r="113" spans="1:48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47"/>
        <v>35</v>
      </c>
      <c r="E113" s="20">
        <f t="shared" si="23"/>
        <v>0</v>
      </c>
      <c r="F113" s="75"/>
      <c r="G113" s="100">
        <f t="shared" ca="1" si="28"/>
        <v>0</v>
      </c>
      <c r="H113" s="107"/>
      <c r="I113" s="147">
        <f t="shared" ca="1" si="29"/>
        <v>0</v>
      </c>
      <c r="J113" s="214"/>
      <c r="K113" s="147">
        <f t="shared" ca="1" si="30"/>
        <v>0</v>
      </c>
      <c r="L113" s="214"/>
      <c r="M113" s="147">
        <f t="shared" ca="1" si="25"/>
        <v>0</v>
      </c>
      <c r="N113" s="214"/>
      <c r="O113" s="147">
        <f t="shared" ca="1" si="26"/>
        <v>0</v>
      </c>
      <c r="P113" s="75"/>
      <c r="Q113" s="100">
        <f t="shared" ca="1" si="31"/>
        <v>0</v>
      </c>
      <c r="R113" s="233"/>
      <c r="S113" s="184">
        <f t="shared" ca="1" si="32"/>
        <v>0</v>
      </c>
      <c r="T113" s="234"/>
      <c r="U113" s="184">
        <f t="shared" ca="1" si="33"/>
        <v>0</v>
      </c>
      <c r="V113" s="234"/>
      <c r="W113" s="184">
        <f t="shared" ca="1" si="34"/>
        <v>0</v>
      </c>
      <c r="X113" s="283"/>
      <c r="Y113" s="281">
        <f t="shared" ca="1" si="35"/>
        <v>0</v>
      </c>
      <c r="Z113" s="183"/>
      <c r="AA113" s="184">
        <f t="shared" ca="1" si="36"/>
        <v>0</v>
      </c>
      <c r="AB113" s="75"/>
      <c r="AC113" s="100">
        <f t="shared" ca="1" si="37"/>
        <v>0</v>
      </c>
      <c r="AD113" s="107"/>
      <c r="AE113" s="147">
        <f t="shared" ca="1" si="38"/>
        <v>0</v>
      </c>
      <c r="AF113" s="107"/>
      <c r="AG113" s="147">
        <f t="shared" ca="1" si="39"/>
        <v>0</v>
      </c>
      <c r="AH113" s="107"/>
      <c r="AI113" s="147">
        <f t="shared" ca="1" si="40"/>
        <v>0</v>
      </c>
      <c r="AJ113" s="289"/>
      <c r="AK113" s="146">
        <f t="shared" ca="1" si="41"/>
        <v>0</v>
      </c>
      <c r="AL113" s="289"/>
      <c r="AM113" s="146">
        <f t="shared" ca="1" si="42"/>
        <v>0</v>
      </c>
      <c r="AN113" s="289"/>
      <c r="AO113" s="146">
        <f t="shared" ca="1" si="43"/>
        <v>0</v>
      </c>
      <c r="AP113" s="107"/>
      <c r="AQ113" s="147">
        <f t="shared" ca="1" si="44"/>
        <v>0</v>
      </c>
      <c r="AR113" s="75"/>
      <c r="AS113" s="100">
        <f t="shared" ca="1" si="45"/>
        <v>0</v>
      </c>
      <c r="AT113" s="171"/>
      <c r="AU113" s="140">
        <f t="shared" ca="1" si="46"/>
        <v>0</v>
      </c>
      <c r="AV113" s="83">
        <f t="shared" ca="1" si="24"/>
        <v>0</v>
      </c>
    </row>
    <row r="114" spans="1:48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47"/>
        <v>118</v>
      </c>
      <c r="E114" s="20">
        <f t="shared" si="23"/>
        <v>0</v>
      </c>
      <c r="F114" s="75"/>
      <c r="G114" s="100">
        <f t="shared" ca="1" si="28"/>
        <v>0</v>
      </c>
      <c r="H114" s="107"/>
      <c r="I114" s="147">
        <f t="shared" ca="1" si="29"/>
        <v>0</v>
      </c>
      <c r="J114" s="214"/>
      <c r="K114" s="147">
        <f t="shared" ca="1" si="30"/>
        <v>0</v>
      </c>
      <c r="L114" s="214"/>
      <c r="M114" s="147">
        <f t="shared" ca="1" si="25"/>
        <v>0</v>
      </c>
      <c r="N114" s="214"/>
      <c r="O114" s="147">
        <f t="shared" ca="1" si="26"/>
        <v>0</v>
      </c>
      <c r="P114" s="75"/>
      <c r="Q114" s="100">
        <f t="shared" ca="1" si="31"/>
        <v>0</v>
      </c>
      <c r="R114" s="233"/>
      <c r="S114" s="184">
        <f t="shared" ca="1" si="32"/>
        <v>0</v>
      </c>
      <c r="T114" s="234"/>
      <c r="U114" s="184">
        <f t="shared" ca="1" si="33"/>
        <v>0</v>
      </c>
      <c r="V114" s="234"/>
      <c r="W114" s="184">
        <f t="shared" ca="1" si="34"/>
        <v>0</v>
      </c>
      <c r="X114" s="283"/>
      <c r="Y114" s="281">
        <f t="shared" ca="1" si="35"/>
        <v>0</v>
      </c>
      <c r="Z114" s="183"/>
      <c r="AA114" s="184">
        <f t="shared" ca="1" si="36"/>
        <v>0</v>
      </c>
      <c r="AB114" s="75"/>
      <c r="AC114" s="100">
        <f t="shared" ca="1" si="37"/>
        <v>0</v>
      </c>
      <c r="AD114" s="107"/>
      <c r="AE114" s="147">
        <f t="shared" ca="1" si="38"/>
        <v>0</v>
      </c>
      <c r="AF114" s="107"/>
      <c r="AG114" s="147">
        <f t="shared" ca="1" si="39"/>
        <v>0</v>
      </c>
      <c r="AH114" s="107"/>
      <c r="AI114" s="147">
        <f t="shared" ca="1" si="40"/>
        <v>0</v>
      </c>
      <c r="AJ114" s="289"/>
      <c r="AK114" s="146">
        <f t="shared" ca="1" si="41"/>
        <v>0</v>
      </c>
      <c r="AL114" s="289"/>
      <c r="AM114" s="146">
        <f t="shared" ca="1" si="42"/>
        <v>0</v>
      </c>
      <c r="AN114" s="289"/>
      <c r="AO114" s="146">
        <f t="shared" ca="1" si="43"/>
        <v>0</v>
      </c>
      <c r="AP114" s="107"/>
      <c r="AQ114" s="147">
        <f t="shared" ca="1" si="44"/>
        <v>0</v>
      </c>
      <c r="AR114" s="75"/>
      <c r="AS114" s="100">
        <f t="shared" ca="1" si="45"/>
        <v>0</v>
      </c>
      <c r="AT114" s="171"/>
      <c r="AU114" s="140">
        <f t="shared" ca="1" si="46"/>
        <v>0</v>
      </c>
      <c r="AV114" s="83">
        <f t="shared" ca="1" si="24"/>
        <v>0</v>
      </c>
    </row>
    <row r="115" spans="1:48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3"/>
        <v>0</v>
      </c>
      <c r="F115" s="75"/>
      <c r="G115" s="100">
        <f t="shared" si="28"/>
        <v>0</v>
      </c>
      <c r="H115" s="107"/>
      <c r="I115" s="147">
        <f t="shared" si="29"/>
        <v>0</v>
      </c>
      <c r="J115" s="214"/>
      <c r="K115" s="147">
        <f t="shared" si="30"/>
        <v>0</v>
      </c>
      <c r="L115" s="214"/>
      <c r="M115" s="147">
        <f t="shared" si="25"/>
        <v>0</v>
      </c>
      <c r="N115" s="214"/>
      <c r="O115" s="147">
        <f t="shared" si="26"/>
        <v>0</v>
      </c>
      <c r="P115" s="75"/>
      <c r="Q115" s="100">
        <f t="shared" si="31"/>
        <v>0</v>
      </c>
      <c r="R115" s="233"/>
      <c r="S115" s="184">
        <f t="shared" si="32"/>
        <v>0</v>
      </c>
      <c r="T115" s="234"/>
      <c r="U115" s="184">
        <f t="shared" si="33"/>
        <v>0</v>
      </c>
      <c r="V115" s="234"/>
      <c r="W115" s="184">
        <f t="shared" si="34"/>
        <v>0</v>
      </c>
      <c r="X115" s="283"/>
      <c r="Y115" s="281">
        <f t="shared" si="35"/>
        <v>0</v>
      </c>
      <c r="Z115" s="183"/>
      <c r="AA115" s="184">
        <f t="shared" si="36"/>
        <v>0</v>
      </c>
      <c r="AB115" s="75"/>
      <c r="AC115" s="100">
        <f t="shared" si="37"/>
        <v>0</v>
      </c>
      <c r="AD115" s="107"/>
      <c r="AE115" s="147">
        <f t="shared" si="38"/>
        <v>0</v>
      </c>
      <c r="AF115" s="107"/>
      <c r="AG115" s="147">
        <f t="shared" si="39"/>
        <v>0</v>
      </c>
      <c r="AH115" s="107"/>
      <c r="AI115" s="147">
        <f t="shared" si="40"/>
        <v>0</v>
      </c>
      <c r="AJ115" s="289"/>
      <c r="AK115" s="146">
        <f t="shared" si="41"/>
        <v>0</v>
      </c>
      <c r="AL115" s="289"/>
      <c r="AM115" s="146">
        <f t="shared" si="42"/>
        <v>0</v>
      </c>
      <c r="AN115" s="289"/>
      <c r="AO115" s="146">
        <f t="shared" si="43"/>
        <v>0</v>
      </c>
      <c r="AP115" s="107"/>
      <c r="AQ115" s="147">
        <f t="shared" si="44"/>
        <v>0</v>
      </c>
      <c r="AR115" s="75"/>
      <c r="AS115" s="100">
        <f t="shared" si="45"/>
        <v>0</v>
      </c>
      <c r="AT115" s="171"/>
      <c r="AU115" s="140">
        <f t="shared" si="46"/>
        <v>0</v>
      </c>
      <c r="AV115" s="83">
        <f t="shared" si="24"/>
        <v>0</v>
      </c>
    </row>
    <row r="116" spans="1:48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3"/>
        <v>0</v>
      </c>
      <c r="F116" s="75"/>
      <c r="G116" s="100">
        <f t="shared" si="28"/>
        <v>0</v>
      </c>
      <c r="H116" s="107"/>
      <c r="I116" s="147">
        <f t="shared" si="29"/>
        <v>0</v>
      </c>
      <c r="J116" s="214"/>
      <c r="K116" s="147">
        <f t="shared" si="30"/>
        <v>0</v>
      </c>
      <c r="L116" s="214"/>
      <c r="M116" s="147">
        <f t="shared" si="25"/>
        <v>0</v>
      </c>
      <c r="N116" s="214"/>
      <c r="O116" s="147">
        <f t="shared" si="26"/>
        <v>0</v>
      </c>
      <c r="P116" s="75"/>
      <c r="Q116" s="100">
        <f t="shared" si="31"/>
        <v>0</v>
      </c>
      <c r="R116" s="233"/>
      <c r="S116" s="184">
        <f t="shared" si="32"/>
        <v>0</v>
      </c>
      <c r="T116" s="234"/>
      <c r="U116" s="184">
        <f t="shared" si="33"/>
        <v>0</v>
      </c>
      <c r="V116" s="234"/>
      <c r="W116" s="184">
        <f t="shared" si="34"/>
        <v>0</v>
      </c>
      <c r="X116" s="283"/>
      <c r="Y116" s="281">
        <f t="shared" si="35"/>
        <v>0</v>
      </c>
      <c r="Z116" s="183"/>
      <c r="AA116" s="184">
        <f t="shared" si="36"/>
        <v>0</v>
      </c>
      <c r="AB116" s="75"/>
      <c r="AC116" s="100">
        <f t="shared" si="37"/>
        <v>0</v>
      </c>
      <c r="AD116" s="107"/>
      <c r="AE116" s="147">
        <f t="shared" si="38"/>
        <v>0</v>
      </c>
      <c r="AF116" s="107"/>
      <c r="AG116" s="147">
        <f t="shared" si="39"/>
        <v>0</v>
      </c>
      <c r="AH116" s="107"/>
      <c r="AI116" s="147">
        <f t="shared" si="40"/>
        <v>0</v>
      </c>
      <c r="AJ116" s="289"/>
      <c r="AK116" s="146">
        <f t="shared" si="41"/>
        <v>0</v>
      </c>
      <c r="AL116" s="289"/>
      <c r="AM116" s="146">
        <f t="shared" si="42"/>
        <v>0</v>
      </c>
      <c r="AN116" s="289"/>
      <c r="AO116" s="146">
        <f t="shared" si="43"/>
        <v>0</v>
      </c>
      <c r="AP116" s="107"/>
      <c r="AQ116" s="147">
        <f t="shared" si="44"/>
        <v>0</v>
      </c>
      <c r="AR116" s="75"/>
      <c r="AS116" s="100">
        <f t="shared" si="45"/>
        <v>0</v>
      </c>
      <c r="AT116" s="171"/>
      <c r="AU116" s="140">
        <f t="shared" si="46"/>
        <v>0</v>
      </c>
      <c r="AV116" s="83">
        <f t="shared" si="24"/>
        <v>0</v>
      </c>
    </row>
    <row r="117" spans="1:48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3"/>
        <v>25.25</v>
      </c>
      <c r="F117" s="75"/>
      <c r="G117" s="100">
        <f t="shared" si="28"/>
        <v>0</v>
      </c>
      <c r="H117" s="107"/>
      <c r="I117" s="147">
        <f t="shared" si="29"/>
        <v>0</v>
      </c>
      <c r="J117" s="214"/>
      <c r="K117" s="147">
        <f t="shared" si="30"/>
        <v>0</v>
      </c>
      <c r="L117" s="214"/>
      <c r="M117" s="147">
        <f t="shared" si="25"/>
        <v>0</v>
      </c>
      <c r="N117" s="214"/>
      <c r="O117" s="147">
        <f t="shared" si="26"/>
        <v>0</v>
      </c>
      <c r="P117" s="75"/>
      <c r="Q117" s="100">
        <f t="shared" si="31"/>
        <v>0</v>
      </c>
      <c r="R117" s="233"/>
      <c r="S117" s="184">
        <f t="shared" si="32"/>
        <v>0</v>
      </c>
      <c r="T117" s="234"/>
      <c r="U117" s="184">
        <f t="shared" si="33"/>
        <v>0</v>
      </c>
      <c r="V117" s="234"/>
      <c r="W117" s="184">
        <f t="shared" si="34"/>
        <v>0</v>
      </c>
      <c r="X117" s="283"/>
      <c r="Y117" s="281">
        <f t="shared" si="35"/>
        <v>0</v>
      </c>
      <c r="Z117" s="183"/>
      <c r="AA117" s="184">
        <f t="shared" si="36"/>
        <v>0</v>
      </c>
      <c r="AB117" s="75"/>
      <c r="AC117" s="100">
        <f t="shared" si="37"/>
        <v>0</v>
      </c>
      <c r="AD117" s="107"/>
      <c r="AE117" s="147">
        <f t="shared" si="38"/>
        <v>0</v>
      </c>
      <c r="AF117" s="107"/>
      <c r="AG117" s="147">
        <f t="shared" si="39"/>
        <v>0</v>
      </c>
      <c r="AH117" s="107">
        <v>11.25</v>
      </c>
      <c r="AI117" s="147">
        <f t="shared" si="40"/>
        <v>1125</v>
      </c>
      <c r="AJ117" s="289"/>
      <c r="AK117" s="146">
        <f t="shared" si="41"/>
        <v>0</v>
      </c>
      <c r="AL117" s="289"/>
      <c r="AM117" s="146">
        <f t="shared" si="42"/>
        <v>0</v>
      </c>
      <c r="AN117" s="289"/>
      <c r="AO117" s="146">
        <f t="shared" si="43"/>
        <v>0</v>
      </c>
      <c r="AP117" s="107">
        <v>14</v>
      </c>
      <c r="AQ117" s="147">
        <f t="shared" si="44"/>
        <v>1400</v>
      </c>
      <c r="AR117" s="75"/>
      <c r="AS117" s="100">
        <f t="shared" si="45"/>
        <v>0</v>
      </c>
      <c r="AT117" s="171"/>
      <c r="AU117" s="140">
        <f t="shared" si="46"/>
        <v>0</v>
      </c>
      <c r="AV117" s="83">
        <f t="shared" si="24"/>
        <v>2525</v>
      </c>
    </row>
    <row r="118" spans="1:48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3"/>
        <v>0</v>
      </c>
      <c r="F118" s="75"/>
      <c r="G118" s="100">
        <f t="shared" si="28"/>
        <v>0</v>
      </c>
      <c r="H118" s="107"/>
      <c r="I118" s="147">
        <f t="shared" si="29"/>
        <v>0</v>
      </c>
      <c r="J118" s="214"/>
      <c r="K118" s="147">
        <f t="shared" si="30"/>
        <v>0</v>
      </c>
      <c r="L118" s="214"/>
      <c r="M118" s="147">
        <f t="shared" si="25"/>
        <v>0</v>
      </c>
      <c r="N118" s="214"/>
      <c r="O118" s="147">
        <f t="shared" si="26"/>
        <v>0</v>
      </c>
      <c r="P118" s="75"/>
      <c r="Q118" s="100">
        <f t="shared" si="31"/>
        <v>0</v>
      </c>
      <c r="R118" s="233"/>
      <c r="S118" s="184">
        <f t="shared" si="32"/>
        <v>0</v>
      </c>
      <c r="T118" s="234"/>
      <c r="U118" s="184">
        <f t="shared" si="33"/>
        <v>0</v>
      </c>
      <c r="V118" s="234"/>
      <c r="W118" s="184">
        <f t="shared" si="34"/>
        <v>0</v>
      </c>
      <c r="X118" s="283"/>
      <c r="Y118" s="281">
        <f t="shared" si="35"/>
        <v>0</v>
      </c>
      <c r="Z118" s="183"/>
      <c r="AA118" s="184">
        <f t="shared" si="36"/>
        <v>0</v>
      </c>
      <c r="AB118" s="75"/>
      <c r="AC118" s="100">
        <f t="shared" si="37"/>
        <v>0</v>
      </c>
      <c r="AD118" s="107"/>
      <c r="AE118" s="147">
        <f t="shared" si="38"/>
        <v>0</v>
      </c>
      <c r="AF118" s="107"/>
      <c r="AG118" s="147">
        <f t="shared" si="39"/>
        <v>0</v>
      </c>
      <c r="AH118" s="107"/>
      <c r="AI118" s="147">
        <f t="shared" si="40"/>
        <v>0</v>
      </c>
      <c r="AJ118" s="289"/>
      <c r="AK118" s="146">
        <f t="shared" si="41"/>
        <v>0</v>
      </c>
      <c r="AL118" s="289"/>
      <c r="AM118" s="146">
        <f t="shared" si="42"/>
        <v>0</v>
      </c>
      <c r="AN118" s="289"/>
      <c r="AO118" s="146">
        <f t="shared" si="43"/>
        <v>0</v>
      </c>
      <c r="AP118" s="107"/>
      <c r="AQ118" s="147">
        <f t="shared" si="44"/>
        <v>0</v>
      </c>
      <c r="AR118" s="75"/>
      <c r="AS118" s="100">
        <f t="shared" si="45"/>
        <v>0</v>
      </c>
      <c r="AT118" s="171"/>
      <c r="AU118" s="140">
        <f t="shared" si="46"/>
        <v>0</v>
      </c>
      <c r="AV118" s="83">
        <f t="shared" si="24"/>
        <v>0</v>
      </c>
    </row>
    <row r="119" spans="1:48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3"/>
        <v>5</v>
      </c>
      <c r="F119" s="75"/>
      <c r="G119" s="100">
        <f t="shared" si="28"/>
        <v>0</v>
      </c>
      <c r="H119" s="107"/>
      <c r="I119" s="147">
        <f t="shared" si="29"/>
        <v>0</v>
      </c>
      <c r="J119" s="214"/>
      <c r="K119" s="147">
        <f t="shared" si="30"/>
        <v>0</v>
      </c>
      <c r="L119" s="214"/>
      <c r="M119" s="147">
        <f t="shared" si="25"/>
        <v>0</v>
      </c>
      <c r="N119" s="214"/>
      <c r="O119" s="147">
        <f t="shared" si="26"/>
        <v>0</v>
      </c>
      <c r="P119" s="75"/>
      <c r="Q119" s="100">
        <f t="shared" si="31"/>
        <v>0</v>
      </c>
      <c r="R119" s="233"/>
      <c r="S119" s="184">
        <f t="shared" si="32"/>
        <v>0</v>
      </c>
      <c r="T119" s="234"/>
      <c r="U119" s="184">
        <f t="shared" si="33"/>
        <v>0</v>
      </c>
      <c r="V119" s="234">
        <v>3</v>
      </c>
      <c r="W119" s="147">
        <f t="shared" si="34"/>
        <v>354</v>
      </c>
      <c r="X119" s="283">
        <v>2</v>
      </c>
      <c r="Y119" s="310">
        <f t="shared" si="35"/>
        <v>236</v>
      </c>
      <c r="Z119" s="183"/>
      <c r="AA119" s="184">
        <f t="shared" si="36"/>
        <v>0</v>
      </c>
      <c r="AB119" s="75"/>
      <c r="AC119" s="100">
        <f t="shared" si="37"/>
        <v>0</v>
      </c>
      <c r="AD119" s="107"/>
      <c r="AE119" s="147">
        <f t="shared" si="38"/>
        <v>0</v>
      </c>
      <c r="AF119" s="107"/>
      <c r="AG119" s="147">
        <f t="shared" si="39"/>
        <v>0</v>
      </c>
      <c r="AH119" s="107"/>
      <c r="AI119" s="147">
        <f t="shared" si="40"/>
        <v>0</v>
      </c>
      <c r="AJ119" s="289"/>
      <c r="AK119" s="146">
        <f t="shared" si="41"/>
        <v>0</v>
      </c>
      <c r="AL119" s="289"/>
      <c r="AM119" s="146">
        <f t="shared" si="42"/>
        <v>0</v>
      </c>
      <c r="AN119" s="289"/>
      <c r="AO119" s="146">
        <f t="shared" si="43"/>
        <v>0</v>
      </c>
      <c r="AP119" s="107"/>
      <c r="AQ119" s="147">
        <f t="shared" si="44"/>
        <v>0</v>
      </c>
      <c r="AR119" s="75"/>
      <c r="AS119" s="100">
        <f t="shared" si="45"/>
        <v>0</v>
      </c>
      <c r="AT119" s="171"/>
      <c r="AU119" s="140">
        <f t="shared" si="46"/>
        <v>0</v>
      </c>
      <c r="AV119" s="83">
        <f t="shared" si="24"/>
        <v>590</v>
      </c>
    </row>
    <row r="120" spans="1:48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3"/>
        <v>0</v>
      </c>
      <c r="F120" s="75"/>
      <c r="G120" s="100">
        <f t="shared" si="28"/>
        <v>0</v>
      </c>
      <c r="H120" s="107"/>
      <c r="I120" s="147">
        <f t="shared" si="29"/>
        <v>0</v>
      </c>
      <c r="J120" s="214"/>
      <c r="K120" s="147">
        <f t="shared" si="30"/>
        <v>0</v>
      </c>
      <c r="L120" s="214"/>
      <c r="M120" s="147">
        <f t="shared" si="25"/>
        <v>0</v>
      </c>
      <c r="N120" s="214"/>
      <c r="O120" s="147">
        <f t="shared" si="26"/>
        <v>0</v>
      </c>
      <c r="P120" s="75"/>
      <c r="Q120" s="100">
        <f t="shared" si="31"/>
        <v>0</v>
      </c>
      <c r="R120" s="233"/>
      <c r="S120" s="184">
        <f t="shared" si="32"/>
        <v>0</v>
      </c>
      <c r="T120" s="234"/>
      <c r="U120" s="184">
        <f t="shared" si="33"/>
        <v>0</v>
      </c>
      <c r="V120" s="234"/>
      <c r="W120" s="184">
        <f t="shared" si="34"/>
        <v>0</v>
      </c>
      <c r="X120" s="283"/>
      <c r="Y120" s="310">
        <f t="shared" si="35"/>
        <v>0</v>
      </c>
      <c r="Z120" s="183"/>
      <c r="AA120" s="184">
        <f t="shared" si="36"/>
        <v>0</v>
      </c>
      <c r="AB120" s="75"/>
      <c r="AC120" s="100">
        <f t="shared" si="37"/>
        <v>0</v>
      </c>
      <c r="AD120" s="107"/>
      <c r="AE120" s="147">
        <f t="shared" si="38"/>
        <v>0</v>
      </c>
      <c r="AF120" s="107"/>
      <c r="AG120" s="147">
        <f t="shared" si="39"/>
        <v>0</v>
      </c>
      <c r="AH120" s="107"/>
      <c r="AI120" s="147">
        <f t="shared" si="40"/>
        <v>0</v>
      </c>
      <c r="AJ120" s="289"/>
      <c r="AK120" s="146">
        <f t="shared" si="41"/>
        <v>0</v>
      </c>
      <c r="AL120" s="289"/>
      <c r="AM120" s="146">
        <f t="shared" si="42"/>
        <v>0</v>
      </c>
      <c r="AN120" s="289"/>
      <c r="AO120" s="146">
        <f t="shared" si="43"/>
        <v>0</v>
      </c>
      <c r="AP120" s="107"/>
      <c r="AQ120" s="147">
        <f t="shared" si="44"/>
        <v>0</v>
      </c>
      <c r="AR120" s="75"/>
      <c r="AS120" s="100">
        <f t="shared" si="45"/>
        <v>0</v>
      </c>
      <c r="AT120" s="171"/>
      <c r="AU120" s="140">
        <f t="shared" si="46"/>
        <v>0</v>
      </c>
      <c r="AV120" s="83">
        <f t="shared" si="24"/>
        <v>0</v>
      </c>
    </row>
    <row r="121" spans="1:48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3"/>
        <v>0</v>
      </c>
      <c r="F121" s="75"/>
      <c r="G121" s="100">
        <f t="shared" si="28"/>
        <v>0</v>
      </c>
      <c r="H121" s="107"/>
      <c r="I121" s="147">
        <f t="shared" si="29"/>
        <v>0</v>
      </c>
      <c r="J121" s="214"/>
      <c r="K121" s="147">
        <f t="shared" si="30"/>
        <v>0</v>
      </c>
      <c r="L121" s="214"/>
      <c r="M121" s="147">
        <f t="shared" si="25"/>
        <v>0</v>
      </c>
      <c r="N121" s="214"/>
      <c r="O121" s="147">
        <f t="shared" si="26"/>
        <v>0</v>
      </c>
      <c r="P121" s="75"/>
      <c r="Q121" s="100">
        <f t="shared" si="31"/>
        <v>0</v>
      </c>
      <c r="R121" s="233"/>
      <c r="S121" s="184">
        <f t="shared" si="32"/>
        <v>0</v>
      </c>
      <c r="T121" s="234"/>
      <c r="U121" s="184">
        <f t="shared" si="33"/>
        <v>0</v>
      </c>
      <c r="V121" s="234"/>
      <c r="W121" s="184">
        <f t="shared" si="34"/>
        <v>0</v>
      </c>
      <c r="X121" s="283"/>
      <c r="Y121" s="281">
        <f t="shared" si="35"/>
        <v>0</v>
      </c>
      <c r="Z121" s="183"/>
      <c r="AA121" s="184">
        <f t="shared" si="36"/>
        <v>0</v>
      </c>
      <c r="AB121" s="75"/>
      <c r="AC121" s="100">
        <f t="shared" si="37"/>
        <v>0</v>
      </c>
      <c r="AD121" s="107"/>
      <c r="AE121" s="147">
        <f t="shared" si="38"/>
        <v>0</v>
      </c>
      <c r="AF121" s="107"/>
      <c r="AG121" s="147">
        <f t="shared" si="39"/>
        <v>0</v>
      </c>
      <c r="AH121" s="107"/>
      <c r="AI121" s="147">
        <f t="shared" si="40"/>
        <v>0</v>
      </c>
      <c r="AJ121" s="289"/>
      <c r="AK121" s="146">
        <f t="shared" si="41"/>
        <v>0</v>
      </c>
      <c r="AL121" s="289"/>
      <c r="AM121" s="146">
        <f t="shared" si="42"/>
        <v>0</v>
      </c>
      <c r="AN121" s="289"/>
      <c r="AO121" s="146">
        <f t="shared" si="43"/>
        <v>0</v>
      </c>
      <c r="AP121" s="107"/>
      <c r="AQ121" s="147">
        <f t="shared" si="44"/>
        <v>0</v>
      </c>
      <c r="AR121" s="75"/>
      <c r="AS121" s="100">
        <f t="shared" si="45"/>
        <v>0</v>
      </c>
      <c r="AT121" s="171"/>
      <c r="AU121" s="140">
        <f t="shared" si="46"/>
        <v>0</v>
      </c>
      <c r="AV121" s="83">
        <f t="shared" si="24"/>
        <v>0</v>
      </c>
    </row>
    <row r="122" spans="1:48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3"/>
        <v>0</v>
      </c>
      <c r="F122" s="75"/>
      <c r="G122" s="100">
        <f t="shared" si="28"/>
        <v>0</v>
      </c>
      <c r="H122" s="107"/>
      <c r="I122" s="147">
        <f t="shared" si="29"/>
        <v>0</v>
      </c>
      <c r="J122" s="214"/>
      <c r="K122" s="147">
        <f t="shared" si="30"/>
        <v>0</v>
      </c>
      <c r="L122" s="214"/>
      <c r="M122" s="147">
        <f t="shared" si="25"/>
        <v>0</v>
      </c>
      <c r="N122" s="214"/>
      <c r="O122" s="147">
        <f t="shared" si="26"/>
        <v>0</v>
      </c>
      <c r="P122" s="75"/>
      <c r="Q122" s="100">
        <f t="shared" si="31"/>
        <v>0</v>
      </c>
      <c r="R122" s="233"/>
      <c r="S122" s="184">
        <f t="shared" si="32"/>
        <v>0</v>
      </c>
      <c r="T122" s="234"/>
      <c r="U122" s="184">
        <f t="shared" si="33"/>
        <v>0</v>
      </c>
      <c r="V122" s="234"/>
      <c r="W122" s="147">
        <f t="shared" si="34"/>
        <v>0</v>
      </c>
      <c r="X122" s="283"/>
      <c r="Y122" s="281">
        <f t="shared" si="35"/>
        <v>0</v>
      </c>
      <c r="Z122" s="183"/>
      <c r="AA122" s="184">
        <f t="shared" si="36"/>
        <v>0</v>
      </c>
      <c r="AB122" s="75"/>
      <c r="AC122" s="100">
        <f t="shared" si="37"/>
        <v>0</v>
      </c>
      <c r="AD122" s="107"/>
      <c r="AE122" s="147">
        <f t="shared" si="38"/>
        <v>0</v>
      </c>
      <c r="AF122" s="107"/>
      <c r="AG122" s="147">
        <f t="shared" si="39"/>
        <v>0</v>
      </c>
      <c r="AH122" s="107"/>
      <c r="AI122" s="147">
        <f t="shared" si="40"/>
        <v>0</v>
      </c>
      <c r="AJ122" s="289"/>
      <c r="AK122" s="146">
        <f t="shared" si="41"/>
        <v>0</v>
      </c>
      <c r="AL122" s="289"/>
      <c r="AM122" s="146">
        <f t="shared" si="42"/>
        <v>0</v>
      </c>
      <c r="AN122" s="289"/>
      <c r="AO122" s="146">
        <f t="shared" si="43"/>
        <v>0</v>
      </c>
      <c r="AP122" s="107"/>
      <c r="AQ122" s="147">
        <f t="shared" si="44"/>
        <v>0</v>
      </c>
      <c r="AR122" s="75"/>
      <c r="AS122" s="100">
        <f t="shared" si="45"/>
        <v>0</v>
      </c>
      <c r="AT122" s="171"/>
      <c r="AU122" s="140">
        <f t="shared" si="46"/>
        <v>0</v>
      </c>
      <c r="AV122" s="83">
        <f t="shared" si="24"/>
        <v>0</v>
      </c>
    </row>
    <row r="123" spans="1:48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3"/>
        <v>0</v>
      </c>
      <c r="F123" s="75"/>
      <c r="G123" s="100">
        <f t="shared" si="28"/>
        <v>0</v>
      </c>
      <c r="H123" s="107"/>
      <c r="I123" s="147">
        <f t="shared" si="29"/>
        <v>0</v>
      </c>
      <c r="J123" s="214"/>
      <c r="K123" s="147">
        <f t="shared" si="30"/>
        <v>0</v>
      </c>
      <c r="L123" s="214"/>
      <c r="M123" s="147">
        <f t="shared" si="25"/>
        <v>0</v>
      </c>
      <c r="N123" s="214"/>
      <c r="O123" s="147">
        <f t="shared" si="26"/>
        <v>0</v>
      </c>
      <c r="P123" s="75"/>
      <c r="Q123" s="100">
        <f t="shared" si="31"/>
        <v>0</v>
      </c>
      <c r="R123" s="233"/>
      <c r="S123" s="184">
        <f t="shared" si="32"/>
        <v>0</v>
      </c>
      <c r="T123" s="234"/>
      <c r="U123" s="184">
        <f t="shared" si="33"/>
        <v>0</v>
      </c>
      <c r="V123" s="234"/>
      <c r="W123" s="184">
        <f t="shared" si="34"/>
        <v>0</v>
      </c>
      <c r="X123" s="283"/>
      <c r="Y123" s="281">
        <f t="shared" si="35"/>
        <v>0</v>
      </c>
      <c r="Z123" s="183"/>
      <c r="AA123" s="184">
        <f t="shared" si="36"/>
        <v>0</v>
      </c>
      <c r="AB123" s="75"/>
      <c r="AC123" s="100">
        <f t="shared" si="37"/>
        <v>0</v>
      </c>
      <c r="AD123" s="107"/>
      <c r="AE123" s="147">
        <f t="shared" si="38"/>
        <v>0</v>
      </c>
      <c r="AF123" s="107"/>
      <c r="AG123" s="147">
        <f t="shared" si="39"/>
        <v>0</v>
      </c>
      <c r="AH123" s="107"/>
      <c r="AI123" s="147">
        <f t="shared" si="40"/>
        <v>0</v>
      </c>
      <c r="AJ123" s="289"/>
      <c r="AK123" s="146">
        <f t="shared" si="41"/>
        <v>0</v>
      </c>
      <c r="AL123" s="289"/>
      <c r="AM123" s="146">
        <f t="shared" si="42"/>
        <v>0</v>
      </c>
      <c r="AN123" s="289"/>
      <c r="AO123" s="146">
        <f t="shared" si="43"/>
        <v>0</v>
      </c>
      <c r="AP123" s="107"/>
      <c r="AQ123" s="147">
        <f t="shared" si="44"/>
        <v>0</v>
      </c>
      <c r="AR123" s="75"/>
      <c r="AS123" s="100">
        <f t="shared" si="45"/>
        <v>0</v>
      </c>
      <c r="AT123" s="171"/>
      <c r="AU123" s="140">
        <f t="shared" si="46"/>
        <v>0</v>
      </c>
      <c r="AV123" s="83">
        <f t="shared" si="24"/>
        <v>0</v>
      </c>
    </row>
    <row r="124" spans="1:48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3"/>
        <v>0</v>
      </c>
      <c r="F124" s="75"/>
      <c r="G124" s="100">
        <f t="shared" si="28"/>
        <v>0</v>
      </c>
      <c r="H124" s="107"/>
      <c r="I124" s="147">
        <f t="shared" si="29"/>
        <v>0</v>
      </c>
      <c r="J124" s="214"/>
      <c r="K124" s="147">
        <f t="shared" si="30"/>
        <v>0</v>
      </c>
      <c r="L124" s="214"/>
      <c r="M124" s="147">
        <f t="shared" si="25"/>
        <v>0</v>
      </c>
      <c r="N124" s="214"/>
      <c r="O124" s="147">
        <f t="shared" si="26"/>
        <v>0</v>
      </c>
      <c r="P124" s="75"/>
      <c r="Q124" s="100">
        <f t="shared" si="31"/>
        <v>0</v>
      </c>
      <c r="R124" s="233"/>
      <c r="S124" s="184">
        <f t="shared" si="32"/>
        <v>0</v>
      </c>
      <c r="T124" s="234"/>
      <c r="U124" s="184">
        <f t="shared" si="33"/>
        <v>0</v>
      </c>
      <c r="V124" s="234"/>
      <c r="W124" s="184">
        <f t="shared" si="34"/>
        <v>0</v>
      </c>
      <c r="X124" s="283"/>
      <c r="Y124" s="281">
        <f t="shared" si="35"/>
        <v>0</v>
      </c>
      <c r="Z124" s="183"/>
      <c r="AA124" s="184">
        <f t="shared" si="36"/>
        <v>0</v>
      </c>
      <c r="AB124" s="75"/>
      <c r="AC124" s="100">
        <f t="shared" si="37"/>
        <v>0</v>
      </c>
      <c r="AD124" s="107"/>
      <c r="AE124" s="147">
        <f t="shared" si="38"/>
        <v>0</v>
      </c>
      <c r="AF124" s="107"/>
      <c r="AG124" s="147">
        <f t="shared" si="39"/>
        <v>0</v>
      </c>
      <c r="AH124" s="107"/>
      <c r="AI124" s="147">
        <f t="shared" si="40"/>
        <v>0</v>
      </c>
      <c r="AJ124" s="289"/>
      <c r="AK124" s="146">
        <f t="shared" si="41"/>
        <v>0</v>
      </c>
      <c r="AL124" s="289"/>
      <c r="AM124" s="146">
        <f t="shared" si="42"/>
        <v>0</v>
      </c>
      <c r="AN124" s="289"/>
      <c r="AO124" s="146">
        <f t="shared" si="43"/>
        <v>0</v>
      </c>
      <c r="AP124" s="107"/>
      <c r="AQ124" s="147">
        <f t="shared" si="44"/>
        <v>0</v>
      </c>
      <c r="AR124" s="75"/>
      <c r="AS124" s="100">
        <f t="shared" si="45"/>
        <v>0</v>
      </c>
      <c r="AT124" s="171"/>
      <c r="AU124" s="140">
        <f t="shared" si="46"/>
        <v>0</v>
      </c>
      <c r="AV124" s="83">
        <f t="shared" si="24"/>
        <v>0</v>
      </c>
    </row>
    <row r="125" spans="1:48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3"/>
        <v>5</v>
      </c>
      <c r="F125" s="75"/>
      <c r="G125" s="100">
        <f t="shared" si="28"/>
        <v>0</v>
      </c>
      <c r="H125" s="107"/>
      <c r="I125" s="147">
        <f t="shared" si="29"/>
        <v>0</v>
      </c>
      <c r="J125" s="214"/>
      <c r="K125" s="147">
        <f t="shared" si="30"/>
        <v>0</v>
      </c>
      <c r="L125" s="214"/>
      <c r="M125" s="147">
        <f t="shared" si="25"/>
        <v>0</v>
      </c>
      <c r="N125" s="214"/>
      <c r="O125" s="147">
        <f t="shared" si="26"/>
        <v>0</v>
      </c>
      <c r="P125" s="75"/>
      <c r="Q125" s="100">
        <f t="shared" si="31"/>
        <v>0</v>
      </c>
      <c r="R125" s="233"/>
      <c r="S125" s="184">
        <f t="shared" si="32"/>
        <v>0</v>
      </c>
      <c r="T125" s="234"/>
      <c r="U125" s="184">
        <f t="shared" si="33"/>
        <v>0</v>
      </c>
      <c r="V125" s="234"/>
      <c r="W125" s="184">
        <f t="shared" si="34"/>
        <v>0</v>
      </c>
      <c r="X125" s="283"/>
      <c r="Y125" s="281">
        <f t="shared" si="35"/>
        <v>0</v>
      </c>
      <c r="Z125" s="183"/>
      <c r="AA125" s="184">
        <f t="shared" si="36"/>
        <v>0</v>
      </c>
      <c r="AB125" s="75"/>
      <c r="AC125" s="100">
        <f t="shared" si="37"/>
        <v>0</v>
      </c>
      <c r="AD125" s="107"/>
      <c r="AE125" s="147">
        <f t="shared" si="38"/>
        <v>0</v>
      </c>
      <c r="AF125" s="107"/>
      <c r="AG125" s="147">
        <f t="shared" si="39"/>
        <v>0</v>
      </c>
      <c r="AH125" s="107"/>
      <c r="AI125" s="147">
        <f t="shared" si="40"/>
        <v>0</v>
      </c>
      <c r="AJ125" s="289">
        <v>5</v>
      </c>
      <c r="AK125" s="146">
        <f t="shared" si="41"/>
        <v>700</v>
      </c>
      <c r="AL125" s="289"/>
      <c r="AM125" s="146">
        <f t="shared" si="42"/>
        <v>0</v>
      </c>
      <c r="AN125" s="289"/>
      <c r="AO125" s="146">
        <f t="shared" si="43"/>
        <v>0</v>
      </c>
      <c r="AP125" s="107"/>
      <c r="AQ125" s="147">
        <f t="shared" si="44"/>
        <v>0</v>
      </c>
      <c r="AR125" s="75"/>
      <c r="AS125" s="100">
        <f t="shared" si="45"/>
        <v>0</v>
      </c>
      <c r="AT125" s="171"/>
      <c r="AU125" s="140">
        <f t="shared" si="46"/>
        <v>0</v>
      </c>
      <c r="AV125" s="83">
        <f t="shared" si="24"/>
        <v>700</v>
      </c>
    </row>
    <row r="126" spans="1:48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3"/>
        <v>0</v>
      </c>
      <c r="F126" s="75"/>
      <c r="G126" s="100">
        <f t="shared" si="28"/>
        <v>0</v>
      </c>
      <c r="H126" s="107"/>
      <c r="I126" s="147">
        <f t="shared" si="29"/>
        <v>0</v>
      </c>
      <c r="J126" s="214"/>
      <c r="K126" s="147">
        <f t="shared" si="30"/>
        <v>0</v>
      </c>
      <c r="L126" s="214"/>
      <c r="M126" s="147">
        <f t="shared" si="25"/>
        <v>0</v>
      </c>
      <c r="N126" s="214"/>
      <c r="O126" s="147">
        <f t="shared" si="26"/>
        <v>0</v>
      </c>
      <c r="P126" s="75"/>
      <c r="Q126" s="100">
        <f t="shared" si="31"/>
        <v>0</v>
      </c>
      <c r="R126" s="233"/>
      <c r="S126" s="184">
        <f t="shared" si="32"/>
        <v>0</v>
      </c>
      <c r="T126" s="234"/>
      <c r="U126" s="184">
        <f t="shared" si="33"/>
        <v>0</v>
      </c>
      <c r="V126" s="234"/>
      <c r="W126" s="184">
        <f t="shared" si="34"/>
        <v>0</v>
      </c>
      <c r="X126" s="283"/>
      <c r="Y126" s="281">
        <f t="shared" si="35"/>
        <v>0</v>
      </c>
      <c r="Z126" s="183"/>
      <c r="AA126" s="184">
        <f t="shared" si="36"/>
        <v>0</v>
      </c>
      <c r="AB126" s="75"/>
      <c r="AC126" s="100">
        <f t="shared" si="37"/>
        <v>0</v>
      </c>
      <c r="AD126" s="107"/>
      <c r="AE126" s="147">
        <f t="shared" si="38"/>
        <v>0</v>
      </c>
      <c r="AF126" s="107"/>
      <c r="AG126" s="147">
        <f t="shared" si="39"/>
        <v>0</v>
      </c>
      <c r="AH126" s="107"/>
      <c r="AI126" s="147">
        <f t="shared" si="40"/>
        <v>0</v>
      </c>
      <c r="AJ126" s="289"/>
      <c r="AK126" s="146">
        <f t="shared" si="41"/>
        <v>0</v>
      </c>
      <c r="AL126" s="289"/>
      <c r="AM126" s="146">
        <f t="shared" si="42"/>
        <v>0</v>
      </c>
      <c r="AN126" s="289"/>
      <c r="AO126" s="146">
        <f t="shared" si="43"/>
        <v>0</v>
      </c>
      <c r="AP126" s="107"/>
      <c r="AQ126" s="147">
        <f t="shared" si="44"/>
        <v>0</v>
      </c>
      <c r="AR126" s="75"/>
      <c r="AS126" s="100">
        <f t="shared" si="45"/>
        <v>0</v>
      </c>
      <c r="AT126" s="171"/>
      <c r="AU126" s="140">
        <f t="shared" si="46"/>
        <v>0</v>
      </c>
      <c r="AV126" s="83">
        <f t="shared" si="24"/>
        <v>0</v>
      </c>
    </row>
    <row r="127" spans="1:48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3"/>
        <v>1.25</v>
      </c>
      <c r="F127" s="75"/>
      <c r="G127" s="100">
        <f t="shared" si="28"/>
        <v>0</v>
      </c>
      <c r="H127" s="107"/>
      <c r="I127" s="147">
        <f t="shared" si="29"/>
        <v>0</v>
      </c>
      <c r="J127" s="214"/>
      <c r="K127" s="147">
        <f t="shared" si="30"/>
        <v>0</v>
      </c>
      <c r="L127" s="214"/>
      <c r="M127" s="147">
        <f t="shared" si="25"/>
        <v>0</v>
      </c>
      <c r="N127" s="214"/>
      <c r="O127" s="147">
        <f t="shared" si="26"/>
        <v>0</v>
      </c>
      <c r="P127" s="75"/>
      <c r="Q127" s="100">
        <f t="shared" si="31"/>
        <v>0</v>
      </c>
      <c r="R127" s="233"/>
      <c r="S127" s="184">
        <f t="shared" si="32"/>
        <v>0</v>
      </c>
      <c r="T127" s="234"/>
      <c r="U127" s="184">
        <f t="shared" si="33"/>
        <v>0</v>
      </c>
      <c r="V127" s="234"/>
      <c r="W127" s="184">
        <f t="shared" si="34"/>
        <v>0</v>
      </c>
      <c r="X127" s="283"/>
      <c r="Y127" s="281">
        <f t="shared" si="35"/>
        <v>0</v>
      </c>
      <c r="Z127" s="183"/>
      <c r="AA127" s="184">
        <f t="shared" si="36"/>
        <v>0</v>
      </c>
      <c r="AB127" s="75"/>
      <c r="AC127" s="100">
        <f t="shared" si="37"/>
        <v>0</v>
      </c>
      <c r="AD127" s="107"/>
      <c r="AE127" s="147">
        <f t="shared" si="38"/>
        <v>0</v>
      </c>
      <c r="AF127" s="107"/>
      <c r="AG127" s="147">
        <f t="shared" si="39"/>
        <v>0</v>
      </c>
      <c r="AH127" s="107"/>
      <c r="AI127" s="147">
        <f t="shared" si="40"/>
        <v>0</v>
      </c>
      <c r="AJ127" s="289">
        <v>1.25</v>
      </c>
      <c r="AK127" s="146">
        <f t="shared" si="41"/>
        <v>93.75</v>
      </c>
      <c r="AL127" s="289"/>
      <c r="AM127" s="146">
        <f t="shared" si="42"/>
        <v>0</v>
      </c>
      <c r="AN127" s="289"/>
      <c r="AO127" s="146">
        <f t="shared" si="43"/>
        <v>0</v>
      </c>
      <c r="AP127" s="107"/>
      <c r="AQ127" s="147">
        <f t="shared" si="44"/>
        <v>0</v>
      </c>
      <c r="AR127" s="75"/>
      <c r="AS127" s="100">
        <f t="shared" si="45"/>
        <v>0</v>
      </c>
      <c r="AT127" s="171"/>
      <c r="AU127" s="140">
        <f t="shared" si="46"/>
        <v>0</v>
      </c>
      <c r="AV127" s="83">
        <f t="shared" si="24"/>
        <v>93.75</v>
      </c>
    </row>
    <row r="128" spans="1:48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3"/>
        <v>0</v>
      </c>
      <c r="F128" s="75"/>
      <c r="G128" s="100">
        <f t="shared" si="28"/>
        <v>0</v>
      </c>
      <c r="H128" s="107"/>
      <c r="I128" s="147">
        <f t="shared" si="29"/>
        <v>0</v>
      </c>
      <c r="J128" s="214"/>
      <c r="K128" s="147">
        <f t="shared" si="30"/>
        <v>0</v>
      </c>
      <c r="L128" s="214"/>
      <c r="M128" s="147">
        <f t="shared" si="25"/>
        <v>0</v>
      </c>
      <c r="N128" s="214"/>
      <c r="O128" s="147">
        <f t="shared" si="26"/>
        <v>0</v>
      </c>
      <c r="P128" s="75"/>
      <c r="Q128" s="100">
        <f t="shared" si="31"/>
        <v>0</v>
      </c>
      <c r="R128" s="233"/>
      <c r="S128" s="184">
        <f t="shared" si="32"/>
        <v>0</v>
      </c>
      <c r="T128" s="234"/>
      <c r="U128" s="184">
        <f t="shared" si="33"/>
        <v>0</v>
      </c>
      <c r="V128" s="234"/>
      <c r="W128" s="184">
        <f t="shared" si="34"/>
        <v>0</v>
      </c>
      <c r="X128" s="283"/>
      <c r="Y128" s="281">
        <f t="shared" si="35"/>
        <v>0</v>
      </c>
      <c r="Z128" s="183"/>
      <c r="AA128" s="184">
        <f t="shared" si="36"/>
        <v>0</v>
      </c>
      <c r="AB128" s="75"/>
      <c r="AC128" s="100">
        <f t="shared" si="37"/>
        <v>0</v>
      </c>
      <c r="AD128" s="107"/>
      <c r="AE128" s="147">
        <f t="shared" si="38"/>
        <v>0</v>
      </c>
      <c r="AF128" s="107"/>
      <c r="AG128" s="147">
        <f t="shared" si="39"/>
        <v>0</v>
      </c>
      <c r="AH128" s="107"/>
      <c r="AI128" s="147">
        <f t="shared" si="40"/>
        <v>0</v>
      </c>
      <c r="AJ128" s="289"/>
      <c r="AK128" s="146">
        <f t="shared" si="41"/>
        <v>0</v>
      </c>
      <c r="AL128" s="289"/>
      <c r="AM128" s="146">
        <f t="shared" si="42"/>
        <v>0</v>
      </c>
      <c r="AN128" s="289"/>
      <c r="AO128" s="146">
        <f t="shared" si="43"/>
        <v>0</v>
      </c>
      <c r="AP128" s="107"/>
      <c r="AQ128" s="147">
        <f t="shared" si="44"/>
        <v>0</v>
      </c>
      <c r="AR128" s="75"/>
      <c r="AS128" s="100">
        <f t="shared" si="45"/>
        <v>0</v>
      </c>
      <c r="AT128" s="171"/>
      <c r="AU128" s="140">
        <f t="shared" si="46"/>
        <v>0</v>
      </c>
      <c r="AV128" s="83">
        <f t="shared" si="24"/>
        <v>0</v>
      </c>
    </row>
    <row r="129" spans="1:49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3"/>
        <v>0</v>
      </c>
      <c r="F129" s="75"/>
      <c r="G129" s="100">
        <f t="shared" si="28"/>
        <v>0</v>
      </c>
      <c r="H129" s="107"/>
      <c r="I129" s="147">
        <f t="shared" si="29"/>
        <v>0</v>
      </c>
      <c r="J129" s="214"/>
      <c r="K129" s="147">
        <f t="shared" si="30"/>
        <v>0</v>
      </c>
      <c r="L129" s="214"/>
      <c r="M129" s="147">
        <f t="shared" si="25"/>
        <v>0</v>
      </c>
      <c r="N129" s="214"/>
      <c r="O129" s="147">
        <f t="shared" si="26"/>
        <v>0</v>
      </c>
      <c r="P129" s="75"/>
      <c r="Q129" s="100">
        <f t="shared" si="31"/>
        <v>0</v>
      </c>
      <c r="R129" s="233"/>
      <c r="S129" s="184">
        <f t="shared" si="32"/>
        <v>0</v>
      </c>
      <c r="T129" s="234"/>
      <c r="U129" s="184">
        <f t="shared" si="33"/>
        <v>0</v>
      </c>
      <c r="V129" s="234"/>
      <c r="W129" s="184">
        <f t="shared" si="34"/>
        <v>0</v>
      </c>
      <c r="X129" s="283"/>
      <c r="Y129" s="281">
        <f t="shared" si="35"/>
        <v>0</v>
      </c>
      <c r="Z129" s="183"/>
      <c r="AA129" s="184">
        <f t="shared" si="36"/>
        <v>0</v>
      </c>
      <c r="AB129" s="75"/>
      <c r="AC129" s="100">
        <f t="shared" si="37"/>
        <v>0</v>
      </c>
      <c r="AD129" s="107"/>
      <c r="AE129" s="147">
        <f t="shared" si="38"/>
        <v>0</v>
      </c>
      <c r="AF129" s="107"/>
      <c r="AG129" s="147">
        <f t="shared" si="39"/>
        <v>0</v>
      </c>
      <c r="AH129" s="107"/>
      <c r="AI129" s="147">
        <f t="shared" si="40"/>
        <v>0</v>
      </c>
      <c r="AJ129" s="289"/>
      <c r="AK129" s="146">
        <f t="shared" si="41"/>
        <v>0</v>
      </c>
      <c r="AL129" s="289"/>
      <c r="AM129" s="146">
        <f t="shared" si="42"/>
        <v>0</v>
      </c>
      <c r="AN129" s="289"/>
      <c r="AO129" s="146">
        <f t="shared" si="43"/>
        <v>0</v>
      </c>
      <c r="AP129" s="107"/>
      <c r="AQ129" s="147">
        <f t="shared" si="44"/>
        <v>0</v>
      </c>
      <c r="AR129" s="75"/>
      <c r="AS129" s="100">
        <f t="shared" si="45"/>
        <v>0</v>
      </c>
      <c r="AT129" s="171"/>
      <c r="AU129" s="140">
        <f t="shared" si="46"/>
        <v>0</v>
      </c>
      <c r="AV129" s="83">
        <f t="shared" si="24"/>
        <v>0</v>
      </c>
    </row>
    <row r="130" spans="1:49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3"/>
        <v>52.5</v>
      </c>
      <c r="F130" s="75"/>
      <c r="G130" s="100">
        <f t="shared" si="28"/>
        <v>0</v>
      </c>
      <c r="H130" s="107"/>
      <c r="I130" s="147">
        <f t="shared" si="29"/>
        <v>0</v>
      </c>
      <c r="J130" s="214"/>
      <c r="K130" s="147">
        <f t="shared" si="30"/>
        <v>0</v>
      </c>
      <c r="L130" s="214"/>
      <c r="M130" s="147">
        <f t="shared" si="25"/>
        <v>0</v>
      </c>
      <c r="N130" s="214"/>
      <c r="O130" s="147">
        <f t="shared" si="26"/>
        <v>0</v>
      </c>
      <c r="P130" s="75"/>
      <c r="Q130" s="100">
        <f t="shared" si="31"/>
        <v>0</v>
      </c>
      <c r="R130" s="233"/>
      <c r="S130" s="184">
        <f t="shared" si="32"/>
        <v>0</v>
      </c>
      <c r="T130" s="234"/>
      <c r="U130" s="184">
        <f t="shared" si="33"/>
        <v>0</v>
      </c>
      <c r="V130" s="234">
        <v>52.5</v>
      </c>
      <c r="W130" s="184">
        <f t="shared" si="34"/>
        <v>3937.5</v>
      </c>
      <c r="X130" s="283"/>
      <c r="Y130" s="281">
        <f t="shared" si="35"/>
        <v>0</v>
      </c>
      <c r="Z130" s="183"/>
      <c r="AA130" s="184">
        <f t="shared" si="36"/>
        <v>0</v>
      </c>
      <c r="AB130" s="75"/>
      <c r="AC130" s="100">
        <f t="shared" si="37"/>
        <v>0</v>
      </c>
      <c r="AD130" s="107"/>
      <c r="AE130" s="147">
        <f t="shared" si="38"/>
        <v>0</v>
      </c>
      <c r="AF130" s="107"/>
      <c r="AG130" s="147">
        <f t="shared" si="39"/>
        <v>0</v>
      </c>
      <c r="AH130" s="107"/>
      <c r="AI130" s="147">
        <f t="shared" si="40"/>
        <v>0</v>
      </c>
      <c r="AJ130" s="289"/>
      <c r="AK130" s="146">
        <f t="shared" si="41"/>
        <v>0</v>
      </c>
      <c r="AL130" s="289"/>
      <c r="AM130" s="146">
        <f t="shared" si="42"/>
        <v>0</v>
      </c>
      <c r="AN130" s="289"/>
      <c r="AO130" s="146">
        <f t="shared" si="43"/>
        <v>0</v>
      </c>
      <c r="AP130" s="107"/>
      <c r="AQ130" s="147">
        <f t="shared" si="44"/>
        <v>0</v>
      </c>
      <c r="AR130" s="75"/>
      <c r="AS130" s="100">
        <f t="shared" si="45"/>
        <v>0</v>
      </c>
      <c r="AT130" s="171"/>
      <c r="AU130" s="140">
        <f t="shared" si="46"/>
        <v>0</v>
      </c>
      <c r="AV130" s="83">
        <f t="shared" si="24"/>
        <v>3937.5</v>
      </c>
    </row>
    <row r="131" spans="1:49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3"/>
        <v>31.5</v>
      </c>
      <c r="F131" s="75"/>
      <c r="G131" s="100">
        <f t="shared" si="28"/>
        <v>0</v>
      </c>
      <c r="H131" s="107"/>
      <c r="I131" s="147">
        <f t="shared" si="29"/>
        <v>0</v>
      </c>
      <c r="J131" s="214"/>
      <c r="K131" s="147">
        <f t="shared" si="30"/>
        <v>0</v>
      </c>
      <c r="L131" s="214"/>
      <c r="M131" s="147">
        <f t="shared" si="25"/>
        <v>0</v>
      </c>
      <c r="N131" s="214"/>
      <c r="O131" s="147">
        <f t="shared" si="26"/>
        <v>0</v>
      </c>
      <c r="P131" s="75"/>
      <c r="Q131" s="100">
        <f t="shared" si="31"/>
        <v>0</v>
      </c>
      <c r="R131" s="233"/>
      <c r="S131" s="184">
        <f t="shared" si="32"/>
        <v>0</v>
      </c>
      <c r="T131" s="234"/>
      <c r="U131" s="184">
        <f t="shared" si="33"/>
        <v>0</v>
      </c>
      <c r="V131" s="234"/>
      <c r="W131" s="184">
        <f t="shared" si="34"/>
        <v>0</v>
      </c>
      <c r="X131" s="283"/>
      <c r="Y131" s="281">
        <f t="shared" si="35"/>
        <v>0</v>
      </c>
      <c r="Z131" s="183"/>
      <c r="AA131" s="184">
        <f t="shared" si="36"/>
        <v>0</v>
      </c>
      <c r="AB131" s="75"/>
      <c r="AC131" s="100">
        <f t="shared" si="37"/>
        <v>0</v>
      </c>
      <c r="AD131" s="107"/>
      <c r="AE131" s="147">
        <f t="shared" si="38"/>
        <v>0</v>
      </c>
      <c r="AF131" s="107"/>
      <c r="AG131" s="147">
        <f t="shared" si="39"/>
        <v>0</v>
      </c>
      <c r="AH131" s="107"/>
      <c r="AI131" s="147">
        <f t="shared" si="40"/>
        <v>0</v>
      </c>
      <c r="AJ131" s="289">
        <v>31.5</v>
      </c>
      <c r="AK131" s="146">
        <f t="shared" si="41"/>
        <v>3717</v>
      </c>
      <c r="AL131" s="289"/>
      <c r="AM131" s="146">
        <f t="shared" si="42"/>
        <v>0</v>
      </c>
      <c r="AN131" s="289"/>
      <c r="AO131" s="146">
        <f t="shared" si="43"/>
        <v>0</v>
      </c>
      <c r="AP131" s="107"/>
      <c r="AQ131" s="147">
        <f t="shared" si="44"/>
        <v>0</v>
      </c>
      <c r="AR131" s="75"/>
      <c r="AS131" s="100">
        <f t="shared" si="45"/>
        <v>0</v>
      </c>
      <c r="AT131" s="171"/>
      <c r="AU131" s="140">
        <f t="shared" si="46"/>
        <v>0</v>
      </c>
      <c r="AV131" s="83">
        <f t="shared" si="24"/>
        <v>3717</v>
      </c>
    </row>
    <row r="132" spans="1:49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3"/>
        <v>0</v>
      </c>
      <c r="F132" s="75"/>
      <c r="G132" s="100">
        <f t="shared" si="28"/>
        <v>0</v>
      </c>
      <c r="H132" s="107"/>
      <c r="I132" s="147">
        <f t="shared" si="29"/>
        <v>0</v>
      </c>
      <c r="J132" s="214"/>
      <c r="K132" s="147">
        <f t="shared" si="30"/>
        <v>0</v>
      </c>
      <c r="L132" s="214"/>
      <c r="M132" s="147">
        <f t="shared" si="25"/>
        <v>0</v>
      </c>
      <c r="N132" s="214"/>
      <c r="O132" s="147">
        <f t="shared" si="26"/>
        <v>0</v>
      </c>
      <c r="P132" s="75"/>
      <c r="Q132" s="100">
        <f t="shared" si="31"/>
        <v>0</v>
      </c>
      <c r="R132" s="233"/>
      <c r="S132" s="184">
        <f t="shared" si="32"/>
        <v>0</v>
      </c>
      <c r="T132" s="234"/>
      <c r="U132" s="184">
        <f t="shared" si="33"/>
        <v>0</v>
      </c>
      <c r="V132" s="234"/>
      <c r="W132" s="184">
        <f t="shared" si="34"/>
        <v>0</v>
      </c>
      <c r="X132" s="283"/>
      <c r="Y132" s="281">
        <f t="shared" si="35"/>
        <v>0</v>
      </c>
      <c r="Z132" s="183"/>
      <c r="AA132" s="184">
        <f t="shared" si="36"/>
        <v>0</v>
      </c>
      <c r="AB132" s="75"/>
      <c r="AC132" s="100">
        <f t="shared" si="37"/>
        <v>0</v>
      </c>
      <c r="AD132" s="107"/>
      <c r="AE132" s="147">
        <f t="shared" si="38"/>
        <v>0</v>
      </c>
      <c r="AF132" s="107"/>
      <c r="AG132" s="147">
        <f t="shared" si="39"/>
        <v>0</v>
      </c>
      <c r="AH132" s="107"/>
      <c r="AI132" s="147">
        <f t="shared" si="40"/>
        <v>0</v>
      </c>
      <c r="AJ132" s="289"/>
      <c r="AK132" s="146">
        <f t="shared" si="41"/>
        <v>0</v>
      </c>
      <c r="AL132" s="289"/>
      <c r="AM132" s="146">
        <f t="shared" si="42"/>
        <v>0</v>
      </c>
      <c r="AN132" s="289"/>
      <c r="AO132" s="146">
        <f t="shared" si="43"/>
        <v>0</v>
      </c>
      <c r="AP132" s="107"/>
      <c r="AQ132" s="147">
        <f t="shared" si="44"/>
        <v>0</v>
      </c>
      <c r="AR132" s="75"/>
      <c r="AS132" s="100">
        <f t="shared" si="45"/>
        <v>0</v>
      </c>
      <c r="AT132" s="171"/>
      <c r="AU132" s="140">
        <f t="shared" si="46"/>
        <v>0</v>
      </c>
      <c r="AV132" s="83">
        <f t="shared" si="24"/>
        <v>0</v>
      </c>
    </row>
    <row r="133" spans="1:49" ht="15" customHeight="1">
      <c r="A133" s="85"/>
      <c r="B133" s="14"/>
      <c r="C133" s="18"/>
      <c r="D133" s="19"/>
      <c r="E133" s="20">
        <f t="shared" si="23"/>
        <v>0</v>
      </c>
      <c r="F133" s="75"/>
      <c r="G133" s="100">
        <f t="shared" si="28"/>
        <v>0</v>
      </c>
      <c r="H133" s="107"/>
      <c r="I133" s="147">
        <f t="shared" si="29"/>
        <v>0</v>
      </c>
      <c r="J133" s="214"/>
      <c r="K133" s="147">
        <f t="shared" si="30"/>
        <v>0</v>
      </c>
      <c r="L133" s="214"/>
      <c r="M133" s="147">
        <f t="shared" si="25"/>
        <v>0</v>
      </c>
      <c r="N133" s="214"/>
      <c r="O133" s="147">
        <f t="shared" si="26"/>
        <v>0</v>
      </c>
      <c r="P133" s="75"/>
      <c r="Q133" s="100">
        <f t="shared" si="31"/>
        <v>0</v>
      </c>
      <c r="R133" s="233"/>
      <c r="S133" s="184">
        <f t="shared" si="32"/>
        <v>0</v>
      </c>
      <c r="T133" s="234"/>
      <c r="U133" s="184">
        <f t="shared" si="33"/>
        <v>0</v>
      </c>
      <c r="V133" s="234"/>
      <c r="W133" s="184">
        <f t="shared" si="34"/>
        <v>0</v>
      </c>
      <c r="X133" s="283"/>
      <c r="Y133" s="281">
        <f t="shared" si="35"/>
        <v>0</v>
      </c>
      <c r="Z133" s="183"/>
      <c r="AA133" s="184">
        <f t="shared" si="36"/>
        <v>0</v>
      </c>
      <c r="AB133" s="75"/>
      <c r="AC133" s="100">
        <f t="shared" si="37"/>
        <v>0</v>
      </c>
      <c r="AD133" s="107"/>
      <c r="AE133" s="147">
        <f t="shared" si="38"/>
        <v>0</v>
      </c>
      <c r="AF133" s="107"/>
      <c r="AG133" s="147">
        <f t="shared" si="39"/>
        <v>0</v>
      </c>
      <c r="AH133" s="107"/>
      <c r="AI133" s="147">
        <f t="shared" si="40"/>
        <v>0</v>
      </c>
      <c r="AJ133" s="289"/>
      <c r="AK133" s="146">
        <f t="shared" si="41"/>
        <v>0</v>
      </c>
      <c r="AL133" s="289"/>
      <c r="AM133" s="146">
        <f t="shared" si="42"/>
        <v>0</v>
      </c>
      <c r="AN133" s="288"/>
      <c r="AO133" s="146">
        <f t="shared" si="43"/>
        <v>0</v>
      </c>
      <c r="AP133" s="107"/>
      <c r="AQ133" s="147">
        <f t="shared" si="44"/>
        <v>0</v>
      </c>
      <c r="AR133" s="75"/>
      <c r="AS133" s="100">
        <f t="shared" si="45"/>
        <v>0</v>
      </c>
      <c r="AT133" s="171"/>
      <c r="AU133" s="140">
        <f t="shared" si="46"/>
        <v>0</v>
      </c>
      <c r="AV133" s="83">
        <f t="shared" si="24"/>
        <v>0</v>
      </c>
    </row>
    <row r="134" spans="1:49" s="62" customFormat="1" ht="15" customHeight="1">
      <c r="A134" s="86"/>
      <c r="C134" s="63" t="s">
        <v>155</v>
      </c>
      <c r="D134" s="57"/>
      <c r="E134" s="20">
        <f t="shared" si="23"/>
        <v>475.75</v>
      </c>
      <c r="F134" s="76">
        <f>SUM(F12:F133)</f>
        <v>0</v>
      </c>
      <c r="G134" s="77"/>
      <c r="H134" s="154">
        <f>SUM(H12:H133)</f>
        <v>0</v>
      </c>
      <c r="I134" s="155"/>
      <c r="J134" s="207">
        <f>SUM(J12:J133)</f>
        <v>0</v>
      </c>
      <c r="K134" s="207"/>
      <c r="L134" s="290">
        <f>SUM(L12:L133)</f>
        <v>31.25</v>
      </c>
      <c r="M134" s="207"/>
      <c r="N134" s="290">
        <f>SUM(N12:N133)</f>
        <v>212</v>
      </c>
      <c r="O134" s="207"/>
      <c r="P134" s="76">
        <f>SUM(P12:P133)</f>
        <v>0</v>
      </c>
      <c r="Q134" s="77"/>
      <c r="R134" s="185">
        <f>SUM(R12:R133)</f>
        <v>0</v>
      </c>
      <c r="S134" s="186"/>
      <c r="T134" s="212">
        <f>SUM(T12:T133)</f>
        <v>0</v>
      </c>
      <c r="U134" s="212"/>
      <c r="V134" s="279">
        <f>SUM(V12:V133)</f>
        <v>60.25</v>
      </c>
      <c r="W134" s="212"/>
      <c r="X134" s="284">
        <f>SUM(X12:X133)</f>
        <v>2</v>
      </c>
      <c r="Y134" s="212"/>
      <c r="Z134" s="279">
        <f>SUM(Z12:Z133)</f>
        <v>0.25</v>
      </c>
      <c r="AA134" s="212"/>
      <c r="AB134" s="76">
        <f>SUM(AB12:AB133)</f>
        <v>0</v>
      </c>
      <c r="AC134" s="77"/>
      <c r="AD134" s="154">
        <f>SUM(AD12:AD133)</f>
        <v>0</v>
      </c>
      <c r="AE134" s="155"/>
      <c r="AF134" s="154">
        <f>SUM(AF12:AF133)</f>
        <v>0</v>
      </c>
      <c r="AG134" s="155"/>
      <c r="AH134" s="285">
        <f>SUM(AH12:AH133)</f>
        <v>20.25</v>
      </c>
      <c r="AI134" s="155"/>
      <c r="AJ134" s="207">
        <f>SUM(AJ12:AJ133)</f>
        <v>92.75</v>
      </c>
      <c r="AK134" s="207"/>
      <c r="AL134" s="207">
        <f>SUM(AL12:AL133)</f>
        <v>0</v>
      </c>
      <c r="AM134" s="207"/>
      <c r="AN134" s="207">
        <f>SUM(AN12:AN133)</f>
        <v>6.5</v>
      </c>
      <c r="AO134" s="207"/>
      <c r="AP134" s="285">
        <f>SUM(AP12:AP133)</f>
        <v>50.5</v>
      </c>
      <c r="AQ134" s="155"/>
      <c r="AR134" s="76">
        <f>SUM(AR12:AR133)</f>
        <v>0</v>
      </c>
      <c r="AS134" s="77"/>
      <c r="AT134" s="77">
        <f>SUM(AT12:AT133)</f>
        <v>0</v>
      </c>
      <c r="AU134" s="77"/>
      <c r="AV134" s="77"/>
    </row>
    <row r="135" spans="1:49" ht="9.75" customHeight="1">
      <c r="A135" s="87"/>
      <c r="B135" s="40"/>
      <c r="C135" s="69"/>
      <c r="D135" s="70"/>
      <c r="E135" s="70"/>
      <c r="F135" s="78"/>
      <c r="G135" s="79"/>
      <c r="H135" s="156"/>
      <c r="I135" s="157"/>
      <c r="J135" s="208"/>
      <c r="K135" s="208"/>
      <c r="L135" s="208"/>
      <c r="M135" s="208"/>
      <c r="N135" s="208"/>
      <c r="O135" s="208"/>
      <c r="P135" s="78"/>
      <c r="Q135" s="79"/>
      <c r="R135" s="187"/>
      <c r="S135" s="188"/>
      <c r="T135" s="213"/>
      <c r="U135" s="213"/>
      <c r="V135" s="213"/>
      <c r="W135" s="213"/>
      <c r="X135" s="213"/>
      <c r="Y135" s="213"/>
      <c r="Z135" s="213"/>
      <c r="AA135" s="213"/>
      <c r="AB135" s="78"/>
      <c r="AC135" s="79"/>
      <c r="AD135" s="156"/>
      <c r="AE135" s="157"/>
      <c r="AF135" s="156"/>
      <c r="AG135" s="157"/>
      <c r="AH135" s="156"/>
      <c r="AI135" s="157"/>
      <c r="AJ135" s="208"/>
      <c r="AK135" s="208"/>
      <c r="AL135" s="208"/>
      <c r="AM135" s="208"/>
      <c r="AN135" s="208"/>
      <c r="AO135" s="208"/>
      <c r="AP135" s="156"/>
      <c r="AQ135" s="157"/>
      <c r="AR135" s="78"/>
      <c r="AS135" s="79"/>
      <c r="AT135" s="70"/>
      <c r="AU135" s="70"/>
      <c r="AV135" s="70"/>
      <c r="AW135" s="65"/>
    </row>
    <row r="136" spans="1:49" s="14" customFormat="1" ht="15" customHeight="1">
      <c r="A136" s="159"/>
      <c r="B136" s="159"/>
      <c r="C136" s="67" t="s">
        <v>156</v>
      </c>
      <c r="D136" s="160"/>
      <c r="E136" s="161"/>
      <c r="F136" s="80"/>
      <c r="G136" s="81">
        <f ca="1">SUM(G12:G135)</f>
        <v>0</v>
      </c>
      <c r="H136" s="80"/>
      <c r="I136" s="81">
        <f ca="1">SUM(I12:I135)</f>
        <v>0</v>
      </c>
      <c r="J136" s="97"/>
      <c r="K136" s="97">
        <f ca="1">SUM(K12:K135)</f>
        <v>0</v>
      </c>
      <c r="L136" s="97"/>
      <c r="M136" s="305">
        <f ca="1">SUM(M12:M135)</f>
        <v>2381.25</v>
      </c>
      <c r="N136" s="97"/>
      <c r="O136" s="305">
        <f ca="1">SUM(O12:O135)</f>
        <v>23512</v>
      </c>
      <c r="P136" s="80"/>
      <c r="Q136" s="81">
        <f ca="1">SUM(Q12:Q135)</f>
        <v>0</v>
      </c>
      <c r="R136" s="80"/>
      <c r="S136" s="81">
        <f ca="1">SUM(S12:S135)</f>
        <v>0</v>
      </c>
      <c r="T136" s="97"/>
      <c r="U136" s="97">
        <f ca="1">SUM(U12:U135)</f>
        <v>0</v>
      </c>
      <c r="V136" s="97"/>
      <c r="W136" s="305">
        <f ca="1">SUM(W12:W135)</f>
        <v>4852</v>
      </c>
      <c r="X136" s="280"/>
      <c r="Y136" s="305">
        <f ca="1">SUM(Y12:Y135)</f>
        <v>236</v>
      </c>
      <c r="Z136" s="97"/>
      <c r="AA136" s="305">
        <f ca="1">SUM(AA12:AA135)</f>
        <v>35</v>
      </c>
      <c r="AB136" s="80"/>
      <c r="AC136" s="81">
        <f ca="1">SUM(AC12:AC135)</f>
        <v>0</v>
      </c>
      <c r="AD136" s="80"/>
      <c r="AE136" s="81">
        <f ca="1">SUM(AE12:AE135)</f>
        <v>0</v>
      </c>
      <c r="AF136" s="80"/>
      <c r="AG136" s="81">
        <f ca="1">SUM(AG12:AG135)</f>
        <v>0</v>
      </c>
      <c r="AH136" s="80"/>
      <c r="AI136" s="307">
        <f ca="1">SUM(AI12:AI135)</f>
        <v>1440</v>
      </c>
      <c r="AJ136" s="305"/>
      <c r="AK136" s="305">
        <f ca="1">SUM(AK12:AK135)</f>
        <v>9645</v>
      </c>
      <c r="AL136" s="280"/>
      <c r="AM136" s="305">
        <f ca="1">SUM(AM12:AM135)</f>
        <v>0</v>
      </c>
      <c r="AN136" s="280"/>
      <c r="AO136" s="305">
        <f ca="1">SUM(AO12:AO135)</f>
        <v>794.5</v>
      </c>
      <c r="AP136" s="80"/>
      <c r="AQ136" s="307">
        <f ca="1">SUM(AQ12:AQ135)</f>
        <v>5790</v>
      </c>
      <c r="AR136" s="80"/>
      <c r="AS136" s="81">
        <f ca="1">SUM(AS12:AS135)</f>
        <v>0</v>
      </c>
      <c r="AT136" s="81"/>
      <c r="AU136" s="81">
        <f ca="1">SUM(AU12:AU135)</f>
        <v>0</v>
      </c>
      <c r="AV136" s="81">
        <f ca="1">SUM(AV13:AV135)</f>
        <v>48685.75</v>
      </c>
    </row>
    <row r="137" spans="1:49">
      <c r="C137" s="41" t="s">
        <v>25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2">
        <f ca="1">SUM(G136:AU136)</f>
        <v>48685.75</v>
      </c>
    </row>
    <row r="138" spans="1:49">
      <c r="C138" s="56"/>
      <c r="F138" s="56"/>
      <c r="G138" s="56"/>
      <c r="H138" s="158"/>
      <c r="I138" s="158"/>
      <c r="J138" s="158"/>
      <c r="K138" s="158"/>
      <c r="L138" s="158"/>
      <c r="M138" s="158"/>
      <c r="N138" s="158"/>
      <c r="O138" s="158"/>
      <c r="P138" s="56"/>
      <c r="Q138" s="56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56"/>
      <c r="AC138" s="56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56"/>
      <c r="AS138" s="56"/>
      <c r="AT138" s="56"/>
      <c r="AU138" s="56"/>
    </row>
    <row r="139" spans="1:49">
      <c r="A139" s="218"/>
      <c r="AV139" s="19"/>
    </row>
    <row r="141" spans="1:49">
      <c r="AV141" s="19">
        <f ca="1">SUM(F136:AU136)</f>
        <v>48685.75</v>
      </c>
    </row>
    <row r="143" spans="1:49">
      <c r="S143" s="193">
        <f>SUM(S139:S142)</f>
        <v>0</v>
      </c>
      <c r="AP143" s="127" t="s">
        <v>412</v>
      </c>
    </row>
    <row r="148" spans="48:48">
      <c r="AV148" s="21">
        <f>SUM(AV146-AV145)</f>
        <v>0</v>
      </c>
    </row>
  </sheetData>
  <autoFilter ref="A12:AV136" xr:uid="{00000000-0009-0000-0000-000056000000}"/>
  <mergeCells count="23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L10:AM10"/>
    <mergeCell ref="AN10:AO10"/>
    <mergeCell ref="AP10:AQ10"/>
    <mergeCell ref="AR10:AS10"/>
    <mergeCell ref="AT10:AU10"/>
  </mergeCells>
  <dataValidations count="3">
    <dataValidation type="list" allowBlank="1" showInputMessage="1" showErrorMessage="1" sqref="A13:A136" xr:uid="{00000000-0002-0000-5600-000000000000}">
      <formula1>Name</formula1>
    </dataValidation>
    <dataValidation type="list" allowBlank="1" showInputMessage="1" showErrorMessage="1" sqref="C12" xr:uid="{00000000-0002-0000-5600-000001000000}">
      <formula1>Kategorie</formula1>
    </dataValidation>
    <dataValidation type="list" allowBlank="1" showInputMessage="1" showErrorMessage="1" sqref="D12" xr:uid="{00000000-0002-0000-56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>
    <tabColor rgb="FFFF0000"/>
    <pageSetUpPr fitToPage="1"/>
  </sheetPr>
  <dimension ref="A1:BA148"/>
  <sheetViews>
    <sheetView topLeftCell="A10" zoomScale="120" zoomScaleNormal="120" zoomScaleSheetLayoutView="100" workbookViewId="0">
      <pane xSplit="1" topLeftCell="B1" activePane="topRight" state="frozen"/>
      <selection pane="topRight" activeCell="G34" sqref="G34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37" t="str">
        <f>IF(Vertragsdaten!B6="","",Vertragsdaten!B6)</f>
        <v>EP SIEP</v>
      </c>
      <c r="C4" s="337"/>
      <c r="D4" s="337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45017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0.25</v>
      </c>
      <c r="W16" s="147">
        <f t="shared" ca="1" si="10"/>
        <v>29.5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29.5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46.25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39.75</v>
      </c>
      <c r="O19" s="147">
        <f t="shared" ca="1" si="6"/>
        <v>5565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>
        <v>3.5</v>
      </c>
      <c r="AK19" s="147">
        <f t="shared" ca="1" si="17"/>
        <v>490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3</v>
      </c>
      <c r="AQ19" s="147">
        <f t="shared" ca="1" si="20"/>
        <v>420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6475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19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>
        <v>19</v>
      </c>
      <c r="AK22" s="147">
        <f t="shared" ca="1" si="17"/>
        <v>2242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2242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1.5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1.5</v>
      </c>
      <c r="O28" s="147">
        <f t="shared" ca="1" si="6"/>
        <v>210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210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10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10</v>
      </c>
      <c r="O30" s="147">
        <f t="shared" si="6"/>
        <v>1180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1180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51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47.5</v>
      </c>
      <c r="O31" s="147">
        <f t="shared" ca="1" si="6"/>
        <v>5605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>
        <v>3.5</v>
      </c>
      <c r="AQ31" s="147">
        <f t="shared" ca="1" si="20"/>
        <v>413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6018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1.25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>
        <v>0.5</v>
      </c>
      <c r="O36" s="147">
        <f t="shared" ca="1" si="6"/>
        <v>50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>
        <v>0.25</v>
      </c>
      <c r="AA36" s="184">
        <f t="shared" ca="1" si="12"/>
        <v>25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>
        <v>0.5</v>
      </c>
      <c r="AQ36" s="147">
        <f t="shared" ca="1" si="20"/>
        <v>50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125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2.25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2.25</v>
      </c>
      <c r="O52" s="147">
        <f t="shared" ca="1" si="6"/>
        <v>265.5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265.5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90.75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>
        <v>80</v>
      </c>
      <c r="O77" s="147">
        <f t="shared" ca="1" si="6"/>
        <v>8000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>
        <v>3</v>
      </c>
      <c r="AA77" s="184">
        <f t="shared" ca="1" si="12"/>
        <v>300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>
        <v>7.75</v>
      </c>
      <c r="AQ77" s="147">
        <f t="shared" ca="1" si="20"/>
        <v>775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9075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3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3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3" si="27">IF($D84="",0,$D84*L84)</f>
        <v>0</v>
      </c>
      <c r="N84" s="122"/>
      <c r="O84" s="147">
        <f t="shared" ref="O84:O133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3" si="30">IF($D88="",0,$D88*F88)</f>
        <v>0</v>
      </c>
      <c r="H88" s="122"/>
      <c r="I88" s="147">
        <f t="shared" ref="I88:I133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3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3" si="33">IF($D89="",0,$D89*P89)</f>
        <v>0</v>
      </c>
      <c r="R89" s="183"/>
      <c r="S89" s="184">
        <f t="shared" ref="S89:S133" si="34">IF($D89="",0,$D89*R89)</f>
        <v>0</v>
      </c>
      <c r="T89" s="183"/>
      <c r="U89" s="184">
        <f t="shared" ref="U89:U133" si="35">IF($D89="",0,$D89*T89)</f>
        <v>0</v>
      </c>
      <c r="V89" s="122"/>
      <c r="W89" s="147">
        <f t="shared" ref="W89:W133" si="36">IF($D89="",0,$D89*V89)</f>
        <v>0</v>
      </c>
      <c r="X89" s="122"/>
      <c r="Y89" s="147">
        <f t="shared" ref="Y89:Y133" si="37">IF($D89="",0,$D89*X89)</f>
        <v>0</v>
      </c>
      <c r="Z89" s="122"/>
      <c r="AA89" s="184">
        <f t="shared" ref="AA89:AA133" si="38">IF($D89="",0,$D89*Z89)</f>
        <v>0</v>
      </c>
      <c r="AB89" s="104"/>
      <c r="AC89" s="100">
        <f t="shared" ref="AC89:AC133" si="39">IF($D89="",0,$D89*AB89)</f>
        <v>0</v>
      </c>
      <c r="AD89" s="122"/>
      <c r="AE89" s="147">
        <f t="shared" ref="AE89:AE133" si="40">IF($D89="",0,$D89*AD89)</f>
        <v>0</v>
      </c>
      <c r="AF89" s="122"/>
      <c r="AG89" s="147">
        <f t="shared" ref="AG89:AG133" si="41">IF($D89="",0,$D89*AF89)</f>
        <v>0</v>
      </c>
      <c r="AH89" s="122"/>
      <c r="AI89" s="147">
        <f t="shared" ref="AI89:AI133" si="42">IF($D89="",0,$D89*AH89)</f>
        <v>0</v>
      </c>
      <c r="AJ89" s="288"/>
      <c r="AK89" s="147">
        <f t="shared" ref="AK89:AK133" si="43">IF($D89="",0,$D89*AJ89)</f>
        <v>0</v>
      </c>
      <c r="AL89" s="288"/>
      <c r="AM89" s="147">
        <f t="shared" ref="AM89:AM133" si="44">IF($D89="",0,$D89*AL89)</f>
        <v>0</v>
      </c>
      <c r="AN89" s="288"/>
      <c r="AO89" s="147">
        <f t="shared" ref="AO89:AO133" si="45">IF($D89="",0,$D89*AN89)</f>
        <v>0</v>
      </c>
      <c r="AP89" s="122"/>
      <c r="AQ89" s="147">
        <f t="shared" ref="AQ89:AQ133" si="46">IF($D89="",0,$D89*AP89)</f>
        <v>0</v>
      </c>
      <c r="AR89" s="122"/>
      <c r="AS89" s="147">
        <f t="shared" ref="AS89:AS133" si="47">IF($D89="",0,$D89*AR89)</f>
        <v>0</v>
      </c>
      <c r="AT89" s="122"/>
      <c r="AU89" s="147">
        <f t="shared" ref="AU89:AU133" si="48">IF($D89="",0,$D89*AT89)</f>
        <v>0</v>
      </c>
      <c r="AV89" s="104"/>
      <c r="AW89" s="100">
        <f t="shared" ref="AW89:AW133" si="49">IF($D89="",0,$D89*AV89)</f>
        <v>0</v>
      </c>
      <c r="AX89" s="171"/>
      <c r="AY89" s="140">
        <f t="shared" ref="AY89:AY133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91.75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86.75</v>
      </c>
      <c r="M92" s="147">
        <f t="shared" si="27"/>
        <v>6506.25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>
        <v>5</v>
      </c>
      <c r="AU92" s="147">
        <f t="shared" si="48"/>
        <v>375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6881.25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0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/>
      <c r="O115" s="147">
        <f t="shared" si="28"/>
        <v>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8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>
        <v>2.5</v>
      </c>
      <c r="AK117" s="146">
        <f t="shared" si="43"/>
        <v>250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5.5</v>
      </c>
      <c r="AQ117" s="147">
        <f t="shared" si="46"/>
        <v>550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800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9.5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9.5</v>
      </c>
      <c r="W119" s="147">
        <f t="shared" si="36"/>
        <v>1121</v>
      </c>
      <c r="X119" s="283"/>
      <c r="Y119" s="310">
        <f t="shared" si="37"/>
        <v>0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1121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72.25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72.25</v>
      </c>
      <c r="W130" s="184">
        <f t="shared" si="36"/>
        <v>5418.75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5418.75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22.25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>
        <v>22.25</v>
      </c>
      <c r="AK131" s="146">
        <f t="shared" si="43"/>
        <v>2625.5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2625.5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85"/>
      <c r="B133" s="14"/>
      <c r="C133" s="18"/>
      <c r="D133" s="19"/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8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s="62" customFormat="1" ht="15" customHeight="1">
      <c r="A134" s="86"/>
      <c r="C134" s="63" t="s">
        <v>155</v>
      </c>
      <c r="D134" s="57"/>
      <c r="E134" s="20">
        <f t="shared" ref="E134" si="52">F134+H134+J134+L134+N134++V134+Z134+AH134+AP134+P134+R134+T134+AB134+AD134+AF134+AJ134+AV134+AX134+X134+AL134+AN134</f>
        <v>421</v>
      </c>
      <c r="F134" s="76">
        <f>SUM(F12:F133)</f>
        <v>0</v>
      </c>
      <c r="G134" s="77"/>
      <c r="H134" s="154">
        <f>SUM(H12:H133)</f>
        <v>0</v>
      </c>
      <c r="I134" s="155"/>
      <c r="J134" s="207">
        <f>SUM(J12:J133)</f>
        <v>0</v>
      </c>
      <c r="K134" s="207"/>
      <c r="L134" s="290">
        <f>SUM(L12:L133)</f>
        <v>86.75</v>
      </c>
      <c r="M134" s="207"/>
      <c r="N134" s="290">
        <f>SUM(N12:N133)</f>
        <v>181.5</v>
      </c>
      <c r="O134" s="207"/>
      <c r="P134" s="76">
        <f>SUM(P12:P133)</f>
        <v>0</v>
      </c>
      <c r="Q134" s="77"/>
      <c r="R134" s="185">
        <f>SUM(R12:R133)</f>
        <v>0</v>
      </c>
      <c r="S134" s="186"/>
      <c r="T134" s="212">
        <f>SUM(T12:T133)</f>
        <v>0</v>
      </c>
      <c r="U134" s="212"/>
      <c r="V134" s="279">
        <f>SUM(V12:V133)</f>
        <v>82</v>
      </c>
      <c r="W134" s="212"/>
      <c r="X134" s="284">
        <f>SUM(X12:X133)</f>
        <v>0</v>
      </c>
      <c r="Y134" s="212"/>
      <c r="Z134" s="279">
        <f>SUM(Z12:Z133)</f>
        <v>3.25</v>
      </c>
      <c r="AA134" s="212"/>
      <c r="AB134" s="76">
        <f>SUM(AB12:AB133)</f>
        <v>0</v>
      </c>
      <c r="AC134" s="77"/>
      <c r="AD134" s="154">
        <f>SUM(AD12:AD133)</f>
        <v>0</v>
      </c>
      <c r="AE134" s="155"/>
      <c r="AF134" s="154">
        <f>SUM(AF12:AF133)</f>
        <v>0</v>
      </c>
      <c r="AG134" s="155"/>
      <c r="AH134" s="285">
        <f>SUM(AH12:AH133)</f>
        <v>0</v>
      </c>
      <c r="AI134" s="155"/>
      <c r="AJ134" s="207">
        <f>SUM(AJ12:AJ133)</f>
        <v>47.25</v>
      </c>
      <c r="AK134" s="207"/>
      <c r="AL134" s="207">
        <f>SUM(AL12:AL133)</f>
        <v>0</v>
      </c>
      <c r="AM134" s="207"/>
      <c r="AN134" s="207">
        <f>SUM(AN12:AN133)</f>
        <v>0</v>
      </c>
      <c r="AO134" s="207"/>
      <c r="AP134" s="285">
        <f>SUM(AP12:AP133)</f>
        <v>20.25</v>
      </c>
      <c r="AQ134" s="155"/>
      <c r="AR134" s="207">
        <f>SUM(AR12:AR133)</f>
        <v>0</v>
      </c>
      <c r="AS134" s="207"/>
      <c r="AT134" s="207">
        <f>SUM(AT12:AT133)</f>
        <v>5</v>
      </c>
      <c r="AU134" s="207"/>
      <c r="AV134" s="76">
        <f>SUM(AV12:AV133)</f>
        <v>0</v>
      </c>
      <c r="AW134" s="77"/>
      <c r="AX134" s="77">
        <f>SUM(AX12:AX133)</f>
        <v>0</v>
      </c>
      <c r="AY134" s="77"/>
      <c r="AZ134" s="77"/>
    </row>
    <row r="135" spans="1:53" ht="9.75" customHeight="1">
      <c r="A135" s="87"/>
      <c r="B135" s="40"/>
      <c r="C135" s="69"/>
      <c r="D135" s="70"/>
      <c r="E135" s="70"/>
      <c r="F135" s="78"/>
      <c r="G135" s="79"/>
      <c r="H135" s="156"/>
      <c r="I135" s="157"/>
      <c r="J135" s="208"/>
      <c r="K135" s="208"/>
      <c r="L135" s="208"/>
      <c r="M135" s="208"/>
      <c r="N135" s="208"/>
      <c r="O135" s="208"/>
      <c r="P135" s="78"/>
      <c r="Q135" s="79"/>
      <c r="R135" s="187"/>
      <c r="S135" s="188"/>
      <c r="T135" s="213"/>
      <c r="U135" s="213"/>
      <c r="V135" s="213"/>
      <c r="W135" s="213"/>
      <c r="X135" s="213"/>
      <c r="Y135" s="213"/>
      <c r="Z135" s="213"/>
      <c r="AA135" s="213"/>
      <c r="AB135" s="78"/>
      <c r="AC135" s="79"/>
      <c r="AD135" s="156"/>
      <c r="AE135" s="157"/>
      <c r="AF135" s="156"/>
      <c r="AG135" s="157"/>
      <c r="AH135" s="156"/>
      <c r="AI135" s="157"/>
      <c r="AJ135" s="208"/>
      <c r="AK135" s="208"/>
      <c r="AL135" s="208"/>
      <c r="AM135" s="208"/>
      <c r="AN135" s="208"/>
      <c r="AO135" s="208"/>
      <c r="AP135" s="156"/>
      <c r="AQ135" s="157"/>
      <c r="AR135" s="208"/>
      <c r="AS135" s="208"/>
      <c r="AT135" s="208"/>
      <c r="AU135" s="208"/>
      <c r="AV135" s="78"/>
      <c r="AW135" s="79"/>
      <c r="AX135" s="70"/>
      <c r="AY135" s="70"/>
      <c r="AZ135" s="70"/>
      <c r="BA135" s="65"/>
    </row>
    <row r="136" spans="1:53" s="14" customFormat="1" ht="15" customHeight="1">
      <c r="A136" s="159"/>
      <c r="B136" s="159"/>
      <c r="C136" s="67" t="s">
        <v>156</v>
      </c>
      <c r="D136" s="160"/>
      <c r="E136" s="161"/>
      <c r="F136" s="80"/>
      <c r="G136" s="81">
        <f ca="1">SUM(G12:G135)</f>
        <v>0</v>
      </c>
      <c r="H136" s="80"/>
      <c r="I136" s="81">
        <f ca="1">SUM(I12:I135)</f>
        <v>0</v>
      </c>
      <c r="J136" s="97"/>
      <c r="K136" s="97">
        <f ca="1">SUM(K12:K135)</f>
        <v>0</v>
      </c>
      <c r="L136" s="97"/>
      <c r="M136" s="305">
        <f ca="1">SUM(M12:M135)</f>
        <v>6506.25</v>
      </c>
      <c r="N136" s="97"/>
      <c r="O136" s="305">
        <f ca="1">SUM(O12:O135)</f>
        <v>20875.5</v>
      </c>
      <c r="P136" s="80"/>
      <c r="Q136" s="81">
        <f ca="1">SUM(Q12:Q135)</f>
        <v>0</v>
      </c>
      <c r="R136" s="80"/>
      <c r="S136" s="81">
        <f ca="1">SUM(S12:S135)</f>
        <v>0</v>
      </c>
      <c r="T136" s="97"/>
      <c r="U136" s="97">
        <f ca="1">SUM(U12:U135)</f>
        <v>0</v>
      </c>
      <c r="V136" s="97"/>
      <c r="W136" s="305">
        <f ca="1">SUM(W12:W135)</f>
        <v>6569.25</v>
      </c>
      <c r="X136" s="280"/>
      <c r="Y136" s="305">
        <f ca="1">SUM(Y12:Y135)</f>
        <v>0</v>
      </c>
      <c r="Z136" s="97"/>
      <c r="AA136" s="305">
        <f ca="1">SUM(AA12:AA135)</f>
        <v>325</v>
      </c>
      <c r="AB136" s="80"/>
      <c r="AC136" s="81">
        <f ca="1">SUM(AC12:AC135)</f>
        <v>0</v>
      </c>
      <c r="AD136" s="80"/>
      <c r="AE136" s="81">
        <f ca="1">SUM(AE12:AE135)</f>
        <v>0</v>
      </c>
      <c r="AF136" s="80"/>
      <c r="AG136" s="81">
        <f ca="1">SUM(AG12:AG135)</f>
        <v>0</v>
      </c>
      <c r="AH136" s="80"/>
      <c r="AI136" s="307">
        <f ca="1">SUM(AI12:AI135)</f>
        <v>0</v>
      </c>
      <c r="AJ136" s="305"/>
      <c r="AK136" s="305">
        <f ca="1">SUM(AK12:AK135)</f>
        <v>5607.5</v>
      </c>
      <c r="AL136" s="280"/>
      <c r="AM136" s="305">
        <f ca="1">SUM(AM12:AM135)</f>
        <v>0</v>
      </c>
      <c r="AN136" s="280"/>
      <c r="AO136" s="305">
        <f ca="1">SUM(AO12:AO135)</f>
        <v>0</v>
      </c>
      <c r="AP136" s="280"/>
      <c r="AQ136" s="307">
        <f ca="1">SUM(AQ12:AQ135)</f>
        <v>2208</v>
      </c>
      <c r="AR136" s="305"/>
      <c r="AS136" s="305">
        <f ca="1">SUM(AS12:AS135)</f>
        <v>0</v>
      </c>
      <c r="AT136" s="305"/>
      <c r="AU136" s="305">
        <f ca="1">SUM(AU12:AU135)</f>
        <v>375</v>
      </c>
      <c r="AV136" s="80"/>
      <c r="AW136" s="81">
        <f ca="1">SUM(AW12:AW135)</f>
        <v>0</v>
      </c>
      <c r="AX136" s="81"/>
      <c r="AY136" s="81">
        <f ca="1">SUM(AY12:AY135)</f>
        <v>0</v>
      </c>
      <c r="AZ136" s="81">
        <f ca="1">SUM(AZ13:AZ135)</f>
        <v>42466.5</v>
      </c>
    </row>
    <row r="137" spans="1:53">
      <c r="C137" s="41" t="s">
        <v>25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2">
        <f ca="1">SUM(G136:AY136)</f>
        <v>42466.5</v>
      </c>
    </row>
    <row r="138" spans="1:53">
      <c r="C138" s="56"/>
      <c r="F138" s="56"/>
      <c r="G138" s="56"/>
      <c r="H138" s="158"/>
      <c r="I138" s="158"/>
      <c r="J138" s="158"/>
      <c r="K138" s="158"/>
      <c r="L138" s="158"/>
      <c r="M138" s="158"/>
      <c r="N138" s="158"/>
      <c r="O138" s="158"/>
      <c r="P138" s="56"/>
      <c r="Q138" s="56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56"/>
      <c r="AC138" s="56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56"/>
      <c r="AW138" s="56"/>
      <c r="AX138" s="56"/>
      <c r="AY138" s="56"/>
    </row>
    <row r="139" spans="1:53">
      <c r="A139" s="218"/>
      <c r="AZ139" s="19"/>
    </row>
    <row r="141" spans="1:53">
      <c r="AZ141" s="19">
        <f ca="1">SUM(F136:AY136)</f>
        <v>42466.5</v>
      </c>
    </row>
    <row r="143" spans="1:53">
      <c r="S143" s="193">
        <f>SUM(S139:S142)</f>
        <v>0</v>
      </c>
      <c r="AP143" s="127" t="s">
        <v>412</v>
      </c>
      <c r="AR143" s="127" t="s">
        <v>412</v>
      </c>
      <c r="AT143" s="127" t="s">
        <v>412</v>
      </c>
    </row>
    <row r="148" spans="52:52">
      <c r="AZ148" s="21">
        <f>SUM(AZ146-AZ145)</f>
        <v>0</v>
      </c>
    </row>
  </sheetData>
  <autoFilter ref="A12:AZ136" xr:uid="{00000000-0009-0000-0000-000057000000}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L10:AM10"/>
    <mergeCell ref="AN10:AO10"/>
    <mergeCell ref="AP10:AQ10"/>
    <mergeCell ref="AV10:AW10"/>
    <mergeCell ref="AX10:AY10"/>
    <mergeCell ref="AT10:AU10"/>
    <mergeCell ref="AR10:AS10"/>
  </mergeCells>
  <dataValidations disablePrompts="1" count="3">
    <dataValidation type="list" allowBlank="1" showInputMessage="1" showErrorMessage="1" sqref="D12" xr:uid="{00000000-0002-0000-5700-000000000000}">
      <formula1>Jahr</formula1>
    </dataValidation>
    <dataValidation type="list" allowBlank="1" showInputMessage="1" showErrorMessage="1" sqref="C12" xr:uid="{00000000-0002-0000-5700-000001000000}">
      <formula1>Kategorie</formula1>
    </dataValidation>
    <dataValidation type="list" allowBlank="1" showInputMessage="1" showErrorMessage="1" sqref="A13:A136" xr:uid="{00000000-0002-0000-57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>
    <tabColor rgb="FFFF0000"/>
    <pageSetUpPr fitToPage="1"/>
  </sheetPr>
  <dimension ref="A1:BA148"/>
  <sheetViews>
    <sheetView topLeftCell="A107" zoomScale="120" zoomScaleNormal="120" zoomScaleSheetLayoutView="100" workbookViewId="0">
      <pane xSplit="1" topLeftCell="AH1" activePane="topRight" state="frozen"/>
      <selection pane="topRight" activeCell="N145" sqref="N14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38" t="str">
        <f>IF(Vertragsdaten!B6="","",Vertragsdaten!B6)</f>
        <v>EP SIEP</v>
      </c>
      <c r="C4" s="338"/>
      <c r="D4" s="338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45047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2.25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>
        <v>2.25</v>
      </c>
      <c r="W16" s="147">
        <f t="shared" ca="1" si="10"/>
        <v>265.5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265.5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40.5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32.5</v>
      </c>
      <c r="O19" s="147">
        <f t="shared" ca="1" si="6"/>
        <v>4550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>
        <v>0.75</v>
      </c>
      <c r="AK19" s="147">
        <f t="shared" ca="1" si="17"/>
        <v>105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7.25</v>
      </c>
      <c r="AQ19" s="147">
        <f t="shared" ca="1" si="20"/>
        <v>1015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5670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0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0.5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0.5</v>
      </c>
      <c r="O28" s="147">
        <f t="shared" ca="1" si="6"/>
        <v>70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70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10.75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10.75</v>
      </c>
      <c r="O30" s="147">
        <f t="shared" si="6"/>
        <v>1268.5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1268.5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63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63</v>
      </c>
      <c r="O31" s="147">
        <f t="shared" ca="1" si="6"/>
        <v>7434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7434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0.5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0.5</v>
      </c>
      <c r="O52" s="147">
        <f t="shared" ca="1" si="6"/>
        <v>59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59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100.5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>
        <v>90.25</v>
      </c>
      <c r="O77" s="147">
        <f t="shared" ca="1" si="6"/>
        <v>9025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>
        <v>10.25</v>
      </c>
      <c r="AQ77" s="147">
        <f t="shared" ca="1" si="20"/>
        <v>1025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10050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3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1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>
        <v>1</v>
      </c>
      <c r="M82" s="147">
        <f t="shared" si="5"/>
        <v>118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118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3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3" si="27">IF($D84="",0,$D84*L84)</f>
        <v>0</v>
      </c>
      <c r="N84" s="122"/>
      <c r="O84" s="147">
        <f t="shared" ref="O84:O133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3" si="30">IF($D88="",0,$D88*F88)</f>
        <v>0</v>
      </c>
      <c r="H88" s="122"/>
      <c r="I88" s="147">
        <f t="shared" ref="I88:I133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3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3" si="33">IF($D89="",0,$D89*P89)</f>
        <v>0</v>
      </c>
      <c r="R89" s="183"/>
      <c r="S89" s="184">
        <f t="shared" ref="S89:S133" si="34">IF($D89="",0,$D89*R89)</f>
        <v>0</v>
      </c>
      <c r="T89" s="183"/>
      <c r="U89" s="184">
        <f t="shared" ref="U89:U133" si="35">IF($D89="",0,$D89*T89)</f>
        <v>0</v>
      </c>
      <c r="V89" s="122"/>
      <c r="W89" s="147">
        <f t="shared" ref="W89:W133" si="36">IF($D89="",0,$D89*V89)</f>
        <v>0</v>
      </c>
      <c r="X89" s="122"/>
      <c r="Y89" s="147">
        <f t="shared" ref="Y89:Y133" si="37">IF($D89="",0,$D89*X89)</f>
        <v>0</v>
      </c>
      <c r="Z89" s="122"/>
      <c r="AA89" s="184">
        <f t="shared" ref="AA89:AA133" si="38">IF($D89="",0,$D89*Z89)</f>
        <v>0</v>
      </c>
      <c r="AB89" s="104"/>
      <c r="AC89" s="100">
        <f t="shared" ref="AC89:AC133" si="39">IF($D89="",0,$D89*AB89)</f>
        <v>0</v>
      </c>
      <c r="AD89" s="122"/>
      <c r="AE89" s="147">
        <f t="shared" ref="AE89:AE133" si="40">IF($D89="",0,$D89*AD89)</f>
        <v>0</v>
      </c>
      <c r="AF89" s="122"/>
      <c r="AG89" s="147">
        <f t="shared" ref="AG89:AG133" si="41">IF($D89="",0,$D89*AF89)</f>
        <v>0</v>
      </c>
      <c r="AH89" s="122"/>
      <c r="AI89" s="147">
        <f t="shared" ref="AI89:AI133" si="42">IF($D89="",0,$D89*AH89)</f>
        <v>0</v>
      </c>
      <c r="AJ89" s="288"/>
      <c r="AK89" s="147">
        <f t="shared" ref="AK89:AK133" si="43">IF($D89="",0,$D89*AJ89)</f>
        <v>0</v>
      </c>
      <c r="AL89" s="288"/>
      <c r="AM89" s="147">
        <f t="shared" ref="AM89:AM133" si="44">IF($D89="",0,$D89*AL89)</f>
        <v>0</v>
      </c>
      <c r="AN89" s="288"/>
      <c r="AO89" s="147">
        <f t="shared" ref="AO89:AO133" si="45">IF($D89="",0,$D89*AN89)</f>
        <v>0</v>
      </c>
      <c r="AP89" s="122"/>
      <c r="AQ89" s="147">
        <f t="shared" ref="AQ89:AQ133" si="46">IF($D89="",0,$D89*AP89)</f>
        <v>0</v>
      </c>
      <c r="AR89" s="122"/>
      <c r="AS89" s="147">
        <f t="shared" ref="AS89:AS133" si="47">IF($D89="",0,$D89*AR89)</f>
        <v>0</v>
      </c>
      <c r="AT89" s="122"/>
      <c r="AU89" s="147">
        <f t="shared" ref="AU89:AU133" si="48">IF($D89="",0,$D89*AT89)</f>
        <v>0</v>
      </c>
      <c r="AV89" s="104"/>
      <c r="AW89" s="100">
        <f t="shared" ref="AW89:AW133" si="49">IF($D89="",0,$D89*AV89)</f>
        <v>0</v>
      </c>
      <c r="AX89" s="171"/>
      <c r="AY89" s="140">
        <f t="shared" ref="AY89:AY133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83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83</v>
      </c>
      <c r="M92" s="147">
        <f t="shared" si="27"/>
        <v>6225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6225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15.5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>
        <v>15.5</v>
      </c>
      <c r="O115" s="147">
        <f t="shared" si="28"/>
        <v>1550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1550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22.25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>
        <v>5.5</v>
      </c>
      <c r="AI117" s="147">
        <f t="shared" si="42"/>
        <v>550</v>
      </c>
      <c r="AJ117" s="289">
        <v>6.75</v>
      </c>
      <c r="AK117" s="146">
        <f t="shared" si="43"/>
        <v>675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10</v>
      </c>
      <c r="AQ117" s="147">
        <f t="shared" si="46"/>
        <v>1000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2225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36.75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36</v>
      </c>
      <c r="W119" s="147">
        <f t="shared" si="36"/>
        <v>4248</v>
      </c>
      <c r="X119" s="283">
        <v>0.75</v>
      </c>
      <c r="Y119" s="310">
        <f t="shared" si="37"/>
        <v>88.5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4336.5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74.5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74.5</v>
      </c>
      <c r="W130" s="184">
        <f t="shared" si="36"/>
        <v>5587.5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5587.5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1.75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>
        <v>1.75</v>
      </c>
      <c r="AK131" s="146">
        <f t="shared" si="43"/>
        <v>206.5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206.5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85"/>
      <c r="B133" s="14"/>
      <c r="C133" s="18"/>
      <c r="D133" s="19"/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8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s="62" customFormat="1" ht="15" customHeight="1">
      <c r="A134" s="86"/>
      <c r="C134" s="63" t="s">
        <v>155</v>
      </c>
      <c r="D134" s="57"/>
      <c r="E134" s="20">
        <f t="shared" ref="E134" si="52">F134+H134+J134+L134+N134++V134+Z134+AH134+AP134+P134+R134+T134+AB134+AD134+AF134+AJ134+AV134+AX134+X134+AL134+AN134</f>
        <v>452.75</v>
      </c>
      <c r="F134" s="76">
        <f>SUM(F12:F133)</f>
        <v>0</v>
      </c>
      <c r="G134" s="77"/>
      <c r="H134" s="154">
        <f>SUM(H12:H133)</f>
        <v>0</v>
      </c>
      <c r="I134" s="155"/>
      <c r="J134" s="207">
        <f>SUM(J12:J133)</f>
        <v>0</v>
      </c>
      <c r="K134" s="207"/>
      <c r="L134" s="290">
        <f>SUM(L12:L133)</f>
        <v>84</v>
      </c>
      <c r="M134" s="207"/>
      <c r="N134" s="290">
        <f>SUM(N12:N133)</f>
        <v>213</v>
      </c>
      <c r="O134" s="207"/>
      <c r="P134" s="76">
        <f>SUM(P12:P133)</f>
        <v>0</v>
      </c>
      <c r="Q134" s="77"/>
      <c r="R134" s="185">
        <f>SUM(R12:R133)</f>
        <v>0</v>
      </c>
      <c r="S134" s="186"/>
      <c r="T134" s="212">
        <f>SUM(T12:T133)</f>
        <v>0</v>
      </c>
      <c r="U134" s="212"/>
      <c r="V134" s="279">
        <f>SUM(V12:V133)</f>
        <v>112.75</v>
      </c>
      <c r="W134" s="212"/>
      <c r="X134" s="284">
        <f>SUM(X12:X133)</f>
        <v>0.75</v>
      </c>
      <c r="Y134" s="212"/>
      <c r="Z134" s="279">
        <f>SUM(Z12:Z133)</f>
        <v>0</v>
      </c>
      <c r="AA134" s="212"/>
      <c r="AB134" s="76">
        <f>SUM(AB12:AB133)</f>
        <v>0</v>
      </c>
      <c r="AC134" s="77"/>
      <c r="AD134" s="154">
        <f>SUM(AD12:AD133)</f>
        <v>0</v>
      </c>
      <c r="AE134" s="155"/>
      <c r="AF134" s="154">
        <f>SUM(AF12:AF133)</f>
        <v>0</v>
      </c>
      <c r="AG134" s="155"/>
      <c r="AH134" s="285">
        <f>SUM(AH12:AH133)</f>
        <v>5.5</v>
      </c>
      <c r="AI134" s="155"/>
      <c r="AJ134" s="207">
        <f>SUM(AJ12:AJ133)</f>
        <v>9.25</v>
      </c>
      <c r="AK134" s="207"/>
      <c r="AL134" s="207">
        <f>SUM(AL12:AL133)</f>
        <v>0</v>
      </c>
      <c r="AM134" s="207"/>
      <c r="AN134" s="207">
        <f>SUM(AN12:AN133)</f>
        <v>0</v>
      </c>
      <c r="AO134" s="207"/>
      <c r="AP134" s="285">
        <f>SUM(AP12:AP133)</f>
        <v>27.5</v>
      </c>
      <c r="AQ134" s="155"/>
      <c r="AR134" s="207">
        <f>SUM(AR12:AR133)</f>
        <v>0</v>
      </c>
      <c r="AS134" s="207"/>
      <c r="AT134" s="207">
        <f>SUM(AT12:AT133)</f>
        <v>0</v>
      </c>
      <c r="AU134" s="207"/>
      <c r="AV134" s="76">
        <f>SUM(AV12:AV133)</f>
        <v>0</v>
      </c>
      <c r="AW134" s="77"/>
      <c r="AX134" s="77">
        <f>SUM(AX12:AX133)</f>
        <v>0</v>
      </c>
      <c r="AY134" s="77"/>
      <c r="AZ134" s="77"/>
    </row>
    <row r="135" spans="1:53" ht="9.75" customHeight="1">
      <c r="A135" s="87"/>
      <c r="B135" s="40"/>
      <c r="C135" s="69"/>
      <c r="D135" s="70"/>
      <c r="E135" s="70"/>
      <c r="F135" s="78"/>
      <c r="G135" s="79"/>
      <c r="H135" s="156"/>
      <c r="I135" s="157"/>
      <c r="J135" s="208"/>
      <c r="K135" s="208"/>
      <c r="L135" s="208"/>
      <c r="M135" s="208"/>
      <c r="N135" s="208"/>
      <c r="O135" s="208"/>
      <c r="P135" s="78"/>
      <c r="Q135" s="79"/>
      <c r="R135" s="187"/>
      <c r="S135" s="188"/>
      <c r="T135" s="213"/>
      <c r="U135" s="213"/>
      <c r="V135" s="213"/>
      <c r="W135" s="213"/>
      <c r="X135" s="213"/>
      <c r="Y135" s="213"/>
      <c r="Z135" s="213"/>
      <c r="AA135" s="213"/>
      <c r="AB135" s="78"/>
      <c r="AC135" s="79"/>
      <c r="AD135" s="156"/>
      <c r="AE135" s="157"/>
      <c r="AF135" s="156"/>
      <c r="AG135" s="157"/>
      <c r="AH135" s="156"/>
      <c r="AI135" s="157"/>
      <c r="AJ135" s="208"/>
      <c r="AK135" s="208"/>
      <c r="AL135" s="208"/>
      <c r="AM135" s="208"/>
      <c r="AN135" s="208"/>
      <c r="AO135" s="208"/>
      <c r="AP135" s="156"/>
      <c r="AQ135" s="157"/>
      <c r="AR135" s="208"/>
      <c r="AS135" s="208"/>
      <c r="AT135" s="208"/>
      <c r="AU135" s="208"/>
      <c r="AV135" s="78"/>
      <c r="AW135" s="79"/>
      <c r="AX135" s="70"/>
      <c r="AY135" s="70"/>
      <c r="AZ135" s="70"/>
      <c r="BA135" s="65"/>
    </row>
    <row r="136" spans="1:53" s="14" customFormat="1" ht="15" customHeight="1">
      <c r="A136" s="159"/>
      <c r="B136" s="159"/>
      <c r="C136" s="67" t="s">
        <v>156</v>
      </c>
      <c r="D136" s="160"/>
      <c r="E136" s="161"/>
      <c r="F136" s="80"/>
      <c r="G136" s="81">
        <f ca="1">SUM(G12:G135)</f>
        <v>0</v>
      </c>
      <c r="H136" s="80"/>
      <c r="I136" s="81">
        <f ca="1">SUM(I12:I135)</f>
        <v>0</v>
      </c>
      <c r="J136" s="97"/>
      <c r="K136" s="97">
        <f ca="1">SUM(K12:K135)</f>
        <v>0</v>
      </c>
      <c r="L136" s="97"/>
      <c r="M136" s="305">
        <f ca="1">SUM(M12:M135)</f>
        <v>6343</v>
      </c>
      <c r="N136" s="97"/>
      <c r="O136" s="305">
        <f ca="1">SUM(O12:O135)</f>
        <v>23956.5</v>
      </c>
      <c r="P136" s="80"/>
      <c r="Q136" s="81">
        <f ca="1">SUM(Q12:Q135)</f>
        <v>0</v>
      </c>
      <c r="R136" s="80"/>
      <c r="S136" s="81">
        <f ca="1">SUM(S12:S135)</f>
        <v>0</v>
      </c>
      <c r="T136" s="97"/>
      <c r="U136" s="97">
        <f ca="1">SUM(U12:U135)</f>
        <v>0</v>
      </c>
      <c r="V136" s="97"/>
      <c r="W136" s="305">
        <f ca="1">SUM(W12:W135)</f>
        <v>10101</v>
      </c>
      <c r="X136" s="280"/>
      <c r="Y136" s="305">
        <f ca="1">SUM(Y12:Y135)</f>
        <v>88.5</v>
      </c>
      <c r="Z136" s="97"/>
      <c r="AA136" s="305">
        <f ca="1">SUM(AA12:AA135)</f>
        <v>0</v>
      </c>
      <c r="AB136" s="80"/>
      <c r="AC136" s="81">
        <f ca="1">SUM(AC12:AC135)</f>
        <v>0</v>
      </c>
      <c r="AD136" s="80"/>
      <c r="AE136" s="81">
        <f ca="1">SUM(AE12:AE135)</f>
        <v>0</v>
      </c>
      <c r="AF136" s="80"/>
      <c r="AG136" s="81">
        <f ca="1">SUM(AG12:AG135)</f>
        <v>0</v>
      </c>
      <c r="AH136" s="80"/>
      <c r="AI136" s="307">
        <f ca="1">SUM(AI12:AI135)</f>
        <v>550</v>
      </c>
      <c r="AJ136" s="305"/>
      <c r="AK136" s="305">
        <f ca="1">SUM(AK12:AK135)</f>
        <v>986.5</v>
      </c>
      <c r="AL136" s="280"/>
      <c r="AM136" s="305">
        <f ca="1">SUM(AM12:AM135)</f>
        <v>0</v>
      </c>
      <c r="AN136" s="280"/>
      <c r="AO136" s="305">
        <f ca="1">SUM(AO12:AO135)</f>
        <v>0</v>
      </c>
      <c r="AP136" s="280"/>
      <c r="AQ136" s="307">
        <f ca="1">SUM(AQ12:AQ135)</f>
        <v>3040</v>
      </c>
      <c r="AR136" s="305"/>
      <c r="AS136" s="305">
        <f ca="1">SUM(AS12:AS135)</f>
        <v>0</v>
      </c>
      <c r="AT136" s="305"/>
      <c r="AU136" s="305">
        <f ca="1">SUM(AU12:AU135)</f>
        <v>0</v>
      </c>
      <c r="AV136" s="80"/>
      <c r="AW136" s="81">
        <f ca="1">SUM(AW12:AW135)</f>
        <v>0</v>
      </c>
      <c r="AX136" s="81"/>
      <c r="AY136" s="81">
        <f ca="1">SUM(AY12:AY135)</f>
        <v>0</v>
      </c>
      <c r="AZ136" s="81">
        <f ca="1">SUM(AZ13:AZ135)</f>
        <v>45065.5</v>
      </c>
    </row>
    <row r="137" spans="1:53">
      <c r="C137" s="41" t="s">
        <v>25</v>
      </c>
      <c r="F137" s="41"/>
      <c r="G137" s="41"/>
      <c r="H137" s="41"/>
      <c r="I137" s="41"/>
      <c r="J137" s="41"/>
      <c r="K137" s="41"/>
      <c r="L137" s="41"/>
      <c r="M137" s="41"/>
      <c r="N137" s="41"/>
      <c r="O137" s="41"/>
      <c r="P137" s="41"/>
      <c r="Q137" s="41"/>
      <c r="R137" s="191"/>
      <c r="S137" s="191"/>
      <c r="T137" s="191"/>
      <c r="U137" s="191"/>
      <c r="V137" s="191"/>
      <c r="W137" s="191"/>
      <c r="X137" s="191"/>
      <c r="Y137" s="191"/>
      <c r="Z137" s="191"/>
      <c r="AA137" s="191"/>
      <c r="AB137" s="41"/>
      <c r="AC137" s="41"/>
      <c r="AD137" s="41"/>
      <c r="AE137" s="41"/>
      <c r="AF137" s="41"/>
      <c r="AG137" s="41"/>
      <c r="AH137" s="41"/>
      <c r="AI137" s="41"/>
      <c r="AJ137" s="41"/>
      <c r="AK137" s="41"/>
      <c r="AL137" s="41"/>
      <c r="AM137" s="41"/>
      <c r="AN137" s="41"/>
      <c r="AO137" s="41"/>
      <c r="AP137" s="41"/>
      <c r="AQ137" s="41"/>
      <c r="AR137" s="41"/>
      <c r="AS137" s="41"/>
      <c r="AT137" s="41"/>
      <c r="AU137" s="41"/>
      <c r="AV137" s="41"/>
      <c r="AW137" s="41"/>
      <c r="AX137" s="41"/>
      <c r="AY137" s="41"/>
      <c r="AZ137" s="42">
        <f ca="1">SUM(G136:AY136)</f>
        <v>45065.5</v>
      </c>
    </row>
    <row r="138" spans="1:53">
      <c r="C138" s="56"/>
      <c r="F138" s="56"/>
      <c r="G138" s="56"/>
      <c r="H138" s="158"/>
      <c r="I138" s="158"/>
      <c r="J138" s="158"/>
      <c r="K138" s="158"/>
      <c r="L138" s="158"/>
      <c r="M138" s="158"/>
      <c r="N138" s="158"/>
      <c r="O138" s="158"/>
      <c r="P138" s="56"/>
      <c r="Q138" s="56"/>
      <c r="R138" s="192"/>
      <c r="S138" s="192"/>
      <c r="T138" s="192"/>
      <c r="U138" s="192"/>
      <c r="V138" s="192"/>
      <c r="W138" s="192"/>
      <c r="X138" s="192"/>
      <c r="Y138" s="192"/>
      <c r="Z138" s="192"/>
      <c r="AA138" s="192"/>
      <c r="AB138" s="56"/>
      <c r="AC138" s="56"/>
      <c r="AD138" s="158"/>
      <c r="AE138" s="158"/>
      <c r="AF138" s="158"/>
      <c r="AG138" s="158"/>
      <c r="AH138" s="158"/>
      <c r="AI138" s="158"/>
      <c r="AJ138" s="158"/>
      <c r="AK138" s="158"/>
      <c r="AL138" s="158"/>
      <c r="AM138" s="158"/>
      <c r="AN138" s="158"/>
      <c r="AO138" s="158"/>
      <c r="AP138" s="158"/>
      <c r="AQ138" s="158"/>
      <c r="AR138" s="158"/>
      <c r="AS138" s="158"/>
      <c r="AT138" s="158"/>
      <c r="AU138" s="158"/>
      <c r="AV138" s="56"/>
      <c r="AW138" s="56"/>
      <c r="AX138" s="56"/>
      <c r="AY138" s="56"/>
    </row>
    <row r="139" spans="1:53">
      <c r="A139" s="218"/>
      <c r="AZ139" s="19"/>
    </row>
    <row r="141" spans="1:53">
      <c r="AZ141" s="19">
        <f ca="1">SUM(F136:AY136)</f>
        <v>45065.5</v>
      </c>
    </row>
    <row r="143" spans="1:53">
      <c r="S143" s="193">
        <f>SUM(S139:S142)</f>
        <v>0</v>
      </c>
      <c r="AP143" s="127" t="s">
        <v>412</v>
      </c>
      <c r="AR143" s="127" t="s">
        <v>412</v>
      </c>
      <c r="AT143" s="127" t="s">
        <v>412</v>
      </c>
    </row>
    <row r="148" spans="52:52">
      <c r="AZ148" s="21">
        <f>SUM(AZ146-AZ145)</f>
        <v>0</v>
      </c>
    </row>
  </sheetData>
  <autoFilter ref="A12:AZ136" xr:uid="{00000000-0009-0000-0000-000058000000}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36" xr:uid="{00000000-0002-0000-5800-000000000000}">
      <formula1>Name</formula1>
    </dataValidation>
    <dataValidation type="list" allowBlank="1" showInputMessage="1" showErrorMessage="1" sqref="C12" xr:uid="{00000000-0002-0000-5800-000001000000}">
      <formula1>Kategorie</formula1>
    </dataValidation>
    <dataValidation type="list" allowBlank="1" showInputMessage="1" showErrorMessage="1" sqref="D12" xr:uid="{00000000-0002-0000-58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>
    <tabColor rgb="FFFF0000"/>
    <pageSetUpPr fitToPage="1"/>
  </sheetPr>
  <dimension ref="A1:BA149"/>
  <sheetViews>
    <sheetView topLeftCell="A109" zoomScale="120" zoomScaleNormal="120" zoomScaleSheetLayoutView="100" workbookViewId="0">
      <pane xSplit="1" topLeftCell="AI1" activePane="topRight" state="frozen"/>
      <selection pane="topRight" activeCell="AT93" sqref="AT93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39" t="str">
        <f>IF(Vertragsdaten!B6="","",Vertragsdaten!B6)</f>
        <v>EP SIEP</v>
      </c>
      <c r="C4" s="339"/>
      <c r="D4" s="339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45078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0.25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0.25</v>
      </c>
      <c r="Y16" s="147">
        <f t="shared" ca="1" si="11"/>
        <v>29.5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29.5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35.25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34</v>
      </c>
      <c r="O19" s="147">
        <f t="shared" ca="1" si="6"/>
        <v>4760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>
        <v>1.25</v>
      </c>
      <c r="AK19" s="147">
        <f t="shared" ca="1" si="17"/>
        <v>175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/>
      <c r="AQ19" s="147">
        <f t="shared" ca="1" si="20"/>
        <v>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4935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0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0.5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>
        <v>0.5</v>
      </c>
      <c r="O30" s="147">
        <f t="shared" si="6"/>
        <v>59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59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69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69</v>
      </c>
      <c r="O31" s="147">
        <f t="shared" ca="1" si="6"/>
        <v>8142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8142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2.5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>
        <v>2.5</v>
      </c>
      <c r="O52" s="147">
        <f t="shared" ca="1" si="6"/>
        <v>295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295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48.5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>
        <v>48.5</v>
      </c>
      <c r="O61" s="147">
        <f t="shared" ca="1" si="6"/>
        <v>4850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4850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13.25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>
        <v>13.25</v>
      </c>
      <c r="AI65" s="147">
        <f t="shared" ca="1" si="16"/>
        <v>1325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1325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114.75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>
        <v>114.75</v>
      </c>
      <c r="O77" s="147">
        <f t="shared" ca="1" si="6"/>
        <v>11475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11475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4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4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4" si="27">IF($D84="",0,$D84*L84)</f>
        <v>0</v>
      </c>
      <c r="N84" s="122"/>
      <c r="O84" s="147">
        <f t="shared" ref="O84:O134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4" si="30">IF($D88="",0,$D88*F88)</f>
        <v>0</v>
      </c>
      <c r="H88" s="122"/>
      <c r="I88" s="147">
        <f t="shared" ref="I88:I134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4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4" si="33">IF($D89="",0,$D89*P89)</f>
        <v>0</v>
      </c>
      <c r="R89" s="183"/>
      <c r="S89" s="184">
        <f t="shared" ref="S89:S134" si="34">IF($D89="",0,$D89*R89)</f>
        <v>0</v>
      </c>
      <c r="T89" s="183"/>
      <c r="U89" s="184">
        <f t="shared" ref="U89:U134" si="35">IF($D89="",0,$D89*T89)</f>
        <v>0</v>
      </c>
      <c r="V89" s="122"/>
      <c r="W89" s="147">
        <f t="shared" ref="W89:W134" si="36">IF($D89="",0,$D89*V89)</f>
        <v>0</v>
      </c>
      <c r="X89" s="122"/>
      <c r="Y89" s="147">
        <f t="shared" ref="Y89:Y134" si="37">IF($D89="",0,$D89*X89)</f>
        <v>0</v>
      </c>
      <c r="Z89" s="122"/>
      <c r="AA89" s="184">
        <f t="shared" ref="AA89:AA134" si="38">IF($D89="",0,$D89*Z89)</f>
        <v>0</v>
      </c>
      <c r="AB89" s="104"/>
      <c r="AC89" s="100">
        <f t="shared" ref="AC89:AC134" si="39">IF($D89="",0,$D89*AB89)</f>
        <v>0</v>
      </c>
      <c r="AD89" s="122"/>
      <c r="AE89" s="147">
        <f t="shared" ref="AE89:AE134" si="40">IF($D89="",0,$D89*AD89)</f>
        <v>0</v>
      </c>
      <c r="AF89" s="122"/>
      <c r="AG89" s="147">
        <f t="shared" ref="AG89:AG134" si="41">IF($D89="",0,$D89*AF89)</f>
        <v>0</v>
      </c>
      <c r="AH89" s="122"/>
      <c r="AI89" s="147">
        <f t="shared" ref="AI89:AI134" si="42">IF($D89="",0,$D89*AH89)</f>
        <v>0</v>
      </c>
      <c r="AJ89" s="288"/>
      <c r="AK89" s="147">
        <f t="shared" ref="AK89:AK134" si="43">IF($D89="",0,$D89*AJ89)</f>
        <v>0</v>
      </c>
      <c r="AL89" s="288"/>
      <c r="AM89" s="147">
        <f t="shared" ref="AM89:AM134" si="44">IF($D89="",0,$D89*AL89)</f>
        <v>0</v>
      </c>
      <c r="AN89" s="288"/>
      <c r="AO89" s="147">
        <f t="shared" ref="AO89:AO134" si="45">IF($D89="",0,$D89*AN89)</f>
        <v>0</v>
      </c>
      <c r="AP89" s="122"/>
      <c r="AQ89" s="147">
        <f t="shared" ref="AQ89:AQ134" si="46">IF($D89="",0,$D89*AP89)</f>
        <v>0</v>
      </c>
      <c r="AR89" s="122"/>
      <c r="AS89" s="147">
        <f t="shared" ref="AS89:AS134" si="47">IF($D89="",0,$D89*AR89)</f>
        <v>0</v>
      </c>
      <c r="AT89" s="122"/>
      <c r="AU89" s="147">
        <f t="shared" ref="AU89:AU134" si="48">IF($D89="",0,$D89*AT89)</f>
        <v>0</v>
      </c>
      <c r="AV89" s="104"/>
      <c r="AW89" s="100">
        <f t="shared" ref="AW89:AW134" si="49">IF($D89="",0,$D89*AV89)</f>
        <v>0</v>
      </c>
      <c r="AX89" s="171"/>
      <c r="AY89" s="140">
        <f t="shared" ref="AY89:AY134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1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>
        <v>1</v>
      </c>
      <c r="Y91" s="147">
        <f t="shared" si="37"/>
        <v>100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100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63.5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60.5</v>
      </c>
      <c r="M92" s="147">
        <f t="shared" si="27"/>
        <v>4537.5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>
        <v>3</v>
      </c>
      <c r="AU92" s="147">
        <f t="shared" si="48"/>
        <v>225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4762.5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2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>
        <v>2</v>
      </c>
      <c r="Y103" s="184">
        <f t="shared" si="37"/>
        <v>70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70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14.25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/>
      <c r="O115" s="147">
        <f t="shared" si="28"/>
        <v>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>
        <v>14.25</v>
      </c>
      <c r="AQ115" s="147">
        <f t="shared" si="46"/>
        <v>1425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1425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15.5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>
        <v>4</v>
      </c>
      <c r="AI117" s="147">
        <f t="shared" si="42"/>
        <v>400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11.5</v>
      </c>
      <c r="AQ117" s="147">
        <f t="shared" si="46"/>
        <v>1150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1550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28.25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28.25</v>
      </c>
      <c r="W119" s="147">
        <f t="shared" si="36"/>
        <v>3333.5</v>
      </c>
      <c r="X119" s="283"/>
      <c r="Y119" s="310">
        <f t="shared" si="37"/>
        <v>0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3333.5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72.75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72.75</v>
      </c>
      <c r="W130" s="184">
        <f t="shared" si="36"/>
        <v>5456.25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5456.25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4.5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>
        <v>4.5</v>
      </c>
      <c r="O133" s="147">
        <f t="shared" si="28"/>
        <v>157.5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157.5</v>
      </c>
    </row>
    <row r="134" spans="1:53" ht="15" customHeight="1">
      <c r="A134" s="85"/>
      <c r="B134" s="14"/>
      <c r="C134" s="18"/>
      <c r="D134" s="19"/>
      <c r="E134" s="20">
        <f t="shared" si="25"/>
        <v>0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/>
      <c r="O134" s="147">
        <f t="shared" si="28"/>
        <v>0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8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0</v>
      </c>
    </row>
    <row r="135" spans="1:53" s="62" customFormat="1" ht="15" customHeight="1">
      <c r="A135" s="86"/>
      <c r="C135" s="63" t="s">
        <v>155</v>
      </c>
      <c r="D135" s="57"/>
      <c r="E135" s="20">
        <f t="shared" ref="E135" si="52">F135+H135+J135+L135+N135++V135+Z135+AH135+AP135+P135+R135+T135+AB135+AD135+AF135+AJ135+AV135+AX135+X135+AL135+AN135</f>
        <v>482.75</v>
      </c>
      <c r="F135" s="76">
        <f>SUM(F12:F134)</f>
        <v>0</v>
      </c>
      <c r="G135" s="77"/>
      <c r="H135" s="154">
        <f>SUM(H12:H134)</f>
        <v>0</v>
      </c>
      <c r="I135" s="155"/>
      <c r="J135" s="207">
        <f>SUM(J12:J134)</f>
        <v>0</v>
      </c>
      <c r="K135" s="207"/>
      <c r="L135" s="290">
        <f>SUM(L12:L134)</f>
        <v>60.5</v>
      </c>
      <c r="M135" s="207"/>
      <c r="N135" s="290">
        <f>SUM(N12:N134)</f>
        <v>273.75</v>
      </c>
      <c r="O135" s="207"/>
      <c r="P135" s="76">
        <f>SUM(P12:P134)</f>
        <v>0</v>
      </c>
      <c r="Q135" s="77"/>
      <c r="R135" s="185">
        <f>SUM(R12:R134)</f>
        <v>0</v>
      </c>
      <c r="S135" s="186"/>
      <c r="T135" s="212">
        <f>SUM(T12:T134)</f>
        <v>0</v>
      </c>
      <c r="U135" s="212"/>
      <c r="V135" s="279">
        <f>SUM(V12:V134)</f>
        <v>101</v>
      </c>
      <c r="W135" s="212"/>
      <c r="X135" s="284">
        <f>SUM(X12:X134)</f>
        <v>3.25</v>
      </c>
      <c r="Y135" s="212"/>
      <c r="Z135" s="279">
        <f>SUM(Z12:Z134)</f>
        <v>0</v>
      </c>
      <c r="AA135" s="212"/>
      <c r="AB135" s="76">
        <f>SUM(AB12:AB134)</f>
        <v>0</v>
      </c>
      <c r="AC135" s="77"/>
      <c r="AD135" s="154">
        <f>SUM(AD12:AD134)</f>
        <v>0</v>
      </c>
      <c r="AE135" s="155"/>
      <c r="AF135" s="154">
        <f>SUM(AF12:AF134)</f>
        <v>0</v>
      </c>
      <c r="AG135" s="155"/>
      <c r="AH135" s="285">
        <f>SUM(AH12:AH134)</f>
        <v>17.25</v>
      </c>
      <c r="AI135" s="155"/>
      <c r="AJ135" s="207">
        <f>SUM(AJ12:AJ134)</f>
        <v>1.25</v>
      </c>
      <c r="AK135" s="207"/>
      <c r="AL135" s="207">
        <f>SUM(AL12:AL134)</f>
        <v>0</v>
      </c>
      <c r="AM135" s="207"/>
      <c r="AN135" s="207">
        <f>SUM(AN12:AN134)</f>
        <v>0</v>
      </c>
      <c r="AO135" s="207"/>
      <c r="AP135" s="285">
        <f>SUM(AP12:AP134)</f>
        <v>25.75</v>
      </c>
      <c r="AQ135" s="155"/>
      <c r="AR135" s="207">
        <f>SUM(AR12:AR134)</f>
        <v>0</v>
      </c>
      <c r="AS135" s="207"/>
      <c r="AT135" s="207">
        <f>SUM(AT12:AT134)</f>
        <v>3</v>
      </c>
      <c r="AU135" s="207"/>
      <c r="AV135" s="76">
        <f>SUM(AV12:AV134)</f>
        <v>0</v>
      </c>
      <c r="AW135" s="77"/>
      <c r="AX135" s="77">
        <f>SUM(AX12:AX134)</f>
        <v>0</v>
      </c>
      <c r="AY135" s="77"/>
      <c r="AZ135" s="77"/>
    </row>
    <row r="136" spans="1:53" ht="9.75" customHeight="1">
      <c r="A136" s="87"/>
      <c r="B136" s="40"/>
      <c r="C136" s="69"/>
      <c r="D136" s="70"/>
      <c r="E136" s="70"/>
      <c r="F136" s="78"/>
      <c r="G136" s="79"/>
      <c r="H136" s="156"/>
      <c r="I136" s="157"/>
      <c r="J136" s="208"/>
      <c r="K136" s="208"/>
      <c r="L136" s="208"/>
      <c r="M136" s="208"/>
      <c r="N136" s="208"/>
      <c r="O136" s="208"/>
      <c r="P136" s="78"/>
      <c r="Q136" s="79"/>
      <c r="R136" s="187"/>
      <c r="S136" s="188"/>
      <c r="T136" s="213"/>
      <c r="U136" s="213"/>
      <c r="V136" s="213"/>
      <c r="W136" s="213"/>
      <c r="X136" s="213"/>
      <c r="Y136" s="213"/>
      <c r="Z136" s="213"/>
      <c r="AA136" s="213"/>
      <c r="AB136" s="78"/>
      <c r="AC136" s="79"/>
      <c r="AD136" s="156"/>
      <c r="AE136" s="157"/>
      <c r="AF136" s="156"/>
      <c r="AG136" s="157"/>
      <c r="AH136" s="156"/>
      <c r="AI136" s="157"/>
      <c r="AJ136" s="208"/>
      <c r="AK136" s="208"/>
      <c r="AL136" s="208"/>
      <c r="AM136" s="208"/>
      <c r="AN136" s="208"/>
      <c r="AO136" s="208"/>
      <c r="AP136" s="156"/>
      <c r="AQ136" s="157"/>
      <c r="AR136" s="208"/>
      <c r="AS136" s="208"/>
      <c r="AT136" s="208"/>
      <c r="AU136" s="208"/>
      <c r="AV136" s="78"/>
      <c r="AW136" s="79"/>
      <c r="AX136" s="70"/>
      <c r="AY136" s="70"/>
      <c r="AZ136" s="70"/>
      <c r="BA136" s="65"/>
    </row>
    <row r="137" spans="1:53" s="14" customFormat="1" ht="15" customHeight="1">
      <c r="A137" s="159"/>
      <c r="B137" s="159"/>
      <c r="C137" s="67" t="s">
        <v>156</v>
      </c>
      <c r="D137" s="160"/>
      <c r="E137" s="161"/>
      <c r="F137" s="80"/>
      <c r="G137" s="81">
        <f ca="1">SUM(G12:G136)</f>
        <v>0</v>
      </c>
      <c r="H137" s="80"/>
      <c r="I137" s="81">
        <f ca="1">SUM(I12:I136)</f>
        <v>0</v>
      </c>
      <c r="J137" s="97"/>
      <c r="K137" s="97">
        <f ca="1">SUM(K12:K136)</f>
        <v>0</v>
      </c>
      <c r="L137" s="97"/>
      <c r="M137" s="305">
        <f ca="1">SUM(M12:M136)</f>
        <v>4537.5</v>
      </c>
      <c r="N137" s="97"/>
      <c r="O137" s="305">
        <f ca="1">SUM(O12:O136)</f>
        <v>29738.5</v>
      </c>
      <c r="P137" s="80"/>
      <c r="Q137" s="81">
        <f ca="1">SUM(Q12:Q136)</f>
        <v>0</v>
      </c>
      <c r="R137" s="80"/>
      <c r="S137" s="81">
        <f ca="1">SUM(S12:S136)</f>
        <v>0</v>
      </c>
      <c r="T137" s="97"/>
      <c r="U137" s="97">
        <f ca="1">SUM(U12:U136)</f>
        <v>0</v>
      </c>
      <c r="V137" s="97"/>
      <c r="W137" s="305">
        <f ca="1">SUM(W12:W136)</f>
        <v>8789.75</v>
      </c>
      <c r="X137" s="280"/>
      <c r="Y137" s="305">
        <f ca="1">SUM(Y12:Y136)</f>
        <v>199.5</v>
      </c>
      <c r="Z137" s="97"/>
      <c r="AA137" s="305">
        <f ca="1">SUM(AA12:AA136)</f>
        <v>0</v>
      </c>
      <c r="AB137" s="80"/>
      <c r="AC137" s="81">
        <f ca="1">SUM(AC12:AC136)</f>
        <v>0</v>
      </c>
      <c r="AD137" s="80"/>
      <c r="AE137" s="81">
        <f ca="1">SUM(AE12:AE136)</f>
        <v>0</v>
      </c>
      <c r="AF137" s="80"/>
      <c r="AG137" s="81">
        <f ca="1">SUM(AG12:AG136)</f>
        <v>0</v>
      </c>
      <c r="AH137" s="80"/>
      <c r="AI137" s="307">
        <f ca="1">SUM(AI12:AI136)</f>
        <v>1725</v>
      </c>
      <c r="AJ137" s="305"/>
      <c r="AK137" s="305">
        <f ca="1">SUM(AK12:AK136)</f>
        <v>175</v>
      </c>
      <c r="AL137" s="280"/>
      <c r="AM137" s="305">
        <f ca="1">SUM(AM12:AM136)</f>
        <v>0</v>
      </c>
      <c r="AN137" s="280"/>
      <c r="AO137" s="305">
        <f ca="1">SUM(AO12:AO136)</f>
        <v>0</v>
      </c>
      <c r="AP137" s="280"/>
      <c r="AQ137" s="307">
        <f ca="1">SUM(AQ12:AQ136)</f>
        <v>2575</v>
      </c>
      <c r="AR137" s="305"/>
      <c r="AS137" s="305">
        <f ca="1">SUM(AS12:AS136)</f>
        <v>0</v>
      </c>
      <c r="AT137" s="305"/>
      <c r="AU137" s="305">
        <f ca="1">SUM(AU12:AU136)</f>
        <v>225</v>
      </c>
      <c r="AV137" s="80"/>
      <c r="AW137" s="81">
        <f ca="1">SUM(AW12:AW136)</f>
        <v>0</v>
      </c>
      <c r="AX137" s="81"/>
      <c r="AY137" s="81">
        <f ca="1">SUM(AY12:AY136)</f>
        <v>0</v>
      </c>
      <c r="AZ137" s="81">
        <f ca="1">SUM(AZ13:AZ136)</f>
        <v>47965.25</v>
      </c>
    </row>
    <row r="138" spans="1:53">
      <c r="C138" s="41" t="s">
        <v>25</v>
      </c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191"/>
      <c r="S138" s="191"/>
      <c r="T138" s="191"/>
      <c r="U138" s="191"/>
      <c r="V138" s="191"/>
      <c r="W138" s="191"/>
      <c r="X138" s="191"/>
      <c r="Y138" s="191"/>
      <c r="Z138" s="191"/>
      <c r="AA138" s="19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2">
        <f ca="1">SUM(G137:AY137)</f>
        <v>47965.25</v>
      </c>
    </row>
    <row r="139" spans="1:53">
      <c r="C139" s="56"/>
      <c r="F139" s="56"/>
      <c r="G139" s="56"/>
      <c r="H139" s="158"/>
      <c r="I139" s="158"/>
      <c r="J139" s="158"/>
      <c r="K139" s="158"/>
      <c r="L139" s="158"/>
      <c r="M139" s="158"/>
      <c r="N139" s="158"/>
      <c r="O139" s="158"/>
      <c r="P139" s="56"/>
      <c r="Q139" s="56"/>
      <c r="R139" s="192"/>
      <c r="S139" s="192"/>
      <c r="T139" s="192"/>
      <c r="U139" s="192"/>
      <c r="V139" s="192"/>
      <c r="W139" s="192"/>
      <c r="X139" s="192"/>
      <c r="Y139" s="192"/>
      <c r="Z139" s="192"/>
      <c r="AA139" s="192"/>
      <c r="AB139" s="56"/>
      <c r="AC139" s="56"/>
      <c r="AD139" s="158"/>
      <c r="AE139" s="158"/>
      <c r="AF139" s="158"/>
      <c r="AG139" s="158"/>
      <c r="AH139" s="158"/>
      <c r="AI139" s="158"/>
      <c r="AJ139" s="158"/>
      <c r="AK139" s="158"/>
      <c r="AL139" s="158"/>
      <c r="AM139" s="158"/>
      <c r="AN139" s="158"/>
      <c r="AO139" s="158"/>
      <c r="AP139" s="158"/>
      <c r="AQ139" s="158"/>
      <c r="AR139" s="158"/>
      <c r="AS139" s="158"/>
      <c r="AT139" s="158"/>
      <c r="AU139" s="158"/>
      <c r="AV139" s="56"/>
      <c r="AW139" s="56"/>
      <c r="AX139" s="56"/>
      <c r="AY139" s="56"/>
    </row>
    <row r="140" spans="1:53">
      <c r="A140" s="218"/>
      <c r="AZ140" s="19"/>
    </row>
    <row r="142" spans="1:53">
      <c r="AZ142" s="19">
        <f ca="1">SUM(F137:AY137)</f>
        <v>47965.25</v>
      </c>
    </row>
    <row r="144" spans="1:53">
      <c r="S144" s="193">
        <f>SUM(S140:S143)</f>
        <v>0</v>
      </c>
      <c r="AP144" s="127" t="s">
        <v>412</v>
      </c>
      <c r="AR144" s="127" t="s">
        <v>412</v>
      </c>
      <c r="AT144" s="127" t="s">
        <v>412</v>
      </c>
    </row>
    <row r="149" spans="52:52">
      <c r="AZ149" s="21">
        <f>SUM(AZ147-AZ146)</f>
        <v>0</v>
      </c>
    </row>
  </sheetData>
  <autoFilter ref="A12:AZ137" xr:uid="{00000000-0009-0000-0000-000059000000}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D12" xr:uid="{00000000-0002-0000-5900-000000000000}">
      <formula1>Jahr</formula1>
    </dataValidation>
    <dataValidation type="list" allowBlank="1" showInputMessage="1" showErrorMessage="1" sqref="C12" xr:uid="{00000000-0002-0000-5900-000001000000}">
      <formula1>Kategorie</formula1>
    </dataValidation>
    <dataValidation type="list" allowBlank="1" showInputMessage="1" showErrorMessage="1" sqref="A13:A137" xr:uid="{00000000-0002-0000-59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>
    <tabColor rgb="FFFF0000"/>
    <pageSetUpPr fitToPage="1"/>
  </sheetPr>
  <dimension ref="A1:BA150"/>
  <sheetViews>
    <sheetView zoomScale="120" zoomScaleNormal="120" zoomScaleSheetLayoutView="100" workbookViewId="0">
      <pane xSplit="1" topLeftCell="B1" activePane="topRight" state="frozen"/>
      <selection pane="topRight" activeCell="N135" sqref="N13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0" t="str">
        <f>IF(Vertragsdaten!B6="","",Vertragsdaten!B6)</f>
        <v>EP SIEP</v>
      </c>
      <c r="C4" s="340"/>
      <c r="D4" s="340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45108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3.75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>
        <v>3.75</v>
      </c>
      <c r="AA16" s="184">
        <f t="shared" ca="1" si="12"/>
        <v>442.5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442.5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21.5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13.75</v>
      </c>
      <c r="O19" s="147">
        <f t="shared" ca="1" si="6"/>
        <v>1925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7.75</v>
      </c>
      <c r="AQ19" s="147">
        <f t="shared" ca="1" si="20"/>
        <v>1085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3010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0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1.5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>
        <v>1.5</v>
      </c>
      <c r="O28" s="147">
        <f t="shared" ca="1" si="6"/>
        <v>210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210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53.75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53.75</v>
      </c>
      <c r="O31" s="147">
        <f t="shared" ca="1" si="6"/>
        <v>6342.5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6342.5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79.75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>
        <v>67</v>
      </c>
      <c r="O61" s="147">
        <f t="shared" ca="1" si="6"/>
        <v>6700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>
        <v>12.75</v>
      </c>
      <c r="AQ61" s="147">
        <f t="shared" ca="1" si="20"/>
        <v>1275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7975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27.25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27.25</v>
      </c>
      <c r="M92" s="147">
        <f t="shared" si="27"/>
        <v>2043.75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2043.75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0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/>
      <c r="O115" s="147">
        <f t="shared" si="28"/>
        <v>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27.75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>
        <v>7.25</v>
      </c>
      <c r="AI117" s="147">
        <f t="shared" si="42"/>
        <v>725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20.5</v>
      </c>
      <c r="AQ117" s="147">
        <f t="shared" si="46"/>
        <v>2050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2775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30.25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13.5</v>
      </c>
      <c r="W119" s="147">
        <f t="shared" si="36"/>
        <v>1593</v>
      </c>
      <c r="X119" s="283">
        <v>11</v>
      </c>
      <c r="Y119" s="310">
        <f t="shared" si="37"/>
        <v>1298</v>
      </c>
      <c r="Z119" s="183">
        <v>5.75</v>
      </c>
      <c r="AA119" s="184">
        <f t="shared" si="38"/>
        <v>678.5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3569.5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42.5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42.5</v>
      </c>
      <c r="W130" s="184">
        <f t="shared" si="36"/>
        <v>3187.5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3187.5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ref="E134" si="52">F134+H134+J134+L134+N134++V134+Z134+AH134+AP134+P134+R134+T134+AB134+AD134+AF134+AJ134+AV134+AX134+X134+AL134+AN134+AR134+AT134</f>
        <v>15.25</v>
      </c>
      <c r="F134" s="75"/>
      <c r="G134" s="100">
        <f t="shared" ref="G134" si="53">IF($D134="",0,$D134*F134)</f>
        <v>0</v>
      </c>
      <c r="H134" s="107"/>
      <c r="I134" s="147">
        <f t="shared" ref="I134" si="54">IF($D134="",0,$D134*H134)</f>
        <v>0</v>
      </c>
      <c r="J134" s="214"/>
      <c r="K134" s="147">
        <f t="shared" ref="K134" si="55">IF($D134="",0,$D134*J134)</f>
        <v>0</v>
      </c>
      <c r="L134" s="214"/>
      <c r="M134" s="147">
        <f t="shared" ref="M134" si="56">IF($D134="",0,$D134*L134)</f>
        <v>0</v>
      </c>
      <c r="N134" s="214">
        <v>8.25</v>
      </c>
      <c r="O134" s="147">
        <f t="shared" ref="O134" si="57">IF($D134="",0,$D134*N134)</f>
        <v>825</v>
      </c>
      <c r="P134" s="75"/>
      <c r="Q134" s="100">
        <f t="shared" ref="Q134" si="58">IF($D134="",0,$D134*P134)</f>
        <v>0</v>
      </c>
      <c r="R134" s="233"/>
      <c r="S134" s="184">
        <f t="shared" ref="S134" si="59">IF($D134="",0,$D134*R134)</f>
        <v>0</v>
      </c>
      <c r="T134" s="234"/>
      <c r="U134" s="184">
        <f t="shared" ref="U134" si="60">IF($D134="",0,$D134*T134)</f>
        <v>0</v>
      </c>
      <c r="V134" s="234"/>
      <c r="W134" s="184">
        <f t="shared" ref="W134" si="61">IF($D134="",0,$D134*V134)</f>
        <v>0</v>
      </c>
      <c r="X134" s="283"/>
      <c r="Y134" s="281">
        <f t="shared" ref="Y134" si="62">IF($D134="",0,$D134*X134)</f>
        <v>0</v>
      </c>
      <c r="Z134" s="183"/>
      <c r="AA134" s="184">
        <f t="shared" ref="AA134" si="63">IF($D134="",0,$D134*Z134)</f>
        <v>0</v>
      </c>
      <c r="AB134" s="75"/>
      <c r="AC134" s="100">
        <f t="shared" ref="AC134" si="64">IF($D134="",0,$D134*AB134)</f>
        <v>0</v>
      </c>
      <c r="AD134" s="107"/>
      <c r="AE134" s="147">
        <f t="shared" ref="AE134" si="65">IF($D134="",0,$D134*AD134)</f>
        <v>0</v>
      </c>
      <c r="AF134" s="107"/>
      <c r="AG134" s="147">
        <f t="shared" ref="AG134" si="66">IF($D134="",0,$D134*AF134)</f>
        <v>0</v>
      </c>
      <c r="AH134" s="107"/>
      <c r="AI134" s="147">
        <f t="shared" ref="AI134" si="67">IF($D134="",0,$D134*AH134)</f>
        <v>0</v>
      </c>
      <c r="AJ134" s="289"/>
      <c r="AK134" s="146">
        <f t="shared" ref="AK134" si="68">IF($D134="",0,$D134*AJ134)</f>
        <v>0</v>
      </c>
      <c r="AL134" s="289"/>
      <c r="AM134" s="146">
        <f t="shared" ref="AM134" si="69">IF($D134="",0,$D134*AL134)</f>
        <v>0</v>
      </c>
      <c r="AN134" s="289"/>
      <c r="AO134" s="146">
        <f t="shared" ref="AO134" si="70">IF($D134="",0,$D134*AN134)</f>
        <v>0</v>
      </c>
      <c r="AP134" s="107">
        <v>7</v>
      </c>
      <c r="AQ134" s="147">
        <f t="shared" ref="AQ134" si="71">IF($D134="",0,$D134*AP134)</f>
        <v>700</v>
      </c>
      <c r="AR134" s="107"/>
      <c r="AS134" s="146">
        <f t="shared" ref="AS134" si="72">IF($D134="",0,$D134*AR134)</f>
        <v>0</v>
      </c>
      <c r="AT134" s="107"/>
      <c r="AU134" s="146">
        <f t="shared" ref="AU134" si="73">IF($D134="",0,$D134*AT134)</f>
        <v>0</v>
      </c>
      <c r="AV134" s="75"/>
      <c r="AW134" s="100">
        <f t="shared" ref="AW134" si="74">IF($D134="",0,$D134*AV134)</f>
        <v>0</v>
      </c>
      <c r="AX134" s="171"/>
      <c r="AY134" s="140">
        <f t="shared" ref="AY134" si="75">IF($D134="",0,$D134*AX134)</f>
        <v>0</v>
      </c>
      <c r="AZ134" s="83">
        <f t="shared" ref="AZ134" si="76">IF(D134="",0,D134*E134)</f>
        <v>1525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77">F136+H136+J136+L136+N136++V136+Z136+AH136+AP136+P136+R136+T136+AB136+AD136+AF136+AJ136+AV136+AX136+X136+AL136+AN136</f>
        <v>303.25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27.25</v>
      </c>
      <c r="M136" s="207"/>
      <c r="N136" s="290">
        <f>SUM(N12:N135)</f>
        <v>144.25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56</v>
      </c>
      <c r="W136" s="212"/>
      <c r="X136" s="284">
        <f>SUM(X12:X135)</f>
        <v>11</v>
      </c>
      <c r="Y136" s="212"/>
      <c r="Z136" s="279">
        <f>SUM(Z12:Z135)</f>
        <v>9.5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7.25</v>
      </c>
      <c r="AI136" s="155"/>
      <c r="AJ136" s="207">
        <f>SUM(AJ12:AJ135)</f>
        <v>0</v>
      </c>
      <c r="AK136" s="207"/>
      <c r="AL136" s="207">
        <f>SUM(AL12:AL135)</f>
        <v>0</v>
      </c>
      <c r="AM136" s="207"/>
      <c r="AN136" s="207">
        <f>SUM(AN12:AN135)</f>
        <v>0</v>
      </c>
      <c r="AO136" s="207"/>
      <c r="AP136" s="285">
        <f>SUM(AP12:AP135)</f>
        <v>48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2043.75</v>
      </c>
      <c r="N138" s="97"/>
      <c r="O138" s="305">
        <f ca="1">SUM(O12:O137)</f>
        <v>16002.5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4780.5</v>
      </c>
      <c r="X138" s="280"/>
      <c r="Y138" s="305">
        <f ca="1">SUM(Y12:Y137)</f>
        <v>1298</v>
      </c>
      <c r="Z138" s="97"/>
      <c r="AA138" s="305">
        <f ca="1">SUM(AA12:AA137)</f>
        <v>1121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725</v>
      </c>
      <c r="AJ138" s="305"/>
      <c r="AK138" s="305">
        <f ca="1">SUM(AK12:AK137)</f>
        <v>0</v>
      </c>
      <c r="AL138" s="280"/>
      <c r="AM138" s="305">
        <f ca="1">SUM(AM12:AM137)</f>
        <v>0</v>
      </c>
      <c r="AN138" s="280"/>
      <c r="AO138" s="305">
        <f ca="1">SUM(AO12:AO137)</f>
        <v>0</v>
      </c>
      <c r="AP138" s="280"/>
      <c r="AQ138" s="307">
        <f ca="1">SUM(AQ12:AQ137)</f>
        <v>5110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31080.75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31080.75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31080.75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A000000}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A13:A138" xr:uid="{00000000-0002-0000-5A00-000000000000}">
      <formula1>Name</formula1>
    </dataValidation>
    <dataValidation type="list" allowBlank="1" showInputMessage="1" showErrorMessage="1" sqref="C12" xr:uid="{00000000-0002-0000-5A00-000001000000}">
      <formula1>Kategorie</formula1>
    </dataValidation>
    <dataValidation type="list" allowBlank="1" showInputMessage="1" showErrorMessage="1" sqref="D12" xr:uid="{00000000-0002-0000-5A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>
    <tabColor rgb="FFFF0000"/>
    <pageSetUpPr fitToPage="1"/>
  </sheetPr>
  <dimension ref="A1:BA150"/>
  <sheetViews>
    <sheetView topLeftCell="A107" zoomScale="120" zoomScaleNormal="120" zoomScaleSheetLayoutView="100" workbookViewId="0">
      <pane xSplit="1" topLeftCell="AH1" activePane="topRight" state="frozen"/>
      <selection pane="topRight" activeCell="AH92" sqref="AH9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1" t="str">
        <f>IF(Vertragsdaten!B6="","",Vertragsdaten!B6)</f>
        <v>EP SIEP</v>
      </c>
      <c r="C4" s="341"/>
      <c r="D4" s="341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45139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0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35.25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34.25</v>
      </c>
      <c r="O19" s="147">
        <f t="shared" ca="1" si="6"/>
        <v>4795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>
        <v>1</v>
      </c>
      <c r="AK19" s="147">
        <f t="shared" ca="1" si="17"/>
        <v>140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/>
      <c r="AQ19" s="147">
        <f t="shared" ca="1" si="20"/>
        <v>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4935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0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32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32</v>
      </c>
      <c r="O31" s="147">
        <f t="shared" ca="1" si="6"/>
        <v>3776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3776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59.75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>
        <v>49</v>
      </c>
      <c r="O61" s="147">
        <f t="shared" ca="1" si="6"/>
        <v>4900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>
        <v>10.75</v>
      </c>
      <c r="AQ61" s="147">
        <f t="shared" ca="1" si="20"/>
        <v>1075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5975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2.75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>
        <v>2.75</v>
      </c>
      <c r="AI91" s="147">
        <f t="shared" si="42"/>
        <v>275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275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59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14</v>
      </c>
      <c r="M92" s="147">
        <f t="shared" si="27"/>
        <v>1050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>
        <v>45</v>
      </c>
      <c r="AI92" s="147">
        <f t="shared" si="42"/>
        <v>3375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4425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0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/>
      <c r="O115" s="147">
        <f t="shared" si="28"/>
        <v>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14.5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>
        <v>0.5</v>
      </c>
      <c r="AK117" s="146">
        <f t="shared" si="43"/>
        <v>50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14</v>
      </c>
      <c r="AQ117" s="147">
        <f t="shared" si="46"/>
        <v>1400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1450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0.5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0.5</v>
      </c>
      <c r="W119" s="147">
        <f t="shared" si="36"/>
        <v>59</v>
      </c>
      <c r="X119" s="283"/>
      <c r="Y119" s="310">
        <f t="shared" si="37"/>
        <v>0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59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0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/>
      <c r="W130" s="184">
        <f t="shared" si="36"/>
        <v>0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0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si="25"/>
        <v>39.75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>
        <v>39.75</v>
      </c>
      <c r="O134" s="147">
        <f t="shared" si="28"/>
        <v>3975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3975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52">F136+H136+J136+L136+N136++V136+Z136+AH136+AP136+P136+R136+T136+AB136+AD136+AF136+AJ136+AV136+AX136+X136+AL136+AN136</f>
        <v>243.5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14</v>
      </c>
      <c r="M136" s="207"/>
      <c r="N136" s="290">
        <f>SUM(N12:N135)</f>
        <v>155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0.5</v>
      </c>
      <c r="W136" s="212"/>
      <c r="X136" s="284">
        <f>SUM(X12:X135)</f>
        <v>0</v>
      </c>
      <c r="Y136" s="212"/>
      <c r="Z136" s="279">
        <f>SUM(Z12:Z135)</f>
        <v>0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47.75</v>
      </c>
      <c r="AI136" s="155"/>
      <c r="AJ136" s="207">
        <f>SUM(AJ12:AJ135)</f>
        <v>1.5</v>
      </c>
      <c r="AK136" s="207"/>
      <c r="AL136" s="207">
        <f>SUM(AL12:AL135)</f>
        <v>0</v>
      </c>
      <c r="AM136" s="207"/>
      <c r="AN136" s="207">
        <f>SUM(AN12:AN135)</f>
        <v>0</v>
      </c>
      <c r="AO136" s="207"/>
      <c r="AP136" s="285">
        <f>SUM(AP12:AP135)</f>
        <v>24.75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1050</v>
      </c>
      <c r="N138" s="97"/>
      <c r="O138" s="305">
        <f ca="1">SUM(O12:O137)</f>
        <v>17446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59</v>
      </c>
      <c r="X138" s="280"/>
      <c r="Y138" s="305">
        <f ca="1">SUM(Y12:Y137)</f>
        <v>0</v>
      </c>
      <c r="Z138" s="97"/>
      <c r="AA138" s="305">
        <f ca="1">SUM(AA12:AA137)</f>
        <v>0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3650</v>
      </c>
      <c r="AJ138" s="305"/>
      <c r="AK138" s="305">
        <f ca="1">SUM(AK12:AK137)</f>
        <v>190</v>
      </c>
      <c r="AL138" s="280"/>
      <c r="AM138" s="305">
        <f ca="1">SUM(AM12:AM137)</f>
        <v>0</v>
      </c>
      <c r="AN138" s="280"/>
      <c r="AO138" s="305">
        <f ca="1">SUM(AO12:AO137)</f>
        <v>0</v>
      </c>
      <c r="AP138" s="280"/>
      <c r="AQ138" s="307">
        <f ca="1">SUM(AQ12:AQ137)</f>
        <v>2475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24870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24870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24870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B000000}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D12" xr:uid="{00000000-0002-0000-5B00-000000000000}">
      <formula1>Jahr</formula1>
    </dataValidation>
    <dataValidation type="list" allowBlank="1" showInputMessage="1" showErrorMessage="1" sqref="C12" xr:uid="{00000000-0002-0000-5B00-000001000000}">
      <formula1>Kategorie</formula1>
    </dataValidation>
    <dataValidation type="list" allowBlank="1" showInputMessage="1" showErrorMessage="1" sqref="A13:A138" xr:uid="{00000000-0002-0000-5B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>
    <tabColor rgb="FFFF0000"/>
    <pageSetUpPr fitToPage="1"/>
  </sheetPr>
  <dimension ref="A1:BA150"/>
  <sheetViews>
    <sheetView topLeftCell="A107" zoomScale="120" zoomScaleNormal="120" zoomScaleSheetLayoutView="100" workbookViewId="0">
      <pane xSplit="1" topLeftCell="AJ1" activePane="topRight" state="frozen"/>
      <selection pane="topRight" activeCell="N135" sqref="N13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2" t="str">
        <f>IF(Vertragsdaten!B6="","",Vertragsdaten!B6)</f>
        <v>EP SIEP</v>
      </c>
      <c r="C4" s="342"/>
      <c r="D4" s="342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45170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0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38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22.75</v>
      </c>
      <c r="O19" s="147">
        <f t="shared" ca="1" si="6"/>
        <v>3185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15.25</v>
      </c>
      <c r="AQ19" s="147">
        <f t="shared" ca="1" si="20"/>
        <v>2135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5320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0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0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13.5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13.5</v>
      </c>
      <c r="O31" s="147">
        <f t="shared" ca="1" si="6"/>
        <v>1593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1593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15.75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>
        <v>15.75</v>
      </c>
      <c r="AQ61" s="147">
        <f t="shared" ca="1" si="20"/>
        <v>1575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1575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17.25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/>
      <c r="M92" s="147">
        <f t="shared" si="27"/>
        <v>0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>
        <v>17.25</v>
      </c>
      <c r="AI92" s="147">
        <f t="shared" si="42"/>
        <v>1293.75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1293.75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91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102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>
        <v>102</v>
      </c>
      <c r="O115" s="147">
        <f t="shared" si="28"/>
        <v>10200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10200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5</v>
      </c>
      <c r="AQ117" s="147">
        <f t="shared" si="46"/>
        <v>500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500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2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2</v>
      </c>
      <c r="W119" s="147">
        <f t="shared" si="36"/>
        <v>236</v>
      </c>
      <c r="X119" s="283"/>
      <c r="Y119" s="310">
        <f t="shared" si="37"/>
        <v>0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236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6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6</v>
      </c>
      <c r="W130" s="184">
        <f t="shared" si="36"/>
        <v>450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450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si="25"/>
        <v>21.25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>
        <v>21.25</v>
      </c>
      <c r="O134" s="147">
        <f t="shared" si="28"/>
        <v>2125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2125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52">F136+H136+J136+L136+N136++V136+Z136+AH136+AP136+P136+R136+T136+AB136+AD136+AF136+AJ136+AV136+AX136+X136+AL136+AN136</f>
        <v>220.75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0</v>
      </c>
      <c r="M136" s="207"/>
      <c r="N136" s="290">
        <f>SUM(N12:N135)</f>
        <v>159.5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8</v>
      </c>
      <c r="W136" s="212"/>
      <c r="X136" s="284">
        <f>SUM(X12:X135)</f>
        <v>0</v>
      </c>
      <c r="Y136" s="212"/>
      <c r="Z136" s="279">
        <f>SUM(Z12:Z135)</f>
        <v>0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17.25</v>
      </c>
      <c r="AI136" s="155"/>
      <c r="AJ136" s="207">
        <f>SUM(AJ12:AJ135)</f>
        <v>0</v>
      </c>
      <c r="AK136" s="207"/>
      <c r="AL136" s="207">
        <f>SUM(AL12:AL135)</f>
        <v>0</v>
      </c>
      <c r="AM136" s="207"/>
      <c r="AN136" s="207">
        <f>SUM(AN12:AN135)</f>
        <v>0</v>
      </c>
      <c r="AO136" s="207"/>
      <c r="AP136" s="285">
        <f>SUM(AP12:AP135)</f>
        <v>36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0</v>
      </c>
      <c r="N138" s="97"/>
      <c r="O138" s="305">
        <f ca="1">SUM(O12:O137)</f>
        <v>17103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686</v>
      </c>
      <c r="X138" s="280"/>
      <c r="Y138" s="305">
        <f ca="1">SUM(Y12:Y137)</f>
        <v>0</v>
      </c>
      <c r="Z138" s="97"/>
      <c r="AA138" s="305">
        <f ca="1">SUM(AA12:AA137)</f>
        <v>0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1293.75</v>
      </c>
      <c r="AJ138" s="305"/>
      <c r="AK138" s="305">
        <f ca="1">SUM(AK12:AK137)</f>
        <v>0</v>
      </c>
      <c r="AL138" s="280"/>
      <c r="AM138" s="305">
        <f ca="1">SUM(AM12:AM137)</f>
        <v>0</v>
      </c>
      <c r="AN138" s="280"/>
      <c r="AO138" s="305">
        <f ca="1">SUM(AO12:AO137)</f>
        <v>0</v>
      </c>
      <c r="AP138" s="280"/>
      <c r="AQ138" s="307">
        <f ca="1">SUM(AQ12:AQ137)</f>
        <v>4210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23292.75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23292.75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23292.75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C000000}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38" xr:uid="{00000000-0002-0000-5C00-000000000000}">
      <formula1>Name</formula1>
    </dataValidation>
    <dataValidation type="list" allowBlank="1" showInputMessage="1" showErrorMessage="1" sqref="C12" xr:uid="{00000000-0002-0000-5C00-000001000000}">
      <formula1>Kategorie</formula1>
    </dataValidation>
    <dataValidation type="list" allowBlank="1" showInputMessage="1" showErrorMessage="1" sqref="D12" xr:uid="{00000000-0002-0000-5C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>
    <tabColor rgb="FFFF0000"/>
    <pageSetUpPr fitToPage="1"/>
  </sheetPr>
  <dimension ref="A1:BA150"/>
  <sheetViews>
    <sheetView topLeftCell="A103" zoomScale="120" zoomScaleNormal="120" zoomScaleSheetLayoutView="100" workbookViewId="0">
      <pane xSplit="1" topLeftCell="AN1" activePane="topRight" state="frozen"/>
      <selection pane="topRight" activeCell="N32" sqref="N32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3" t="str">
        <f>IF(Vertragsdaten!B6="","",Vertragsdaten!B6)</f>
        <v>EP SIEP</v>
      </c>
      <c r="C4" s="343"/>
      <c r="D4" s="343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45200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0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45.25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15.75</v>
      </c>
      <c r="O19" s="147">
        <f t="shared" ca="1" si="6"/>
        <v>2205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1</v>
      </c>
      <c r="AI19" s="147">
        <f t="shared" ca="1" si="16"/>
        <v>140</v>
      </c>
      <c r="AJ19" s="288">
        <v>1</v>
      </c>
      <c r="AK19" s="147">
        <f t="shared" ca="1" si="17"/>
        <v>140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>
        <v>27.5</v>
      </c>
      <c r="AQ19" s="147">
        <f t="shared" ca="1" si="20"/>
        <v>3850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6335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8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>
        <v>8</v>
      </c>
      <c r="AQ22" s="147">
        <f t="shared" ca="1" si="20"/>
        <v>944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944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3.5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>
        <v>3.5</v>
      </c>
      <c r="O31" s="147">
        <f t="shared" ca="1" si="6"/>
        <v>413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413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102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>
        <v>83.25</v>
      </c>
      <c r="O61" s="147">
        <f t="shared" ca="1" si="6"/>
        <v>8325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>
        <v>18.75</v>
      </c>
      <c r="AQ61" s="147">
        <f t="shared" ca="1" si="20"/>
        <v>1875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10200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3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>
        <v>3</v>
      </c>
      <c r="Y82" s="147">
        <f t="shared" si="11"/>
        <v>354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354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30.75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30.75</v>
      </c>
      <c r="M92" s="147">
        <f t="shared" si="27"/>
        <v>2306.25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/>
      <c r="AO92" s="147">
        <f t="shared" si="45"/>
        <v>0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2306.25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344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0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/>
      <c r="O115" s="147">
        <f t="shared" si="28"/>
        <v>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/>
      <c r="AQ115" s="147">
        <f t="shared" si="46"/>
        <v>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2.5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2.5</v>
      </c>
      <c r="AQ117" s="147">
        <f t="shared" si="46"/>
        <v>250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250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47.5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43.75</v>
      </c>
      <c r="W119" s="147">
        <f t="shared" si="36"/>
        <v>5162.5</v>
      </c>
      <c r="X119" s="283">
        <v>3.75</v>
      </c>
      <c r="Y119" s="310">
        <f t="shared" si="37"/>
        <v>442.5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5605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102.75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102.75</v>
      </c>
      <c r="W130" s="184">
        <f t="shared" si="36"/>
        <v>7706.25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7706.25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si="25"/>
        <v>8.5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>
        <v>8.5</v>
      </c>
      <c r="O134" s="147">
        <f t="shared" si="28"/>
        <v>850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850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52">F136+H136+J136+L136+N136++V136+Z136+AH136+AP136+P136+R136+T136+AB136+AD136+AF136+AJ136+AV136+AX136+X136+AL136+AN136</f>
        <v>353.75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30.75</v>
      </c>
      <c r="M136" s="207"/>
      <c r="N136" s="290">
        <f>SUM(N12:N135)</f>
        <v>111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146.5</v>
      </c>
      <c r="W136" s="212"/>
      <c r="X136" s="284">
        <f>SUM(X12:X135)</f>
        <v>6.75</v>
      </c>
      <c r="Y136" s="212"/>
      <c r="Z136" s="279">
        <f>SUM(Z12:Z135)</f>
        <v>0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1</v>
      </c>
      <c r="AI136" s="155"/>
      <c r="AJ136" s="207">
        <f>SUM(AJ12:AJ135)</f>
        <v>1</v>
      </c>
      <c r="AK136" s="207"/>
      <c r="AL136" s="207">
        <f>SUM(AL12:AL135)</f>
        <v>0</v>
      </c>
      <c r="AM136" s="207"/>
      <c r="AN136" s="207">
        <f>SUM(AN12:AN135)</f>
        <v>0</v>
      </c>
      <c r="AO136" s="207"/>
      <c r="AP136" s="285">
        <f>SUM(AP12:AP135)</f>
        <v>56.75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2306.25</v>
      </c>
      <c r="N138" s="97"/>
      <c r="O138" s="305">
        <f ca="1">SUM(O12:O137)</f>
        <v>11793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12868.75</v>
      </c>
      <c r="X138" s="280"/>
      <c r="Y138" s="305">
        <f ca="1">SUM(Y12:Y137)</f>
        <v>796.5</v>
      </c>
      <c r="Z138" s="97"/>
      <c r="AA138" s="305">
        <f ca="1">SUM(AA12:AA137)</f>
        <v>0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140</v>
      </c>
      <c r="AJ138" s="305"/>
      <c r="AK138" s="305">
        <f ca="1">SUM(AK12:AK137)</f>
        <v>140</v>
      </c>
      <c r="AL138" s="280"/>
      <c r="AM138" s="305">
        <f ca="1">SUM(AM12:AM137)</f>
        <v>0</v>
      </c>
      <c r="AN138" s="280"/>
      <c r="AO138" s="305">
        <f ca="1">SUM(AO12:AO137)</f>
        <v>0</v>
      </c>
      <c r="AP138" s="280"/>
      <c r="AQ138" s="307">
        <f ca="1">SUM(AQ12:AQ137)</f>
        <v>6919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34963.5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34963.5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34963.5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D000000}"/>
  <mergeCells count="25">
    <mergeCell ref="L10:M10"/>
    <mergeCell ref="B6:D6"/>
    <mergeCell ref="B8:D8"/>
    <mergeCell ref="F10:G10"/>
    <mergeCell ref="H10:I10"/>
    <mergeCell ref="J10:K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AX10:AY10"/>
    <mergeCell ref="AL10:AM10"/>
    <mergeCell ref="AN10:AO10"/>
    <mergeCell ref="AP10:AQ10"/>
    <mergeCell ref="AR10:AS10"/>
    <mergeCell ref="AT10:AU10"/>
    <mergeCell ref="AV10:AW10"/>
  </mergeCells>
  <dataValidations count="3">
    <dataValidation type="list" allowBlank="1" showInputMessage="1" showErrorMessage="1" sqref="D12" xr:uid="{00000000-0002-0000-5D00-000000000000}">
      <formula1>Jahr</formula1>
    </dataValidation>
    <dataValidation type="list" allowBlank="1" showInputMessage="1" showErrorMessage="1" sqref="C12" xr:uid="{00000000-0002-0000-5D00-000001000000}">
      <formula1>Kategorie</formula1>
    </dataValidation>
    <dataValidation type="list" allowBlank="1" showInputMessage="1" showErrorMessage="1" sqref="A13:A138" xr:uid="{00000000-0002-0000-5D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>
    <tabColor rgb="FFFF0000"/>
    <pageSetUpPr fitToPage="1"/>
  </sheetPr>
  <dimension ref="A1:BA150"/>
  <sheetViews>
    <sheetView topLeftCell="A113" zoomScale="120" zoomScaleNormal="120" zoomScaleSheetLayoutView="100" workbookViewId="0">
      <pane xSplit="1" topLeftCell="AH1" activePane="topRight" state="frozen"/>
      <selection pane="topRight" activeCell="N135" sqref="N135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5" t="str">
        <f>IF(Vertragsdaten!B6="","",Vertragsdaten!B6)</f>
        <v>EP SIEP</v>
      </c>
      <c r="C4" s="345"/>
      <c r="D4" s="345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45231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0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27.75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27.75</v>
      </c>
      <c r="O19" s="147">
        <f t="shared" ca="1" si="6"/>
        <v>3885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/>
      <c r="AQ19" s="147">
        <f t="shared" ca="1" si="20"/>
        <v>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3885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9.75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>
        <v>6.75</v>
      </c>
      <c r="AO22" s="147">
        <f t="shared" ca="1" si="19"/>
        <v>796.5</v>
      </c>
      <c r="AP22" s="122">
        <v>3</v>
      </c>
      <c r="AQ22" s="147">
        <f t="shared" ca="1" si="20"/>
        <v>354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1150.5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0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1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>
        <v>1</v>
      </c>
      <c r="W59" s="147">
        <f t="shared" ca="1" si="10"/>
        <v>100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100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62.75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>
        <v>1</v>
      </c>
      <c r="M92" s="147">
        <f t="shared" si="27"/>
        <v>75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/>
      <c r="AI92" s="147">
        <f t="shared" si="42"/>
        <v>0</v>
      </c>
      <c r="AJ92" s="288"/>
      <c r="AK92" s="147">
        <f t="shared" si="43"/>
        <v>0</v>
      </c>
      <c r="AL92" s="288"/>
      <c r="AM92" s="147">
        <f t="shared" si="44"/>
        <v>0</v>
      </c>
      <c r="AN92" s="288">
        <v>61.75</v>
      </c>
      <c r="AO92" s="147">
        <f t="shared" si="45"/>
        <v>4631.25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4706.25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344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74.5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>
        <v>59</v>
      </c>
      <c r="O115" s="147">
        <f t="shared" si="28"/>
        <v>5900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>
        <v>15.5</v>
      </c>
      <c r="AQ115" s="147">
        <f t="shared" si="46"/>
        <v>1550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7450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0.75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>
        <v>0.75</v>
      </c>
      <c r="AO116" s="146">
        <f t="shared" si="45"/>
        <v>88.5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88.5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5.25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5.25</v>
      </c>
      <c r="AQ117" s="147">
        <f t="shared" si="46"/>
        <v>525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525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43.5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22.5</v>
      </c>
      <c r="W119" s="147">
        <f t="shared" si="36"/>
        <v>2655</v>
      </c>
      <c r="X119" s="283">
        <v>21</v>
      </c>
      <c r="Y119" s="310">
        <f t="shared" si="37"/>
        <v>2478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5133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76.75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76.75</v>
      </c>
      <c r="W130" s="184">
        <f t="shared" si="36"/>
        <v>5756.25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5756.25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si="25"/>
        <v>1.75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>
        <v>1.75</v>
      </c>
      <c r="O134" s="147">
        <f t="shared" si="28"/>
        <v>175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175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52">F136+H136+J136+L136+N136++V136+Z136+AH136+AP136+P136+R136+T136+AB136+AD136+AF136+AJ136+AV136+AX136+X136+AL136+AN136</f>
        <v>303.75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1</v>
      </c>
      <c r="M136" s="207"/>
      <c r="N136" s="290">
        <f>SUM(N12:N135)</f>
        <v>88.5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100.25</v>
      </c>
      <c r="W136" s="212"/>
      <c r="X136" s="284">
        <f>SUM(X12:X135)</f>
        <v>21</v>
      </c>
      <c r="Y136" s="212"/>
      <c r="Z136" s="279">
        <f>SUM(Z12:Z135)</f>
        <v>0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0</v>
      </c>
      <c r="AI136" s="155"/>
      <c r="AJ136" s="207">
        <f>SUM(AJ12:AJ135)</f>
        <v>0</v>
      </c>
      <c r="AK136" s="207"/>
      <c r="AL136" s="207">
        <f>SUM(AL12:AL135)</f>
        <v>0</v>
      </c>
      <c r="AM136" s="207"/>
      <c r="AN136" s="207">
        <f>SUM(AN12:AN135)</f>
        <v>69.25</v>
      </c>
      <c r="AO136" s="207"/>
      <c r="AP136" s="285">
        <f>SUM(AP12:AP135)</f>
        <v>23.75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75</v>
      </c>
      <c r="N138" s="97"/>
      <c r="O138" s="305">
        <f ca="1">SUM(O12:O137)</f>
        <v>9960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8511.25</v>
      </c>
      <c r="X138" s="280"/>
      <c r="Y138" s="305">
        <f ca="1">SUM(Y12:Y137)</f>
        <v>2478</v>
      </c>
      <c r="Z138" s="97"/>
      <c r="AA138" s="305">
        <f ca="1">SUM(AA12:AA137)</f>
        <v>0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0</v>
      </c>
      <c r="AJ138" s="305"/>
      <c r="AK138" s="305">
        <f ca="1">SUM(AK12:AK137)</f>
        <v>0</v>
      </c>
      <c r="AL138" s="280"/>
      <c r="AM138" s="305">
        <f ca="1">SUM(AM12:AM137)</f>
        <v>0</v>
      </c>
      <c r="AN138" s="280"/>
      <c r="AO138" s="305">
        <f ca="1">SUM(AO12:AO137)</f>
        <v>5516.25</v>
      </c>
      <c r="AP138" s="280"/>
      <c r="AQ138" s="307">
        <f ca="1">SUM(AQ12:AQ137)</f>
        <v>2429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28969.5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28969.5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28969.5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E000000}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A13:A138" xr:uid="{00000000-0002-0000-5E00-000000000000}">
      <formula1>Name</formula1>
    </dataValidation>
    <dataValidation type="list" allowBlank="1" showInputMessage="1" showErrorMessage="1" sqref="C12" xr:uid="{00000000-0002-0000-5E00-000001000000}">
      <formula1>Kategorie</formula1>
    </dataValidation>
    <dataValidation type="list" allowBlank="1" showInputMessage="1" showErrorMessage="1" sqref="D12" xr:uid="{00000000-0002-0000-5E00-000002000000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>
    <tabColor rgb="FFFF0000"/>
    <pageSetUpPr fitToPage="1"/>
  </sheetPr>
  <dimension ref="A1:BA150"/>
  <sheetViews>
    <sheetView topLeftCell="A103" zoomScale="120" zoomScaleNormal="120" zoomScaleSheetLayoutView="100" workbookViewId="0">
      <pane xSplit="1" topLeftCell="AM1" activePane="topRight" state="frozen"/>
      <selection pane="topRight" activeCell="N139" sqref="N139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6" t="str">
        <f>IF(Vertragsdaten!B6="","",Vertragsdaten!B6)</f>
        <v>EP SIEP</v>
      </c>
      <c r="C4" s="346"/>
      <c r="D4" s="346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45261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/>
      <c r="Y16" s="147">
        <f t="shared" ca="1" si="11"/>
        <v>0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0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6.5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4</v>
      </c>
      <c r="O19" s="147">
        <f t="shared" ca="1" si="6"/>
        <v>560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/>
      <c r="AI19" s="147">
        <f t="shared" ca="1" si="16"/>
        <v>0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288">
        <v>2.5</v>
      </c>
      <c r="AO19" s="147">
        <f t="shared" ca="1" si="19"/>
        <v>350</v>
      </c>
      <c r="AP19" s="122"/>
      <c r="AQ19" s="147">
        <f t="shared" ca="1" si="20"/>
        <v>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910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7.5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/>
      <c r="AI22" s="147">
        <f t="shared" ca="1" si="16"/>
        <v>0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>
        <v>7.5</v>
      </c>
      <c r="AO22" s="147">
        <f t="shared" ca="1" si="19"/>
        <v>885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885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0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5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5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5" si="27">IF($D84="",0,$D84*L84)</f>
        <v>0</v>
      </c>
      <c r="N84" s="122"/>
      <c r="O84" s="147">
        <f t="shared" ref="O84:O135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5" si="30">IF($D88="",0,$D88*F88)</f>
        <v>0</v>
      </c>
      <c r="H88" s="122"/>
      <c r="I88" s="147">
        <f t="shared" ref="I88:I135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5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5" si="33">IF($D89="",0,$D89*P89)</f>
        <v>0</v>
      </c>
      <c r="R89" s="183"/>
      <c r="S89" s="184">
        <f t="shared" ref="S89:S135" si="34">IF($D89="",0,$D89*R89)</f>
        <v>0</v>
      </c>
      <c r="T89" s="183"/>
      <c r="U89" s="184">
        <f t="shared" ref="U89:U135" si="35">IF($D89="",0,$D89*T89)</f>
        <v>0</v>
      </c>
      <c r="V89" s="122"/>
      <c r="W89" s="147">
        <f t="shared" ref="W89:W135" si="36">IF($D89="",0,$D89*V89)</f>
        <v>0</v>
      </c>
      <c r="X89" s="122"/>
      <c r="Y89" s="147">
        <f t="shared" ref="Y89:Y135" si="37">IF($D89="",0,$D89*X89)</f>
        <v>0</v>
      </c>
      <c r="Z89" s="122"/>
      <c r="AA89" s="184">
        <f t="shared" ref="AA89:AA135" si="38">IF($D89="",0,$D89*Z89)</f>
        <v>0</v>
      </c>
      <c r="AB89" s="104"/>
      <c r="AC89" s="100">
        <f t="shared" ref="AC89:AC135" si="39">IF($D89="",0,$D89*AB89)</f>
        <v>0</v>
      </c>
      <c r="AD89" s="122"/>
      <c r="AE89" s="147">
        <f t="shared" ref="AE89:AE135" si="40">IF($D89="",0,$D89*AD89)</f>
        <v>0</v>
      </c>
      <c r="AF89" s="122"/>
      <c r="AG89" s="147">
        <f t="shared" ref="AG89:AG135" si="41">IF($D89="",0,$D89*AF89)</f>
        <v>0</v>
      </c>
      <c r="AH89" s="122"/>
      <c r="AI89" s="147">
        <f t="shared" ref="AI89:AI135" si="42">IF($D89="",0,$D89*AH89)</f>
        <v>0</v>
      </c>
      <c r="AJ89" s="288"/>
      <c r="AK89" s="147">
        <f t="shared" ref="AK89:AK135" si="43">IF($D89="",0,$D89*AJ89)</f>
        <v>0</v>
      </c>
      <c r="AL89" s="288"/>
      <c r="AM89" s="147">
        <f t="shared" ref="AM89:AM135" si="44">IF($D89="",0,$D89*AL89)</f>
        <v>0</v>
      </c>
      <c r="AN89" s="288"/>
      <c r="AO89" s="147">
        <f t="shared" ref="AO89:AO135" si="45">IF($D89="",0,$D89*AN89)</f>
        <v>0</v>
      </c>
      <c r="AP89" s="122"/>
      <c r="AQ89" s="147">
        <f t="shared" ref="AQ89:AQ135" si="46">IF($D89="",0,$D89*AP89)</f>
        <v>0</v>
      </c>
      <c r="AR89" s="122"/>
      <c r="AS89" s="147">
        <f t="shared" ref="AS89:AS135" si="47">IF($D89="",0,$D89*AR89)</f>
        <v>0</v>
      </c>
      <c r="AT89" s="122"/>
      <c r="AU89" s="147">
        <f t="shared" ref="AU89:AU135" si="48">IF($D89="",0,$D89*AT89)</f>
        <v>0</v>
      </c>
      <c r="AV89" s="104"/>
      <c r="AW89" s="100">
        <f t="shared" ref="AW89:AW135" si="49">IF($D89="",0,$D89*AV89)</f>
        <v>0</v>
      </c>
      <c r="AX89" s="171"/>
      <c r="AY89" s="140">
        <f t="shared" ref="AY89:AY135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0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/>
      <c r="W91" s="147">
        <f t="shared" si="36"/>
        <v>0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0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41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/>
      <c r="M92" s="147">
        <f t="shared" si="27"/>
        <v>0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>
        <v>25.5</v>
      </c>
      <c r="AI92" s="147">
        <f t="shared" si="42"/>
        <v>1912.5</v>
      </c>
      <c r="AJ92" s="288"/>
      <c r="AK92" s="147">
        <f t="shared" si="43"/>
        <v>0</v>
      </c>
      <c r="AL92" s="288"/>
      <c r="AM92" s="147">
        <f t="shared" si="44"/>
        <v>0</v>
      </c>
      <c r="AN92" s="288">
        <v>15.5</v>
      </c>
      <c r="AO92" s="147">
        <f t="shared" si="45"/>
        <v>1162.5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3075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344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33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>
        <v>28.75</v>
      </c>
      <c r="O115" s="147">
        <f t="shared" si="28"/>
        <v>2875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>
        <v>4.25</v>
      </c>
      <c r="AQ115" s="147">
        <f t="shared" si="46"/>
        <v>425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3300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2.5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>
        <v>2.5</v>
      </c>
      <c r="AQ117" s="147">
        <f t="shared" si="46"/>
        <v>250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250</v>
      </c>
    </row>
    <row r="118" spans="1:52" ht="15" customHeight="1">
      <c r="A118" s="91" t="s">
        <v>420</v>
      </c>
      <c r="B118" s="14" t="s">
        <v>66</v>
      </c>
      <c r="C118" s="18" t="str">
        <f ca="1">IF($A118="","",INDEX(INDIRECT("'MA-Liste'!"&amp;$C$11),MATCH($A118,'MA-Liste'!$M:$M,FALSE)))</f>
        <v>D</v>
      </c>
      <c r="D118" s="19">
        <v>100</v>
      </c>
      <c r="E118" s="20">
        <f t="shared" si="25"/>
        <v>0</v>
      </c>
      <c r="F118" s="75"/>
      <c r="G118" s="100">
        <f t="shared" si="30"/>
        <v>0</v>
      </c>
      <c r="H118" s="107"/>
      <c r="I118" s="147">
        <f t="shared" si="31"/>
        <v>0</v>
      </c>
      <c r="J118" s="214"/>
      <c r="K118" s="147">
        <f t="shared" si="32"/>
        <v>0</v>
      </c>
      <c r="L118" s="214"/>
      <c r="M118" s="147">
        <f t="shared" si="27"/>
        <v>0</v>
      </c>
      <c r="N118" s="214"/>
      <c r="O118" s="147">
        <f t="shared" si="28"/>
        <v>0</v>
      </c>
      <c r="P118" s="75"/>
      <c r="Q118" s="100">
        <f t="shared" si="33"/>
        <v>0</v>
      </c>
      <c r="R118" s="233"/>
      <c r="S118" s="184">
        <f t="shared" si="34"/>
        <v>0</v>
      </c>
      <c r="T118" s="234"/>
      <c r="U118" s="184">
        <f t="shared" si="35"/>
        <v>0</v>
      </c>
      <c r="V118" s="234"/>
      <c r="W118" s="184">
        <f t="shared" si="36"/>
        <v>0</v>
      </c>
      <c r="X118" s="283"/>
      <c r="Y118" s="281">
        <f t="shared" si="37"/>
        <v>0</v>
      </c>
      <c r="Z118" s="183"/>
      <c r="AA118" s="184">
        <f t="shared" si="38"/>
        <v>0</v>
      </c>
      <c r="AB118" s="75"/>
      <c r="AC118" s="100">
        <f t="shared" si="39"/>
        <v>0</v>
      </c>
      <c r="AD118" s="107"/>
      <c r="AE118" s="147">
        <f t="shared" si="40"/>
        <v>0</v>
      </c>
      <c r="AF118" s="107"/>
      <c r="AG118" s="147">
        <f t="shared" si="41"/>
        <v>0</v>
      </c>
      <c r="AH118" s="107"/>
      <c r="AI118" s="147">
        <f t="shared" si="42"/>
        <v>0</v>
      </c>
      <c r="AJ118" s="289"/>
      <c r="AK118" s="146">
        <f t="shared" si="43"/>
        <v>0</v>
      </c>
      <c r="AL118" s="289"/>
      <c r="AM118" s="146">
        <f t="shared" si="44"/>
        <v>0</v>
      </c>
      <c r="AN118" s="289"/>
      <c r="AO118" s="146">
        <f t="shared" si="45"/>
        <v>0</v>
      </c>
      <c r="AP118" s="107"/>
      <c r="AQ118" s="147">
        <f t="shared" si="46"/>
        <v>0</v>
      </c>
      <c r="AR118" s="107"/>
      <c r="AS118" s="146">
        <f t="shared" si="47"/>
        <v>0</v>
      </c>
      <c r="AT118" s="107"/>
      <c r="AU118" s="146">
        <f t="shared" si="48"/>
        <v>0</v>
      </c>
      <c r="AV118" s="75"/>
      <c r="AW118" s="100">
        <f t="shared" si="49"/>
        <v>0</v>
      </c>
      <c r="AX118" s="171"/>
      <c r="AY118" s="140">
        <f t="shared" si="50"/>
        <v>0</v>
      </c>
      <c r="AZ118" s="83">
        <f t="shared" si="26"/>
        <v>0</v>
      </c>
    </row>
    <row r="119" spans="1:52" ht="15" customHeight="1">
      <c r="A119" s="91" t="s">
        <v>421</v>
      </c>
      <c r="B119" s="14" t="s">
        <v>66</v>
      </c>
      <c r="C119" s="18" t="s">
        <v>5</v>
      </c>
      <c r="D119" s="19">
        <v>118</v>
      </c>
      <c r="E119" s="20">
        <f t="shared" si="25"/>
        <v>11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>
        <v>6.5</v>
      </c>
      <c r="W119" s="147">
        <f t="shared" si="36"/>
        <v>767</v>
      </c>
      <c r="X119" s="283">
        <v>4.5</v>
      </c>
      <c r="Y119" s="310">
        <f t="shared" si="37"/>
        <v>531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1298</v>
      </c>
    </row>
    <row r="120" spans="1:52" ht="15" customHeight="1">
      <c r="A120" s="91" t="s">
        <v>425</v>
      </c>
      <c r="B120" s="14" t="s">
        <v>66</v>
      </c>
      <c r="C120" s="18" t="s">
        <v>7</v>
      </c>
      <c r="D120" s="19">
        <v>75</v>
      </c>
      <c r="E120" s="20">
        <f t="shared" si="25"/>
        <v>0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/>
      <c r="W120" s="184">
        <f t="shared" si="36"/>
        <v>0</v>
      </c>
      <c r="X120" s="283"/>
      <c r="Y120" s="310">
        <f t="shared" si="37"/>
        <v>0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0</v>
      </c>
    </row>
    <row r="121" spans="1:52" ht="15" customHeight="1">
      <c r="A121" s="91" t="s">
        <v>429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281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436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47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437</v>
      </c>
      <c r="B123" s="14" t="s">
        <v>66</v>
      </c>
      <c r="C123" s="18" t="s">
        <v>6</v>
      </c>
      <c r="D123" s="19">
        <v>100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84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438</v>
      </c>
      <c r="B124" s="14" t="s">
        <v>66</v>
      </c>
      <c r="C124" s="18" t="s">
        <v>9</v>
      </c>
      <c r="D124" s="19">
        <v>35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442</v>
      </c>
      <c r="B125" s="14" t="s">
        <v>66</v>
      </c>
      <c r="C125" s="18" t="s">
        <v>4</v>
      </c>
      <c r="D125" s="19">
        <v>140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447</v>
      </c>
      <c r="B126" s="14" t="s">
        <v>66</v>
      </c>
      <c r="C126" s="18" t="s">
        <v>9</v>
      </c>
      <c r="D126" s="19">
        <v>35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465</v>
      </c>
      <c r="B127" s="14" t="s">
        <v>66</v>
      </c>
      <c r="C127" s="18" t="s">
        <v>7</v>
      </c>
      <c r="D127" s="19">
        <v>75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450</v>
      </c>
      <c r="B128" s="14" t="s">
        <v>66</v>
      </c>
      <c r="C128" s="18" t="s">
        <v>8</v>
      </c>
      <c r="D128" s="19">
        <v>60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452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464</v>
      </c>
      <c r="B130" s="14" t="s">
        <v>66</v>
      </c>
      <c r="C130" s="18" t="s">
        <v>7</v>
      </c>
      <c r="D130" s="19">
        <v>75</v>
      </c>
      <c r="E130" s="20">
        <f t="shared" si="25"/>
        <v>15.25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>
        <v>15.25</v>
      </c>
      <c r="W130" s="184">
        <f t="shared" si="36"/>
        <v>1143.75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1143.75</v>
      </c>
    </row>
    <row r="131" spans="1:53" ht="15" customHeight="1">
      <c r="A131" s="91" t="s">
        <v>474</v>
      </c>
      <c r="B131" s="14" t="s">
        <v>66</v>
      </c>
      <c r="C131" s="18" t="s">
        <v>5</v>
      </c>
      <c r="D131" s="19">
        <v>118</v>
      </c>
      <c r="E131" s="20">
        <f t="shared" si="25"/>
        <v>0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/>
      <c r="W131" s="184">
        <f t="shared" si="36"/>
        <v>0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0</v>
      </c>
    </row>
    <row r="132" spans="1:53" ht="15" customHeight="1">
      <c r="A132" s="91" t="s">
        <v>476</v>
      </c>
      <c r="B132" s="14" t="s">
        <v>66</v>
      </c>
      <c r="C132" s="18" t="s">
        <v>8</v>
      </c>
      <c r="D132" s="19">
        <v>60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482</v>
      </c>
      <c r="B133" s="14" t="s">
        <v>66</v>
      </c>
      <c r="C133" s="18" t="s">
        <v>9</v>
      </c>
      <c r="D133" s="19">
        <v>35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485</v>
      </c>
      <c r="B134" s="14" t="s">
        <v>66</v>
      </c>
      <c r="C134" s="18" t="s">
        <v>6</v>
      </c>
      <c r="D134" s="19">
        <v>100</v>
      </c>
      <c r="E134" s="20">
        <f t="shared" si="25"/>
        <v>2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>
        <v>2</v>
      </c>
      <c r="O134" s="147">
        <f t="shared" si="28"/>
        <v>200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200</v>
      </c>
    </row>
    <row r="135" spans="1:53" ht="15" customHeight="1">
      <c r="A135" s="85"/>
      <c r="B135" s="14"/>
      <c r="C135" s="18"/>
      <c r="D135" s="19"/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8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s="62" customFormat="1" ht="15" customHeight="1">
      <c r="A136" s="86"/>
      <c r="C136" s="63" t="s">
        <v>155</v>
      </c>
      <c r="D136" s="57"/>
      <c r="E136" s="20">
        <f t="shared" ref="E136" si="52">F136+H136+J136+L136+N136++V136+Z136+AH136+AP136+P136+R136+T136+AB136+AD136+AF136+AJ136+AV136+AX136+X136+AL136+AN136</f>
        <v>118.75</v>
      </c>
      <c r="F136" s="76">
        <f>SUM(F12:F135)</f>
        <v>0</v>
      </c>
      <c r="G136" s="77"/>
      <c r="H136" s="154">
        <f>SUM(H12:H135)</f>
        <v>0</v>
      </c>
      <c r="I136" s="155"/>
      <c r="J136" s="207">
        <f>SUM(J12:J135)</f>
        <v>0</v>
      </c>
      <c r="K136" s="207"/>
      <c r="L136" s="290">
        <f>SUM(L12:L135)</f>
        <v>0</v>
      </c>
      <c r="M136" s="207"/>
      <c r="N136" s="290">
        <f>SUM(N12:N135)</f>
        <v>34.75</v>
      </c>
      <c r="O136" s="207"/>
      <c r="P136" s="76">
        <f>SUM(P12:P135)</f>
        <v>0</v>
      </c>
      <c r="Q136" s="77"/>
      <c r="R136" s="185">
        <f>SUM(R12:R135)</f>
        <v>0</v>
      </c>
      <c r="S136" s="186"/>
      <c r="T136" s="212">
        <f>SUM(T12:T135)</f>
        <v>0</v>
      </c>
      <c r="U136" s="212"/>
      <c r="V136" s="279">
        <f>SUM(V12:V135)</f>
        <v>21.75</v>
      </c>
      <c r="W136" s="212"/>
      <c r="X136" s="284">
        <f>SUM(X12:X135)</f>
        <v>4.5</v>
      </c>
      <c r="Y136" s="212"/>
      <c r="Z136" s="279">
        <f>SUM(Z12:Z135)</f>
        <v>0</v>
      </c>
      <c r="AA136" s="212"/>
      <c r="AB136" s="76">
        <f>SUM(AB12:AB135)</f>
        <v>0</v>
      </c>
      <c r="AC136" s="77"/>
      <c r="AD136" s="154">
        <f>SUM(AD12:AD135)</f>
        <v>0</v>
      </c>
      <c r="AE136" s="155"/>
      <c r="AF136" s="154">
        <f>SUM(AF12:AF135)</f>
        <v>0</v>
      </c>
      <c r="AG136" s="155"/>
      <c r="AH136" s="285">
        <f>SUM(AH12:AH135)</f>
        <v>25.5</v>
      </c>
      <c r="AI136" s="155"/>
      <c r="AJ136" s="207">
        <f>SUM(AJ12:AJ135)</f>
        <v>0</v>
      </c>
      <c r="AK136" s="207"/>
      <c r="AL136" s="207">
        <f>SUM(AL12:AL135)</f>
        <v>0</v>
      </c>
      <c r="AM136" s="207"/>
      <c r="AN136" s="207">
        <f>SUM(AN12:AN135)</f>
        <v>25.5</v>
      </c>
      <c r="AO136" s="207"/>
      <c r="AP136" s="285">
        <f>SUM(AP12:AP135)</f>
        <v>6.75</v>
      </c>
      <c r="AQ136" s="155"/>
      <c r="AR136" s="207">
        <f>SUM(AR12:AR135)</f>
        <v>0</v>
      </c>
      <c r="AS136" s="207"/>
      <c r="AT136" s="207">
        <f>SUM(AT12:AT135)</f>
        <v>0</v>
      </c>
      <c r="AU136" s="207"/>
      <c r="AV136" s="76">
        <f>SUM(AV12:AV135)</f>
        <v>0</v>
      </c>
      <c r="AW136" s="77"/>
      <c r="AX136" s="77">
        <f>SUM(AX12:AX135)</f>
        <v>0</v>
      </c>
      <c r="AY136" s="77"/>
      <c r="AZ136" s="77"/>
    </row>
    <row r="137" spans="1:53" ht="9.75" customHeight="1">
      <c r="A137" s="87"/>
      <c r="B137" s="40"/>
      <c r="C137" s="69"/>
      <c r="D137" s="70"/>
      <c r="E137" s="70"/>
      <c r="F137" s="78"/>
      <c r="G137" s="79"/>
      <c r="H137" s="156"/>
      <c r="I137" s="157"/>
      <c r="J137" s="208"/>
      <c r="K137" s="208"/>
      <c r="L137" s="208"/>
      <c r="M137" s="208"/>
      <c r="N137" s="208"/>
      <c r="O137" s="208"/>
      <c r="P137" s="78"/>
      <c r="Q137" s="79"/>
      <c r="R137" s="187"/>
      <c r="S137" s="188"/>
      <c r="T137" s="213"/>
      <c r="U137" s="213"/>
      <c r="V137" s="213"/>
      <c r="W137" s="213"/>
      <c r="X137" s="213"/>
      <c r="Y137" s="213"/>
      <c r="Z137" s="213"/>
      <c r="AA137" s="213"/>
      <c r="AB137" s="78"/>
      <c r="AC137" s="79"/>
      <c r="AD137" s="156"/>
      <c r="AE137" s="157"/>
      <c r="AF137" s="156"/>
      <c r="AG137" s="157"/>
      <c r="AH137" s="156"/>
      <c r="AI137" s="157"/>
      <c r="AJ137" s="208"/>
      <c r="AK137" s="208"/>
      <c r="AL137" s="208"/>
      <c r="AM137" s="208"/>
      <c r="AN137" s="208"/>
      <c r="AO137" s="208"/>
      <c r="AP137" s="156"/>
      <c r="AQ137" s="157"/>
      <c r="AR137" s="208"/>
      <c r="AS137" s="208"/>
      <c r="AT137" s="208"/>
      <c r="AU137" s="208"/>
      <c r="AV137" s="78"/>
      <c r="AW137" s="79"/>
      <c r="AX137" s="70"/>
      <c r="AY137" s="70"/>
      <c r="AZ137" s="70"/>
      <c r="BA137" s="65"/>
    </row>
    <row r="138" spans="1:53" s="14" customFormat="1" ht="15" customHeight="1">
      <c r="A138" s="159"/>
      <c r="B138" s="159"/>
      <c r="C138" s="67" t="s">
        <v>156</v>
      </c>
      <c r="D138" s="160"/>
      <c r="E138" s="161"/>
      <c r="F138" s="80"/>
      <c r="G138" s="81">
        <f ca="1">SUM(G12:G137)</f>
        <v>0</v>
      </c>
      <c r="H138" s="80"/>
      <c r="I138" s="81">
        <f ca="1">SUM(I12:I137)</f>
        <v>0</v>
      </c>
      <c r="J138" s="97"/>
      <c r="K138" s="97">
        <f ca="1">SUM(K12:K137)</f>
        <v>0</v>
      </c>
      <c r="L138" s="97"/>
      <c r="M138" s="305">
        <f ca="1">SUM(M12:M137)</f>
        <v>0</v>
      </c>
      <c r="N138" s="97"/>
      <c r="O138" s="305">
        <f ca="1">SUM(O12:O137)</f>
        <v>3635</v>
      </c>
      <c r="P138" s="80"/>
      <c r="Q138" s="81">
        <f ca="1">SUM(Q12:Q137)</f>
        <v>0</v>
      </c>
      <c r="R138" s="80"/>
      <c r="S138" s="81">
        <f ca="1">SUM(S12:S137)</f>
        <v>0</v>
      </c>
      <c r="T138" s="97"/>
      <c r="U138" s="97">
        <f ca="1">SUM(U12:U137)</f>
        <v>0</v>
      </c>
      <c r="V138" s="97"/>
      <c r="W138" s="305">
        <f ca="1">SUM(W12:W137)</f>
        <v>1910.75</v>
      </c>
      <c r="X138" s="280"/>
      <c r="Y138" s="305">
        <f ca="1">SUM(Y12:Y137)</f>
        <v>531</v>
      </c>
      <c r="Z138" s="97"/>
      <c r="AA138" s="305">
        <f ca="1">SUM(AA12:AA137)</f>
        <v>0</v>
      </c>
      <c r="AB138" s="80"/>
      <c r="AC138" s="81">
        <f ca="1">SUM(AC12:AC137)</f>
        <v>0</v>
      </c>
      <c r="AD138" s="80"/>
      <c r="AE138" s="81">
        <f ca="1">SUM(AE12:AE137)</f>
        <v>0</v>
      </c>
      <c r="AF138" s="80"/>
      <c r="AG138" s="81">
        <f ca="1">SUM(AG12:AG137)</f>
        <v>0</v>
      </c>
      <c r="AH138" s="80"/>
      <c r="AI138" s="307">
        <f ca="1">SUM(AI12:AI137)</f>
        <v>1912.5</v>
      </c>
      <c r="AJ138" s="305"/>
      <c r="AK138" s="305">
        <f ca="1">SUM(AK12:AK137)</f>
        <v>0</v>
      </c>
      <c r="AL138" s="280"/>
      <c r="AM138" s="305">
        <f ca="1">SUM(AM12:AM137)</f>
        <v>0</v>
      </c>
      <c r="AN138" s="280"/>
      <c r="AO138" s="305">
        <f ca="1">SUM(AO12:AO137)</f>
        <v>2397.5</v>
      </c>
      <c r="AP138" s="280"/>
      <c r="AQ138" s="307">
        <f ca="1">SUM(AQ12:AQ137)</f>
        <v>675</v>
      </c>
      <c r="AR138" s="305"/>
      <c r="AS138" s="305">
        <f ca="1">SUM(AS12:AS137)</f>
        <v>0</v>
      </c>
      <c r="AT138" s="305"/>
      <c r="AU138" s="305">
        <f ca="1">SUM(AU12:AU137)</f>
        <v>0</v>
      </c>
      <c r="AV138" s="80"/>
      <c r="AW138" s="81">
        <f ca="1">SUM(AW12:AW137)</f>
        <v>0</v>
      </c>
      <c r="AX138" s="81"/>
      <c r="AY138" s="81">
        <f ca="1">SUM(AY12:AY137)</f>
        <v>0</v>
      </c>
      <c r="AZ138" s="81">
        <f ca="1">SUM(AZ13:AZ137)</f>
        <v>11061.75</v>
      </c>
    </row>
    <row r="139" spans="1:53">
      <c r="C139" s="41" t="s">
        <v>25</v>
      </c>
      <c r="F139" s="41"/>
      <c r="G139" s="41"/>
      <c r="H139" s="41"/>
      <c r="I139" s="41"/>
      <c r="J139" s="41"/>
      <c r="K139" s="41"/>
      <c r="L139" s="41"/>
      <c r="M139" s="41"/>
      <c r="N139" s="41"/>
      <c r="O139" s="41"/>
      <c r="P139" s="41"/>
      <c r="Q139" s="41"/>
      <c r="R139" s="191"/>
      <c r="S139" s="191"/>
      <c r="T139" s="191"/>
      <c r="U139" s="191"/>
      <c r="V139" s="191"/>
      <c r="W139" s="191"/>
      <c r="X139" s="191"/>
      <c r="Y139" s="191"/>
      <c r="Z139" s="191"/>
      <c r="AA139" s="191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1"/>
      <c r="AM139" s="41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1"/>
      <c r="AY139" s="41"/>
      <c r="AZ139" s="42">
        <f ca="1">SUM(G138:AY138)</f>
        <v>11061.75</v>
      </c>
    </row>
    <row r="140" spans="1:53">
      <c r="C140" s="56"/>
      <c r="F140" s="56"/>
      <c r="G140" s="56"/>
      <c r="H140" s="158"/>
      <c r="I140" s="158"/>
      <c r="J140" s="158"/>
      <c r="K140" s="158"/>
      <c r="L140" s="158"/>
      <c r="M140" s="158"/>
      <c r="N140" s="158"/>
      <c r="O140" s="158"/>
      <c r="P140" s="56"/>
      <c r="Q140" s="56"/>
      <c r="R140" s="192"/>
      <c r="S140" s="192"/>
      <c r="T140" s="192"/>
      <c r="U140" s="192"/>
      <c r="V140" s="192"/>
      <c r="W140" s="192"/>
      <c r="X140" s="192"/>
      <c r="Y140" s="192"/>
      <c r="Z140" s="192"/>
      <c r="AA140" s="192"/>
      <c r="AB140" s="56"/>
      <c r="AC140" s="56"/>
      <c r="AD140" s="158"/>
      <c r="AE140" s="158"/>
      <c r="AF140" s="158"/>
      <c r="AG140" s="158"/>
      <c r="AH140" s="158"/>
      <c r="AI140" s="158"/>
      <c r="AJ140" s="158"/>
      <c r="AK140" s="158"/>
      <c r="AL140" s="158"/>
      <c r="AM140" s="158"/>
      <c r="AN140" s="158"/>
      <c r="AO140" s="158"/>
      <c r="AP140" s="158"/>
      <c r="AQ140" s="158"/>
      <c r="AR140" s="158"/>
      <c r="AS140" s="158"/>
      <c r="AT140" s="158"/>
      <c r="AU140" s="158"/>
      <c r="AV140" s="56"/>
      <c r="AW140" s="56"/>
      <c r="AX140" s="56"/>
      <c r="AY140" s="56"/>
    </row>
    <row r="141" spans="1:53">
      <c r="A141" s="218"/>
      <c r="AZ141" s="19"/>
    </row>
    <row r="143" spans="1:53">
      <c r="AZ143" s="19">
        <f ca="1">SUM(F138:AY138)</f>
        <v>11061.75</v>
      </c>
    </row>
    <row r="145" spans="19:52">
      <c r="S145" s="193">
        <f>SUM(S141:S144)</f>
        <v>0</v>
      </c>
    </row>
    <row r="150" spans="19:52">
      <c r="AZ150" s="21">
        <f>SUM(AZ148-AZ147)</f>
        <v>0</v>
      </c>
    </row>
  </sheetData>
  <autoFilter ref="A12:AZ138" xr:uid="{00000000-0009-0000-0000-00005F000000}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AJ10:AK10"/>
    <mergeCell ref="N10:O10"/>
    <mergeCell ref="P10:Q10"/>
    <mergeCell ref="R10:S10"/>
    <mergeCell ref="T10:U10"/>
    <mergeCell ref="V10:W10"/>
    <mergeCell ref="X10:Y10"/>
    <mergeCell ref="Z10:AA10"/>
    <mergeCell ref="AB10:AC10"/>
    <mergeCell ref="AD10:AE10"/>
    <mergeCell ref="AF10:AG10"/>
    <mergeCell ref="AH10:AI10"/>
    <mergeCell ref="L10:M10"/>
    <mergeCell ref="B6:D6"/>
    <mergeCell ref="B8:D8"/>
    <mergeCell ref="F10:G10"/>
    <mergeCell ref="H10:I10"/>
    <mergeCell ref="J10:K10"/>
  </mergeCells>
  <dataValidations count="3">
    <dataValidation type="list" allowBlank="1" showInputMessage="1" showErrorMessage="1" sqref="D12" xr:uid="{00000000-0002-0000-5F00-000000000000}">
      <formula1>Jahr</formula1>
    </dataValidation>
    <dataValidation type="list" allowBlank="1" showInputMessage="1" showErrorMessage="1" sqref="C12" xr:uid="{00000000-0002-0000-5F00-000001000000}">
      <formula1>Kategorie</formula1>
    </dataValidation>
    <dataValidation type="list" allowBlank="1" showInputMessage="1" showErrorMessage="1" sqref="A13:A138" xr:uid="{00000000-0002-0000-5F00-000002000000}">
      <formula1>Name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EB1EE-60AE-4469-9D5D-530C630810C8}">
  <sheetPr>
    <tabColor rgb="FFFF0000"/>
    <pageSetUpPr fitToPage="1"/>
  </sheetPr>
  <dimension ref="A1:BA152"/>
  <sheetViews>
    <sheetView topLeftCell="A110" zoomScale="120" zoomScaleNormal="120" zoomScaleSheetLayoutView="100" workbookViewId="0">
      <pane xSplit="1" topLeftCell="B1" activePane="topRight" state="frozen"/>
      <selection pane="topRight" activeCell="G140" sqref="G140"/>
    </sheetView>
  </sheetViews>
  <sheetFormatPr baseColWidth="10" defaultRowHeight="12.75"/>
  <cols>
    <col min="1" max="1" width="19.7109375" customWidth="1"/>
    <col min="2" max="2" width="9.7109375" customWidth="1"/>
    <col min="3" max="3" width="10" style="4" customWidth="1"/>
    <col min="4" max="7" width="9.7109375" style="21" customWidth="1"/>
    <col min="8" max="15" width="9.7109375" style="127" customWidth="1"/>
    <col min="16" max="17" width="9.7109375" style="21" customWidth="1"/>
    <col min="18" max="27" width="9.7109375" style="193" customWidth="1"/>
    <col min="28" max="29" width="9.7109375" style="21" customWidth="1"/>
    <col min="30" max="47" width="9.7109375" style="127" customWidth="1"/>
    <col min="48" max="51" width="9.7109375" style="21" customWidth="1"/>
    <col min="52" max="52" width="11.85546875" style="21" customWidth="1"/>
    <col min="53" max="53" width="9.7109375" customWidth="1"/>
  </cols>
  <sheetData>
    <row r="1" spans="1:53">
      <c r="A1" s="3"/>
      <c r="B1" s="3"/>
      <c r="C1" s="3"/>
      <c r="D1" s="3"/>
      <c r="E1" s="3"/>
      <c r="F1" s="3"/>
      <c r="G1" s="3"/>
      <c r="H1" s="123"/>
      <c r="I1" s="123"/>
      <c r="J1" s="123"/>
      <c r="K1" s="123"/>
      <c r="L1" s="123"/>
      <c r="M1" s="123"/>
      <c r="N1" s="123"/>
      <c r="O1" s="123"/>
      <c r="P1" s="3"/>
      <c r="Q1" s="3"/>
      <c r="R1" s="172"/>
      <c r="S1" s="172"/>
      <c r="T1" s="172"/>
      <c r="U1" s="172"/>
      <c r="V1" s="172"/>
      <c r="W1" s="172"/>
      <c r="X1" s="172"/>
      <c r="Y1" s="172"/>
      <c r="Z1" s="172"/>
      <c r="AA1" s="172"/>
      <c r="AB1" s="3"/>
      <c r="AC1" s="3"/>
      <c r="AD1" s="123"/>
      <c r="AE1" s="123"/>
      <c r="AF1" s="123"/>
      <c r="AG1" s="123"/>
      <c r="AH1" s="123"/>
      <c r="AI1" s="123"/>
      <c r="AJ1" s="123"/>
      <c r="AK1" s="123"/>
      <c r="AL1" s="123"/>
      <c r="AM1" s="123"/>
      <c r="AN1" s="123"/>
      <c r="AO1" s="123"/>
      <c r="AP1" s="123"/>
      <c r="AQ1" s="123"/>
      <c r="AR1" s="123"/>
      <c r="AS1" s="123"/>
      <c r="AT1" s="123"/>
      <c r="AU1" s="123"/>
      <c r="AV1" s="3"/>
      <c r="AW1" s="3"/>
      <c r="AX1" s="3"/>
      <c r="AY1" s="3"/>
      <c r="AZ1" s="3"/>
      <c r="BA1" s="3"/>
    </row>
    <row r="2" spans="1:53" s="15" customFormat="1" ht="15" customHeight="1">
      <c r="A2" s="106" t="s">
        <v>22</v>
      </c>
      <c r="H2" s="8"/>
      <c r="I2" s="8"/>
      <c r="J2" s="8"/>
      <c r="K2" s="8"/>
      <c r="L2" s="8"/>
      <c r="M2" s="8"/>
      <c r="N2" s="8"/>
      <c r="O2" s="8"/>
      <c r="R2" s="173"/>
      <c r="S2" s="173"/>
      <c r="T2" s="173"/>
      <c r="U2" s="173"/>
      <c r="V2" s="173"/>
      <c r="W2" s="173"/>
      <c r="X2" s="173"/>
      <c r="Y2" s="173"/>
      <c r="Z2" s="173"/>
      <c r="AA2" s="173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</row>
    <row r="3" spans="1:53" s="15" customFormat="1" ht="14.25">
      <c r="A3" s="105"/>
      <c r="H3" s="8"/>
      <c r="I3" s="8"/>
      <c r="J3" s="8"/>
      <c r="K3" s="8"/>
      <c r="L3" s="8"/>
      <c r="M3" s="8"/>
      <c r="N3" s="8"/>
      <c r="O3" s="8"/>
      <c r="R3" s="173"/>
      <c r="S3" s="173"/>
      <c r="T3" s="173"/>
      <c r="U3" s="173"/>
      <c r="V3" s="173"/>
      <c r="W3" s="173"/>
      <c r="X3" s="173"/>
      <c r="Y3" s="173"/>
      <c r="Z3" s="173"/>
      <c r="AA3" s="173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</row>
    <row r="4" spans="1:53" s="15" customFormat="1" ht="15">
      <c r="A4" s="106" t="s">
        <v>159</v>
      </c>
      <c r="B4" s="347" t="str">
        <f>IF(Vertragsdaten!B6="","",Vertragsdaten!B6)</f>
        <v>EP SIEP</v>
      </c>
      <c r="C4" s="347"/>
      <c r="D4" s="347"/>
      <c r="E4" s="59"/>
      <c r="F4" s="59"/>
      <c r="G4" s="59"/>
      <c r="H4" s="150"/>
      <c r="I4" s="150"/>
      <c r="J4" s="150"/>
      <c r="K4" s="150"/>
      <c r="L4" s="150"/>
      <c r="M4" s="150"/>
      <c r="N4" s="150"/>
      <c r="O4" s="150"/>
      <c r="P4" s="59"/>
      <c r="Q4" s="59"/>
      <c r="R4" s="174"/>
      <c r="S4" s="174"/>
      <c r="T4" s="174"/>
      <c r="U4" s="174"/>
      <c r="V4" s="174"/>
      <c r="W4" s="174"/>
      <c r="X4" s="174"/>
      <c r="Y4" s="174"/>
      <c r="Z4" s="174"/>
      <c r="AA4" s="174"/>
      <c r="AB4" s="59"/>
      <c r="AC4" s="59"/>
      <c r="AD4" s="150"/>
      <c r="AE4" s="150"/>
      <c r="AF4" s="150"/>
      <c r="AG4" s="150"/>
      <c r="AH4" s="150"/>
      <c r="AI4" s="150"/>
      <c r="AJ4" s="150"/>
      <c r="AK4" s="150"/>
      <c r="AL4" s="150"/>
      <c r="AM4" s="150"/>
      <c r="AN4" s="150"/>
      <c r="AO4" s="150"/>
      <c r="AP4" s="150"/>
      <c r="AQ4" s="150"/>
      <c r="AR4" s="150"/>
      <c r="AS4" s="150"/>
      <c r="AT4" s="150"/>
      <c r="AU4" s="150"/>
      <c r="AV4" s="59"/>
      <c r="AW4" s="59"/>
      <c r="AX4" s="59"/>
      <c r="AY4" s="59"/>
      <c r="AZ4" s="59"/>
      <c r="BA4" s="59"/>
    </row>
    <row r="5" spans="1:53" s="15" customFormat="1" ht="8.25" customHeight="1">
      <c r="A5" s="106"/>
      <c r="B5" s="90"/>
      <c r="C5" s="90"/>
      <c r="D5" s="90"/>
      <c r="H5" s="8"/>
      <c r="I5" s="8"/>
      <c r="J5" s="8"/>
      <c r="K5" s="8"/>
      <c r="L5" s="8"/>
      <c r="M5" s="8"/>
      <c r="N5" s="8"/>
      <c r="O5" s="8"/>
      <c r="R5" s="173"/>
      <c r="S5" s="173"/>
      <c r="T5" s="173"/>
      <c r="U5" s="173"/>
      <c r="V5" s="173"/>
      <c r="W5" s="173"/>
      <c r="X5" s="173"/>
      <c r="Y5" s="173"/>
      <c r="Z5" s="173"/>
      <c r="AA5" s="173"/>
      <c r="AD5" s="8"/>
      <c r="AE5" s="8"/>
      <c r="AF5" s="8"/>
      <c r="AG5" s="8"/>
      <c r="AH5" s="8"/>
      <c r="AI5" s="8"/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/>
    </row>
    <row r="6" spans="1:53" s="15" customFormat="1" ht="15">
      <c r="A6" s="106" t="s">
        <v>160</v>
      </c>
      <c r="B6" s="351" t="str">
        <f>Vertragsdaten!B8</f>
        <v>070017/000025</v>
      </c>
      <c r="C6" s="351"/>
      <c r="D6" s="351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175"/>
      <c r="S6" s="175"/>
      <c r="T6" s="175"/>
      <c r="U6" s="175"/>
      <c r="V6" s="175"/>
      <c r="W6" s="175"/>
      <c r="X6" s="175"/>
      <c r="Y6" s="175"/>
      <c r="Z6" s="175"/>
      <c r="AA6" s="175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84"/>
      <c r="BA6" s="84"/>
    </row>
    <row r="7" spans="1:53" s="15" customFormat="1" ht="15" customHeight="1">
      <c r="A7" s="106"/>
      <c r="H7" s="8"/>
      <c r="I7" s="8"/>
      <c r="J7" s="8"/>
      <c r="K7" s="8"/>
      <c r="L7" s="8"/>
      <c r="M7" s="8"/>
      <c r="N7" s="8"/>
      <c r="O7" s="8"/>
      <c r="R7" s="173"/>
      <c r="S7" s="173"/>
      <c r="T7" s="173"/>
      <c r="U7" s="173"/>
      <c r="V7" s="173"/>
      <c r="W7" s="173"/>
      <c r="X7" s="173"/>
      <c r="Y7" s="173"/>
      <c r="Z7" s="173"/>
      <c r="AA7" s="173"/>
      <c r="AD7" s="8"/>
      <c r="AE7" s="8"/>
      <c r="AF7" s="8"/>
      <c r="AG7" s="8"/>
      <c r="AH7" s="8"/>
      <c r="AI7" s="8"/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/>
      <c r="AZ7" s="64"/>
      <c r="BA7" s="64"/>
    </row>
    <row r="8" spans="1:53" s="8" customFormat="1" ht="15">
      <c r="A8" s="106" t="s">
        <v>161</v>
      </c>
      <c r="B8" s="354">
        <v>45292</v>
      </c>
      <c r="C8" s="355"/>
      <c r="D8" s="355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175"/>
      <c r="S8" s="175"/>
      <c r="T8" s="175"/>
      <c r="U8" s="175"/>
      <c r="V8" s="175"/>
      <c r="W8" s="175"/>
      <c r="X8" s="175"/>
      <c r="Y8" s="175"/>
      <c r="Z8" s="175"/>
      <c r="AA8" s="175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84"/>
      <c r="BA8" s="84"/>
    </row>
    <row r="9" spans="1:53">
      <c r="A9" s="66"/>
      <c r="C9"/>
      <c r="D9"/>
      <c r="E9"/>
      <c r="F9"/>
      <c r="G9"/>
      <c r="H9" s="14"/>
      <c r="I9" s="14"/>
      <c r="J9" s="14"/>
      <c r="K9" s="14"/>
      <c r="L9" s="14"/>
      <c r="M9" s="14"/>
      <c r="N9" s="14"/>
      <c r="O9" s="14"/>
      <c r="P9"/>
      <c r="Q9"/>
      <c r="R9" s="176"/>
      <c r="S9" s="176"/>
      <c r="T9" s="176"/>
      <c r="U9" s="176"/>
      <c r="V9" s="176"/>
      <c r="W9" s="176"/>
      <c r="X9" s="176"/>
      <c r="Y9" s="176"/>
      <c r="Z9" s="176"/>
      <c r="AA9" s="176"/>
      <c r="AB9"/>
      <c r="AC9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/>
      <c r="AW9"/>
      <c r="AX9"/>
      <c r="AY9"/>
      <c r="AZ9"/>
    </row>
    <row r="10" spans="1:53" ht="27.75" customHeight="1">
      <c r="A10" s="66"/>
      <c r="C10"/>
      <c r="D10"/>
      <c r="E10"/>
      <c r="F10" s="352" t="s">
        <v>264</v>
      </c>
      <c r="G10" s="356"/>
      <c r="H10" s="352" t="s">
        <v>270</v>
      </c>
      <c r="I10" s="356"/>
      <c r="J10" s="352" t="s">
        <v>321</v>
      </c>
      <c r="K10" s="356"/>
      <c r="L10" s="360" t="s">
        <v>385</v>
      </c>
      <c r="M10" s="361"/>
      <c r="N10" s="360" t="s">
        <v>392</v>
      </c>
      <c r="O10" s="361"/>
      <c r="P10" s="352" t="s">
        <v>266</v>
      </c>
      <c r="Q10" s="357"/>
      <c r="R10" s="358" t="s">
        <v>271</v>
      </c>
      <c r="S10" s="359"/>
      <c r="T10" s="358" t="s">
        <v>322</v>
      </c>
      <c r="U10" s="359"/>
      <c r="V10" s="362" t="s">
        <v>384</v>
      </c>
      <c r="W10" s="363"/>
      <c r="X10" s="362" t="s">
        <v>408</v>
      </c>
      <c r="Y10" s="363"/>
      <c r="Z10" s="362" t="s">
        <v>398</v>
      </c>
      <c r="AA10" s="363"/>
      <c r="AB10" s="352" t="s">
        <v>267</v>
      </c>
      <c r="AC10" s="357"/>
      <c r="AD10" s="352" t="s">
        <v>269</v>
      </c>
      <c r="AE10" s="357"/>
      <c r="AF10" s="352" t="s">
        <v>323</v>
      </c>
      <c r="AG10" s="357"/>
      <c r="AH10" s="360" t="s">
        <v>383</v>
      </c>
      <c r="AI10" s="361"/>
      <c r="AJ10" s="360" t="s">
        <v>467</v>
      </c>
      <c r="AK10" s="364"/>
      <c r="AL10" s="360" t="s">
        <v>410</v>
      </c>
      <c r="AM10" s="361"/>
      <c r="AN10" s="360" t="s">
        <v>411</v>
      </c>
      <c r="AO10" s="361"/>
      <c r="AP10" s="360" t="s">
        <v>394</v>
      </c>
      <c r="AQ10" s="361"/>
      <c r="AR10" s="360" t="s">
        <v>479</v>
      </c>
      <c r="AS10" s="361"/>
      <c r="AT10" s="360" t="s">
        <v>478</v>
      </c>
      <c r="AU10" s="361"/>
      <c r="AV10" s="352" t="s">
        <v>196</v>
      </c>
      <c r="AW10" s="353"/>
      <c r="AX10" s="352" t="s">
        <v>297</v>
      </c>
      <c r="AY10" s="353"/>
      <c r="AZ10"/>
    </row>
    <row r="11" spans="1:53" ht="3.75" hidden="1" customHeight="1">
      <c r="C11" s="4" t="str">
        <f>VLOOKUP(C12,'MA-Liste'!A194:B200,2,FALSE)</f>
        <v>$K:$K</v>
      </c>
      <c r="D11">
        <f>VLOOKUP(D12,Vertragsdaten!A37:B42,2,FALSE)</f>
        <v>2</v>
      </c>
      <c r="E11"/>
      <c r="F11" s="72"/>
      <c r="G11" s="73"/>
      <c r="H11" s="151"/>
      <c r="I11" s="152"/>
      <c r="J11" s="159"/>
      <c r="K11" s="159"/>
      <c r="L11" s="159"/>
      <c r="M11" s="159"/>
      <c r="N11" s="159"/>
      <c r="O11" s="159"/>
      <c r="P11" s="72"/>
      <c r="Q11" s="73"/>
      <c r="R11" s="177"/>
      <c r="S11" s="178"/>
      <c r="T11" s="210"/>
      <c r="U11" s="210"/>
      <c r="V11" s="210"/>
      <c r="W11" s="210"/>
      <c r="X11" s="210"/>
      <c r="Y11" s="210"/>
      <c r="Z11" s="210"/>
      <c r="AA11" s="210"/>
      <c r="AB11" s="72"/>
      <c r="AC11" s="73"/>
      <c r="AD11" s="151"/>
      <c r="AE11" s="152"/>
      <c r="AF11" s="151"/>
      <c r="AG11" s="152"/>
      <c r="AH11" s="151"/>
      <c r="AI11" s="152"/>
      <c r="AJ11" s="159"/>
      <c r="AK11" s="159"/>
      <c r="AL11" s="159"/>
      <c r="AM11" s="159"/>
      <c r="AN11" s="159"/>
      <c r="AO11" s="159"/>
      <c r="AP11" s="151"/>
      <c r="AQ11" s="152"/>
      <c r="AR11" s="159"/>
      <c r="AS11" s="159"/>
      <c r="AT11" s="159"/>
      <c r="AU11" s="159"/>
      <c r="AV11" s="72"/>
      <c r="AW11" s="73"/>
      <c r="AX11" s="66"/>
      <c r="AY11" s="66"/>
      <c r="AZ11"/>
    </row>
    <row r="12" spans="1:53" s="1" customFormat="1" ht="31.5" customHeight="1">
      <c r="A12" s="44" t="s">
        <v>24</v>
      </c>
      <c r="B12" s="45" t="s">
        <v>18</v>
      </c>
      <c r="C12" s="88" t="str">
        <f>'MA-Liste'!K7</f>
        <v>Kategorie</v>
      </c>
      <c r="D12" s="89" t="s">
        <v>158</v>
      </c>
      <c r="E12" s="60" t="s">
        <v>153</v>
      </c>
      <c r="F12" s="74" t="s">
        <v>23</v>
      </c>
      <c r="G12" s="46" t="s">
        <v>157</v>
      </c>
      <c r="H12" s="74" t="s">
        <v>23</v>
      </c>
      <c r="I12" s="126" t="s">
        <v>157</v>
      </c>
      <c r="J12" s="206" t="s">
        <v>23</v>
      </c>
      <c r="K12" s="206" t="s">
        <v>157</v>
      </c>
      <c r="L12" s="206" t="s">
        <v>23</v>
      </c>
      <c r="M12" s="206" t="s">
        <v>157</v>
      </c>
      <c r="N12" s="206" t="s">
        <v>23</v>
      </c>
      <c r="O12" s="206" t="s">
        <v>157</v>
      </c>
      <c r="P12" s="74" t="s">
        <v>23</v>
      </c>
      <c r="Q12" s="46" t="s">
        <v>157</v>
      </c>
      <c r="R12" s="179" t="s">
        <v>23</v>
      </c>
      <c r="S12" s="180" t="s">
        <v>157</v>
      </c>
      <c r="T12" s="211" t="s">
        <v>23</v>
      </c>
      <c r="U12" s="211" t="s">
        <v>157</v>
      </c>
      <c r="V12" s="211" t="s">
        <v>23</v>
      </c>
      <c r="W12" s="211" t="s">
        <v>157</v>
      </c>
      <c r="X12" s="211" t="s">
        <v>23</v>
      </c>
      <c r="Y12" s="211" t="s">
        <v>157</v>
      </c>
      <c r="Z12" s="211" t="s">
        <v>23</v>
      </c>
      <c r="AA12" s="211" t="s">
        <v>157</v>
      </c>
      <c r="AB12" s="74" t="s">
        <v>23</v>
      </c>
      <c r="AC12" s="46" t="s">
        <v>157</v>
      </c>
      <c r="AD12" s="74" t="s">
        <v>23</v>
      </c>
      <c r="AE12" s="46" t="s">
        <v>157</v>
      </c>
      <c r="AF12" s="74" t="s">
        <v>23</v>
      </c>
      <c r="AG12" s="46" t="s">
        <v>157</v>
      </c>
      <c r="AH12" s="74" t="s">
        <v>23</v>
      </c>
      <c r="AI12" s="46" t="s">
        <v>157</v>
      </c>
      <c r="AJ12" s="118" t="s">
        <v>23</v>
      </c>
      <c r="AK12" s="118" t="s">
        <v>157</v>
      </c>
      <c r="AL12" s="118" t="s">
        <v>23</v>
      </c>
      <c r="AM12" s="118" t="s">
        <v>157</v>
      </c>
      <c r="AN12" s="118" t="s">
        <v>23</v>
      </c>
      <c r="AO12" s="118" t="s">
        <v>157</v>
      </c>
      <c r="AP12" s="74" t="s">
        <v>23</v>
      </c>
      <c r="AQ12" s="46" t="s">
        <v>157</v>
      </c>
      <c r="AR12" s="118" t="s">
        <v>23</v>
      </c>
      <c r="AS12" s="118" t="s">
        <v>157</v>
      </c>
      <c r="AT12" s="118" t="s">
        <v>23</v>
      </c>
      <c r="AU12" s="118" t="s">
        <v>157</v>
      </c>
      <c r="AV12" s="82" t="s">
        <v>23</v>
      </c>
      <c r="AW12" s="13" t="s">
        <v>157</v>
      </c>
      <c r="AX12" s="13" t="s">
        <v>23</v>
      </c>
      <c r="AY12" s="13" t="s">
        <v>157</v>
      </c>
      <c r="AZ12" s="61" t="s">
        <v>154</v>
      </c>
    </row>
    <row r="13" spans="1:53" ht="15" customHeight="1">
      <c r="A13" s="91" t="s">
        <v>146</v>
      </c>
      <c r="B13" t="str">
        <f>IF($A13="","",INDEX('MA-Liste'!$D:$D,MATCH($A13,'MA-Liste'!$M:$M,FALSE)))</f>
        <v>AeBo</v>
      </c>
      <c r="C13" s="4" t="str">
        <f ca="1">IF($A13="","",INDEX(INDIRECT("'MA-Liste'!"&amp;$C$11),MATCH($A13,'MA-Liste'!$M:$M,FALSE)))</f>
        <v>B</v>
      </c>
      <c r="D13" s="19">
        <f t="shared" ref="D13:D87" ca="1" si="0">IF(OR($C13="",$C13=0),"",VLOOKUP($C13,Ansätze,$D$11,FALSE))</f>
        <v>140</v>
      </c>
      <c r="E13" s="20">
        <f>F13+H13+J13+L13+N13++V13+Z13+AH13+AP13+P13+R13+T13+AB13+AD13+AF13+AJ13+AV13+AX13+X13+AL13+AN13+AR13+AT13</f>
        <v>0</v>
      </c>
      <c r="F13" s="107"/>
      <c r="G13" s="99">
        <f ca="1">IF($D13="",0,$D13*F13)</f>
        <v>0</v>
      </c>
      <c r="H13" s="121"/>
      <c r="I13" s="147">
        <f ca="1">IF($D13="",0,$D13*H13)</f>
        <v>0</v>
      </c>
      <c r="J13" s="121"/>
      <c r="K13" s="153">
        <f ca="1">IF($D13="",0,$D13*J13)</f>
        <v>0</v>
      </c>
      <c r="L13" s="121"/>
      <c r="M13" s="153">
        <f ca="1">IF($D13="",0,$D13*L13)</f>
        <v>0</v>
      </c>
      <c r="N13" s="121"/>
      <c r="O13" s="153">
        <f ca="1">IF($D13="",0,$D13*N13)</f>
        <v>0</v>
      </c>
      <c r="P13" s="120"/>
      <c r="Q13" s="99">
        <f ca="1">IF($D13="",0,$D13*P13)</f>
        <v>0</v>
      </c>
      <c r="R13" s="181"/>
      <c r="S13" s="182">
        <f ca="1">IF($D13="",0,$D13*R13)</f>
        <v>0</v>
      </c>
      <c r="T13" s="181"/>
      <c r="U13" s="182">
        <f ca="1">IF($D13="",0,$D13*T13)</f>
        <v>0</v>
      </c>
      <c r="V13" s="181"/>
      <c r="W13" s="182">
        <f ca="1">IF($D13="",0,$D13*V13)</f>
        <v>0</v>
      </c>
      <c r="X13" s="181"/>
      <c r="Y13" s="182">
        <f ca="1">IF($D13="",0,$D13*X13)</f>
        <v>0</v>
      </c>
      <c r="Z13" s="181"/>
      <c r="AA13" s="182">
        <f ca="1">IF($D13="",0,$D13*Z13)</f>
        <v>0</v>
      </c>
      <c r="AB13" s="120"/>
      <c r="AC13" s="99">
        <f ca="1">IF($D13="",0,$D13*AB13)</f>
        <v>0</v>
      </c>
      <c r="AD13" s="121"/>
      <c r="AE13" s="153">
        <f ca="1">IF($D13="",0,$D13*AD13)</f>
        <v>0</v>
      </c>
      <c r="AF13" s="121"/>
      <c r="AG13" s="153">
        <f ca="1">IF($D13="",0,$D13*AF13)</f>
        <v>0</v>
      </c>
      <c r="AH13" s="121"/>
      <c r="AI13" s="153">
        <f ca="1">IF($D13="",0,$D13*AH13)</f>
        <v>0</v>
      </c>
      <c r="AJ13" s="287"/>
      <c r="AK13" s="153">
        <f ca="1">IF($D13="",0,$D13*AJ13)</f>
        <v>0</v>
      </c>
      <c r="AL13" s="287"/>
      <c r="AM13" s="153">
        <f ca="1">IF($D13="",0,$D13*AL13)</f>
        <v>0</v>
      </c>
      <c r="AN13" s="287"/>
      <c r="AO13" s="153">
        <f ca="1">IF($D13="",0,$D13*AN13)</f>
        <v>0</v>
      </c>
      <c r="AP13" s="121"/>
      <c r="AQ13" s="153">
        <f ca="1">IF($D13="",0,$D13*AP13)</f>
        <v>0</v>
      </c>
      <c r="AR13" s="121"/>
      <c r="AS13" s="153">
        <f ca="1">IF($D13="",0,$D13*AR13)</f>
        <v>0</v>
      </c>
      <c r="AT13" s="121"/>
      <c r="AU13" s="153">
        <f ca="1">IF($D13="",0,$D13*AT13)</f>
        <v>0</v>
      </c>
      <c r="AV13" s="120"/>
      <c r="AW13" s="99">
        <f ca="1">IF($D13="",0,$D13*AV13)</f>
        <v>0</v>
      </c>
      <c r="AX13" s="171"/>
      <c r="AY13" s="140">
        <f ca="1">IF($D13="",0,$D13*AX13)</f>
        <v>0</v>
      </c>
      <c r="AZ13" s="83">
        <f t="shared" ref="AZ13:AZ82" ca="1" si="1">IF(D13="",0,D13*E13)</f>
        <v>0</v>
      </c>
    </row>
    <row r="14" spans="1:53" ht="15" customHeight="1">
      <c r="A14" s="91" t="s">
        <v>163</v>
      </c>
      <c r="B14" t="str">
        <f>IF($A14="","",INDEX('MA-Liste'!$D:$D,MATCH($A14,'MA-Liste'!$M:$M,FALSE)))</f>
        <v>AeBo</v>
      </c>
      <c r="C14" s="4" t="str">
        <f ca="1">IF($A14="","",INDEX(INDIRECT("'MA-Liste'!"&amp;$C$11),MATCH($A14,'MA-Liste'!$M:$M,FALSE)))</f>
        <v>D</v>
      </c>
      <c r="D14" s="19">
        <f t="shared" ca="1" si="0"/>
        <v>100</v>
      </c>
      <c r="E14" s="20">
        <f t="shared" ref="E14:E77" si="2">F14+H14+J14+L14+N14++V14+Z14+AH14+AP14+P14+R14+T14+AB14+AD14+AF14+AJ14+AV14+AX14+X14+AL14+AN14+AR14+AT14</f>
        <v>0</v>
      </c>
      <c r="F14" s="107"/>
      <c r="G14" s="100">
        <f t="shared" ref="G14:I87" ca="1" si="3">IF($D14="",0,$D14*F14)</f>
        <v>0</v>
      </c>
      <c r="H14" s="122"/>
      <c r="I14" s="147">
        <f ca="1">IF($D14="",0,$D14*H14)</f>
        <v>0</v>
      </c>
      <c r="J14" s="122"/>
      <c r="K14" s="147">
        <f t="shared" ref="K14:K88" ca="1" si="4">IF($D14="",0,$D14*J14)</f>
        <v>0</v>
      </c>
      <c r="L14" s="122"/>
      <c r="M14" s="147">
        <f t="shared" ref="M14:M83" ca="1" si="5">IF($D14="",0,$D14*L14)</f>
        <v>0</v>
      </c>
      <c r="N14" s="122"/>
      <c r="O14" s="147">
        <f t="shared" ref="O14:O83" ca="1" si="6">IF($D14="",0,$D14*N14)</f>
        <v>0</v>
      </c>
      <c r="P14" s="104"/>
      <c r="Q14" s="100">
        <f t="shared" ref="Q14:Q88" ca="1" si="7">IF($D14="",0,$D14*P14)</f>
        <v>0</v>
      </c>
      <c r="R14" s="183"/>
      <c r="S14" s="184">
        <f t="shared" ref="S14:S88" ca="1" si="8">IF($D14="",0,$D14*R14)</f>
        <v>0</v>
      </c>
      <c r="T14" s="183"/>
      <c r="U14" s="184">
        <f t="shared" ref="U14:U88" ca="1" si="9">IF($D14="",0,$D14*T14)</f>
        <v>0</v>
      </c>
      <c r="V14" s="183"/>
      <c r="W14" s="184">
        <f t="shared" ref="W14:W88" ca="1" si="10">IF($D14="",0,$D14*V14)</f>
        <v>0</v>
      </c>
      <c r="X14" s="183"/>
      <c r="Y14" s="184">
        <f t="shared" ref="Y14:Y88" ca="1" si="11">IF($D14="",0,$D14*X14)</f>
        <v>0</v>
      </c>
      <c r="Z14" s="183"/>
      <c r="AA14" s="184">
        <f t="shared" ref="AA14:AA88" ca="1" si="12">IF($D14="",0,$D14*Z14)</f>
        <v>0</v>
      </c>
      <c r="AB14" s="104"/>
      <c r="AC14" s="100">
        <f t="shared" ref="AC14:AC88" ca="1" si="13">IF($D14="",0,$D14*AB14)</f>
        <v>0</v>
      </c>
      <c r="AD14" s="122"/>
      <c r="AE14" s="147">
        <f t="shared" ref="AE14:AE88" ca="1" si="14">IF($D14="",0,$D14*AD14)</f>
        <v>0</v>
      </c>
      <c r="AF14" s="122"/>
      <c r="AG14" s="147">
        <f t="shared" ref="AG14:AG88" ca="1" si="15">IF($D14="",0,$D14*AF14)</f>
        <v>0</v>
      </c>
      <c r="AH14" s="122"/>
      <c r="AI14" s="147">
        <f t="shared" ref="AI14:AI88" ca="1" si="16">IF($D14="",0,$D14*AH14)</f>
        <v>0</v>
      </c>
      <c r="AJ14" s="288"/>
      <c r="AK14" s="147">
        <f t="shared" ref="AK14:AK88" ca="1" si="17">IF($D14="",0,$D14*AJ14)</f>
        <v>0</v>
      </c>
      <c r="AL14" s="288"/>
      <c r="AM14" s="147">
        <f t="shared" ref="AM14:AM88" ca="1" si="18">IF($D14="",0,$D14*AL14)</f>
        <v>0</v>
      </c>
      <c r="AN14" s="288"/>
      <c r="AO14" s="147">
        <f t="shared" ref="AO14:AO88" ca="1" si="19">IF($D14="",0,$D14*AN14)</f>
        <v>0</v>
      </c>
      <c r="AP14" s="122"/>
      <c r="AQ14" s="147">
        <f t="shared" ref="AQ14:AQ88" ca="1" si="20">IF($D14="",0,$D14*AP14)</f>
        <v>0</v>
      </c>
      <c r="AR14" s="122"/>
      <c r="AS14" s="147">
        <f t="shared" ref="AS14:AS88" ca="1" si="21">IF($D14="",0,$D14*AR14)</f>
        <v>0</v>
      </c>
      <c r="AT14" s="122"/>
      <c r="AU14" s="147">
        <f t="shared" ref="AU14:AU88" ca="1" si="22">IF($D14="",0,$D14*AT14)</f>
        <v>0</v>
      </c>
      <c r="AV14" s="104"/>
      <c r="AW14" s="100">
        <f t="shared" ref="AW14:AW88" ca="1" si="23">IF($D14="",0,$D14*AV14)</f>
        <v>0</v>
      </c>
      <c r="AX14" s="171"/>
      <c r="AY14" s="140">
        <f ca="1">IF($D14="",0,$D14*AX14)</f>
        <v>0</v>
      </c>
      <c r="AZ14" s="83">
        <f t="shared" ca="1" si="1"/>
        <v>0</v>
      </c>
    </row>
    <row r="15" spans="1:53" ht="15" customHeight="1">
      <c r="A15" s="91" t="s">
        <v>426</v>
      </c>
      <c r="B15" t="str">
        <f>IF($A15="","",INDEX('MA-Liste'!$D:$D,MATCH($A15,'MA-Liste'!$M:$M,FALSE)))</f>
        <v>AeBo</v>
      </c>
      <c r="C15" s="4" t="str">
        <f ca="1">IF($A15="","",INDEX(INDIRECT("'MA-Liste'!"&amp;$C$11),MATCH($A15,'MA-Liste'!$M:$M,FALSE)))</f>
        <v>D</v>
      </c>
      <c r="D15" s="19">
        <f t="shared" ca="1" si="0"/>
        <v>100</v>
      </c>
      <c r="E15" s="20">
        <f t="shared" si="2"/>
        <v>0</v>
      </c>
      <c r="F15" s="107"/>
      <c r="G15" s="100">
        <f t="shared" ca="1" si="3"/>
        <v>0</v>
      </c>
      <c r="H15" s="122"/>
      <c r="I15" s="147">
        <f ca="1">IF($D15="",0,$D15*H15)</f>
        <v>0</v>
      </c>
      <c r="J15" s="122"/>
      <c r="K15" s="147">
        <f t="shared" ca="1" si="4"/>
        <v>0</v>
      </c>
      <c r="L15" s="122"/>
      <c r="M15" s="147">
        <f t="shared" ca="1" si="5"/>
        <v>0</v>
      </c>
      <c r="N15" s="122"/>
      <c r="O15" s="147">
        <f t="shared" ca="1" si="6"/>
        <v>0</v>
      </c>
      <c r="P15" s="104"/>
      <c r="Q15" s="100">
        <f t="shared" ca="1" si="7"/>
        <v>0</v>
      </c>
      <c r="R15" s="183"/>
      <c r="S15" s="184">
        <f t="shared" ca="1" si="8"/>
        <v>0</v>
      </c>
      <c r="T15" s="183"/>
      <c r="U15" s="184">
        <f t="shared" ca="1" si="9"/>
        <v>0</v>
      </c>
      <c r="V15" s="183"/>
      <c r="W15" s="184">
        <f t="shared" ca="1" si="10"/>
        <v>0</v>
      </c>
      <c r="X15" s="183"/>
      <c r="Y15" s="184">
        <f t="shared" ca="1" si="11"/>
        <v>0</v>
      </c>
      <c r="Z15" s="183"/>
      <c r="AA15" s="184">
        <f t="shared" ca="1" si="12"/>
        <v>0</v>
      </c>
      <c r="AB15" s="104"/>
      <c r="AC15" s="100">
        <f t="shared" ca="1" si="13"/>
        <v>0</v>
      </c>
      <c r="AD15" s="122"/>
      <c r="AE15" s="147">
        <f t="shared" ca="1" si="14"/>
        <v>0</v>
      </c>
      <c r="AF15" s="122"/>
      <c r="AG15" s="147">
        <f t="shared" ca="1" si="15"/>
        <v>0</v>
      </c>
      <c r="AH15" s="122"/>
      <c r="AI15" s="147">
        <f t="shared" ca="1" si="16"/>
        <v>0</v>
      </c>
      <c r="AJ15" s="288"/>
      <c r="AK15" s="147">
        <f t="shared" ca="1" si="17"/>
        <v>0</v>
      </c>
      <c r="AL15" s="288"/>
      <c r="AM15" s="147">
        <f t="shared" ca="1" si="18"/>
        <v>0</v>
      </c>
      <c r="AN15" s="288"/>
      <c r="AO15" s="147">
        <f t="shared" ca="1" si="19"/>
        <v>0</v>
      </c>
      <c r="AP15" s="122"/>
      <c r="AQ15" s="147">
        <f t="shared" ca="1" si="20"/>
        <v>0</v>
      </c>
      <c r="AR15" s="122"/>
      <c r="AS15" s="147">
        <f t="shared" ca="1" si="21"/>
        <v>0</v>
      </c>
      <c r="AT15" s="122"/>
      <c r="AU15" s="147">
        <f t="shared" ca="1" si="22"/>
        <v>0</v>
      </c>
      <c r="AV15" s="104"/>
      <c r="AW15" s="100">
        <f t="shared" ca="1" si="23"/>
        <v>0</v>
      </c>
      <c r="AX15" s="171"/>
      <c r="AY15" s="140">
        <f ca="1">IF($D15="",0,$D15*AX15)</f>
        <v>0</v>
      </c>
      <c r="AZ15" s="83">
        <f t="shared" ca="1" si="1"/>
        <v>0</v>
      </c>
    </row>
    <row r="16" spans="1:53" ht="15" customHeight="1">
      <c r="A16" s="91" t="s">
        <v>147</v>
      </c>
      <c r="B16" t="str">
        <f>IF($A16="","",INDEX('MA-Liste'!$D:$D,MATCH($A16,'MA-Liste'!$M:$M,FALSE)))</f>
        <v>AeBo</v>
      </c>
      <c r="C16" s="4" t="str">
        <f ca="1">IF($A16="","",INDEX(INDIRECT("'MA-Liste'!"&amp;$C$11),MATCH($A16,'MA-Liste'!$M:$M,FALSE)))</f>
        <v>C</v>
      </c>
      <c r="D16" s="19">
        <f t="shared" ca="1" si="0"/>
        <v>118</v>
      </c>
      <c r="E16" s="20">
        <f t="shared" si="2"/>
        <v>0.75</v>
      </c>
      <c r="F16" s="107"/>
      <c r="G16" s="100">
        <f t="shared" ca="1" si="3"/>
        <v>0</v>
      </c>
      <c r="H16" s="122"/>
      <c r="I16" s="147">
        <f t="shared" ca="1" si="3"/>
        <v>0</v>
      </c>
      <c r="J16" s="122"/>
      <c r="K16" s="147">
        <f t="shared" ca="1" si="4"/>
        <v>0</v>
      </c>
      <c r="L16" s="122"/>
      <c r="M16" s="147">
        <f t="shared" ca="1" si="5"/>
        <v>0</v>
      </c>
      <c r="N16" s="122"/>
      <c r="O16" s="147">
        <f t="shared" ca="1" si="6"/>
        <v>0</v>
      </c>
      <c r="P16" s="104"/>
      <c r="Q16" s="100">
        <f t="shared" ca="1" si="7"/>
        <v>0</v>
      </c>
      <c r="R16" s="183"/>
      <c r="S16" s="184">
        <f t="shared" ca="1" si="8"/>
        <v>0</v>
      </c>
      <c r="T16" s="183"/>
      <c r="U16" s="184">
        <f t="shared" ca="1" si="9"/>
        <v>0</v>
      </c>
      <c r="V16" s="183"/>
      <c r="W16" s="147">
        <f t="shared" ca="1" si="10"/>
        <v>0</v>
      </c>
      <c r="X16" s="183">
        <v>0.75</v>
      </c>
      <c r="Y16" s="147">
        <f t="shared" ca="1" si="11"/>
        <v>88.5</v>
      </c>
      <c r="Z16" s="183"/>
      <c r="AA16" s="184">
        <f t="shared" ca="1" si="12"/>
        <v>0</v>
      </c>
      <c r="AB16" s="104"/>
      <c r="AC16" s="100">
        <f t="shared" ca="1" si="13"/>
        <v>0</v>
      </c>
      <c r="AD16" s="122"/>
      <c r="AE16" s="147">
        <f t="shared" ca="1" si="14"/>
        <v>0</v>
      </c>
      <c r="AF16" s="122"/>
      <c r="AG16" s="147">
        <f t="shared" ca="1" si="15"/>
        <v>0</v>
      </c>
      <c r="AH16" s="122"/>
      <c r="AI16" s="147">
        <f t="shared" ca="1" si="16"/>
        <v>0</v>
      </c>
      <c r="AJ16" s="288"/>
      <c r="AK16" s="147">
        <f t="shared" ca="1" si="17"/>
        <v>0</v>
      </c>
      <c r="AL16" s="288"/>
      <c r="AM16" s="147">
        <f t="shared" ca="1" si="18"/>
        <v>0</v>
      </c>
      <c r="AN16" s="288"/>
      <c r="AO16" s="147">
        <f t="shared" ca="1" si="19"/>
        <v>0</v>
      </c>
      <c r="AP16" s="122"/>
      <c r="AQ16" s="147">
        <f t="shared" ca="1" si="20"/>
        <v>0</v>
      </c>
      <c r="AR16" s="122"/>
      <c r="AS16" s="147">
        <f t="shared" ca="1" si="21"/>
        <v>0</v>
      </c>
      <c r="AT16" s="122"/>
      <c r="AU16" s="147">
        <f t="shared" ca="1" si="22"/>
        <v>0</v>
      </c>
      <c r="AV16" s="104"/>
      <c r="AW16" s="100">
        <f t="shared" ca="1" si="23"/>
        <v>0</v>
      </c>
      <c r="AX16" s="171"/>
      <c r="AY16" s="140">
        <f t="shared" ref="AY16:AY88" ca="1" si="24">IF($D16="",0,$D16*AX16)</f>
        <v>0</v>
      </c>
      <c r="AZ16" s="83">
        <f t="shared" ca="1" si="1"/>
        <v>88.5</v>
      </c>
    </row>
    <row r="17" spans="1:52" ht="15" customHeight="1">
      <c r="A17" s="91" t="s">
        <v>150</v>
      </c>
      <c r="B17" t="str">
        <f>IF($A17="","",INDEX('MA-Liste'!$D:$D,MATCH($A17,'MA-Liste'!$M:$M,FALSE)))</f>
        <v>AeBo</v>
      </c>
      <c r="C17" s="4" t="str">
        <f ca="1">IF($A17="","",INDEX(INDIRECT("'MA-Liste'!"&amp;$C$11),MATCH($A17,'MA-Liste'!$M:$M,FALSE)))</f>
        <v>B</v>
      </c>
      <c r="D17" s="19">
        <f t="shared" ca="1" si="0"/>
        <v>140</v>
      </c>
      <c r="E17" s="20">
        <f t="shared" si="2"/>
        <v>0</v>
      </c>
      <c r="F17" s="107"/>
      <c r="G17" s="100">
        <f t="shared" ca="1" si="3"/>
        <v>0</v>
      </c>
      <c r="H17" s="122"/>
      <c r="I17" s="147">
        <f t="shared" ca="1" si="3"/>
        <v>0</v>
      </c>
      <c r="J17" s="122"/>
      <c r="K17" s="147">
        <f t="shared" ca="1" si="4"/>
        <v>0</v>
      </c>
      <c r="L17" s="122"/>
      <c r="M17" s="147">
        <f t="shared" ca="1" si="5"/>
        <v>0</v>
      </c>
      <c r="N17" s="122"/>
      <c r="O17" s="147">
        <f t="shared" ca="1" si="6"/>
        <v>0</v>
      </c>
      <c r="P17" s="104"/>
      <c r="Q17" s="100">
        <f t="shared" ca="1" si="7"/>
        <v>0</v>
      </c>
      <c r="R17" s="183"/>
      <c r="S17" s="184">
        <f t="shared" ca="1" si="8"/>
        <v>0</v>
      </c>
      <c r="T17" s="183"/>
      <c r="U17" s="184">
        <f t="shared" ca="1" si="9"/>
        <v>0</v>
      </c>
      <c r="V17" s="183"/>
      <c r="W17" s="184">
        <f t="shared" ca="1" si="10"/>
        <v>0</v>
      </c>
      <c r="X17" s="183"/>
      <c r="Y17" s="184">
        <f t="shared" ca="1" si="11"/>
        <v>0</v>
      </c>
      <c r="Z17" s="183"/>
      <c r="AA17" s="184">
        <f t="shared" ca="1" si="12"/>
        <v>0</v>
      </c>
      <c r="AB17" s="104"/>
      <c r="AC17" s="100">
        <f t="shared" ca="1" si="13"/>
        <v>0</v>
      </c>
      <c r="AD17" s="122"/>
      <c r="AE17" s="147">
        <f t="shared" ca="1" si="14"/>
        <v>0</v>
      </c>
      <c r="AF17" s="122"/>
      <c r="AG17" s="147">
        <f t="shared" ca="1" si="15"/>
        <v>0</v>
      </c>
      <c r="AH17" s="122"/>
      <c r="AI17" s="147">
        <f t="shared" ca="1" si="16"/>
        <v>0</v>
      </c>
      <c r="AJ17" s="288"/>
      <c r="AK17" s="147">
        <f t="shared" ca="1" si="17"/>
        <v>0</v>
      </c>
      <c r="AL17" s="288"/>
      <c r="AM17" s="147">
        <f t="shared" ca="1" si="18"/>
        <v>0</v>
      </c>
      <c r="AN17" s="288"/>
      <c r="AO17" s="147">
        <f t="shared" ca="1" si="19"/>
        <v>0</v>
      </c>
      <c r="AP17" s="122"/>
      <c r="AQ17" s="147">
        <f t="shared" ca="1" si="20"/>
        <v>0</v>
      </c>
      <c r="AR17" s="122"/>
      <c r="AS17" s="147">
        <f t="shared" ca="1" si="21"/>
        <v>0</v>
      </c>
      <c r="AT17" s="122"/>
      <c r="AU17" s="147">
        <f t="shared" ca="1" si="22"/>
        <v>0</v>
      </c>
      <c r="AV17" s="104"/>
      <c r="AW17" s="100">
        <f t="shared" ca="1" si="23"/>
        <v>0</v>
      </c>
      <c r="AX17" s="171"/>
      <c r="AY17" s="140">
        <f t="shared" ca="1" si="24"/>
        <v>0</v>
      </c>
      <c r="AZ17" s="83">
        <f t="shared" ca="1" si="1"/>
        <v>0</v>
      </c>
    </row>
    <row r="18" spans="1:52" ht="15" customHeight="1">
      <c r="A18" s="91" t="s">
        <v>231</v>
      </c>
      <c r="B18" t="s">
        <v>66</v>
      </c>
      <c r="C18" s="4" t="s">
        <v>4</v>
      </c>
      <c r="D18" s="19">
        <f t="shared" si="0"/>
        <v>140</v>
      </c>
      <c r="E18" s="20">
        <f t="shared" si="2"/>
        <v>0</v>
      </c>
      <c r="F18" s="107"/>
      <c r="G18" s="100">
        <f t="shared" si="3"/>
        <v>0</v>
      </c>
      <c r="H18" s="122"/>
      <c r="I18" s="147">
        <f t="shared" si="3"/>
        <v>0</v>
      </c>
      <c r="J18" s="122"/>
      <c r="K18" s="147">
        <f t="shared" si="4"/>
        <v>0</v>
      </c>
      <c r="L18" s="122"/>
      <c r="M18" s="147">
        <f t="shared" si="5"/>
        <v>0</v>
      </c>
      <c r="N18" s="122"/>
      <c r="O18" s="147">
        <f t="shared" si="6"/>
        <v>0</v>
      </c>
      <c r="P18" s="104"/>
      <c r="Q18" s="100">
        <f t="shared" si="7"/>
        <v>0</v>
      </c>
      <c r="R18" s="183"/>
      <c r="S18" s="184">
        <f t="shared" si="8"/>
        <v>0</v>
      </c>
      <c r="T18" s="183"/>
      <c r="U18" s="184">
        <f t="shared" si="9"/>
        <v>0</v>
      </c>
      <c r="V18" s="183"/>
      <c r="W18" s="184">
        <f t="shared" si="10"/>
        <v>0</v>
      </c>
      <c r="X18" s="183"/>
      <c r="Y18" s="184">
        <f t="shared" si="11"/>
        <v>0</v>
      </c>
      <c r="Z18" s="183"/>
      <c r="AA18" s="184">
        <f t="shared" si="12"/>
        <v>0</v>
      </c>
      <c r="AB18" s="104"/>
      <c r="AC18" s="100">
        <f t="shared" si="13"/>
        <v>0</v>
      </c>
      <c r="AD18" s="122"/>
      <c r="AE18" s="147">
        <f t="shared" si="14"/>
        <v>0</v>
      </c>
      <c r="AF18" s="122"/>
      <c r="AG18" s="147">
        <f t="shared" si="15"/>
        <v>0</v>
      </c>
      <c r="AH18" s="122"/>
      <c r="AI18" s="147">
        <f t="shared" si="16"/>
        <v>0</v>
      </c>
      <c r="AJ18" s="288"/>
      <c r="AK18" s="147">
        <f t="shared" si="17"/>
        <v>0</v>
      </c>
      <c r="AL18" s="288"/>
      <c r="AM18" s="147">
        <f t="shared" si="18"/>
        <v>0</v>
      </c>
      <c r="AN18" s="288"/>
      <c r="AO18" s="147">
        <f t="shared" si="19"/>
        <v>0</v>
      </c>
      <c r="AP18" s="122"/>
      <c r="AQ18" s="147">
        <f t="shared" si="20"/>
        <v>0</v>
      </c>
      <c r="AR18" s="122"/>
      <c r="AS18" s="147">
        <f t="shared" si="21"/>
        <v>0</v>
      </c>
      <c r="AT18" s="122"/>
      <c r="AU18" s="147">
        <f t="shared" si="22"/>
        <v>0</v>
      </c>
      <c r="AV18" s="104"/>
      <c r="AW18" s="100">
        <f t="shared" si="23"/>
        <v>0</v>
      </c>
      <c r="AX18" s="171"/>
      <c r="AY18" s="140">
        <f>IF($D18="",0,$D18*AX18)</f>
        <v>0</v>
      </c>
      <c r="AZ18" s="83">
        <f t="shared" si="1"/>
        <v>0</v>
      </c>
    </row>
    <row r="19" spans="1:52" ht="15" customHeight="1">
      <c r="A19" s="91" t="s">
        <v>152</v>
      </c>
      <c r="B19" t="str">
        <f>IF($A19="","",INDEX('MA-Liste'!$D:$D,MATCH($A19,'MA-Liste'!$M:$M,FALSE)))</f>
        <v>AeBo</v>
      </c>
      <c r="C19" s="4" t="str">
        <f ca="1">IF($A19="","",INDEX(INDIRECT("'MA-Liste'!"&amp;$C$11),MATCH($A19,'MA-Liste'!$M:$M,FALSE)))</f>
        <v>B</v>
      </c>
      <c r="D19" s="19">
        <f t="shared" ca="1" si="0"/>
        <v>140</v>
      </c>
      <c r="E19" s="20">
        <f t="shared" si="2"/>
        <v>20.25</v>
      </c>
      <c r="F19" s="107"/>
      <c r="G19" s="100">
        <f t="shared" ca="1" si="3"/>
        <v>0</v>
      </c>
      <c r="H19" s="122"/>
      <c r="I19" s="147">
        <f t="shared" ca="1" si="3"/>
        <v>0</v>
      </c>
      <c r="J19" s="122"/>
      <c r="K19" s="147">
        <f t="shared" ca="1" si="4"/>
        <v>0</v>
      </c>
      <c r="L19" s="122"/>
      <c r="M19" s="147">
        <f t="shared" ca="1" si="5"/>
        <v>0</v>
      </c>
      <c r="N19" s="122">
        <v>14</v>
      </c>
      <c r="O19" s="147">
        <f t="shared" ca="1" si="6"/>
        <v>1960</v>
      </c>
      <c r="P19" s="104"/>
      <c r="Q19" s="100">
        <f t="shared" ca="1" si="7"/>
        <v>0</v>
      </c>
      <c r="R19" s="183"/>
      <c r="S19" s="184">
        <f t="shared" ca="1" si="8"/>
        <v>0</v>
      </c>
      <c r="T19" s="183"/>
      <c r="U19" s="184">
        <f t="shared" ca="1" si="9"/>
        <v>0</v>
      </c>
      <c r="V19" s="122"/>
      <c r="W19" s="147">
        <f t="shared" ca="1" si="10"/>
        <v>0</v>
      </c>
      <c r="X19" s="122"/>
      <c r="Y19" s="147">
        <f t="shared" ca="1" si="11"/>
        <v>0</v>
      </c>
      <c r="Z19" s="122"/>
      <c r="AA19" s="147">
        <f t="shared" ca="1" si="12"/>
        <v>0</v>
      </c>
      <c r="AB19" s="104"/>
      <c r="AC19" s="100">
        <f t="shared" ca="1" si="13"/>
        <v>0</v>
      </c>
      <c r="AD19" s="122"/>
      <c r="AE19" s="147">
        <f t="shared" ca="1" si="14"/>
        <v>0</v>
      </c>
      <c r="AF19" s="122"/>
      <c r="AG19" s="147">
        <f t="shared" ca="1" si="15"/>
        <v>0</v>
      </c>
      <c r="AH19" s="122">
        <v>6.25</v>
      </c>
      <c r="AI19" s="147">
        <f t="shared" ca="1" si="16"/>
        <v>875</v>
      </c>
      <c r="AJ19" s="288"/>
      <c r="AK19" s="147">
        <f t="shared" ca="1" si="17"/>
        <v>0</v>
      </c>
      <c r="AL19" s="288"/>
      <c r="AM19" s="147">
        <f t="shared" ca="1" si="18"/>
        <v>0</v>
      </c>
      <c r="AN19" s="288"/>
      <c r="AO19" s="147">
        <f t="shared" ca="1" si="19"/>
        <v>0</v>
      </c>
      <c r="AP19" s="122"/>
      <c r="AQ19" s="147">
        <f t="shared" ca="1" si="20"/>
        <v>0</v>
      </c>
      <c r="AR19" s="122"/>
      <c r="AS19" s="147">
        <f t="shared" ca="1" si="21"/>
        <v>0</v>
      </c>
      <c r="AT19" s="122"/>
      <c r="AU19" s="147">
        <f t="shared" ca="1" si="22"/>
        <v>0</v>
      </c>
      <c r="AV19" s="104"/>
      <c r="AW19" s="100">
        <f t="shared" ca="1" si="23"/>
        <v>0</v>
      </c>
      <c r="AX19" s="171"/>
      <c r="AY19" s="140">
        <f ca="1">IF($D19="",0,$D19*AX19)</f>
        <v>0</v>
      </c>
      <c r="AZ19" s="83">
        <f t="shared" ca="1" si="1"/>
        <v>2835</v>
      </c>
    </row>
    <row r="20" spans="1:52" ht="15" customHeight="1">
      <c r="A20" s="91" t="s">
        <v>165</v>
      </c>
      <c r="B20" t="str">
        <f>IF($A20="","",INDEX('MA-Liste'!$D:$D,MATCH($A20,'MA-Liste'!$M:$M,FALSE)))</f>
        <v>AeBo</v>
      </c>
      <c r="C20" s="4" t="str">
        <f ca="1">IF($A20="","",INDEX(INDIRECT("'MA-Liste'!"&amp;$C$11),MATCH($A20,'MA-Liste'!$M:$M,FALSE)))</f>
        <v>D</v>
      </c>
      <c r="D20" s="19">
        <f t="shared" ca="1" si="0"/>
        <v>100</v>
      </c>
      <c r="E20" s="20">
        <f t="shared" si="2"/>
        <v>0</v>
      </c>
      <c r="F20" s="107"/>
      <c r="G20" s="100">
        <f t="shared" ca="1" si="3"/>
        <v>0</v>
      </c>
      <c r="H20" s="122"/>
      <c r="I20" s="147">
        <f t="shared" ca="1" si="3"/>
        <v>0</v>
      </c>
      <c r="J20" s="122"/>
      <c r="K20" s="147">
        <f t="shared" ca="1" si="4"/>
        <v>0</v>
      </c>
      <c r="L20" s="122"/>
      <c r="M20" s="147">
        <f t="shared" ca="1" si="5"/>
        <v>0</v>
      </c>
      <c r="N20" s="122"/>
      <c r="O20" s="147">
        <f t="shared" ca="1" si="6"/>
        <v>0</v>
      </c>
      <c r="P20" s="104"/>
      <c r="Q20" s="100">
        <f t="shared" ca="1" si="7"/>
        <v>0</v>
      </c>
      <c r="R20" s="183"/>
      <c r="S20" s="184">
        <f t="shared" ca="1" si="8"/>
        <v>0</v>
      </c>
      <c r="T20" s="183"/>
      <c r="U20" s="184">
        <f t="shared" ca="1" si="9"/>
        <v>0</v>
      </c>
      <c r="V20" s="122"/>
      <c r="W20" s="147">
        <f t="shared" ca="1" si="10"/>
        <v>0</v>
      </c>
      <c r="X20" s="122"/>
      <c r="Y20" s="147">
        <f t="shared" ca="1" si="11"/>
        <v>0</v>
      </c>
      <c r="Z20" s="122"/>
      <c r="AA20" s="184">
        <f t="shared" ca="1" si="12"/>
        <v>0</v>
      </c>
      <c r="AB20" s="104"/>
      <c r="AC20" s="100">
        <f t="shared" ca="1" si="13"/>
        <v>0</v>
      </c>
      <c r="AD20" s="122"/>
      <c r="AE20" s="147">
        <f t="shared" ca="1" si="14"/>
        <v>0</v>
      </c>
      <c r="AF20" s="122"/>
      <c r="AG20" s="147">
        <f t="shared" ca="1" si="15"/>
        <v>0</v>
      </c>
      <c r="AH20" s="122"/>
      <c r="AI20" s="147">
        <f t="shared" ca="1" si="16"/>
        <v>0</v>
      </c>
      <c r="AJ20" s="288"/>
      <c r="AK20" s="147">
        <f t="shared" ca="1" si="17"/>
        <v>0</v>
      </c>
      <c r="AL20" s="288"/>
      <c r="AM20" s="147">
        <f t="shared" ca="1" si="18"/>
        <v>0</v>
      </c>
      <c r="AN20" s="288"/>
      <c r="AO20" s="147">
        <f t="shared" ca="1" si="19"/>
        <v>0</v>
      </c>
      <c r="AP20" s="122"/>
      <c r="AQ20" s="147">
        <f t="shared" ca="1" si="20"/>
        <v>0</v>
      </c>
      <c r="AR20" s="122"/>
      <c r="AS20" s="147">
        <f t="shared" ca="1" si="21"/>
        <v>0</v>
      </c>
      <c r="AT20" s="122"/>
      <c r="AU20" s="147">
        <f t="shared" ca="1" si="22"/>
        <v>0</v>
      </c>
      <c r="AV20" s="104"/>
      <c r="AW20" s="100">
        <f t="shared" ca="1" si="23"/>
        <v>0</v>
      </c>
      <c r="AX20" s="171"/>
      <c r="AY20" s="140">
        <f t="shared" ca="1" si="24"/>
        <v>0</v>
      </c>
      <c r="AZ20" s="83">
        <f t="shared" ca="1" si="1"/>
        <v>0</v>
      </c>
    </row>
    <row r="21" spans="1:52" ht="15" customHeight="1">
      <c r="A21" s="91" t="s">
        <v>365</v>
      </c>
      <c r="B21" t="str">
        <f>IF($A21="","",INDEX('MA-Liste'!$D:$D,MATCH($A21,'MA-Liste'!$M:$M,FALSE)))</f>
        <v>AeBo</v>
      </c>
      <c r="C21" s="4" t="str">
        <f ca="1">IF($A21="","",INDEX(INDIRECT("'MA-Liste'!"&amp;$C$11),MATCH($A21,'MA-Liste'!$M:$M,FALSE)))</f>
        <v>D</v>
      </c>
      <c r="D21" s="19">
        <f t="shared" ca="1" si="0"/>
        <v>100</v>
      </c>
      <c r="E21" s="20">
        <f t="shared" si="2"/>
        <v>0</v>
      </c>
      <c r="F21" s="107"/>
      <c r="G21" s="100">
        <f t="shared" ca="1" si="3"/>
        <v>0</v>
      </c>
      <c r="H21" s="122"/>
      <c r="I21" s="147">
        <f t="shared" ca="1" si="3"/>
        <v>0</v>
      </c>
      <c r="J21" s="122"/>
      <c r="K21" s="147">
        <f t="shared" ca="1" si="4"/>
        <v>0</v>
      </c>
      <c r="L21" s="122"/>
      <c r="M21" s="147">
        <f t="shared" ca="1" si="5"/>
        <v>0</v>
      </c>
      <c r="N21" s="122"/>
      <c r="O21" s="147">
        <f t="shared" ca="1" si="6"/>
        <v>0</v>
      </c>
      <c r="P21" s="104"/>
      <c r="Q21" s="100">
        <f t="shared" ca="1" si="7"/>
        <v>0</v>
      </c>
      <c r="R21" s="183"/>
      <c r="S21" s="184">
        <f t="shared" ca="1" si="8"/>
        <v>0</v>
      </c>
      <c r="T21" s="183"/>
      <c r="U21" s="184">
        <f t="shared" ca="1" si="9"/>
        <v>0</v>
      </c>
      <c r="V21" s="122"/>
      <c r="W21" s="147">
        <f t="shared" ca="1" si="10"/>
        <v>0</v>
      </c>
      <c r="X21" s="122"/>
      <c r="Y21" s="147">
        <f t="shared" ca="1" si="11"/>
        <v>0</v>
      </c>
      <c r="Z21" s="122"/>
      <c r="AA21" s="184">
        <f t="shared" ca="1" si="12"/>
        <v>0</v>
      </c>
      <c r="AB21" s="104"/>
      <c r="AC21" s="100">
        <f t="shared" ca="1" si="13"/>
        <v>0</v>
      </c>
      <c r="AD21" s="122"/>
      <c r="AE21" s="147">
        <f t="shared" ca="1" si="14"/>
        <v>0</v>
      </c>
      <c r="AF21" s="122"/>
      <c r="AG21" s="147">
        <f t="shared" ca="1" si="15"/>
        <v>0</v>
      </c>
      <c r="AH21" s="122"/>
      <c r="AI21" s="147">
        <f t="shared" ca="1" si="16"/>
        <v>0</v>
      </c>
      <c r="AJ21" s="288"/>
      <c r="AK21" s="147">
        <f t="shared" ca="1" si="17"/>
        <v>0</v>
      </c>
      <c r="AL21" s="288"/>
      <c r="AM21" s="147">
        <f t="shared" ca="1" si="18"/>
        <v>0</v>
      </c>
      <c r="AN21" s="288"/>
      <c r="AO21" s="147">
        <f t="shared" ca="1" si="19"/>
        <v>0</v>
      </c>
      <c r="AP21" s="122"/>
      <c r="AQ21" s="147">
        <f t="shared" ca="1" si="20"/>
        <v>0</v>
      </c>
      <c r="AR21" s="122"/>
      <c r="AS21" s="147">
        <f t="shared" ca="1" si="21"/>
        <v>0</v>
      </c>
      <c r="AT21" s="122"/>
      <c r="AU21" s="147">
        <f t="shared" ca="1" si="22"/>
        <v>0</v>
      </c>
      <c r="AV21" s="104"/>
      <c r="AW21" s="100">
        <f t="shared" ca="1" si="23"/>
        <v>0</v>
      </c>
      <c r="AX21" s="171"/>
      <c r="AY21" s="140">
        <f t="shared" ca="1" si="24"/>
        <v>0</v>
      </c>
      <c r="AZ21" s="83">
        <f t="shared" ca="1" si="1"/>
        <v>0</v>
      </c>
    </row>
    <row r="22" spans="1:52" ht="15" customHeight="1">
      <c r="A22" s="91" t="s">
        <v>460</v>
      </c>
      <c r="B22" t="str">
        <f>IF($A22="","",INDEX('MA-Liste'!$D:$D,MATCH($A22,'MA-Liste'!$M:$M,FALSE)))</f>
        <v>AeBo</v>
      </c>
      <c r="C22" s="4" t="str">
        <f ca="1">IF($A22="","",INDEX(INDIRECT("'MA-Liste'!"&amp;$C$11),MATCH($A22,'MA-Liste'!$M:$M,FALSE)))</f>
        <v>C</v>
      </c>
      <c r="D22" s="19">
        <f t="shared" ca="1" si="0"/>
        <v>118</v>
      </c>
      <c r="E22" s="20">
        <f t="shared" si="2"/>
        <v>22.25</v>
      </c>
      <c r="F22" s="107"/>
      <c r="G22" s="100">
        <f t="shared" ca="1" si="3"/>
        <v>0</v>
      </c>
      <c r="H22" s="122"/>
      <c r="I22" s="147">
        <f t="shared" ca="1" si="3"/>
        <v>0</v>
      </c>
      <c r="J22" s="122"/>
      <c r="K22" s="147">
        <f t="shared" ca="1" si="4"/>
        <v>0</v>
      </c>
      <c r="L22" s="122"/>
      <c r="M22" s="147">
        <f t="shared" ca="1" si="5"/>
        <v>0</v>
      </c>
      <c r="N22" s="122"/>
      <c r="O22" s="147">
        <f t="shared" ca="1" si="6"/>
        <v>0</v>
      </c>
      <c r="P22" s="104"/>
      <c r="Q22" s="100">
        <f t="shared" ca="1" si="7"/>
        <v>0</v>
      </c>
      <c r="R22" s="183"/>
      <c r="S22" s="184">
        <f t="shared" ca="1" si="8"/>
        <v>0</v>
      </c>
      <c r="T22" s="183"/>
      <c r="U22" s="184">
        <f t="shared" ca="1" si="9"/>
        <v>0</v>
      </c>
      <c r="V22" s="122"/>
      <c r="W22" s="147">
        <f t="shared" ca="1" si="10"/>
        <v>0</v>
      </c>
      <c r="X22" s="122"/>
      <c r="Y22" s="147">
        <f t="shared" ca="1" si="11"/>
        <v>0</v>
      </c>
      <c r="Z22" s="122"/>
      <c r="AA22" s="184">
        <f t="shared" ca="1" si="12"/>
        <v>0</v>
      </c>
      <c r="AB22" s="104"/>
      <c r="AC22" s="100">
        <f t="shared" ca="1" si="13"/>
        <v>0</v>
      </c>
      <c r="AD22" s="122"/>
      <c r="AE22" s="147">
        <f t="shared" ca="1" si="14"/>
        <v>0</v>
      </c>
      <c r="AF22" s="122"/>
      <c r="AG22" s="147">
        <f t="shared" ca="1" si="15"/>
        <v>0</v>
      </c>
      <c r="AH22" s="122">
        <v>22.25</v>
      </c>
      <c r="AI22" s="147">
        <f t="shared" ca="1" si="16"/>
        <v>2625.5</v>
      </c>
      <c r="AJ22" s="288"/>
      <c r="AK22" s="147">
        <f t="shared" ca="1" si="17"/>
        <v>0</v>
      </c>
      <c r="AL22" s="288"/>
      <c r="AM22" s="147">
        <f t="shared" ca="1" si="18"/>
        <v>0</v>
      </c>
      <c r="AN22" s="288"/>
      <c r="AO22" s="147">
        <f t="shared" ca="1" si="19"/>
        <v>0</v>
      </c>
      <c r="AP22" s="122"/>
      <c r="AQ22" s="147">
        <f t="shared" ca="1" si="20"/>
        <v>0</v>
      </c>
      <c r="AR22" s="122"/>
      <c r="AS22" s="147">
        <f t="shared" ca="1" si="21"/>
        <v>0</v>
      </c>
      <c r="AT22" s="122"/>
      <c r="AU22" s="147">
        <f t="shared" ca="1" si="22"/>
        <v>0</v>
      </c>
      <c r="AV22" s="104"/>
      <c r="AW22" s="100">
        <f t="shared" ca="1" si="23"/>
        <v>0</v>
      </c>
      <c r="AX22" s="171"/>
      <c r="AY22" s="140">
        <f t="shared" ca="1" si="24"/>
        <v>0</v>
      </c>
      <c r="AZ22" s="83">
        <f t="shared" ca="1" si="1"/>
        <v>2625.5</v>
      </c>
    </row>
    <row r="23" spans="1:52" ht="15" customHeight="1">
      <c r="A23" s="91" t="s">
        <v>169</v>
      </c>
      <c r="B23" t="str">
        <f>IF($A23="","",INDEX('MA-Liste'!$D:$D,MATCH($A23,'MA-Liste'!$M:$M,FALSE)))</f>
        <v>AeBo</v>
      </c>
      <c r="C23" s="4" t="str">
        <f ca="1">IF($A23="","",INDEX(INDIRECT("'MA-Liste'!"&amp;$C$11),MATCH($A23,'MA-Liste'!$M:$M,FALSE)))</f>
        <v>D</v>
      </c>
      <c r="D23" s="19">
        <f t="shared" ca="1" si="0"/>
        <v>100</v>
      </c>
      <c r="E23" s="20">
        <f t="shared" si="2"/>
        <v>0</v>
      </c>
      <c r="F23" s="107"/>
      <c r="G23" s="100">
        <f t="shared" ca="1" si="3"/>
        <v>0</v>
      </c>
      <c r="H23" s="122"/>
      <c r="I23" s="147">
        <f t="shared" ca="1" si="3"/>
        <v>0</v>
      </c>
      <c r="J23" s="122"/>
      <c r="K23" s="147">
        <f t="shared" ca="1" si="4"/>
        <v>0</v>
      </c>
      <c r="L23" s="122"/>
      <c r="M23" s="147">
        <f t="shared" ca="1" si="5"/>
        <v>0</v>
      </c>
      <c r="N23" s="122"/>
      <c r="O23" s="147">
        <f t="shared" ca="1" si="6"/>
        <v>0</v>
      </c>
      <c r="P23" s="104"/>
      <c r="Q23" s="100">
        <f t="shared" ca="1" si="7"/>
        <v>0</v>
      </c>
      <c r="R23" s="183"/>
      <c r="S23" s="184">
        <f t="shared" ca="1" si="8"/>
        <v>0</v>
      </c>
      <c r="T23" s="183"/>
      <c r="U23" s="184">
        <f t="shared" ca="1" si="9"/>
        <v>0</v>
      </c>
      <c r="V23" s="122"/>
      <c r="W23" s="147">
        <f t="shared" ca="1" si="10"/>
        <v>0</v>
      </c>
      <c r="X23" s="122"/>
      <c r="Y23" s="147">
        <f t="shared" ca="1" si="11"/>
        <v>0</v>
      </c>
      <c r="Z23" s="122"/>
      <c r="AA23" s="184">
        <f t="shared" ca="1" si="12"/>
        <v>0</v>
      </c>
      <c r="AB23" s="104"/>
      <c r="AC23" s="100">
        <f t="shared" ca="1" si="13"/>
        <v>0</v>
      </c>
      <c r="AD23" s="122"/>
      <c r="AE23" s="147">
        <f t="shared" ca="1" si="14"/>
        <v>0</v>
      </c>
      <c r="AF23" s="122"/>
      <c r="AG23" s="147">
        <f t="shared" ca="1" si="15"/>
        <v>0</v>
      </c>
      <c r="AH23" s="122"/>
      <c r="AI23" s="147">
        <f t="shared" ca="1" si="16"/>
        <v>0</v>
      </c>
      <c r="AJ23" s="288"/>
      <c r="AK23" s="147">
        <f t="shared" ca="1" si="17"/>
        <v>0</v>
      </c>
      <c r="AL23" s="288"/>
      <c r="AM23" s="147">
        <f t="shared" ca="1" si="18"/>
        <v>0</v>
      </c>
      <c r="AN23" s="288"/>
      <c r="AO23" s="147">
        <f t="shared" ca="1" si="19"/>
        <v>0</v>
      </c>
      <c r="AP23" s="122"/>
      <c r="AQ23" s="147">
        <f t="shared" ca="1" si="20"/>
        <v>0</v>
      </c>
      <c r="AR23" s="122"/>
      <c r="AS23" s="147">
        <f t="shared" ca="1" si="21"/>
        <v>0</v>
      </c>
      <c r="AT23" s="122"/>
      <c r="AU23" s="147">
        <f t="shared" ca="1" si="22"/>
        <v>0</v>
      </c>
      <c r="AV23" s="104"/>
      <c r="AW23" s="100">
        <f t="shared" ca="1" si="23"/>
        <v>0</v>
      </c>
      <c r="AX23" s="171"/>
      <c r="AY23" s="140">
        <f t="shared" ca="1" si="24"/>
        <v>0</v>
      </c>
      <c r="AZ23" s="83">
        <f t="shared" ca="1" si="1"/>
        <v>0</v>
      </c>
    </row>
    <row r="24" spans="1:52" ht="15" customHeight="1">
      <c r="A24" s="91" t="s">
        <v>170</v>
      </c>
      <c r="B24" t="str">
        <f>IF($A24="","",INDEX('MA-Liste'!$D:$D,MATCH($A24,'MA-Liste'!$M:$M,FALSE)))</f>
        <v>AeBo</v>
      </c>
      <c r="C24" s="4" t="str">
        <f ca="1">IF($A24="","",INDEX(INDIRECT("'MA-Liste'!"&amp;$C$11),MATCH($A24,'MA-Liste'!$M:$M,FALSE)))</f>
        <v>D</v>
      </c>
      <c r="D24" s="19">
        <f t="shared" ca="1" si="0"/>
        <v>100</v>
      </c>
      <c r="E24" s="20">
        <f t="shared" si="2"/>
        <v>0</v>
      </c>
      <c r="F24" s="107"/>
      <c r="G24" s="100">
        <f t="shared" ca="1" si="3"/>
        <v>0</v>
      </c>
      <c r="H24" s="122"/>
      <c r="I24" s="147">
        <f t="shared" ca="1" si="3"/>
        <v>0</v>
      </c>
      <c r="J24" s="122"/>
      <c r="K24" s="147">
        <f t="shared" ca="1" si="4"/>
        <v>0</v>
      </c>
      <c r="L24" s="122"/>
      <c r="M24" s="147">
        <f t="shared" ca="1" si="5"/>
        <v>0</v>
      </c>
      <c r="N24" s="122"/>
      <c r="O24" s="147">
        <f t="shared" ca="1" si="6"/>
        <v>0</v>
      </c>
      <c r="P24" s="104"/>
      <c r="Q24" s="100">
        <f t="shared" ca="1" si="7"/>
        <v>0</v>
      </c>
      <c r="R24" s="183"/>
      <c r="S24" s="184">
        <f t="shared" ca="1" si="8"/>
        <v>0</v>
      </c>
      <c r="T24" s="183"/>
      <c r="U24" s="184">
        <f t="shared" ca="1" si="9"/>
        <v>0</v>
      </c>
      <c r="V24" s="122"/>
      <c r="W24" s="147">
        <f t="shared" ca="1" si="10"/>
        <v>0</v>
      </c>
      <c r="X24" s="122"/>
      <c r="Y24" s="147">
        <f t="shared" ca="1" si="11"/>
        <v>0</v>
      </c>
      <c r="Z24" s="122"/>
      <c r="AA24" s="184">
        <f t="shared" ca="1" si="12"/>
        <v>0</v>
      </c>
      <c r="AB24" s="104"/>
      <c r="AC24" s="100">
        <f t="shared" ca="1" si="13"/>
        <v>0</v>
      </c>
      <c r="AD24" s="122"/>
      <c r="AE24" s="147">
        <f t="shared" ca="1" si="14"/>
        <v>0</v>
      </c>
      <c r="AF24" s="122"/>
      <c r="AG24" s="147">
        <f t="shared" ca="1" si="15"/>
        <v>0</v>
      </c>
      <c r="AH24" s="122"/>
      <c r="AI24" s="147">
        <f t="shared" ca="1" si="16"/>
        <v>0</v>
      </c>
      <c r="AJ24" s="288"/>
      <c r="AK24" s="147">
        <f t="shared" ca="1" si="17"/>
        <v>0</v>
      </c>
      <c r="AL24" s="288"/>
      <c r="AM24" s="147">
        <f t="shared" ca="1" si="18"/>
        <v>0</v>
      </c>
      <c r="AN24" s="288"/>
      <c r="AO24" s="147">
        <f t="shared" ca="1" si="19"/>
        <v>0</v>
      </c>
      <c r="AP24" s="122"/>
      <c r="AQ24" s="147">
        <f t="shared" ca="1" si="20"/>
        <v>0</v>
      </c>
      <c r="AR24" s="122"/>
      <c r="AS24" s="147">
        <f t="shared" ca="1" si="21"/>
        <v>0</v>
      </c>
      <c r="AT24" s="122"/>
      <c r="AU24" s="147">
        <f t="shared" ca="1" si="22"/>
        <v>0</v>
      </c>
      <c r="AV24" s="104"/>
      <c r="AW24" s="100">
        <f t="shared" ca="1" si="23"/>
        <v>0</v>
      </c>
      <c r="AX24" s="171"/>
      <c r="AY24" s="140">
        <f t="shared" ca="1" si="24"/>
        <v>0</v>
      </c>
      <c r="AZ24" s="83">
        <f t="shared" ca="1" si="1"/>
        <v>0</v>
      </c>
    </row>
    <row r="25" spans="1:52" ht="15" customHeight="1">
      <c r="A25" s="91" t="s">
        <v>444</v>
      </c>
      <c r="B25" t="str">
        <f>IF($A25="","",INDEX('MA-Liste'!$D:$D,MATCH($A25,'MA-Liste'!$M:$M,FALSE)))</f>
        <v>AeBo</v>
      </c>
      <c r="C25" s="4" t="str">
        <f ca="1">IF($A25="","",INDEX(INDIRECT("'MA-Liste'!"&amp;$C$11),MATCH($A25,'MA-Liste'!$M:$M,FALSE)))</f>
        <v>C</v>
      </c>
      <c r="D25" s="19">
        <f t="shared" ca="1" si="0"/>
        <v>118</v>
      </c>
      <c r="E25" s="20">
        <f t="shared" si="2"/>
        <v>0</v>
      </c>
      <c r="F25" s="107"/>
      <c r="G25" s="100">
        <f t="shared" ca="1" si="3"/>
        <v>0</v>
      </c>
      <c r="H25" s="122"/>
      <c r="I25" s="147">
        <f t="shared" ca="1" si="3"/>
        <v>0</v>
      </c>
      <c r="J25" s="122"/>
      <c r="K25" s="147">
        <f t="shared" ca="1" si="4"/>
        <v>0</v>
      </c>
      <c r="L25" s="122"/>
      <c r="M25" s="147">
        <f t="shared" ca="1" si="5"/>
        <v>0</v>
      </c>
      <c r="N25" s="122"/>
      <c r="O25" s="147">
        <f t="shared" ca="1" si="6"/>
        <v>0</v>
      </c>
      <c r="P25" s="104"/>
      <c r="Q25" s="100">
        <f t="shared" ca="1" si="7"/>
        <v>0</v>
      </c>
      <c r="R25" s="183"/>
      <c r="S25" s="184">
        <f t="shared" ca="1" si="8"/>
        <v>0</v>
      </c>
      <c r="T25" s="183"/>
      <c r="U25" s="184">
        <f t="shared" ca="1" si="9"/>
        <v>0</v>
      </c>
      <c r="V25" s="122"/>
      <c r="W25" s="147">
        <f t="shared" ca="1" si="10"/>
        <v>0</v>
      </c>
      <c r="X25" s="122"/>
      <c r="Y25" s="147">
        <f t="shared" ca="1" si="11"/>
        <v>0</v>
      </c>
      <c r="Z25" s="122"/>
      <c r="AA25" s="184">
        <f t="shared" ca="1" si="12"/>
        <v>0</v>
      </c>
      <c r="AB25" s="104"/>
      <c r="AC25" s="100">
        <f t="shared" ca="1" si="13"/>
        <v>0</v>
      </c>
      <c r="AD25" s="122"/>
      <c r="AE25" s="147">
        <f t="shared" ca="1" si="14"/>
        <v>0</v>
      </c>
      <c r="AF25" s="122"/>
      <c r="AG25" s="147">
        <f t="shared" ca="1" si="15"/>
        <v>0</v>
      </c>
      <c r="AH25" s="122"/>
      <c r="AI25" s="147">
        <f t="shared" ca="1" si="16"/>
        <v>0</v>
      </c>
      <c r="AJ25" s="288"/>
      <c r="AK25" s="147">
        <f t="shared" ca="1" si="17"/>
        <v>0</v>
      </c>
      <c r="AL25" s="288"/>
      <c r="AM25" s="147">
        <f t="shared" ca="1" si="18"/>
        <v>0</v>
      </c>
      <c r="AN25" s="288"/>
      <c r="AO25" s="147">
        <f t="shared" ca="1" si="19"/>
        <v>0</v>
      </c>
      <c r="AP25" s="122"/>
      <c r="AQ25" s="147">
        <f t="shared" ca="1" si="20"/>
        <v>0</v>
      </c>
      <c r="AR25" s="122"/>
      <c r="AS25" s="147">
        <f t="shared" ca="1" si="21"/>
        <v>0</v>
      </c>
      <c r="AT25" s="122"/>
      <c r="AU25" s="147">
        <f t="shared" ca="1" si="22"/>
        <v>0</v>
      </c>
      <c r="AV25" s="104"/>
      <c r="AW25" s="100">
        <f t="shared" ca="1" si="23"/>
        <v>0</v>
      </c>
      <c r="AX25" s="171"/>
      <c r="AY25" s="140">
        <f t="shared" ca="1" si="24"/>
        <v>0</v>
      </c>
      <c r="AZ25" s="83">
        <f t="shared" ca="1" si="1"/>
        <v>0</v>
      </c>
    </row>
    <row r="26" spans="1:52" ht="15" customHeight="1">
      <c r="A26" s="91" t="s">
        <v>171</v>
      </c>
      <c r="B26" t="str">
        <f>IF($A26="","",INDEX('MA-Liste'!$D:$D,MATCH($A26,'MA-Liste'!$M:$M,FALSE)))</f>
        <v>AeBo</v>
      </c>
      <c r="C26" s="4" t="str">
        <f ca="1">IF($A26="","",INDEX(INDIRECT("'MA-Liste'!"&amp;$C$11),MATCH($A26,'MA-Liste'!$M:$M,FALSE)))</f>
        <v>D</v>
      </c>
      <c r="D26" s="19">
        <f t="shared" ca="1" si="0"/>
        <v>100</v>
      </c>
      <c r="E26" s="20">
        <f t="shared" si="2"/>
        <v>0</v>
      </c>
      <c r="F26" s="107"/>
      <c r="G26" s="100">
        <f t="shared" ca="1" si="3"/>
        <v>0</v>
      </c>
      <c r="H26" s="122"/>
      <c r="I26" s="147">
        <f t="shared" ca="1" si="3"/>
        <v>0</v>
      </c>
      <c r="J26" s="122"/>
      <c r="K26" s="147">
        <f t="shared" ca="1" si="4"/>
        <v>0</v>
      </c>
      <c r="L26" s="122"/>
      <c r="M26" s="147">
        <f t="shared" ca="1" si="5"/>
        <v>0</v>
      </c>
      <c r="N26" s="122"/>
      <c r="O26" s="147">
        <f t="shared" ca="1" si="6"/>
        <v>0</v>
      </c>
      <c r="P26" s="104"/>
      <c r="Q26" s="100">
        <f t="shared" ca="1" si="7"/>
        <v>0</v>
      </c>
      <c r="R26" s="183"/>
      <c r="S26" s="184">
        <f t="shared" ca="1" si="8"/>
        <v>0</v>
      </c>
      <c r="T26" s="183"/>
      <c r="U26" s="184">
        <f t="shared" ca="1" si="9"/>
        <v>0</v>
      </c>
      <c r="V26" s="122"/>
      <c r="W26" s="147">
        <f t="shared" ca="1" si="10"/>
        <v>0</v>
      </c>
      <c r="X26" s="122"/>
      <c r="Y26" s="147">
        <f t="shared" ca="1" si="11"/>
        <v>0</v>
      </c>
      <c r="Z26" s="122"/>
      <c r="AA26" s="184">
        <f t="shared" ca="1" si="12"/>
        <v>0</v>
      </c>
      <c r="AB26" s="104"/>
      <c r="AC26" s="100">
        <f t="shared" ca="1" si="13"/>
        <v>0</v>
      </c>
      <c r="AD26" s="122"/>
      <c r="AE26" s="147">
        <f t="shared" ca="1" si="14"/>
        <v>0</v>
      </c>
      <c r="AF26" s="122"/>
      <c r="AG26" s="147">
        <f t="shared" ca="1" si="15"/>
        <v>0</v>
      </c>
      <c r="AH26" s="122"/>
      <c r="AI26" s="147">
        <f t="shared" ca="1" si="16"/>
        <v>0</v>
      </c>
      <c r="AJ26" s="288"/>
      <c r="AK26" s="147">
        <f t="shared" ca="1" si="17"/>
        <v>0</v>
      </c>
      <c r="AL26" s="288"/>
      <c r="AM26" s="147">
        <f t="shared" ca="1" si="18"/>
        <v>0</v>
      </c>
      <c r="AN26" s="288"/>
      <c r="AO26" s="147">
        <f t="shared" ca="1" si="19"/>
        <v>0</v>
      </c>
      <c r="AP26" s="122"/>
      <c r="AQ26" s="147">
        <f t="shared" ca="1" si="20"/>
        <v>0</v>
      </c>
      <c r="AR26" s="122"/>
      <c r="AS26" s="147">
        <f t="shared" ca="1" si="21"/>
        <v>0</v>
      </c>
      <c r="AT26" s="122"/>
      <c r="AU26" s="147">
        <f t="shared" ca="1" si="22"/>
        <v>0</v>
      </c>
      <c r="AV26" s="104"/>
      <c r="AW26" s="100">
        <f t="shared" ca="1" si="23"/>
        <v>0</v>
      </c>
      <c r="AX26" s="171"/>
      <c r="AY26" s="140">
        <f t="shared" ca="1" si="24"/>
        <v>0</v>
      </c>
      <c r="AZ26" s="83">
        <f t="shared" ca="1" si="1"/>
        <v>0</v>
      </c>
    </row>
    <row r="27" spans="1:52" ht="15" customHeight="1">
      <c r="A27" s="91" t="s">
        <v>172</v>
      </c>
      <c r="B27" t="str">
        <f>IF($A27="","",INDEX('MA-Liste'!$D:$D,MATCH($A27,'MA-Liste'!$M:$M,FALSE)))</f>
        <v>AeBo</v>
      </c>
      <c r="C27" s="4" t="s">
        <v>8</v>
      </c>
      <c r="D27" s="19">
        <f t="shared" si="0"/>
        <v>60</v>
      </c>
      <c r="E27" s="20">
        <f t="shared" si="2"/>
        <v>0</v>
      </c>
      <c r="F27" s="107"/>
      <c r="G27" s="100">
        <f t="shared" si="3"/>
        <v>0</v>
      </c>
      <c r="H27" s="122"/>
      <c r="I27" s="147">
        <f t="shared" si="3"/>
        <v>0</v>
      </c>
      <c r="J27" s="122"/>
      <c r="K27" s="147">
        <f t="shared" si="4"/>
        <v>0</v>
      </c>
      <c r="L27" s="122"/>
      <c r="M27" s="147">
        <f t="shared" si="5"/>
        <v>0</v>
      </c>
      <c r="N27" s="122"/>
      <c r="O27" s="147">
        <f t="shared" si="6"/>
        <v>0</v>
      </c>
      <c r="P27" s="104"/>
      <c r="Q27" s="100">
        <f t="shared" si="7"/>
        <v>0</v>
      </c>
      <c r="R27" s="183"/>
      <c r="S27" s="184">
        <f t="shared" si="8"/>
        <v>0</v>
      </c>
      <c r="T27" s="183"/>
      <c r="U27" s="184">
        <f t="shared" si="9"/>
        <v>0</v>
      </c>
      <c r="V27" s="122"/>
      <c r="W27" s="147">
        <f t="shared" si="10"/>
        <v>0</v>
      </c>
      <c r="X27" s="122"/>
      <c r="Y27" s="147">
        <f t="shared" si="11"/>
        <v>0</v>
      </c>
      <c r="Z27" s="122"/>
      <c r="AA27" s="184">
        <f t="shared" si="12"/>
        <v>0</v>
      </c>
      <c r="AB27" s="104"/>
      <c r="AC27" s="100">
        <f t="shared" si="13"/>
        <v>0</v>
      </c>
      <c r="AD27" s="122"/>
      <c r="AE27" s="147">
        <f t="shared" si="14"/>
        <v>0</v>
      </c>
      <c r="AF27" s="122"/>
      <c r="AG27" s="147">
        <f t="shared" si="15"/>
        <v>0</v>
      </c>
      <c r="AH27" s="122"/>
      <c r="AI27" s="147">
        <f t="shared" si="16"/>
        <v>0</v>
      </c>
      <c r="AJ27" s="288"/>
      <c r="AK27" s="147">
        <f t="shared" si="17"/>
        <v>0</v>
      </c>
      <c r="AL27" s="288"/>
      <c r="AM27" s="147">
        <f t="shared" si="18"/>
        <v>0</v>
      </c>
      <c r="AN27" s="288"/>
      <c r="AO27" s="147">
        <f t="shared" si="19"/>
        <v>0</v>
      </c>
      <c r="AP27" s="122"/>
      <c r="AQ27" s="147">
        <f t="shared" si="20"/>
        <v>0</v>
      </c>
      <c r="AR27" s="122"/>
      <c r="AS27" s="147">
        <f t="shared" si="21"/>
        <v>0</v>
      </c>
      <c r="AT27" s="122"/>
      <c r="AU27" s="147">
        <f t="shared" si="22"/>
        <v>0</v>
      </c>
      <c r="AV27" s="104"/>
      <c r="AW27" s="100">
        <f t="shared" si="23"/>
        <v>0</v>
      </c>
      <c r="AX27" s="171"/>
      <c r="AY27" s="140">
        <f t="shared" si="24"/>
        <v>0</v>
      </c>
      <c r="AZ27" s="83">
        <f t="shared" si="1"/>
        <v>0</v>
      </c>
    </row>
    <row r="28" spans="1:52" ht="15" customHeight="1">
      <c r="A28" s="91" t="s">
        <v>151</v>
      </c>
      <c r="B28" t="str">
        <f>IF($A28="","",INDEX('MA-Liste'!$D:$D,MATCH($A28,'MA-Liste'!$M:$M,FALSE)))</f>
        <v>AeBo</v>
      </c>
      <c r="C28" s="4" t="str">
        <f ca="1">IF($A28="","",INDEX(INDIRECT("'MA-Liste'!"&amp;$C$11),MATCH($A28,'MA-Liste'!$M:$M,FALSE)))</f>
        <v>B</v>
      </c>
      <c r="D28" s="19">
        <f t="shared" ca="1" si="0"/>
        <v>140</v>
      </c>
      <c r="E28" s="20">
        <f t="shared" si="2"/>
        <v>0</v>
      </c>
      <c r="F28" s="107"/>
      <c r="G28" s="100">
        <f t="shared" ca="1" si="3"/>
        <v>0</v>
      </c>
      <c r="H28" s="122"/>
      <c r="I28" s="147">
        <f t="shared" ca="1" si="3"/>
        <v>0</v>
      </c>
      <c r="J28" s="122"/>
      <c r="K28" s="147">
        <f t="shared" ca="1" si="4"/>
        <v>0</v>
      </c>
      <c r="L28" s="122"/>
      <c r="M28" s="147">
        <f t="shared" ca="1" si="5"/>
        <v>0</v>
      </c>
      <c r="N28" s="122"/>
      <c r="O28" s="147">
        <f t="shared" ca="1" si="6"/>
        <v>0</v>
      </c>
      <c r="P28" s="104"/>
      <c r="Q28" s="100">
        <f t="shared" ca="1" si="7"/>
        <v>0</v>
      </c>
      <c r="R28" s="183"/>
      <c r="S28" s="184">
        <f t="shared" ca="1" si="8"/>
        <v>0</v>
      </c>
      <c r="T28" s="183"/>
      <c r="U28" s="184">
        <f t="shared" ca="1" si="9"/>
        <v>0</v>
      </c>
      <c r="V28" s="122"/>
      <c r="W28" s="147">
        <f t="shared" ca="1" si="10"/>
        <v>0</v>
      </c>
      <c r="X28" s="122"/>
      <c r="Y28" s="147">
        <f t="shared" ca="1" si="11"/>
        <v>0</v>
      </c>
      <c r="Z28" s="122"/>
      <c r="AA28" s="184">
        <f t="shared" ca="1" si="12"/>
        <v>0</v>
      </c>
      <c r="AB28" s="104"/>
      <c r="AC28" s="100">
        <f t="shared" ca="1" si="13"/>
        <v>0</v>
      </c>
      <c r="AD28" s="122"/>
      <c r="AE28" s="147">
        <f t="shared" ca="1" si="14"/>
        <v>0</v>
      </c>
      <c r="AF28" s="122"/>
      <c r="AG28" s="147">
        <f t="shared" ca="1" si="15"/>
        <v>0</v>
      </c>
      <c r="AH28" s="122"/>
      <c r="AI28" s="147">
        <f t="shared" ca="1" si="16"/>
        <v>0</v>
      </c>
      <c r="AJ28" s="288"/>
      <c r="AK28" s="147">
        <f t="shared" ca="1" si="17"/>
        <v>0</v>
      </c>
      <c r="AL28" s="288"/>
      <c r="AM28" s="147">
        <f t="shared" ca="1" si="18"/>
        <v>0</v>
      </c>
      <c r="AN28" s="288"/>
      <c r="AO28" s="147">
        <f t="shared" ca="1" si="19"/>
        <v>0</v>
      </c>
      <c r="AP28" s="122"/>
      <c r="AQ28" s="147">
        <f t="shared" ca="1" si="20"/>
        <v>0</v>
      </c>
      <c r="AR28" s="122"/>
      <c r="AS28" s="147">
        <f t="shared" ca="1" si="21"/>
        <v>0</v>
      </c>
      <c r="AT28" s="122"/>
      <c r="AU28" s="147">
        <f t="shared" ca="1" si="22"/>
        <v>0</v>
      </c>
      <c r="AV28" s="104"/>
      <c r="AW28" s="100">
        <f t="shared" ca="1" si="23"/>
        <v>0</v>
      </c>
      <c r="AX28" s="171"/>
      <c r="AY28" s="140">
        <f t="shared" ca="1" si="24"/>
        <v>0</v>
      </c>
      <c r="AZ28" s="83">
        <f t="shared" ca="1" si="1"/>
        <v>0</v>
      </c>
    </row>
    <row r="29" spans="1:52" ht="15" customHeight="1">
      <c r="A29" s="91" t="s">
        <v>175</v>
      </c>
      <c r="B29" t="str">
        <f>IF($A29="","",INDEX('MA-Liste'!$D:$D,MATCH($A29,'MA-Liste'!$M:$M,FALSE)))</f>
        <v>AeBo</v>
      </c>
      <c r="C29" s="4" t="str">
        <f ca="1">IF($A29="","",INDEX(INDIRECT("'MA-Liste'!"&amp;$C$11),MATCH($A29,'MA-Liste'!$M:$M,FALSE)))</f>
        <v>C</v>
      </c>
      <c r="D29" s="19">
        <f t="shared" ca="1" si="0"/>
        <v>118</v>
      </c>
      <c r="E29" s="20">
        <f t="shared" si="2"/>
        <v>0</v>
      </c>
      <c r="F29" s="107"/>
      <c r="G29" s="100">
        <f t="shared" ca="1" si="3"/>
        <v>0</v>
      </c>
      <c r="H29" s="122"/>
      <c r="I29" s="147">
        <f t="shared" ca="1" si="3"/>
        <v>0</v>
      </c>
      <c r="J29" s="122"/>
      <c r="K29" s="147">
        <f t="shared" ca="1" si="4"/>
        <v>0</v>
      </c>
      <c r="L29" s="122"/>
      <c r="M29" s="147">
        <f t="shared" ca="1" si="5"/>
        <v>0</v>
      </c>
      <c r="N29" s="122"/>
      <c r="O29" s="147">
        <f t="shared" ca="1" si="6"/>
        <v>0</v>
      </c>
      <c r="P29" s="104"/>
      <c r="Q29" s="100">
        <f t="shared" ca="1" si="7"/>
        <v>0</v>
      </c>
      <c r="R29" s="183"/>
      <c r="S29" s="184">
        <f t="shared" ca="1" si="8"/>
        <v>0</v>
      </c>
      <c r="T29" s="183"/>
      <c r="U29" s="184">
        <f t="shared" ca="1" si="9"/>
        <v>0</v>
      </c>
      <c r="V29" s="122"/>
      <c r="W29" s="147">
        <f t="shared" ca="1" si="10"/>
        <v>0</v>
      </c>
      <c r="X29" s="122"/>
      <c r="Y29" s="147">
        <f t="shared" ca="1" si="11"/>
        <v>0</v>
      </c>
      <c r="Z29" s="122"/>
      <c r="AA29" s="184">
        <f t="shared" ca="1" si="12"/>
        <v>0</v>
      </c>
      <c r="AB29" s="104"/>
      <c r="AC29" s="100">
        <f t="shared" ca="1" si="13"/>
        <v>0</v>
      </c>
      <c r="AD29" s="122"/>
      <c r="AE29" s="147">
        <f t="shared" ca="1" si="14"/>
        <v>0</v>
      </c>
      <c r="AF29" s="122"/>
      <c r="AG29" s="147">
        <f t="shared" ca="1" si="15"/>
        <v>0</v>
      </c>
      <c r="AH29" s="122"/>
      <c r="AI29" s="147">
        <f t="shared" ca="1" si="16"/>
        <v>0</v>
      </c>
      <c r="AJ29" s="288"/>
      <c r="AK29" s="147">
        <f t="shared" ca="1" si="17"/>
        <v>0</v>
      </c>
      <c r="AL29" s="288"/>
      <c r="AM29" s="147">
        <f t="shared" ca="1" si="18"/>
        <v>0</v>
      </c>
      <c r="AN29" s="288"/>
      <c r="AO29" s="147">
        <f t="shared" ca="1" si="19"/>
        <v>0</v>
      </c>
      <c r="AP29" s="122"/>
      <c r="AQ29" s="147">
        <f t="shared" ca="1" si="20"/>
        <v>0</v>
      </c>
      <c r="AR29" s="122"/>
      <c r="AS29" s="147">
        <f t="shared" ca="1" si="21"/>
        <v>0</v>
      </c>
      <c r="AT29" s="122"/>
      <c r="AU29" s="147">
        <f t="shared" ca="1" si="22"/>
        <v>0</v>
      </c>
      <c r="AV29" s="104"/>
      <c r="AW29" s="100">
        <f t="shared" ca="1" si="23"/>
        <v>0</v>
      </c>
      <c r="AX29" s="171"/>
      <c r="AY29" s="140">
        <f t="shared" ca="1" si="24"/>
        <v>0</v>
      </c>
      <c r="AZ29" s="83">
        <f t="shared" ca="1" si="1"/>
        <v>0</v>
      </c>
    </row>
    <row r="30" spans="1:52" ht="15" customHeight="1">
      <c r="A30" s="91" t="s">
        <v>390</v>
      </c>
      <c r="B30" s="14" t="s">
        <v>66</v>
      </c>
      <c r="C30" s="18" t="s">
        <v>5</v>
      </c>
      <c r="D30" s="19">
        <f t="shared" si="0"/>
        <v>118</v>
      </c>
      <c r="E30" s="20">
        <f t="shared" si="2"/>
        <v>0</v>
      </c>
      <c r="F30" s="107"/>
      <c r="G30" s="100">
        <f t="shared" si="3"/>
        <v>0</v>
      </c>
      <c r="H30" s="122"/>
      <c r="I30" s="147">
        <f t="shared" si="3"/>
        <v>0</v>
      </c>
      <c r="J30" s="122"/>
      <c r="K30" s="147">
        <f t="shared" si="4"/>
        <v>0</v>
      </c>
      <c r="L30" s="122"/>
      <c r="M30" s="147">
        <f t="shared" si="5"/>
        <v>0</v>
      </c>
      <c r="N30" s="122"/>
      <c r="O30" s="147">
        <f t="shared" si="6"/>
        <v>0</v>
      </c>
      <c r="P30" s="104"/>
      <c r="Q30" s="100">
        <f t="shared" si="7"/>
        <v>0</v>
      </c>
      <c r="R30" s="183"/>
      <c r="S30" s="184">
        <f t="shared" si="8"/>
        <v>0</v>
      </c>
      <c r="T30" s="183"/>
      <c r="U30" s="184">
        <f t="shared" si="9"/>
        <v>0</v>
      </c>
      <c r="V30" s="122"/>
      <c r="W30" s="147">
        <f t="shared" si="10"/>
        <v>0</v>
      </c>
      <c r="X30" s="122"/>
      <c r="Y30" s="147">
        <f t="shared" si="11"/>
        <v>0</v>
      </c>
      <c r="Z30" s="122"/>
      <c r="AA30" s="184">
        <f t="shared" si="12"/>
        <v>0</v>
      </c>
      <c r="AB30" s="104"/>
      <c r="AC30" s="100">
        <f t="shared" si="13"/>
        <v>0</v>
      </c>
      <c r="AD30" s="122"/>
      <c r="AE30" s="147">
        <f t="shared" si="14"/>
        <v>0</v>
      </c>
      <c r="AF30" s="122"/>
      <c r="AG30" s="147">
        <f t="shared" si="15"/>
        <v>0</v>
      </c>
      <c r="AH30" s="122"/>
      <c r="AI30" s="147">
        <f t="shared" si="16"/>
        <v>0</v>
      </c>
      <c r="AJ30" s="288"/>
      <c r="AK30" s="147">
        <f t="shared" si="17"/>
        <v>0</v>
      </c>
      <c r="AL30" s="288"/>
      <c r="AM30" s="147">
        <f t="shared" si="18"/>
        <v>0</v>
      </c>
      <c r="AN30" s="288"/>
      <c r="AO30" s="147">
        <f t="shared" si="19"/>
        <v>0</v>
      </c>
      <c r="AP30" s="122"/>
      <c r="AQ30" s="147">
        <f t="shared" si="20"/>
        <v>0</v>
      </c>
      <c r="AR30" s="122"/>
      <c r="AS30" s="147">
        <f t="shared" si="21"/>
        <v>0</v>
      </c>
      <c r="AT30" s="122"/>
      <c r="AU30" s="147">
        <f t="shared" si="22"/>
        <v>0</v>
      </c>
      <c r="AV30" s="104"/>
      <c r="AW30" s="100">
        <f t="shared" si="23"/>
        <v>0</v>
      </c>
      <c r="AX30" s="171"/>
      <c r="AY30" s="140">
        <f t="shared" si="24"/>
        <v>0</v>
      </c>
      <c r="AZ30" s="83">
        <f t="shared" si="1"/>
        <v>0</v>
      </c>
    </row>
    <row r="31" spans="1:52" ht="15" customHeight="1">
      <c r="A31" s="91" t="s">
        <v>197</v>
      </c>
      <c r="B31" t="str">
        <f>IF($A31="","",INDEX('MA-Liste'!$D:$D,MATCH($A31,'MA-Liste'!$M:$M,FALSE)))</f>
        <v>AeBo</v>
      </c>
      <c r="C31" s="4" t="str">
        <f ca="1">IF($A31="","",INDEX(INDIRECT("'MA-Liste'!"&amp;$C$11),MATCH($A31,'MA-Liste'!$M:$M,FALSE)))</f>
        <v>C</v>
      </c>
      <c r="D31" s="19">
        <f t="shared" ca="1" si="0"/>
        <v>118</v>
      </c>
      <c r="E31" s="20">
        <f t="shared" si="2"/>
        <v>0</v>
      </c>
      <c r="F31" s="107"/>
      <c r="G31" s="100">
        <f t="shared" ca="1" si="3"/>
        <v>0</v>
      </c>
      <c r="H31" s="122"/>
      <c r="I31" s="147">
        <f t="shared" ca="1" si="3"/>
        <v>0</v>
      </c>
      <c r="J31" s="122"/>
      <c r="K31" s="147">
        <f t="shared" ca="1" si="4"/>
        <v>0</v>
      </c>
      <c r="L31" s="122"/>
      <c r="M31" s="147">
        <f t="shared" ca="1" si="5"/>
        <v>0</v>
      </c>
      <c r="N31" s="122"/>
      <c r="O31" s="147">
        <f t="shared" ca="1" si="6"/>
        <v>0</v>
      </c>
      <c r="P31" s="104"/>
      <c r="Q31" s="100">
        <f t="shared" ca="1" si="7"/>
        <v>0</v>
      </c>
      <c r="R31" s="183"/>
      <c r="S31" s="184">
        <f t="shared" ca="1" si="8"/>
        <v>0</v>
      </c>
      <c r="T31" s="183"/>
      <c r="U31" s="184">
        <f t="shared" ca="1" si="9"/>
        <v>0</v>
      </c>
      <c r="V31" s="122"/>
      <c r="W31" s="147">
        <f t="shared" ca="1" si="10"/>
        <v>0</v>
      </c>
      <c r="X31" s="122"/>
      <c r="Y31" s="147">
        <f t="shared" ca="1" si="11"/>
        <v>0</v>
      </c>
      <c r="Z31" s="122"/>
      <c r="AA31" s="184">
        <f t="shared" ca="1" si="12"/>
        <v>0</v>
      </c>
      <c r="AB31" s="104"/>
      <c r="AC31" s="100">
        <f t="shared" ca="1" si="13"/>
        <v>0</v>
      </c>
      <c r="AD31" s="122"/>
      <c r="AE31" s="147">
        <f t="shared" ca="1" si="14"/>
        <v>0</v>
      </c>
      <c r="AF31" s="122"/>
      <c r="AG31" s="147">
        <f t="shared" ca="1" si="15"/>
        <v>0</v>
      </c>
      <c r="AH31" s="122"/>
      <c r="AI31" s="147">
        <f t="shared" ca="1" si="16"/>
        <v>0</v>
      </c>
      <c r="AJ31" s="288"/>
      <c r="AK31" s="147">
        <f t="shared" ca="1" si="17"/>
        <v>0</v>
      </c>
      <c r="AL31" s="288"/>
      <c r="AM31" s="147">
        <f t="shared" ca="1" si="18"/>
        <v>0</v>
      </c>
      <c r="AN31" s="288"/>
      <c r="AO31" s="147">
        <f t="shared" ca="1" si="19"/>
        <v>0</v>
      </c>
      <c r="AP31" s="122"/>
      <c r="AQ31" s="147">
        <f t="shared" ca="1" si="20"/>
        <v>0</v>
      </c>
      <c r="AR31" s="122"/>
      <c r="AS31" s="147">
        <f t="shared" ca="1" si="21"/>
        <v>0</v>
      </c>
      <c r="AT31" s="122"/>
      <c r="AU31" s="147">
        <f t="shared" ca="1" si="22"/>
        <v>0</v>
      </c>
      <c r="AV31" s="104"/>
      <c r="AW31" s="100">
        <f t="shared" ca="1" si="23"/>
        <v>0</v>
      </c>
      <c r="AX31" s="171"/>
      <c r="AY31" s="140">
        <f t="shared" ca="1" si="24"/>
        <v>0</v>
      </c>
      <c r="AZ31" s="83">
        <f t="shared" ca="1" si="1"/>
        <v>0</v>
      </c>
    </row>
    <row r="32" spans="1:52" ht="15" customHeight="1">
      <c r="A32" s="91" t="s">
        <v>167</v>
      </c>
      <c r="B32" t="str">
        <f>IF($A32="","",INDEX('MA-Liste'!$D:$D,MATCH($A32,'MA-Liste'!$M:$M,FALSE)))</f>
        <v>AeBo</v>
      </c>
      <c r="C32" s="4" t="str">
        <f ca="1">IF($A32="","",INDEX(INDIRECT("'MA-Liste'!"&amp;$C$11),MATCH($A32,'MA-Liste'!$M:$M,FALSE)))</f>
        <v>D</v>
      </c>
      <c r="D32" s="19">
        <f t="shared" ca="1" si="0"/>
        <v>100</v>
      </c>
      <c r="E32" s="20">
        <f t="shared" si="2"/>
        <v>0</v>
      </c>
      <c r="F32" s="107"/>
      <c r="G32" s="100">
        <f t="shared" ca="1" si="3"/>
        <v>0</v>
      </c>
      <c r="H32" s="122"/>
      <c r="I32" s="147">
        <f t="shared" ca="1" si="3"/>
        <v>0</v>
      </c>
      <c r="J32" s="122"/>
      <c r="K32" s="147">
        <f t="shared" ca="1" si="4"/>
        <v>0</v>
      </c>
      <c r="L32" s="122"/>
      <c r="M32" s="147">
        <f t="shared" ca="1" si="5"/>
        <v>0</v>
      </c>
      <c r="N32" s="122"/>
      <c r="O32" s="147">
        <f t="shared" ca="1" si="6"/>
        <v>0</v>
      </c>
      <c r="P32" s="104"/>
      <c r="Q32" s="100">
        <f t="shared" ca="1" si="7"/>
        <v>0</v>
      </c>
      <c r="R32" s="183"/>
      <c r="S32" s="184">
        <f t="shared" ca="1" si="8"/>
        <v>0</v>
      </c>
      <c r="T32" s="183"/>
      <c r="U32" s="184">
        <f t="shared" ca="1" si="9"/>
        <v>0</v>
      </c>
      <c r="V32" s="122"/>
      <c r="W32" s="147">
        <f t="shared" ca="1" si="10"/>
        <v>0</v>
      </c>
      <c r="X32" s="122"/>
      <c r="Y32" s="147">
        <f t="shared" ca="1" si="11"/>
        <v>0</v>
      </c>
      <c r="Z32" s="122"/>
      <c r="AA32" s="184">
        <f t="shared" ca="1" si="12"/>
        <v>0</v>
      </c>
      <c r="AB32" s="104"/>
      <c r="AC32" s="100">
        <f t="shared" ca="1" si="13"/>
        <v>0</v>
      </c>
      <c r="AD32" s="122"/>
      <c r="AE32" s="147">
        <f t="shared" ca="1" si="14"/>
        <v>0</v>
      </c>
      <c r="AF32" s="122"/>
      <c r="AG32" s="147">
        <f t="shared" ca="1" si="15"/>
        <v>0</v>
      </c>
      <c r="AH32" s="122"/>
      <c r="AI32" s="147">
        <f t="shared" ca="1" si="16"/>
        <v>0</v>
      </c>
      <c r="AJ32" s="288"/>
      <c r="AK32" s="147">
        <f t="shared" ca="1" si="17"/>
        <v>0</v>
      </c>
      <c r="AL32" s="288"/>
      <c r="AM32" s="147">
        <f t="shared" ca="1" si="18"/>
        <v>0</v>
      </c>
      <c r="AN32" s="288"/>
      <c r="AO32" s="147">
        <f t="shared" ca="1" si="19"/>
        <v>0</v>
      </c>
      <c r="AP32" s="122"/>
      <c r="AQ32" s="147">
        <f t="shared" ca="1" si="20"/>
        <v>0</v>
      </c>
      <c r="AR32" s="122"/>
      <c r="AS32" s="147">
        <f t="shared" ca="1" si="21"/>
        <v>0</v>
      </c>
      <c r="AT32" s="122"/>
      <c r="AU32" s="147">
        <f t="shared" ca="1" si="22"/>
        <v>0</v>
      </c>
      <c r="AV32" s="104"/>
      <c r="AW32" s="100">
        <f t="shared" ca="1" si="23"/>
        <v>0</v>
      </c>
      <c r="AX32" s="171"/>
      <c r="AY32" s="140">
        <f t="shared" ca="1" si="24"/>
        <v>0</v>
      </c>
      <c r="AZ32" s="83">
        <f t="shared" ca="1" si="1"/>
        <v>0</v>
      </c>
    </row>
    <row r="33" spans="1:52" ht="15" customHeight="1">
      <c r="A33" s="91" t="s">
        <v>364</v>
      </c>
      <c r="B33" t="str">
        <f>IF($A33="","",INDEX('MA-Liste'!$D:$D,MATCH($A33,'MA-Liste'!$M:$M,FALSE)))</f>
        <v>AeBo</v>
      </c>
      <c r="C33" s="4" t="str">
        <f ca="1">IF($A33="","",INDEX(INDIRECT("'MA-Liste'!"&amp;$C$11),MATCH($A33,'MA-Liste'!$M:$M,FALSE)))</f>
        <v>E</v>
      </c>
      <c r="D33" s="19">
        <f t="shared" ca="1" si="0"/>
        <v>75</v>
      </c>
      <c r="E33" s="20">
        <f t="shared" si="2"/>
        <v>0</v>
      </c>
      <c r="F33" s="107"/>
      <c r="G33" s="100">
        <f t="shared" ca="1" si="3"/>
        <v>0</v>
      </c>
      <c r="H33" s="122"/>
      <c r="I33" s="147">
        <f t="shared" ca="1" si="3"/>
        <v>0</v>
      </c>
      <c r="J33" s="122"/>
      <c r="K33" s="147">
        <f t="shared" ca="1" si="4"/>
        <v>0</v>
      </c>
      <c r="L33" s="122"/>
      <c r="M33" s="147">
        <f t="shared" ca="1" si="5"/>
        <v>0</v>
      </c>
      <c r="N33" s="122"/>
      <c r="O33" s="147">
        <f t="shared" ca="1" si="6"/>
        <v>0</v>
      </c>
      <c r="P33" s="104"/>
      <c r="Q33" s="100">
        <f t="shared" ca="1" si="7"/>
        <v>0</v>
      </c>
      <c r="R33" s="183"/>
      <c r="S33" s="184">
        <f t="shared" ca="1" si="8"/>
        <v>0</v>
      </c>
      <c r="T33" s="183"/>
      <c r="U33" s="184">
        <f t="shared" ca="1" si="9"/>
        <v>0</v>
      </c>
      <c r="V33" s="122"/>
      <c r="W33" s="147">
        <f t="shared" ca="1" si="10"/>
        <v>0</v>
      </c>
      <c r="X33" s="122"/>
      <c r="Y33" s="147">
        <f t="shared" ca="1" si="11"/>
        <v>0</v>
      </c>
      <c r="Z33" s="122"/>
      <c r="AA33" s="184">
        <f t="shared" ca="1" si="12"/>
        <v>0</v>
      </c>
      <c r="AB33" s="104"/>
      <c r="AC33" s="100">
        <f t="shared" ca="1" si="13"/>
        <v>0</v>
      </c>
      <c r="AD33" s="122"/>
      <c r="AE33" s="147">
        <f t="shared" ca="1" si="14"/>
        <v>0</v>
      </c>
      <c r="AF33" s="122"/>
      <c r="AG33" s="147">
        <f t="shared" ca="1" si="15"/>
        <v>0</v>
      </c>
      <c r="AH33" s="122"/>
      <c r="AI33" s="147">
        <f t="shared" ca="1" si="16"/>
        <v>0</v>
      </c>
      <c r="AJ33" s="288"/>
      <c r="AK33" s="147">
        <f t="shared" ca="1" si="17"/>
        <v>0</v>
      </c>
      <c r="AL33" s="288"/>
      <c r="AM33" s="147">
        <f t="shared" ca="1" si="18"/>
        <v>0</v>
      </c>
      <c r="AN33" s="288"/>
      <c r="AO33" s="147">
        <f t="shared" ca="1" si="19"/>
        <v>0</v>
      </c>
      <c r="AP33" s="122"/>
      <c r="AQ33" s="147">
        <f t="shared" ca="1" si="20"/>
        <v>0</v>
      </c>
      <c r="AR33" s="122"/>
      <c r="AS33" s="147">
        <f t="shared" ca="1" si="21"/>
        <v>0</v>
      </c>
      <c r="AT33" s="122"/>
      <c r="AU33" s="147">
        <f t="shared" ca="1" si="22"/>
        <v>0</v>
      </c>
      <c r="AV33" s="104"/>
      <c r="AW33" s="100">
        <f t="shared" ca="1" si="23"/>
        <v>0</v>
      </c>
      <c r="AX33" s="171"/>
      <c r="AY33" s="140">
        <f t="shared" ca="1" si="24"/>
        <v>0</v>
      </c>
      <c r="AZ33" s="83">
        <f t="shared" ca="1" si="1"/>
        <v>0</v>
      </c>
    </row>
    <row r="34" spans="1:52" ht="15" customHeight="1">
      <c r="A34" s="91" t="s">
        <v>168</v>
      </c>
      <c r="B34" t="str">
        <f>IF($A34="","",INDEX('MA-Liste'!$D:$D,MATCH($A34,'MA-Liste'!$M:$M,FALSE)))</f>
        <v>AeBo</v>
      </c>
      <c r="C34" s="4" t="str">
        <f ca="1">IF($A34="","",INDEX(INDIRECT("'MA-Liste'!"&amp;$C$11),MATCH($A34,'MA-Liste'!$M:$M,FALSE)))</f>
        <v>F</v>
      </c>
      <c r="D34" s="19">
        <f t="shared" ca="1" si="0"/>
        <v>60</v>
      </c>
      <c r="E34" s="20">
        <f t="shared" si="2"/>
        <v>0</v>
      </c>
      <c r="F34" s="107"/>
      <c r="G34" s="100">
        <f t="shared" ca="1" si="3"/>
        <v>0</v>
      </c>
      <c r="H34" s="122"/>
      <c r="I34" s="147">
        <f t="shared" ca="1" si="3"/>
        <v>0</v>
      </c>
      <c r="J34" s="122"/>
      <c r="K34" s="147">
        <f t="shared" ca="1" si="4"/>
        <v>0</v>
      </c>
      <c r="L34" s="122"/>
      <c r="M34" s="147">
        <f t="shared" ca="1" si="5"/>
        <v>0</v>
      </c>
      <c r="N34" s="122"/>
      <c r="O34" s="147">
        <f t="shared" ca="1" si="6"/>
        <v>0</v>
      </c>
      <c r="P34" s="104"/>
      <c r="Q34" s="100">
        <f t="shared" ca="1" si="7"/>
        <v>0</v>
      </c>
      <c r="R34" s="183"/>
      <c r="S34" s="184">
        <f t="shared" ca="1" si="8"/>
        <v>0</v>
      </c>
      <c r="T34" s="183"/>
      <c r="U34" s="184">
        <f t="shared" ca="1" si="9"/>
        <v>0</v>
      </c>
      <c r="V34" s="122"/>
      <c r="W34" s="147">
        <f t="shared" ca="1" si="10"/>
        <v>0</v>
      </c>
      <c r="X34" s="122"/>
      <c r="Y34" s="147">
        <f t="shared" ca="1" si="11"/>
        <v>0</v>
      </c>
      <c r="Z34" s="122"/>
      <c r="AA34" s="184">
        <f t="shared" ca="1" si="12"/>
        <v>0</v>
      </c>
      <c r="AB34" s="104"/>
      <c r="AC34" s="100">
        <f t="shared" ca="1" si="13"/>
        <v>0</v>
      </c>
      <c r="AD34" s="122"/>
      <c r="AE34" s="147">
        <f t="shared" ca="1" si="14"/>
        <v>0</v>
      </c>
      <c r="AF34" s="122"/>
      <c r="AG34" s="147">
        <f t="shared" ca="1" si="15"/>
        <v>0</v>
      </c>
      <c r="AH34" s="122"/>
      <c r="AI34" s="147">
        <f t="shared" ca="1" si="16"/>
        <v>0</v>
      </c>
      <c r="AJ34" s="288"/>
      <c r="AK34" s="147">
        <f t="shared" ca="1" si="17"/>
        <v>0</v>
      </c>
      <c r="AL34" s="288"/>
      <c r="AM34" s="147">
        <f t="shared" ca="1" si="18"/>
        <v>0</v>
      </c>
      <c r="AN34" s="288"/>
      <c r="AO34" s="147">
        <f t="shared" ca="1" si="19"/>
        <v>0</v>
      </c>
      <c r="AP34" s="122"/>
      <c r="AQ34" s="147">
        <f t="shared" ca="1" si="20"/>
        <v>0</v>
      </c>
      <c r="AR34" s="122"/>
      <c r="AS34" s="147">
        <f t="shared" ca="1" si="21"/>
        <v>0</v>
      </c>
      <c r="AT34" s="122"/>
      <c r="AU34" s="147">
        <f t="shared" ca="1" si="22"/>
        <v>0</v>
      </c>
      <c r="AV34" s="104"/>
      <c r="AW34" s="100">
        <f t="shared" ca="1" si="23"/>
        <v>0</v>
      </c>
      <c r="AX34" s="171"/>
      <c r="AY34" s="140">
        <f t="shared" ca="1" si="24"/>
        <v>0</v>
      </c>
      <c r="AZ34" s="83">
        <f t="shared" ca="1" si="1"/>
        <v>0</v>
      </c>
    </row>
    <row r="35" spans="1:52" ht="15" customHeight="1">
      <c r="A35" s="91" t="s">
        <v>177</v>
      </c>
      <c r="B35" t="str">
        <f>IF($A35="","",INDEX('MA-Liste'!$D:$D,MATCH($A35,'MA-Liste'!$M:$M,FALSE)))</f>
        <v>AeBo</v>
      </c>
      <c r="C35" s="4" t="str">
        <f ca="1">IF($A35="","",INDEX(INDIRECT("'MA-Liste'!"&amp;$C$11),MATCH($A35,'MA-Liste'!$M:$M,FALSE)))</f>
        <v>G</v>
      </c>
      <c r="D35" s="19">
        <f t="shared" ca="1" si="0"/>
        <v>35</v>
      </c>
      <c r="E35" s="20">
        <f t="shared" si="2"/>
        <v>0</v>
      </c>
      <c r="F35" s="107"/>
      <c r="G35" s="100">
        <f t="shared" ca="1" si="3"/>
        <v>0</v>
      </c>
      <c r="H35" s="122"/>
      <c r="I35" s="147">
        <f t="shared" ca="1" si="3"/>
        <v>0</v>
      </c>
      <c r="J35" s="122"/>
      <c r="K35" s="147">
        <f t="shared" ca="1" si="4"/>
        <v>0</v>
      </c>
      <c r="L35" s="122"/>
      <c r="M35" s="147">
        <f t="shared" ca="1" si="5"/>
        <v>0</v>
      </c>
      <c r="N35" s="122"/>
      <c r="O35" s="147">
        <f t="shared" ca="1" si="6"/>
        <v>0</v>
      </c>
      <c r="P35" s="104"/>
      <c r="Q35" s="100">
        <f t="shared" ca="1" si="7"/>
        <v>0</v>
      </c>
      <c r="R35" s="183"/>
      <c r="S35" s="184">
        <f t="shared" ca="1" si="8"/>
        <v>0</v>
      </c>
      <c r="T35" s="183"/>
      <c r="U35" s="184">
        <f t="shared" ca="1" si="9"/>
        <v>0</v>
      </c>
      <c r="V35" s="122"/>
      <c r="W35" s="147">
        <f t="shared" ca="1" si="10"/>
        <v>0</v>
      </c>
      <c r="X35" s="122"/>
      <c r="Y35" s="147">
        <f t="shared" ca="1" si="11"/>
        <v>0</v>
      </c>
      <c r="Z35" s="122"/>
      <c r="AA35" s="184">
        <f t="shared" ca="1" si="12"/>
        <v>0</v>
      </c>
      <c r="AB35" s="104"/>
      <c r="AC35" s="100">
        <f t="shared" ca="1" si="13"/>
        <v>0</v>
      </c>
      <c r="AD35" s="122"/>
      <c r="AE35" s="147">
        <f t="shared" ca="1" si="14"/>
        <v>0</v>
      </c>
      <c r="AF35" s="122"/>
      <c r="AG35" s="147">
        <f t="shared" ca="1" si="15"/>
        <v>0</v>
      </c>
      <c r="AH35" s="122"/>
      <c r="AI35" s="147">
        <f t="shared" ca="1" si="16"/>
        <v>0</v>
      </c>
      <c r="AJ35" s="288"/>
      <c r="AK35" s="147">
        <f t="shared" ca="1" si="17"/>
        <v>0</v>
      </c>
      <c r="AL35" s="288"/>
      <c r="AM35" s="147">
        <f t="shared" ca="1" si="18"/>
        <v>0</v>
      </c>
      <c r="AN35" s="288"/>
      <c r="AO35" s="147">
        <f t="shared" ca="1" si="19"/>
        <v>0</v>
      </c>
      <c r="AP35" s="122"/>
      <c r="AQ35" s="147">
        <f t="shared" ca="1" si="20"/>
        <v>0</v>
      </c>
      <c r="AR35" s="122"/>
      <c r="AS35" s="147">
        <f t="shared" ca="1" si="21"/>
        <v>0</v>
      </c>
      <c r="AT35" s="122"/>
      <c r="AU35" s="147">
        <f t="shared" ca="1" si="22"/>
        <v>0</v>
      </c>
      <c r="AV35" s="104"/>
      <c r="AW35" s="100">
        <f t="shared" ca="1" si="23"/>
        <v>0</v>
      </c>
      <c r="AX35" s="171"/>
      <c r="AY35" s="140">
        <f t="shared" ca="1" si="24"/>
        <v>0</v>
      </c>
      <c r="AZ35" s="83">
        <f t="shared" ca="1" si="1"/>
        <v>0</v>
      </c>
    </row>
    <row r="36" spans="1:52" ht="15" customHeight="1">
      <c r="A36" s="85" t="s">
        <v>144</v>
      </c>
      <c r="B36" t="str">
        <f>IF($A36="","",INDEX('MA-Liste'!$D:$D,MATCH($A36,'MA-Liste'!$M:$M,FALSE)))</f>
        <v>AeBo</v>
      </c>
      <c r="C36" s="4" t="str">
        <f ca="1">IF($A36="","",INDEX(INDIRECT("'MA-Liste'!"&amp;$C$11),MATCH($A36,'MA-Liste'!$M:$M,FALSE)))</f>
        <v>D</v>
      </c>
      <c r="D36" s="19">
        <f t="shared" ca="1" si="0"/>
        <v>100</v>
      </c>
      <c r="E36" s="20">
        <f t="shared" si="2"/>
        <v>0</v>
      </c>
      <c r="F36" s="107"/>
      <c r="G36" s="100">
        <f t="shared" ca="1" si="3"/>
        <v>0</v>
      </c>
      <c r="H36" s="122"/>
      <c r="I36" s="147">
        <f t="shared" ca="1" si="3"/>
        <v>0</v>
      </c>
      <c r="J36" s="122"/>
      <c r="K36" s="147">
        <f t="shared" ca="1" si="4"/>
        <v>0</v>
      </c>
      <c r="L36" s="122"/>
      <c r="M36" s="147">
        <f t="shared" ca="1" si="5"/>
        <v>0</v>
      </c>
      <c r="N36" s="122"/>
      <c r="O36" s="147">
        <f t="shared" ca="1" si="6"/>
        <v>0</v>
      </c>
      <c r="P36" s="104"/>
      <c r="Q36" s="100">
        <f t="shared" ca="1" si="7"/>
        <v>0</v>
      </c>
      <c r="R36" s="183"/>
      <c r="S36" s="184">
        <f t="shared" ca="1" si="8"/>
        <v>0</v>
      </c>
      <c r="T36" s="183"/>
      <c r="U36" s="184">
        <f t="shared" ca="1" si="9"/>
        <v>0</v>
      </c>
      <c r="V36" s="122"/>
      <c r="W36" s="147">
        <f t="shared" ca="1" si="10"/>
        <v>0</v>
      </c>
      <c r="X36" s="122"/>
      <c r="Y36" s="147">
        <f t="shared" ca="1" si="11"/>
        <v>0</v>
      </c>
      <c r="Z36" s="122"/>
      <c r="AA36" s="184">
        <f t="shared" ca="1" si="12"/>
        <v>0</v>
      </c>
      <c r="AB36" s="104"/>
      <c r="AC36" s="100">
        <f t="shared" ca="1" si="13"/>
        <v>0</v>
      </c>
      <c r="AD36" s="122"/>
      <c r="AE36" s="147">
        <f t="shared" ca="1" si="14"/>
        <v>0</v>
      </c>
      <c r="AF36" s="122"/>
      <c r="AG36" s="147">
        <f t="shared" ca="1" si="15"/>
        <v>0</v>
      </c>
      <c r="AH36" s="122"/>
      <c r="AI36" s="147">
        <f t="shared" ca="1" si="16"/>
        <v>0</v>
      </c>
      <c r="AJ36" s="288"/>
      <c r="AK36" s="147">
        <f t="shared" ca="1" si="17"/>
        <v>0</v>
      </c>
      <c r="AL36" s="288"/>
      <c r="AM36" s="147">
        <f t="shared" ca="1" si="18"/>
        <v>0</v>
      </c>
      <c r="AN36" s="288"/>
      <c r="AO36" s="147">
        <f t="shared" ca="1" si="19"/>
        <v>0</v>
      </c>
      <c r="AP36" s="122"/>
      <c r="AQ36" s="147">
        <f t="shared" ca="1" si="20"/>
        <v>0</v>
      </c>
      <c r="AR36" s="122"/>
      <c r="AS36" s="147">
        <f t="shared" ca="1" si="21"/>
        <v>0</v>
      </c>
      <c r="AT36" s="122"/>
      <c r="AU36" s="147">
        <f t="shared" ca="1" si="22"/>
        <v>0</v>
      </c>
      <c r="AV36" s="104"/>
      <c r="AW36" s="100">
        <f t="shared" ca="1" si="23"/>
        <v>0</v>
      </c>
      <c r="AX36" s="171"/>
      <c r="AY36" s="140">
        <f t="shared" ca="1" si="24"/>
        <v>0</v>
      </c>
      <c r="AZ36" s="83">
        <f t="shared" ca="1" si="1"/>
        <v>0</v>
      </c>
    </row>
    <row r="37" spans="1:52" ht="15" customHeight="1">
      <c r="A37" s="91" t="s">
        <v>371</v>
      </c>
      <c r="B37" t="str">
        <f>IF($A37="","",INDEX('MA-Liste'!$D:$D,MATCH($A37,'MA-Liste'!$M:$M,FALSE)))</f>
        <v>AeBo</v>
      </c>
      <c r="C37" s="4" t="str">
        <f ca="1">IF($A37="","",INDEX(INDIRECT("'MA-Liste'!"&amp;$C$11),MATCH($A37,'MA-Liste'!$M:$M,FALSE)))</f>
        <v>E</v>
      </c>
      <c r="D37" s="19">
        <f t="shared" ca="1" si="0"/>
        <v>75</v>
      </c>
      <c r="E37" s="20">
        <f t="shared" si="2"/>
        <v>0</v>
      </c>
      <c r="F37" s="107"/>
      <c r="G37" s="100">
        <f t="shared" ca="1" si="3"/>
        <v>0</v>
      </c>
      <c r="H37" s="122"/>
      <c r="I37" s="147">
        <f t="shared" ca="1" si="3"/>
        <v>0</v>
      </c>
      <c r="J37" s="122"/>
      <c r="K37" s="147">
        <f t="shared" ca="1" si="4"/>
        <v>0</v>
      </c>
      <c r="L37" s="122"/>
      <c r="M37" s="147">
        <f t="shared" ca="1" si="5"/>
        <v>0</v>
      </c>
      <c r="N37" s="122"/>
      <c r="O37" s="147">
        <f t="shared" ca="1" si="6"/>
        <v>0</v>
      </c>
      <c r="P37" s="104"/>
      <c r="Q37" s="100">
        <f t="shared" ca="1" si="7"/>
        <v>0</v>
      </c>
      <c r="R37" s="183"/>
      <c r="S37" s="184">
        <f t="shared" ca="1" si="8"/>
        <v>0</v>
      </c>
      <c r="T37" s="183"/>
      <c r="U37" s="184">
        <f t="shared" ca="1" si="9"/>
        <v>0</v>
      </c>
      <c r="V37" s="122"/>
      <c r="W37" s="147">
        <f t="shared" ca="1" si="10"/>
        <v>0</v>
      </c>
      <c r="X37" s="122"/>
      <c r="Y37" s="147">
        <f t="shared" ca="1" si="11"/>
        <v>0</v>
      </c>
      <c r="Z37" s="122"/>
      <c r="AA37" s="184">
        <f t="shared" ca="1" si="12"/>
        <v>0</v>
      </c>
      <c r="AB37" s="104"/>
      <c r="AC37" s="100">
        <f t="shared" ca="1" si="13"/>
        <v>0</v>
      </c>
      <c r="AD37" s="122"/>
      <c r="AE37" s="147">
        <f t="shared" ca="1" si="14"/>
        <v>0</v>
      </c>
      <c r="AF37" s="122"/>
      <c r="AG37" s="147">
        <f t="shared" ca="1" si="15"/>
        <v>0</v>
      </c>
      <c r="AH37" s="122"/>
      <c r="AI37" s="147">
        <f t="shared" ca="1" si="16"/>
        <v>0</v>
      </c>
      <c r="AJ37" s="288"/>
      <c r="AK37" s="147">
        <f t="shared" ca="1" si="17"/>
        <v>0</v>
      </c>
      <c r="AL37" s="288"/>
      <c r="AM37" s="147">
        <f t="shared" ca="1" si="18"/>
        <v>0</v>
      </c>
      <c r="AN37" s="288"/>
      <c r="AO37" s="147">
        <f t="shared" ca="1" si="19"/>
        <v>0</v>
      </c>
      <c r="AP37" s="122"/>
      <c r="AQ37" s="147">
        <f t="shared" ca="1" si="20"/>
        <v>0</v>
      </c>
      <c r="AR37" s="122"/>
      <c r="AS37" s="147">
        <f t="shared" ca="1" si="21"/>
        <v>0</v>
      </c>
      <c r="AT37" s="122"/>
      <c r="AU37" s="147">
        <f t="shared" ca="1" si="22"/>
        <v>0</v>
      </c>
      <c r="AV37" s="104"/>
      <c r="AW37" s="100">
        <f t="shared" ca="1" si="23"/>
        <v>0</v>
      </c>
      <c r="AX37" s="171"/>
      <c r="AY37" s="140">
        <f t="shared" ca="1" si="24"/>
        <v>0</v>
      </c>
      <c r="AZ37" s="83">
        <f t="shared" ca="1" si="1"/>
        <v>0</v>
      </c>
    </row>
    <row r="38" spans="1:52" ht="15" customHeight="1">
      <c r="A38" s="85" t="s">
        <v>182</v>
      </c>
      <c r="B38" t="str">
        <f>IF($A38="","",INDEX('MA-Liste'!$D:$D,MATCH($A38,'MA-Liste'!$M:$M,FALSE)))</f>
        <v>AeBo</v>
      </c>
      <c r="C38" s="4" t="str">
        <f ca="1">IF($A38="","",INDEX(INDIRECT("'MA-Liste'!"&amp;$C$11),MATCH($A38,'MA-Liste'!$M:$M,FALSE)))</f>
        <v>G</v>
      </c>
      <c r="D38" s="19">
        <f t="shared" ca="1" si="0"/>
        <v>35</v>
      </c>
      <c r="E38" s="20">
        <f t="shared" si="2"/>
        <v>0</v>
      </c>
      <c r="F38" s="107"/>
      <c r="G38" s="100">
        <f t="shared" ca="1" si="3"/>
        <v>0</v>
      </c>
      <c r="H38" s="122"/>
      <c r="I38" s="147">
        <f t="shared" ca="1" si="3"/>
        <v>0</v>
      </c>
      <c r="J38" s="122"/>
      <c r="K38" s="147">
        <f t="shared" ca="1" si="4"/>
        <v>0</v>
      </c>
      <c r="L38" s="122"/>
      <c r="M38" s="147">
        <f t="shared" ca="1" si="5"/>
        <v>0</v>
      </c>
      <c r="N38" s="122"/>
      <c r="O38" s="147">
        <f t="shared" ca="1" si="6"/>
        <v>0</v>
      </c>
      <c r="P38" s="104"/>
      <c r="Q38" s="100">
        <f t="shared" ca="1" si="7"/>
        <v>0</v>
      </c>
      <c r="R38" s="183"/>
      <c r="S38" s="184">
        <f t="shared" ca="1" si="8"/>
        <v>0</v>
      </c>
      <c r="T38" s="183"/>
      <c r="U38" s="184">
        <f t="shared" ca="1" si="9"/>
        <v>0</v>
      </c>
      <c r="V38" s="122"/>
      <c r="W38" s="147">
        <f t="shared" ca="1" si="10"/>
        <v>0</v>
      </c>
      <c r="X38" s="122"/>
      <c r="Y38" s="147">
        <f t="shared" ca="1" si="11"/>
        <v>0</v>
      </c>
      <c r="Z38" s="122"/>
      <c r="AA38" s="184">
        <f t="shared" ca="1" si="12"/>
        <v>0</v>
      </c>
      <c r="AB38" s="104"/>
      <c r="AC38" s="100">
        <f t="shared" ca="1" si="13"/>
        <v>0</v>
      </c>
      <c r="AD38" s="122"/>
      <c r="AE38" s="147">
        <f t="shared" ca="1" si="14"/>
        <v>0</v>
      </c>
      <c r="AF38" s="122"/>
      <c r="AG38" s="147">
        <f t="shared" ca="1" si="15"/>
        <v>0</v>
      </c>
      <c r="AH38" s="122"/>
      <c r="AI38" s="147">
        <f t="shared" ca="1" si="16"/>
        <v>0</v>
      </c>
      <c r="AJ38" s="288"/>
      <c r="AK38" s="147">
        <f t="shared" ca="1" si="17"/>
        <v>0</v>
      </c>
      <c r="AL38" s="288"/>
      <c r="AM38" s="147">
        <f t="shared" ca="1" si="18"/>
        <v>0</v>
      </c>
      <c r="AN38" s="288"/>
      <c r="AO38" s="147">
        <f t="shared" ca="1" si="19"/>
        <v>0</v>
      </c>
      <c r="AP38" s="122"/>
      <c r="AQ38" s="147">
        <f t="shared" ca="1" si="20"/>
        <v>0</v>
      </c>
      <c r="AR38" s="122"/>
      <c r="AS38" s="147">
        <f t="shared" ca="1" si="21"/>
        <v>0</v>
      </c>
      <c r="AT38" s="122"/>
      <c r="AU38" s="147">
        <f t="shared" ca="1" si="22"/>
        <v>0</v>
      </c>
      <c r="AV38" s="104"/>
      <c r="AW38" s="100">
        <f t="shared" ca="1" si="23"/>
        <v>0</v>
      </c>
      <c r="AX38" s="171"/>
      <c r="AY38" s="140">
        <f t="shared" ca="1" si="24"/>
        <v>0</v>
      </c>
      <c r="AZ38" s="83">
        <f t="shared" ca="1" si="1"/>
        <v>0</v>
      </c>
    </row>
    <row r="39" spans="1:52" ht="15" customHeight="1">
      <c r="A39" s="85" t="s">
        <v>148</v>
      </c>
      <c r="B39" t="str">
        <f>IF($A39="","",INDEX('MA-Liste'!$D:$D,MATCH($A39,'MA-Liste'!$M:$M,FALSE)))</f>
        <v>AeBo</v>
      </c>
      <c r="C39" s="4" t="str">
        <f ca="1">IF($A39="","",INDEX(INDIRECT("'MA-Liste'!"&amp;$C$11),MATCH($A39,'MA-Liste'!$M:$M,FALSE)))</f>
        <v>B</v>
      </c>
      <c r="D39" s="19">
        <f t="shared" ca="1" si="0"/>
        <v>140</v>
      </c>
      <c r="E39" s="20">
        <f t="shared" si="2"/>
        <v>0</v>
      </c>
      <c r="F39" s="107"/>
      <c r="G39" s="100">
        <f t="shared" ca="1" si="3"/>
        <v>0</v>
      </c>
      <c r="H39" s="122"/>
      <c r="I39" s="147">
        <f t="shared" ca="1" si="3"/>
        <v>0</v>
      </c>
      <c r="J39" s="122"/>
      <c r="K39" s="147">
        <f t="shared" ca="1" si="4"/>
        <v>0</v>
      </c>
      <c r="L39" s="122"/>
      <c r="M39" s="147">
        <f t="shared" ca="1" si="5"/>
        <v>0</v>
      </c>
      <c r="N39" s="122"/>
      <c r="O39" s="147">
        <f t="shared" ca="1" si="6"/>
        <v>0</v>
      </c>
      <c r="P39" s="104"/>
      <c r="Q39" s="100">
        <f t="shared" ca="1" si="7"/>
        <v>0</v>
      </c>
      <c r="R39" s="183"/>
      <c r="S39" s="184">
        <f t="shared" ca="1" si="8"/>
        <v>0</v>
      </c>
      <c r="T39" s="183"/>
      <c r="U39" s="184">
        <f t="shared" ca="1" si="9"/>
        <v>0</v>
      </c>
      <c r="V39" s="122"/>
      <c r="W39" s="147">
        <f t="shared" ca="1" si="10"/>
        <v>0</v>
      </c>
      <c r="X39" s="122"/>
      <c r="Y39" s="147">
        <f t="shared" ca="1" si="11"/>
        <v>0</v>
      </c>
      <c r="Z39" s="122"/>
      <c r="AA39" s="184">
        <f t="shared" ca="1" si="12"/>
        <v>0</v>
      </c>
      <c r="AB39" s="104"/>
      <c r="AC39" s="100">
        <f t="shared" ca="1" si="13"/>
        <v>0</v>
      </c>
      <c r="AD39" s="122"/>
      <c r="AE39" s="147">
        <f t="shared" ca="1" si="14"/>
        <v>0</v>
      </c>
      <c r="AF39" s="122"/>
      <c r="AG39" s="147">
        <f t="shared" ca="1" si="15"/>
        <v>0</v>
      </c>
      <c r="AH39" s="122"/>
      <c r="AI39" s="147">
        <f t="shared" ca="1" si="16"/>
        <v>0</v>
      </c>
      <c r="AJ39" s="288"/>
      <c r="AK39" s="147">
        <f t="shared" ca="1" si="17"/>
        <v>0</v>
      </c>
      <c r="AL39" s="288"/>
      <c r="AM39" s="147">
        <f t="shared" ca="1" si="18"/>
        <v>0</v>
      </c>
      <c r="AN39" s="288"/>
      <c r="AO39" s="147">
        <f t="shared" ca="1" si="19"/>
        <v>0</v>
      </c>
      <c r="AP39" s="122"/>
      <c r="AQ39" s="147">
        <f t="shared" ca="1" si="20"/>
        <v>0</v>
      </c>
      <c r="AR39" s="122"/>
      <c r="AS39" s="147">
        <f t="shared" ca="1" si="21"/>
        <v>0</v>
      </c>
      <c r="AT39" s="122"/>
      <c r="AU39" s="147">
        <f t="shared" ca="1" si="22"/>
        <v>0</v>
      </c>
      <c r="AV39" s="104"/>
      <c r="AW39" s="100">
        <f t="shared" ca="1" si="23"/>
        <v>0</v>
      </c>
      <c r="AX39" s="171"/>
      <c r="AY39" s="140">
        <f t="shared" ca="1" si="24"/>
        <v>0</v>
      </c>
      <c r="AZ39" s="83">
        <f t="shared" ca="1" si="1"/>
        <v>0</v>
      </c>
    </row>
    <row r="40" spans="1:52" ht="15" customHeight="1">
      <c r="A40" s="85" t="s">
        <v>200</v>
      </c>
      <c r="B40" t="str">
        <f>IF($A40="","",INDEX('MA-Liste'!$D:$D,MATCH($A40,'MA-Liste'!$M:$M,FALSE)))</f>
        <v>AeBo</v>
      </c>
      <c r="C40" s="4" t="str">
        <f ca="1">IF($A40="","",INDEX(INDIRECT("'MA-Liste'!"&amp;$C$11),MATCH($A40,'MA-Liste'!$M:$M,FALSE)))</f>
        <v>D</v>
      </c>
      <c r="D40" s="19">
        <f t="shared" ca="1" si="0"/>
        <v>100</v>
      </c>
      <c r="E40" s="20">
        <f t="shared" si="2"/>
        <v>0</v>
      </c>
      <c r="F40" s="107"/>
      <c r="G40" s="100">
        <f t="shared" ca="1" si="3"/>
        <v>0</v>
      </c>
      <c r="H40" s="122"/>
      <c r="I40" s="147">
        <f t="shared" ca="1" si="3"/>
        <v>0</v>
      </c>
      <c r="J40" s="122"/>
      <c r="K40" s="147">
        <f t="shared" ca="1" si="4"/>
        <v>0</v>
      </c>
      <c r="L40" s="122"/>
      <c r="M40" s="147">
        <f t="shared" ca="1" si="5"/>
        <v>0</v>
      </c>
      <c r="N40" s="122"/>
      <c r="O40" s="147">
        <f t="shared" ca="1" si="6"/>
        <v>0</v>
      </c>
      <c r="P40" s="104"/>
      <c r="Q40" s="100">
        <f t="shared" ca="1" si="7"/>
        <v>0</v>
      </c>
      <c r="R40" s="183"/>
      <c r="S40" s="184">
        <f t="shared" ca="1" si="8"/>
        <v>0</v>
      </c>
      <c r="T40" s="183"/>
      <c r="U40" s="184">
        <f t="shared" ca="1" si="9"/>
        <v>0</v>
      </c>
      <c r="V40" s="122"/>
      <c r="W40" s="147">
        <f t="shared" ca="1" si="10"/>
        <v>0</v>
      </c>
      <c r="X40" s="122"/>
      <c r="Y40" s="147">
        <f t="shared" ca="1" si="11"/>
        <v>0</v>
      </c>
      <c r="Z40" s="122"/>
      <c r="AA40" s="184">
        <f t="shared" ca="1" si="12"/>
        <v>0</v>
      </c>
      <c r="AB40" s="104"/>
      <c r="AC40" s="100">
        <f t="shared" ca="1" si="13"/>
        <v>0</v>
      </c>
      <c r="AD40" s="122"/>
      <c r="AE40" s="147">
        <f t="shared" ca="1" si="14"/>
        <v>0</v>
      </c>
      <c r="AF40" s="122"/>
      <c r="AG40" s="147">
        <f t="shared" ca="1" si="15"/>
        <v>0</v>
      </c>
      <c r="AH40" s="122"/>
      <c r="AI40" s="147">
        <f t="shared" ca="1" si="16"/>
        <v>0</v>
      </c>
      <c r="AJ40" s="288"/>
      <c r="AK40" s="147">
        <f t="shared" ca="1" si="17"/>
        <v>0</v>
      </c>
      <c r="AL40" s="288"/>
      <c r="AM40" s="147">
        <f t="shared" ca="1" si="18"/>
        <v>0</v>
      </c>
      <c r="AN40" s="288"/>
      <c r="AO40" s="147">
        <f t="shared" ca="1" si="19"/>
        <v>0</v>
      </c>
      <c r="AP40" s="122"/>
      <c r="AQ40" s="147">
        <f t="shared" ca="1" si="20"/>
        <v>0</v>
      </c>
      <c r="AR40" s="122"/>
      <c r="AS40" s="147">
        <f t="shared" ca="1" si="21"/>
        <v>0</v>
      </c>
      <c r="AT40" s="122"/>
      <c r="AU40" s="147">
        <f t="shared" ca="1" si="22"/>
        <v>0</v>
      </c>
      <c r="AV40" s="104"/>
      <c r="AW40" s="100">
        <f t="shared" ca="1" si="23"/>
        <v>0</v>
      </c>
      <c r="AX40" s="171"/>
      <c r="AY40" s="140">
        <f t="shared" ca="1" si="24"/>
        <v>0</v>
      </c>
      <c r="AZ40" s="83">
        <f t="shared" ca="1" si="1"/>
        <v>0</v>
      </c>
    </row>
    <row r="41" spans="1:52" ht="15" customHeight="1">
      <c r="A41" s="85" t="s">
        <v>352</v>
      </c>
      <c r="B41" t="s">
        <v>66</v>
      </c>
      <c r="C41" s="4" t="s">
        <v>6</v>
      </c>
      <c r="D41" s="19">
        <f t="shared" si="0"/>
        <v>100</v>
      </c>
      <c r="E41" s="20">
        <f t="shared" si="2"/>
        <v>0</v>
      </c>
      <c r="F41" s="107"/>
      <c r="G41" s="100">
        <f t="shared" si="3"/>
        <v>0</v>
      </c>
      <c r="H41" s="122"/>
      <c r="I41" s="147">
        <f t="shared" si="3"/>
        <v>0</v>
      </c>
      <c r="J41" s="122"/>
      <c r="K41" s="147">
        <f t="shared" si="4"/>
        <v>0</v>
      </c>
      <c r="L41" s="122"/>
      <c r="M41" s="147">
        <f t="shared" si="5"/>
        <v>0</v>
      </c>
      <c r="N41" s="122"/>
      <c r="O41" s="147">
        <f t="shared" si="6"/>
        <v>0</v>
      </c>
      <c r="P41" s="104"/>
      <c r="Q41" s="100">
        <f t="shared" si="7"/>
        <v>0</v>
      </c>
      <c r="R41" s="183"/>
      <c r="S41" s="184">
        <f t="shared" si="8"/>
        <v>0</v>
      </c>
      <c r="T41" s="183"/>
      <c r="U41" s="184">
        <f t="shared" si="9"/>
        <v>0</v>
      </c>
      <c r="V41" s="122"/>
      <c r="W41" s="147">
        <f t="shared" si="10"/>
        <v>0</v>
      </c>
      <c r="X41" s="122"/>
      <c r="Y41" s="147">
        <f t="shared" si="11"/>
        <v>0</v>
      </c>
      <c r="Z41" s="122"/>
      <c r="AA41" s="184">
        <f t="shared" si="12"/>
        <v>0</v>
      </c>
      <c r="AB41" s="104"/>
      <c r="AC41" s="100">
        <f t="shared" si="13"/>
        <v>0</v>
      </c>
      <c r="AD41" s="122"/>
      <c r="AE41" s="147">
        <f t="shared" si="14"/>
        <v>0</v>
      </c>
      <c r="AF41" s="122"/>
      <c r="AG41" s="147">
        <f t="shared" si="15"/>
        <v>0</v>
      </c>
      <c r="AH41" s="122"/>
      <c r="AI41" s="147">
        <f t="shared" si="16"/>
        <v>0</v>
      </c>
      <c r="AJ41" s="288"/>
      <c r="AK41" s="147">
        <f t="shared" si="17"/>
        <v>0</v>
      </c>
      <c r="AL41" s="288"/>
      <c r="AM41" s="147">
        <f t="shared" si="18"/>
        <v>0</v>
      </c>
      <c r="AN41" s="288"/>
      <c r="AO41" s="147">
        <f t="shared" si="19"/>
        <v>0</v>
      </c>
      <c r="AP41" s="122"/>
      <c r="AQ41" s="147">
        <f t="shared" si="20"/>
        <v>0</v>
      </c>
      <c r="AR41" s="122"/>
      <c r="AS41" s="147">
        <f t="shared" si="21"/>
        <v>0</v>
      </c>
      <c r="AT41" s="122"/>
      <c r="AU41" s="147">
        <f t="shared" si="22"/>
        <v>0</v>
      </c>
      <c r="AV41" s="104"/>
      <c r="AW41" s="100">
        <f t="shared" si="23"/>
        <v>0</v>
      </c>
      <c r="AX41" s="171"/>
      <c r="AY41" s="140">
        <f t="shared" si="24"/>
        <v>0</v>
      </c>
      <c r="AZ41" s="83">
        <f t="shared" si="1"/>
        <v>0</v>
      </c>
    </row>
    <row r="42" spans="1:52" ht="15" customHeight="1">
      <c r="A42" s="85" t="s">
        <v>149</v>
      </c>
      <c r="B42" t="str">
        <f>IF($A42="","",INDEX('MA-Liste'!$D:$D,MATCH($A42,'MA-Liste'!$M:$M,FALSE)))</f>
        <v>AeBo</v>
      </c>
      <c r="C42" s="4" t="str">
        <f ca="1">IF($A42="","",INDEX(INDIRECT("'MA-Liste'!"&amp;$C$11),MATCH($A42,'MA-Liste'!$M:$M,FALSE)))</f>
        <v>D</v>
      </c>
      <c r="D42" s="19">
        <f t="shared" ca="1" si="0"/>
        <v>100</v>
      </c>
      <c r="E42" s="20">
        <f t="shared" si="2"/>
        <v>0</v>
      </c>
      <c r="F42" s="107"/>
      <c r="G42" s="100">
        <f t="shared" ca="1" si="3"/>
        <v>0</v>
      </c>
      <c r="H42" s="122"/>
      <c r="I42" s="147">
        <f t="shared" ca="1" si="3"/>
        <v>0</v>
      </c>
      <c r="J42" s="122"/>
      <c r="K42" s="147">
        <f t="shared" ca="1" si="4"/>
        <v>0</v>
      </c>
      <c r="L42" s="122"/>
      <c r="M42" s="147">
        <f t="shared" ca="1" si="5"/>
        <v>0</v>
      </c>
      <c r="N42" s="122"/>
      <c r="O42" s="147">
        <f t="shared" ca="1" si="6"/>
        <v>0</v>
      </c>
      <c r="P42" s="104"/>
      <c r="Q42" s="100">
        <f t="shared" ca="1" si="7"/>
        <v>0</v>
      </c>
      <c r="R42" s="183"/>
      <c r="S42" s="184">
        <f t="shared" ca="1" si="8"/>
        <v>0</v>
      </c>
      <c r="T42" s="183"/>
      <c r="U42" s="184">
        <f t="shared" ca="1" si="9"/>
        <v>0</v>
      </c>
      <c r="V42" s="122"/>
      <c r="W42" s="147">
        <f t="shared" ca="1" si="10"/>
        <v>0</v>
      </c>
      <c r="X42" s="122"/>
      <c r="Y42" s="147">
        <f t="shared" ca="1" si="11"/>
        <v>0</v>
      </c>
      <c r="Z42" s="122"/>
      <c r="AA42" s="184">
        <f t="shared" ca="1" si="12"/>
        <v>0</v>
      </c>
      <c r="AB42" s="104"/>
      <c r="AC42" s="100">
        <f t="shared" ca="1" si="13"/>
        <v>0</v>
      </c>
      <c r="AD42" s="122"/>
      <c r="AE42" s="147">
        <f t="shared" ca="1" si="14"/>
        <v>0</v>
      </c>
      <c r="AF42" s="122"/>
      <c r="AG42" s="147">
        <f t="shared" ca="1" si="15"/>
        <v>0</v>
      </c>
      <c r="AH42" s="122"/>
      <c r="AI42" s="147">
        <f t="shared" ca="1" si="16"/>
        <v>0</v>
      </c>
      <c r="AJ42" s="288"/>
      <c r="AK42" s="147">
        <f t="shared" ca="1" si="17"/>
        <v>0</v>
      </c>
      <c r="AL42" s="288"/>
      <c r="AM42" s="147">
        <f t="shared" ca="1" si="18"/>
        <v>0</v>
      </c>
      <c r="AN42" s="288"/>
      <c r="AO42" s="147">
        <f t="shared" ca="1" si="19"/>
        <v>0</v>
      </c>
      <c r="AP42" s="122"/>
      <c r="AQ42" s="147">
        <f t="shared" ca="1" si="20"/>
        <v>0</v>
      </c>
      <c r="AR42" s="122"/>
      <c r="AS42" s="147">
        <f t="shared" ca="1" si="21"/>
        <v>0</v>
      </c>
      <c r="AT42" s="122"/>
      <c r="AU42" s="147">
        <f t="shared" ca="1" si="22"/>
        <v>0</v>
      </c>
      <c r="AV42" s="104"/>
      <c r="AW42" s="100">
        <f t="shared" ca="1" si="23"/>
        <v>0</v>
      </c>
      <c r="AX42" s="171"/>
      <c r="AY42" s="140">
        <f t="shared" ca="1" si="24"/>
        <v>0</v>
      </c>
      <c r="AZ42" s="83">
        <f t="shared" ca="1" si="1"/>
        <v>0</v>
      </c>
    </row>
    <row r="43" spans="1:52" ht="15" customHeight="1">
      <c r="A43" s="85" t="s">
        <v>209</v>
      </c>
      <c r="B43" s="14" t="s">
        <v>66</v>
      </c>
      <c r="C43" s="4" t="str">
        <f ca="1">IF($A43="","",INDEX(INDIRECT("'MA-Liste'!"&amp;$C$11),MATCH($A43,'MA-Liste'!$M:$M,FALSE)))</f>
        <v>D</v>
      </c>
      <c r="D43" s="19">
        <f t="shared" ca="1" si="0"/>
        <v>100</v>
      </c>
      <c r="E43" s="20">
        <f t="shared" si="2"/>
        <v>0</v>
      </c>
      <c r="F43" s="107"/>
      <c r="G43" s="100">
        <f t="shared" ca="1" si="3"/>
        <v>0</v>
      </c>
      <c r="H43" s="122"/>
      <c r="I43" s="147">
        <f t="shared" ca="1" si="3"/>
        <v>0</v>
      </c>
      <c r="J43" s="122"/>
      <c r="K43" s="147">
        <f t="shared" ca="1" si="4"/>
        <v>0</v>
      </c>
      <c r="L43" s="122"/>
      <c r="M43" s="147">
        <f t="shared" ca="1" si="5"/>
        <v>0</v>
      </c>
      <c r="N43" s="122"/>
      <c r="O43" s="147">
        <f t="shared" ca="1" si="6"/>
        <v>0</v>
      </c>
      <c r="P43" s="104"/>
      <c r="Q43" s="100">
        <f t="shared" ca="1" si="7"/>
        <v>0</v>
      </c>
      <c r="R43" s="183"/>
      <c r="S43" s="184">
        <f t="shared" ca="1" si="8"/>
        <v>0</v>
      </c>
      <c r="T43" s="183"/>
      <c r="U43" s="184">
        <f t="shared" ca="1" si="9"/>
        <v>0</v>
      </c>
      <c r="V43" s="122"/>
      <c r="W43" s="147">
        <f t="shared" ca="1" si="10"/>
        <v>0</v>
      </c>
      <c r="X43" s="122"/>
      <c r="Y43" s="147">
        <f t="shared" ca="1" si="11"/>
        <v>0</v>
      </c>
      <c r="Z43" s="122"/>
      <c r="AA43" s="184">
        <f t="shared" ca="1" si="12"/>
        <v>0</v>
      </c>
      <c r="AB43" s="104"/>
      <c r="AC43" s="100">
        <f t="shared" ca="1" si="13"/>
        <v>0</v>
      </c>
      <c r="AD43" s="122"/>
      <c r="AE43" s="147">
        <f t="shared" ca="1" si="14"/>
        <v>0</v>
      </c>
      <c r="AF43" s="122"/>
      <c r="AG43" s="147">
        <f t="shared" ca="1" si="15"/>
        <v>0</v>
      </c>
      <c r="AH43" s="122"/>
      <c r="AI43" s="147">
        <f t="shared" ca="1" si="16"/>
        <v>0</v>
      </c>
      <c r="AJ43" s="288"/>
      <c r="AK43" s="147">
        <f t="shared" ca="1" si="17"/>
        <v>0</v>
      </c>
      <c r="AL43" s="288"/>
      <c r="AM43" s="147">
        <f t="shared" ca="1" si="18"/>
        <v>0</v>
      </c>
      <c r="AN43" s="288"/>
      <c r="AO43" s="147">
        <f t="shared" ca="1" si="19"/>
        <v>0</v>
      </c>
      <c r="AP43" s="122"/>
      <c r="AQ43" s="147">
        <f t="shared" ca="1" si="20"/>
        <v>0</v>
      </c>
      <c r="AR43" s="122"/>
      <c r="AS43" s="147">
        <f t="shared" ca="1" si="21"/>
        <v>0</v>
      </c>
      <c r="AT43" s="122"/>
      <c r="AU43" s="147">
        <f t="shared" ca="1" si="22"/>
        <v>0</v>
      </c>
      <c r="AV43" s="104"/>
      <c r="AW43" s="100">
        <f t="shared" ca="1" si="23"/>
        <v>0</v>
      </c>
      <c r="AX43" s="171"/>
      <c r="AY43" s="140">
        <f t="shared" ca="1" si="24"/>
        <v>0</v>
      </c>
      <c r="AZ43" s="83">
        <f t="shared" ca="1" si="1"/>
        <v>0</v>
      </c>
    </row>
    <row r="44" spans="1:52" ht="15" customHeight="1">
      <c r="A44" s="85" t="s">
        <v>183</v>
      </c>
      <c r="B44" t="str">
        <f>IF($A44="","",INDEX('MA-Liste'!$D:$D,MATCH($A44,'MA-Liste'!$M:$M,FALSE)))</f>
        <v>AeBo</v>
      </c>
      <c r="C44" s="4" t="str">
        <f ca="1">IF($A44="","",INDEX(INDIRECT("'MA-Liste'!"&amp;$C$11),MATCH($A44,'MA-Liste'!$M:$M,FALSE)))</f>
        <v>F</v>
      </c>
      <c r="D44" s="19">
        <f t="shared" ca="1" si="0"/>
        <v>60</v>
      </c>
      <c r="E44" s="20">
        <f t="shared" si="2"/>
        <v>0</v>
      </c>
      <c r="F44" s="107"/>
      <c r="G44" s="100">
        <f t="shared" ca="1" si="3"/>
        <v>0</v>
      </c>
      <c r="H44" s="122"/>
      <c r="I44" s="147">
        <f t="shared" ca="1" si="3"/>
        <v>0</v>
      </c>
      <c r="J44" s="122"/>
      <c r="K44" s="147">
        <f t="shared" ca="1" si="4"/>
        <v>0</v>
      </c>
      <c r="L44" s="122"/>
      <c r="M44" s="147">
        <f t="shared" ca="1" si="5"/>
        <v>0</v>
      </c>
      <c r="N44" s="122"/>
      <c r="O44" s="147">
        <f t="shared" ca="1" si="6"/>
        <v>0</v>
      </c>
      <c r="P44" s="104"/>
      <c r="Q44" s="100">
        <f t="shared" ca="1" si="7"/>
        <v>0</v>
      </c>
      <c r="R44" s="183"/>
      <c r="S44" s="184">
        <f t="shared" ca="1" si="8"/>
        <v>0</v>
      </c>
      <c r="T44" s="183"/>
      <c r="U44" s="184">
        <f t="shared" ca="1" si="9"/>
        <v>0</v>
      </c>
      <c r="V44" s="122"/>
      <c r="W44" s="147">
        <f t="shared" ca="1" si="10"/>
        <v>0</v>
      </c>
      <c r="X44" s="122"/>
      <c r="Y44" s="147">
        <f t="shared" ca="1" si="11"/>
        <v>0</v>
      </c>
      <c r="Z44" s="122"/>
      <c r="AA44" s="184">
        <f t="shared" ca="1" si="12"/>
        <v>0</v>
      </c>
      <c r="AB44" s="104"/>
      <c r="AC44" s="100">
        <f t="shared" ca="1" si="13"/>
        <v>0</v>
      </c>
      <c r="AD44" s="122"/>
      <c r="AE44" s="147">
        <f t="shared" ca="1" si="14"/>
        <v>0</v>
      </c>
      <c r="AF44" s="122"/>
      <c r="AG44" s="147">
        <f t="shared" ca="1" si="15"/>
        <v>0</v>
      </c>
      <c r="AH44" s="122"/>
      <c r="AI44" s="147">
        <f t="shared" ca="1" si="16"/>
        <v>0</v>
      </c>
      <c r="AJ44" s="288"/>
      <c r="AK44" s="147">
        <f t="shared" ca="1" si="17"/>
        <v>0</v>
      </c>
      <c r="AL44" s="288"/>
      <c r="AM44" s="147">
        <f t="shared" ca="1" si="18"/>
        <v>0</v>
      </c>
      <c r="AN44" s="288"/>
      <c r="AO44" s="147">
        <f t="shared" ca="1" si="19"/>
        <v>0</v>
      </c>
      <c r="AP44" s="122"/>
      <c r="AQ44" s="147">
        <f t="shared" ca="1" si="20"/>
        <v>0</v>
      </c>
      <c r="AR44" s="122"/>
      <c r="AS44" s="147">
        <f t="shared" ca="1" si="21"/>
        <v>0</v>
      </c>
      <c r="AT44" s="122"/>
      <c r="AU44" s="147">
        <f t="shared" ca="1" si="22"/>
        <v>0</v>
      </c>
      <c r="AV44" s="104"/>
      <c r="AW44" s="100">
        <f t="shared" ca="1" si="23"/>
        <v>0</v>
      </c>
      <c r="AX44" s="171"/>
      <c r="AY44" s="140">
        <f t="shared" ca="1" si="24"/>
        <v>0</v>
      </c>
      <c r="AZ44" s="83">
        <f t="shared" ca="1" si="1"/>
        <v>0</v>
      </c>
    </row>
    <row r="45" spans="1:52" ht="15" customHeight="1">
      <c r="A45" s="85" t="s">
        <v>184</v>
      </c>
      <c r="B45" t="str">
        <f>IF($A45="","",INDEX('MA-Liste'!$D:$D,MATCH($A45,'MA-Liste'!$M:$M,FALSE)))</f>
        <v>AeBo</v>
      </c>
      <c r="C45" s="4" t="str">
        <f ca="1">IF($A45="","",INDEX(INDIRECT("'MA-Liste'!"&amp;$C$11),MATCH($A45,'MA-Liste'!$M:$M,FALSE)))</f>
        <v>B</v>
      </c>
      <c r="D45" s="19">
        <f t="shared" ca="1" si="0"/>
        <v>140</v>
      </c>
      <c r="E45" s="20">
        <f t="shared" si="2"/>
        <v>0</v>
      </c>
      <c r="F45" s="107"/>
      <c r="G45" s="100">
        <f t="shared" ca="1" si="3"/>
        <v>0</v>
      </c>
      <c r="H45" s="122"/>
      <c r="I45" s="147">
        <f t="shared" ca="1" si="3"/>
        <v>0</v>
      </c>
      <c r="J45" s="122"/>
      <c r="K45" s="147">
        <f t="shared" ca="1" si="4"/>
        <v>0</v>
      </c>
      <c r="L45" s="122"/>
      <c r="M45" s="147">
        <f t="shared" ca="1" si="5"/>
        <v>0</v>
      </c>
      <c r="N45" s="122"/>
      <c r="O45" s="147">
        <f t="shared" ca="1" si="6"/>
        <v>0</v>
      </c>
      <c r="P45" s="104"/>
      <c r="Q45" s="100">
        <f t="shared" ca="1" si="7"/>
        <v>0</v>
      </c>
      <c r="R45" s="183"/>
      <c r="S45" s="184">
        <f t="shared" ca="1" si="8"/>
        <v>0</v>
      </c>
      <c r="T45" s="183"/>
      <c r="U45" s="184">
        <f t="shared" ca="1" si="9"/>
        <v>0</v>
      </c>
      <c r="V45" s="122"/>
      <c r="W45" s="147">
        <f t="shared" ca="1" si="10"/>
        <v>0</v>
      </c>
      <c r="X45" s="122"/>
      <c r="Y45" s="147">
        <f t="shared" ca="1" si="11"/>
        <v>0</v>
      </c>
      <c r="Z45" s="122"/>
      <c r="AA45" s="184">
        <f t="shared" ca="1" si="12"/>
        <v>0</v>
      </c>
      <c r="AB45" s="104"/>
      <c r="AC45" s="100">
        <f t="shared" ca="1" si="13"/>
        <v>0</v>
      </c>
      <c r="AD45" s="122"/>
      <c r="AE45" s="147">
        <f t="shared" ca="1" si="14"/>
        <v>0</v>
      </c>
      <c r="AF45" s="122"/>
      <c r="AG45" s="147">
        <f t="shared" ca="1" si="15"/>
        <v>0</v>
      </c>
      <c r="AH45" s="122"/>
      <c r="AI45" s="147">
        <f t="shared" ca="1" si="16"/>
        <v>0</v>
      </c>
      <c r="AJ45" s="288"/>
      <c r="AK45" s="147">
        <f t="shared" ca="1" si="17"/>
        <v>0</v>
      </c>
      <c r="AL45" s="288"/>
      <c r="AM45" s="147">
        <f t="shared" ca="1" si="18"/>
        <v>0</v>
      </c>
      <c r="AN45" s="288"/>
      <c r="AO45" s="147">
        <f t="shared" ca="1" si="19"/>
        <v>0</v>
      </c>
      <c r="AP45" s="122"/>
      <c r="AQ45" s="147">
        <f t="shared" ca="1" si="20"/>
        <v>0</v>
      </c>
      <c r="AR45" s="122"/>
      <c r="AS45" s="147">
        <f t="shared" ca="1" si="21"/>
        <v>0</v>
      </c>
      <c r="AT45" s="122"/>
      <c r="AU45" s="147">
        <f t="shared" ca="1" si="22"/>
        <v>0</v>
      </c>
      <c r="AV45" s="104"/>
      <c r="AW45" s="100">
        <f t="shared" ca="1" si="23"/>
        <v>0</v>
      </c>
      <c r="AX45" s="171"/>
      <c r="AY45" s="140">
        <f t="shared" ca="1" si="24"/>
        <v>0</v>
      </c>
      <c r="AZ45" s="83">
        <f t="shared" ca="1" si="1"/>
        <v>0</v>
      </c>
    </row>
    <row r="46" spans="1:52" ht="15" customHeight="1">
      <c r="A46" s="85" t="s">
        <v>148</v>
      </c>
      <c r="B46" t="str">
        <f>IF($A46="","",INDEX('MA-Liste'!$D:$D,MATCH($A46,'MA-Liste'!$M:$M,FALSE)))</f>
        <v>AeBo</v>
      </c>
      <c r="C46" s="4" t="str">
        <f ca="1">IF($A46="","",INDEX(INDIRECT("'MA-Liste'!"&amp;$C$11),MATCH($A46,'MA-Liste'!$M:$M,FALSE)))</f>
        <v>B</v>
      </c>
      <c r="D46" s="19">
        <f t="shared" ca="1" si="0"/>
        <v>140</v>
      </c>
      <c r="E46" s="20">
        <f t="shared" si="2"/>
        <v>0</v>
      </c>
      <c r="F46" s="107"/>
      <c r="G46" s="100">
        <f t="shared" ca="1" si="3"/>
        <v>0</v>
      </c>
      <c r="H46" s="122"/>
      <c r="I46" s="147">
        <f t="shared" ca="1" si="3"/>
        <v>0</v>
      </c>
      <c r="J46" s="122"/>
      <c r="K46" s="147">
        <f t="shared" ca="1" si="4"/>
        <v>0</v>
      </c>
      <c r="L46" s="122"/>
      <c r="M46" s="147">
        <f t="shared" ca="1" si="5"/>
        <v>0</v>
      </c>
      <c r="N46" s="122"/>
      <c r="O46" s="147">
        <f t="shared" ca="1" si="6"/>
        <v>0</v>
      </c>
      <c r="P46" s="104"/>
      <c r="Q46" s="100">
        <f t="shared" ca="1" si="7"/>
        <v>0</v>
      </c>
      <c r="R46" s="183"/>
      <c r="S46" s="184">
        <f t="shared" ca="1" si="8"/>
        <v>0</v>
      </c>
      <c r="T46" s="183"/>
      <c r="U46" s="184">
        <f t="shared" ca="1" si="9"/>
        <v>0</v>
      </c>
      <c r="V46" s="122"/>
      <c r="W46" s="147">
        <f t="shared" ca="1" si="10"/>
        <v>0</v>
      </c>
      <c r="X46" s="122"/>
      <c r="Y46" s="147">
        <f t="shared" ca="1" si="11"/>
        <v>0</v>
      </c>
      <c r="Z46" s="122"/>
      <c r="AA46" s="184">
        <f t="shared" ca="1" si="12"/>
        <v>0</v>
      </c>
      <c r="AB46" s="104"/>
      <c r="AC46" s="100">
        <f t="shared" ca="1" si="13"/>
        <v>0</v>
      </c>
      <c r="AD46" s="122"/>
      <c r="AE46" s="147">
        <f t="shared" ca="1" si="14"/>
        <v>0</v>
      </c>
      <c r="AF46" s="122"/>
      <c r="AG46" s="147">
        <f t="shared" ca="1" si="15"/>
        <v>0</v>
      </c>
      <c r="AH46" s="122"/>
      <c r="AI46" s="147">
        <f t="shared" ca="1" si="16"/>
        <v>0</v>
      </c>
      <c r="AJ46" s="288"/>
      <c r="AK46" s="147">
        <f t="shared" ca="1" si="17"/>
        <v>0</v>
      </c>
      <c r="AL46" s="288"/>
      <c r="AM46" s="147">
        <f t="shared" ca="1" si="18"/>
        <v>0</v>
      </c>
      <c r="AN46" s="288"/>
      <c r="AO46" s="147">
        <f t="shared" ca="1" si="19"/>
        <v>0</v>
      </c>
      <c r="AP46" s="122"/>
      <c r="AQ46" s="147">
        <f t="shared" ca="1" si="20"/>
        <v>0</v>
      </c>
      <c r="AR46" s="122"/>
      <c r="AS46" s="147">
        <f t="shared" ca="1" si="21"/>
        <v>0</v>
      </c>
      <c r="AT46" s="122"/>
      <c r="AU46" s="147">
        <f t="shared" ca="1" si="22"/>
        <v>0</v>
      </c>
      <c r="AV46" s="104"/>
      <c r="AW46" s="100">
        <f t="shared" ca="1" si="23"/>
        <v>0</v>
      </c>
      <c r="AX46" s="171"/>
      <c r="AY46" s="140">
        <f t="shared" ca="1" si="24"/>
        <v>0</v>
      </c>
      <c r="AZ46" s="83">
        <f t="shared" ca="1" si="1"/>
        <v>0</v>
      </c>
    </row>
    <row r="47" spans="1:52" ht="15" customHeight="1">
      <c r="A47" s="85" t="s">
        <v>206</v>
      </c>
      <c r="B47" t="str">
        <f>IF($A47="","",INDEX('MA-Liste'!$D:$D,MATCH($A47,'MA-Liste'!$M:$M,FALSE)))</f>
        <v>AeBo</v>
      </c>
      <c r="C47" s="4" t="str">
        <f ca="1">IF($A47="","",INDEX(INDIRECT("'MA-Liste'!"&amp;$C$11),MATCH($A47,'MA-Liste'!$M:$M,FALSE)))</f>
        <v>D</v>
      </c>
      <c r="D47" s="19">
        <f t="shared" ca="1" si="0"/>
        <v>100</v>
      </c>
      <c r="E47" s="20">
        <f t="shared" si="2"/>
        <v>0</v>
      </c>
      <c r="F47" s="107"/>
      <c r="G47" s="100">
        <f t="shared" ca="1" si="3"/>
        <v>0</v>
      </c>
      <c r="H47" s="122"/>
      <c r="I47" s="147">
        <f t="shared" ca="1" si="3"/>
        <v>0</v>
      </c>
      <c r="J47" s="122"/>
      <c r="K47" s="147">
        <f t="shared" ca="1" si="4"/>
        <v>0</v>
      </c>
      <c r="L47" s="122"/>
      <c r="M47" s="147">
        <f t="shared" ca="1" si="5"/>
        <v>0</v>
      </c>
      <c r="N47" s="122"/>
      <c r="O47" s="147">
        <f t="shared" ca="1" si="6"/>
        <v>0</v>
      </c>
      <c r="P47" s="104"/>
      <c r="Q47" s="100">
        <f t="shared" ca="1" si="7"/>
        <v>0</v>
      </c>
      <c r="R47" s="183"/>
      <c r="S47" s="184">
        <f t="shared" ca="1" si="8"/>
        <v>0</v>
      </c>
      <c r="T47" s="183"/>
      <c r="U47" s="184">
        <f t="shared" ca="1" si="9"/>
        <v>0</v>
      </c>
      <c r="V47" s="122"/>
      <c r="W47" s="147">
        <f t="shared" ca="1" si="10"/>
        <v>0</v>
      </c>
      <c r="X47" s="122"/>
      <c r="Y47" s="147">
        <f t="shared" ca="1" si="11"/>
        <v>0</v>
      </c>
      <c r="Z47" s="122"/>
      <c r="AA47" s="184">
        <f t="shared" ca="1" si="12"/>
        <v>0</v>
      </c>
      <c r="AB47" s="104"/>
      <c r="AC47" s="100">
        <f t="shared" ca="1" si="13"/>
        <v>0</v>
      </c>
      <c r="AD47" s="122"/>
      <c r="AE47" s="147">
        <f t="shared" ca="1" si="14"/>
        <v>0</v>
      </c>
      <c r="AF47" s="122"/>
      <c r="AG47" s="147">
        <f t="shared" ca="1" si="15"/>
        <v>0</v>
      </c>
      <c r="AH47" s="122"/>
      <c r="AI47" s="147">
        <f t="shared" ca="1" si="16"/>
        <v>0</v>
      </c>
      <c r="AJ47" s="288"/>
      <c r="AK47" s="147">
        <f t="shared" ca="1" si="17"/>
        <v>0</v>
      </c>
      <c r="AL47" s="288"/>
      <c r="AM47" s="147">
        <f t="shared" ca="1" si="18"/>
        <v>0</v>
      </c>
      <c r="AN47" s="288"/>
      <c r="AO47" s="147">
        <f t="shared" ca="1" si="19"/>
        <v>0</v>
      </c>
      <c r="AP47" s="122"/>
      <c r="AQ47" s="147">
        <f t="shared" ca="1" si="20"/>
        <v>0</v>
      </c>
      <c r="AR47" s="122"/>
      <c r="AS47" s="147">
        <f t="shared" ca="1" si="21"/>
        <v>0</v>
      </c>
      <c r="AT47" s="122"/>
      <c r="AU47" s="147">
        <f t="shared" ca="1" si="22"/>
        <v>0</v>
      </c>
      <c r="AV47" s="104"/>
      <c r="AW47" s="100">
        <f t="shared" ca="1" si="23"/>
        <v>0</v>
      </c>
      <c r="AX47" s="171"/>
      <c r="AY47" s="140">
        <f t="shared" ca="1" si="24"/>
        <v>0</v>
      </c>
      <c r="AZ47" s="83">
        <f t="shared" ca="1" si="1"/>
        <v>0</v>
      </c>
    </row>
    <row r="48" spans="1:52" ht="15" customHeight="1">
      <c r="A48" s="85" t="s">
        <v>232</v>
      </c>
      <c r="B48" t="str">
        <f>IF($A48="","",INDEX('MA-Liste'!$D:$D,MATCH($A48,'MA-Liste'!$M:$M,FALSE)))</f>
        <v>AeBo</v>
      </c>
      <c r="C48" s="4" t="s">
        <v>7</v>
      </c>
      <c r="D48" s="19">
        <f t="shared" si="0"/>
        <v>75</v>
      </c>
      <c r="E48" s="20">
        <f t="shared" si="2"/>
        <v>0</v>
      </c>
      <c r="F48" s="107"/>
      <c r="G48" s="100">
        <f t="shared" si="3"/>
        <v>0</v>
      </c>
      <c r="H48" s="122"/>
      <c r="I48" s="147">
        <f t="shared" si="3"/>
        <v>0</v>
      </c>
      <c r="J48" s="122"/>
      <c r="K48" s="147">
        <f t="shared" si="4"/>
        <v>0</v>
      </c>
      <c r="L48" s="122"/>
      <c r="M48" s="147">
        <f t="shared" si="5"/>
        <v>0</v>
      </c>
      <c r="N48" s="122"/>
      <c r="O48" s="147">
        <f t="shared" si="6"/>
        <v>0</v>
      </c>
      <c r="P48" s="104"/>
      <c r="Q48" s="100">
        <f t="shared" si="7"/>
        <v>0</v>
      </c>
      <c r="R48" s="183"/>
      <c r="S48" s="184">
        <f t="shared" si="8"/>
        <v>0</v>
      </c>
      <c r="T48" s="183"/>
      <c r="U48" s="184">
        <f t="shared" si="9"/>
        <v>0</v>
      </c>
      <c r="V48" s="122"/>
      <c r="W48" s="147">
        <f t="shared" si="10"/>
        <v>0</v>
      </c>
      <c r="X48" s="122"/>
      <c r="Y48" s="147">
        <f t="shared" si="11"/>
        <v>0</v>
      </c>
      <c r="Z48" s="122"/>
      <c r="AA48" s="184">
        <f t="shared" si="12"/>
        <v>0</v>
      </c>
      <c r="AB48" s="104"/>
      <c r="AC48" s="100">
        <f t="shared" si="13"/>
        <v>0</v>
      </c>
      <c r="AD48" s="122"/>
      <c r="AE48" s="147">
        <f t="shared" si="14"/>
        <v>0</v>
      </c>
      <c r="AF48" s="122"/>
      <c r="AG48" s="147">
        <f t="shared" si="15"/>
        <v>0</v>
      </c>
      <c r="AH48" s="122"/>
      <c r="AI48" s="147">
        <f t="shared" si="16"/>
        <v>0</v>
      </c>
      <c r="AJ48" s="288"/>
      <c r="AK48" s="147">
        <f t="shared" si="17"/>
        <v>0</v>
      </c>
      <c r="AL48" s="288"/>
      <c r="AM48" s="147">
        <f t="shared" si="18"/>
        <v>0</v>
      </c>
      <c r="AN48" s="288"/>
      <c r="AO48" s="147">
        <f t="shared" si="19"/>
        <v>0</v>
      </c>
      <c r="AP48" s="122"/>
      <c r="AQ48" s="147">
        <f t="shared" si="20"/>
        <v>0</v>
      </c>
      <c r="AR48" s="122"/>
      <c r="AS48" s="147">
        <f t="shared" si="21"/>
        <v>0</v>
      </c>
      <c r="AT48" s="122"/>
      <c r="AU48" s="147">
        <f t="shared" si="22"/>
        <v>0</v>
      </c>
      <c r="AV48" s="104"/>
      <c r="AW48" s="100">
        <f t="shared" si="23"/>
        <v>0</v>
      </c>
      <c r="AX48" s="171"/>
      <c r="AY48" s="140">
        <f t="shared" si="24"/>
        <v>0</v>
      </c>
      <c r="AZ48" s="83">
        <f t="shared" si="1"/>
        <v>0</v>
      </c>
    </row>
    <row r="49" spans="1:52" ht="15" customHeight="1">
      <c r="A49" s="85" t="s">
        <v>207</v>
      </c>
      <c r="B49" t="str">
        <f>IF($A49="","",INDEX('MA-Liste'!$D:$D,MATCH($A49,'MA-Liste'!$M:$M,FALSE)))</f>
        <v>AeBo</v>
      </c>
      <c r="C49" s="4" t="s">
        <v>5</v>
      </c>
      <c r="D49" s="19">
        <f t="shared" si="0"/>
        <v>118</v>
      </c>
      <c r="E49" s="20">
        <f t="shared" si="2"/>
        <v>0</v>
      </c>
      <c r="F49" s="107"/>
      <c r="G49" s="100">
        <f t="shared" si="3"/>
        <v>0</v>
      </c>
      <c r="H49" s="122"/>
      <c r="I49" s="147">
        <f t="shared" si="3"/>
        <v>0</v>
      </c>
      <c r="J49" s="122"/>
      <c r="K49" s="147">
        <f t="shared" si="4"/>
        <v>0</v>
      </c>
      <c r="L49" s="122"/>
      <c r="M49" s="147">
        <f t="shared" si="5"/>
        <v>0</v>
      </c>
      <c r="N49" s="122"/>
      <c r="O49" s="147">
        <f t="shared" si="6"/>
        <v>0</v>
      </c>
      <c r="P49" s="104"/>
      <c r="Q49" s="100">
        <f t="shared" si="7"/>
        <v>0</v>
      </c>
      <c r="R49" s="183"/>
      <c r="S49" s="184">
        <f t="shared" si="8"/>
        <v>0</v>
      </c>
      <c r="T49" s="183"/>
      <c r="U49" s="184">
        <f t="shared" si="9"/>
        <v>0</v>
      </c>
      <c r="V49" s="122"/>
      <c r="W49" s="147">
        <f t="shared" si="10"/>
        <v>0</v>
      </c>
      <c r="X49" s="122"/>
      <c r="Y49" s="147">
        <f t="shared" si="11"/>
        <v>0</v>
      </c>
      <c r="Z49" s="122"/>
      <c r="AA49" s="184">
        <f t="shared" si="12"/>
        <v>0</v>
      </c>
      <c r="AB49" s="104"/>
      <c r="AC49" s="100">
        <f t="shared" si="13"/>
        <v>0</v>
      </c>
      <c r="AD49" s="122"/>
      <c r="AE49" s="147">
        <f t="shared" si="14"/>
        <v>0</v>
      </c>
      <c r="AF49" s="122"/>
      <c r="AG49" s="147">
        <f t="shared" si="15"/>
        <v>0</v>
      </c>
      <c r="AH49" s="122"/>
      <c r="AI49" s="147">
        <f t="shared" si="16"/>
        <v>0</v>
      </c>
      <c r="AJ49" s="288"/>
      <c r="AK49" s="147">
        <f t="shared" si="17"/>
        <v>0</v>
      </c>
      <c r="AL49" s="288"/>
      <c r="AM49" s="147">
        <f t="shared" si="18"/>
        <v>0</v>
      </c>
      <c r="AN49" s="288"/>
      <c r="AO49" s="147">
        <f t="shared" si="19"/>
        <v>0</v>
      </c>
      <c r="AP49" s="122"/>
      <c r="AQ49" s="147">
        <f t="shared" si="20"/>
        <v>0</v>
      </c>
      <c r="AR49" s="122"/>
      <c r="AS49" s="147">
        <f t="shared" si="21"/>
        <v>0</v>
      </c>
      <c r="AT49" s="122"/>
      <c r="AU49" s="147">
        <f t="shared" si="22"/>
        <v>0</v>
      </c>
      <c r="AV49" s="104"/>
      <c r="AW49" s="100">
        <f t="shared" si="23"/>
        <v>0</v>
      </c>
      <c r="AX49" s="171"/>
      <c r="AY49" s="140">
        <f t="shared" si="24"/>
        <v>0</v>
      </c>
      <c r="AZ49" s="83">
        <f t="shared" si="1"/>
        <v>0</v>
      </c>
    </row>
    <row r="50" spans="1:52" ht="15.75" customHeight="1">
      <c r="A50" s="91" t="s">
        <v>187</v>
      </c>
      <c r="B50" t="str">
        <f>IF($A50="","",INDEX('MA-Liste'!$D:$D,MATCH($A50,'MA-Liste'!$M:$M,FALSE)))</f>
        <v>AeBo</v>
      </c>
      <c r="C50" s="4" t="str">
        <f ca="1">IF($A50="","",INDEX(INDIRECT("'MA-Liste'!"&amp;$C$11),MATCH($A50,'MA-Liste'!$M:$M,FALSE)))</f>
        <v>D</v>
      </c>
      <c r="D50" s="19">
        <f t="shared" ca="1" si="0"/>
        <v>100</v>
      </c>
      <c r="E50" s="20">
        <f t="shared" si="2"/>
        <v>0</v>
      </c>
      <c r="F50" s="107"/>
      <c r="G50" s="100">
        <f t="shared" ca="1" si="3"/>
        <v>0</v>
      </c>
      <c r="H50" s="122"/>
      <c r="I50" s="147">
        <f t="shared" ca="1" si="3"/>
        <v>0</v>
      </c>
      <c r="J50" s="122"/>
      <c r="K50" s="147">
        <f t="shared" ca="1" si="4"/>
        <v>0</v>
      </c>
      <c r="L50" s="122"/>
      <c r="M50" s="147">
        <f t="shared" ca="1" si="5"/>
        <v>0</v>
      </c>
      <c r="N50" s="122"/>
      <c r="O50" s="147">
        <f t="shared" ca="1" si="6"/>
        <v>0</v>
      </c>
      <c r="P50" s="104"/>
      <c r="Q50" s="100">
        <f t="shared" ca="1" si="7"/>
        <v>0</v>
      </c>
      <c r="R50" s="183"/>
      <c r="S50" s="184">
        <f t="shared" ca="1" si="8"/>
        <v>0</v>
      </c>
      <c r="T50" s="183"/>
      <c r="U50" s="184">
        <f t="shared" ca="1" si="9"/>
        <v>0</v>
      </c>
      <c r="V50" s="122"/>
      <c r="W50" s="147">
        <f t="shared" ca="1" si="10"/>
        <v>0</v>
      </c>
      <c r="X50" s="122"/>
      <c r="Y50" s="147">
        <f t="shared" ca="1" si="11"/>
        <v>0</v>
      </c>
      <c r="Z50" s="122"/>
      <c r="AA50" s="184">
        <f t="shared" ca="1" si="12"/>
        <v>0</v>
      </c>
      <c r="AB50" s="104"/>
      <c r="AC50" s="100">
        <f t="shared" ca="1" si="13"/>
        <v>0</v>
      </c>
      <c r="AD50" s="122"/>
      <c r="AE50" s="147">
        <f t="shared" ca="1" si="14"/>
        <v>0</v>
      </c>
      <c r="AF50" s="122"/>
      <c r="AG50" s="147">
        <f t="shared" ca="1" si="15"/>
        <v>0</v>
      </c>
      <c r="AH50" s="122"/>
      <c r="AI50" s="147">
        <f t="shared" ca="1" si="16"/>
        <v>0</v>
      </c>
      <c r="AJ50" s="288"/>
      <c r="AK50" s="147">
        <f t="shared" ca="1" si="17"/>
        <v>0</v>
      </c>
      <c r="AL50" s="288"/>
      <c r="AM50" s="147">
        <f t="shared" ca="1" si="18"/>
        <v>0</v>
      </c>
      <c r="AN50" s="288"/>
      <c r="AO50" s="147">
        <f t="shared" ca="1" si="19"/>
        <v>0</v>
      </c>
      <c r="AP50" s="122"/>
      <c r="AQ50" s="147">
        <f t="shared" ca="1" si="20"/>
        <v>0</v>
      </c>
      <c r="AR50" s="122"/>
      <c r="AS50" s="147">
        <f t="shared" ca="1" si="21"/>
        <v>0</v>
      </c>
      <c r="AT50" s="122"/>
      <c r="AU50" s="147">
        <f t="shared" ca="1" si="22"/>
        <v>0</v>
      </c>
      <c r="AV50" s="104"/>
      <c r="AW50" s="100">
        <f t="shared" ca="1" si="23"/>
        <v>0</v>
      </c>
      <c r="AX50" s="171"/>
      <c r="AY50" s="140">
        <f t="shared" ca="1" si="24"/>
        <v>0</v>
      </c>
      <c r="AZ50" s="83">
        <f t="shared" ca="1" si="1"/>
        <v>0</v>
      </c>
    </row>
    <row r="51" spans="1:52" ht="15.75" customHeight="1">
      <c r="A51" s="91" t="s">
        <v>145</v>
      </c>
      <c r="B51" t="s">
        <v>66</v>
      </c>
      <c r="C51" s="4" t="s">
        <v>6</v>
      </c>
      <c r="D51" s="19">
        <f t="shared" si="0"/>
        <v>100</v>
      </c>
      <c r="E51" s="20">
        <f t="shared" si="2"/>
        <v>0</v>
      </c>
      <c r="F51" s="107"/>
      <c r="G51" s="100">
        <f t="shared" si="3"/>
        <v>0</v>
      </c>
      <c r="H51" s="122"/>
      <c r="I51" s="147">
        <f t="shared" si="3"/>
        <v>0</v>
      </c>
      <c r="J51" s="122"/>
      <c r="K51" s="147">
        <f t="shared" si="4"/>
        <v>0</v>
      </c>
      <c r="L51" s="122"/>
      <c r="M51" s="147">
        <f t="shared" si="5"/>
        <v>0</v>
      </c>
      <c r="N51" s="122"/>
      <c r="O51" s="147">
        <f t="shared" si="6"/>
        <v>0</v>
      </c>
      <c r="P51" s="104"/>
      <c r="Q51" s="100">
        <f t="shared" si="7"/>
        <v>0</v>
      </c>
      <c r="R51" s="183"/>
      <c r="S51" s="184">
        <f t="shared" si="8"/>
        <v>0</v>
      </c>
      <c r="T51" s="183"/>
      <c r="U51" s="184">
        <f t="shared" si="9"/>
        <v>0</v>
      </c>
      <c r="V51" s="122"/>
      <c r="W51" s="147">
        <f t="shared" si="10"/>
        <v>0</v>
      </c>
      <c r="X51" s="122"/>
      <c r="Y51" s="147">
        <f t="shared" si="11"/>
        <v>0</v>
      </c>
      <c r="Z51" s="122"/>
      <c r="AA51" s="184">
        <f t="shared" si="12"/>
        <v>0</v>
      </c>
      <c r="AB51" s="104"/>
      <c r="AC51" s="100">
        <f t="shared" si="13"/>
        <v>0</v>
      </c>
      <c r="AD51" s="122"/>
      <c r="AE51" s="147">
        <f t="shared" si="14"/>
        <v>0</v>
      </c>
      <c r="AF51" s="122"/>
      <c r="AG51" s="147">
        <f t="shared" si="15"/>
        <v>0</v>
      </c>
      <c r="AH51" s="122"/>
      <c r="AI51" s="147">
        <f t="shared" si="16"/>
        <v>0</v>
      </c>
      <c r="AJ51" s="288"/>
      <c r="AK51" s="147">
        <f t="shared" si="17"/>
        <v>0</v>
      </c>
      <c r="AL51" s="288"/>
      <c r="AM51" s="147">
        <f t="shared" si="18"/>
        <v>0</v>
      </c>
      <c r="AN51" s="288"/>
      <c r="AO51" s="147">
        <f t="shared" si="19"/>
        <v>0</v>
      </c>
      <c r="AP51" s="122"/>
      <c r="AQ51" s="147">
        <f t="shared" si="20"/>
        <v>0</v>
      </c>
      <c r="AR51" s="122"/>
      <c r="AS51" s="147">
        <f t="shared" si="21"/>
        <v>0</v>
      </c>
      <c r="AT51" s="122"/>
      <c r="AU51" s="147">
        <f t="shared" si="22"/>
        <v>0</v>
      </c>
      <c r="AV51" s="104"/>
      <c r="AW51" s="100">
        <f t="shared" si="23"/>
        <v>0</v>
      </c>
      <c r="AX51" s="171"/>
      <c r="AY51" s="140">
        <f t="shared" si="24"/>
        <v>0</v>
      </c>
      <c r="AZ51" s="83">
        <f t="shared" si="1"/>
        <v>0</v>
      </c>
    </row>
    <row r="52" spans="1:52" ht="15" customHeight="1">
      <c r="A52" s="85" t="s">
        <v>188</v>
      </c>
      <c r="B52" t="str">
        <f>IF($A52="","",INDEX('MA-Liste'!$D:$D,MATCH($A52,'MA-Liste'!$M:$M,FALSE)))</f>
        <v>AeBo</v>
      </c>
      <c r="C52" s="4" t="str">
        <f ca="1">IF($A52="","",INDEX(INDIRECT("'MA-Liste'!"&amp;$C$11),MATCH($A52,'MA-Liste'!$M:$M,FALSE)))</f>
        <v>C</v>
      </c>
      <c r="D52" s="19">
        <f t="shared" ca="1" si="0"/>
        <v>118</v>
      </c>
      <c r="E52" s="20">
        <f t="shared" si="2"/>
        <v>0</v>
      </c>
      <c r="F52" s="107"/>
      <c r="G52" s="100">
        <f t="shared" ca="1" si="3"/>
        <v>0</v>
      </c>
      <c r="H52" s="122"/>
      <c r="I52" s="147">
        <f t="shared" ca="1" si="3"/>
        <v>0</v>
      </c>
      <c r="J52" s="122"/>
      <c r="K52" s="147">
        <f t="shared" ca="1" si="4"/>
        <v>0</v>
      </c>
      <c r="L52" s="122"/>
      <c r="M52" s="147">
        <f t="shared" ca="1" si="5"/>
        <v>0</v>
      </c>
      <c r="N52" s="122"/>
      <c r="O52" s="147">
        <f t="shared" ca="1" si="6"/>
        <v>0</v>
      </c>
      <c r="P52" s="104"/>
      <c r="Q52" s="100">
        <f t="shared" ca="1" si="7"/>
        <v>0</v>
      </c>
      <c r="R52" s="183"/>
      <c r="S52" s="184">
        <f t="shared" ca="1" si="8"/>
        <v>0</v>
      </c>
      <c r="T52" s="183"/>
      <c r="U52" s="184">
        <f t="shared" ca="1" si="9"/>
        <v>0</v>
      </c>
      <c r="V52" s="122"/>
      <c r="W52" s="147">
        <f t="shared" ca="1" si="10"/>
        <v>0</v>
      </c>
      <c r="X52" s="122"/>
      <c r="Y52" s="147">
        <f t="shared" ca="1" si="11"/>
        <v>0</v>
      </c>
      <c r="Z52" s="122"/>
      <c r="AA52" s="184">
        <f t="shared" ca="1" si="12"/>
        <v>0</v>
      </c>
      <c r="AB52" s="104"/>
      <c r="AC52" s="100">
        <f t="shared" ca="1" si="13"/>
        <v>0</v>
      </c>
      <c r="AD52" s="122"/>
      <c r="AE52" s="147">
        <f t="shared" ca="1" si="14"/>
        <v>0</v>
      </c>
      <c r="AF52" s="122"/>
      <c r="AG52" s="147">
        <f t="shared" ca="1" si="15"/>
        <v>0</v>
      </c>
      <c r="AH52" s="122"/>
      <c r="AI52" s="147">
        <f t="shared" ca="1" si="16"/>
        <v>0</v>
      </c>
      <c r="AJ52" s="288"/>
      <c r="AK52" s="147">
        <f t="shared" ca="1" si="17"/>
        <v>0</v>
      </c>
      <c r="AL52" s="288"/>
      <c r="AM52" s="147">
        <f t="shared" ca="1" si="18"/>
        <v>0</v>
      </c>
      <c r="AN52" s="288"/>
      <c r="AO52" s="147">
        <f t="shared" ca="1" si="19"/>
        <v>0</v>
      </c>
      <c r="AP52" s="122"/>
      <c r="AQ52" s="147">
        <f t="shared" ca="1" si="20"/>
        <v>0</v>
      </c>
      <c r="AR52" s="122"/>
      <c r="AS52" s="147">
        <f t="shared" ca="1" si="21"/>
        <v>0</v>
      </c>
      <c r="AT52" s="122"/>
      <c r="AU52" s="147">
        <f t="shared" ca="1" si="22"/>
        <v>0</v>
      </c>
      <c r="AV52" s="104"/>
      <c r="AW52" s="100">
        <f t="shared" ca="1" si="23"/>
        <v>0</v>
      </c>
      <c r="AX52" s="171"/>
      <c r="AY52" s="140">
        <f t="shared" ca="1" si="24"/>
        <v>0</v>
      </c>
      <c r="AZ52" s="83">
        <f t="shared" ca="1" si="1"/>
        <v>0</v>
      </c>
    </row>
    <row r="53" spans="1:52" ht="15" customHeight="1">
      <c r="A53" s="85" t="s">
        <v>208</v>
      </c>
      <c r="B53" t="s">
        <v>66</v>
      </c>
      <c r="C53" s="4" t="s">
        <v>7</v>
      </c>
      <c r="D53" s="19">
        <f t="shared" si="0"/>
        <v>75</v>
      </c>
      <c r="E53" s="20">
        <f t="shared" si="2"/>
        <v>0</v>
      </c>
      <c r="F53" s="107"/>
      <c r="G53" s="100">
        <f t="shared" si="3"/>
        <v>0</v>
      </c>
      <c r="H53" s="122"/>
      <c r="I53" s="147">
        <f t="shared" si="3"/>
        <v>0</v>
      </c>
      <c r="J53" s="122"/>
      <c r="K53" s="147">
        <f t="shared" si="4"/>
        <v>0</v>
      </c>
      <c r="L53" s="122"/>
      <c r="M53" s="147">
        <f t="shared" si="5"/>
        <v>0</v>
      </c>
      <c r="N53" s="122"/>
      <c r="O53" s="147">
        <f t="shared" si="6"/>
        <v>0</v>
      </c>
      <c r="P53" s="104"/>
      <c r="Q53" s="100">
        <f t="shared" si="7"/>
        <v>0</v>
      </c>
      <c r="R53" s="183"/>
      <c r="S53" s="184">
        <f t="shared" si="8"/>
        <v>0</v>
      </c>
      <c r="T53" s="183"/>
      <c r="U53" s="184">
        <f t="shared" si="9"/>
        <v>0</v>
      </c>
      <c r="V53" s="122"/>
      <c r="W53" s="147">
        <f t="shared" si="10"/>
        <v>0</v>
      </c>
      <c r="X53" s="122"/>
      <c r="Y53" s="147">
        <f t="shared" si="11"/>
        <v>0</v>
      </c>
      <c r="Z53" s="122"/>
      <c r="AA53" s="184">
        <f t="shared" si="12"/>
        <v>0</v>
      </c>
      <c r="AB53" s="104"/>
      <c r="AC53" s="100">
        <f t="shared" si="13"/>
        <v>0</v>
      </c>
      <c r="AD53" s="122"/>
      <c r="AE53" s="147">
        <f t="shared" si="14"/>
        <v>0</v>
      </c>
      <c r="AF53" s="122"/>
      <c r="AG53" s="147">
        <f t="shared" si="15"/>
        <v>0</v>
      </c>
      <c r="AH53" s="122"/>
      <c r="AI53" s="147">
        <f t="shared" si="16"/>
        <v>0</v>
      </c>
      <c r="AJ53" s="288"/>
      <c r="AK53" s="147">
        <f t="shared" si="17"/>
        <v>0</v>
      </c>
      <c r="AL53" s="288"/>
      <c r="AM53" s="147">
        <f t="shared" si="18"/>
        <v>0</v>
      </c>
      <c r="AN53" s="288"/>
      <c r="AO53" s="147">
        <f t="shared" si="19"/>
        <v>0</v>
      </c>
      <c r="AP53" s="122"/>
      <c r="AQ53" s="147">
        <f t="shared" si="20"/>
        <v>0</v>
      </c>
      <c r="AR53" s="122"/>
      <c r="AS53" s="147">
        <f t="shared" si="21"/>
        <v>0</v>
      </c>
      <c r="AT53" s="122"/>
      <c r="AU53" s="147">
        <f t="shared" si="22"/>
        <v>0</v>
      </c>
      <c r="AV53" s="104"/>
      <c r="AW53" s="100">
        <f t="shared" si="23"/>
        <v>0</v>
      </c>
      <c r="AX53" s="171"/>
      <c r="AY53" s="140">
        <f t="shared" si="24"/>
        <v>0</v>
      </c>
      <c r="AZ53" s="83">
        <f t="shared" si="1"/>
        <v>0</v>
      </c>
    </row>
    <row r="54" spans="1:52" ht="15" customHeight="1">
      <c r="A54" s="85" t="s">
        <v>211</v>
      </c>
      <c r="B54" t="s">
        <v>66</v>
      </c>
      <c r="C54" s="4" t="s">
        <v>6</v>
      </c>
      <c r="D54" s="19">
        <f t="shared" si="0"/>
        <v>100</v>
      </c>
      <c r="E54" s="20">
        <f t="shared" si="2"/>
        <v>0</v>
      </c>
      <c r="F54" s="107"/>
      <c r="G54" s="100">
        <f t="shared" si="3"/>
        <v>0</v>
      </c>
      <c r="H54" s="122"/>
      <c r="I54" s="147">
        <f t="shared" si="3"/>
        <v>0</v>
      </c>
      <c r="J54" s="122"/>
      <c r="K54" s="147">
        <f t="shared" si="4"/>
        <v>0</v>
      </c>
      <c r="L54" s="122"/>
      <c r="M54" s="147">
        <f t="shared" si="5"/>
        <v>0</v>
      </c>
      <c r="N54" s="122"/>
      <c r="O54" s="147">
        <f t="shared" si="6"/>
        <v>0</v>
      </c>
      <c r="P54" s="104"/>
      <c r="Q54" s="100">
        <f t="shared" si="7"/>
        <v>0</v>
      </c>
      <c r="R54" s="183"/>
      <c r="S54" s="184">
        <f t="shared" si="8"/>
        <v>0</v>
      </c>
      <c r="T54" s="183"/>
      <c r="U54" s="184">
        <f t="shared" si="9"/>
        <v>0</v>
      </c>
      <c r="V54" s="122"/>
      <c r="W54" s="147">
        <f t="shared" si="10"/>
        <v>0</v>
      </c>
      <c r="X54" s="122"/>
      <c r="Y54" s="147">
        <f t="shared" si="11"/>
        <v>0</v>
      </c>
      <c r="Z54" s="122"/>
      <c r="AA54" s="184">
        <f t="shared" si="12"/>
        <v>0</v>
      </c>
      <c r="AB54" s="104"/>
      <c r="AC54" s="100">
        <f t="shared" si="13"/>
        <v>0</v>
      </c>
      <c r="AD54" s="122"/>
      <c r="AE54" s="147">
        <f t="shared" si="14"/>
        <v>0</v>
      </c>
      <c r="AF54" s="122"/>
      <c r="AG54" s="147">
        <f t="shared" si="15"/>
        <v>0</v>
      </c>
      <c r="AH54" s="122"/>
      <c r="AI54" s="147">
        <f t="shared" si="16"/>
        <v>0</v>
      </c>
      <c r="AJ54" s="288"/>
      <c r="AK54" s="147">
        <f t="shared" si="17"/>
        <v>0</v>
      </c>
      <c r="AL54" s="288"/>
      <c r="AM54" s="147">
        <f t="shared" si="18"/>
        <v>0</v>
      </c>
      <c r="AN54" s="288"/>
      <c r="AO54" s="147">
        <f t="shared" si="19"/>
        <v>0</v>
      </c>
      <c r="AP54" s="122"/>
      <c r="AQ54" s="147">
        <f t="shared" si="20"/>
        <v>0</v>
      </c>
      <c r="AR54" s="122"/>
      <c r="AS54" s="147">
        <f t="shared" si="21"/>
        <v>0</v>
      </c>
      <c r="AT54" s="122"/>
      <c r="AU54" s="147">
        <f t="shared" si="22"/>
        <v>0</v>
      </c>
      <c r="AV54" s="104"/>
      <c r="AW54" s="100">
        <f t="shared" si="23"/>
        <v>0</v>
      </c>
      <c r="AX54" s="171"/>
      <c r="AY54" s="140">
        <f t="shared" si="24"/>
        <v>0</v>
      </c>
      <c r="AZ54" s="83">
        <f t="shared" si="1"/>
        <v>0</v>
      </c>
    </row>
    <row r="55" spans="1:52" ht="15" customHeight="1">
      <c r="A55" s="85" t="s">
        <v>191</v>
      </c>
      <c r="B55" t="str">
        <f>IF($A55="","",INDEX('MA-Liste'!$D:$D,MATCH($A55,'MA-Liste'!$M:$M,FALSE)))</f>
        <v>AeBo</v>
      </c>
      <c r="C55" s="4" t="str">
        <f ca="1">IF($A55="","",INDEX(INDIRECT("'MA-Liste'!"&amp;$C$11),MATCH($A55,'MA-Liste'!$M:$M,FALSE)))</f>
        <v>B</v>
      </c>
      <c r="D55" s="19">
        <f t="shared" ca="1" si="0"/>
        <v>140</v>
      </c>
      <c r="E55" s="20">
        <f t="shared" si="2"/>
        <v>0</v>
      </c>
      <c r="F55" s="107"/>
      <c r="G55" s="100">
        <f t="shared" ca="1" si="3"/>
        <v>0</v>
      </c>
      <c r="H55" s="122"/>
      <c r="I55" s="147">
        <f t="shared" ca="1" si="3"/>
        <v>0</v>
      </c>
      <c r="J55" s="122"/>
      <c r="K55" s="147">
        <f t="shared" ca="1" si="4"/>
        <v>0</v>
      </c>
      <c r="L55" s="122"/>
      <c r="M55" s="147">
        <f t="shared" ca="1" si="5"/>
        <v>0</v>
      </c>
      <c r="N55" s="122"/>
      <c r="O55" s="147">
        <f t="shared" ca="1" si="6"/>
        <v>0</v>
      </c>
      <c r="P55" s="104"/>
      <c r="Q55" s="100">
        <f t="shared" ca="1" si="7"/>
        <v>0</v>
      </c>
      <c r="R55" s="183"/>
      <c r="S55" s="184">
        <f t="shared" ca="1" si="8"/>
        <v>0</v>
      </c>
      <c r="T55" s="183"/>
      <c r="U55" s="184">
        <f t="shared" ca="1" si="9"/>
        <v>0</v>
      </c>
      <c r="V55" s="122"/>
      <c r="W55" s="147">
        <f t="shared" ca="1" si="10"/>
        <v>0</v>
      </c>
      <c r="X55" s="122"/>
      <c r="Y55" s="147">
        <f t="shared" ca="1" si="11"/>
        <v>0</v>
      </c>
      <c r="Z55" s="122"/>
      <c r="AA55" s="184">
        <f t="shared" ca="1" si="12"/>
        <v>0</v>
      </c>
      <c r="AB55" s="104"/>
      <c r="AC55" s="100">
        <f t="shared" ca="1" si="13"/>
        <v>0</v>
      </c>
      <c r="AD55" s="122"/>
      <c r="AE55" s="147">
        <f t="shared" ca="1" si="14"/>
        <v>0</v>
      </c>
      <c r="AF55" s="122"/>
      <c r="AG55" s="147">
        <f t="shared" ca="1" si="15"/>
        <v>0</v>
      </c>
      <c r="AH55" s="122"/>
      <c r="AI55" s="147">
        <f t="shared" ca="1" si="16"/>
        <v>0</v>
      </c>
      <c r="AJ55" s="288"/>
      <c r="AK55" s="147">
        <f t="shared" ca="1" si="17"/>
        <v>0</v>
      </c>
      <c r="AL55" s="288"/>
      <c r="AM55" s="147">
        <f t="shared" ca="1" si="18"/>
        <v>0</v>
      </c>
      <c r="AN55" s="288"/>
      <c r="AO55" s="147">
        <f t="shared" ca="1" si="19"/>
        <v>0</v>
      </c>
      <c r="AP55" s="122"/>
      <c r="AQ55" s="147">
        <f t="shared" ca="1" si="20"/>
        <v>0</v>
      </c>
      <c r="AR55" s="122"/>
      <c r="AS55" s="147">
        <f t="shared" ca="1" si="21"/>
        <v>0</v>
      </c>
      <c r="AT55" s="122"/>
      <c r="AU55" s="147">
        <f t="shared" ca="1" si="22"/>
        <v>0</v>
      </c>
      <c r="AV55" s="104"/>
      <c r="AW55" s="100">
        <f t="shared" ca="1" si="23"/>
        <v>0</v>
      </c>
      <c r="AX55" s="171"/>
      <c r="AY55" s="140">
        <f t="shared" ca="1" si="24"/>
        <v>0</v>
      </c>
      <c r="AZ55" s="83">
        <f t="shared" ca="1" si="1"/>
        <v>0</v>
      </c>
    </row>
    <row r="56" spans="1:52" ht="15" customHeight="1">
      <c r="A56" s="85" t="s">
        <v>214</v>
      </c>
      <c r="B56" s="14" t="s">
        <v>66</v>
      </c>
      <c r="C56" s="18" t="s">
        <v>6</v>
      </c>
      <c r="D56" s="19">
        <f t="shared" si="0"/>
        <v>100</v>
      </c>
      <c r="E56" s="20">
        <f t="shared" si="2"/>
        <v>0</v>
      </c>
      <c r="F56" s="107"/>
      <c r="G56" s="100">
        <f t="shared" si="3"/>
        <v>0</v>
      </c>
      <c r="H56" s="122"/>
      <c r="I56" s="147">
        <f t="shared" si="3"/>
        <v>0</v>
      </c>
      <c r="J56" s="122"/>
      <c r="K56" s="147">
        <f t="shared" si="4"/>
        <v>0</v>
      </c>
      <c r="L56" s="122"/>
      <c r="M56" s="147">
        <f t="shared" si="5"/>
        <v>0</v>
      </c>
      <c r="N56" s="122"/>
      <c r="O56" s="147">
        <f t="shared" si="6"/>
        <v>0</v>
      </c>
      <c r="P56" s="104"/>
      <c r="Q56" s="100">
        <f t="shared" si="7"/>
        <v>0</v>
      </c>
      <c r="R56" s="183"/>
      <c r="S56" s="184">
        <f t="shared" si="8"/>
        <v>0</v>
      </c>
      <c r="T56" s="183"/>
      <c r="U56" s="184">
        <f t="shared" si="9"/>
        <v>0</v>
      </c>
      <c r="V56" s="122"/>
      <c r="W56" s="147">
        <f t="shared" si="10"/>
        <v>0</v>
      </c>
      <c r="X56" s="122"/>
      <c r="Y56" s="147">
        <f t="shared" si="11"/>
        <v>0</v>
      </c>
      <c r="Z56" s="122"/>
      <c r="AA56" s="147">
        <f t="shared" si="12"/>
        <v>0</v>
      </c>
      <c r="AB56" s="104"/>
      <c r="AC56" s="100">
        <f t="shared" si="13"/>
        <v>0</v>
      </c>
      <c r="AD56" s="122"/>
      <c r="AE56" s="147">
        <f t="shared" si="14"/>
        <v>0</v>
      </c>
      <c r="AF56" s="122"/>
      <c r="AG56" s="147">
        <f t="shared" si="15"/>
        <v>0</v>
      </c>
      <c r="AH56" s="122"/>
      <c r="AI56" s="147">
        <f t="shared" si="16"/>
        <v>0</v>
      </c>
      <c r="AJ56" s="288"/>
      <c r="AK56" s="147">
        <f t="shared" si="17"/>
        <v>0</v>
      </c>
      <c r="AL56" s="288"/>
      <c r="AM56" s="147">
        <f t="shared" si="18"/>
        <v>0</v>
      </c>
      <c r="AN56" s="288"/>
      <c r="AO56" s="147">
        <f t="shared" si="19"/>
        <v>0</v>
      </c>
      <c r="AP56" s="122"/>
      <c r="AQ56" s="147">
        <f t="shared" si="20"/>
        <v>0</v>
      </c>
      <c r="AR56" s="122"/>
      <c r="AS56" s="147">
        <f t="shared" si="21"/>
        <v>0</v>
      </c>
      <c r="AT56" s="122"/>
      <c r="AU56" s="147">
        <f t="shared" si="22"/>
        <v>0</v>
      </c>
      <c r="AV56" s="104"/>
      <c r="AW56" s="100">
        <f t="shared" si="23"/>
        <v>0</v>
      </c>
      <c r="AX56" s="171"/>
      <c r="AY56" s="140">
        <f t="shared" si="24"/>
        <v>0</v>
      </c>
      <c r="AZ56" s="83">
        <f t="shared" si="1"/>
        <v>0</v>
      </c>
    </row>
    <row r="57" spans="1:52" ht="15" customHeight="1">
      <c r="A57" s="85" t="s">
        <v>215</v>
      </c>
      <c r="B57" s="14" t="s">
        <v>66</v>
      </c>
      <c r="C57" s="18" t="s">
        <v>8</v>
      </c>
      <c r="D57" s="19">
        <f t="shared" si="0"/>
        <v>60</v>
      </c>
      <c r="E57" s="20">
        <f t="shared" si="2"/>
        <v>0</v>
      </c>
      <c r="F57" s="107"/>
      <c r="G57" s="100">
        <f t="shared" si="3"/>
        <v>0</v>
      </c>
      <c r="H57" s="122"/>
      <c r="I57" s="147">
        <f t="shared" si="3"/>
        <v>0</v>
      </c>
      <c r="J57" s="122"/>
      <c r="K57" s="147">
        <f t="shared" si="4"/>
        <v>0</v>
      </c>
      <c r="L57" s="122"/>
      <c r="M57" s="147">
        <f t="shared" si="5"/>
        <v>0</v>
      </c>
      <c r="N57" s="122"/>
      <c r="O57" s="147">
        <f t="shared" si="6"/>
        <v>0</v>
      </c>
      <c r="P57" s="104"/>
      <c r="Q57" s="100">
        <f t="shared" si="7"/>
        <v>0</v>
      </c>
      <c r="R57" s="183"/>
      <c r="S57" s="184">
        <f t="shared" si="8"/>
        <v>0</v>
      </c>
      <c r="T57" s="183"/>
      <c r="U57" s="184">
        <f t="shared" si="9"/>
        <v>0</v>
      </c>
      <c r="V57" s="122"/>
      <c r="W57" s="147">
        <f t="shared" si="10"/>
        <v>0</v>
      </c>
      <c r="X57" s="122"/>
      <c r="Y57" s="147">
        <f t="shared" si="11"/>
        <v>0</v>
      </c>
      <c r="Z57" s="122"/>
      <c r="AA57" s="184">
        <f t="shared" si="12"/>
        <v>0</v>
      </c>
      <c r="AB57" s="104"/>
      <c r="AC57" s="100">
        <f t="shared" si="13"/>
        <v>0</v>
      </c>
      <c r="AD57" s="122"/>
      <c r="AE57" s="147">
        <f t="shared" si="14"/>
        <v>0</v>
      </c>
      <c r="AF57" s="122"/>
      <c r="AG57" s="147">
        <f t="shared" si="15"/>
        <v>0</v>
      </c>
      <c r="AH57" s="122"/>
      <c r="AI57" s="147">
        <f t="shared" si="16"/>
        <v>0</v>
      </c>
      <c r="AJ57" s="288"/>
      <c r="AK57" s="147">
        <f t="shared" si="17"/>
        <v>0</v>
      </c>
      <c r="AL57" s="288"/>
      <c r="AM57" s="147">
        <f t="shared" si="18"/>
        <v>0</v>
      </c>
      <c r="AN57" s="288"/>
      <c r="AO57" s="147">
        <f t="shared" si="19"/>
        <v>0</v>
      </c>
      <c r="AP57" s="122"/>
      <c r="AQ57" s="147">
        <f t="shared" si="20"/>
        <v>0</v>
      </c>
      <c r="AR57" s="122"/>
      <c r="AS57" s="147">
        <f t="shared" si="21"/>
        <v>0</v>
      </c>
      <c r="AT57" s="122"/>
      <c r="AU57" s="147">
        <f t="shared" si="22"/>
        <v>0</v>
      </c>
      <c r="AV57" s="104"/>
      <c r="AW57" s="100">
        <f t="shared" si="23"/>
        <v>0</v>
      </c>
      <c r="AX57" s="171"/>
      <c r="AY57" s="140">
        <f t="shared" si="24"/>
        <v>0</v>
      </c>
      <c r="AZ57" s="83">
        <f t="shared" si="1"/>
        <v>0</v>
      </c>
    </row>
    <row r="58" spans="1:52" ht="15" customHeight="1">
      <c r="A58" s="85" t="s">
        <v>212</v>
      </c>
      <c r="B58" s="14" t="s">
        <v>66</v>
      </c>
      <c r="C58" s="18" t="s">
        <v>9</v>
      </c>
      <c r="D58" s="19">
        <f t="shared" si="0"/>
        <v>35</v>
      </c>
      <c r="E58" s="20">
        <f t="shared" si="2"/>
        <v>0</v>
      </c>
      <c r="F58" s="107"/>
      <c r="G58" s="100">
        <f t="shared" si="3"/>
        <v>0</v>
      </c>
      <c r="H58" s="122"/>
      <c r="I58" s="147">
        <f t="shared" si="3"/>
        <v>0</v>
      </c>
      <c r="J58" s="122"/>
      <c r="K58" s="147">
        <f t="shared" si="4"/>
        <v>0</v>
      </c>
      <c r="L58" s="122"/>
      <c r="M58" s="147">
        <f t="shared" si="5"/>
        <v>0</v>
      </c>
      <c r="N58" s="122"/>
      <c r="O58" s="147">
        <f t="shared" si="6"/>
        <v>0</v>
      </c>
      <c r="P58" s="104"/>
      <c r="Q58" s="100">
        <f t="shared" si="7"/>
        <v>0</v>
      </c>
      <c r="R58" s="183"/>
      <c r="S58" s="184">
        <f t="shared" si="8"/>
        <v>0</v>
      </c>
      <c r="T58" s="183"/>
      <c r="U58" s="184">
        <f t="shared" si="9"/>
        <v>0</v>
      </c>
      <c r="V58" s="122"/>
      <c r="W58" s="147">
        <f t="shared" si="10"/>
        <v>0</v>
      </c>
      <c r="X58" s="122"/>
      <c r="Y58" s="147">
        <f t="shared" si="11"/>
        <v>0</v>
      </c>
      <c r="Z58" s="122"/>
      <c r="AA58" s="184">
        <f t="shared" si="12"/>
        <v>0</v>
      </c>
      <c r="AB58" s="104"/>
      <c r="AC58" s="100">
        <f t="shared" si="13"/>
        <v>0</v>
      </c>
      <c r="AD58" s="122"/>
      <c r="AE58" s="147">
        <f t="shared" si="14"/>
        <v>0</v>
      </c>
      <c r="AF58" s="122"/>
      <c r="AG58" s="147">
        <f t="shared" si="15"/>
        <v>0</v>
      </c>
      <c r="AH58" s="122"/>
      <c r="AI58" s="147">
        <f t="shared" si="16"/>
        <v>0</v>
      </c>
      <c r="AJ58" s="288"/>
      <c r="AK58" s="147">
        <f t="shared" si="17"/>
        <v>0</v>
      </c>
      <c r="AL58" s="288"/>
      <c r="AM58" s="147">
        <f t="shared" si="18"/>
        <v>0</v>
      </c>
      <c r="AN58" s="288"/>
      <c r="AO58" s="147">
        <f t="shared" si="19"/>
        <v>0</v>
      </c>
      <c r="AP58" s="122"/>
      <c r="AQ58" s="147">
        <f t="shared" si="20"/>
        <v>0</v>
      </c>
      <c r="AR58" s="122"/>
      <c r="AS58" s="147">
        <f t="shared" si="21"/>
        <v>0</v>
      </c>
      <c r="AT58" s="122"/>
      <c r="AU58" s="147">
        <f t="shared" si="22"/>
        <v>0</v>
      </c>
      <c r="AV58" s="104"/>
      <c r="AW58" s="100">
        <f t="shared" si="23"/>
        <v>0</v>
      </c>
      <c r="AX58" s="171"/>
      <c r="AY58" s="140">
        <f t="shared" si="24"/>
        <v>0</v>
      </c>
      <c r="AZ58" s="83">
        <f t="shared" si="1"/>
        <v>0</v>
      </c>
    </row>
    <row r="59" spans="1:52" ht="15" customHeight="1">
      <c r="A59" s="85" t="s">
        <v>194</v>
      </c>
      <c r="B59" t="str">
        <f>IF($A59="","",INDEX('MA-Liste'!$D:$D,MATCH($A59,'MA-Liste'!$M:$M,FALSE)))</f>
        <v>AeBo</v>
      </c>
      <c r="C59" s="4" t="str">
        <f ca="1">IF($A59="","",INDEX(INDIRECT("'MA-Liste'!"&amp;$C$11),MATCH($A59,'MA-Liste'!$M:$M,FALSE)))</f>
        <v>D</v>
      </c>
      <c r="D59" s="19">
        <f t="shared" ca="1" si="0"/>
        <v>100</v>
      </c>
      <c r="E59" s="20">
        <f t="shared" si="2"/>
        <v>0</v>
      </c>
      <c r="F59" s="107"/>
      <c r="G59" s="100">
        <f t="shared" ca="1" si="3"/>
        <v>0</v>
      </c>
      <c r="H59" s="122"/>
      <c r="I59" s="147">
        <f t="shared" ca="1" si="3"/>
        <v>0</v>
      </c>
      <c r="J59" s="122"/>
      <c r="K59" s="147">
        <f t="shared" ca="1" si="4"/>
        <v>0</v>
      </c>
      <c r="L59" s="122"/>
      <c r="M59" s="147">
        <f t="shared" ca="1" si="5"/>
        <v>0</v>
      </c>
      <c r="N59" s="122"/>
      <c r="O59" s="147">
        <f t="shared" ca="1" si="6"/>
        <v>0</v>
      </c>
      <c r="P59" s="104"/>
      <c r="Q59" s="100">
        <f t="shared" ca="1" si="7"/>
        <v>0</v>
      </c>
      <c r="R59" s="183"/>
      <c r="S59" s="184">
        <f t="shared" ca="1" si="8"/>
        <v>0</v>
      </c>
      <c r="T59" s="183"/>
      <c r="U59" s="184">
        <f t="shared" ca="1" si="9"/>
        <v>0</v>
      </c>
      <c r="V59" s="122"/>
      <c r="W59" s="147">
        <f t="shared" ca="1" si="10"/>
        <v>0</v>
      </c>
      <c r="X59" s="122"/>
      <c r="Y59" s="147">
        <f t="shared" ca="1" si="11"/>
        <v>0</v>
      </c>
      <c r="Z59" s="122"/>
      <c r="AA59" s="184">
        <f t="shared" ca="1" si="12"/>
        <v>0</v>
      </c>
      <c r="AB59" s="104"/>
      <c r="AC59" s="100">
        <f t="shared" ca="1" si="13"/>
        <v>0</v>
      </c>
      <c r="AD59" s="122"/>
      <c r="AE59" s="147">
        <f t="shared" ca="1" si="14"/>
        <v>0</v>
      </c>
      <c r="AF59" s="122"/>
      <c r="AG59" s="147">
        <f t="shared" ca="1" si="15"/>
        <v>0</v>
      </c>
      <c r="AH59" s="122"/>
      <c r="AI59" s="147">
        <f t="shared" ca="1" si="16"/>
        <v>0</v>
      </c>
      <c r="AJ59" s="288"/>
      <c r="AK59" s="147">
        <f t="shared" ca="1" si="17"/>
        <v>0</v>
      </c>
      <c r="AL59" s="288"/>
      <c r="AM59" s="147">
        <f t="shared" ca="1" si="18"/>
        <v>0</v>
      </c>
      <c r="AN59" s="288"/>
      <c r="AO59" s="147">
        <f t="shared" ca="1" si="19"/>
        <v>0</v>
      </c>
      <c r="AP59" s="122"/>
      <c r="AQ59" s="147">
        <f t="shared" ca="1" si="20"/>
        <v>0</v>
      </c>
      <c r="AR59" s="122"/>
      <c r="AS59" s="147">
        <f t="shared" ca="1" si="21"/>
        <v>0</v>
      </c>
      <c r="AT59" s="122"/>
      <c r="AU59" s="147">
        <f t="shared" ca="1" si="22"/>
        <v>0</v>
      </c>
      <c r="AV59" s="104"/>
      <c r="AW59" s="100">
        <f t="shared" ca="1" si="23"/>
        <v>0</v>
      </c>
      <c r="AX59" s="171"/>
      <c r="AY59" s="140">
        <f t="shared" ca="1" si="24"/>
        <v>0</v>
      </c>
      <c r="AZ59" s="83">
        <f t="shared" ca="1" si="1"/>
        <v>0</v>
      </c>
    </row>
    <row r="60" spans="1:52" ht="15" customHeight="1">
      <c r="A60" s="85" t="s">
        <v>210</v>
      </c>
      <c r="B60" t="str">
        <f>IF($A60="","",INDEX('MA-Liste'!$D:$D,MATCH($A60,'MA-Liste'!$M:$M,FALSE)))</f>
        <v>AeBo</v>
      </c>
      <c r="C60" s="4" t="str">
        <f ca="1">IF($A60="","",INDEX(INDIRECT("'MA-Liste'!"&amp;$C$11),MATCH($A60,'MA-Liste'!$M:$M,FALSE)))</f>
        <v>D</v>
      </c>
      <c r="D60" s="19">
        <f t="shared" ca="1" si="0"/>
        <v>100</v>
      </c>
      <c r="E60" s="20">
        <f t="shared" si="2"/>
        <v>0</v>
      </c>
      <c r="F60" s="107"/>
      <c r="G60" s="100">
        <f t="shared" ca="1" si="3"/>
        <v>0</v>
      </c>
      <c r="H60" s="122"/>
      <c r="I60" s="147">
        <f t="shared" ca="1" si="3"/>
        <v>0</v>
      </c>
      <c r="J60" s="122"/>
      <c r="K60" s="147">
        <f t="shared" ca="1" si="4"/>
        <v>0</v>
      </c>
      <c r="L60" s="122"/>
      <c r="M60" s="147">
        <f t="shared" ca="1" si="5"/>
        <v>0</v>
      </c>
      <c r="N60" s="122"/>
      <c r="O60" s="147">
        <f t="shared" ca="1" si="6"/>
        <v>0</v>
      </c>
      <c r="P60" s="104"/>
      <c r="Q60" s="100">
        <f t="shared" ca="1" si="7"/>
        <v>0</v>
      </c>
      <c r="R60" s="183"/>
      <c r="S60" s="184">
        <f t="shared" ca="1" si="8"/>
        <v>0</v>
      </c>
      <c r="T60" s="183"/>
      <c r="U60" s="184">
        <f t="shared" ca="1" si="9"/>
        <v>0</v>
      </c>
      <c r="V60" s="122"/>
      <c r="W60" s="147">
        <f t="shared" ca="1" si="10"/>
        <v>0</v>
      </c>
      <c r="X60" s="122"/>
      <c r="Y60" s="147">
        <f t="shared" ca="1" si="11"/>
        <v>0</v>
      </c>
      <c r="Z60" s="122"/>
      <c r="AA60" s="184">
        <f t="shared" ca="1" si="12"/>
        <v>0</v>
      </c>
      <c r="AB60" s="104"/>
      <c r="AC60" s="100">
        <f t="shared" ca="1" si="13"/>
        <v>0</v>
      </c>
      <c r="AD60" s="122"/>
      <c r="AE60" s="147">
        <f t="shared" ca="1" si="14"/>
        <v>0</v>
      </c>
      <c r="AF60" s="122"/>
      <c r="AG60" s="147">
        <f t="shared" ca="1" si="15"/>
        <v>0</v>
      </c>
      <c r="AH60" s="122"/>
      <c r="AI60" s="147">
        <f t="shared" ca="1" si="16"/>
        <v>0</v>
      </c>
      <c r="AJ60" s="288"/>
      <c r="AK60" s="147">
        <f t="shared" ca="1" si="17"/>
        <v>0</v>
      </c>
      <c r="AL60" s="288"/>
      <c r="AM60" s="147">
        <f t="shared" ca="1" si="18"/>
        <v>0</v>
      </c>
      <c r="AN60" s="288"/>
      <c r="AO60" s="147">
        <f t="shared" ca="1" si="19"/>
        <v>0</v>
      </c>
      <c r="AP60" s="122"/>
      <c r="AQ60" s="147">
        <f t="shared" ca="1" si="20"/>
        <v>0</v>
      </c>
      <c r="AR60" s="122"/>
      <c r="AS60" s="147">
        <f t="shared" ca="1" si="21"/>
        <v>0</v>
      </c>
      <c r="AT60" s="122"/>
      <c r="AU60" s="147">
        <f t="shared" ca="1" si="22"/>
        <v>0</v>
      </c>
      <c r="AV60" s="104"/>
      <c r="AW60" s="100">
        <f t="shared" ca="1" si="23"/>
        <v>0</v>
      </c>
      <c r="AX60" s="171"/>
      <c r="AY60" s="140">
        <f t="shared" ca="1" si="24"/>
        <v>0</v>
      </c>
      <c r="AZ60" s="83">
        <f t="shared" ca="1" si="1"/>
        <v>0</v>
      </c>
    </row>
    <row r="61" spans="1:52" ht="15" customHeight="1">
      <c r="A61" s="91" t="s">
        <v>395</v>
      </c>
      <c r="B61" t="str">
        <f>IF($A61="","",INDEX('MA-Liste'!$D:$D,MATCH($A61,'MA-Liste'!$M:$M,FALSE)))</f>
        <v>AeBo</v>
      </c>
      <c r="C61" s="4" t="str">
        <f ca="1">IF($A61="","",INDEX(INDIRECT("'MA-Liste'!"&amp;$C$11),MATCH($A61,'MA-Liste'!$M:$M,FALSE)))</f>
        <v>D</v>
      </c>
      <c r="D61" s="19">
        <f t="shared" ca="1" si="0"/>
        <v>100</v>
      </c>
      <c r="E61" s="20">
        <f t="shared" si="2"/>
        <v>0</v>
      </c>
      <c r="F61" s="107"/>
      <c r="G61" s="100">
        <f t="shared" ca="1" si="3"/>
        <v>0</v>
      </c>
      <c r="H61" s="122"/>
      <c r="I61" s="147">
        <f t="shared" ca="1" si="3"/>
        <v>0</v>
      </c>
      <c r="J61" s="122"/>
      <c r="K61" s="147">
        <f t="shared" ca="1" si="4"/>
        <v>0</v>
      </c>
      <c r="L61" s="122"/>
      <c r="M61" s="147">
        <f t="shared" ca="1" si="5"/>
        <v>0</v>
      </c>
      <c r="N61" s="122"/>
      <c r="O61" s="147">
        <f t="shared" ca="1" si="6"/>
        <v>0</v>
      </c>
      <c r="P61" s="104"/>
      <c r="Q61" s="100">
        <f t="shared" ca="1" si="7"/>
        <v>0</v>
      </c>
      <c r="R61" s="183"/>
      <c r="S61" s="184">
        <f t="shared" ca="1" si="8"/>
        <v>0</v>
      </c>
      <c r="T61" s="183"/>
      <c r="U61" s="184">
        <f t="shared" ca="1" si="9"/>
        <v>0</v>
      </c>
      <c r="V61" s="122"/>
      <c r="W61" s="147">
        <f t="shared" ca="1" si="10"/>
        <v>0</v>
      </c>
      <c r="X61" s="122"/>
      <c r="Y61" s="147">
        <f t="shared" ca="1" si="11"/>
        <v>0</v>
      </c>
      <c r="Z61" s="122"/>
      <c r="AA61" s="184">
        <f t="shared" ca="1" si="12"/>
        <v>0</v>
      </c>
      <c r="AB61" s="104"/>
      <c r="AC61" s="100">
        <f t="shared" ca="1" si="13"/>
        <v>0</v>
      </c>
      <c r="AD61" s="122"/>
      <c r="AE61" s="147">
        <f t="shared" ca="1" si="14"/>
        <v>0</v>
      </c>
      <c r="AF61" s="122"/>
      <c r="AG61" s="147">
        <f t="shared" ca="1" si="15"/>
        <v>0</v>
      </c>
      <c r="AH61" s="122"/>
      <c r="AI61" s="147">
        <f t="shared" ca="1" si="16"/>
        <v>0</v>
      </c>
      <c r="AJ61" s="288"/>
      <c r="AK61" s="147">
        <f t="shared" ca="1" si="17"/>
        <v>0</v>
      </c>
      <c r="AL61" s="288"/>
      <c r="AM61" s="147">
        <f t="shared" ca="1" si="18"/>
        <v>0</v>
      </c>
      <c r="AN61" s="288"/>
      <c r="AO61" s="147">
        <f t="shared" ca="1" si="19"/>
        <v>0</v>
      </c>
      <c r="AP61" s="122"/>
      <c r="AQ61" s="147">
        <f t="shared" ca="1" si="20"/>
        <v>0</v>
      </c>
      <c r="AR61" s="122"/>
      <c r="AS61" s="147">
        <f t="shared" ca="1" si="21"/>
        <v>0</v>
      </c>
      <c r="AT61" s="122"/>
      <c r="AU61" s="147">
        <f t="shared" ca="1" si="22"/>
        <v>0</v>
      </c>
      <c r="AV61" s="104"/>
      <c r="AW61" s="100">
        <f t="shared" ca="1" si="23"/>
        <v>0</v>
      </c>
      <c r="AX61" s="171"/>
      <c r="AY61" s="140">
        <f t="shared" ca="1" si="24"/>
        <v>0</v>
      </c>
      <c r="AZ61" s="83">
        <f t="shared" ca="1" si="1"/>
        <v>0</v>
      </c>
    </row>
    <row r="62" spans="1:52" ht="15" customHeight="1">
      <c r="A62" s="85" t="s">
        <v>221</v>
      </c>
      <c r="B62" t="str">
        <f>IF($A62="","",INDEX('MA-Liste'!$D:$D,MATCH($A62,'MA-Liste'!$M:$M,FALSE)))</f>
        <v>AeBo</v>
      </c>
      <c r="C62" s="4" t="str">
        <f ca="1">IF($A62="","",INDEX(INDIRECT("'MA-Liste'!"&amp;$C$11),MATCH($A62,'MA-Liste'!$M:$M,FALSE)))</f>
        <v>B</v>
      </c>
      <c r="D62" s="19">
        <f t="shared" ca="1" si="0"/>
        <v>140</v>
      </c>
      <c r="E62" s="20">
        <f t="shared" si="2"/>
        <v>0</v>
      </c>
      <c r="F62" s="107"/>
      <c r="G62" s="100">
        <f t="shared" ca="1" si="3"/>
        <v>0</v>
      </c>
      <c r="H62" s="122"/>
      <c r="I62" s="147">
        <f t="shared" ca="1" si="3"/>
        <v>0</v>
      </c>
      <c r="J62" s="122"/>
      <c r="K62" s="147">
        <f t="shared" ca="1" si="4"/>
        <v>0</v>
      </c>
      <c r="L62" s="122"/>
      <c r="M62" s="147">
        <f t="shared" ca="1" si="5"/>
        <v>0</v>
      </c>
      <c r="N62" s="122"/>
      <c r="O62" s="147">
        <f t="shared" ca="1" si="6"/>
        <v>0</v>
      </c>
      <c r="P62" s="104"/>
      <c r="Q62" s="100">
        <f t="shared" ca="1" si="7"/>
        <v>0</v>
      </c>
      <c r="R62" s="183"/>
      <c r="S62" s="184">
        <f t="shared" ca="1" si="8"/>
        <v>0</v>
      </c>
      <c r="T62" s="183"/>
      <c r="U62" s="184">
        <f t="shared" ca="1" si="9"/>
        <v>0</v>
      </c>
      <c r="V62" s="122"/>
      <c r="W62" s="147">
        <f t="shared" ca="1" si="10"/>
        <v>0</v>
      </c>
      <c r="X62" s="122"/>
      <c r="Y62" s="147">
        <f t="shared" ca="1" si="11"/>
        <v>0</v>
      </c>
      <c r="Z62" s="122"/>
      <c r="AA62" s="184">
        <f t="shared" ca="1" si="12"/>
        <v>0</v>
      </c>
      <c r="AB62" s="104"/>
      <c r="AC62" s="100">
        <f t="shared" ca="1" si="13"/>
        <v>0</v>
      </c>
      <c r="AD62" s="122"/>
      <c r="AE62" s="147">
        <f t="shared" ca="1" si="14"/>
        <v>0</v>
      </c>
      <c r="AF62" s="122"/>
      <c r="AG62" s="147">
        <f t="shared" ca="1" si="15"/>
        <v>0</v>
      </c>
      <c r="AH62" s="122"/>
      <c r="AI62" s="147">
        <f t="shared" ca="1" si="16"/>
        <v>0</v>
      </c>
      <c r="AJ62" s="288"/>
      <c r="AK62" s="147">
        <f t="shared" ca="1" si="17"/>
        <v>0</v>
      </c>
      <c r="AL62" s="288"/>
      <c r="AM62" s="147">
        <f t="shared" ca="1" si="18"/>
        <v>0</v>
      </c>
      <c r="AN62" s="288"/>
      <c r="AO62" s="147">
        <f t="shared" ca="1" si="19"/>
        <v>0</v>
      </c>
      <c r="AP62" s="122"/>
      <c r="AQ62" s="147">
        <f t="shared" ca="1" si="20"/>
        <v>0</v>
      </c>
      <c r="AR62" s="122"/>
      <c r="AS62" s="147">
        <f t="shared" ca="1" si="21"/>
        <v>0</v>
      </c>
      <c r="AT62" s="122"/>
      <c r="AU62" s="147">
        <f t="shared" ca="1" si="22"/>
        <v>0</v>
      </c>
      <c r="AV62" s="104"/>
      <c r="AW62" s="100">
        <f t="shared" ca="1" si="23"/>
        <v>0</v>
      </c>
      <c r="AX62" s="171"/>
      <c r="AY62" s="140">
        <f t="shared" ca="1" si="24"/>
        <v>0</v>
      </c>
      <c r="AZ62" s="83">
        <f t="shared" ca="1" si="1"/>
        <v>0</v>
      </c>
    </row>
    <row r="63" spans="1:52" ht="15" customHeight="1">
      <c r="A63" s="85" t="s">
        <v>164</v>
      </c>
      <c r="B63" t="str">
        <f>IF($A63="","",INDEX('MA-Liste'!$D:$D,MATCH($A63,'MA-Liste'!$M:$M,FALSE)))</f>
        <v>AeBo</v>
      </c>
      <c r="C63" s="4" t="str">
        <f ca="1">IF($A63="","",INDEX(INDIRECT("'MA-Liste'!"&amp;$C$11),MATCH($A63,'MA-Liste'!$M:$M,FALSE)))</f>
        <v>B</v>
      </c>
      <c r="D63" s="19">
        <f t="shared" ca="1" si="0"/>
        <v>140</v>
      </c>
      <c r="E63" s="20">
        <f t="shared" si="2"/>
        <v>0</v>
      </c>
      <c r="F63" s="107"/>
      <c r="G63" s="100">
        <f t="shared" ca="1" si="3"/>
        <v>0</v>
      </c>
      <c r="H63" s="122"/>
      <c r="I63" s="147">
        <f t="shared" ca="1" si="3"/>
        <v>0</v>
      </c>
      <c r="J63" s="122"/>
      <c r="K63" s="147">
        <f t="shared" ca="1" si="4"/>
        <v>0</v>
      </c>
      <c r="L63" s="122"/>
      <c r="M63" s="147">
        <f t="shared" ca="1" si="5"/>
        <v>0</v>
      </c>
      <c r="N63" s="122"/>
      <c r="O63" s="147">
        <f t="shared" ca="1" si="6"/>
        <v>0</v>
      </c>
      <c r="P63" s="104"/>
      <c r="Q63" s="100">
        <f t="shared" ca="1" si="7"/>
        <v>0</v>
      </c>
      <c r="R63" s="183"/>
      <c r="S63" s="184">
        <f t="shared" ca="1" si="8"/>
        <v>0</v>
      </c>
      <c r="T63" s="183"/>
      <c r="U63" s="184">
        <f t="shared" ca="1" si="9"/>
        <v>0</v>
      </c>
      <c r="V63" s="122"/>
      <c r="W63" s="147">
        <f t="shared" ca="1" si="10"/>
        <v>0</v>
      </c>
      <c r="X63" s="122"/>
      <c r="Y63" s="147">
        <f t="shared" ca="1" si="11"/>
        <v>0</v>
      </c>
      <c r="Z63" s="122"/>
      <c r="AA63" s="184">
        <f t="shared" ca="1" si="12"/>
        <v>0</v>
      </c>
      <c r="AB63" s="104"/>
      <c r="AC63" s="100">
        <f t="shared" ca="1" si="13"/>
        <v>0</v>
      </c>
      <c r="AD63" s="122"/>
      <c r="AE63" s="147">
        <f t="shared" ca="1" si="14"/>
        <v>0</v>
      </c>
      <c r="AF63" s="122"/>
      <c r="AG63" s="147">
        <f t="shared" ca="1" si="15"/>
        <v>0</v>
      </c>
      <c r="AH63" s="122"/>
      <c r="AI63" s="147">
        <f t="shared" ca="1" si="16"/>
        <v>0</v>
      </c>
      <c r="AJ63" s="288"/>
      <c r="AK63" s="147">
        <f t="shared" ca="1" si="17"/>
        <v>0</v>
      </c>
      <c r="AL63" s="288"/>
      <c r="AM63" s="147">
        <f t="shared" ca="1" si="18"/>
        <v>0</v>
      </c>
      <c r="AN63" s="288"/>
      <c r="AO63" s="147">
        <f t="shared" ca="1" si="19"/>
        <v>0</v>
      </c>
      <c r="AP63" s="122"/>
      <c r="AQ63" s="147">
        <f t="shared" ca="1" si="20"/>
        <v>0</v>
      </c>
      <c r="AR63" s="122"/>
      <c r="AS63" s="147">
        <f t="shared" ca="1" si="21"/>
        <v>0</v>
      </c>
      <c r="AT63" s="122"/>
      <c r="AU63" s="147">
        <f t="shared" ca="1" si="22"/>
        <v>0</v>
      </c>
      <c r="AV63" s="104"/>
      <c r="AW63" s="100">
        <f t="shared" ca="1" si="23"/>
        <v>0</v>
      </c>
      <c r="AX63" s="171"/>
      <c r="AY63" s="140">
        <f t="shared" ca="1" si="24"/>
        <v>0</v>
      </c>
      <c r="AZ63" s="83">
        <f t="shared" ca="1" si="1"/>
        <v>0</v>
      </c>
    </row>
    <row r="64" spans="1:52" ht="15" customHeight="1">
      <c r="A64" s="85" t="s">
        <v>222</v>
      </c>
      <c r="B64" t="str">
        <f>IF($A64="","",INDEX('MA-Liste'!$D:$D,MATCH($A64,'MA-Liste'!$M:$M,FALSE)))</f>
        <v>AeBo</v>
      </c>
      <c r="C64" s="4" t="str">
        <f ca="1">IF($A64="","",INDEX(INDIRECT("'MA-Liste'!"&amp;$C$11),MATCH($A64,'MA-Liste'!$M:$M,FALSE)))</f>
        <v>C</v>
      </c>
      <c r="D64" s="19">
        <f t="shared" ca="1" si="0"/>
        <v>118</v>
      </c>
      <c r="E64" s="20">
        <f t="shared" si="2"/>
        <v>0</v>
      </c>
      <c r="F64" s="107"/>
      <c r="G64" s="100">
        <f t="shared" ca="1" si="3"/>
        <v>0</v>
      </c>
      <c r="H64" s="122"/>
      <c r="I64" s="147">
        <f t="shared" ca="1" si="3"/>
        <v>0</v>
      </c>
      <c r="J64" s="122"/>
      <c r="K64" s="147">
        <f t="shared" ca="1" si="4"/>
        <v>0</v>
      </c>
      <c r="L64" s="122"/>
      <c r="M64" s="147">
        <f t="shared" ca="1" si="5"/>
        <v>0</v>
      </c>
      <c r="N64" s="122"/>
      <c r="O64" s="147">
        <f t="shared" ca="1" si="6"/>
        <v>0</v>
      </c>
      <c r="P64" s="104"/>
      <c r="Q64" s="100">
        <f t="shared" ca="1" si="7"/>
        <v>0</v>
      </c>
      <c r="R64" s="183"/>
      <c r="S64" s="184">
        <f t="shared" ca="1" si="8"/>
        <v>0</v>
      </c>
      <c r="T64" s="183"/>
      <c r="U64" s="184">
        <f t="shared" ca="1" si="9"/>
        <v>0</v>
      </c>
      <c r="V64" s="122"/>
      <c r="W64" s="147">
        <f t="shared" ca="1" si="10"/>
        <v>0</v>
      </c>
      <c r="X64" s="122"/>
      <c r="Y64" s="147">
        <f t="shared" ca="1" si="11"/>
        <v>0</v>
      </c>
      <c r="Z64" s="122"/>
      <c r="AA64" s="184">
        <f t="shared" ca="1" si="12"/>
        <v>0</v>
      </c>
      <c r="AB64" s="104"/>
      <c r="AC64" s="100">
        <f t="shared" ca="1" si="13"/>
        <v>0</v>
      </c>
      <c r="AD64" s="122"/>
      <c r="AE64" s="147">
        <f t="shared" ca="1" si="14"/>
        <v>0</v>
      </c>
      <c r="AF64" s="122"/>
      <c r="AG64" s="147">
        <f t="shared" ca="1" si="15"/>
        <v>0</v>
      </c>
      <c r="AH64" s="122"/>
      <c r="AI64" s="147">
        <f t="shared" ca="1" si="16"/>
        <v>0</v>
      </c>
      <c r="AJ64" s="288"/>
      <c r="AK64" s="147">
        <f t="shared" ca="1" si="17"/>
        <v>0</v>
      </c>
      <c r="AL64" s="288"/>
      <c r="AM64" s="147">
        <f t="shared" ca="1" si="18"/>
        <v>0</v>
      </c>
      <c r="AN64" s="288"/>
      <c r="AO64" s="147">
        <f t="shared" ca="1" si="19"/>
        <v>0</v>
      </c>
      <c r="AP64" s="122"/>
      <c r="AQ64" s="147">
        <f t="shared" ca="1" si="20"/>
        <v>0</v>
      </c>
      <c r="AR64" s="122"/>
      <c r="AS64" s="147">
        <f t="shared" ca="1" si="21"/>
        <v>0</v>
      </c>
      <c r="AT64" s="122"/>
      <c r="AU64" s="147">
        <f t="shared" ca="1" si="22"/>
        <v>0</v>
      </c>
      <c r="AV64" s="104"/>
      <c r="AW64" s="100">
        <f t="shared" ca="1" si="23"/>
        <v>0</v>
      </c>
      <c r="AX64" s="171"/>
      <c r="AY64" s="140">
        <f t="shared" ca="1" si="24"/>
        <v>0</v>
      </c>
      <c r="AZ64" s="83">
        <f t="shared" ca="1" si="1"/>
        <v>0</v>
      </c>
    </row>
    <row r="65" spans="1:52" ht="15" customHeight="1">
      <c r="A65" s="85" t="s">
        <v>461</v>
      </c>
      <c r="B65" t="str">
        <f>IF($A65="","",INDEX('MA-Liste'!$D:$D,MATCH($A65,'MA-Liste'!$M:$M,FALSE)))</f>
        <v>AeBo</v>
      </c>
      <c r="C65" s="4" t="str">
        <f ca="1">IF($A65="","",INDEX(INDIRECT("'MA-Liste'!"&amp;$C$11),MATCH($A65,'MA-Liste'!$M:$M,FALSE)))</f>
        <v>D</v>
      </c>
      <c r="D65" s="19">
        <f t="shared" ca="1" si="0"/>
        <v>100</v>
      </c>
      <c r="E65" s="20">
        <f t="shared" si="2"/>
        <v>0</v>
      </c>
      <c r="F65" s="107"/>
      <c r="G65" s="100">
        <f t="shared" ca="1" si="3"/>
        <v>0</v>
      </c>
      <c r="H65" s="122"/>
      <c r="I65" s="147">
        <f t="shared" ca="1" si="3"/>
        <v>0</v>
      </c>
      <c r="J65" s="122"/>
      <c r="K65" s="147">
        <f t="shared" ca="1" si="4"/>
        <v>0</v>
      </c>
      <c r="L65" s="122"/>
      <c r="M65" s="147">
        <f t="shared" ca="1" si="5"/>
        <v>0</v>
      </c>
      <c r="N65" s="122"/>
      <c r="O65" s="147">
        <f t="shared" ca="1" si="6"/>
        <v>0</v>
      </c>
      <c r="P65" s="104"/>
      <c r="Q65" s="100">
        <f t="shared" ca="1" si="7"/>
        <v>0</v>
      </c>
      <c r="R65" s="183"/>
      <c r="S65" s="184">
        <f t="shared" ca="1" si="8"/>
        <v>0</v>
      </c>
      <c r="T65" s="183"/>
      <c r="U65" s="184">
        <f t="shared" ca="1" si="9"/>
        <v>0</v>
      </c>
      <c r="V65" s="122"/>
      <c r="W65" s="147">
        <f t="shared" ca="1" si="10"/>
        <v>0</v>
      </c>
      <c r="X65" s="122"/>
      <c r="Y65" s="147">
        <f t="shared" ca="1" si="11"/>
        <v>0</v>
      </c>
      <c r="Z65" s="122"/>
      <c r="AA65" s="184">
        <f t="shared" ca="1" si="12"/>
        <v>0</v>
      </c>
      <c r="AB65" s="104"/>
      <c r="AC65" s="100">
        <f t="shared" ca="1" si="13"/>
        <v>0</v>
      </c>
      <c r="AD65" s="122"/>
      <c r="AE65" s="147">
        <f t="shared" ca="1" si="14"/>
        <v>0</v>
      </c>
      <c r="AF65" s="122"/>
      <c r="AG65" s="147">
        <f t="shared" ca="1" si="15"/>
        <v>0</v>
      </c>
      <c r="AH65" s="122"/>
      <c r="AI65" s="147">
        <f t="shared" ca="1" si="16"/>
        <v>0</v>
      </c>
      <c r="AJ65" s="288"/>
      <c r="AK65" s="147">
        <f t="shared" ca="1" si="17"/>
        <v>0</v>
      </c>
      <c r="AL65" s="288"/>
      <c r="AM65" s="147">
        <f t="shared" ca="1" si="18"/>
        <v>0</v>
      </c>
      <c r="AN65" s="288"/>
      <c r="AO65" s="147">
        <f t="shared" ca="1" si="19"/>
        <v>0</v>
      </c>
      <c r="AP65" s="122"/>
      <c r="AQ65" s="147">
        <f t="shared" ca="1" si="20"/>
        <v>0</v>
      </c>
      <c r="AR65" s="122"/>
      <c r="AS65" s="147">
        <f t="shared" ca="1" si="21"/>
        <v>0</v>
      </c>
      <c r="AT65" s="122"/>
      <c r="AU65" s="147">
        <f t="shared" ca="1" si="22"/>
        <v>0</v>
      </c>
      <c r="AV65" s="104"/>
      <c r="AW65" s="100">
        <f t="shared" ca="1" si="23"/>
        <v>0</v>
      </c>
      <c r="AX65" s="171"/>
      <c r="AY65" s="140">
        <f t="shared" ca="1" si="24"/>
        <v>0</v>
      </c>
      <c r="AZ65" s="83">
        <f t="shared" ca="1" si="1"/>
        <v>0</v>
      </c>
    </row>
    <row r="66" spans="1:52" ht="15" customHeight="1">
      <c r="A66" s="85" t="s">
        <v>233</v>
      </c>
      <c r="B66" t="s">
        <v>66</v>
      </c>
      <c r="C66" s="4" t="str">
        <f ca="1">IF($A66="","",INDEX(INDIRECT("'MA-Liste'!"&amp;$C$11),MATCH($A66,'MA-Liste'!$M:$M,FALSE)))</f>
        <v>G</v>
      </c>
      <c r="D66" s="19">
        <f t="shared" ca="1" si="0"/>
        <v>35</v>
      </c>
      <c r="E66" s="20">
        <f t="shared" si="2"/>
        <v>0</v>
      </c>
      <c r="F66" s="107"/>
      <c r="G66" s="100">
        <f t="shared" ca="1" si="3"/>
        <v>0</v>
      </c>
      <c r="H66" s="122"/>
      <c r="I66" s="147">
        <f t="shared" ca="1" si="3"/>
        <v>0</v>
      </c>
      <c r="J66" s="122"/>
      <c r="K66" s="147">
        <f t="shared" ca="1" si="4"/>
        <v>0</v>
      </c>
      <c r="L66" s="122"/>
      <c r="M66" s="147">
        <f t="shared" ca="1" si="5"/>
        <v>0</v>
      </c>
      <c r="N66" s="122"/>
      <c r="O66" s="147">
        <f t="shared" ca="1" si="6"/>
        <v>0</v>
      </c>
      <c r="P66" s="104"/>
      <c r="Q66" s="100">
        <f t="shared" ca="1" si="7"/>
        <v>0</v>
      </c>
      <c r="R66" s="183"/>
      <c r="S66" s="184">
        <f t="shared" ca="1" si="8"/>
        <v>0</v>
      </c>
      <c r="T66" s="183"/>
      <c r="U66" s="184">
        <f t="shared" ca="1" si="9"/>
        <v>0</v>
      </c>
      <c r="V66" s="122"/>
      <c r="W66" s="147">
        <f t="shared" ca="1" si="10"/>
        <v>0</v>
      </c>
      <c r="X66" s="122"/>
      <c r="Y66" s="147">
        <f t="shared" ca="1" si="11"/>
        <v>0</v>
      </c>
      <c r="Z66" s="122"/>
      <c r="AA66" s="184">
        <f t="shared" ca="1" si="12"/>
        <v>0</v>
      </c>
      <c r="AB66" s="104"/>
      <c r="AC66" s="100">
        <f t="shared" ca="1" si="13"/>
        <v>0</v>
      </c>
      <c r="AD66" s="122"/>
      <c r="AE66" s="147">
        <f t="shared" ca="1" si="14"/>
        <v>0</v>
      </c>
      <c r="AF66" s="122"/>
      <c r="AG66" s="147">
        <f t="shared" ca="1" si="15"/>
        <v>0</v>
      </c>
      <c r="AH66" s="122"/>
      <c r="AI66" s="147">
        <f t="shared" ca="1" si="16"/>
        <v>0</v>
      </c>
      <c r="AJ66" s="288"/>
      <c r="AK66" s="147">
        <f t="shared" ca="1" si="17"/>
        <v>0</v>
      </c>
      <c r="AL66" s="288"/>
      <c r="AM66" s="147">
        <f t="shared" ca="1" si="18"/>
        <v>0</v>
      </c>
      <c r="AN66" s="288"/>
      <c r="AO66" s="147">
        <f t="shared" ca="1" si="19"/>
        <v>0</v>
      </c>
      <c r="AP66" s="122"/>
      <c r="AQ66" s="147">
        <f t="shared" ca="1" si="20"/>
        <v>0</v>
      </c>
      <c r="AR66" s="122"/>
      <c r="AS66" s="147">
        <f t="shared" ca="1" si="21"/>
        <v>0</v>
      </c>
      <c r="AT66" s="122"/>
      <c r="AU66" s="147">
        <f t="shared" ca="1" si="22"/>
        <v>0</v>
      </c>
      <c r="AV66" s="104"/>
      <c r="AW66" s="100">
        <f t="shared" ca="1" si="23"/>
        <v>0</v>
      </c>
      <c r="AX66" s="171"/>
      <c r="AY66" s="140">
        <f t="shared" ca="1" si="24"/>
        <v>0</v>
      </c>
      <c r="AZ66" s="83">
        <f t="shared" ca="1" si="1"/>
        <v>0</v>
      </c>
    </row>
    <row r="67" spans="1:52" ht="15" customHeight="1">
      <c r="A67" s="85" t="s">
        <v>415</v>
      </c>
      <c r="B67" t="s">
        <v>66</v>
      </c>
      <c r="C67" s="4" t="str">
        <f ca="1">IF($A67="","",INDEX(INDIRECT("'MA-Liste'!"&amp;$C$11),MATCH($A67,'MA-Liste'!$M:$M,FALSE)))</f>
        <v>F</v>
      </c>
      <c r="D67" s="19">
        <f t="shared" ca="1" si="0"/>
        <v>60</v>
      </c>
      <c r="E67" s="20">
        <f t="shared" si="2"/>
        <v>0</v>
      </c>
      <c r="F67" s="107"/>
      <c r="G67" s="100">
        <f t="shared" ca="1" si="3"/>
        <v>0</v>
      </c>
      <c r="H67" s="122"/>
      <c r="I67" s="147">
        <f t="shared" ca="1" si="3"/>
        <v>0</v>
      </c>
      <c r="J67" s="122"/>
      <c r="K67" s="147">
        <f t="shared" ca="1" si="4"/>
        <v>0</v>
      </c>
      <c r="L67" s="122"/>
      <c r="M67" s="147">
        <f t="shared" ca="1" si="5"/>
        <v>0</v>
      </c>
      <c r="N67" s="122"/>
      <c r="O67" s="147">
        <f t="shared" ca="1" si="6"/>
        <v>0</v>
      </c>
      <c r="P67" s="104"/>
      <c r="Q67" s="100">
        <f t="shared" ca="1" si="7"/>
        <v>0</v>
      </c>
      <c r="R67" s="183"/>
      <c r="S67" s="184">
        <f t="shared" ca="1" si="8"/>
        <v>0</v>
      </c>
      <c r="T67" s="183"/>
      <c r="U67" s="184">
        <f t="shared" ca="1" si="9"/>
        <v>0</v>
      </c>
      <c r="V67" s="122"/>
      <c r="W67" s="147">
        <f t="shared" ca="1" si="10"/>
        <v>0</v>
      </c>
      <c r="X67" s="122"/>
      <c r="Y67" s="147">
        <f t="shared" ca="1" si="11"/>
        <v>0</v>
      </c>
      <c r="Z67" s="122"/>
      <c r="AA67" s="184">
        <f t="shared" ca="1" si="12"/>
        <v>0</v>
      </c>
      <c r="AB67" s="104"/>
      <c r="AC67" s="100">
        <f t="shared" ca="1" si="13"/>
        <v>0</v>
      </c>
      <c r="AD67" s="122"/>
      <c r="AE67" s="147">
        <f t="shared" ca="1" si="14"/>
        <v>0</v>
      </c>
      <c r="AF67" s="122"/>
      <c r="AG67" s="147">
        <f t="shared" ca="1" si="15"/>
        <v>0</v>
      </c>
      <c r="AH67" s="122"/>
      <c r="AI67" s="147">
        <f t="shared" ca="1" si="16"/>
        <v>0</v>
      </c>
      <c r="AJ67" s="288"/>
      <c r="AK67" s="147">
        <f t="shared" ca="1" si="17"/>
        <v>0</v>
      </c>
      <c r="AL67" s="288"/>
      <c r="AM67" s="147">
        <f t="shared" ca="1" si="18"/>
        <v>0</v>
      </c>
      <c r="AN67" s="288"/>
      <c r="AO67" s="147">
        <f t="shared" ca="1" si="19"/>
        <v>0</v>
      </c>
      <c r="AP67" s="122"/>
      <c r="AQ67" s="147">
        <f t="shared" ca="1" si="20"/>
        <v>0</v>
      </c>
      <c r="AR67" s="122"/>
      <c r="AS67" s="147">
        <f t="shared" ca="1" si="21"/>
        <v>0</v>
      </c>
      <c r="AT67" s="122"/>
      <c r="AU67" s="147">
        <f t="shared" ca="1" si="22"/>
        <v>0</v>
      </c>
      <c r="AV67" s="104"/>
      <c r="AW67" s="100">
        <f t="shared" ca="1" si="23"/>
        <v>0</v>
      </c>
      <c r="AX67" s="171"/>
      <c r="AY67" s="140">
        <f t="shared" ca="1" si="24"/>
        <v>0</v>
      </c>
      <c r="AZ67" s="83">
        <f t="shared" ca="1" si="1"/>
        <v>0</v>
      </c>
    </row>
    <row r="68" spans="1:52" ht="15" customHeight="1">
      <c r="A68" s="85" t="s">
        <v>224</v>
      </c>
      <c r="B68" t="str">
        <f>IF($A68="","",INDEX('MA-Liste'!$D:$D,MATCH($A68,'MA-Liste'!$M:$M,FALSE)))</f>
        <v>AeBo</v>
      </c>
      <c r="C68" s="4" t="str">
        <f ca="1">IF($A68="","",INDEX(INDIRECT("'MA-Liste'!"&amp;$C$11),MATCH($A68,'MA-Liste'!$M:$M,FALSE)))</f>
        <v>G</v>
      </c>
      <c r="D68" s="19">
        <f t="shared" ca="1" si="0"/>
        <v>35</v>
      </c>
      <c r="E68" s="20">
        <f t="shared" si="2"/>
        <v>0</v>
      </c>
      <c r="F68" s="107"/>
      <c r="G68" s="100">
        <f t="shared" ca="1" si="3"/>
        <v>0</v>
      </c>
      <c r="H68" s="122"/>
      <c r="I68" s="147">
        <f t="shared" ca="1" si="3"/>
        <v>0</v>
      </c>
      <c r="J68" s="122"/>
      <c r="K68" s="147">
        <f t="shared" ca="1" si="4"/>
        <v>0</v>
      </c>
      <c r="L68" s="122"/>
      <c r="M68" s="147">
        <f t="shared" ca="1" si="5"/>
        <v>0</v>
      </c>
      <c r="N68" s="122"/>
      <c r="O68" s="147">
        <f t="shared" ca="1" si="6"/>
        <v>0</v>
      </c>
      <c r="P68" s="104"/>
      <c r="Q68" s="100">
        <f t="shared" ca="1" si="7"/>
        <v>0</v>
      </c>
      <c r="R68" s="183"/>
      <c r="S68" s="184">
        <f t="shared" ca="1" si="8"/>
        <v>0</v>
      </c>
      <c r="T68" s="183"/>
      <c r="U68" s="184">
        <f t="shared" ca="1" si="9"/>
        <v>0</v>
      </c>
      <c r="V68" s="122"/>
      <c r="W68" s="147">
        <f t="shared" ca="1" si="10"/>
        <v>0</v>
      </c>
      <c r="X68" s="122"/>
      <c r="Y68" s="147">
        <f t="shared" ca="1" si="11"/>
        <v>0</v>
      </c>
      <c r="Z68" s="122"/>
      <c r="AA68" s="184">
        <f t="shared" ca="1" si="12"/>
        <v>0</v>
      </c>
      <c r="AB68" s="104"/>
      <c r="AC68" s="100">
        <f t="shared" ca="1" si="13"/>
        <v>0</v>
      </c>
      <c r="AD68" s="122"/>
      <c r="AE68" s="147">
        <f t="shared" ca="1" si="14"/>
        <v>0</v>
      </c>
      <c r="AF68" s="122"/>
      <c r="AG68" s="147">
        <f t="shared" ca="1" si="15"/>
        <v>0</v>
      </c>
      <c r="AH68" s="122"/>
      <c r="AI68" s="147">
        <f t="shared" ca="1" si="16"/>
        <v>0</v>
      </c>
      <c r="AJ68" s="288"/>
      <c r="AK68" s="147">
        <f t="shared" ca="1" si="17"/>
        <v>0</v>
      </c>
      <c r="AL68" s="288"/>
      <c r="AM68" s="147">
        <f t="shared" ca="1" si="18"/>
        <v>0</v>
      </c>
      <c r="AN68" s="288"/>
      <c r="AO68" s="147">
        <f t="shared" ca="1" si="19"/>
        <v>0</v>
      </c>
      <c r="AP68" s="122"/>
      <c r="AQ68" s="147">
        <f t="shared" ca="1" si="20"/>
        <v>0</v>
      </c>
      <c r="AR68" s="122"/>
      <c r="AS68" s="147">
        <f t="shared" ca="1" si="21"/>
        <v>0</v>
      </c>
      <c r="AT68" s="122"/>
      <c r="AU68" s="147">
        <f t="shared" ca="1" si="22"/>
        <v>0</v>
      </c>
      <c r="AV68" s="104"/>
      <c r="AW68" s="100">
        <f t="shared" ca="1" si="23"/>
        <v>0</v>
      </c>
      <c r="AX68" s="171"/>
      <c r="AY68" s="140">
        <f t="shared" ca="1" si="24"/>
        <v>0</v>
      </c>
      <c r="AZ68" s="83">
        <f t="shared" ca="1" si="1"/>
        <v>0</v>
      </c>
    </row>
    <row r="69" spans="1:52" ht="15" customHeight="1">
      <c r="A69" s="85" t="s">
        <v>229</v>
      </c>
      <c r="B69" t="s">
        <v>66</v>
      </c>
      <c r="C69" s="4" t="s">
        <v>7</v>
      </c>
      <c r="D69" s="19">
        <f t="shared" si="0"/>
        <v>75</v>
      </c>
      <c r="E69" s="20">
        <f t="shared" si="2"/>
        <v>0</v>
      </c>
      <c r="F69" s="107"/>
      <c r="G69" s="100">
        <f t="shared" si="3"/>
        <v>0</v>
      </c>
      <c r="H69" s="122"/>
      <c r="I69" s="147">
        <f t="shared" si="3"/>
        <v>0</v>
      </c>
      <c r="J69" s="122"/>
      <c r="K69" s="147">
        <f t="shared" si="4"/>
        <v>0</v>
      </c>
      <c r="L69" s="122"/>
      <c r="M69" s="147">
        <f t="shared" si="5"/>
        <v>0</v>
      </c>
      <c r="N69" s="122"/>
      <c r="O69" s="147">
        <f t="shared" si="6"/>
        <v>0</v>
      </c>
      <c r="P69" s="104"/>
      <c r="Q69" s="100">
        <f t="shared" si="7"/>
        <v>0</v>
      </c>
      <c r="R69" s="183"/>
      <c r="S69" s="184">
        <f t="shared" si="8"/>
        <v>0</v>
      </c>
      <c r="T69" s="183"/>
      <c r="U69" s="184">
        <f t="shared" si="9"/>
        <v>0</v>
      </c>
      <c r="V69" s="122"/>
      <c r="W69" s="147">
        <f t="shared" si="10"/>
        <v>0</v>
      </c>
      <c r="X69" s="122"/>
      <c r="Y69" s="147">
        <f t="shared" si="11"/>
        <v>0</v>
      </c>
      <c r="Z69" s="122"/>
      <c r="AA69" s="184">
        <f t="shared" si="12"/>
        <v>0</v>
      </c>
      <c r="AB69" s="104"/>
      <c r="AC69" s="100">
        <f t="shared" si="13"/>
        <v>0</v>
      </c>
      <c r="AD69" s="122"/>
      <c r="AE69" s="147">
        <f t="shared" si="14"/>
        <v>0</v>
      </c>
      <c r="AF69" s="122"/>
      <c r="AG69" s="147">
        <f t="shared" si="15"/>
        <v>0</v>
      </c>
      <c r="AH69" s="122"/>
      <c r="AI69" s="147">
        <f t="shared" si="16"/>
        <v>0</v>
      </c>
      <c r="AJ69" s="288"/>
      <c r="AK69" s="147">
        <f t="shared" si="17"/>
        <v>0</v>
      </c>
      <c r="AL69" s="288"/>
      <c r="AM69" s="147">
        <f t="shared" si="18"/>
        <v>0</v>
      </c>
      <c r="AN69" s="288"/>
      <c r="AO69" s="147">
        <f t="shared" si="19"/>
        <v>0</v>
      </c>
      <c r="AP69" s="122"/>
      <c r="AQ69" s="147">
        <f t="shared" si="20"/>
        <v>0</v>
      </c>
      <c r="AR69" s="122"/>
      <c r="AS69" s="147">
        <f t="shared" si="21"/>
        <v>0</v>
      </c>
      <c r="AT69" s="122"/>
      <c r="AU69" s="147">
        <f t="shared" si="22"/>
        <v>0</v>
      </c>
      <c r="AV69" s="104"/>
      <c r="AW69" s="100">
        <f t="shared" si="23"/>
        <v>0</v>
      </c>
      <c r="AX69" s="171"/>
      <c r="AY69" s="140">
        <f t="shared" si="24"/>
        <v>0</v>
      </c>
      <c r="AZ69" s="83">
        <f t="shared" si="1"/>
        <v>0</v>
      </c>
    </row>
    <row r="70" spans="1:52" ht="15" customHeight="1">
      <c r="A70" s="85" t="s">
        <v>230</v>
      </c>
      <c r="B70" t="s">
        <v>66</v>
      </c>
      <c r="C70" s="4" t="s">
        <v>9</v>
      </c>
      <c r="D70" s="19">
        <f t="shared" si="0"/>
        <v>35</v>
      </c>
      <c r="E70" s="20">
        <f t="shared" si="2"/>
        <v>0</v>
      </c>
      <c r="F70" s="107"/>
      <c r="G70" s="100">
        <f t="shared" si="3"/>
        <v>0</v>
      </c>
      <c r="H70" s="122"/>
      <c r="I70" s="147">
        <f t="shared" si="3"/>
        <v>0</v>
      </c>
      <c r="J70" s="122"/>
      <c r="K70" s="147">
        <f t="shared" si="4"/>
        <v>0</v>
      </c>
      <c r="L70" s="122"/>
      <c r="M70" s="147">
        <f t="shared" si="5"/>
        <v>0</v>
      </c>
      <c r="N70" s="122"/>
      <c r="O70" s="147">
        <f t="shared" si="6"/>
        <v>0</v>
      </c>
      <c r="P70" s="104"/>
      <c r="Q70" s="100">
        <f t="shared" si="7"/>
        <v>0</v>
      </c>
      <c r="R70" s="183"/>
      <c r="S70" s="184">
        <f t="shared" si="8"/>
        <v>0</v>
      </c>
      <c r="T70" s="183"/>
      <c r="U70" s="184">
        <f t="shared" si="9"/>
        <v>0</v>
      </c>
      <c r="V70" s="122"/>
      <c r="W70" s="147">
        <f t="shared" si="10"/>
        <v>0</v>
      </c>
      <c r="X70" s="122"/>
      <c r="Y70" s="147">
        <f t="shared" si="11"/>
        <v>0</v>
      </c>
      <c r="Z70" s="122"/>
      <c r="AA70" s="184">
        <f t="shared" si="12"/>
        <v>0</v>
      </c>
      <c r="AB70" s="104"/>
      <c r="AC70" s="100">
        <f t="shared" si="13"/>
        <v>0</v>
      </c>
      <c r="AD70" s="122"/>
      <c r="AE70" s="147">
        <f t="shared" si="14"/>
        <v>0</v>
      </c>
      <c r="AF70" s="122"/>
      <c r="AG70" s="147">
        <f t="shared" si="15"/>
        <v>0</v>
      </c>
      <c r="AH70" s="122"/>
      <c r="AI70" s="147">
        <f t="shared" si="16"/>
        <v>0</v>
      </c>
      <c r="AJ70" s="288"/>
      <c r="AK70" s="147">
        <f t="shared" si="17"/>
        <v>0</v>
      </c>
      <c r="AL70" s="288"/>
      <c r="AM70" s="147">
        <f t="shared" si="18"/>
        <v>0</v>
      </c>
      <c r="AN70" s="288"/>
      <c r="AO70" s="147">
        <f t="shared" si="19"/>
        <v>0</v>
      </c>
      <c r="AP70" s="122"/>
      <c r="AQ70" s="147">
        <f t="shared" si="20"/>
        <v>0</v>
      </c>
      <c r="AR70" s="122"/>
      <c r="AS70" s="147">
        <f t="shared" si="21"/>
        <v>0</v>
      </c>
      <c r="AT70" s="122"/>
      <c r="AU70" s="147">
        <f t="shared" si="22"/>
        <v>0</v>
      </c>
      <c r="AV70" s="104"/>
      <c r="AW70" s="100">
        <f t="shared" si="23"/>
        <v>0</v>
      </c>
      <c r="AX70" s="171"/>
      <c r="AY70" s="140">
        <f t="shared" si="24"/>
        <v>0</v>
      </c>
      <c r="AZ70" s="83">
        <f t="shared" si="1"/>
        <v>0</v>
      </c>
    </row>
    <row r="71" spans="1:52" ht="15" customHeight="1">
      <c r="A71" s="85" t="s">
        <v>225</v>
      </c>
      <c r="B71" t="str">
        <f>IF($A71="","",INDEX('MA-Liste'!$D:$D,MATCH($A71,'MA-Liste'!$M:$M,FALSE)))</f>
        <v>AeBo</v>
      </c>
      <c r="C71" s="4" t="str">
        <f ca="1">IF($A71="","",INDEX(INDIRECT("'MA-Liste'!"&amp;$C$11),MATCH($A71,'MA-Liste'!$M:$M,FALSE)))</f>
        <v>G</v>
      </c>
      <c r="D71" s="19">
        <f t="shared" ca="1" si="0"/>
        <v>35</v>
      </c>
      <c r="E71" s="20">
        <f t="shared" si="2"/>
        <v>0</v>
      </c>
      <c r="F71" s="107"/>
      <c r="G71" s="100">
        <f t="shared" ca="1" si="3"/>
        <v>0</v>
      </c>
      <c r="H71" s="122"/>
      <c r="I71" s="147">
        <f t="shared" ca="1" si="3"/>
        <v>0</v>
      </c>
      <c r="J71" s="122"/>
      <c r="K71" s="147">
        <f t="shared" ca="1" si="4"/>
        <v>0</v>
      </c>
      <c r="L71" s="122"/>
      <c r="M71" s="147">
        <f t="shared" ca="1" si="5"/>
        <v>0</v>
      </c>
      <c r="N71" s="122"/>
      <c r="O71" s="147">
        <f t="shared" ca="1" si="6"/>
        <v>0</v>
      </c>
      <c r="P71" s="104"/>
      <c r="Q71" s="100">
        <f t="shared" ca="1" si="7"/>
        <v>0</v>
      </c>
      <c r="R71" s="183"/>
      <c r="S71" s="184">
        <f t="shared" ca="1" si="8"/>
        <v>0</v>
      </c>
      <c r="T71" s="183"/>
      <c r="U71" s="184">
        <f t="shared" ca="1" si="9"/>
        <v>0</v>
      </c>
      <c r="V71" s="122"/>
      <c r="W71" s="147">
        <f t="shared" ca="1" si="10"/>
        <v>0</v>
      </c>
      <c r="X71" s="122"/>
      <c r="Y71" s="147">
        <f t="shared" ca="1" si="11"/>
        <v>0</v>
      </c>
      <c r="Z71" s="122"/>
      <c r="AA71" s="184">
        <f t="shared" ca="1" si="12"/>
        <v>0</v>
      </c>
      <c r="AB71" s="104"/>
      <c r="AC71" s="100">
        <f t="shared" ca="1" si="13"/>
        <v>0</v>
      </c>
      <c r="AD71" s="122"/>
      <c r="AE71" s="147">
        <f t="shared" ca="1" si="14"/>
        <v>0</v>
      </c>
      <c r="AF71" s="122"/>
      <c r="AG71" s="147">
        <f t="shared" ca="1" si="15"/>
        <v>0</v>
      </c>
      <c r="AH71" s="122"/>
      <c r="AI71" s="147">
        <f t="shared" ca="1" si="16"/>
        <v>0</v>
      </c>
      <c r="AJ71" s="288"/>
      <c r="AK71" s="147">
        <f t="shared" ca="1" si="17"/>
        <v>0</v>
      </c>
      <c r="AL71" s="288"/>
      <c r="AM71" s="147">
        <f t="shared" ca="1" si="18"/>
        <v>0</v>
      </c>
      <c r="AN71" s="288"/>
      <c r="AO71" s="147">
        <f t="shared" ca="1" si="19"/>
        <v>0</v>
      </c>
      <c r="AP71" s="122"/>
      <c r="AQ71" s="147">
        <f t="shared" ca="1" si="20"/>
        <v>0</v>
      </c>
      <c r="AR71" s="122"/>
      <c r="AS71" s="147">
        <f t="shared" ca="1" si="21"/>
        <v>0</v>
      </c>
      <c r="AT71" s="122"/>
      <c r="AU71" s="147">
        <f t="shared" ca="1" si="22"/>
        <v>0</v>
      </c>
      <c r="AV71" s="104"/>
      <c r="AW71" s="100">
        <f t="shared" ca="1" si="23"/>
        <v>0</v>
      </c>
      <c r="AX71" s="171"/>
      <c r="AY71" s="140">
        <f t="shared" ca="1" si="24"/>
        <v>0</v>
      </c>
      <c r="AZ71" s="83">
        <f t="shared" ca="1" si="1"/>
        <v>0</v>
      </c>
    </row>
    <row r="72" spans="1:52" ht="15" customHeight="1">
      <c r="A72" s="85" t="s">
        <v>238</v>
      </c>
      <c r="B72" t="s">
        <v>66</v>
      </c>
      <c r="C72" s="4" t="s">
        <v>6</v>
      </c>
      <c r="D72" s="19">
        <f t="shared" si="0"/>
        <v>100</v>
      </c>
      <c r="E72" s="20">
        <f t="shared" si="2"/>
        <v>0</v>
      </c>
      <c r="F72" s="107"/>
      <c r="G72" s="100">
        <f t="shared" si="3"/>
        <v>0</v>
      </c>
      <c r="H72" s="122"/>
      <c r="I72" s="147">
        <f t="shared" si="3"/>
        <v>0</v>
      </c>
      <c r="J72" s="122"/>
      <c r="K72" s="147">
        <f t="shared" si="4"/>
        <v>0</v>
      </c>
      <c r="L72" s="122"/>
      <c r="M72" s="147">
        <f t="shared" si="5"/>
        <v>0</v>
      </c>
      <c r="N72" s="122"/>
      <c r="O72" s="147">
        <f t="shared" si="6"/>
        <v>0</v>
      </c>
      <c r="P72" s="104"/>
      <c r="Q72" s="100">
        <f t="shared" si="7"/>
        <v>0</v>
      </c>
      <c r="R72" s="183"/>
      <c r="S72" s="184">
        <f t="shared" si="8"/>
        <v>0</v>
      </c>
      <c r="T72" s="183"/>
      <c r="U72" s="184">
        <f t="shared" si="9"/>
        <v>0</v>
      </c>
      <c r="V72" s="122"/>
      <c r="W72" s="147">
        <f t="shared" si="10"/>
        <v>0</v>
      </c>
      <c r="X72" s="122"/>
      <c r="Y72" s="147">
        <f t="shared" si="11"/>
        <v>0</v>
      </c>
      <c r="Z72" s="122"/>
      <c r="AA72" s="184">
        <f t="shared" si="12"/>
        <v>0</v>
      </c>
      <c r="AB72" s="104"/>
      <c r="AC72" s="100">
        <f t="shared" si="13"/>
        <v>0</v>
      </c>
      <c r="AD72" s="122"/>
      <c r="AE72" s="147">
        <f t="shared" si="14"/>
        <v>0</v>
      </c>
      <c r="AF72" s="122"/>
      <c r="AG72" s="147">
        <f t="shared" si="15"/>
        <v>0</v>
      </c>
      <c r="AH72" s="122"/>
      <c r="AI72" s="147">
        <f t="shared" si="16"/>
        <v>0</v>
      </c>
      <c r="AJ72" s="288"/>
      <c r="AK72" s="147">
        <f t="shared" si="17"/>
        <v>0</v>
      </c>
      <c r="AL72" s="288"/>
      <c r="AM72" s="147">
        <f t="shared" si="18"/>
        <v>0</v>
      </c>
      <c r="AN72" s="288"/>
      <c r="AO72" s="147">
        <f t="shared" si="19"/>
        <v>0</v>
      </c>
      <c r="AP72" s="122"/>
      <c r="AQ72" s="147">
        <f t="shared" si="20"/>
        <v>0</v>
      </c>
      <c r="AR72" s="122"/>
      <c r="AS72" s="147">
        <f t="shared" si="21"/>
        <v>0</v>
      </c>
      <c r="AT72" s="122"/>
      <c r="AU72" s="147">
        <f t="shared" si="22"/>
        <v>0</v>
      </c>
      <c r="AV72" s="104"/>
      <c r="AW72" s="100">
        <f t="shared" si="23"/>
        <v>0</v>
      </c>
      <c r="AX72" s="171"/>
      <c r="AY72" s="140">
        <f t="shared" si="24"/>
        <v>0</v>
      </c>
      <c r="AZ72" s="83">
        <f t="shared" si="1"/>
        <v>0</v>
      </c>
    </row>
    <row r="73" spans="1:52" ht="15" customHeight="1">
      <c r="A73" s="85" t="s">
        <v>239</v>
      </c>
      <c r="B73" t="s">
        <v>66</v>
      </c>
      <c r="C73" s="4" t="s">
        <v>6</v>
      </c>
      <c r="D73" s="19">
        <f t="shared" si="0"/>
        <v>100</v>
      </c>
      <c r="E73" s="20">
        <f t="shared" si="2"/>
        <v>0</v>
      </c>
      <c r="F73" s="107"/>
      <c r="G73" s="100">
        <f t="shared" si="3"/>
        <v>0</v>
      </c>
      <c r="H73" s="122"/>
      <c r="I73" s="147">
        <f t="shared" si="3"/>
        <v>0</v>
      </c>
      <c r="J73" s="122"/>
      <c r="K73" s="147">
        <f t="shared" si="4"/>
        <v>0</v>
      </c>
      <c r="L73" s="122"/>
      <c r="M73" s="147">
        <f t="shared" si="5"/>
        <v>0</v>
      </c>
      <c r="N73" s="122"/>
      <c r="O73" s="147">
        <f t="shared" si="6"/>
        <v>0</v>
      </c>
      <c r="P73" s="104"/>
      <c r="Q73" s="100">
        <f t="shared" si="7"/>
        <v>0</v>
      </c>
      <c r="R73" s="183"/>
      <c r="S73" s="184">
        <f t="shared" si="8"/>
        <v>0</v>
      </c>
      <c r="T73" s="183"/>
      <c r="U73" s="184">
        <f t="shared" si="9"/>
        <v>0</v>
      </c>
      <c r="V73" s="122"/>
      <c r="W73" s="147">
        <f t="shared" si="10"/>
        <v>0</v>
      </c>
      <c r="X73" s="122"/>
      <c r="Y73" s="147">
        <f t="shared" si="11"/>
        <v>0</v>
      </c>
      <c r="Z73" s="122"/>
      <c r="AA73" s="184">
        <f t="shared" si="12"/>
        <v>0</v>
      </c>
      <c r="AB73" s="104"/>
      <c r="AC73" s="100">
        <f t="shared" si="13"/>
        <v>0</v>
      </c>
      <c r="AD73" s="122"/>
      <c r="AE73" s="147">
        <f t="shared" si="14"/>
        <v>0</v>
      </c>
      <c r="AF73" s="122"/>
      <c r="AG73" s="147">
        <f t="shared" si="15"/>
        <v>0</v>
      </c>
      <c r="AH73" s="122"/>
      <c r="AI73" s="147">
        <f t="shared" si="16"/>
        <v>0</v>
      </c>
      <c r="AJ73" s="288"/>
      <c r="AK73" s="147">
        <f t="shared" si="17"/>
        <v>0</v>
      </c>
      <c r="AL73" s="288"/>
      <c r="AM73" s="147">
        <f t="shared" si="18"/>
        <v>0</v>
      </c>
      <c r="AN73" s="288"/>
      <c r="AO73" s="147">
        <f t="shared" si="19"/>
        <v>0</v>
      </c>
      <c r="AP73" s="122"/>
      <c r="AQ73" s="147">
        <f t="shared" si="20"/>
        <v>0</v>
      </c>
      <c r="AR73" s="122"/>
      <c r="AS73" s="147">
        <f t="shared" si="21"/>
        <v>0</v>
      </c>
      <c r="AT73" s="122"/>
      <c r="AU73" s="147">
        <f t="shared" si="22"/>
        <v>0</v>
      </c>
      <c r="AV73" s="104"/>
      <c r="AW73" s="100">
        <f t="shared" si="23"/>
        <v>0</v>
      </c>
      <c r="AX73" s="171"/>
      <c r="AY73" s="140">
        <f t="shared" si="24"/>
        <v>0</v>
      </c>
      <c r="AZ73" s="83">
        <f t="shared" si="1"/>
        <v>0</v>
      </c>
    </row>
    <row r="74" spans="1:52" ht="15" customHeight="1">
      <c r="A74" s="85" t="s">
        <v>244</v>
      </c>
      <c r="B74" t="s">
        <v>245</v>
      </c>
      <c r="C74" s="4" t="s">
        <v>9</v>
      </c>
      <c r="D74" s="19">
        <f t="shared" si="0"/>
        <v>35</v>
      </c>
      <c r="E74" s="20">
        <f t="shared" si="2"/>
        <v>0</v>
      </c>
      <c r="F74" s="107"/>
      <c r="G74" s="100">
        <f t="shared" si="3"/>
        <v>0</v>
      </c>
      <c r="H74" s="122"/>
      <c r="I74" s="147">
        <f t="shared" si="3"/>
        <v>0</v>
      </c>
      <c r="J74" s="122"/>
      <c r="K74" s="147">
        <f t="shared" si="4"/>
        <v>0</v>
      </c>
      <c r="L74" s="122"/>
      <c r="M74" s="147">
        <f t="shared" si="5"/>
        <v>0</v>
      </c>
      <c r="N74" s="122"/>
      <c r="O74" s="147">
        <f t="shared" si="6"/>
        <v>0</v>
      </c>
      <c r="P74" s="104"/>
      <c r="Q74" s="100">
        <f t="shared" si="7"/>
        <v>0</v>
      </c>
      <c r="R74" s="183"/>
      <c r="S74" s="184">
        <f t="shared" si="8"/>
        <v>0</v>
      </c>
      <c r="T74" s="183"/>
      <c r="U74" s="184">
        <f t="shared" si="9"/>
        <v>0</v>
      </c>
      <c r="V74" s="122"/>
      <c r="W74" s="147">
        <f t="shared" si="10"/>
        <v>0</v>
      </c>
      <c r="X74" s="122"/>
      <c r="Y74" s="147">
        <f t="shared" si="11"/>
        <v>0</v>
      </c>
      <c r="Z74" s="122"/>
      <c r="AA74" s="184">
        <f t="shared" si="12"/>
        <v>0</v>
      </c>
      <c r="AB74" s="104"/>
      <c r="AC74" s="100">
        <f t="shared" si="13"/>
        <v>0</v>
      </c>
      <c r="AD74" s="122"/>
      <c r="AE74" s="147">
        <f t="shared" si="14"/>
        <v>0</v>
      </c>
      <c r="AF74" s="122"/>
      <c r="AG74" s="147">
        <f t="shared" si="15"/>
        <v>0</v>
      </c>
      <c r="AH74" s="122"/>
      <c r="AI74" s="147">
        <f t="shared" si="16"/>
        <v>0</v>
      </c>
      <c r="AJ74" s="288"/>
      <c r="AK74" s="147">
        <f t="shared" si="17"/>
        <v>0</v>
      </c>
      <c r="AL74" s="288"/>
      <c r="AM74" s="147">
        <f t="shared" si="18"/>
        <v>0</v>
      </c>
      <c r="AN74" s="288"/>
      <c r="AO74" s="147">
        <f t="shared" si="19"/>
        <v>0</v>
      </c>
      <c r="AP74" s="122"/>
      <c r="AQ74" s="147">
        <f t="shared" si="20"/>
        <v>0</v>
      </c>
      <c r="AR74" s="122"/>
      <c r="AS74" s="147">
        <f t="shared" si="21"/>
        <v>0</v>
      </c>
      <c r="AT74" s="122"/>
      <c r="AU74" s="147">
        <f t="shared" si="22"/>
        <v>0</v>
      </c>
      <c r="AV74" s="104"/>
      <c r="AW74" s="100">
        <f t="shared" si="23"/>
        <v>0</v>
      </c>
      <c r="AX74" s="171"/>
      <c r="AY74" s="140">
        <f t="shared" si="24"/>
        <v>0</v>
      </c>
      <c r="AZ74" s="83">
        <f t="shared" si="1"/>
        <v>0</v>
      </c>
    </row>
    <row r="75" spans="1:52" ht="15" customHeight="1">
      <c r="A75" s="85" t="s">
        <v>241</v>
      </c>
      <c r="B75" t="s">
        <v>66</v>
      </c>
      <c r="C75" s="4" t="s">
        <v>4</v>
      </c>
      <c r="D75" s="19">
        <f t="shared" si="0"/>
        <v>140</v>
      </c>
      <c r="E75" s="20">
        <f t="shared" si="2"/>
        <v>0</v>
      </c>
      <c r="F75" s="107"/>
      <c r="G75" s="100">
        <f t="shared" si="3"/>
        <v>0</v>
      </c>
      <c r="H75" s="122"/>
      <c r="I75" s="147">
        <f t="shared" si="3"/>
        <v>0</v>
      </c>
      <c r="J75" s="122"/>
      <c r="K75" s="147">
        <f t="shared" si="4"/>
        <v>0</v>
      </c>
      <c r="L75" s="122"/>
      <c r="M75" s="147">
        <f t="shared" si="5"/>
        <v>0</v>
      </c>
      <c r="N75" s="122"/>
      <c r="O75" s="147">
        <f t="shared" si="6"/>
        <v>0</v>
      </c>
      <c r="P75" s="104"/>
      <c r="Q75" s="100">
        <f t="shared" si="7"/>
        <v>0</v>
      </c>
      <c r="R75" s="183"/>
      <c r="S75" s="184">
        <f t="shared" si="8"/>
        <v>0</v>
      </c>
      <c r="T75" s="183"/>
      <c r="U75" s="184">
        <f t="shared" si="9"/>
        <v>0</v>
      </c>
      <c r="V75" s="122"/>
      <c r="W75" s="147">
        <f t="shared" si="10"/>
        <v>0</v>
      </c>
      <c r="X75" s="122"/>
      <c r="Y75" s="147">
        <f t="shared" si="11"/>
        <v>0</v>
      </c>
      <c r="Z75" s="122"/>
      <c r="AA75" s="184">
        <f t="shared" si="12"/>
        <v>0</v>
      </c>
      <c r="AB75" s="104"/>
      <c r="AC75" s="100">
        <f t="shared" si="13"/>
        <v>0</v>
      </c>
      <c r="AD75" s="122"/>
      <c r="AE75" s="147">
        <f t="shared" si="14"/>
        <v>0</v>
      </c>
      <c r="AF75" s="122"/>
      <c r="AG75" s="147">
        <f t="shared" si="15"/>
        <v>0</v>
      </c>
      <c r="AH75" s="122"/>
      <c r="AI75" s="147">
        <f t="shared" si="16"/>
        <v>0</v>
      </c>
      <c r="AJ75" s="288"/>
      <c r="AK75" s="147">
        <f t="shared" si="17"/>
        <v>0</v>
      </c>
      <c r="AL75" s="288"/>
      <c r="AM75" s="147">
        <f t="shared" si="18"/>
        <v>0</v>
      </c>
      <c r="AN75" s="288"/>
      <c r="AO75" s="147">
        <f t="shared" si="19"/>
        <v>0</v>
      </c>
      <c r="AP75" s="122"/>
      <c r="AQ75" s="147">
        <f t="shared" si="20"/>
        <v>0</v>
      </c>
      <c r="AR75" s="122"/>
      <c r="AS75" s="147">
        <f t="shared" si="21"/>
        <v>0</v>
      </c>
      <c r="AT75" s="122"/>
      <c r="AU75" s="147">
        <f t="shared" si="22"/>
        <v>0</v>
      </c>
      <c r="AV75" s="104"/>
      <c r="AW75" s="100">
        <f t="shared" si="23"/>
        <v>0</v>
      </c>
      <c r="AX75" s="171"/>
      <c r="AY75" s="140">
        <f t="shared" si="24"/>
        <v>0</v>
      </c>
      <c r="AZ75" s="83">
        <f t="shared" si="1"/>
        <v>0</v>
      </c>
    </row>
    <row r="76" spans="1:52" ht="15" customHeight="1">
      <c r="A76" s="85" t="s">
        <v>223</v>
      </c>
      <c r="B76" t="str">
        <f>IF($A76="","",INDEX('MA-Liste'!$D:$D,MATCH($A76,'MA-Liste'!$M:$M,FALSE)))</f>
        <v>AeBo</v>
      </c>
      <c r="C76" s="4" t="str">
        <f ca="1">IF($A76="","",INDEX(INDIRECT("'MA-Liste'!"&amp;$C$11),MATCH($A76,'MA-Liste'!$M:$M,FALSE)))</f>
        <v>D</v>
      </c>
      <c r="D76" s="19">
        <f t="shared" ca="1" si="0"/>
        <v>100</v>
      </c>
      <c r="E76" s="20">
        <f t="shared" si="2"/>
        <v>0</v>
      </c>
      <c r="F76" s="107"/>
      <c r="G76" s="100">
        <f t="shared" ca="1" si="3"/>
        <v>0</v>
      </c>
      <c r="H76" s="122"/>
      <c r="I76" s="147">
        <f t="shared" ca="1" si="3"/>
        <v>0</v>
      </c>
      <c r="J76" s="122"/>
      <c r="K76" s="147">
        <f t="shared" ca="1" si="4"/>
        <v>0</v>
      </c>
      <c r="L76" s="122"/>
      <c r="M76" s="147">
        <f t="shared" ca="1" si="5"/>
        <v>0</v>
      </c>
      <c r="N76" s="122"/>
      <c r="O76" s="147">
        <f t="shared" ca="1" si="6"/>
        <v>0</v>
      </c>
      <c r="P76" s="104"/>
      <c r="Q76" s="100">
        <f t="shared" ca="1" si="7"/>
        <v>0</v>
      </c>
      <c r="R76" s="183"/>
      <c r="S76" s="184">
        <f t="shared" ca="1" si="8"/>
        <v>0</v>
      </c>
      <c r="T76" s="183"/>
      <c r="U76" s="184">
        <f t="shared" ca="1" si="9"/>
        <v>0</v>
      </c>
      <c r="V76" s="122"/>
      <c r="W76" s="147">
        <f t="shared" ca="1" si="10"/>
        <v>0</v>
      </c>
      <c r="X76" s="122"/>
      <c r="Y76" s="147">
        <f t="shared" ca="1" si="11"/>
        <v>0</v>
      </c>
      <c r="Z76" s="122"/>
      <c r="AA76" s="184">
        <f t="shared" ca="1" si="12"/>
        <v>0</v>
      </c>
      <c r="AB76" s="104"/>
      <c r="AC76" s="100">
        <f t="shared" ca="1" si="13"/>
        <v>0</v>
      </c>
      <c r="AD76" s="122"/>
      <c r="AE76" s="147">
        <f t="shared" ca="1" si="14"/>
        <v>0</v>
      </c>
      <c r="AF76" s="122"/>
      <c r="AG76" s="147">
        <f t="shared" ca="1" si="15"/>
        <v>0</v>
      </c>
      <c r="AH76" s="122"/>
      <c r="AI76" s="147">
        <f t="shared" ca="1" si="16"/>
        <v>0</v>
      </c>
      <c r="AJ76" s="288"/>
      <c r="AK76" s="147">
        <f t="shared" ca="1" si="17"/>
        <v>0</v>
      </c>
      <c r="AL76" s="288"/>
      <c r="AM76" s="147">
        <f t="shared" ca="1" si="18"/>
        <v>0</v>
      </c>
      <c r="AN76" s="288"/>
      <c r="AO76" s="147">
        <f t="shared" ca="1" si="19"/>
        <v>0</v>
      </c>
      <c r="AP76" s="122"/>
      <c r="AQ76" s="147">
        <f t="shared" ca="1" si="20"/>
        <v>0</v>
      </c>
      <c r="AR76" s="122"/>
      <c r="AS76" s="147">
        <f t="shared" ca="1" si="21"/>
        <v>0</v>
      </c>
      <c r="AT76" s="122"/>
      <c r="AU76" s="147">
        <f t="shared" ca="1" si="22"/>
        <v>0</v>
      </c>
      <c r="AV76" s="104"/>
      <c r="AW76" s="100">
        <f t="shared" ca="1" si="23"/>
        <v>0</v>
      </c>
      <c r="AX76" s="171"/>
      <c r="AY76" s="140">
        <f t="shared" ca="1" si="24"/>
        <v>0</v>
      </c>
      <c r="AZ76" s="83">
        <f t="shared" ca="1" si="1"/>
        <v>0</v>
      </c>
    </row>
    <row r="77" spans="1:52" ht="15" customHeight="1">
      <c r="A77" s="85" t="s">
        <v>462</v>
      </c>
      <c r="B77" t="s">
        <v>66</v>
      </c>
      <c r="C77" s="4" t="str">
        <f ca="1">IF($A77="","",INDEX(INDIRECT("'MA-Liste'!"&amp;$C$11),MATCH($A77,'MA-Liste'!$M:$M,FALSE)))</f>
        <v>D</v>
      </c>
      <c r="D77" s="19">
        <f t="shared" ca="1" si="0"/>
        <v>100</v>
      </c>
      <c r="E77" s="20">
        <f t="shared" si="2"/>
        <v>0</v>
      </c>
      <c r="F77" s="107"/>
      <c r="G77" s="100">
        <f t="shared" ca="1" si="3"/>
        <v>0</v>
      </c>
      <c r="H77" s="122"/>
      <c r="I77" s="147">
        <f t="shared" ca="1" si="3"/>
        <v>0</v>
      </c>
      <c r="J77" s="122"/>
      <c r="K77" s="147">
        <f t="shared" ca="1" si="4"/>
        <v>0</v>
      </c>
      <c r="L77" s="122"/>
      <c r="M77" s="147">
        <f t="shared" ca="1" si="5"/>
        <v>0</v>
      </c>
      <c r="N77" s="122"/>
      <c r="O77" s="147">
        <f t="shared" ca="1" si="6"/>
        <v>0</v>
      </c>
      <c r="P77" s="104"/>
      <c r="Q77" s="100">
        <f t="shared" ca="1" si="7"/>
        <v>0</v>
      </c>
      <c r="R77" s="183"/>
      <c r="S77" s="184">
        <f t="shared" ca="1" si="8"/>
        <v>0</v>
      </c>
      <c r="T77" s="183"/>
      <c r="U77" s="184">
        <f t="shared" ca="1" si="9"/>
        <v>0</v>
      </c>
      <c r="V77" s="122"/>
      <c r="W77" s="147">
        <f t="shared" ca="1" si="10"/>
        <v>0</v>
      </c>
      <c r="X77" s="122"/>
      <c r="Y77" s="147">
        <f t="shared" ca="1" si="11"/>
        <v>0</v>
      </c>
      <c r="Z77" s="122"/>
      <c r="AA77" s="184">
        <f t="shared" ca="1" si="12"/>
        <v>0</v>
      </c>
      <c r="AB77" s="104"/>
      <c r="AC77" s="100">
        <f t="shared" ca="1" si="13"/>
        <v>0</v>
      </c>
      <c r="AD77" s="122"/>
      <c r="AE77" s="147">
        <f t="shared" ca="1" si="14"/>
        <v>0</v>
      </c>
      <c r="AF77" s="122"/>
      <c r="AG77" s="147">
        <f t="shared" ca="1" si="15"/>
        <v>0</v>
      </c>
      <c r="AH77" s="122"/>
      <c r="AI77" s="147">
        <f t="shared" ca="1" si="16"/>
        <v>0</v>
      </c>
      <c r="AJ77" s="288"/>
      <c r="AK77" s="147">
        <f t="shared" ca="1" si="17"/>
        <v>0</v>
      </c>
      <c r="AL77" s="288"/>
      <c r="AM77" s="147">
        <f t="shared" ca="1" si="18"/>
        <v>0</v>
      </c>
      <c r="AN77" s="288"/>
      <c r="AO77" s="147">
        <f t="shared" ca="1" si="19"/>
        <v>0</v>
      </c>
      <c r="AP77" s="122"/>
      <c r="AQ77" s="147">
        <f t="shared" ca="1" si="20"/>
        <v>0</v>
      </c>
      <c r="AR77" s="122"/>
      <c r="AS77" s="147">
        <f t="shared" ca="1" si="21"/>
        <v>0</v>
      </c>
      <c r="AT77" s="122"/>
      <c r="AU77" s="147">
        <f t="shared" ca="1" si="22"/>
        <v>0</v>
      </c>
      <c r="AV77" s="104"/>
      <c r="AW77" s="100">
        <f t="shared" ca="1" si="23"/>
        <v>0</v>
      </c>
      <c r="AX77" s="171"/>
      <c r="AY77" s="140">
        <f t="shared" ca="1" si="24"/>
        <v>0</v>
      </c>
      <c r="AZ77" s="83">
        <f t="shared" ca="1" si="1"/>
        <v>0</v>
      </c>
    </row>
    <row r="78" spans="1:52" ht="15" customHeight="1">
      <c r="A78" s="91" t="s">
        <v>367</v>
      </c>
      <c r="B78" s="14" t="s">
        <v>66</v>
      </c>
      <c r="C78" s="4" t="str">
        <f ca="1">IF($A78="","",INDEX(INDIRECT("'MA-Liste'!"&amp;$C$11),MATCH($A78,'MA-Liste'!$M:$M,FALSE)))</f>
        <v>E</v>
      </c>
      <c r="D78" s="19">
        <f t="shared" ca="1" si="0"/>
        <v>75</v>
      </c>
      <c r="E78" s="20">
        <f t="shared" ref="E78:E137" si="25">F78+H78+J78+L78+N78++V78+Z78+AH78+AP78+P78+R78+T78+AB78+AD78+AF78+AJ78+AV78+AX78+X78+AL78+AN78+AR78+AT78</f>
        <v>0</v>
      </c>
      <c r="F78" s="107"/>
      <c r="G78" s="100">
        <f t="shared" ca="1" si="3"/>
        <v>0</v>
      </c>
      <c r="H78" s="122"/>
      <c r="I78" s="147">
        <f t="shared" ca="1" si="3"/>
        <v>0</v>
      </c>
      <c r="J78" s="122"/>
      <c r="K78" s="147">
        <f t="shared" ca="1" si="4"/>
        <v>0</v>
      </c>
      <c r="L78" s="122"/>
      <c r="M78" s="147">
        <f t="shared" ca="1" si="5"/>
        <v>0</v>
      </c>
      <c r="N78" s="122"/>
      <c r="O78" s="147">
        <f t="shared" ca="1" si="6"/>
        <v>0</v>
      </c>
      <c r="P78" s="104"/>
      <c r="Q78" s="100">
        <f t="shared" ca="1" si="7"/>
        <v>0</v>
      </c>
      <c r="R78" s="183"/>
      <c r="S78" s="184">
        <f t="shared" ca="1" si="8"/>
        <v>0</v>
      </c>
      <c r="T78" s="183"/>
      <c r="U78" s="184">
        <f t="shared" ca="1" si="9"/>
        <v>0</v>
      </c>
      <c r="V78" s="122"/>
      <c r="W78" s="147">
        <f t="shared" ca="1" si="10"/>
        <v>0</v>
      </c>
      <c r="X78" s="122"/>
      <c r="Y78" s="147">
        <f t="shared" ca="1" si="11"/>
        <v>0</v>
      </c>
      <c r="Z78" s="122"/>
      <c r="AA78" s="184">
        <f t="shared" ca="1" si="12"/>
        <v>0</v>
      </c>
      <c r="AB78" s="104"/>
      <c r="AC78" s="100">
        <f t="shared" ca="1" si="13"/>
        <v>0</v>
      </c>
      <c r="AD78" s="122"/>
      <c r="AE78" s="147">
        <f t="shared" ca="1" si="14"/>
        <v>0</v>
      </c>
      <c r="AF78" s="122"/>
      <c r="AG78" s="147">
        <f t="shared" ca="1" si="15"/>
        <v>0</v>
      </c>
      <c r="AH78" s="122"/>
      <c r="AI78" s="147">
        <f t="shared" ca="1" si="16"/>
        <v>0</v>
      </c>
      <c r="AJ78" s="288"/>
      <c r="AK78" s="147">
        <f t="shared" ca="1" si="17"/>
        <v>0</v>
      </c>
      <c r="AL78" s="288"/>
      <c r="AM78" s="147">
        <f t="shared" ca="1" si="18"/>
        <v>0</v>
      </c>
      <c r="AN78" s="288"/>
      <c r="AO78" s="147">
        <f t="shared" ca="1" si="19"/>
        <v>0</v>
      </c>
      <c r="AP78" s="122"/>
      <c r="AQ78" s="147">
        <f t="shared" ca="1" si="20"/>
        <v>0</v>
      </c>
      <c r="AR78" s="122"/>
      <c r="AS78" s="147">
        <f t="shared" ca="1" si="21"/>
        <v>0</v>
      </c>
      <c r="AT78" s="122"/>
      <c r="AU78" s="147">
        <f t="shared" ca="1" si="22"/>
        <v>0</v>
      </c>
      <c r="AV78" s="104"/>
      <c r="AW78" s="100">
        <f t="shared" ca="1" si="23"/>
        <v>0</v>
      </c>
      <c r="AX78" s="171"/>
      <c r="AY78" s="140">
        <f t="shared" ca="1" si="24"/>
        <v>0</v>
      </c>
      <c r="AZ78" s="83">
        <f t="shared" ca="1" si="1"/>
        <v>0</v>
      </c>
    </row>
    <row r="79" spans="1:52" ht="15" customHeight="1">
      <c r="A79" s="91" t="s">
        <v>248</v>
      </c>
      <c r="B79" s="14" t="s">
        <v>66</v>
      </c>
      <c r="C79" s="18" t="s">
        <v>6</v>
      </c>
      <c r="D79" s="19">
        <f t="shared" si="0"/>
        <v>100</v>
      </c>
      <c r="E79" s="20">
        <f t="shared" si="25"/>
        <v>0</v>
      </c>
      <c r="F79" s="107"/>
      <c r="G79" s="100">
        <f t="shared" si="3"/>
        <v>0</v>
      </c>
      <c r="H79" s="122"/>
      <c r="I79" s="147">
        <f t="shared" si="3"/>
        <v>0</v>
      </c>
      <c r="J79" s="122"/>
      <c r="K79" s="147">
        <f t="shared" si="4"/>
        <v>0</v>
      </c>
      <c r="L79" s="122"/>
      <c r="M79" s="147">
        <f t="shared" si="5"/>
        <v>0</v>
      </c>
      <c r="N79" s="122"/>
      <c r="O79" s="147">
        <f t="shared" si="6"/>
        <v>0</v>
      </c>
      <c r="P79" s="104"/>
      <c r="Q79" s="100">
        <f t="shared" si="7"/>
        <v>0</v>
      </c>
      <c r="R79" s="183"/>
      <c r="S79" s="184">
        <f t="shared" si="8"/>
        <v>0</v>
      </c>
      <c r="T79" s="183"/>
      <c r="U79" s="184">
        <f t="shared" si="9"/>
        <v>0</v>
      </c>
      <c r="V79" s="122"/>
      <c r="W79" s="147">
        <f t="shared" si="10"/>
        <v>0</v>
      </c>
      <c r="X79" s="122"/>
      <c r="Y79" s="147">
        <f t="shared" si="11"/>
        <v>0</v>
      </c>
      <c r="Z79" s="122"/>
      <c r="AA79" s="184">
        <f t="shared" si="12"/>
        <v>0</v>
      </c>
      <c r="AB79" s="104"/>
      <c r="AC79" s="100">
        <f t="shared" si="13"/>
        <v>0</v>
      </c>
      <c r="AD79" s="122"/>
      <c r="AE79" s="147">
        <f t="shared" si="14"/>
        <v>0</v>
      </c>
      <c r="AF79" s="122"/>
      <c r="AG79" s="147">
        <f t="shared" si="15"/>
        <v>0</v>
      </c>
      <c r="AH79" s="122"/>
      <c r="AI79" s="147">
        <f t="shared" si="16"/>
        <v>0</v>
      </c>
      <c r="AJ79" s="288"/>
      <c r="AK79" s="147">
        <f t="shared" si="17"/>
        <v>0</v>
      </c>
      <c r="AL79" s="288"/>
      <c r="AM79" s="147">
        <f t="shared" si="18"/>
        <v>0</v>
      </c>
      <c r="AN79" s="288"/>
      <c r="AO79" s="147">
        <f t="shared" si="19"/>
        <v>0</v>
      </c>
      <c r="AP79" s="122"/>
      <c r="AQ79" s="147">
        <f t="shared" si="20"/>
        <v>0</v>
      </c>
      <c r="AR79" s="122"/>
      <c r="AS79" s="147">
        <f t="shared" si="21"/>
        <v>0</v>
      </c>
      <c r="AT79" s="122"/>
      <c r="AU79" s="147">
        <f t="shared" si="22"/>
        <v>0</v>
      </c>
      <c r="AV79" s="104"/>
      <c r="AW79" s="100">
        <f t="shared" si="23"/>
        <v>0</v>
      </c>
      <c r="AX79" s="171"/>
      <c r="AY79" s="140">
        <f t="shared" si="24"/>
        <v>0</v>
      </c>
      <c r="AZ79" s="83">
        <f t="shared" si="1"/>
        <v>0</v>
      </c>
    </row>
    <row r="80" spans="1:52" ht="15" customHeight="1">
      <c r="A80" s="91" t="s">
        <v>249</v>
      </c>
      <c r="B80" s="14" t="s">
        <v>66</v>
      </c>
      <c r="C80" s="18" t="s">
        <v>8</v>
      </c>
      <c r="D80" s="19">
        <f t="shared" si="0"/>
        <v>60</v>
      </c>
      <c r="E80" s="20">
        <f t="shared" si="25"/>
        <v>0</v>
      </c>
      <c r="F80" s="107"/>
      <c r="G80" s="100">
        <f t="shared" si="3"/>
        <v>0</v>
      </c>
      <c r="H80" s="122"/>
      <c r="I80" s="147">
        <f t="shared" si="3"/>
        <v>0</v>
      </c>
      <c r="J80" s="122"/>
      <c r="K80" s="147">
        <f t="shared" si="4"/>
        <v>0</v>
      </c>
      <c r="L80" s="122"/>
      <c r="M80" s="147">
        <f t="shared" si="5"/>
        <v>0</v>
      </c>
      <c r="N80" s="122"/>
      <c r="O80" s="147">
        <f t="shared" si="6"/>
        <v>0</v>
      </c>
      <c r="P80" s="104"/>
      <c r="Q80" s="100">
        <f t="shared" si="7"/>
        <v>0</v>
      </c>
      <c r="R80" s="183"/>
      <c r="S80" s="184">
        <f t="shared" si="8"/>
        <v>0</v>
      </c>
      <c r="T80" s="183"/>
      <c r="U80" s="184">
        <f t="shared" si="9"/>
        <v>0</v>
      </c>
      <c r="V80" s="122"/>
      <c r="W80" s="147">
        <f t="shared" si="10"/>
        <v>0</v>
      </c>
      <c r="X80" s="122"/>
      <c r="Y80" s="147">
        <f t="shared" si="11"/>
        <v>0</v>
      </c>
      <c r="Z80" s="122"/>
      <c r="AA80" s="184">
        <f t="shared" si="12"/>
        <v>0</v>
      </c>
      <c r="AB80" s="104"/>
      <c r="AC80" s="100">
        <f t="shared" si="13"/>
        <v>0</v>
      </c>
      <c r="AD80" s="122"/>
      <c r="AE80" s="147">
        <f t="shared" si="14"/>
        <v>0</v>
      </c>
      <c r="AF80" s="122"/>
      <c r="AG80" s="147">
        <f t="shared" si="15"/>
        <v>0</v>
      </c>
      <c r="AH80" s="122"/>
      <c r="AI80" s="147">
        <f t="shared" si="16"/>
        <v>0</v>
      </c>
      <c r="AJ80" s="288"/>
      <c r="AK80" s="147">
        <f t="shared" si="17"/>
        <v>0</v>
      </c>
      <c r="AL80" s="288"/>
      <c r="AM80" s="147">
        <f t="shared" si="18"/>
        <v>0</v>
      </c>
      <c r="AN80" s="288"/>
      <c r="AO80" s="147">
        <f t="shared" si="19"/>
        <v>0</v>
      </c>
      <c r="AP80" s="122"/>
      <c r="AQ80" s="147">
        <f t="shared" si="20"/>
        <v>0</v>
      </c>
      <c r="AR80" s="122"/>
      <c r="AS80" s="147">
        <f t="shared" si="21"/>
        <v>0</v>
      </c>
      <c r="AT80" s="122"/>
      <c r="AU80" s="147">
        <f t="shared" si="22"/>
        <v>0</v>
      </c>
      <c r="AV80" s="104"/>
      <c r="AW80" s="100">
        <f t="shared" si="23"/>
        <v>0</v>
      </c>
      <c r="AX80" s="171"/>
      <c r="AY80" s="140">
        <f t="shared" si="24"/>
        <v>0</v>
      </c>
      <c r="AZ80" s="83">
        <f t="shared" si="1"/>
        <v>0</v>
      </c>
    </row>
    <row r="81" spans="1:52" ht="15" customHeight="1">
      <c r="A81" s="91" t="s">
        <v>250</v>
      </c>
      <c r="B81" s="14" t="s">
        <v>66</v>
      </c>
      <c r="C81" s="18" t="s">
        <v>5</v>
      </c>
      <c r="D81" s="19">
        <f t="shared" si="0"/>
        <v>118</v>
      </c>
      <c r="E81" s="20">
        <f t="shared" si="25"/>
        <v>0</v>
      </c>
      <c r="F81" s="107"/>
      <c r="G81" s="100">
        <f t="shared" si="3"/>
        <v>0</v>
      </c>
      <c r="H81" s="122"/>
      <c r="I81" s="147">
        <f t="shared" si="3"/>
        <v>0</v>
      </c>
      <c r="J81" s="122"/>
      <c r="K81" s="147">
        <f t="shared" si="4"/>
        <v>0</v>
      </c>
      <c r="L81" s="122"/>
      <c r="M81" s="147">
        <f t="shared" si="5"/>
        <v>0</v>
      </c>
      <c r="N81" s="122"/>
      <c r="O81" s="147">
        <f t="shared" si="6"/>
        <v>0</v>
      </c>
      <c r="P81" s="104"/>
      <c r="Q81" s="100">
        <f t="shared" si="7"/>
        <v>0</v>
      </c>
      <c r="R81" s="183"/>
      <c r="S81" s="184">
        <f t="shared" si="8"/>
        <v>0</v>
      </c>
      <c r="T81" s="183"/>
      <c r="U81" s="184">
        <f t="shared" si="9"/>
        <v>0</v>
      </c>
      <c r="V81" s="122"/>
      <c r="W81" s="147">
        <f t="shared" si="10"/>
        <v>0</v>
      </c>
      <c r="X81" s="122"/>
      <c r="Y81" s="147">
        <f t="shared" si="11"/>
        <v>0</v>
      </c>
      <c r="Z81" s="122"/>
      <c r="AA81" s="184">
        <f t="shared" si="12"/>
        <v>0</v>
      </c>
      <c r="AB81" s="104"/>
      <c r="AC81" s="100">
        <f t="shared" si="13"/>
        <v>0</v>
      </c>
      <c r="AD81" s="122"/>
      <c r="AE81" s="147">
        <f t="shared" si="14"/>
        <v>0</v>
      </c>
      <c r="AF81" s="122"/>
      <c r="AG81" s="147">
        <f t="shared" si="15"/>
        <v>0</v>
      </c>
      <c r="AH81" s="122"/>
      <c r="AI81" s="147">
        <f t="shared" si="16"/>
        <v>0</v>
      </c>
      <c r="AJ81" s="288"/>
      <c r="AK81" s="147">
        <f t="shared" si="17"/>
        <v>0</v>
      </c>
      <c r="AL81" s="288"/>
      <c r="AM81" s="147">
        <f t="shared" si="18"/>
        <v>0</v>
      </c>
      <c r="AN81" s="288"/>
      <c r="AO81" s="147">
        <f t="shared" si="19"/>
        <v>0</v>
      </c>
      <c r="AP81" s="122"/>
      <c r="AQ81" s="147">
        <f t="shared" si="20"/>
        <v>0</v>
      </c>
      <c r="AR81" s="122"/>
      <c r="AS81" s="147">
        <f t="shared" si="21"/>
        <v>0</v>
      </c>
      <c r="AT81" s="122"/>
      <c r="AU81" s="147">
        <f t="shared" si="22"/>
        <v>0</v>
      </c>
      <c r="AV81" s="104"/>
      <c r="AW81" s="100">
        <f t="shared" si="23"/>
        <v>0</v>
      </c>
      <c r="AX81" s="171"/>
      <c r="AY81" s="140">
        <f t="shared" si="24"/>
        <v>0</v>
      </c>
      <c r="AZ81" s="83">
        <f t="shared" si="1"/>
        <v>0</v>
      </c>
    </row>
    <row r="82" spans="1:52" ht="15" customHeight="1">
      <c r="A82" s="91" t="s">
        <v>251</v>
      </c>
      <c r="B82" s="14" t="s">
        <v>66</v>
      </c>
      <c r="C82" s="18" t="s">
        <v>5</v>
      </c>
      <c r="D82" s="19">
        <f t="shared" si="0"/>
        <v>118</v>
      </c>
      <c r="E82" s="20">
        <f t="shared" si="25"/>
        <v>0</v>
      </c>
      <c r="F82" s="107"/>
      <c r="G82" s="100">
        <f t="shared" si="3"/>
        <v>0</v>
      </c>
      <c r="H82" s="122"/>
      <c r="I82" s="147">
        <f t="shared" si="3"/>
        <v>0</v>
      </c>
      <c r="J82" s="122"/>
      <c r="K82" s="147">
        <f t="shared" si="4"/>
        <v>0</v>
      </c>
      <c r="L82" s="122"/>
      <c r="M82" s="147">
        <f t="shared" si="5"/>
        <v>0</v>
      </c>
      <c r="N82" s="122"/>
      <c r="O82" s="147">
        <f t="shared" si="6"/>
        <v>0</v>
      </c>
      <c r="P82" s="104"/>
      <c r="Q82" s="100">
        <f t="shared" si="7"/>
        <v>0</v>
      </c>
      <c r="R82" s="183"/>
      <c r="S82" s="184">
        <f t="shared" si="8"/>
        <v>0</v>
      </c>
      <c r="T82" s="183"/>
      <c r="U82" s="184">
        <f t="shared" si="9"/>
        <v>0</v>
      </c>
      <c r="V82" s="122"/>
      <c r="W82" s="147">
        <f t="shared" si="10"/>
        <v>0</v>
      </c>
      <c r="X82" s="122"/>
      <c r="Y82" s="147">
        <f t="shared" si="11"/>
        <v>0</v>
      </c>
      <c r="Z82" s="122"/>
      <c r="AA82" s="184">
        <f t="shared" si="12"/>
        <v>0</v>
      </c>
      <c r="AB82" s="104"/>
      <c r="AC82" s="100">
        <f t="shared" si="13"/>
        <v>0</v>
      </c>
      <c r="AD82" s="122"/>
      <c r="AE82" s="147">
        <f t="shared" si="14"/>
        <v>0</v>
      </c>
      <c r="AF82" s="122"/>
      <c r="AG82" s="147">
        <f t="shared" si="15"/>
        <v>0</v>
      </c>
      <c r="AH82" s="122"/>
      <c r="AI82" s="147">
        <f t="shared" si="16"/>
        <v>0</v>
      </c>
      <c r="AJ82" s="288"/>
      <c r="AK82" s="147">
        <f t="shared" si="17"/>
        <v>0</v>
      </c>
      <c r="AL82" s="288"/>
      <c r="AM82" s="147">
        <f t="shared" si="18"/>
        <v>0</v>
      </c>
      <c r="AN82" s="288"/>
      <c r="AO82" s="147">
        <f t="shared" si="19"/>
        <v>0</v>
      </c>
      <c r="AP82" s="122"/>
      <c r="AQ82" s="147">
        <f t="shared" si="20"/>
        <v>0</v>
      </c>
      <c r="AR82" s="122"/>
      <c r="AS82" s="147">
        <f t="shared" si="21"/>
        <v>0</v>
      </c>
      <c r="AT82" s="122"/>
      <c r="AU82" s="147">
        <f t="shared" si="22"/>
        <v>0</v>
      </c>
      <c r="AV82" s="104"/>
      <c r="AW82" s="100">
        <f t="shared" si="23"/>
        <v>0</v>
      </c>
      <c r="AX82" s="171"/>
      <c r="AY82" s="140">
        <f t="shared" si="24"/>
        <v>0</v>
      </c>
      <c r="AZ82" s="83">
        <f t="shared" si="1"/>
        <v>0</v>
      </c>
    </row>
    <row r="83" spans="1:52" ht="15" customHeight="1">
      <c r="A83" s="91" t="s">
        <v>252</v>
      </c>
      <c r="B83" s="14" t="s">
        <v>66</v>
      </c>
      <c r="C83" s="18" t="s">
        <v>5</v>
      </c>
      <c r="D83" s="19">
        <f t="shared" si="0"/>
        <v>118</v>
      </c>
      <c r="E83" s="20">
        <f t="shared" si="25"/>
        <v>0</v>
      </c>
      <c r="F83" s="107"/>
      <c r="G83" s="100">
        <f t="shared" si="3"/>
        <v>0</v>
      </c>
      <c r="H83" s="122"/>
      <c r="I83" s="147">
        <f t="shared" si="3"/>
        <v>0</v>
      </c>
      <c r="J83" s="122"/>
      <c r="K83" s="147">
        <f t="shared" si="4"/>
        <v>0</v>
      </c>
      <c r="L83" s="122"/>
      <c r="M83" s="147">
        <f t="shared" si="5"/>
        <v>0</v>
      </c>
      <c r="N83" s="122"/>
      <c r="O83" s="147">
        <f t="shared" si="6"/>
        <v>0</v>
      </c>
      <c r="P83" s="104"/>
      <c r="Q83" s="100">
        <f t="shared" si="7"/>
        <v>0</v>
      </c>
      <c r="R83" s="183"/>
      <c r="S83" s="184">
        <f t="shared" si="8"/>
        <v>0</v>
      </c>
      <c r="T83" s="183"/>
      <c r="U83" s="184">
        <f t="shared" si="9"/>
        <v>0</v>
      </c>
      <c r="V83" s="122"/>
      <c r="W83" s="147">
        <f t="shared" si="10"/>
        <v>0</v>
      </c>
      <c r="X83" s="122"/>
      <c r="Y83" s="147">
        <f t="shared" si="11"/>
        <v>0</v>
      </c>
      <c r="Z83" s="122"/>
      <c r="AA83" s="184">
        <f t="shared" si="12"/>
        <v>0</v>
      </c>
      <c r="AB83" s="104"/>
      <c r="AC83" s="100">
        <f t="shared" si="13"/>
        <v>0</v>
      </c>
      <c r="AD83" s="122"/>
      <c r="AE83" s="147">
        <f t="shared" si="14"/>
        <v>0</v>
      </c>
      <c r="AF83" s="122"/>
      <c r="AG83" s="147">
        <f t="shared" si="15"/>
        <v>0</v>
      </c>
      <c r="AH83" s="122"/>
      <c r="AI83" s="147">
        <f t="shared" si="16"/>
        <v>0</v>
      </c>
      <c r="AJ83" s="288"/>
      <c r="AK83" s="147">
        <f t="shared" si="17"/>
        <v>0</v>
      </c>
      <c r="AL83" s="288"/>
      <c r="AM83" s="147">
        <f t="shared" si="18"/>
        <v>0</v>
      </c>
      <c r="AN83" s="288"/>
      <c r="AO83" s="147">
        <f t="shared" si="19"/>
        <v>0</v>
      </c>
      <c r="AP83" s="122"/>
      <c r="AQ83" s="147">
        <f t="shared" si="20"/>
        <v>0</v>
      </c>
      <c r="AR83" s="122"/>
      <c r="AS83" s="147">
        <f t="shared" si="21"/>
        <v>0</v>
      </c>
      <c r="AT83" s="122"/>
      <c r="AU83" s="147">
        <f t="shared" si="22"/>
        <v>0</v>
      </c>
      <c r="AV83" s="104"/>
      <c r="AW83" s="100">
        <f t="shared" si="23"/>
        <v>0</v>
      </c>
      <c r="AX83" s="171"/>
      <c r="AY83" s="140">
        <f t="shared" si="24"/>
        <v>0</v>
      </c>
      <c r="AZ83" s="83">
        <f t="shared" ref="AZ83:AZ137" si="26">IF(D83="",0,D83*E83)</f>
        <v>0</v>
      </c>
    </row>
    <row r="84" spans="1:52" ht="15" customHeight="1">
      <c r="A84" s="91" t="s">
        <v>259</v>
      </c>
      <c r="B84" s="14" t="s">
        <v>66</v>
      </c>
      <c r="C84" s="18" t="s">
        <v>6</v>
      </c>
      <c r="D84" s="19">
        <f t="shared" si="0"/>
        <v>100</v>
      </c>
      <c r="E84" s="20">
        <f t="shared" si="25"/>
        <v>0</v>
      </c>
      <c r="F84" s="107"/>
      <c r="G84" s="100">
        <f t="shared" si="3"/>
        <v>0</v>
      </c>
      <c r="H84" s="122"/>
      <c r="I84" s="147">
        <f t="shared" si="3"/>
        <v>0</v>
      </c>
      <c r="J84" s="122"/>
      <c r="K84" s="147">
        <f t="shared" si="4"/>
        <v>0</v>
      </c>
      <c r="L84" s="122"/>
      <c r="M84" s="147">
        <f t="shared" ref="M84:M137" si="27">IF($D84="",0,$D84*L84)</f>
        <v>0</v>
      </c>
      <c r="N84" s="122"/>
      <c r="O84" s="147">
        <f t="shared" ref="O84:O137" si="28">IF($D84="",0,$D84*N84)</f>
        <v>0</v>
      </c>
      <c r="P84" s="104"/>
      <c r="Q84" s="100">
        <f t="shared" si="7"/>
        <v>0</v>
      </c>
      <c r="R84" s="183"/>
      <c r="S84" s="184">
        <f t="shared" si="8"/>
        <v>0</v>
      </c>
      <c r="T84" s="183"/>
      <c r="U84" s="184">
        <f t="shared" si="9"/>
        <v>0</v>
      </c>
      <c r="V84" s="122"/>
      <c r="W84" s="147">
        <f t="shared" si="10"/>
        <v>0</v>
      </c>
      <c r="X84" s="122"/>
      <c r="Y84" s="147">
        <f t="shared" si="11"/>
        <v>0</v>
      </c>
      <c r="Z84" s="122"/>
      <c r="AA84" s="184">
        <f t="shared" si="12"/>
        <v>0</v>
      </c>
      <c r="AB84" s="104"/>
      <c r="AC84" s="100">
        <f t="shared" si="13"/>
        <v>0</v>
      </c>
      <c r="AD84" s="122"/>
      <c r="AE84" s="147">
        <f t="shared" si="14"/>
        <v>0</v>
      </c>
      <c r="AF84" s="122"/>
      <c r="AG84" s="147">
        <f t="shared" si="15"/>
        <v>0</v>
      </c>
      <c r="AH84" s="122"/>
      <c r="AI84" s="147">
        <f t="shared" si="16"/>
        <v>0</v>
      </c>
      <c r="AJ84" s="288"/>
      <c r="AK84" s="147">
        <f t="shared" si="17"/>
        <v>0</v>
      </c>
      <c r="AL84" s="288"/>
      <c r="AM84" s="147">
        <f t="shared" si="18"/>
        <v>0</v>
      </c>
      <c r="AN84" s="288"/>
      <c r="AO84" s="147">
        <f t="shared" si="19"/>
        <v>0</v>
      </c>
      <c r="AP84" s="122"/>
      <c r="AQ84" s="147">
        <f t="shared" si="20"/>
        <v>0</v>
      </c>
      <c r="AR84" s="122"/>
      <c r="AS84" s="147">
        <f t="shared" si="21"/>
        <v>0</v>
      </c>
      <c r="AT84" s="122"/>
      <c r="AU84" s="147">
        <f t="shared" si="22"/>
        <v>0</v>
      </c>
      <c r="AV84" s="104"/>
      <c r="AW84" s="100">
        <f t="shared" si="23"/>
        <v>0</v>
      </c>
      <c r="AX84" s="171"/>
      <c r="AY84" s="140">
        <f t="shared" si="24"/>
        <v>0</v>
      </c>
      <c r="AZ84" s="83">
        <f t="shared" si="26"/>
        <v>0</v>
      </c>
    </row>
    <row r="85" spans="1:52" ht="15" customHeight="1">
      <c r="A85" s="91" t="s">
        <v>255</v>
      </c>
      <c r="B85" s="14" t="s">
        <v>66</v>
      </c>
      <c r="C85" s="18" t="s">
        <v>6</v>
      </c>
      <c r="D85" s="19">
        <f t="shared" si="0"/>
        <v>100</v>
      </c>
      <c r="E85" s="20">
        <f t="shared" si="25"/>
        <v>0</v>
      </c>
      <c r="F85" s="75"/>
      <c r="G85" s="100">
        <f t="shared" si="3"/>
        <v>0</v>
      </c>
      <c r="H85" s="122"/>
      <c r="I85" s="147">
        <f t="shared" si="3"/>
        <v>0</v>
      </c>
      <c r="J85" s="122"/>
      <c r="K85" s="147">
        <f t="shared" si="4"/>
        <v>0</v>
      </c>
      <c r="L85" s="122"/>
      <c r="M85" s="147">
        <f t="shared" si="27"/>
        <v>0</v>
      </c>
      <c r="N85" s="122"/>
      <c r="O85" s="147">
        <f t="shared" si="28"/>
        <v>0</v>
      </c>
      <c r="P85" s="104"/>
      <c r="Q85" s="100">
        <f t="shared" si="7"/>
        <v>0</v>
      </c>
      <c r="R85" s="183"/>
      <c r="S85" s="184">
        <f t="shared" si="8"/>
        <v>0</v>
      </c>
      <c r="T85" s="183"/>
      <c r="U85" s="184">
        <f t="shared" si="9"/>
        <v>0</v>
      </c>
      <c r="V85" s="122"/>
      <c r="W85" s="147">
        <f t="shared" si="10"/>
        <v>0</v>
      </c>
      <c r="X85" s="122"/>
      <c r="Y85" s="147">
        <f t="shared" si="11"/>
        <v>0</v>
      </c>
      <c r="Z85" s="122"/>
      <c r="AA85" s="184">
        <f t="shared" si="12"/>
        <v>0</v>
      </c>
      <c r="AB85" s="104"/>
      <c r="AC85" s="100">
        <f t="shared" si="13"/>
        <v>0</v>
      </c>
      <c r="AD85" s="122"/>
      <c r="AE85" s="147">
        <f t="shared" si="14"/>
        <v>0</v>
      </c>
      <c r="AF85" s="122"/>
      <c r="AG85" s="147">
        <f t="shared" si="15"/>
        <v>0</v>
      </c>
      <c r="AH85" s="122"/>
      <c r="AI85" s="147">
        <f t="shared" si="16"/>
        <v>0</v>
      </c>
      <c r="AJ85" s="288"/>
      <c r="AK85" s="147">
        <f t="shared" si="17"/>
        <v>0</v>
      </c>
      <c r="AL85" s="288"/>
      <c r="AM85" s="147">
        <f t="shared" si="18"/>
        <v>0</v>
      </c>
      <c r="AN85" s="288"/>
      <c r="AO85" s="147">
        <f t="shared" si="19"/>
        <v>0</v>
      </c>
      <c r="AP85" s="122"/>
      <c r="AQ85" s="147">
        <f t="shared" si="20"/>
        <v>0</v>
      </c>
      <c r="AR85" s="122"/>
      <c r="AS85" s="147">
        <f t="shared" si="21"/>
        <v>0</v>
      </c>
      <c r="AT85" s="122"/>
      <c r="AU85" s="147">
        <f t="shared" si="22"/>
        <v>0</v>
      </c>
      <c r="AV85" s="104"/>
      <c r="AW85" s="100">
        <f t="shared" si="23"/>
        <v>0</v>
      </c>
      <c r="AX85" s="171"/>
      <c r="AY85" s="140">
        <f t="shared" si="24"/>
        <v>0</v>
      </c>
      <c r="AZ85" s="83">
        <f t="shared" si="26"/>
        <v>0</v>
      </c>
    </row>
    <row r="86" spans="1:52" ht="15" customHeight="1">
      <c r="A86" s="91" t="s">
        <v>260</v>
      </c>
      <c r="B86" t="str">
        <f>IF($A86="","",INDEX('MA-Liste'!$D:$D,MATCH($A86,'MA-Liste'!$M:$M,FALSE)))</f>
        <v>AeBo</v>
      </c>
      <c r="C86" s="4" t="str">
        <f ca="1">IF($A86="","",INDEX(INDIRECT("'MA-Liste'!"&amp;$C$11),MATCH($A86,'MA-Liste'!$M:$M,FALSE)))</f>
        <v>D</v>
      </c>
      <c r="D86" s="19">
        <f t="shared" ca="1" si="0"/>
        <v>100</v>
      </c>
      <c r="E86" s="20">
        <f t="shared" si="25"/>
        <v>0</v>
      </c>
      <c r="F86" s="75"/>
      <c r="G86" s="100">
        <f t="shared" ca="1" si="3"/>
        <v>0</v>
      </c>
      <c r="H86" s="122"/>
      <c r="I86" s="147">
        <f t="shared" ca="1" si="3"/>
        <v>0</v>
      </c>
      <c r="J86" s="122"/>
      <c r="K86" s="147">
        <f t="shared" ca="1" si="4"/>
        <v>0</v>
      </c>
      <c r="L86" s="122"/>
      <c r="M86" s="147">
        <f t="shared" ca="1" si="27"/>
        <v>0</v>
      </c>
      <c r="N86" s="122"/>
      <c r="O86" s="147">
        <f t="shared" ca="1" si="28"/>
        <v>0</v>
      </c>
      <c r="P86" s="104"/>
      <c r="Q86" s="100">
        <f t="shared" ca="1" si="7"/>
        <v>0</v>
      </c>
      <c r="R86" s="183"/>
      <c r="S86" s="184">
        <f t="shared" ca="1" si="8"/>
        <v>0</v>
      </c>
      <c r="T86" s="183"/>
      <c r="U86" s="184">
        <f t="shared" ca="1" si="9"/>
        <v>0</v>
      </c>
      <c r="V86" s="122"/>
      <c r="W86" s="147">
        <f t="shared" ca="1" si="10"/>
        <v>0</v>
      </c>
      <c r="X86" s="122"/>
      <c r="Y86" s="147">
        <f t="shared" ca="1" si="11"/>
        <v>0</v>
      </c>
      <c r="Z86" s="122"/>
      <c r="AA86" s="184">
        <f t="shared" ca="1" si="12"/>
        <v>0</v>
      </c>
      <c r="AB86" s="104"/>
      <c r="AC86" s="100">
        <f t="shared" ca="1" si="13"/>
        <v>0</v>
      </c>
      <c r="AD86" s="122"/>
      <c r="AE86" s="147">
        <f t="shared" ca="1" si="14"/>
        <v>0</v>
      </c>
      <c r="AF86" s="122"/>
      <c r="AG86" s="147">
        <f t="shared" ca="1" si="15"/>
        <v>0</v>
      </c>
      <c r="AH86" s="122"/>
      <c r="AI86" s="147">
        <f t="shared" ca="1" si="16"/>
        <v>0</v>
      </c>
      <c r="AJ86" s="288"/>
      <c r="AK86" s="147">
        <f t="shared" ca="1" si="17"/>
        <v>0</v>
      </c>
      <c r="AL86" s="288"/>
      <c r="AM86" s="147">
        <f t="shared" ca="1" si="18"/>
        <v>0</v>
      </c>
      <c r="AN86" s="288"/>
      <c r="AO86" s="147">
        <f t="shared" ca="1" si="19"/>
        <v>0</v>
      </c>
      <c r="AP86" s="122"/>
      <c r="AQ86" s="147">
        <f t="shared" ca="1" si="20"/>
        <v>0</v>
      </c>
      <c r="AR86" s="122"/>
      <c r="AS86" s="147">
        <f t="shared" ca="1" si="21"/>
        <v>0</v>
      </c>
      <c r="AT86" s="122"/>
      <c r="AU86" s="147">
        <f t="shared" ca="1" si="22"/>
        <v>0</v>
      </c>
      <c r="AV86" s="104"/>
      <c r="AW86" s="100">
        <f t="shared" ca="1" si="23"/>
        <v>0</v>
      </c>
      <c r="AX86" s="171"/>
      <c r="AY86" s="140">
        <f t="shared" ca="1" si="24"/>
        <v>0</v>
      </c>
      <c r="AZ86" s="83">
        <f t="shared" ca="1" si="26"/>
        <v>0</v>
      </c>
    </row>
    <row r="87" spans="1:52" ht="15" customHeight="1">
      <c r="A87" s="91" t="s">
        <v>263</v>
      </c>
      <c r="B87" t="str">
        <f>IF($A87="","",INDEX('MA-Liste'!$D:$D,MATCH($A87,'MA-Liste'!$M:$M,FALSE)))</f>
        <v>AeBo</v>
      </c>
      <c r="C87" s="4" t="str">
        <f ca="1">IF($A87="","",INDEX(INDIRECT("'MA-Liste'!"&amp;$C$11),MATCH($A87,'MA-Liste'!$M:$M,FALSE)))</f>
        <v>D</v>
      </c>
      <c r="D87" s="19">
        <f t="shared" ca="1" si="0"/>
        <v>100</v>
      </c>
      <c r="E87" s="20">
        <f t="shared" si="25"/>
        <v>0</v>
      </c>
      <c r="F87" s="75"/>
      <c r="G87" s="100">
        <f t="shared" ca="1" si="3"/>
        <v>0</v>
      </c>
      <c r="H87" s="122"/>
      <c r="I87" s="147">
        <f t="shared" ca="1" si="3"/>
        <v>0</v>
      </c>
      <c r="J87" s="122"/>
      <c r="K87" s="147">
        <f t="shared" ca="1" si="4"/>
        <v>0</v>
      </c>
      <c r="L87" s="122"/>
      <c r="M87" s="147">
        <f t="shared" ca="1" si="27"/>
        <v>0</v>
      </c>
      <c r="N87" s="122"/>
      <c r="O87" s="147">
        <f t="shared" ca="1" si="28"/>
        <v>0</v>
      </c>
      <c r="P87" s="104"/>
      <c r="Q87" s="100">
        <f t="shared" ca="1" si="7"/>
        <v>0</v>
      </c>
      <c r="R87" s="183"/>
      <c r="S87" s="184">
        <f t="shared" ca="1" si="8"/>
        <v>0</v>
      </c>
      <c r="T87" s="183"/>
      <c r="U87" s="184">
        <f t="shared" ca="1" si="9"/>
        <v>0</v>
      </c>
      <c r="V87" s="122"/>
      <c r="W87" s="147">
        <f t="shared" ca="1" si="10"/>
        <v>0</v>
      </c>
      <c r="X87" s="122"/>
      <c r="Y87" s="147">
        <f t="shared" ca="1" si="11"/>
        <v>0</v>
      </c>
      <c r="Z87" s="122"/>
      <c r="AA87" s="184">
        <f t="shared" ca="1" si="12"/>
        <v>0</v>
      </c>
      <c r="AB87" s="104"/>
      <c r="AC87" s="100">
        <f t="shared" ca="1" si="13"/>
        <v>0</v>
      </c>
      <c r="AD87" s="122"/>
      <c r="AE87" s="147">
        <f t="shared" ca="1" si="14"/>
        <v>0</v>
      </c>
      <c r="AF87" s="122"/>
      <c r="AG87" s="147">
        <f t="shared" ca="1" si="15"/>
        <v>0</v>
      </c>
      <c r="AH87" s="122"/>
      <c r="AI87" s="147">
        <f t="shared" ca="1" si="16"/>
        <v>0</v>
      </c>
      <c r="AJ87" s="288"/>
      <c r="AK87" s="147">
        <f t="shared" ca="1" si="17"/>
        <v>0</v>
      </c>
      <c r="AL87" s="288"/>
      <c r="AM87" s="147">
        <f t="shared" ca="1" si="18"/>
        <v>0</v>
      </c>
      <c r="AN87" s="288"/>
      <c r="AO87" s="147">
        <f t="shared" ca="1" si="19"/>
        <v>0</v>
      </c>
      <c r="AP87" s="122"/>
      <c r="AQ87" s="147">
        <f t="shared" ca="1" si="20"/>
        <v>0</v>
      </c>
      <c r="AR87" s="122"/>
      <c r="AS87" s="147">
        <f t="shared" ca="1" si="21"/>
        <v>0</v>
      </c>
      <c r="AT87" s="122"/>
      <c r="AU87" s="147">
        <f t="shared" ca="1" si="22"/>
        <v>0</v>
      </c>
      <c r="AV87" s="104"/>
      <c r="AW87" s="100">
        <f t="shared" ca="1" si="23"/>
        <v>0</v>
      </c>
      <c r="AX87" s="171"/>
      <c r="AY87" s="140">
        <f t="shared" ca="1" si="24"/>
        <v>0</v>
      </c>
      <c r="AZ87" s="83">
        <f t="shared" ca="1" si="26"/>
        <v>0</v>
      </c>
    </row>
    <row r="88" spans="1:52" ht="15" customHeight="1">
      <c r="A88" s="91" t="s">
        <v>365</v>
      </c>
      <c r="B88" s="14" t="s">
        <v>66</v>
      </c>
      <c r="C88" s="18" t="s">
        <v>6</v>
      </c>
      <c r="D88" s="19">
        <f t="shared" ref="D88:D97" si="29">IF(OR($C88="",$C88=0),"",VLOOKUP($C88,Ansätze,$D$11,FALSE))</f>
        <v>100</v>
      </c>
      <c r="E88" s="20">
        <f t="shared" si="25"/>
        <v>0</v>
      </c>
      <c r="F88" s="75"/>
      <c r="G88" s="100">
        <f t="shared" ref="G88:G137" si="30">IF($D88="",0,$D88*F88)</f>
        <v>0</v>
      </c>
      <c r="H88" s="122"/>
      <c r="I88" s="147">
        <f t="shared" ref="I88:I137" si="31">IF($D88="",0,$D88*H88)</f>
        <v>0</v>
      </c>
      <c r="J88" s="122"/>
      <c r="K88" s="147">
        <f t="shared" si="4"/>
        <v>0</v>
      </c>
      <c r="L88" s="122"/>
      <c r="M88" s="147">
        <f t="shared" si="27"/>
        <v>0</v>
      </c>
      <c r="N88" s="122"/>
      <c r="O88" s="147">
        <f t="shared" si="28"/>
        <v>0</v>
      </c>
      <c r="P88" s="104"/>
      <c r="Q88" s="100">
        <f t="shared" si="7"/>
        <v>0</v>
      </c>
      <c r="R88" s="183"/>
      <c r="S88" s="184">
        <f t="shared" si="8"/>
        <v>0</v>
      </c>
      <c r="T88" s="183"/>
      <c r="U88" s="184">
        <f t="shared" si="9"/>
        <v>0</v>
      </c>
      <c r="V88" s="122"/>
      <c r="W88" s="147">
        <f t="shared" si="10"/>
        <v>0</v>
      </c>
      <c r="X88" s="122"/>
      <c r="Y88" s="147">
        <f t="shared" si="11"/>
        <v>0</v>
      </c>
      <c r="Z88" s="122"/>
      <c r="AA88" s="184">
        <f t="shared" si="12"/>
        <v>0</v>
      </c>
      <c r="AB88" s="104"/>
      <c r="AC88" s="100">
        <f t="shared" si="13"/>
        <v>0</v>
      </c>
      <c r="AD88" s="122"/>
      <c r="AE88" s="147">
        <f t="shared" si="14"/>
        <v>0</v>
      </c>
      <c r="AF88" s="122"/>
      <c r="AG88" s="147">
        <f t="shared" si="15"/>
        <v>0</v>
      </c>
      <c r="AH88" s="122"/>
      <c r="AI88" s="147">
        <f t="shared" si="16"/>
        <v>0</v>
      </c>
      <c r="AJ88" s="288"/>
      <c r="AK88" s="147">
        <f t="shared" si="17"/>
        <v>0</v>
      </c>
      <c r="AL88" s="288"/>
      <c r="AM88" s="147">
        <f t="shared" si="18"/>
        <v>0</v>
      </c>
      <c r="AN88" s="288"/>
      <c r="AO88" s="147">
        <f t="shared" si="19"/>
        <v>0</v>
      </c>
      <c r="AP88" s="122"/>
      <c r="AQ88" s="147">
        <f t="shared" si="20"/>
        <v>0</v>
      </c>
      <c r="AR88" s="122"/>
      <c r="AS88" s="147">
        <f t="shared" si="21"/>
        <v>0</v>
      </c>
      <c r="AT88" s="122"/>
      <c r="AU88" s="147">
        <f t="shared" si="22"/>
        <v>0</v>
      </c>
      <c r="AV88" s="104"/>
      <c r="AW88" s="100">
        <f t="shared" si="23"/>
        <v>0</v>
      </c>
      <c r="AX88" s="171"/>
      <c r="AY88" s="140">
        <f t="shared" si="24"/>
        <v>0</v>
      </c>
      <c r="AZ88" s="83">
        <f t="shared" si="26"/>
        <v>0</v>
      </c>
    </row>
    <row r="89" spans="1:52" ht="15" customHeight="1">
      <c r="A89" s="91" t="s">
        <v>274</v>
      </c>
      <c r="B89" s="14" t="s">
        <v>66</v>
      </c>
      <c r="C89" s="18" t="s">
        <v>9</v>
      </c>
      <c r="D89" s="19">
        <f t="shared" si="29"/>
        <v>35</v>
      </c>
      <c r="E89" s="20">
        <f t="shared" si="25"/>
        <v>0</v>
      </c>
      <c r="F89" s="75"/>
      <c r="G89" s="100">
        <f t="shared" si="30"/>
        <v>0</v>
      </c>
      <c r="H89" s="122"/>
      <c r="I89" s="147">
        <f t="shared" si="31"/>
        <v>0</v>
      </c>
      <c r="J89" s="122"/>
      <c r="K89" s="147">
        <f t="shared" ref="K89:K137" si="32">IF($D89="",0,$D89*J89)</f>
        <v>0</v>
      </c>
      <c r="L89" s="122"/>
      <c r="M89" s="147">
        <f t="shared" si="27"/>
        <v>0</v>
      </c>
      <c r="N89" s="122"/>
      <c r="O89" s="147">
        <f t="shared" si="28"/>
        <v>0</v>
      </c>
      <c r="P89" s="104"/>
      <c r="Q89" s="100">
        <f t="shared" ref="Q89:Q137" si="33">IF($D89="",0,$D89*P89)</f>
        <v>0</v>
      </c>
      <c r="R89" s="183"/>
      <c r="S89" s="184">
        <f t="shared" ref="S89:S137" si="34">IF($D89="",0,$D89*R89)</f>
        <v>0</v>
      </c>
      <c r="T89" s="183"/>
      <c r="U89" s="184">
        <f t="shared" ref="U89:U137" si="35">IF($D89="",0,$D89*T89)</f>
        <v>0</v>
      </c>
      <c r="V89" s="122"/>
      <c r="W89" s="147">
        <f t="shared" ref="W89:W137" si="36">IF($D89="",0,$D89*V89)</f>
        <v>0</v>
      </c>
      <c r="X89" s="122"/>
      <c r="Y89" s="147">
        <f t="shared" ref="Y89:Y137" si="37">IF($D89="",0,$D89*X89)</f>
        <v>0</v>
      </c>
      <c r="Z89" s="122"/>
      <c r="AA89" s="184">
        <f t="shared" ref="AA89:AA137" si="38">IF($D89="",0,$D89*Z89)</f>
        <v>0</v>
      </c>
      <c r="AB89" s="104"/>
      <c r="AC89" s="100">
        <f t="shared" ref="AC89:AC137" si="39">IF($D89="",0,$D89*AB89)</f>
        <v>0</v>
      </c>
      <c r="AD89" s="122"/>
      <c r="AE89" s="147">
        <f t="shared" ref="AE89:AE137" si="40">IF($D89="",0,$D89*AD89)</f>
        <v>0</v>
      </c>
      <c r="AF89" s="122"/>
      <c r="AG89" s="147">
        <f t="shared" ref="AG89:AG137" si="41">IF($D89="",0,$D89*AF89)</f>
        <v>0</v>
      </c>
      <c r="AH89" s="122"/>
      <c r="AI89" s="147">
        <f t="shared" ref="AI89:AI137" si="42">IF($D89="",0,$D89*AH89)</f>
        <v>0</v>
      </c>
      <c r="AJ89" s="288"/>
      <c r="AK89" s="147">
        <f t="shared" ref="AK89:AK137" si="43">IF($D89="",0,$D89*AJ89)</f>
        <v>0</v>
      </c>
      <c r="AL89" s="288"/>
      <c r="AM89" s="147">
        <f t="shared" ref="AM89:AM137" si="44">IF($D89="",0,$D89*AL89)</f>
        <v>0</v>
      </c>
      <c r="AN89" s="288"/>
      <c r="AO89" s="147">
        <f t="shared" ref="AO89:AO137" si="45">IF($D89="",0,$D89*AN89)</f>
        <v>0</v>
      </c>
      <c r="AP89" s="122"/>
      <c r="AQ89" s="147">
        <f t="shared" ref="AQ89:AQ137" si="46">IF($D89="",0,$D89*AP89)</f>
        <v>0</v>
      </c>
      <c r="AR89" s="122"/>
      <c r="AS89" s="147">
        <f t="shared" ref="AS89:AS137" si="47">IF($D89="",0,$D89*AR89)</f>
        <v>0</v>
      </c>
      <c r="AT89" s="122"/>
      <c r="AU89" s="147">
        <f t="shared" ref="AU89:AU137" si="48">IF($D89="",0,$D89*AT89)</f>
        <v>0</v>
      </c>
      <c r="AV89" s="104"/>
      <c r="AW89" s="100">
        <f t="shared" ref="AW89:AW137" si="49">IF($D89="",0,$D89*AV89)</f>
        <v>0</v>
      </c>
      <c r="AX89" s="171"/>
      <c r="AY89" s="140">
        <f t="shared" ref="AY89:AY137" si="50">IF($D89="",0,$D89*AX89)</f>
        <v>0</v>
      </c>
      <c r="AZ89" s="83">
        <f t="shared" si="26"/>
        <v>0</v>
      </c>
    </row>
    <row r="90" spans="1:52" ht="15" customHeight="1">
      <c r="A90" s="91" t="s">
        <v>275</v>
      </c>
      <c r="B90" s="14" t="s">
        <v>66</v>
      </c>
      <c r="C90" s="18" t="s">
        <v>5</v>
      </c>
      <c r="D90" s="19">
        <f t="shared" si="29"/>
        <v>118</v>
      </c>
      <c r="E90" s="20">
        <f t="shared" si="25"/>
        <v>0</v>
      </c>
      <c r="F90" s="75"/>
      <c r="G90" s="100">
        <f t="shared" si="30"/>
        <v>0</v>
      </c>
      <c r="H90" s="122"/>
      <c r="I90" s="147">
        <f t="shared" si="31"/>
        <v>0</v>
      </c>
      <c r="J90" s="122"/>
      <c r="K90" s="147">
        <f t="shared" si="32"/>
        <v>0</v>
      </c>
      <c r="L90" s="122"/>
      <c r="M90" s="147">
        <f t="shared" si="27"/>
        <v>0</v>
      </c>
      <c r="N90" s="122"/>
      <c r="O90" s="147">
        <f t="shared" si="28"/>
        <v>0</v>
      </c>
      <c r="P90" s="104"/>
      <c r="Q90" s="100">
        <f t="shared" si="33"/>
        <v>0</v>
      </c>
      <c r="R90" s="183"/>
      <c r="S90" s="184">
        <f t="shared" si="34"/>
        <v>0</v>
      </c>
      <c r="T90" s="183"/>
      <c r="U90" s="184">
        <f t="shared" si="35"/>
        <v>0</v>
      </c>
      <c r="V90" s="122"/>
      <c r="W90" s="147">
        <f t="shared" si="36"/>
        <v>0</v>
      </c>
      <c r="X90" s="122"/>
      <c r="Y90" s="147">
        <f t="shared" si="37"/>
        <v>0</v>
      </c>
      <c r="Z90" s="122"/>
      <c r="AA90" s="147">
        <f t="shared" si="38"/>
        <v>0</v>
      </c>
      <c r="AB90" s="104"/>
      <c r="AC90" s="100">
        <f t="shared" si="39"/>
        <v>0</v>
      </c>
      <c r="AD90" s="122"/>
      <c r="AE90" s="147">
        <f t="shared" si="40"/>
        <v>0</v>
      </c>
      <c r="AF90" s="122"/>
      <c r="AG90" s="147">
        <f t="shared" si="41"/>
        <v>0</v>
      </c>
      <c r="AH90" s="122"/>
      <c r="AI90" s="147">
        <f t="shared" si="42"/>
        <v>0</v>
      </c>
      <c r="AJ90" s="288"/>
      <c r="AK90" s="147">
        <f t="shared" si="43"/>
        <v>0</v>
      </c>
      <c r="AL90" s="288"/>
      <c r="AM90" s="147">
        <f t="shared" si="44"/>
        <v>0</v>
      </c>
      <c r="AN90" s="288"/>
      <c r="AO90" s="147">
        <f t="shared" si="45"/>
        <v>0</v>
      </c>
      <c r="AP90" s="122"/>
      <c r="AQ90" s="147">
        <f t="shared" si="46"/>
        <v>0</v>
      </c>
      <c r="AR90" s="122"/>
      <c r="AS90" s="147">
        <f t="shared" si="47"/>
        <v>0</v>
      </c>
      <c r="AT90" s="122"/>
      <c r="AU90" s="147">
        <f t="shared" si="48"/>
        <v>0</v>
      </c>
      <c r="AV90" s="104"/>
      <c r="AW90" s="100">
        <f t="shared" si="49"/>
        <v>0</v>
      </c>
      <c r="AX90" s="171"/>
      <c r="AY90" s="140">
        <f t="shared" si="50"/>
        <v>0</v>
      </c>
      <c r="AZ90" s="83">
        <f t="shared" si="26"/>
        <v>0</v>
      </c>
    </row>
    <row r="91" spans="1:52" ht="15" customHeight="1">
      <c r="A91" s="91" t="s">
        <v>284</v>
      </c>
      <c r="B91" s="14" t="s">
        <v>66</v>
      </c>
      <c r="C91" s="18" t="s">
        <v>6</v>
      </c>
      <c r="D91" s="19">
        <f t="shared" si="29"/>
        <v>100</v>
      </c>
      <c r="E91" s="20">
        <f t="shared" si="25"/>
        <v>4.25</v>
      </c>
      <c r="F91" s="75"/>
      <c r="G91" s="100">
        <f t="shared" si="30"/>
        <v>0</v>
      </c>
      <c r="H91" s="122"/>
      <c r="I91" s="147">
        <f t="shared" si="31"/>
        <v>0</v>
      </c>
      <c r="J91" s="122"/>
      <c r="K91" s="147">
        <f t="shared" si="32"/>
        <v>0</v>
      </c>
      <c r="L91" s="122"/>
      <c r="M91" s="147">
        <f t="shared" si="27"/>
        <v>0</v>
      </c>
      <c r="N91" s="122"/>
      <c r="O91" s="147">
        <f t="shared" si="28"/>
        <v>0</v>
      </c>
      <c r="P91" s="104"/>
      <c r="Q91" s="100">
        <f t="shared" si="33"/>
        <v>0</v>
      </c>
      <c r="R91" s="183"/>
      <c r="S91" s="184">
        <f t="shared" si="34"/>
        <v>0</v>
      </c>
      <c r="T91" s="183"/>
      <c r="U91" s="184">
        <f t="shared" si="35"/>
        <v>0</v>
      </c>
      <c r="V91" s="122">
        <v>4.25</v>
      </c>
      <c r="W91" s="147">
        <f t="shared" si="36"/>
        <v>425</v>
      </c>
      <c r="X91" s="122"/>
      <c r="Y91" s="147">
        <f t="shared" si="37"/>
        <v>0</v>
      </c>
      <c r="Z91" s="122"/>
      <c r="AA91" s="184">
        <f t="shared" si="38"/>
        <v>0</v>
      </c>
      <c r="AB91" s="104"/>
      <c r="AC91" s="100">
        <f t="shared" si="39"/>
        <v>0</v>
      </c>
      <c r="AD91" s="122"/>
      <c r="AE91" s="147">
        <f t="shared" si="40"/>
        <v>0</v>
      </c>
      <c r="AF91" s="122"/>
      <c r="AG91" s="147">
        <f t="shared" si="41"/>
        <v>0</v>
      </c>
      <c r="AH91" s="122"/>
      <c r="AI91" s="147">
        <f t="shared" si="42"/>
        <v>0</v>
      </c>
      <c r="AJ91" s="288"/>
      <c r="AK91" s="147">
        <f t="shared" si="43"/>
        <v>0</v>
      </c>
      <c r="AL91" s="288"/>
      <c r="AM91" s="147">
        <f t="shared" si="44"/>
        <v>0</v>
      </c>
      <c r="AN91" s="288"/>
      <c r="AO91" s="147">
        <f t="shared" si="45"/>
        <v>0</v>
      </c>
      <c r="AP91" s="122"/>
      <c r="AQ91" s="147">
        <f t="shared" si="46"/>
        <v>0</v>
      </c>
      <c r="AR91" s="122"/>
      <c r="AS91" s="147">
        <f t="shared" si="47"/>
        <v>0</v>
      </c>
      <c r="AT91" s="122"/>
      <c r="AU91" s="147">
        <f t="shared" si="48"/>
        <v>0</v>
      </c>
      <c r="AV91" s="104"/>
      <c r="AW91" s="100">
        <f t="shared" si="49"/>
        <v>0</v>
      </c>
      <c r="AX91" s="171"/>
      <c r="AY91" s="140">
        <f t="shared" si="50"/>
        <v>0</v>
      </c>
      <c r="AZ91" s="83">
        <f t="shared" si="26"/>
        <v>425</v>
      </c>
    </row>
    <row r="92" spans="1:52" ht="15" customHeight="1">
      <c r="A92" s="91" t="s">
        <v>463</v>
      </c>
      <c r="B92" s="14" t="s">
        <v>66</v>
      </c>
      <c r="C92" s="18" t="s">
        <v>7</v>
      </c>
      <c r="D92" s="19">
        <f t="shared" si="29"/>
        <v>75</v>
      </c>
      <c r="E92" s="20">
        <f t="shared" si="25"/>
        <v>47.5</v>
      </c>
      <c r="F92" s="75"/>
      <c r="G92" s="100">
        <f t="shared" si="30"/>
        <v>0</v>
      </c>
      <c r="H92" s="122"/>
      <c r="I92" s="147">
        <f t="shared" si="31"/>
        <v>0</v>
      </c>
      <c r="J92" s="122"/>
      <c r="K92" s="147">
        <f t="shared" si="32"/>
        <v>0</v>
      </c>
      <c r="L92" s="122"/>
      <c r="M92" s="147">
        <f t="shared" si="27"/>
        <v>0</v>
      </c>
      <c r="N92" s="122"/>
      <c r="O92" s="147">
        <f t="shared" si="28"/>
        <v>0</v>
      </c>
      <c r="P92" s="104"/>
      <c r="Q92" s="100">
        <f t="shared" si="33"/>
        <v>0</v>
      </c>
      <c r="R92" s="183"/>
      <c r="S92" s="184">
        <f t="shared" si="34"/>
        <v>0</v>
      </c>
      <c r="T92" s="183"/>
      <c r="U92" s="184">
        <f t="shared" si="35"/>
        <v>0</v>
      </c>
      <c r="V92" s="122"/>
      <c r="W92" s="147">
        <f t="shared" si="36"/>
        <v>0</v>
      </c>
      <c r="X92" s="122"/>
      <c r="Y92" s="147">
        <f t="shared" si="37"/>
        <v>0</v>
      </c>
      <c r="Z92" s="122"/>
      <c r="AA92" s="184">
        <f t="shared" si="38"/>
        <v>0</v>
      </c>
      <c r="AB92" s="104"/>
      <c r="AC92" s="100">
        <f t="shared" si="39"/>
        <v>0</v>
      </c>
      <c r="AD92" s="122"/>
      <c r="AE92" s="147">
        <f t="shared" si="40"/>
        <v>0</v>
      </c>
      <c r="AF92" s="122"/>
      <c r="AG92" s="147">
        <f t="shared" si="41"/>
        <v>0</v>
      </c>
      <c r="AH92" s="122">
        <v>38</v>
      </c>
      <c r="AI92" s="147">
        <f t="shared" si="42"/>
        <v>2850</v>
      </c>
      <c r="AJ92" s="288">
        <v>4</v>
      </c>
      <c r="AK92" s="147">
        <f t="shared" si="43"/>
        <v>300</v>
      </c>
      <c r="AL92" s="288"/>
      <c r="AM92" s="147">
        <f t="shared" si="44"/>
        <v>0</v>
      </c>
      <c r="AN92" s="288">
        <v>5.5</v>
      </c>
      <c r="AO92" s="147">
        <f t="shared" si="45"/>
        <v>412.5</v>
      </c>
      <c r="AP92" s="122"/>
      <c r="AQ92" s="147">
        <f t="shared" si="46"/>
        <v>0</v>
      </c>
      <c r="AR92" s="122"/>
      <c r="AS92" s="147">
        <f t="shared" si="47"/>
        <v>0</v>
      </c>
      <c r="AT92" s="122"/>
      <c r="AU92" s="147">
        <f t="shared" si="48"/>
        <v>0</v>
      </c>
      <c r="AV92" s="104"/>
      <c r="AW92" s="100">
        <f t="shared" si="49"/>
        <v>0</v>
      </c>
      <c r="AX92" s="171"/>
      <c r="AY92" s="140">
        <f t="shared" si="50"/>
        <v>0</v>
      </c>
      <c r="AZ92" s="83">
        <f t="shared" si="26"/>
        <v>3562.5</v>
      </c>
    </row>
    <row r="93" spans="1:52" ht="15" customHeight="1">
      <c r="A93" s="91" t="s">
        <v>285</v>
      </c>
      <c r="B93" s="14" t="s">
        <v>66</v>
      </c>
      <c r="C93" s="18" t="s">
        <v>9</v>
      </c>
      <c r="D93" s="19">
        <f t="shared" si="29"/>
        <v>35</v>
      </c>
      <c r="E93" s="20">
        <f t="shared" si="25"/>
        <v>0</v>
      </c>
      <c r="F93" s="75"/>
      <c r="G93" s="100">
        <f t="shared" si="30"/>
        <v>0</v>
      </c>
      <c r="H93" s="122"/>
      <c r="I93" s="147">
        <f t="shared" si="31"/>
        <v>0</v>
      </c>
      <c r="J93" s="122"/>
      <c r="K93" s="147">
        <f t="shared" si="32"/>
        <v>0</v>
      </c>
      <c r="L93" s="122"/>
      <c r="M93" s="147">
        <f t="shared" si="27"/>
        <v>0</v>
      </c>
      <c r="N93" s="122"/>
      <c r="O93" s="147">
        <f t="shared" si="28"/>
        <v>0</v>
      </c>
      <c r="P93" s="104"/>
      <c r="Q93" s="100">
        <f t="shared" si="33"/>
        <v>0</v>
      </c>
      <c r="R93" s="183"/>
      <c r="S93" s="184">
        <f t="shared" si="34"/>
        <v>0</v>
      </c>
      <c r="T93" s="183"/>
      <c r="U93" s="184">
        <f t="shared" si="35"/>
        <v>0</v>
      </c>
      <c r="V93" s="122"/>
      <c r="W93" s="147">
        <f t="shared" si="36"/>
        <v>0</v>
      </c>
      <c r="X93" s="122"/>
      <c r="Y93" s="147">
        <f t="shared" si="37"/>
        <v>0</v>
      </c>
      <c r="Z93" s="122"/>
      <c r="AA93" s="184">
        <f t="shared" si="38"/>
        <v>0</v>
      </c>
      <c r="AB93" s="104"/>
      <c r="AC93" s="100">
        <f t="shared" si="39"/>
        <v>0</v>
      </c>
      <c r="AD93" s="122"/>
      <c r="AE93" s="147">
        <f t="shared" si="40"/>
        <v>0</v>
      </c>
      <c r="AF93" s="122"/>
      <c r="AG93" s="147">
        <f t="shared" si="41"/>
        <v>0</v>
      </c>
      <c r="AH93" s="122"/>
      <c r="AI93" s="147">
        <f t="shared" si="42"/>
        <v>0</v>
      </c>
      <c r="AJ93" s="288"/>
      <c r="AK93" s="147">
        <f t="shared" si="43"/>
        <v>0</v>
      </c>
      <c r="AL93" s="288"/>
      <c r="AM93" s="147">
        <f t="shared" si="44"/>
        <v>0</v>
      </c>
      <c r="AN93" s="288"/>
      <c r="AO93" s="147">
        <f t="shared" si="45"/>
        <v>0</v>
      </c>
      <c r="AP93" s="122"/>
      <c r="AQ93" s="147">
        <f t="shared" si="46"/>
        <v>0</v>
      </c>
      <c r="AR93" s="122"/>
      <c r="AS93" s="147">
        <f t="shared" si="47"/>
        <v>0</v>
      </c>
      <c r="AT93" s="122"/>
      <c r="AU93" s="147">
        <f t="shared" si="48"/>
        <v>0</v>
      </c>
      <c r="AV93" s="104"/>
      <c r="AW93" s="100">
        <f t="shared" si="49"/>
        <v>0</v>
      </c>
      <c r="AX93" s="171"/>
      <c r="AY93" s="140">
        <f t="shared" si="50"/>
        <v>0</v>
      </c>
      <c r="AZ93" s="83">
        <f t="shared" si="26"/>
        <v>0</v>
      </c>
    </row>
    <row r="94" spans="1:52" ht="15" customHeight="1">
      <c r="A94" s="91" t="s">
        <v>409</v>
      </c>
      <c r="B94" s="14" t="s">
        <v>66</v>
      </c>
      <c r="C94" s="18" t="s">
        <v>8</v>
      </c>
      <c r="D94" s="19">
        <f t="shared" si="29"/>
        <v>60</v>
      </c>
      <c r="E94" s="20">
        <f t="shared" si="25"/>
        <v>0</v>
      </c>
      <c r="F94" s="75"/>
      <c r="G94" s="100">
        <f t="shared" si="30"/>
        <v>0</v>
      </c>
      <c r="H94" s="122"/>
      <c r="I94" s="147">
        <f t="shared" si="31"/>
        <v>0</v>
      </c>
      <c r="J94" s="122"/>
      <c r="K94" s="147">
        <f t="shared" si="32"/>
        <v>0</v>
      </c>
      <c r="L94" s="122"/>
      <c r="M94" s="147">
        <f t="shared" si="27"/>
        <v>0</v>
      </c>
      <c r="N94" s="122"/>
      <c r="O94" s="147">
        <f t="shared" si="28"/>
        <v>0</v>
      </c>
      <c r="P94" s="104"/>
      <c r="Q94" s="100">
        <f t="shared" si="33"/>
        <v>0</v>
      </c>
      <c r="R94" s="183"/>
      <c r="S94" s="184">
        <f t="shared" si="34"/>
        <v>0</v>
      </c>
      <c r="T94" s="183"/>
      <c r="U94" s="184">
        <f t="shared" si="35"/>
        <v>0</v>
      </c>
      <c r="V94" s="122"/>
      <c r="W94" s="147">
        <f t="shared" si="36"/>
        <v>0</v>
      </c>
      <c r="X94" s="122"/>
      <c r="Y94" s="147">
        <f t="shared" si="37"/>
        <v>0</v>
      </c>
      <c r="Z94" s="122"/>
      <c r="AA94" s="184">
        <f t="shared" si="38"/>
        <v>0</v>
      </c>
      <c r="AB94" s="104"/>
      <c r="AC94" s="100">
        <f t="shared" si="39"/>
        <v>0</v>
      </c>
      <c r="AD94" s="122"/>
      <c r="AE94" s="147">
        <f t="shared" si="40"/>
        <v>0</v>
      </c>
      <c r="AF94" s="122"/>
      <c r="AG94" s="147">
        <f t="shared" si="41"/>
        <v>0</v>
      </c>
      <c r="AH94" s="122"/>
      <c r="AI94" s="147">
        <f t="shared" si="42"/>
        <v>0</v>
      </c>
      <c r="AJ94" s="288"/>
      <c r="AK94" s="147">
        <f t="shared" si="43"/>
        <v>0</v>
      </c>
      <c r="AL94" s="288"/>
      <c r="AM94" s="147">
        <f t="shared" si="44"/>
        <v>0</v>
      </c>
      <c r="AN94" s="288"/>
      <c r="AO94" s="147">
        <f t="shared" si="45"/>
        <v>0</v>
      </c>
      <c r="AP94" s="122"/>
      <c r="AQ94" s="147">
        <f t="shared" si="46"/>
        <v>0</v>
      </c>
      <c r="AR94" s="122"/>
      <c r="AS94" s="147">
        <f t="shared" si="47"/>
        <v>0</v>
      </c>
      <c r="AT94" s="122"/>
      <c r="AU94" s="147">
        <f t="shared" si="48"/>
        <v>0</v>
      </c>
      <c r="AV94" s="104"/>
      <c r="AW94" s="100">
        <f t="shared" si="49"/>
        <v>0</v>
      </c>
      <c r="AX94" s="171"/>
      <c r="AY94" s="140">
        <f t="shared" si="50"/>
        <v>0</v>
      </c>
      <c r="AZ94" s="83">
        <f t="shared" si="26"/>
        <v>0</v>
      </c>
    </row>
    <row r="95" spans="1:52" ht="15" customHeight="1">
      <c r="A95" s="91" t="s">
        <v>286</v>
      </c>
      <c r="B95" s="14" t="s">
        <v>66</v>
      </c>
      <c r="C95" s="18" t="s">
        <v>6</v>
      </c>
      <c r="D95" s="19">
        <f t="shared" si="29"/>
        <v>100</v>
      </c>
      <c r="E95" s="20">
        <f t="shared" si="25"/>
        <v>0</v>
      </c>
      <c r="F95" s="75"/>
      <c r="G95" s="100">
        <f t="shared" si="30"/>
        <v>0</v>
      </c>
      <c r="H95" s="122"/>
      <c r="I95" s="147">
        <f t="shared" si="31"/>
        <v>0</v>
      </c>
      <c r="J95" s="122"/>
      <c r="K95" s="147">
        <f t="shared" si="32"/>
        <v>0</v>
      </c>
      <c r="L95" s="122"/>
      <c r="M95" s="147">
        <f t="shared" si="27"/>
        <v>0</v>
      </c>
      <c r="N95" s="122"/>
      <c r="O95" s="147">
        <f t="shared" si="28"/>
        <v>0</v>
      </c>
      <c r="P95" s="104"/>
      <c r="Q95" s="100">
        <f t="shared" si="33"/>
        <v>0</v>
      </c>
      <c r="R95" s="183"/>
      <c r="S95" s="184">
        <f t="shared" si="34"/>
        <v>0</v>
      </c>
      <c r="T95" s="183"/>
      <c r="U95" s="184">
        <f t="shared" si="35"/>
        <v>0</v>
      </c>
      <c r="V95" s="122"/>
      <c r="W95" s="147">
        <f t="shared" si="36"/>
        <v>0</v>
      </c>
      <c r="X95" s="122"/>
      <c r="Y95" s="147">
        <f t="shared" si="37"/>
        <v>0</v>
      </c>
      <c r="Z95" s="122"/>
      <c r="AA95" s="184">
        <f t="shared" si="38"/>
        <v>0</v>
      </c>
      <c r="AB95" s="104"/>
      <c r="AC95" s="100">
        <f t="shared" si="39"/>
        <v>0</v>
      </c>
      <c r="AD95" s="122"/>
      <c r="AE95" s="147">
        <f t="shared" si="40"/>
        <v>0</v>
      </c>
      <c r="AF95" s="122"/>
      <c r="AG95" s="147">
        <f t="shared" si="41"/>
        <v>0</v>
      </c>
      <c r="AH95" s="122"/>
      <c r="AI95" s="147">
        <f t="shared" si="42"/>
        <v>0</v>
      </c>
      <c r="AJ95" s="288"/>
      <c r="AK95" s="147">
        <f t="shared" si="43"/>
        <v>0</v>
      </c>
      <c r="AL95" s="288"/>
      <c r="AM95" s="147">
        <f t="shared" si="44"/>
        <v>0</v>
      </c>
      <c r="AN95" s="288"/>
      <c r="AO95" s="147">
        <f t="shared" si="45"/>
        <v>0</v>
      </c>
      <c r="AP95" s="122"/>
      <c r="AQ95" s="147">
        <f t="shared" si="46"/>
        <v>0</v>
      </c>
      <c r="AR95" s="122"/>
      <c r="AS95" s="147">
        <f t="shared" si="47"/>
        <v>0</v>
      </c>
      <c r="AT95" s="122"/>
      <c r="AU95" s="147">
        <f t="shared" si="48"/>
        <v>0</v>
      </c>
      <c r="AV95" s="104"/>
      <c r="AW95" s="100">
        <f t="shared" si="49"/>
        <v>0</v>
      </c>
      <c r="AX95" s="171"/>
      <c r="AY95" s="140">
        <f t="shared" si="50"/>
        <v>0</v>
      </c>
      <c r="AZ95" s="83">
        <f t="shared" si="26"/>
        <v>0</v>
      </c>
    </row>
    <row r="96" spans="1:52" ht="15" customHeight="1">
      <c r="A96" s="91" t="s">
        <v>292</v>
      </c>
      <c r="B96" s="14" t="s">
        <v>66</v>
      </c>
      <c r="C96" s="18" t="s">
        <v>8</v>
      </c>
      <c r="D96" s="19">
        <f t="shared" si="29"/>
        <v>60</v>
      </c>
      <c r="E96" s="20">
        <f t="shared" si="25"/>
        <v>0</v>
      </c>
      <c r="F96" s="75"/>
      <c r="G96" s="100">
        <f t="shared" si="30"/>
        <v>0</v>
      </c>
      <c r="H96" s="122"/>
      <c r="I96" s="147">
        <f t="shared" si="31"/>
        <v>0</v>
      </c>
      <c r="J96" s="122"/>
      <c r="K96" s="147">
        <f t="shared" si="32"/>
        <v>0</v>
      </c>
      <c r="L96" s="122"/>
      <c r="M96" s="147">
        <f t="shared" si="27"/>
        <v>0</v>
      </c>
      <c r="N96" s="122"/>
      <c r="O96" s="147">
        <f t="shared" si="28"/>
        <v>0</v>
      </c>
      <c r="P96" s="104"/>
      <c r="Q96" s="100">
        <f t="shared" si="33"/>
        <v>0</v>
      </c>
      <c r="R96" s="183"/>
      <c r="S96" s="184">
        <f t="shared" si="34"/>
        <v>0</v>
      </c>
      <c r="T96" s="183"/>
      <c r="U96" s="184">
        <f t="shared" si="35"/>
        <v>0</v>
      </c>
      <c r="V96" s="122"/>
      <c r="W96" s="147">
        <f t="shared" si="36"/>
        <v>0</v>
      </c>
      <c r="X96" s="122"/>
      <c r="Y96" s="147">
        <f t="shared" si="37"/>
        <v>0</v>
      </c>
      <c r="Z96" s="122"/>
      <c r="AA96" s="184">
        <f t="shared" si="38"/>
        <v>0</v>
      </c>
      <c r="AB96" s="104"/>
      <c r="AC96" s="100">
        <f t="shared" si="39"/>
        <v>0</v>
      </c>
      <c r="AD96" s="122"/>
      <c r="AE96" s="147">
        <f t="shared" si="40"/>
        <v>0</v>
      </c>
      <c r="AF96" s="122"/>
      <c r="AG96" s="147">
        <f t="shared" si="41"/>
        <v>0</v>
      </c>
      <c r="AH96" s="122"/>
      <c r="AI96" s="147">
        <f t="shared" si="42"/>
        <v>0</v>
      </c>
      <c r="AJ96" s="288"/>
      <c r="AK96" s="147">
        <f t="shared" si="43"/>
        <v>0</v>
      </c>
      <c r="AL96" s="288"/>
      <c r="AM96" s="147">
        <f t="shared" si="44"/>
        <v>0</v>
      </c>
      <c r="AN96" s="288"/>
      <c r="AO96" s="147">
        <f t="shared" si="45"/>
        <v>0</v>
      </c>
      <c r="AP96" s="122"/>
      <c r="AQ96" s="147">
        <f t="shared" si="46"/>
        <v>0</v>
      </c>
      <c r="AR96" s="122"/>
      <c r="AS96" s="147">
        <f t="shared" si="47"/>
        <v>0</v>
      </c>
      <c r="AT96" s="122"/>
      <c r="AU96" s="147">
        <f t="shared" si="48"/>
        <v>0</v>
      </c>
      <c r="AV96" s="104"/>
      <c r="AW96" s="100">
        <f t="shared" si="49"/>
        <v>0</v>
      </c>
      <c r="AX96" s="171"/>
      <c r="AY96" s="140">
        <f t="shared" si="50"/>
        <v>0</v>
      </c>
      <c r="AZ96" s="83">
        <f t="shared" si="26"/>
        <v>0</v>
      </c>
    </row>
    <row r="97" spans="1:52" ht="15" customHeight="1">
      <c r="A97" s="85" t="s">
        <v>296</v>
      </c>
      <c r="B97" t="s">
        <v>66</v>
      </c>
      <c r="C97" s="18" t="s">
        <v>6</v>
      </c>
      <c r="D97" s="19">
        <f t="shared" si="29"/>
        <v>100</v>
      </c>
      <c r="E97" s="20">
        <f t="shared" si="25"/>
        <v>0</v>
      </c>
      <c r="F97" s="75"/>
      <c r="G97" s="100">
        <f t="shared" si="30"/>
        <v>0</v>
      </c>
      <c r="H97" s="122"/>
      <c r="I97" s="147">
        <f t="shared" si="31"/>
        <v>0</v>
      </c>
      <c r="J97" s="122"/>
      <c r="K97" s="147">
        <f t="shared" si="32"/>
        <v>0</v>
      </c>
      <c r="L97" s="122"/>
      <c r="M97" s="147">
        <f t="shared" si="27"/>
        <v>0</v>
      </c>
      <c r="N97" s="122"/>
      <c r="O97" s="147">
        <f t="shared" si="28"/>
        <v>0</v>
      </c>
      <c r="P97" s="104"/>
      <c r="Q97" s="100">
        <f t="shared" si="33"/>
        <v>0</v>
      </c>
      <c r="R97" s="183"/>
      <c r="S97" s="184">
        <f t="shared" si="34"/>
        <v>0</v>
      </c>
      <c r="T97" s="183"/>
      <c r="U97" s="184">
        <f t="shared" si="35"/>
        <v>0</v>
      </c>
      <c r="V97" s="122"/>
      <c r="W97" s="147">
        <f t="shared" si="36"/>
        <v>0</v>
      </c>
      <c r="X97" s="122"/>
      <c r="Y97" s="147">
        <f t="shared" si="37"/>
        <v>0</v>
      </c>
      <c r="Z97" s="122"/>
      <c r="AA97" s="184">
        <f t="shared" si="38"/>
        <v>0</v>
      </c>
      <c r="AB97" s="104"/>
      <c r="AC97" s="100">
        <f t="shared" si="39"/>
        <v>0</v>
      </c>
      <c r="AD97" s="122"/>
      <c r="AE97" s="147">
        <f t="shared" si="40"/>
        <v>0</v>
      </c>
      <c r="AF97" s="122"/>
      <c r="AG97" s="147">
        <f t="shared" si="41"/>
        <v>0</v>
      </c>
      <c r="AH97" s="122"/>
      <c r="AI97" s="147">
        <f t="shared" si="42"/>
        <v>0</v>
      </c>
      <c r="AJ97" s="288"/>
      <c r="AK97" s="147">
        <f t="shared" si="43"/>
        <v>0</v>
      </c>
      <c r="AL97" s="288"/>
      <c r="AM97" s="147">
        <f t="shared" si="44"/>
        <v>0</v>
      </c>
      <c r="AN97" s="288"/>
      <c r="AO97" s="147">
        <f t="shared" si="45"/>
        <v>0</v>
      </c>
      <c r="AP97" s="122"/>
      <c r="AQ97" s="147">
        <f t="shared" si="46"/>
        <v>0</v>
      </c>
      <c r="AR97" s="122"/>
      <c r="AS97" s="147">
        <f t="shared" si="47"/>
        <v>0</v>
      </c>
      <c r="AT97" s="122"/>
      <c r="AU97" s="147">
        <f t="shared" si="48"/>
        <v>0</v>
      </c>
      <c r="AV97" s="104"/>
      <c r="AW97" s="100">
        <f t="shared" si="49"/>
        <v>0</v>
      </c>
      <c r="AX97" s="171"/>
      <c r="AY97" s="140">
        <f t="shared" si="50"/>
        <v>0</v>
      </c>
      <c r="AZ97" s="83">
        <f t="shared" si="26"/>
        <v>0</v>
      </c>
    </row>
    <row r="98" spans="1:52" ht="15" customHeight="1">
      <c r="A98" s="85" t="s">
        <v>308</v>
      </c>
      <c r="B98" t="s">
        <v>66</v>
      </c>
      <c r="C98" s="18" t="s">
        <v>5</v>
      </c>
      <c r="D98" s="19">
        <v>118</v>
      </c>
      <c r="E98" s="20">
        <f t="shared" si="25"/>
        <v>0</v>
      </c>
      <c r="F98" s="75"/>
      <c r="G98" s="100">
        <f t="shared" si="30"/>
        <v>0</v>
      </c>
      <c r="H98" s="122"/>
      <c r="I98" s="147">
        <f t="shared" si="31"/>
        <v>0</v>
      </c>
      <c r="J98" s="122"/>
      <c r="K98" s="147">
        <f t="shared" si="32"/>
        <v>0</v>
      </c>
      <c r="L98" s="122"/>
      <c r="M98" s="147">
        <f t="shared" si="27"/>
        <v>0</v>
      </c>
      <c r="N98" s="122"/>
      <c r="O98" s="147">
        <f t="shared" si="28"/>
        <v>0</v>
      </c>
      <c r="P98" s="104"/>
      <c r="Q98" s="100">
        <f t="shared" si="33"/>
        <v>0</v>
      </c>
      <c r="R98" s="183"/>
      <c r="S98" s="184">
        <f t="shared" si="34"/>
        <v>0</v>
      </c>
      <c r="T98" s="183"/>
      <c r="U98" s="184">
        <f t="shared" si="35"/>
        <v>0</v>
      </c>
      <c r="V98" s="122"/>
      <c r="W98" s="147">
        <f t="shared" si="36"/>
        <v>0</v>
      </c>
      <c r="X98" s="122"/>
      <c r="Y98" s="147">
        <f t="shared" si="37"/>
        <v>0</v>
      </c>
      <c r="Z98" s="122"/>
      <c r="AA98" s="184">
        <f t="shared" si="38"/>
        <v>0</v>
      </c>
      <c r="AB98" s="104"/>
      <c r="AC98" s="100">
        <f t="shared" si="39"/>
        <v>0</v>
      </c>
      <c r="AD98" s="122"/>
      <c r="AE98" s="147">
        <f t="shared" si="40"/>
        <v>0</v>
      </c>
      <c r="AF98" s="122"/>
      <c r="AG98" s="147">
        <f t="shared" si="41"/>
        <v>0</v>
      </c>
      <c r="AH98" s="122"/>
      <c r="AI98" s="147">
        <f t="shared" si="42"/>
        <v>0</v>
      </c>
      <c r="AJ98" s="288"/>
      <c r="AK98" s="147">
        <f t="shared" si="43"/>
        <v>0</v>
      </c>
      <c r="AL98" s="288"/>
      <c r="AM98" s="147">
        <f t="shared" si="44"/>
        <v>0</v>
      </c>
      <c r="AN98" s="288"/>
      <c r="AO98" s="147">
        <f t="shared" si="45"/>
        <v>0</v>
      </c>
      <c r="AP98" s="122"/>
      <c r="AQ98" s="147">
        <f t="shared" si="46"/>
        <v>0</v>
      </c>
      <c r="AR98" s="122"/>
      <c r="AS98" s="147">
        <f t="shared" si="47"/>
        <v>0</v>
      </c>
      <c r="AT98" s="122"/>
      <c r="AU98" s="147">
        <f t="shared" si="48"/>
        <v>0</v>
      </c>
      <c r="AV98" s="104"/>
      <c r="AW98" s="100">
        <f t="shared" si="49"/>
        <v>0</v>
      </c>
      <c r="AX98" s="171"/>
      <c r="AY98" s="140">
        <f t="shared" si="50"/>
        <v>0</v>
      </c>
      <c r="AZ98" s="83">
        <f t="shared" si="26"/>
        <v>0</v>
      </c>
    </row>
    <row r="99" spans="1:52" ht="15" customHeight="1">
      <c r="A99" s="85" t="s">
        <v>318</v>
      </c>
      <c r="B99" s="14" t="s">
        <v>66</v>
      </c>
      <c r="C99" s="18" t="s">
        <v>9</v>
      </c>
      <c r="D99" s="19">
        <v>35</v>
      </c>
      <c r="E99" s="20">
        <f t="shared" si="25"/>
        <v>0</v>
      </c>
      <c r="F99" s="75"/>
      <c r="G99" s="100">
        <f t="shared" si="30"/>
        <v>0</v>
      </c>
      <c r="H99" s="122"/>
      <c r="I99" s="147">
        <f t="shared" si="31"/>
        <v>0</v>
      </c>
      <c r="J99" s="122"/>
      <c r="K99" s="147">
        <f t="shared" si="32"/>
        <v>0</v>
      </c>
      <c r="L99" s="122"/>
      <c r="M99" s="147">
        <f t="shared" si="27"/>
        <v>0</v>
      </c>
      <c r="N99" s="122"/>
      <c r="O99" s="147">
        <f t="shared" si="28"/>
        <v>0</v>
      </c>
      <c r="P99" s="104"/>
      <c r="Q99" s="100">
        <f t="shared" si="33"/>
        <v>0</v>
      </c>
      <c r="R99" s="183"/>
      <c r="S99" s="184">
        <f t="shared" si="34"/>
        <v>0</v>
      </c>
      <c r="T99" s="183"/>
      <c r="U99" s="184">
        <f t="shared" si="35"/>
        <v>0</v>
      </c>
      <c r="V99" s="122"/>
      <c r="W99" s="147">
        <f t="shared" si="36"/>
        <v>0</v>
      </c>
      <c r="X99" s="122"/>
      <c r="Y99" s="147">
        <f t="shared" si="37"/>
        <v>0</v>
      </c>
      <c r="Z99" s="122"/>
      <c r="AA99" s="184">
        <f t="shared" si="38"/>
        <v>0</v>
      </c>
      <c r="AB99" s="104"/>
      <c r="AC99" s="100">
        <f t="shared" si="39"/>
        <v>0</v>
      </c>
      <c r="AD99" s="122"/>
      <c r="AE99" s="147">
        <f t="shared" si="40"/>
        <v>0</v>
      </c>
      <c r="AF99" s="122"/>
      <c r="AG99" s="147">
        <f t="shared" si="41"/>
        <v>0</v>
      </c>
      <c r="AH99" s="122"/>
      <c r="AI99" s="147">
        <f t="shared" si="42"/>
        <v>0</v>
      </c>
      <c r="AJ99" s="288"/>
      <c r="AK99" s="147">
        <f t="shared" si="43"/>
        <v>0</v>
      </c>
      <c r="AL99" s="288"/>
      <c r="AM99" s="147">
        <f t="shared" si="44"/>
        <v>0</v>
      </c>
      <c r="AN99" s="288"/>
      <c r="AO99" s="147">
        <f t="shared" si="45"/>
        <v>0</v>
      </c>
      <c r="AP99" s="122"/>
      <c r="AQ99" s="147">
        <f t="shared" si="46"/>
        <v>0</v>
      </c>
      <c r="AR99" s="122"/>
      <c r="AS99" s="147">
        <f t="shared" si="47"/>
        <v>0</v>
      </c>
      <c r="AT99" s="122"/>
      <c r="AU99" s="147">
        <f t="shared" si="48"/>
        <v>0</v>
      </c>
      <c r="AV99" s="104"/>
      <c r="AW99" s="100">
        <f t="shared" si="49"/>
        <v>0</v>
      </c>
      <c r="AX99" s="171"/>
      <c r="AY99" s="140">
        <f t="shared" si="50"/>
        <v>0</v>
      </c>
      <c r="AZ99" s="83">
        <f t="shared" si="26"/>
        <v>0</v>
      </c>
    </row>
    <row r="100" spans="1:52" ht="15" customHeight="1">
      <c r="A100" s="85" t="s">
        <v>319</v>
      </c>
      <c r="B100" s="14" t="s">
        <v>66</v>
      </c>
      <c r="C100" s="18" t="s">
        <v>6</v>
      </c>
      <c r="D100" s="19">
        <v>100</v>
      </c>
      <c r="E100" s="20">
        <f t="shared" si="25"/>
        <v>0</v>
      </c>
      <c r="F100" s="75"/>
      <c r="G100" s="100">
        <f t="shared" si="30"/>
        <v>0</v>
      </c>
      <c r="H100" s="122"/>
      <c r="I100" s="147">
        <f t="shared" si="31"/>
        <v>0</v>
      </c>
      <c r="J100" s="122"/>
      <c r="K100" s="147">
        <f t="shared" si="32"/>
        <v>0</v>
      </c>
      <c r="L100" s="122"/>
      <c r="M100" s="147">
        <f t="shared" si="27"/>
        <v>0</v>
      </c>
      <c r="N100" s="122"/>
      <c r="O100" s="147">
        <f t="shared" si="28"/>
        <v>0</v>
      </c>
      <c r="P100" s="104"/>
      <c r="Q100" s="100">
        <f t="shared" si="33"/>
        <v>0</v>
      </c>
      <c r="R100" s="183"/>
      <c r="S100" s="184">
        <f t="shared" si="34"/>
        <v>0</v>
      </c>
      <c r="T100" s="183"/>
      <c r="U100" s="184">
        <f t="shared" si="35"/>
        <v>0</v>
      </c>
      <c r="V100" s="122"/>
      <c r="W100" s="147">
        <f t="shared" si="36"/>
        <v>0</v>
      </c>
      <c r="X100" s="122"/>
      <c r="Y100" s="147">
        <f t="shared" si="37"/>
        <v>0</v>
      </c>
      <c r="Z100" s="122"/>
      <c r="AA100" s="184">
        <f t="shared" si="38"/>
        <v>0</v>
      </c>
      <c r="AB100" s="104"/>
      <c r="AC100" s="100">
        <f t="shared" si="39"/>
        <v>0</v>
      </c>
      <c r="AD100" s="122"/>
      <c r="AE100" s="147">
        <f t="shared" si="40"/>
        <v>0</v>
      </c>
      <c r="AF100" s="122"/>
      <c r="AG100" s="147">
        <f t="shared" si="41"/>
        <v>0</v>
      </c>
      <c r="AH100" s="122"/>
      <c r="AI100" s="147">
        <f t="shared" si="42"/>
        <v>0</v>
      </c>
      <c r="AJ100" s="288"/>
      <c r="AK100" s="147">
        <f t="shared" si="43"/>
        <v>0</v>
      </c>
      <c r="AL100" s="288"/>
      <c r="AM100" s="147">
        <f t="shared" si="44"/>
        <v>0</v>
      </c>
      <c r="AN100" s="288"/>
      <c r="AO100" s="147">
        <f t="shared" si="45"/>
        <v>0</v>
      </c>
      <c r="AP100" s="122"/>
      <c r="AQ100" s="147">
        <f t="shared" si="46"/>
        <v>0</v>
      </c>
      <c r="AR100" s="122"/>
      <c r="AS100" s="147">
        <f t="shared" si="47"/>
        <v>0</v>
      </c>
      <c r="AT100" s="122"/>
      <c r="AU100" s="147">
        <f t="shared" si="48"/>
        <v>0</v>
      </c>
      <c r="AV100" s="104"/>
      <c r="AW100" s="100">
        <f t="shared" si="49"/>
        <v>0</v>
      </c>
      <c r="AX100" s="171"/>
      <c r="AY100" s="140">
        <f t="shared" si="50"/>
        <v>0</v>
      </c>
      <c r="AZ100" s="83">
        <f t="shared" si="26"/>
        <v>0</v>
      </c>
    </row>
    <row r="101" spans="1:52" ht="15" customHeight="1">
      <c r="A101" s="85" t="s">
        <v>320</v>
      </c>
      <c r="B101" s="14" t="s">
        <v>66</v>
      </c>
      <c r="C101" s="18" t="s">
        <v>6</v>
      </c>
      <c r="D101" s="19">
        <v>100</v>
      </c>
      <c r="E101" s="20">
        <f t="shared" si="25"/>
        <v>0</v>
      </c>
      <c r="F101" s="75"/>
      <c r="G101" s="100">
        <f t="shared" si="30"/>
        <v>0</v>
      </c>
      <c r="H101" s="122"/>
      <c r="I101" s="147">
        <f t="shared" si="31"/>
        <v>0</v>
      </c>
      <c r="J101" s="122"/>
      <c r="K101" s="147">
        <f t="shared" si="32"/>
        <v>0</v>
      </c>
      <c r="L101" s="122"/>
      <c r="M101" s="147">
        <f t="shared" si="27"/>
        <v>0</v>
      </c>
      <c r="N101" s="122"/>
      <c r="O101" s="147">
        <f t="shared" si="28"/>
        <v>0</v>
      </c>
      <c r="P101" s="104"/>
      <c r="Q101" s="100">
        <f t="shared" si="33"/>
        <v>0</v>
      </c>
      <c r="R101" s="183"/>
      <c r="S101" s="184">
        <f t="shared" si="34"/>
        <v>0</v>
      </c>
      <c r="T101" s="183"/>
      <c r="U101" s="184">
        <f t="shared" si="35"/>
        <v>0</v>
      </c>
      <c r="V101" s="122"/>
      <c r="W101" s="147">
        <f t="shared" si="36"/>
        <v>0</v>
      </c>
      <c r="X101" s="122"/>
      <c r="Y101" s="147">
        <f t="shared" si="37"/>
        <v>0</v>
      </c>
      <c r="Z101" s="122"/>
      <c r="AA101" s="184">
        <f t="shared" si="38"/>
        <v>0</v>
      </c>
      <c r="AB101" s="104"/>
      <c r="AC101" s="100">
        <f t="shared" si="39"/>
        <v>0</v>
      </c>
      <c r="AD101" s="122"/>
      <c r="AE101" s="147">
        <f t="shared" si="40"/>
        <v>0</v>
      </c>
      <c r="AF101" s="122"/>
      <c r="AG101" s="147">
        <f t="shared" si="41"/>
        <v>0</v>
      </c>
      <c r="AH101" s="122"/>
      <c r="AI101" s="147">
        <f t="shared" si="42"/>
        <v>0</v>
      </c>
      <c r="AJ101" s="288"/>
      <c r="AK101" s="147">
        <f t="shared" si="43"/>
        <v>0</v>
      </c>
      <c r="AL101" s="288"/>
      <c r="AM101" s="147">
        <f t="shared" si="44"/>
        <v>0</v>
      </c>
      <c r="AN101" s="288"/>
      <c r="AO101" s="147">
        <f t="shared" si="45"/>
        <v>0</v>
      </c>
      <c r="AP101" s="122"/>
      <c r="AQ101" s="147">
        <f t="shared" si="46"/>
        <v>0</v>
      </c>
      <c r="AR101" s="122"/>
      <c r="AS101" s="147">
        <f t="shared" si="47"/>
        <v>0</v>
      </c>
      <c r="AT101" s="122"/>
      <c r="AU101" s="147">
        <f t="shared" si="48"/>
        <v>0</v>
      </c>
      <c r="AV101" s="104"/>
      <c r="AW101" s="100">
        <f t="shared" si="49"/>
        <v>0</v>
      </c>
      <c r="AX101" s="171"/>
      <c r="AY101" s="140">
        <f t="shared" si="50"/>
        <v>0</v>
      </c>
      <c r="AZ101" s="83">
        <f t="shared" si="26"/>
        <v>0</v>
      </c>
    </row>
    <row r="102" spans="1:52" ht="15" customHeight="1">
      <c r="A102" s="85" t="s">
        <v>330</v>
      </c>
      <c r="B102" s="14" t="s">
        <v>66</v>
      </c>
      <c r="C102" s="18" t="s">
        <v>7</v>
      </c>
      <c r="D102" s="19">
        <v>75</v>
      </c>
      <c r="E102" s="20">
        <f t="shared" si="25"/>
        <v>0</v>
      </c>
      <c r="F102" s="75"/>
      <c r="G102" s="100">
        <f t="shared" si="30"/>
        <v>0</v>
      </c>
      <c r="H102" s="122"/>
      <c r="I102" s="147">
        <f t="shared" si="31"/>
        <v>0</v>
      </c>
      <c r="J102" s="122"/>
      <c r="K102" s="147">
        <f t="shared" si="32"/>
        <v>0</v>
      </c>
      <c r="L102" s="122"/>
      <c r="M102" s="147">
        <f t="shared" si="27"/>
        <v>0</v>
      </c>
      <c r="N102" s="122"/>
      <c r="O102" s="147">
        <f t="shared" si="28"/>
        <v>0</v>
      </c>
      <c r="P102" s="104"/>
      <c r="Q102" s="100">
        <f t="shared" si="33"/>
        <v>0</v>
      </c>
      <c r="R102" s="183"/>
      <c r="S102" s="184">
        <f t="shared" si="34"/>
        <v>0</v>
      </c>
      <c r="T102" s="183"/>
      <c r="U102" s="184">
        <f t="shared" si="35"/>
        <v>0</v>
      </c>
      <c r="V102" s="122"/>
      <c r="W102" s="147">
        <f t="shared" si="36"/>
        <v>0</v>
      </c>
      <c r="X102" s="122"/>
      <c r="Y102" s="147">
        <f t="shared" si="37"/>
        <v>0</v>
      </c>
      <c r="Z102" s="122"/>
      <c r="AA102" s="184">
        <f t="shared" si="38"/>
        <v>0</v>
      </c>
      <c r="AB102" s="104"/>
      <c r="AC102" s="100">
        <f t="shared" si="39"/>
        <v>0</v>
      </c>
      <c r="AD102" s="122"/>
      <c r="AE102" s="147">
        <f t="shared" si="40"/>
        <v>0</v>
      </c>
      <c r="AF102" s="122"/>
      <c r="AG102" s="147">
        <f t="shared" si="41"/>
        <v>0</v>
      </c>
      <c r="AH102" s="122"/>
      <c r="AI102" s="147">
        <f t="shared" si="42"/>
        <v>0</v>
      </c>
      <c r="AJ102" s="288"/>
      <c r="AK102" s="147">
        <f t="shared" si="43"/>
        <v>0</v>
      </c>
      <c r="AL102" s="288"/>
      <c r="AM102" s="147">
        <f t="shared" si="44"/>
        <v>0</v>
      </c>
      <c r="AN102" s="288"/>
      <c r="AO102" s="147">
        <f t="shared" si="45"/>
        <v>0</v>
      </c>
      <c r="AP102" s="122"/>
      <c r="AQ102" s="147">
        <f t="shared" si="46"/>
        <v>0</v>
      </c>
      <c r="AR102" s="122"/>
      <c r="AS102" s="147">
        <f t="shared" si="47"/>
        <v>0</v>
      </c>
      <c r="AT102" s="122"/>
      <c r="AU102" s="147">
        <f t="shared" si="48"/>
        <v>0</v>
      </c>
      <c r="AV102" s="104"/>
      <c r="AW102" s="100">
        <f t="shared" si="49"/>
        <v>0</v>
      </c>
      <c r="AX102" s="171"/>
      <c r="AY102" s="140">
        <f t="shared" si="50"/>
        <v>0</v>
      </c>
      <c r="AZ102" s="83">
        <f t="shared" si="26"/>
        <v>0</v>
      </c>
    </row>
    <row r="103" spans="1:52" ht="15" customHeight="1">
      <c r="A103" s="91" t="s">
        <v>386</v>
      </c>
      <c r="B103" s="14" t="s">
        <v>66</v>
      </c>
      <c r="C103" s="18" t="s">
        <v>9</v>
      </c>
      <c r="D103" s="19">
        <v>35</v>
      </c>
      <c r="E103" s="20">
        <f t="shared" si="25"/>
        <v>0</v>
      </c>
      <c r="F103" s="75"/>
      <c r="G103" s="100">
        <f t="shared" si="30"/>
        <v>0</v>
      </c>
      <c r="H103" s="122"/>
      <c r="I103" s="147">
        <f t="shared" si="31"/>
        <v>0</v>
      </c>
      <c r="J103" s="122"/>
      <c r="K103" s="147">
        <f t="shared" si="32"/>
        <v>0</v>
      </c>
      <c r="L103" s="122"/>
      <c r="M103" s="147">
        <f t="shared" si="27"/>
        <v>0</v>
      </c>
      <c r="N103" s="122"/>
      <c r="O103" s="147">
        <f t="shared" si="28"/>
        <v>0</v>
      </c>
      <c r="P103" s="104"/>
      <c r="Q103" s="100">
        <f t="shared" si="33"/>
        <v>0</v>
      </c>
      <c r="R103" s="183"/>
      <c r="S103" s="184">
        <f t="shared" si="34"/>
        <v>0</v>
      </c>
      <c r="T103" s="183"/>
      <c r="U103" s="184">
        <f t="shared" si="35"/>
        <v>0</v>
      </c>
      <c r="V103" s="183"/>
      <c r="W103" s="184">
        <f t="shared" si="36"/>
        <v>0</v>
      </c>
      <c r="X103" s="183"/>
      <c r="Y103" s="184">
        <f t="shared" si="37"/>
        <v>0</v>
      </c>
      <c r="Z103" s="183"/>
      <c r="AA103" s="184">
        <f t="shared" si="38"/>
        <v>0</v>
      </c>
      <c r="AB103" s="104"/>
      <c r="AC103" s="100">
        <f t="shared" si="39"/>
        <v>0</v>
      </c>
      <c r="AD103" s="122"/>
      <c r="AE103" s="147">
        <f t="shared" si="40"/>
        <v>0</v>
      </c>
      <c r="AF103" s="122"/>
      <c r="AG103" s="147">
        <f t="shared" si="41"/>
        <v>0</v>
      </c>
      <c r="AH103" s="122"/>
      <c r="AI103" s="147">
        <f t="shared" si="42"/>
        <v>0</v>
      </c>
      <c r="AJ103" s="288"/>
      <c r="AK103" s="147">
        <f t="shared" si="43"/>
        <v>0</v>
      </c>
      <c r="AL103" s="288"/>
      <c r="AM103" s="147">
        <f t="shared" si="44"/>
        <v>0</v>
      </c>
      <c r="AN103" s="288"/>
      <c r="AO103" s="147">
        <f t="shared" si="45"/>
        <v>0</v>
      </c>
      <c r="AP103" s="122"/>
      <c r="AQ103" s="147">
        <f t="shared" si="46"/>
        <v>0</v>
      </c>
      <c r="AR103" s="122"/>
      <c r="AS103" s="147">
        <f t="shared" si="47"/>
        <v>0</v>
      </c>
      <c r="AT103" s="122"/>
      <c r="AU103" s="147">
        <f t="shared" si="48"/>
        <v>0</v>
      </c>
      <c r="AV103" s="104"/>
      <c r="AW103" s="100">
        <f t="shared" si="49"/>
        <v>0</v>
      </c>
      <c r="AX103" s="171"/>
      <c r="AY103" s="140">
        <f t="shared" si="50"/>
        <v>0</v>
      </c>
      <c r="AZ103" s="83">
        <f t="shared" si="26"/>
        <v>0</v>
      </c>
    </row>
    <row r="104" spans="1:52" ht="15" customHeight="1">
      <c r="A104" s="91" t="s">
        <v>387</v>
      </c>
      <c r="B104" s="14" t="s">
        <v>66</v>
      </c>
      <c r="C104" s="18" t="s">
        <v>9</v>
      </c>
      <c r="D104" s="19">
        <v>35</v>
      </c>
      <c r="E104" s="20">
        <f t="shared" si="25"/>
        <v>0</v>
      </c>
      <c r="F104" s="75"/>
      <c r="G104" s="100">
        <f t="shared" si="30"/>
        <v>0</v>
      </c>
      <c r="H104" s="122"/>
      <c r="I104" s="147">
        <f t="shared" si="31"/>
        <v>0</v>
      </c>
      <c r="J104" s="122"/>
      <c r="K104" s="147">
        <f t="shared" si="32"/>
        <v>0</v>
      </c>
      <c r="L104" s="122"/>
      <c r="M104" s="147">
        <f t="shared" si="27"/>
        <v>0</v>
      </c>
      <c r="N104" s="122"/>
      <c r="O104" s="147">
        <f t="shared" si="28"/>
        <v>0</v>
      </c>
      <c r="P104" s="104"/>
      <c r="Q104" s="100">
        <f t="shared" si="33"/>
        <v>0</v>
      </c>
      <c r="R104" s="183"/>
      <c r="S104" s="184">
        <f t="shared" si="34"/>
        <v>0</v>
      </c>
      <c r="T104" s="183"/>
      <c r="U104" s="184">
        <f t="shared" si="35"/>
        <v>0</v>
      </c>
      <c r="V104" s="183"/>
      <c r="W104" s="184">
        <f t="shared" si="36"/>
        <v>0</v>
      </c>
      <c r="X104" s="183"/>
      <c r="Y104" s="184">
        <f t="shared" si="37"/>
        <v>0</v>
      </c>
      <c r="Z104" s="183"/>
      <c r="AA104" s="184">
        <f t="shared" si="38"/>
        <v>0</v>
      </c>
      <c r="AB104" s="104"/>
      <c r="AC104" s="100">
        <f t="shared" si="39"/>
        <v>0</v>
      </c>
      <c r="AD104" s="122"/>
      <c r="AE104" s="147">
        <f t="shared" si="40"/>
        <v>0</v>
      </c>
      <c r="AF104" s="122"/>
      <c r="AG104" s="147">
        <f t="shared" si="41"/>
        <v>0</v>
      </c>
      <c r="AH104" s="122"/>
      <c r="AI104" s="147">
        <f t="shared" si="42"/>
        <v>0</v>
      </c>
      <c r="AJ104" s="288"/>
      <c r="AK104" s="147">
        <f t="shared" si="43"/>
        <v>0</v>
      </c>
      <c r="AL104" s="288"/>
      <c r="AM104" s="147">
        <f t="shared" si="44"/>
        <v>0</v>
      </c>
      <c r="AN104" s="288"/>
      <c r="AO104" s="147">
        <f t="shared" si="45"/>
        <v>0</v>
      </c>
      <c r="AP104" s="122"/>
      <c r="AQ104" s="147">
        <f t="shared" si="46"/>
        <v>0</v>
      </c>
      <c r="AR104" s="122"/>
      <c r="AS104" s="147">
        <f t="shared" si="47"/>
        <v>0</v>
      </c>
      <c r="AT104" s="122"/>
      <c r="AU104" s="147">
        <f t="shared" si="48"/>
        <v>0</v>
      </c>
      <c r="AV104" s="104"/>
      <c r="AW104" s="100">
        <f t="shared" si="49"/>
        <v>0</v>
      </c>
      <c r="AX104" s="171"/>
      <c r="AY104" s="140">
        <f t="shared" si="50"/>
        <v>0</v>
      </c>
      <c r="AZ104" s="83">
        <f t="shared" si="26"/>
        <v>0</v>
      </c>
    </row>
    <row r="105" spans="1:52" ht="15" customHeight="1">
      <c r="A105" s="91" t="s">
        <v>388</v>
      </c>
      <c r="B105" s="14" t="s">
        <v>66</v>
      </c>
      <c r="C105" s="18" t="s">
        <v>9</v>
      </c>
      <c r="D105" s="19">
        <v>35</v>
      </c>
      <c r="E105" s="20">
        <f t="shared" si="25"/>
        <v>0</v>
      </c>
      <c r="F105" s="75"/>
      <c r="G105" s="100">
        <f t="shared" si="30"/>
        <v>0</v>
      </c>
      <c r="H105" s="122"/>
      <c r="I105" s="147">
        <f t="shared" si="31"/>
        <v>0</v>
      </c>
      <c r="J105" s="122"/>
      <c r="K105" s="147">
        <f t="shared" si="32"/>
        <v>0</v>
      </c>
      <c r="L105" s="122"/>
      <c r="M105" s="147">
        <f t="shared" si="27"/>
        <v>0</v>
      </c>
      <c r="N105" s="122"/>
      <c r="O105" s="147">
        <f t="shared" si="28"/>
        <v>0</v>
      </c>
      <c r="P105" s="104"/>
      <c r="Q105" s="100">
        <f t="shared" si="33"/>
        <v>0</v>
      </c>
      <c r="R105" s="183"/>
      <c r="S105" s="184">
        <f t="shared" si="34"/>
        <v>0</v>
      </c>
      <c r="T105" s="183"/>
      <c r="U105" s="184">
        <f t="shared" si="35"/>
        <v>0</v>
      </c>
      <c r="V105" s="183"/>
      <c r="W105" s="184">
        <f t="shared" si="36"/>
        <v>0</v>
      </c>
      <c r="X105" s="183"/>
      <c r="Y105" s="184">
        <f t="shared" si="37"/>
        <v>0</v>
      </c>
      <c r="Z105" s="183"/>
      <c r="AA105" s="184">
        <f t="shared" si="38"/>
        <v>0</v>
      </c>
      <c r="AB105" s="104"/>
      <c r="AC105" s="100">
        <f t="shared" si="39"/>
        <v>0</v>
      </c>
      <c r="AD105" s="122"/>
      <c r="AE105" s="147">
        <f t="shared" si="40"/>
        <v>0</v>
      </c>
      <c r="AF105" s="122"/>
      <c r="AG105" s="147">
        <f t="shared" si="41"/>
        <v>0</v>
      </c>
      <c r="AH105" s="122"/>
      <c r="AI105" s="147">
        <f t="shared" si="42"/>
        <v>0</v>
      </c>
      <c r="AJ105" s="288"/>
      <c r="AK105" s="147">
        <f t="shared" si="43"/>
        <v>0</v>
      </c>
      <c r="AL105" s="288"/>
      <c r="AM105" s="147">
        <f t="shared" si="44"/>
        <v>0</v>
      </c>
      <c r="AN105" s="288"/>
      <c r="AO105" s="147">
        <f t="shared" si="45"/>
        <v>0</v>
      </c>
      <c r="AP105" s="122"/>
      <c r="AQ105" s="147">
        <f t="shared" si="46"/>
        <v>0</v>
      </c>
      <c r="AR105" s="122"/>
      <c r="AS105" s="147">
        <f t="shared" si="47"/>
        <v>0</v>
      </c>
      <c r="AT105" s="122"/>
      <c r="AU105" s="147">
        <f t="shared" si="48"/>
        <v>0</v>
      </c>
      <c r="AV105" s="104"/>
      <c r="AW105" s="100">
        <f t="shared" si="49"/>
        <v>0</v>
      </c>
      <c r="AX105" s="171"/>
      <c r="AY105" s="140">
        <f t="shared" si="50"/>
        <v>0</v>
      </c>
      <c r="AZ105" s="83">
        <f t="shared" si="26"/>
        <v>0</v>
      </c>
    </row>
    <row r="106" spans="1:52" ht="15" customHeight="1">
      <c r="A106" s="91" t="s">
        <v>389</v>
      </c>
      <c r="B106" s="14" t="s">
        <v>66</v>
      </c>
      <c r="C106" s="18" t="s">
        <v>9</v>
      </c>
      <c r="D106" s="19">
        <v>35</v>
      </c>
      <c r="E106" s="20">
        <f t="shared" si="25"/>
        <v>0</v>
      </c>
      <c r="F106" s="75"/>
      <c r="G106" s="100">
        <f t="shared" si="30"/>
        <v>0</v>
      </c>
      <c r="H106" s="122"/>
      <c r="I106" s="147">
        <f t="shared" si="31"/>
        <v>0</v>
      </c>
      <c r="J106" s="122"/>
      <c r="K106" s="147">
        <f t="shared" si="32"/>
        <v>0</v>
      </c>
      <c r="L106" s="122"/>
      <c r="M106" s="147">
        <f t="shared" si="27"/>
        <v>0</v>
      </c>
      <c r="N106" s="122"/>
      <c r="O106" s="147">
        <f t="shared" si="28"/>
        <v>0</v>
      </c>
      <c r="P106" s="104"/>
      <c r="Q106" s="100">
        <f t="shared" si="33"/>
        <v>0</v>
      </c>
      <c r="R106" s="183"/>
      <c r="S106" s="184">
        <f t="shared" si="34"/>
        <v>0</v>
      </c>
      <c r="T106" s="183"/>
      <c r="U106" s="184">
        <f t="shared" si="35"/>
        <v>0</v>
      </c>
      <c r="V106" s="183"/>
      <c r="W106" s="184">
        <f t="shared" si="36"/>
        <v>0</v>
      </c>
      <c r="X106" s="183"/>
      <c r="Y106" s="184">
        <f t="shared" si="37"/>
        <v>0</v>
      </c>
      <c r="Z106" s="183"/>
      <c r="AA106" s="184">
        <f t="shared" si="38"/>
        <v>0</v>
      </c>
      <c r="AB106" s="104"/>
      <c r="AC106" s="100">
        <f t="shared" si="39"/>
        <v>0</v>
      </c>
      <c r="AD106" s="122"/>
      <c r="AE106" s="147">
        <f t="shared" si="40"/>
        <v>0</v>
      </c>
      <c r="AF106" s="122"/>
      <c r="AG106" s="147">
        <f t="shared" si="41"/>
        <v>0</v>
      </c>
      <c r="AH106" s="122"/>
      <c r="AI106" s="147">
        <f t="shared" si="42"/>
        <v>0</v>
      </c>
      <c r="AJ106" s="288"/>
      <c r="AK106" s="147">
        <f t="shared" si="43"/>
        <v>0</v>
      </c>
      <c r="AL106" s="288"/>
      <c r="AM106" s="147">
        <f t="shared" si="44"/>
        <v>0</v>
      </c>
      <c r="AN106" s="288"/>
      <c r="AO106" s="147">
        <f t="shared" si="45"/>
        <v>0</v>
      </c>
      <c r="AP106" s="122"/>
      <c r="AQ106" s="147">
        <f t="shared" si="46"/>
        <v>0</v>
      </c>
      <c r="AR106" s="122"/>
      <c r="AS106" s="147">
        <f t="shared" si="47"/>
        <v>0</v>
      </c>
      <c r="AT106" s="122"/>
      <c r="AU106" s="147">
        <f t="shared" si="48"/>
        <v>0</v>
      </c>
      <c r="AV106" s="104"/>
      <c r="AW106" s="100">
        <f t="shared" si="49"/>
        <v>0</v>
      </c>
      <c r="AX106" s="171"/>
      <c r="AY106" s="140">
        <f t="shared" si="50"/>
        <v>0</v>
      </c>
      <c r="AZ106" s="83">
        <f t="shared" si="26"/>
        <v>0</v>
      </c>
    </row>
    <row r="107" spans="1:52" ht="15" customHeight="1">
      <c r="A107" s="85" t="s">
        <v>336</v>
      </c>
      <c r="B107" s="14" t="s">
        <v>66</v>
      </c>
      <c r="C107" s="18" t="s">
        <v>9</v>
      </c>
      <c r="D107" s="19">
        <v>35</v>
      </c>
      <c r="E107" s="20">
        <f t="shared" si="25"/>
        <v>0</v>
      </c>
      <c r="F107" s="75"/>
      <c r="G107" s="100">
        <f t="shared" si="30"/>
        <v>0</v>
      </c>
      <c r="H107" s="122"/>
      <c r="I107" s="147">
        <f t="shared" si="31"/>
        <v>0</v>
      </c>
      <c r="J107" s="122"/>
      <c r="K107" s="147">
        <f t="shared" si="32"/>
        <v>0</v>
      </c>
      <c r="L107" s="122"/>
      <c r="M107" s="147">
        <f t="shared" si="27"/>
        <v>0</v>
      </c>
      <c r="N107" s="122"/>
      <c r="O107" s="147">
        <f t="shared" si="28"/>
        <v>0</v>
      </c>
      <c r="P107" s="104"/>
      <c r="Q107" s="100">
        <f t="shared" si="33"/>
        <v>0</v>
      </c>
      <c r="R107" s="183"/>
      <c r="S107" s="184">
        <f t="shared" si="34"/>
        <v>0</v>
      </c>
      <c r="T107" s="183"/>
      <c r="U107" s="184">
        <f t="shared" si="35"/>
        <v>0</v>
      </c>
      <c r="V107" s="183"/>
      <c r="W107" s="184">
        <f t="shared" si="36"/>
        <v>0</v>
      </c>
      <c r="X107" s="183"/>
      <c r="Y107" s="184">
        <f t="shared" si="37"/>
        <v>0</v>
      </c>
      <c r="Z107" s="183"/>
      <c r="AA107" s="184">
        <f t="shared" si="38"/>
        <v>0</v>
      </c>
      <c r="AB107" s="104"/>
      <c r="AC107" s="100">
        <f t="shared" si="39"/>
        <v>0</v>
      </c>
      <c r="AD107" s="122"/>
      <c r="AE107" s="147">
        <f t="shared" si="40"/>
        <v>0</v>
      </c>
      <c r="AF107" s="122"/>
      <c r="AG107" s="147">
        <f t="shared" si="41"/>
        <v>0</v>
      </c>
      <c r="AH107" s="122"/>
      <c r="AI107" s="147">
        <f t="shared" si="42"/>
        <v>0</v>
      </c>
      <c r="AJ107" s="288"/>
      <c r="AK107" s="147">
        <f t="shared" si="43"/>
        <v>0</v>
      </c>
      <c r="AL107" s="288"/>
      <c r="AM107" s="147">
        <f t="shared" si="44"/>
        <v>0</v>
      </c>
      <c r="AN107" s="288"/>
      <c r="AO107" s="147">
        <f t="shared" si="45"/>
        <v>0</v>
      </c>
      <c r="AP107" s="122"/>
      <c r="AQ107" s="147">
        <f t="shared" si="46"/>
        <v>0</v>
      </c>
      <c r="AR107" s="122"/>
      <c r="AS107" s="147">
        <f t="shared" si="47"/>
        <v>0</v>
      </c>
      <c r="AT107" s="122"/>
      <c r="AU107" s="147">
        <f t="shared" si="48"/>
        <v>0</v>
      </c>
      <c r="AV107" s="104"/>
      <c r="AW107" s="100">
        <f t="shared" si="49"/>
        <v>0</v>
      </c>
      <c r="AX107" s="171"/>
      <c r="AY107" s="140">
        <f t="shared" si="50"/>
        <v>0</v>
      </c>
      <c r="AZ107" s="83">
        <f t="shared" si="26"/>
        <v>0</v>
      </c>
    </row>
    <row r="108" spans="1:52" ht="15" customHeight="1">
      <c r="A108" s="85" t="s">
        <v>340</v>
      </c>
      <c r="B108" s="14" t="s">
        <v>66</v>
      </c>
      <c r="C108" s="18" t="s">
        <v>9</v>
      </c>
      <c r="D108" s="19">
        <v>35</v>
      </c>
      <c r="E108" s="20">
        <f t="shared" si="25"/>
        <v>0</v>
      </c>
      <c r="F108" s="75"/>
      <c r="G108" s="100">
        <f t="shared" si="30"/>
        <v>0</v>
      </c>
      <c r="H108" s="107"/>
      <c r="I108" s="147">
        <f t="shared" si="31"/>
        <v>0</v>
      </c>
      <c r="J108" s="214"/>
      <c r="K108" s="147">
        <f t="shared" si="32"/>
        <v>0</v>
      </c>
      <c r="L108" s="214"/>
      <c r="M108" s="147">
        <f t="shared" si="27"/>
        <v>0</v>
      </c>
      <c r="N108" s="214"/>
      <c r="O108" s="147">
        <f t="shared" si="28"/>
        <v>0</v>
      </c>
      <c r="P108" s="75"/>
      <c r="Q108" s="100">
        <f t="shared" si="33"/>
        <v>0</v>
      </c>
      <c r="R108" s="233"/>
      <c r="S108" s="184">
        <f t="shared" si="34"/>
        <v>0</v>
      </c>
      <c r="T108" s="234"/>
      <c r="U108" s="184">
        <f t="shared" si="35"/>
        <v>0</v>
      </c>
      <c r="V108" s="234"/>
      <c r="W108" s="184">
        <f t="shared" si="36"/>
        <v>0</v>
      </c>
      <c r="X108" s="283"/>
      <c r="Y108" s="281">
        <f t="shared" si="37"/>
        <v>0</v>
      </c>
      <c r="Z108" s="183"/>
      <c r="AA108" s="184">
        <f t="shared" si="38"/>
        <v>0</v>
      </c>
      <c r="AB108" s="75"/>
      <c r="AC108" s="100">
        <f t="shared" si="39"/>
        <v>0</v>
      </c>
      <c r="AD108" s="107"/>
      <c r="AE108" s="147">
        <f t="shared" si="40"/>
        <v>0</v>
      </c>
      <c r="AF108" s="107"/>
      <c r="AG108" s="147">
        <f t="shared" si="41"/>
        <v>0</v>
      </c>
      <c r="AH108" s="107"/>
      <c r="AI108" s="147">
        <f t="shared" si="42"/>
        <v>0</v>
      </c>
      <c r="AJ108" s="289"/>
      <c r="AK108" s="146">
        <f t="shared" si="43"/>
        <v>0</v>
      </c>
      <c r="AL108" s="289"/>
      <c r="AM108" s="146">
        <f t="shared" si="44"/>
        <v>0</v>
      </c>
      <c r="AN108" s="289"/>
      <c r="AO108" s="146">
        <f t="shared" si="45"/>
        <v>0</v>
      </c>
      <c r="AP108" s="107"/>
      <c r="AQ108" s="147">
        <f t="shared" si="46"/>
        <v>0</v>
      </c>
      <c r="AR108" s="107"/>
      <c r="AS108" s="146">
        <f t="shared" si="47"/>
        <v>0</v>
      </c>
      <c r="AT108" s="107"/>
      <c r="AU108" s="146">
        <f t="shared" si="48"/>
        <v>0</v>
      </c>
      <c r="AV108" s="75"/>
      <c r="AW108" s="100">
        <f t="shared" si="49"/>
        <v>0</v>
      </c>
      <c r="AX108" s="171"/>
      <c r="AY108" s="140">
        <f t="shared" si="50"/>
        <v>0</v>
      </c>
      <c r="AZ108" s="83">
        <f t="shared" si="26"/>
        <v>0</v>
      </c>
    </row>
    <row r="109" spans="1:52" ht="15" customHeight="1">
      <c r="A109" s="85" t="s">
        <v>343</v>
      </c>
      <c r="B109" s="14" t="s">
        <v>66</v>
      </c>
      <c r="C109" s="18" t="s">
        <v>9</v>
      </c>
      <c r="D109" s="19">
        <v>35</v>
      </c>
      <c r="E109" s="20">
        <f t="shared" si="25"/>
        <v>0</v>
      </c>
      <c r="F109" s="75"/>
      <c r="G109" s="100">
        <f t="shared" si="30"/>
        <v>0</v>
      </c>
      <c r="H109" s="107"/>
      <c r="I109" s="147">
        <f t="shared" si="31"/>
        <v>0</v>
      </c>
      <c r="J109" s="214"/>
      <c r="K109" s="147">
        <f t="shared" si="32"/>
        <v>0</v>
      </c>
      <c r="L109" s="214"/>
      <c r="M109" s="147">
        <f t="shared" si="27"/>
        <v>0</v>
      </c>
      <c r="N109" s="214"/>
      <c r="O109" s="147">
        <f t="shared" si="28"/>
        <v>0</v>
      </c>
      <c r="P109" s="75"/>
      <c r="Q109" s="100">
        <f t="shared" si="33"/>
        <v>0</v>
      </c>
      <c r="R109" s="233"/>
      <c r="S109" s="184">
        <f t="shared" si="34"/>
        <v>0</v>
      </c>
      <c r="T109" s="234"/>
      <c r="U109" s="184">
        <f t="shared" si="35"/>
        <v>0</v>
      </c>
      <c r="V109" s="234"/>
      <c r="W109" s="184">
        <f t="shared" si="36"/>
        <v>0</v>
      </c>
      <c r="X109" s="283"/>
      <c r="Y109" s="281">
        <f t="shared" si="37"/>
        <v>0</v>
      </c>
      <c r="Z109" s="183"/>
      <c r="AA109" s="184">
        <f t="shared" si="38"/>
        <v>0</v>
      </c>
      <c r="AB109" s="75"/>
      <c r="AC109" s="100">
        <f t="shared" si="39"/>
        <v>0</v>
      </c>
      <c r="AD109" s="107"/>
      <c r="AE109" s="147">
        <f t="shared" si="40"/>
        <v>0</v>
      </c>
      <c r="AF109" s="107"/>
      <c r="AG109" s="147">
        <f t="shared" si="41"/>
        <v>0</v>
      </c>
      <c r="AH109" s="107"/>
      <c r="AI109" s="147">
        <f t="shared" si="42"/>
        <v>0</v>
      </c>
      <c r="AJ109" s="289"/>
      <c r="AK109" s="146">
        <f t="shared" si="43"/>
        <v>0</v>
      </c>
      <c r="AL109" s="289"/>
      <c r="AM109" s="146">
        <f t="shared" si="44"/>
        <v>0</v>
      </c>
      <c r="AN109" s="289"/>
      <c r="AO109" s="146">
        <f t="shared" si="45"/>
        <v>0</v>
      </c>
      <c r="AP109" s="107"/>
      <c r="AQ109" s="147">
        <f t="shared" si="46"/>
        <v>0</v>
      </c>
      <c r="AR109" s="107"/>
      <c r="AS109" s="146">
        <f t="shared" si="47"/>
        <v>0</v>
      </c>
      <c r="AT109" s="107"/>
      <c r="AU109" s="146">
        <f t="shared" si="48"/>
        <v>0</v>
      </c>
      <c r="AV109" s="75"/>
      <c r="AW109" s="100">
        <f t="shared" si="49"/>
        <v>0</v>
      </c>
      <c r="AX109" s="171"/>
      <c r="AY109" s="140">
        <f t="shared" si="50"/>
        <v>0</v>
      </c>
      <c r="AZ109" s="83">
        <f t="shared" si="26"/>
        <v>0</v>
      </c>
    </row>
    <row r="110" spans="1:52" ht="15" customHeight="1">
      <c r="A110" s="85" t="s">
        <v>348</v>
      </c>
      <c r="B110" s="14" t="s">
        <v>66</v>
      </c>
      <c r="C110" s="18" t="s">
        <v>4</v>
      </c>
      <c r="D110" s="19">
        <v>140</v>
      </c>
      <c r="E110" s="20">
        <f t="shared" si="25"/>
        <v>0</v>
      </c>
      <c r="F110" s="75"/>
      <c r="G110" s="100">
        <f t="shared" si="30"/>
        <v>0</v>
      </c>
      <c r="H110" s="107"/>
      <c r="I110" s="147">
        <f t="shared" si="31"/>
        <v>0</v>
      </c>
      <c r="J110" s="214"/>
      <c r="K110" s="147">
        <f t="shared" si="32"/>
        <v>0</v>
      </c>
      <c r="L110" s="214"/>
      <c r="M110" s="147">
        <f t="shared" si="27"/>
        <v>0</v>
      </c>
      <c r="N110" s="214"/>
      <c r="O110" s="147">
        <f t="shared" si="28"/>
        <v>0</v>
      </c>
      <c r="P110" s="75"/>
      <c r="Q110" s="100">
        <f t="shared" si="33"/>
        <v>0</v>
      </c>
      <c r="R110" s="233"/>
      <c r="S110" s="184">
        <f t="shared" si="34"/>
        <v>0</v>
      </c>
      <c r="T110" s="234"/>
      <c r="U110" s="184">
        <f t="shared" si="35"/>
        <v>0</v>
      </c>
      <c r="V110" s="234"/>
      <c r="W110" s="184">
        <f t="shared" si="36"/>
        <v>0</v>
      </c>
      <c r="X110" s="283"/>
      <c r="Y110" s="281">
        <f t="shared" si="37"/>
        <v>0</v>
      </c>
      <c r="Z110" s="183"/>
      <c r="AA110" s="184">
        <f t="shared" si="38"/>
        <v>0</v>
      </c>
      <c r="AB110" s="75"/>
      <c r="AC110" s="100">
        <f t="shared" si="39"/>
        <v>0</v>
      </c>
      <c r="AD110" s="107"/>
      <c r="AE110" s="147">
        <f t="shared" si="40"/>
        <v>0</v>
      </c>
      <c r="AF110" s="107"/>
      <c r="AG110" s="147">
        <f t="shared" si="41"/>
        <v>0</v>
      </c>
      <c r="AH110" s="107"/>
      <c r="AI110" s="147">
        <f t="shared" si="42"/>
        <v>0</v>
      </c>
      <c r="AJ110" s="289"/>
      <c r="AK110" s="146">
        <f t="shared" si="43"/>
        <v>0</v>
      </c>
      <c r="AL110" s="289"/>
      <c r="AM110" s="146">
        <f t="shared" si="44"/>
        <v>0</v>
      </c>
      <c r="AN110" s="289"/>
      <c r="AO110" s="146">
        <f t="shared" si="45"/>
        <v>0</v>
      </c>
      <c r="AP110" s="107"/>
      <c r="AQ110" s="147">
        <f t="shared" si="46"/>
        <v>0</v>
      </c>
      <c r="AR110" s="107"/>
      <c r="AS110" s="146">
        <f t="shared" si="47"/>
        <v>0</v>
      </c>
      <c r="AT110" s="107"/>
      <c r="AU110" s="146">
        <f t="shared" si="48"/>
        <v>0</v>
      </c>
      <c r="AV110" s="75"/>
      <c r="AW110" s="100">
        <f t="shared" si="49"/>
        <v>0</v>
      </c>
      <c r="AX110" s="171"/>
      <c r="AY110" s="140">
        <f t="shared" si="50"/>
        <v>0</v>
      </c>
      <c r="AZ110" s="83">
        <f t="shared" si="26"/>
        <v>0</v>
      </c>
    </row>
    <row r="111" spans="1:52" ht="15" customHeight="1">
      <c r="A111" s="85" t="s">
        <v>355</v>
      </c>
      <c r="B111" s="14" t="s">
        <v>66</v>
      </c>
      <c r="C111" s="18" t="s">
        <v>8</v>
      </c>
      <c r="D111" s="19">
        <v>60</v>
      </c>
      <c r="E111" s="20">
        <f t="shared" si="25"/>
        <v>0</v>
      </c>
      <c r="F111" s="75"/>
      <c r="G111" s="100">
        <f t="shared" si="30"/>
        <v>0</v>
      </c>
      <c r="H111" s="107"/>
      <c r="I111" s="147">
        <f t="shared" si="31"/>
        <v>0</v>
      </c>
      <c r="J111" s="214"/>
      <c r="K111" s="147">
        <f t="shared" si="32"/>
        <v>0</v>
      </c>
      <c r="L111" s="214"/>
      <c r="M111" s="147">
        <f t="shared" si="27"/>
        <v>0</v>
      </c>
      <c r="N111" s="214"/>
      <c r="O111" s="147">
        <f t="shared" si="28"/>
        <v>0</v>
      </c>
      <c r="P111" s="75"/>
      <c r="Q111" s="100">
        <f t="shared" si="33"/>
        <v>0</v>
      </c>
      <c r="R111" s="233"/>
      <c r="S111" s="184">
        <f t="shared" si="34"/>
        <v>0</v>
      </c>
      <c r="T111" s="234"/>
      <c r="U111" s="184">
        <f t="shared" si="35"/>
        <v>0</v>
      </c>
      <c r="V111" s="234"/>
      <c r="W111" s="184">
        <f t="shared" si="36"/>
        <v>0</v>
      </c>
      <c r="X111" s="283"/>
      <c r="Y111" s="281">
        <f t="shared" si="37"/>
        <v>0</v>
      </c>
      <c r="Z111" s="183"/>
      <c r="AA111" s="184">
        <f t="shared" si="38"/>
        <v>0</v>
      </c>
      <c r="AB111" s="75"/>
      <c r="AC111" s="100">
        <f t="shared" si="39"/>
        <v>0</v>
      </c>
      <c r="AD111" s="107"/>
      <c r="AE111" s="147">
        <f t="shared" si="40"/>
        <v>0</v>
      </c>
      <c r="AF111" s="107"/>
      <c r="AG111" s="147">
        <f t="shared" si="41"/>
        <v>0</v>
      </c>
      <c r="AH111" s="107"/>
      <c r="AI111" s="147">
        <f t="shared" si="42"/>
        <v>0</v>
      </c>
      <c r="AJ111" s="289"/>
      <c r="AK111" s="146">
        <f t="shared" si="43"/>
        <v>0</v>
      </c>
      <c r="AL111" s="289"/>
      <c r="AM111" s="146">
        <f t="shared" si="44"/>
        <v>0</v>
      </c>
      <c r="AN111" s="289"/>
      <c r="AO111" s="146">
        <f t="shared" si="45"/>
        <v>0</v>
      </c>
      <c r="AP111" s="107"/>
      <c r="AQ111" s="147">
        <f t="shared" si="46"/>
        <v>0</v>
      </c>
      <c r="AR111" s="107"/>
      <c r="AS111" s="146">
        <f t="shared" si="47"/>
        <v>0</v>
      </c>
      <c r="AT111" s="107"/>
      <c r="AU111" s="146">
        <f t="shared" si="48"/>
        <v>0</v>
      </c>
      <c r="AV111" s="75"/>
      <c r="AW111" s="100">
        <f t="shared" si="49"/>
        <v>0</v>
      </c>
      <c r="AX111" s="171"/>
      <c r="AY111" s="140">
        <f t="shared" si="50"/>
        <v>0</v>
      </c>
      <c r="AZ111" s="83">
        <f t="shared" si="26"/>
        <v>0</v>
      </c>
    </row>
    <row r="112" spans="1:52" ht="15" customHeight="1">
      <c r="A112" s="91" t="s">
        <v>372</v>
      </c>
      <c r="B112" s="14" t="s">
        <v>66</v>
      </c>
      <c r="C112" s="18" t="str">
        <f ca="1">IF($A112="","",INDEX(INDIRECT("'MA-Liste'!"&amp;$C$11),MATCH($A112,'MA-Liste'!$M:$M,FALSE)))</f>
        <v>G</v>
      </c>
      <c r="D112" s="19">
        <f t="shared" ref="D112:D114" ca="1" si="51">IF(OR($C112="",$C112=0),"",VLOOKUP($C112,Ansätze,$D$11,FALSE))</f>
        <v>35</v>
      </c>
      <c r="E112" s="20">
        <f t="shared" si="25"/>
        <v>0</v>
      </c>
      <c r="F112" s="75"/>
      <c r="G112" s="100">
        <f t="shared" ca="1" si="30"/>
        <v>0</v>
      </c>
      <c r="H112" s="107"/>
      <c r="I112" s="147">
        <f t="shared" ca="1" si="31"/>
        <v>0</v>
      </c>
      <c r="J112" s="214"/>
      <c r="K112" s="147">
        <f t="shared" ca="1" si="32"/>
        <v>0</v>
      </c>
      <c r="L112" s="214"/>
      <c r="M112" s="147">
        <f t="shared" ca="1" si="27"/>
        <v>0</v>
      </c>
      <c r="N112" s="214"/>
      <c r="O112" s="147">
        <f t="shared" ca="1" si="28"/>
        <v>0</v>
      </c>
      <c r="P112" s="75"/>
      <c r="Q112" s="100">
        <f t="shared" ca="1" si="33"/>
        <v>0</v>
      </c>
      <c r="R112" s="233"/>
      <c r="S112" s="184">
        <f t="shared" ca="1" si="34"/>
        <v>0</v>
      </c>
      <c r="T112" s="234"/>
      <c r="U112" s="184">
        <f t="shared" ca="1" si="35"/>
        <v>0</v>
      </c>
      <c r="V112" s="234"/>
      <c r="W112" s="184">
        <f t="shared" ca="1" si="36"/>
        <v>0</v>
      </c>
      <c r="X112" s="283"/>
      <c r="Y112" s="281">
        <f t="shared" ca="1" si="37"/>
        <v>0</v>
      </c>
      <c r="Z112" s="183"/>
      <c r="AA112" s="184">
        <f t="shared" ca="1" si="38"/>
        <v>0</v>
      </c>
      <c r="AB112" s="75"/>
      <c r="AC112" s="100">
        <f t="shared" ca="1" si="39"/>
        <v>0</v>
      </c>
      <c r="AD112" s="107"/>
      <c r="AE112" s="147">
        <f t="shared" ca="1" si="40"/>
        <v>0</v>
      </c>
      <c r="AF112" s="107"/>
      <c r="AG112" s="147">
        <f t="shared" ca="1" si="41"/>
        <v>0</v>
      </c>
      <c r="AH112" s="107"/>
      <c r="AI112" s="147">
        <f t="shared" ca="1" si="42"/>
        <v>0</v>
      </c>
      <c r="AJ112" s="289"/>
      <c r="AK112" s="146">
        <f t="shared" ca="1" si="43"/>
        <v>0</v>
      </c>
      <c r="AL112" s="289"/>
      <c r="AM112" s="146">
        <f t="shared" ca="1" si="44"/>
        <v>0</v>
      </c>
      <c r="AN112" s="289"/>
      <c r="AO112" s="146">
        <f t="shared" ca="1" si="45"/>
        <v>0</v>
      </c>
      <c r="AP112" s="107"/>
      <c r="AQ112" s="147">
        <f t="shared" ca="1" si="46"/>
        <v>0</v>
      </c>
      <c r="AR112" s="107"/>
      <c r="AS112" s="146">
        <f t="shared" ca="1" si="47"/>
        <v>0</v>
      </c>
      <c r="AT112" s="107"/>
      <c r="AU112" s="146">
        <f t="shared" ca="1" si="48"/>
        <v>0</v>
      </c>
      <c r="AV112" s="75"/>
      <c r="AW112" s="100">
        <f t="shared" ca="1" si="49"/>
        <v>0</v>
      </c>
      <c r="AX112" s="171"/>
      <c r="AY112" s="140">
        <f t="shared" ca="1" si="50"/>
        <v>0</v>
      </c>
      <c r="AZ112" s="83">
        <f t="shared" ca="1" si="26"/>
        <v>0</v>
      </c>
    </row>
    <row r="113" spans="1:52" ht="15" customHeight="1">
      <c r="A113" s="91" t="s">
        <v>370</v>
      </c>
      <c r="B113" s="14" t="s">
        <v>66</v>
      </c>
      <c r="C113" s="18" t="str">
        <f ca="1">IF($A113="","",INDEX(INDIRECT("'MA-Liste'!"&amp;$C$11),MATCH($A113,'MA-Liste'!$M:$M,FALSE)))</f>
        <v>G</v>
      </c>
      <c r="D113" s="19">
        <f t="shared" ca="1" si="51"/>
        <v>35</v>
      </c>
      <c r="E113" s="20">
        <f t="shared" si="25"/>
        <v>0</v>
      </c>
      <c r="F113" s="75"/>
      <c r="G113" s="100">
        <f t="shared" ca="1" si="30"/>
        <v>0</v>
      </c>
      <c r="H113" s="107"/>
      <c r="I113" s="147">
        <f t="shared" ca="1" si="31"/>
        <v>0</v>
      </c>
      <c r="J113" s="214"/>
      <c r="K113" s="147">
        <f t="shared" ca="1" si="32"/>
        <v>0</v>
      </c>
      <c r="L113" s="214"/>
      <c r="M113" s="147">
        <f t="shared" ca="1" si="27"/>
        <v>0</v>
      </c>
      <c r="N113" s="214"/>
      <c r="O113" s="147">
        <f t="shared" ca="1" si="28"/>
        <v>0</v>
      </c>
      <c r="P113" s="75"/>
      <c r="Q113" s="100">
        <f t="shared" ca="1" si="33"/>
        <v>0</v>
      </c>
      <c r="R113" s="233"/>
      <c r="S113" s="184">
        <f t="shared" ca="1" si="34"/>
        <v>0</v>
      </c>
      <c r="T113" s="234"/>
      <c r="U113" s="184">
        <f t="shared" ca="1" si="35"/>
        <v>0</v>
      </c>
      <c r="V113" s="234"/>
      <c r="W113" s="184">
        <f t="shared" ca="1" si="36"/>
        <v>0</v>
      </c>
      <c r="X113" s="283"/>
      <c r="Y113" s="281">
        <f t="shared" ca="1" si="37"/>
        <v>0</v>
      </c>
      <c r="Z113" s="183"/>
      <c r="AA113" s="184">
        <f t="shared" ca="1" si="38"/>
        <v>0</v>
      </c>
      <c r="AB113" s="75"/>
      <c r="AC113" s="100">
        <f t="shared" ca="1" si="39"/>
        <v>0</v>
      </c>
      <c r="AD113" s="107"/>
      <c r="AE113" s="147">
        <f t="shared" ca="1" si="40"/>
        <v>0</v>
      </c>
      <c r="AF113" s="107"/>
      <c r="AG113" s="147">
        <f t="shared" ca="1" si="41"/>
        <v>0</v>
      </c>
      <c r="AH113" s="107"/>
      <c r="AI113" s="147">
        <f t="shared" ca="1" si="42"/>
        <v>0</v>
      </c>
      <c r="AJ113" s="289"/>
      <c r="AK113" s="146">
        <f t="shared" ca="1" si="43"/>
        <v>0</v>
      </c>
      <c r="AL113" s="289"/>
      <c r="AM113" s="146">
        <f t="shared" ca="1" si="44"/>
        <v>0</v>
      </c>
      <c r="AN113" s="289"/>
      <c r="AO113" s="146">
        <f t="shared" ca="1" si="45"/>
        <v>0</v>
      </c>
      <c r="AP113" s="107"/>
      <c r="AQ113" s="147">
        <f t="shared" ca="1" si="46"/>
        <v>0</v>
      </c>
      <c r="AR113" s="107"/>
      <c r="AS113" s="146">
        <f t="shared" ca="1" si="47"/>
        <v>0</v>
      </c>
      <c r="AT113" s="107"/>
      <c r="AU113" s="146">
        <f t="shared" ca="1" si="48"/>
        <v>0</v>
      </c>
      <c r="AV113" s="75"/>
      <c r="AW113" s="100">
        <f t="shared" ca="1" si="49"/>
        <v>0</v>
      </c>
      <c r="AX113" s="171"/>
      <c r="AY113" s="140">
        <f t="shared" ca="1" si="50"/>
        <v>0</v>
      </c>
      <c r="AZ113" s="83">
        <f t="shared" ca="1" si="26"/>
        <v>0</v>
      </c>
    </row>
    <row r="114" spans="1:52" ht="15" customHeight="1">
      <c r="A114" s="91" t="s">
        <v>381</v>
      </c>
      <c r="B114" s="14" t="s">
        <v>66</v>
      </c>
      <c r="C114" s="18" t="str">
        <f ca="1">IF($A114="","",INDEX(INDIRECT("'MA-Liste'!"&amp;$C$11),MATCH($A114,'MA-Liste'!$M:$M,FALSE)))</f>
        <v>C</v>
      </c>
      <c r="D114" s="19">
        <f t="shared" ca="1" si="51"/>
        <v>118</v>
      </c>
      <c r="E114" s="20">
        <f t="shared" si="25"/>
        <v>0</v>
      </c>
      <c r="F114" s="75"/>
      <c r="G114" s="100">
        <f t="shared" ca="1" si="30"/>
        <v>0</v>
      </c>
      <c r="H114" s="107"/>
      <c r="I114" s="147">
        <f t="shared" ca="1" si="31"/>
        <v>0</v>
      </c>
      <c r="J114" s="214"/>
      <c r="K114" s="147">
        <f t="shared" ca="1" si="32"/>
        <v>0</v>
      </c>
      <c r="L114" s="214"/>
      <c r="M114" s="147">
        <f t="shared" ca="1" si="27"/>
        <v>0</v>
      </c>
      <c r="N114" s="214"/>
      <c r="O114" s="147">
        <f t="shared" ca="1" si="28"/>
        <v>0</v>
      </c>
      <c r="P114" s="75"/>
      <c r="Q114" s="100">
        <f t="shared" ca="1" si="33"/>
        <v>0</v>
      </c>
      <c r="R114" s="233"/>
      <c r="S114" s="184">
        <f t="shared" ca="1" si="34"/>
        <v>0</v>
      </c>
      <c r="T114" s="234"/>
      <c r="U114" s="184">
        <f t="shared" ca="1" si="35"/>
        <v>0</v>
      </c>
      <c r="V114" s="234"/>
      <c r="W114" s="184">
        <f t="shared" ca="1" si="36"/>
        <v>0</v>
      </c>
      <c r="X114" s="283"/>
      <c r="Y114" s="281">
        <f t="shared" ca="1" si="37"/>
        <v>0</v>
      </c>
      <c r="Z114" s="183"/>
      <c r="AA114" s="184">
        <f t="shared" ca="1" si="38"/>
        <v>0</v>
      </c>
      <c r="AB114" s="75"/>
      <c r="AC114" s="100">
        <f t="shared" ca="1" si="39"/>
        <v>0</v>
      </c>
      <c r="AD114" s="107"/>
      <c r="AE114" s="147">
        <f t="shared" ca="1" si="40"/>
        <v>0</v>
      </c>
      <c r="AF114" s="107"/>
      <c r="AG114" s="147">
        <f t="shared" ca="1" si="41"/>
        <v>0</v>
      </c>
      <c r="AH114" s="107"/>
      <c r="AI114" s="147">
        <f t="shared" ca="1" si="42"/>
        <v>0</v>
      </c>
      <c r="AJ114" s="289"/>
      <c r="AK114" s="146">
        <f t="shared" ca="1" si="43"/>
        <v>0</v>
      </c>
      <c r="AL114" s="289"/>
      <c r="AM114" s="146">
        <f t="shared" ca="1" si="44"/>
        <v>0</v>
      </c>
      <c r="AN114" s="289"/>
      <c r="AO114" s="146">
        <f t="shared" ca="1" si="45"/>
        <v>0</v>
      </c>
      <c r="AP114" s="107"/>
      <c r="AQ114" s="147">
        <f t="shared" ca="1" si="46"/>
        <v>0</v>
      </c>
      <c r="AR114" s="107"/>
      <c r="AS114" s="146">
        <f t="shared" ca="1" si="47"/>
        <v>0</v>
      </c>
      <c r="AT114" s="107"/>
      <c r="AU114" s="146">
        <f t="shared" ca="1" si="48"/>
        <v>0</v>
      </c>
      <c r="AV114" s="75"/>
      <c r="AW114" s="100">
        <f t="shared" ca="1" si="49"/>
        <v>0</v>
      </c>
      <c r="AX114" s="171"/>
      <c r="AY114" s="140">
        <f t="shared" ca="1" si="50"/>
        <v>0</v>
      </c>
      <c r="AZ114" s="83">
        <f t="shared" ca="1" si="26"/>
        <v>0</v>
      </c>
    </row>
    <row r="115" spans="1:52" ht="15" customHeight="1">
      <c r="A115" s="344" t="s">
        <v>395</v>
      </c>
      <c r="B115" s="14" t="s">
        <v>66</v>
      </c>
      <c r="C115" s="18" t="str">
        <f ca="1">IF($A115="","",INDEX(INDIRECT("'MA-Liste'!"&amp;$C$11),MATCH($A115,'MA-Liste'!$M:$M,FALSE)))</f>
        <v>D</v>
      </c>
      <c r="D115" s="19">
        <v>100</v>
      </c>
      <c r="E115" s="20">
        <f t="shared" si="25"/>
        <v>88.75</v>
      </c>
      <c r="F115" s="75"/>
      <c r="G115" s="100">
        <f t="shared" si="30"/>
        <v>0</v>
      </c>
      <c r="H115" s="107"/>
      <c r="I115" s="147">
        <f t="shared" si="31"/>
        <v>0</v>
      </c>
      <c r="J115" s="214"/>
      <c r="K115" s="147">
        <f t="shared" si="32"/>
        <v>0</v>
      </c>
      <c r="L115" s="214"/>
      <c r="M115" s="147">
        <f t="shared" si="27"/>
        <v>0</v>
      </c>
      <c r="N115" s="214">
        <v>45.25</v>
      </c>
      <c r="O115" s="147">
        <f t="shared" si="28"/>
        <v>4525</v>
      </c>
      <c r="P115" s="75"/>
      <c r="Q115" s="100">
        <f t="shared" si="33"/>
        <v>0</v>
      </c>
      <c r="R115" s="233"/>
      <c r="S115" s="184">
        <f t="shared" si="34"/>
        <v>0</v>
      </c>
      <c r="T115" s="234"/>
      <c r="U115" s="184">
        <f t="shared" si="35"/>
        <v>0</v>
      </c>
      <c r="V115" s="234"/>
      <c r="W115" s="184">
        <f t="shared" si="36"/>
        <v>0</v>
      </c>
      <c r="X115" s="283"/>
      <c r="Y115" s="281">
        <f t="shared" si="37"/>
        <v>0</v>
      </c>
      <c r="Z115" s="183"/>
      <c r="AA115" s="184">
        <f t="shared" si="38"/>
        <v>0</v>
      </c>
      <c r="AB115" s="75"/>
      <c r="AC115" s="100">
        <f t="shared" si="39"/>
        <v>0</v>
      </c>
      <c r="AD115" s="107"/>
      <c r="AE115" s="147">
        <f t="shared" si="40"/>
        <v>0</v>
      </c>
      <c r="AF115" s="107"/>
      <c r="AG115" s="147">
        <f t="shared" si="41"/>
        <v>0</v>
      </c>
      <c r="AH115" s="107"/>
      <c r="AI115" s="147">
        <f t="shared" si="42"/>
        <v>0</v>
      </c>
      <c r="AJ115" s="289"/>
      <c r="AK115" s="146">
        <f t="shared" si="43"/>
        <v>0</v>
      </c>
      <c r="AL115" s="289"/>
      <c r="AM115" s="146">
        <f t="shared" si="44"/>
        <v>0</v>
      </c>
      <c r="AN115" s="289"/>
      <c r="AO115" s="146">
        <f t="shared" si="45"/>
        <v>0</v>
      </c>
      <c r="AP115" s="107">
        <v>43.5</v>
      </c>
      <c r="AQ115" s="147">
        <f t="shared" si="46"/>
        <v>4350</v>
      </c>
      <c r="AR115" s="107"/>
      <c r="AS115" s="146">
        <f t="shared" si="47"/>
        <v>0</v>
      </c>
      <c r="AT115" s="107"/>
      <c r="AU115" s="146">
        <f t="shared" si="48"/>
        <v>0</v>
      </c>
      <c r="AV115" s="75"/>
      <c r="AW115" s="100">
        <f t="shared" si="49"/>
        <v>0</v>
      </c>
      <c r="AX115" s="171"/>
      <c r="AY115" s="140">
        <f t="shared" si="50"/>
        <v>0</v>
      </c>
      <c r="AZ115" s="83">
        <f t="shared" si="26"/>
        <v>8875</v>
      </c>
    </row>
    <row r="116" spans="1:52" ht="15" customHeight="1">
      <c r="A116" s="91" t="s">
        <v>407</v>
      </c>
      <c r="B116" s="14" t="s">
        <v>66</v>
      </c>
      <c r="C116" s="18" t="str">
        <f ca="1">IF($A116="","",INDEX(INDIRECT("'MA-Liste'!"&amp;$C$11),MATCH($A116,'MA-Liste'!$M:$M,FALSE)))</f>
        <v>C</v>
      </c>
      <c r="D116" s="19">
        <v>118</v>
      </c>
      <c r="E116" s="20">
        <f t="shared" si="25"/>
        <v>0</v>
      </c>
      <c r="F116" s="75"/>
      <c r="G116" s="100">
        <f t="shared" si="30"/>
        <v>0</v>
      </c>
      <c r="H116" s="107"/>
      <c r="I116" s="147">
        <f t="shared" si="31"/>
        <v>0</v>
      </c>
      <c r="J116" s="214"/>
      <c r="K116" s="147">
        <f t="shared" si="32"/>
        <v>0</v>
      </c>
      <c r="L116" s="214"/>
      <c r="M116" s="147">
        <f t="shared" si="27"/>
        <v>0</v>
      </c>
      <c r="N116" s="214"/>
      <c r="O116" s="147">
        <f t="shared" si="28"/>
        <v>0</v>
      </c>
      <c r="P116" s="75"/>
      <c r="Q116" s="100">
        <f t="shared" si="33"/>
        <v>0</v>
      </c>
      <c r="R116" s="233"/>
      <c r="S116" s="184">
        <f t="shared" si="34"/>
        <v>0</v>
      </c>
      <c r="T116" s="234"/>
      <c r="U116" s="184">
        <f t="shared" si="35"/>
        <v>0</v>
      </c>
      <c r="V116" s="234"/>
      <c r="W116" s="184">
        <f t="shared" si="36"/>
        <v>0</v>
      </c>
      <c r="X116" s="283"/>
      <c r="Y116" s="281">
        <f t="shared" si="37"/>
        <v>0</v>
      </c>
      <c r="Z116" s="183"/>
      <c r="AA116" s="184">
        <f t="shared" si="38"/>
        <v>0</v>
      </c>
      <c r="AB116" s="75"/>
      <c r="AC116" s="100">
        <f t="shared" si="39"/>
        <v>0</v>
      </c>
      <c r="AD116" s="107"/>
      <c r="AE116" s="147">
        <f t="shared" si="40"/>
        <v>0</v>
      </c>
      <c r="AF116" s="107"/>
      <c r="AG116" s="147">
        <f t="shared" si="41"/>
        <v>0</v>
      </c>
      <c r="AH116" s="107"/>
      <c r="AI116" s="147">
        <f t="shared" si="42"/>
        <v>0</v>
      </c>
      <c r="AJ116" s="289"/>
      <c r="AK116" s="146">
        <f t="shared" si="43"/>
        <v>0</v>
      </c>
      <c r="AL116" s="289"/>
      <c r="AM116" s="146">
        <f t="shared" si="44"/>
        <v>0</v>
      </c>
      <c r="AN116" s="289"/>
      <c r="AO116" s="146">
        <f t="shared" si="45"/>
        <v>0</v>
      </c>
      <c r="AP116" s="107"/>
      <c r="AQ116" s="147">
        <f t="shared" si="46"/>
        <v>0</v>
      </c>
      <c r="AR116" s="107"/>
      <c r="AS116" s="146">
        <f t="shared" si="47"/>
        <v>0</v>
      </c>
      <c r="AT116" s="107"/>
      <c r="AU116" s="146">
        <f t="shared" si="48"/>
        <v>0</v>
      </c>
      <c r="AV116" s="75"/>
      <c r="AW116" s="100">
        <f t="shared" si="49"/>
        <v>0</v>
      </c>
      <c r="AX116" s="171"/>
      <c r="AY116" s="140">
        <f t="shared" si="50"/>
        <v>0</v>
      </c>
      <c r="AZ116" s="83">
        <f t="shared" si="26"/>
        <v>0</v>
      </c>
    </row>
    <row r="117" spans="1:52" ht="15" customHeight="1">
      <c r="A117" s="91" t="s">
        <v>416</v>
      </c>
      <c r="B117" s="14" t="s">
        <v>66</v>
      </c>
      <c r="C117" s="18" t="str">
        <f ca="1">IF($A117="","",INDEX(INDIRECT("'MA-Liste'!"&amp;$C$11),MATCH($A117,'MA-Liste'!$M:$M,FALSE)))</f>
        <v>D</v>
      </c>
      <c r="D117" s="19">
        <v>100</v>
      </c>
      <c r="E117" s="20">
        <f t="shared" si="25"/>
        <v>0</v>
      </c>
      <c r="F117" s="75"/>
      <c r="G117" s="100">
        <f t="shared" si="30"/>
        <v>0</v>
      </c>
      <c r="H117" s="107"/>
      <c r="I117" s="147">
        <f t="shared" si="31"/>
        <v>0</v>
      </c>
      <c r="J117" s="214"/>
      <c r="K117" s="147">
        <f t="shared" si="32"/>
        <v>0</v>
      </c>
      <c r="L117" s="214"/>
      <c r="M117" s="147">
        <f t="shared" si="27"/>
        <v>0</v>
      </c>
      <c r="N117" s="214"/>
      <c r="O117" s="147">
        <f t="shared" si="28"/>
        <v>0</v>
      </c>
      <c r="P117" s="75"/>
      <c r="Q117" s="100">
        <f t="shared" si="33"/>
        <v>0</v>
      </c>
      <c r="R117" s="233"/>
      <c r="S117" s="184">
        <f t="shared" si="34"/>
        <v>0</v>
      </c>
      <c r="T117" s="234"/>
      <c r="U117" s="184">
        <f t="shared" si="35"/>
        <v>0</v>
      </c>
      <c r="V117" s="234"/>
      <c r="W117" s="184">
        <f t="shared" si="36"/>
        <v>0</v>
      </c>
      <c r="X117" s="283"/>
      <c r="Y117" s="281">
        <f t="shared" si="37"/>
        <v>0</v>
      </c>
      <c r="Z117" s="183"/>
      <c r="AA117" s="184">
        <f t="shared" si="38"/>
        <v>0</v>
      </c>
      <c r="AB117" s="75"/>
      <c r="AC117" s="100">
        <f t="shared" si="39"/>
        <v>0</v>
      </c>
      <c r="AD117" s="107"/>
      <c r="AE117" s="147">
        <f t="shared" si="40"/>
        <v>0</v>
      </c>
      <c r="AF117" s="107"/>
      <c r="AG117" s="147">
        <f t="shared" si="41"/>
        <v>0</v>
      </c>
      <c r="AH117" s="107"/>
      <c r="AI117" s="147">
        <f t="shared" si="42"/>
        <v>0</v>
      </c>
      <c r="AJ117" s="289"/>
      <c r="AK117" s="146">
        <f t="shared" si="43"/>
        <v>0</v>
      </c>
      <c r="AL117" s="289"/>
      <c r="AM117" s="146">
        <f t="shared" si="44"/>
        <v>0</v>
      </c>
      <c r="AN117" s="289"/>
      <c r="AO117" s="146">
        <f t="shared" si="45"/>
        <v>0</v>
      </c>
      <c r="AP117" s="107"/>
      <c r="AQ117" s="147">
        <f t="shared" si="46"/>
        <v>0</v>
      </c>
      <c r="AR117" s="107"/>
      <c r="AS117" s="146">
        <f t="shared" si="47"/>
        <v>0</v>
      </c>
      <c r="AT117" s="107"/>
      <c r="AU117" s="146">
        <f t="shared" si="48"/>
        <v>0</v>
      </c>
      <c r="AV117" s="75"/>
      <c r="AW117" s="100">
        <f t="shared" si="49"/>
        <v>0</v>
      </c>
      <c r="AX117" s="171"/>
      <c r="AY117" s="140">
        <f t="shared" si="50"/>
        <v>0</v>
      </c>
      <c r="AZ117" s="83">
        <f t="shared" si="26"/>
        <v>0</v>
      </c>
    </row>
    <row r="118" spans="1:52" ht="15" customHeight="1">
      <c r="A118" s="91" t="s">
        <v>488</v>
      </c>
      <c r="B118" s="14" t="s">
        <v>66</v>
      </c>
      <c r="C118" s="18" t="str">
        <f ca="1">IF($A118="","",INDEX(INDIRECT("'MA-Liste'!"&amp;$C$11),MATCH($A118,'MA-Liste'!$M:$M,FALSE)))</f>
        <v>C</v>
      </c>
      <c r="D118" s="19">
        <v>118</v>
      </c>
      <c r="E118" s="20">
        <f t="shared" ref="E118" si="52">F118+H118+J118+L118+N118++V118+Z118+AH118+AP118+P118+R118+T118+AB118+AD118+AF118+AJ118+AV118+AX118+X118+AL118+AN118+AR118+AT118</f>
        <v>2</v>
      </c>
      <c r="F118" s="75"/>
      <c r="G118" s="100">
        <f t="shared" ref="G118" si="53">IF($D118="",0,$D118*F118)</f>
        <v>0</v>
      </c>
      <c r="H118" s="107"/>
      <c r="I118" s="147">
        <f t="shared" ref="I118" si="54">IF($D118="",0,$D118*H118)</f>
        <v>0</v>
      </c>
      <c r="J118" s="214"/>
      <c r="K118" s="147">
        <f t="shared" ref="K118" si="55">IF($D118="",0,$D118*J118)</f>
        <v>0</v>
      </c>
      <c r="L118" s="214"/>
      <c r="M118" s="147">
        <f t="shared" ref="M118" si="56">IF($D118="",0,$D118*L118)</f>
        <v>0</v>
      </c>
      <c r="N118" s="214"/>
      <c r="O118" s="147">
        <f t="shared" ref="O118" si="57">IF($D118="",0,$D118*N118)</f>
        <v>0</v>
      </c>
      <c r="P118" s="75"/>
      <c r="Q118" s="100">
        <f t="shared" ref="Q118" si="58">IF($D118="",0,$D118*P118)</f>
        <v>0</v>
      </c>
      <c r="R118" s="233"/>
      <c r="S118" s="184">
        <f t="shared" ref="S118" si="59">IF($D118="",0,$D118*R118)</f>
        <v>0</v>
      </c>
      <c r="T118" s="234"/>
      <c r="U118" s="184">
        <f t="shared" ref="U118" si="60">IF($D118="",0,$D118*T118)</f>
        <v>0</v>
      </c>
      <c r="V118" s="234"/>
      <c r="W118" s="184">
        <f t="shared" ref="W118" si="61">IF($D118="",0,$D118*V118)</f>
        <v>0</v>
      </c>
      <c r="X118" s="283"/>
      <c r="Y118" s="281">
        <f t="shared" ref="Y118" si="62">IF($D118="",0,$D118*X118)</f>
        <v>0</v>
      </c>
      <c r="Z118" s="183"/>
      <c r="AA118" s="184">
        <f t="shared" ref="AA118" si="63">IF($D118="",0,$D118*Z118)</f>
        <v>0</v>
      </c>
      <c r="AB118" s="75"/>
      <c r="AC118" s="100">
        <f t="shared" ref="AC118" si="64">IF($D118="",0,$D118*AB118)</f>
        <v>0</v>
      </c>
      <c r="AD118" s="107"/>
      <c r="AE118" s="147">
        <f t="shared" ref="AE118" si="65">IF($D118="",0,$D118*AD118)</f>
        <v>0</v>
      </c>
      <c r="AF118" s="107"/>
      <c r="AG118" s="147">
        <f t="shared" ref="AG118" si="66">IF($D118="",0,$D118*AF118)</f>
        <v>0</v>
      </c>
      <c r="AH118" s="107"/>
      <c r="AI118" s="147">
        <f t="shared" ref="AI118" si="67">IF($D118="",0,$D118*AH118)</f>
        <v>0</v>
      </c>
      <c r="AJ118" s="289"/>
      <c r="AK118" s="146">
        <f t="shared" ref="AK118" si="68">IF($D118="",0,$D118*AJ118)</f>
        <v>0</v>
      </c>
      <c r="AL118" s="289"/>
      <c r="AM118" s="146">
        <f t="shared" ref="AM118" si="69">IF($D118="",0,$D118*AL118)</f>
        <v>0</v>
      </c>
      <c r="AN118" s="289"/>
      <c r="AO118" s="146">
        <f t="shared" ref="AO118" si="70">IF($D118="",0,$D118*AN118)</f>
        <v>0</v>
      </c>
      <c r="AP118" s="107">
        <v>2</v>
      </c>
      <c r="AQ118" s="147">
        <f t="shared" ref="AQ118" si="71">IF($D118="",0,$D118*AP118)</f>
        <v>236</v>
      </c>
      <c r="AR118" s="107"/>
      <c r="AS118" s="146">
        <f t="shared" ref="AS118" si="72">IF($D118="",0,$D118*AR118)</f>
        <v>0</v>
      </c>
      <c r="AT118" s="107"/>
      <c r="AU118" s="146">
        <f t="shared" ref="AU118" si="73">IF($D118="",0,$D118*AT118)</f>
        <v>0</v>
      </c>
      <c r="AV118" s="75"/>
      <c r="AW118" s="100">
        <f t="shared" ref="AW118" si="74">IF($D118="",0,$D118*AV118)</f>
        <v>0</v>
      </c>
      <c r="AX118" s="171"/>
      <c r="AY118" s="140">
        <f t="shared" ref="AY118" si="75">IF($D118="",0,$D118*AX118)</f>
        <v>0</v>
      </c>
      <c r="AZ118" s="83">
        <f t="shared" ref="AZ118" si="76">IF(D118="",0,D118*E118)</f>
        <v>236</v>
      </c>
    </row>
    <row r="119" spans="1:52" ht="15" customHeight="1">
      <c r="A119" s="91" t="s">
        <v>420</v>
      </c>
      <c r="B119" s="14" t="s">
        <v>66</v>
      </c>
      <c r="C119" s="18" t="str">
        <f ca="1">IF($A119="","",INDEX(INDIRECT("'MA-Liste'!"&amp;$C$11),MATCH($A119,'MA-Liste'!$M:$M,FALSE)))</f>
        <v>D</v>
      </c>
      <c r="D119" s="19">
        <v>100</v>
      </c>
      <c r="E119" s="20">
        <f t="shared" si="25"/>
        <v>0</v>
      </c>
      <c r="F119" s="75"/>
      <c r="G119" s="100">
        <f t="shared" si="30"/>
        <v>0</v>
      </c>
      <c r="H119" s="107"/>
      <c r="I119" s="147">
        <f t="shared" si="31"/>
        <v>0</v>
      </c>
      <c r="J119" s="214"/>
      <c r="K119" s="147">
        <f t="shared" si="32"/>
        <v>0</v>
      </c>
      <c r="L119" s="214"/>
      <c r="M119" s="147">
        <f t="shared" si="27"/>
        <v>0</v>
      </c>
      <c r="N119" s="214"/>
      <c r="O119" s="147">
        <f t="shared" si="28"/>
        <v>0</v>
      </c>
      <c r="P119" s="75"/>
      <c r="Q119" s="100">
        <f t="shared" si="33"/>
        <v>0</v>
      </c>
      <c r="R119" s="233"/>
      <c r="S119" s="184">
        <f t="shared" si="34"/>
        <v>0</v>
      </c>
      <c r="T119" s="234"/>
      <c r="U119" s="184">
        <f t="shared" si="35"/>
        <v>0</v>
      </c>
      <c r="V119" s="234"/>
      <c r="W119" s="184">
        <f t="shared" si="36"/>
        <v>0</v>
      </c>
      <c r="X119" s="283"/>
      <c r="Y119" s="281">
        <f t="shared" si="37"/>
        <v>0</v>
      </c>
      <c r="Z119" s="183"/>
      <c r="AA119" s="184">
        <f t="shared" si="38"/>
        <v>0</v>
      </c>
      <c r="AB119" s="75"/>
      <c r="AC119" s="100">
        <f t="shared" si="39"/>
        <v>0</v>
      </c>
      <c r="AD119" s="107"/>
      <c r="AE119" s="147">
        <f t="shared" si="40"/>
        <v>0</v>
      </c>
      <c r="AF119" s="107"/>
      <c r="AG119" s="147">
        <f t="shared" si="41"/>
        <v>0</v>
      </c>
      <c r="AH119" s="107"/>
      <c r="AI119" s="147">
        <f t="shared" si="42"/>
        <v>0</v>
      </c>
      <c r="AJ119" s="289"/>
      <c r="AK119" s="146">
        <f t="shared" si="43"/>
        <v>0</v>
      </c>
      <c r="AL119" s="289"/>
      <c r="AM119" s="146">
        <f t="shared" si="44"/>
        <v>0</v>
      </c>
      <c r="AN119" s="289"/>
      <c r="AO119" s="146">
        <f t="shared" si="45"/>
        <v>0</v>
      </c>
      <c r="AP119" s="107"/>
      <c r="AQ119" s="147">
        <f t="shared" si="46"/>
        <v>0</v>
      </c>
      <c r="AR119" s="107"/>
      <c r="AS119" s="146">
        <f t="shared" si="47"/>
        <v>0</v>
      </c>
      <c r="AT119" s="107"/>
      <c r="AU119" s="146">
        <f t="shared" si="48"/>
        <v>0</v>
      </c>
      <c r="AV119" s="75"/>
      <c r="AW119" s="100">
        <f t="shared" si="49"/>
        <v>0</v>
      </c>
      <c r="AX119" s="171"/>
      <c r="AY119" s="140">
        <f t="shared" si="50"/>
        <v>0</v>
      </c>
      <c r="AZ119" s="83">
        <f t="shared" si="26"/>
        <v>0</v>
      </c>
    </row>
    <row r="120" spans="1:52" ht="15" customHeight="1">
      <c r="A120" s="91" t="s">
        <v>421</v>
      </c>
      <c r="B120" s="14" t="s">
        <v>66</v>
      </c>
      <c r="C120" s="18" t="s">
        <v>5</v>
      </c>
      <c r="D120" s="19">
        <v>118</v>
      </c>
      <c r="E120" s="20">
        <f t="shared" si="25"/>
        <v>26</v>
      </c>
      <c r="F120" s="75"/>
      <c r="G120" s="100">
        <f t="shared" si="30"/>
        <v>0</v>
      </c>
      <c r="H120" s="107"/>
      <c r="I120" s="147">
        <f t="shared" si="31"/>
        <v>0</v>
      </c>
      <c r="J120" s="214"/>
      <c r="K120" s="147">
        <f t="shared" si="32"/>
        <v>0</v>
      </c>
      <c r="L120" s="214"/>
      <c r="M120" s="147">
        <f t="shared" si="27"/>
        <v>0</v>
      </c>
      <c r="N120" s="214"/>
      <c r="O120" s="147">
        <f t="shared" si="28"/>
        <v>0</v>
      </c>
      <c r="P120" s="75"/>
      <c r="Q120" s="100">
        <f t="shared" si="33"/>
        <v>0</v>
      </c>
      <c r="R120" s="233"/>
      <c r="S120" s="184">
        <f t="shared" si="34"/>
        <v>0</v>
      </c>
      <c r="T120" s="234"/>
      <c r="U120" s="184">
        <f t="shared" si="35"/>
        <v>0</v>
      </c>
      <c r="V120" s="234">
        <v>7.75</v>
      </c>
      <c r="W120" s="147">
        <f t="shared" si="36"/>
        <v>914.5</v>
      </c>
      <c r="X120" s="283">
        <v>18.25</v>
      </c>
      <c r="Y120" s="310">
        <f t="shared" si="37"/>
        <v>2153.5</v>
      </c>
      <c r="Z120" s="183"/>
      <c r="AA120" s="184">
        <f t="shared" si="38"/>
        <v>0</v>
      </c>
      <c r="AB120" s="75"/>
      <c r="AC120" s="100">
        <f t="shared" si="39"/>
        <v>0</v>
      </c>
      <c r="AD120" s="107"/>
      <c r="AE120" s="147">
        <f t="shared" si="40"/>
        <v>0</v>
      </c>
      <c r="AF120" s="107"/>
      <c r="AG120" s="147">
        <f t="shared" si="41"/>
        <v>0</v>
      </c>
      <c r="AH120" s="107"/>
      <c r="AI120" s="147">
        <f t="shared" si="42"/>
        <v>0</v>
      </c>
      <c r="AJ120" s="289"/>
      <c r="AK120" s="146">
        <f t="shared" si="43"/>
        <v>0</v>
      </c>
      <c r="AL120" s="289"/>
      <c r="AM120" s="146">
        <f t="shared" si="44"/>
        <v>0</v>
      </c>
      <c r="AN120" s="289"/>
      <c r="AO120" s="146">
        <f t="shared" si="45"/>
        <v>0</v>
      </c>
      <c r="AP120" s="107"/>
      <c r="AQ120" s="147">
        <f t="shared" si="46"/>
        <v>0</v>
      </c>
      <c r="AR120" s="107"/>
      <c r="AS120" s="146">
        <f t="shared" si="47"/>
        <v>0</v>
      </c>
      <c r="AT120" s="107"/>
      <c r="AU120" s="146">
        <f t="shared" si="48"/>
        <v>0</v>
      </c>
      <c r="AV120" s="75"/>
      <c r="AW120" s="100">
        <f t="shared" si="49"/>
        <v>0</v>
      </c>
      <c r="AX120" s="171"/>
      <c r="AY120" s="140">
        <f t="shared" si="50"/>
        <v>0</v>
      </c>
      <c r="AZ120" s="83">
        <f t="shared" si="26"/>
        <v>3068</v>
      </c>
    </row>
    <row r="121" spans="1:52" ht="15" customHeight="1">
      <c r="A121" s="91" t="s">
        <v>425</v>
      </c>
      <c r="B121" s="14" t="s">
        <v>66</v>
      </c>
      <c r="C121" s="18" t="s">
        <v>7</v>
      </c>
      <c r="D121" s="19">
        <v>75</v>
      </c>
      <c r="E121" s="20">
        <f t="shared" si="25"/>
        <v>0</v>
      </c>
      <c r="F121" s="75"/>
      <c r="G121" s="100">
        <f t="shared" si="30"/>
        <v>0</v>
      </c>
      <c r="H121" s="107"/>
      <c r="I121" s="147">
        <f t="shared" si="31"/>
        <v>0</v>
      </c>
      <c r="J121" s="214"/>
      <c r="K121" s="147">
        <f t="shared" si="32"/>
        <v>0</v>
      </c>
      <c r="L121" s="214"/>
      <c r="M121" s="147">
        <f t="shared" si="27"/>
        <v>0</v>
      </c>
      <c r="N121" s="214"/>
      <c r="O121" s="147">
        <f t="shared" si="28"/>
        <v>0</v>
      </c>
      <c r="P121" s="75"/>
      <c r="Q121" s="100">
        <f t="shared" si="33"/>
        <v>0</v>
      </c>
      <c r="R121" s="233"/>
      <c r="S121" s="184">
        <f t="shared" si="34"/>
        <v>0</v>
      </c>
      <c r="T121" s="234"/>
      <c r="U121" s="184">
        <f t="shared" si="35"/>
        <v>0</v>
      </c>
      <c r="V121" s="234"/>
      <c r="W121" s="184">
        <f t="shared" si="36"/>
        <v>0</v>
      </c>
      <c r="X121" s="283"/>
      <c r="Y121" s="310">
        <f t="shared" si="37"/>
        <v>0</v>
      </c>
      <c r="Z121" s="183"/>
      <c r="AA121" s="184">
        <f t="shared" si="38"/>
        <v>0</v>
      </c>
      <c r="AB121" s="75"/>
      <c r="AC121" s="100">
        <f t="shared" si="39"/>
        <v>0</v>
      </c>
      <c r="AD121" s="107"/>
      <c r="AE121" s="147">
        <f t="shared" si="40"/>
        <v>0</v>
      </c>
      <c r="AF121" s="107"/>
      <c r="AG121" s="147">
        <f t="shared" si="41"/>
        <v>0</v>
      </c>
      <c r="AH121" s="107"/>
      <c r="AI121" s="147">
        <f t="shared" si="42"/>
        <v>0</v>
      </c>
      <c r="AJ121" s="289"/>
      <c r="AK121" s="146">
        <f t="shared" si="43"/>
        <v>0</v>
      </c>
      <c r="AL121" s="289"/>
      <c r="AM121" s="146">
        <f t="shared" si="44"/>
        <v>0</v>
      </c>
      <c r="AN121" s="289"/>
      <c r="AO121" s="146">
        <f t="shared" si="45"/>
        <v>0</v>
      </c>
      <c r="AP121" s="107"/>
      <c r="AQ121" s="147">
        <f t="shared" si="46"/>
        <v>0</v>
      </c>
      <c r="AR121" s="107"/>
      <c r="AS121" s="146">
        <f t="shared" si="47"/>
        <v>0</v>
      </c>
      <c r="AT121" s="107"/>
      <c r="AU121" s="146">
        <f t="shared" si="48"/>
        <v>0</v>
      </c>
      <c r="AV121" s="75"/>
      <c r="AW121" s="100">
        <f t="shared" si="49"/>
        <v>0</v>
      </c>
      <c r="AX121" s="171"/>
      <c r="AY121" s="140">
        <f t="shared" si="50"/>
        <v>0</v>
      </c>
      <c r="AZ121" s="83">
        <f t="shared" si="26"/>
        <v>0</v>
      </c>
    </row>
    <row r="122" spans="1:52" ht="15" customHeight="1">
      <c r="A122" s="91" t="s">
        <v>429</v>
      </c>
      <c r="B122" s="14" t="s">
        <v>66</v>
      </c>
      <c r="C122" s="18" t="s">
        <v>7</v>
      </c>
      <c r="D122" s="19">
        <v>75</v>
      </c>
      <c r="E122" s="20">
        <f t="shared" si="25"/>
        <v>0</v>
      </c>
      <c r="F122" s="75"/>
      <c r="G122" s="100">
        <f t="shared" si="30"/>
        <v>0</v>
      </c>
      <c r="H122" s="107"/>
      <c r="I122" s="147">
        <f t="shared" si="31"/>
        <v>0</v>
      </c>
      <c r="J122" s="214"/>
      <c r="K122" s="147">
        <f t="shared" si="32"/>
        <v>0</v>
      </c>
      <c r="L122" s="214"/>
      <c r="M122" s="147">
        <f t="shared" si="27"/>
        <v>0</v>
      </c>
      <c r="N122" s="214"/>
      <c r="O122" s="147">
        <f t="shared" si="28"/>
        <v>0</v>
      </c>
      <c r="P122" s="75"/>
      <c r="Q122" s="100">
        <f t="shared" si="33"/>
        <v>0</v>
      </c>
      <c r="R122" s="233"/>
      <c r="S122" s="184">
        <f t="shared" si="34"/>
        <v>0</v>
      </c>
      <c r="T122" s="234"/>
      <c r="U122" s="184">
        <f t="shared" si="35"/>
        <v>0</v>
      </c>
      <c r="V122" s="234"/>
      <c r="W122" s="184">
        <f t="shared" si="36"/>
        <v>0</v>
      </c>
      <c r="X122" s="283"/>
      <c r="Y122" s="281">
        <f t="shared" si="37"/>
        <v>0</v>
      </c>
      <c r="Z122" s="183"/>
      <c r="AA122" s="184">
        <f t="shared" si="38"/>
        <v>0</v>
      </c>
      <c r="AB122" s="75"/>
      <c r="AC122" s="100">
        <f t="shared" si="39"/>
        <v>0</v>
      </c>
      <c r="AD122" s="107"/>
      <c r="AE122" s="147">
        <f t="shared" si="40"/>
        <v>0</v>
      </c>
      <c r="AF122" s="107"/>
      <c r="AG122" s="147">
        <f t="shared" si="41"/>
        <v>0</v>
      </c>
      <c r="AH122" s="107"/>
      <c r="AI122" s="147">
        <f t="shared" si="42"/>
        <v>0</v>
      </c>
      <c r="AJ122" s="289"/>
      <c r="AK122" s="146">
        <f t="shared" si="43"/>
        <v>0</v>
      </c>
      <c r="AL122" s="289"/>
      <c r="AM122" s="146">
        <f t="shared" si="44"/>
        <v>0</v>
      </c>
      <c r="AN122" s="289"/>
      <c r="AO122" s="146">
        <f t="shared" si="45"/>
        <v>0</v>
      </c>
      <c r="AP122" s="107"/>
      <c r="AQ122" s="147">
        <f t="shared" si="46"/>
        <v>0</v>
      </c>
      <c r="AR122" s="107"/>
      <c r="AS122" s="146">
        <f t="shared" si="47"/>
        <v>0</v>
      </c>
      <c r="AT122" s="107"/>
      <c r="AU122" s="146">
        <f t="shared" si="48"/>
        <v>0</v>
      </c>
      <c r="AV122" s="75"/>
      <c r="AW122" s="100">
        <f t="shared" si="49"/>
        <v>0</v>
      </c>
      <c r="AX122" s="171"/>
      <c r="AY122" s="140">
        <f t="shared" si="50"/>
        <v>0</v>
      </c>
      <c r="AZ122" s="83">
        <f t="shared" si="26"/>
        <v>0</v>
      </c>
    </row>
    <row r="123" spans="1:52" ht="15" customHeight="1">
      <c r="A123" s="91" t="s">
        <v>436</v>
      </c>
      <c r="B123" s="14" t="s">
        <v>66</v>
      </c>
      <c r="C123" s="18" t="s">
        <v>7</v>
      </c>
      <c r="D123" s="19">
        <v>75</v>
      </c>
      <c r="E123" s="20">
        <f t="shared" si="25"/>
        <v>0</v>
      </c>
      <c r="F123" s="75"/>
      <c r="G123" s="100">
        <f t="shared" si="30"/>
        <v>0</v>
      </c>
      <c r="H123" s="107"/>
      <c r="I123" s="147">
        <f t="shared" si="31"/>
        <v>0</v>
      </c>
      <c r="J123" s="214"/>
      <c r="K123" s="147">
        <f t="shared" si="32"/>
        <v>0</v>
      </c>
      <c r="L123" s="214"/>
      <c r="M123" s="147">
        <f t="shared" si="27"/>
        <v>0</v>
      </c>
      <c r="N123" s="214"/>
      <c r="O123" s="147">
        <f t="shared" si="28"/>
        <v>0</v>
      </c>
      <c r="P123" s="75"/>
      <c r="Q123" s="100">
        <f t="shared" si="33"/>
        <v>0</v>
      </c>
      <c r="R123" s="233"/>
      <c r="S123" s="184">
        <f t="shared" si="34"/>
        <v>0</v>
      </c>
      <c r="T123" s="234"/>
      <c r="U123" s="184">
        <f t="shared" si="35"/>
        <v>0</v>
      </c>
      <c r="V123" s="234"/>
      <c r="W123" s="147">
        <f t="shared" si="36"/>
        <v>0</v>
      </c>
      <c r="X123" s="283"/>
      <c r="Y123" s="281">
        <f t="shared" si="37"/>
        <v>0</v>
      </c>
      <c r="Z123" s="183"/>
      <c r="AA123" s="184">
        <f t="shared" si="38"/>
        <v>0</v>
      </c>
      <c r="AB123" s="75"/>
      <c r="AC123" s="100">
        <f t="shared" si="39"/>
        <v>0</v>
      </c>
      <c r="AD123" s="107"/>
      <c r="AE123" s="147">
        <f t="shared" si="40"/>
        <v>0</v>
      </c>
      <c r="AF123" s="107"/>
      <c r="AG123" s="147">
        <f t="shared" si="41"/>
        <v>0</v>
      </c>
      <c r="AH123" s="107"/>
      <c r="AI123" s="147">
        <f t="shared" si="42"/>
        <v>0</v>
      </c>
      <c r="AJ123" s="289"/>
      <c r="AK123" s="146">
        <f t="shared" si="43"/>
        <v>0</v>
      </c>
      <c r="AL123" s="289"/>
      <c r="AM123" s="146">
        <f t="shared" si="44"/>
        <v>0</v>
      </c>
      <c r="AN123" s="289"/>
      <c r="AO123" s="146">
        <f t="shared" si="45"/>
        <v>0</v>
      </c>
      <c r="AP123" s="107"/>
      <c r="AQ123" s="147">
        <f t="shared" si="46"/>
        <v>0</v>
      </c>
      <c r="AR123" s="107"/>
      <c r="AS123" s="146">
        <f t="shared" si="47"/>
        <v>0</v>
      </c>
      <c r="AT123" s="107"/>
      <c r="AU123" s="146">
        <f t="shared" si="48"/>
        <v>0</v>
      </c>
      <c r="AV123" s="75"/>
      <c r="AW123" s="100">
        <f t="shared" si="49"/>
        <v>0</v>
      </c>
      <c r="AX123" s="171"/>
      <c r="AY123" s="140">
        <f t="shared" si="50"/>
        <v>0</v>
      </c>
      <c r="AZ123" s="83">
        <f t="shared" si="26"/>
        <v>0</v>
      </c>
    </row>
    <row r="124" spans="1:52" ht="15" customHeight="1">
      <c r="A124" s="91" t="s">
        <v>437</v>
      </c>
      <c r="B124" s="14" t="s">
        <v>66</v>
      </c>
      <c r="C124" s="18" t="s">
        <v>6</v>
      </c>
      <c r="D124" s="19">
        <v>100</v>
      </c>
      <c r="E124" s="20">
        <f t="shared" si="25"/>
        <v>0</v>
      </c>
      <c r="F124" s="75"/>
      <c r="G124" s="100">
        <f t="shared" si="30"/>
        <v>0</v>
      </c>
      <c r="H124" s="107"/>
      <c r="I124" s="147">
        <f t="shared" si="31"/>
        <v>0</v>
      </c>
      <c r="J124" s="214"/>
      <c r="K124" s="147">
        <f t="shared" si="32"/>
        <v>0</v>
      </c>
      <c r="L124" s="214"/>
      <c r="M124" s="147">
        <f t="shared" si="27"/>
        <v>0</v>
      </c>
      <c r="N124" s="214"/>
      <c r="O124" s="147">
        <f t="shared" si="28"/>
        <v>0</v>
      </c>
      <c r="P124" s="75"/>
      <c r="Q124" s="100">
        <f t="shared" si="33"/>
        <v>0</v>
      </c>
      <c r="R124" s="233"/>
      <c r="S124" s="184">
        <f t="shared" si="34"/>
        <v>0</v>
      </c>
      <c r="T124" s="234"/>
      <c r="U124" s="184">
        <f t="shared" si="35"/>
        <v>0</v>
      </c>
      <c r="V124" s="234"/>
      <c r="W124" s="184">
        <f t="shared" si="36"/>
        <v>0</v>
      </c>
      <c r="X124" s="283"/>
      <c r="Y124" s="281">
        <f t="shared" si="37"/>
        <v>0</v>
      </c>
      <c r="Z124" s="183"/>
      <c r="AA124" s="184">
        <f t="shared" si="38"/>
        <v>0</v>
      </c>
      <c r="AB124" s="75"/>
      <c r="AC124" s="100">
        <f t="shared" si="39"/>
        <v>0</v>
      </c>
      <c r="AD124" s="107"/>
      <c r="AE124" s="147">
        <f t="shared" si="40"/>
        <v>0</v>
      </c>
      <c r="AF124" s="107"/>
      <c r="AG124" s="147">
        <f t="shared" si="41"/>
        <v>0</v>
      </c>
      <c r="AH124" s="107"/>
      <c r="AI124" s="147">
        <f t="shared" si="42"/>
        <v>0</v>
      </c>
      <c r="AJ124" s="289"/>
      <c r="AK124" s="146">
        <f t="shared" si="43"/>
        <v>0</v>
      </c>
      <c r="AL124" s="289"/>
      <c r="AM124" s="146">
        <f t="shared" si="44"/>
        <v>0</v>
      </c>
      <c r="AN124" s="289"/>
      <c r="AO124" s="146">
        <f t="shared" si="45"/>
        <v>0</v>
      </c>
      <c r="AP124" s="107"/>
      <c r="AQ124" s="147">
        <f t="shared" si="46"/>
        <v>0</v>
      </c>
      <c r="AR124" s="107"/>
      <c r="AS124" s="146">
        <f t="shared" si="47"/>
        <v>0</v>
      </c>
      <c r="AT124" s="107"/>
      <c r="AU124" s="146">
        <f t="shared" si="48"/>
        <v>0</v>
      </c>
      <c r="AV124" s="75"/>
      <c r="AW124" s="100">
        <f t="shared" si="49"/>
        <v>0</v>
      </c>
      <c r="AX124" s="171"/>
      <c r="AY124" s="140">
        <f t="shared" si="50"/>
        <v>0</v>
      </c>
      <c r="AZ124" s="83">
        <f t="shared" si="26"/>
        <v>0</v>
      </c>
    </row>
    <row r="125" spans="1:52" ht="15" customHeight="1">
      <c r="A125" s="91" t="s">
        <v>438</v>
      </c>
      <c r="B125" s="14" t="s">
        <v>66</v>
      </c>
      <c r="C125" s="18" t="s">
        <v>9</v>
      </c>
      <c r="D125" s="19">
        <v>35</v>
      </c>
      <c r="E125" s="20">
        <f t="shared" si="25"/>
        <v>0</v>
      </c>
      <c r="F125" s="75"/>
      <c r="G125" s="100">
        <f t="shared" si="30"/>
        <v>0</v>
      </c>
      <c r="H125" s="107"/>
      <c r="I125" s="147">
        <f t="shared" si="31"/>
        <v>0</v>
      </c>
      <c r="J125" s="214"/>
      <c r="K125" s="147">
        <f t="shared" si="32"/>
        <v>0</v>
      </c>
      <c r="L125" s="214"/>
      <c r="M125" s="147">
        <f t="shared" si="27"/>
        <v>0</v>
      </c>
      <c r="N125" s="214"/>
      <c r="O125" s="147">
        <f t="shared" si="28"/>
        <v>0</v>
      </c>
      <c r="P125" s="75"/>
      <c r="Q125" s="100">
        <f t="shared" si="33"/>
        <v>0</v>
      </c>
      <c r="R125" s="233"/>
      <c r="S125" s="184">
        <f t="shared" si="34"/>
        <v>0</v>
      </c>
      <c r="T125" s="234"/>
      <c r="U125" s="184">
        <f t="shared" si="35"/>
        <v>0</v>
      </c>
      <c r="V125" s="234"/>
      <c r="W125" s="184">
        <f t="shared" si="36"/>
        <v>0</v>
      </c>
      <c r="X125" s="283"/>
      <c r="Y125" s="281">
        <f t="shared" si="37"/>
        <v>0</v>
      </c>
      <c r="Z125" s="183"/>
      <c r="AA125" s="184">
        <f t="shared" si="38"/>
        <v>0</v>
      </c>
      <c r="AB125" s="75"/>
      <c r="AC125" s="100">
        <f t="shared" si="39"/>
        <v>0</v>
      </c>
      <c r="AD125" s="107"/>
      <c r="AE125" s="147">
        <f t="shared" si="40"/>
        <v>0</v>
      </c>
      <c r="AF125" s="107"/>
      <c r="AG125" s="147">
        <f t="shared" si="41"/>
        <v>0</v>
      </c>
      <c r="AH125" s="107"/>
      <c r="AI125" s="147">
        <f t="shared" si="42"/>
        <v>0</v>
      </c>
      <c r="AJ125" s="289"/>
      <c r="AK125" s="146">
        <f t="shared" si="43"/>
        <v>0</v>
      </c>
      <c r="AL125" s="289"/>
      <c r="AM125" s="146">
        <f t="shared" si="44"/>
        <v>0</v>
      </c>
      <c r="AN125" s="289"/>
      <c r="AO125" s="146">
        <f t="shared" si="45"/>
        <v>0</v>
      </c>
      <c r="AP125" s="107"/>
      <c r="AQ125" s="147">
        <f t="shared" si="46"/>
        <v>0</v>
      </c>
      <c r="AR125" s="107"/>
      <c r="AS125" s="146">
        <f t="shared" si="47"/>
        <v>0</v>
      </c>
      <c r="AT125" s="107"/>
      <c r="AU125" s="146">
        <f t="shared" si="48"/>
        <v>0</v>
      </c>
      <c r="AV125" s="75"/>
      <c r="AW125" s="100">
        <f t="shared" si="49"/>
        <v>0</v>
      </c>
      <c r="AX125" s="171"/>
      <c r="AY125" s="140">
        <f t="shared" si="50"/>
        <v>0</v>
      </c>
      <c r="AZ125" s="83">
        <f t="shared" si="26"/>
        <v>0</v>
      </c>
    </row>
    <row r="126" spans="1:52" ht="15" customHeight="1">
      <c r="A126" s="91" t="s">
        <v>442</v>
      </c>
      <c r="B126" s="14" t="s">
        <v>66</v>
      </c>
      <c r="C126" s="18" t="s">
        <v>4</v>
      </c>
      <c r="D126" s="19">
        <v>140</v>
      </c>
      <c r="E126" s="20">
        <f t="shared" si="25"/>
        <v>0</v>
      </c>
      <c r="F126" s="75"/>
      <c r="G126" s="100">
        <f t="shared" si="30"/>
        <v>0</v>
      </c>
      <c r="H126" s="107"/>
      <c r="I126" s="147">
        <f t="shared" si="31"/>
        <v>0</v>
      </c>
      <c r="J126" s="214"/>
      <c r="K126" s="147">
        <f t="shared" si="32"/>
        <v>0</v>
      </c>
      <c r="L126" s="214"/>
      <c r="M126" s="147">
        <f t="shared" si="27"/>
        <v>0</v>
      </c>
      <c r="N126" s="214"/>
      <c r="O126" s="147">
        <f t="shared" si="28"/>
        <v>0</v>
      </c>
      <c r="P126" s="75"/>
      <c r="Q126" s="100">
        <f t="shared" si="33"/>
        <v>0</v>
      </c>
      <c r="R126" s="233"/>
      <c r="S126" s="184">
        <f t="shared" si="34"/>
        <v>0</v>
      </c>
      <c r="T126" s="234"/>
      <c r="U126" s="184">
        <f t="shared" si="35"/>
        <v>0</v>
      </c>
      <c r="V126" s="234"/>
      <c r="W126" s="184">
        <f t="shared" si="36"/>
        <v>0</v>
      </c>
      <c r="X126" s="283"/>
      <c r="Y126" s="281">
        <f t="shared" si="37"/>
        <v>0</v>
      </c>
      <c r="Z126" s="183"/>
      <c r="AA126" s="184">
        <f t="shared" si="38"/>
        <v>0</v>
      </c>
      <c r="AB126" s="75"/>
      <c r="AC126" s="100">
        <f t="shared" si="39"/>
        <v>0</v>
      </c>
      <c r="AD126" s="107"/>
      <c r="AE126" s="147">
        <f t="shared" si="40"/>
        <v>0</v>
      </c>
      <c r="AF126" s="107"/>
      <c r="AG126" s="147">
        <f t="shared" si="41"/>
        <v>0</v>
      </c>
      <c r="AH126" s="107"/>
      <c r="AI126" s="147">
        <f t="shared" si="42"/>
        <v>0</v>
      </c>
      <c r="AJ126" s="289"/>
      <c r="AK126" s="146">
        <f t="shared" si="43"/>
        <v>0</v>
      </c>
      <c r="AL126" s="289"/>
      <c r="AM126" s="146">
        <f t="shared" si="44"/>
        <v>0</v>
      </c>
      <c r="AN126" s="289"/>
      <c r="AO126" s="146">
        <f t="shared" si="45"/>
        <v>0</v>
      </c>
      <c r="AP126" s="107"/>
      <c r="AQ126" s="147">
        <f t="shared" si="46"/>
        <v>0</v>
      </c>
      <c r="AR126" s="107"/>
      <c r="AS126" s="146">
        <f t="shared" si="47"/>
        <v>0</v>
      </c>
      <c r="AT126" s="107"/>
      <c r="AU126" s="146">
        <f t="shared" si="48"/>
        <v>0</v>
      </c>
      <c r="AV126" s="75"/>
      <c r="AW126" s="100">
        <f t="shared" si="49"/>
        <v>0</v>
      </c>
      <c r="AX126" s="171"/>
      <c r="AY126" s="140">
        <f t="shared" si="50"/>
        <v>0</v>
      </c>
      <c r="AZ126" s="83">
        <f t="shared" si="26"/>
        <v>0</v>
      </c>
    </row>
    <row r="127" spans="1:52" ht="15" customHeight="1">
      <c r="A127" s="91" t="s">
        <v>447</v>
      </c>
      <c r="B127" s="14" t="s">
        <v>66</v>
      </c>
      <c r="C127" s="18" t="s">
        <v>9</v>
      </c>
      <c r="D127" s="19">
        <v>35</v>
      </c>
      <c r="E127" s="20">
        <f t="shared" si="25"/>
        <v>0</v>
      </c>
      <c r="F127" s="75"/>
      <c r="G127" s="100">
        <f t="shared" si="30"/>
        <v>0</v>
      </c>
      <c r="H127" s="107"/>
      <c r="I127" s="147">
        <f t="shared" si="31"/>
        <v>0</v>
      </c>
      <c r="J127" s="214"/>
      <c r="K127" s="147">
        <f t="shared" si="32"/>
        <v>0</v>
      </c>
      <c r="L127" s="214"/>
      <c r="M127" s="147">
        <f t="shared" si="27"/>
        <v>0</v>
      </c>
      <c r="N127" s="214"/>
      <c r="O127" s="147">
        <f t="shared" si="28"/>
        <v>0</v>
      </c>
      <c r="P127" s="75"/>
      <c r="Q127" s="100">
        <f t="shared" si="33"/>
        <v>0</v>
      </c>
      <c r="R127" s="233"/>
      <c r="S127" s="184">
        <f t="shared" si="34"/>
        <v>0</v>
      </c>
      <c r="T127" s="234"/>
      <c r="U127" s="184">
        <f t="shared" si="35"/>
        <v>0</v>
      </c>
      <c r="V127" s="234"/>
      <c r="W127" s="184">
        <f t="shared" si="36"/>
        <v>0</v>
      </c>
      <c r="X127" s="283"/>
      <c r="Y127" s="281">
        <f t="shared" si="37"/>
        <v>0</v>
      </c>
      <c r="Z127" s="183"/>
      <c r="AA127" s="184">
        <f t="shared" si="38"/>
        <v>0</v>
      </c>
      <c r="AB127" s="75"/>
      <c r="AC127" s="100">
        <f t="shared" si="39"/>
        <v>0</v>
      </c>
      <c r="AD127" s="107"/>
      <c r="AE127" s="147">
        <f t="shared" si="40"/>
        <v>0</v>
      </c>
      <c r="AF127" s="107"/>
      <c r="AG127" s="147">
        <f t="shared" si="41"/>
        <v>0</v>
      </c>
      <c r="AH127" s="107"/>
      <c r="AI127" s="147">
        <f t="shared" si="42"/>
        <v>0</v>
      </c>
      <c r="AJ127" s="289"/>
      <c r="AK127" s="146">
        <f t="shared" si="43"/>
        <v>0</v>
      </c>
      <c r="AL127" s="289"/>
      <c r="AM127" s="146">
        <f t="shared" si="44"/>
        <v>0</v>
      </c>
      <c r="AN127" s="289"/>
      <c r="AO127" s="146">
        <f t="shared" si="45"/>
        <v>0</v>
      </c>
      <c r="AP127" s="107"/>
      <c r="AQ127" s="147">
        <f t="shared" si="46"/>
        <v>0</v>
      </c>
      <c r="AR127" s="107"/>
      <c r="AS127" s="146">
        <f t="shared" si="47"/>
        <v>0</v>
      </c>
      <c r="AT127" s="107"/>
      <c r="AU127" s="146">
        <f t="shared" si="48"/>
        <v>0</v>
      </c>
      <c r="AV127" s="75"/>
      <c r="AW127" s="100">
        <f t="shared" si="49"/>
        <v>0</v>
      </c>
      <c r="AX127" s="171"/>
      <c r="AY127" s="140">
        <f t="shared" si="50"/>
        <v>0</v>
      </c>
      <c r="AZ127" s="83">
        <f t="shared" si="26"/>
        <v>0</v>
      </c>
    </row>
    <row r="128" spans="1:52" ht="15" customHeight="1">
      <c r="A128" s="91" t="s">
        <v>465</v>
      </c>
      <c r="B128" s="14" t="s">
        <v>66</v>
      </c>
      <c r="C128" s="18" t="s">
        <v>7</v>
      </c>
      <c r="D128" s="19">
        <v>75</v>
      </c>
      <c r="E128" s="20">
        <f t="shared" si="25"/>
        <v>0</v>
      </c>
      <c r="F128" s="75"/>
      <c r="G128" s="100">
        <f t="shared" si="30"/>
        <v>0</v>
      </c>
      <c r="H128" s="107"/>
      <c r="I128" s="147">
        <f t="shared" si="31"/>
        <v>0</v>
      </c>
      <c r="J128" s="214"/>
      <c r="K128" s="147">
        <f t="shared" si="32"/>
        <v>0</v>
      </c>
      <c r="L128" s="214"/>
      <c r="M128" s="147">
        <f t="shared" si="27"/>
        <v>0</v>
      </c>
      <c r="N128" s="214"/>
      <c r="O128" s="147">
        <f t="shared" si="28"/>
        <v>0</v>
      </c>
      <c r="P128" s="75"/>
      <c r="Q128" s="100">
        <f t="shared" si="33"/>
        <v>0</v>
      </c>
      <c r="R128" s="233"/>
      <c r="S128" s="184">
        <f t="shared" si="34"/>
        <v>0</v>
      </c>
      <c r="T128" s="234"/>
      <c r="U128" s="184">
        <f t="shared" si="35"/>
        <v>0</v>
      </c>
      <c r="V128" s="234"/>
      <c r="W128" s="184">
        <f t="shared" si="36"/>
        <v>0</v>
      </c>
      <c r="X128" s="283"/>
      <c r="Y128" s="281">
        <f t="shared" si="37"/>
        <v>0</v>
      </c>
      <c r="Z128" s="183"/>
      <c r="AA128" s="184">
        <f t="shared" si="38"/>
        <v>0</v>
      </c>
      <c r="AB128" s="75"/>
      <c r="AC128" s="100">
        <f t="shared" si="39"/>
        <v>0</v>
      </c>
      <c r="AD128" s="107"/>
      <c r="AE128" s="147">
        <f t="shared" si="40"/>
        <v>0</v>
      </c>
      <c r="AF128" s="107"/>
      <c r="AG128" s="147">
        <f t="shared" si="41"/>
        <v>0</v>
      </c>
      <c r="AH128" s="107"/>
      <c r="AI128" s="147">
        <f t="shared" si="42"/>
        <v>0</v>
      </c>
      <c r="AJ128" s="289"/>
      <c r="AK128" s="146">
        <f t="shared" si="43"/>
        <v>0</v>
      </c>
      <c r="AL128" s="289"/>
      <c r="AM128" s="146">
        <f t="shared" si="44"/>
        <v>0</v>
      </c>
      <c r="AN128" s="289"/>
      <c r="AO128" s="146">
        <f t="shared" si="45"/>
        <v>0</v>
      </c>
      <c r="AP128" s="107"/>
      <c r="AQ128" s="147">
        <f t="shared" si="46"/>
        <v>0</v>
      </c>
      <c r="AR128" s="107"/>
      <c r="AS128" s="146">
        <f t="shared" si="47"/>
        <v>0</v>
      </c>
      <c r="AT128" s="107"/>
      <c r="AU128" s="146">
        <f t="shared" si="48"/>
        <v>0</v>
      </c>
      <c r="AV128" s="75"/>
      <c r="AW128" s="100">
        <f t="shared" si="49"/>
        <v>0</v>
      </c>
      <c r="AX128" s="171"/>
      <c r="AY128" s="140">
        <f t="shared" si="50"/>
        <v>0</v>
      </c>
      <c r="AZ128" s="83">
        <f t="shared" si="26"/>
        <v>0</v>
      </c>
    </row>
    <row r="129" spans="1:53" ht="15" customHeight="1">
      <c r="A129" s="91" t="s">
        <v>450</v>
      </c>
      <c r="B129" s="14" t="s">
        <v>66</v>
      </c>
      <c r="C129" s="18" t="s">
        <v>8</v>
      </c>
      <c r="D129" s="19">
        <v>60</v>
      </c>
      <c r="E129" s="20">
        <f t="shared" si="25"/>
        <v>0</v>
      </c>
      <c r="F129" s="75"/>
      <c r="G129" s="100">
        <f t="shared" si="30"/>
        <v>0</v>
      </c>
      <c r="H129" s="107"/>
      <c r="I129" s="147">
        <f t="shared" si="31"/>
        <v>0</v>
      </c>
      <c r="J129" s="214"/>
      <c r="K129" s="147">
        <f t="shared" si="32"/>
        <v>0</v>
      </c>
      <c r="L129" s="214"/>
      <c r="M129" s="147">
        <f t="shared" si="27"/>
        <v>0</v>
      </c>
      <c r="N129" s="214"/>
      <c r="O129" s="147">
        <f t="shared" si="28"/>
        <v>0</v>
      </c>
      <c r="P129" s="75"/>
      <c r="Q129" s="100">
        <f t="shared" si="33"/>
        <v>0</v>
      </c>
      <c r="R129" s="233"/>
      <c r="S129" s="184">
        <f t="shared" si="34"/>
        <v>0</v>
      </c>
      <c r="T129" s="234"/>
      <c r="U129" s="184">
        <f t="shared" si="35"/>
        <v>0</v>
      </c>
      <c r="V129" s="234"/>
      <c r="W129" s="184">
        <f t="shared" si="36"/>
        <v>0</v>
      </c>
      <c r="X129" s="283"/>
      <c r="Y129" s="281">
        <f t="shared" si="37"/>
        <v>0</v>
      </c>
      <c r="Z129" s="183"/>
      <c r="AA129" s="184">
        <f t="shared" si="38"/>
        <v>0</v>
      </c>
      <c r="AB129" s="75"/>
      <c r="AC129" s="100">
        <f t="shared" si="39"/>
        <v>0</v>
      </c>
      <c r="AD129" s="107"/>
      <c r="AE129" s="147">
        <f t="shared" si="40"/>
        <v>0</v>
      </c>
      <c r="AF129" s="107"/>
      <c r="AG129" s="147">
        <f t="shared" si="41"/>
        <v>0</v>
      </c>
      <c r="AH129" s="107"/>
      <c r="AI129" s="147">
        <f t="shared" si="42"/>
        <v>0</v>
      </c>
      <c r="AJ129" s="289"/>
      <c r="AK129" s="146">
        <f t="shared" si="43"/>
        <v>0</v>
      </c>
      <c r="AL129" s="289"/>
      <c r="AM129" s="146">
        <f t="shared" si="44"/>
        <v>0</v>
      </c>
      <c r="AN129" s="289"/>
      <c r="AO129" s="146">
        <f t="shared" si="45"/>
        <v>0</v>
      </c>
      <c r="AP129" s="107"/>
      <c r="AQ129" s="147">
        <f t="shared" si="46"/>
        <v>0</v>
      </c>
      <c r="AR129" s="107"/>
      <c r="AS129" s="146">
        <f t="shared" si="47"/>
        <v>0</v>
      </c>
      <c r="AT129" s="107"/>
      <c r="AU129" s="146">
        <f t="shared" si="48"/>
        <v>0</v>
      </c>
      <c r="AV129" s="75"/>
      <c r="AW129" s="100">
        <f t="shared" si="49"/>
        <v>0</v>
      </c>
      <c r="AX129" s="171"/>
      <c r="AY129" s="140">
        <f t="shared" si="50"/>
        <v>0</v>
      </c>
      <c r="AZ129" s="83">
        <f t="shared" si="26"/>
        <v>0</v>
      </c>
    </row>
    <row r="130" spans="1:53" ht="15" customHeight="1">
      <c r="A130" s="91" t="s">
        <v>452</v>
      </c>
      <c r="B130" s="14" t="s">
        <v>66</v>
      </c>
      <c r="C130" s="18" t="s">
        <v>8</v>
      </c>
      <c r="D130" s="19">
        <v>60</v>
      </c>
      <c r="E130" s="20">
        <f t="shared" si="25"/>
        <v>0</v>
      </c>
      <c r="F130" s="75"/>
      <c r="G130" s="100">
        <f t="shared" si="30"/>
        <v>0</v>
      </c>
      <c r="H130" s="107"/>
      <c r="I130" s="147">
        <f t="shared" si="31"/>
        <v>0</v>
      </c>
      <c r="J130" s="214"/>
      <c r="K130" s="147">
        <f t="shared" si="32"/>
        <v>0</v>
      </c>
      <c r="L130" s="214"/>
      <c r="M130" s="147">
        <f t="shared" si="27"/>
        <v>0</v>
      </c>
      <c r="N130" s="214"/>
      <c r="O130" s="147">
        <f t="shared" si="28"/>
        <v>0</v>
      </c>
      <c r="P130" s="75"/>
      <c r="Q130" s="100">
        <f t="shared" si="33"/>
        <v>0</v>
      </c>
      <c r="R130" s="233"/>
      <c r="S130" s="184">
        <f t="shared" si="34"/>
        <v>0</v>
      </c>
      <c r="T130" s="234"/>
      <c r="U130" s="184">
        <f t="shared" si="35"/>
        <v>0</v>
      </c>
      <c r="V130" s="234"/>
      <c r="W130" s="184">
        <f t="shared" si="36"/>
        <v>0</v>
      </c>
      <c r="X130" s="283"/>
      <c r="Y130" s="281">
        <f t="shared" si="37"/>
        <v>0</v>
      </c>
      <c r="Z130" s="183"/>
      <c r="AA130" s="184">
        <f t="shared" si="38"/>
        <v>0</v>
      </c>
      <c r="AB130" s="75"/>
      <c r="AC130" s="100">
        <f t="shared" si="39"/>
        <v>0</v>
      </c>
      <c r="AD130" s="107"/>
      <c r="AE130" s="147">
        <f t="shared" si="40"/>
        <v>0</v>
      </c>
      <c r="AF130" s="107"/>
      <c r="AG130" s="147">
        <f t="shared" si="41"/>
        <v>0</v>
      </c>
      <c r="AH130" s="107"/>
      <c r="AI130" s="147">
        <f t="shared" si="42"/>
        <v>0</v>
      </c>
      <c r="AJ130" s="289"/>
      <c r="AK130" s="146">
        <f t="shared" si="43"/>
        <v>0</v>
      </c>
      <c r="AL130" s="289"/>
      <c r="AM130" s="146">
        <f t="shared" si="44"/>
        <v>0</v>
      </c>
      <c r="AN130" s="289"/>
      <c r="AO130" s="146">
        <f t="shared" si="45"/>
        <v>0</v>
      </c>
      <c r="AP130" s="107"/>
      <c r="AQ130" s="147">
        <f t="shared" si="46"/>
        <v>0</v>
      </c>
      <c r="AR130" s="107"/>
      <c r="AS130" s="146">
        <f t="shared" si="47"/>
        <v>0</v>
      </c>
      <c r="AT130" s="107"/>
      <c r="AU130" s="146">
        <f t="shared" si="48"/>
        <v>0</v>
      </c>
      <c r="AV130" s="75"/>
      <c r="AW130" s="100">
        <f t="shared" si="49"/>
        <v>0</v>
      </c>
      <c r="AX130" s="171"/>
      <c r="AY130" s="140">
        <f t="shared" si="50"/>
        <v>0</v>
      </c>
      <c r="AZ130" s="83">
        <f t="shared" si="26"/>
        <v>0</v>
      </c>
    </row>
    <row r="131" spans="1:53" ht="15" customHeight="1">
      <c r="A131" s="91" t="s">
        <v>464</v>
      </c>
      <c r="B131" s="14" t="s">
        <v>66</v>
      </c>
      <c r="C131" s="18" t="s">
        <v>7</v>
      </c>
      <c r="D131" s="19">
        <v>75</v>
      </c>
      <c r="E131" s="20">
        <f t="shared" si="25"/>
        <v>49.25</v>
      </c>
      <c r="F131" s="75"/>
      <c r="G131" s="100">
        <f t="shared" si="30"/>
        <v>0</v>
      </c>
      <c r="H131" s="107"/>
      <c r="I131" s="147">
        <f t="shared" si="31"/>
        <v>0</v>
      </c>
      <c r="J131" s="214"/>
      <c r="K131" s="147">
        <f t="shared" si="32"/>
        <v>0</v>
      </c>
      <c r="L131" s="214"/>
      <c r="M131" s="147">
        <f t="shared" si="27"/>
        <v>0</v>
      </c>
      <c r="N131" s="214"/>
      <c r="O131" s="147">
        <f t="shared" si="28"/>
        <v>0</v>
      </c>
      <c r="P131" s="75"/>
      <c r="Q131" s="100">
        <f t="shared" si="33"/>
        <v>0</v>
      </c>
      <c r="R131" s="233"/>
      <c r="S131" s="184">
        <f t="shared" si="34"/>
        <v>0</v>
      </c>
      <c r="T131" s="234"/>
      <c r="U131" s="184">
        <f t="shared" si="35"/>
        <v>0</v>
      </c>
      <c r="V131" s="234">
        <v>49.25</v>
      </c>
      <c r="W131" s="184">
        <f t="shared" si="36"/>
        <v>3693.75</v>
      </c>
      <c r="X131" s="283"/>
      <c r="Y131" s="281">
        <f t="shared" si="37"/>
        <v>0</v>
      </c>
      <c r="Z131" s="183"/>
      <c r="AA131" s="184">
        <f t="shared" si="38"/>
        <v>0</v>
      </c>
      <c r="AB131" s="75"/>
      <c r="AC131" s="100">
        <f t="shared" si="39"/>
        <v>0</v>
      </c>
      <c r="AD131" s="107"/>
      <c r="AE131" s="147">
        <f t="shared" si="40"/>
        <v>0</v>
      </c>
      <c r="AF131" s="107"/>
      <c r="AG131" s="147">
        <f t="shared" si="41"/>
        <v>0</v>
      </c>
      <c r="AH131" s="107"/>
      <c r="AI131" s="147">
        <f t="shared" si="42"/>
        <v>0</v>
      </c>
      <c r="AJ131" s="289"/>
      <c r="AK131" s="146">
        <f t="shared" si="43"/>
        <v>0</v>
      </c>
      <c r="AL131" s="289"/>
      <c r="AM131" s="146">
        <f t="shared" si="44"/>
        <v>0</v>
      </c>
      <c r="AN131" s="289"/>
      <c r="AO131" s="146">
        <f t="shared" si="45"/>
        <v>0</v>
      </c>
      <c r="AP131" s="107"/>
      <c r="AQ131" s="147">
        <f t="shared" si="46"/>
        <v>0</v>
      </c>
      <c r="AR131" s="107"/>
      <c r="AS131" s="146">
        <f t="shared" si="47"/>
        <v>0</v>
      </c>
      <c r="AT131" s="107"/>
      <c r="AU131" s="146">
        <f t="shared" si="48"/>
        <v>0</v>
      </c>
      <c r="AV131" s="75"/>
      <c r="AW131" s="100">
        <f t="shared" si="49"/>
        <v>0</v>
      </c>
      <c r="AX131" s="171"/>
      <c r="AY131" s="140">
        <f t="shared" si="50"/>
        <v>0</v>
      </c>
      <c r="AZ131" s="83">
        <f t="shared" si="26"/>
        <v>3693.75</v>
      </c>
    </row>
    <row r="132" spans="1:53" ht="15" customHeight="1">
      <c r="A132" s="91" t="s">
        <v>474</v>
      </c>
      <c r="B132" s="14" t="s">
        <v>66</v>
      </c>
      <c r="C132" s="18" t="s">
        <v>5</v>
      </c>
      <c r="D132" s="19">
        <v>118</v>
      </c>
      <c r="E132" s="20">
        <f t="shared" si="25"/>
        <v>0</v>
      </c>
      <c r="F132" s="75"/>
      <c r="G132" s="100">
        <f t="shared" si="30"/>
        <v>0</v>
      </c>
      <c r="H132" s="107"/>
      <c r="I132" s="147">
        <f t="shared" si="31"/>
        <v>0</v>
      </c>
      <c r="J132" s="214"/>
      <c r="K132" s="147">
        <f t="shared" si="32"/>
        <v>0</v>
      </c>
      <c r="L132" s="214"/>
      <c r="M132" s="147">
        <f t="shared" si="27"/>
        <v>0</v>
      </c>
      <c r="N132" s="214"/>
      <c r="O132" s="147">
        <f t="shared" si="28"/>
        <v>0</v>
      </c>
      <c r="P132" s="75"/>
      <c r="Q132" s="100">
        <f t="shared" si="33"/>
        <v>0</v>
      </c>
      <c r="R132" s="233"/>
      <c r="S132" s="184">
        <f t="shared" si="34"/>
        <v>0</v>
      </c>
      <c r="T132" s="234"/>
      <c r="U132" s="184">
        <f t="shared" si="35"/>
        <v>0</v>
      </c>
      <c r="V132" s="234"/>
      <c r="W132" s="184">
        <f t="shared" si="36"/>
        <v>0</v>
      </c>
      <c r="X132" s="283"/>
      <c r="Y132" s="281">
        <f t="shared" si="37"/>
        <v>0</v>
      </c>
      <c r="Z132" s="183"/>
      <c r="AA132" s="184">
        <f t="shared" si="38"/>
        <v>0</v>
      </c>
      <c r="AB132" s="75"/>
      <c r="AC132" s="100">
        <f t="shared" si="39"/>
        <v>0</v>
      </c>
      <c r="AD132" s="107"/>
      <c r="AE132" s="147">
        <f t="shared" si="40"/>
        <v>0</v>
      </c>
      <c r="AF132" s="107"/>
      <c r="AG132" s="147">
        <f t="shared" si="41"/>
        <v>0</v>
      </c>
      <c r="AH132" s="107"/>
      <c r="AI132" s="147">
        <f t="shared" si="42"/>
        <v>0</v>
      </c>
      <c r="AJ132" s="289"/>
      <c r="AK132" s="146">
        <f t="shared" si="43"/>
        <v>0</v>
      </c>
      <c r="AL132" s="289"/>
      <c r="AM132" s="146">
        <f t="shared" si="44"/>
        <v>0</v>
      </c>
      <c r="AN132" s="289"/>
      <c r="AO132" s="146">
        <f t="shared" si="45"/>
        <v>0</v>
      </c>
      <c r="AP132" s="107"/>
      <c r="AQ132" s="147">
        <f t="shared" si="46"/>
        <v>0</v>
      </c>
      <c r="AR132" s="107"/>
      <c r="AS132" s="146">
        <f t="shared" si="47"/>
        <v>0</v>
      </c>
      <c r="AT132" s="107"/>
      <c r="AU132" s="146">
        <f t="shared" si="48"/>
        <v>0</v>
      </c>
      <c r="AV132" s="75"/>
      <c r="AW132" s="100">
        <f t="shared" si="49"/>
        <v>0</v>
      </c>
      <c r="AX132" s="171"/>
      <c r="AY132" s="140">
        <f t="shared" si="50"/>
        <v>0</v>
      </c>
      <c r="AZ132" s="83">
        <f t="shared" si="26"/>
        <v>0</v>
      </c>
    </row>
    <row r="133" spans="1:53" ht="15" customHeight="1">
      <c r="A133" s="91" t="s">
        <v>476</v>
      </c>
      <c r="B133" s="14" t="s">
        <v>66</v>
      </c>
      <c r="C133" s="18" t="s">
        <v>8</v>
      </c>
      <c r="D133" s="19">
        <v>60</v>
      </c>
      <c r="E133" s="20">
        <f t="shared" si="25"/>
        <v>0</v>
      </c>
      <c r="F133" s="75"/>
      <c r="G133" s="100">
        <f t="shared" si="30"/>
        <v>0</v>
      </c>
      <c r="H133" s="107"/>
      <c r="I133" s="147">
        <f t="shared" si="31"/>
        <v>0</v>
      </c>
      <c r="J133" s="214"/>
      <c r="K133" s="147">
        <f t="shared" si="32"/>
        <v>0</v>
      </c>
      <c r="L133" s="214"/>
      <c r="M133" s="147">
        <f t="shared" si="27"/>
        <v>0</v>
      </c>
      <c r="N133" s="214"/>
      <c r="O133" s="147">
        <f t="shared" si="28"/>
        <v>0</v>
      </c>
      <c r="P133" s="75"/>
      <c r="Q133" s="100">
        <f t="shared" si="33"/>
        <v>0</v>
      </c>
      <c r="R133" s="233"/>
      <c r="S133" s="184">
        <f t="shared" si="34"/>
        <v>0</v>
      </c>
      <c r="T133" s="234"/>
      <c r="U133" s="184">
        <f t="shared" si="35"/>
        <v>0</v>
      </c>
      <c r="V133" s="234"/>
      <c r="W133" s="184">
        <f t="shared" si="36"/>
        <v>0</v>
      </c>
      <c r="X133" s="283"/>
      <c r="Y133" s="281">
        <f t="shared" si="37"/>
        <v>0</v>
      </c>
      <c r="Z133" s="183"/>
      <c r="AA133" s="184">
        <f t="shared" si="38"/>
        <v>0</v>
      </c>
      <c r="AB133" s="75"/>
      <c r="AC133" s="100">
        <f t="shared" si="39"/>
        <v>0</v>
      </c>
      <c r="AD133" s="107"/>
      <c r="AE133" s="147">
        <f t="shared" si="40"/>
        <v>0</v>
      </c>
      <c r="AF133" s="107"/>
      <c r="AG133" s="147">
        <f t="shared" si="41"/>
        <v>0</v>
      </c>
      <c r="AH133" s="107"/>
      <c r="AI133" s="147">
        <f t="shared" si="42"/>
        <v>0</v>
      </c>
      <c r="AJ133" s="289"/>
      <c r="AK133" s="146">
        <f t="shared" si="43"/>
        <v>0</v>
      </c>
      <c r="AL133" s="289"/>
      <c r="AM133" s="146">
        <f t="shared" si="44"/>
        <v>0</v>
      </c>
      <c r="AN133" s="289"/>
      <c r="AO133" s="146">
        <f t="shared" si="45"/>
        <v>0</v>
      </c>
      <c r="AP133" s="107"/>
      <c r="AQ133" s="147">
        <f t="shared" si="46"/>
        <v>0</v>
      </c>
      <c r="AR133" s="107"/>
      <c r="AS133" s="146">
        <f t="shared" si="47"/>
        <v>0</v>
      </c>
      <c r="AT133" s="107"/>
      <c r="AU133" s="146">
        <f t="shared" si="48"/>
        <v>0</v>
      </c>
      <c r="AV133" s="75"/>
      <c r="AW133" s="100">
        <f t="shared" si="49"/>
        <v>0</v>
      </c>
      <c r="AX133" s="171"/>
      <c r="AY133" s="140">
        <f t="shared" si="50"/>
        <v>0</v>
      </c>
      <c r="AZ133" s="83">
        <f t="shared" si="26"/>
        <v>0</v>
      </c>
    </row>
    <row r="134" spans="1:53" ht="15" customHeight="1">
      <c r="A134" s="91" t="s">
        <v>482</v>
      </c>
      <c r="B134" s="14" t="s">
        <v>66</v>
      </c>
      <c r="C134" s="18" t="s">
        <v>9</v>
      </c>
      <c r="D134" s="19">
        <v>35</v>
      </c>
      <c r="E134" s="20">
        <f t="shared" si="25"/>
        <v>0</v>
      </c>
      <c r="F134" s="75"/>
      <c r="G134" s="100">
        <f t="shared" si="30"/>
        <v>0</v>
      </c>
      <c r="H134" s="107"/>
      <c r="I134" s="147">
        <f t="shared" si="31"/>
        <v>0</v>
      </c>
      <c r="J134" s="214"/>
      <c r="K134" s="147">
        <f t="shared" si="32"/>
        <v>0</v>
      </c>
      <c r="L134" s="214"/>
      <c r="M134" s="147">
        <f t="shared" si="27"/>
        <v>0</v>
      </c>
      <c r="N134" s="214"/>
      <c r="O134" s="147">
        <f t="shared" si="28"/>
        <v>0</v>
      </c>
      <c r="P134" s="75"/>
      <c r="Q134" s="100">
        <f t="shared" si="33"/>
        <v>0</v>
      </c>
      <c r="R134" s="233"/>
      <c r="S134" s="184">
        <f t="shared" si="34"/>
        <v>0</v>
      </c>
      <c r="T134" s="234"/>
      <c r="U134" s="184">
        <f t="shared" si="35"/>
        <v>0</v>
      </c>
      <c r="V134" s="234"/>
      <c r="W134" s="184">
        <f t="shared" si="36"/>
        <v>0</v>
      </c>
      <c r="X134" s="283"/>
      <c r="Y134" s="281">
        <f t="shared" si="37"/>
        <v>0</v>
      </c>
      <c r="Z134" s="183"/>
      <c r="AA134" s="184">
        <f t="shared" si="38"/>
        <v>0</v>
      </c>
      <c r="AB134" s="75"/>
      <c r="AC134" s="100">
        <f t="shared" si="39"/>
        <v>0</v>
      </c>
      <c r="AD134" s="107"/>
      <c r="AE134" s="147">
        <f t="shared" si="40"/>
        <v>0</v>
      </c>
      <c r="AF134" s="107"/>
      <c r="AG134" s="147">
        <f t="shared" si="41"/>
        <v>0</v>
      </c>
      <c r="AH134" s="107"/>
      <c r="AI134" s="147">
        <f t="shared" si="42"/>
        <v>0</v>
      </c>
      <c r="AJ134" s="289"/>
      <c r="AK134" s="146">
        <f t="shared" si="43"/>
        <v>0</v>
      </c>
      <c r="AL134" s="289"/>
      <c r="AM134" s="146">
        <f t="shared" si="44"/>
        <v>0</v>
      </c>
      <c r="AN134" s="289"/>
      <c r="AO134" s="146">
        <f t="shared" si="45"/>
        <v>0</v>
      </c>
      <c r="AP134" s="107"/>
      <c r="AQ134" s="147">
        <f t="shared" si="46"/>
        <v>0</v>
      </c>
      <c r="AR134" s="107"/>
      <c r="AS134" s="146">
        <f t="shared" si="47"/>
        <v>0</v>
      </c>
      <c r="AT134" s="107"/>
      <c r="AU134" s="146">
        <f t="shared" si="48"/>
        <v>0</v>
      </c>
      <c r="AV134" s="75"/>
      <c r="AW134" s="100">
        <f t="shared" si="49"/>
        <v>0</v>
      </c>
      <c r="AX134" s="171"/>
      <c r="AY134" s="140">
        <f t="shared" si="50"/>
        <v>0</v>
      </c>
      <c r="AZ134" s="83">
        <f t="shared" si="26"/>
        <v>0</v>
      </c>
    </row>
    <row r="135" spans="1:53" ht="15" customHeight="1">
      <c r="A135" s="91" t="s">
        <v>485</v>
      </c>
      <c r="B135" s="14" t="s">
        <v>66</v>
      </c>
      <c r="C135" s="18" t="s">
        <v>6</v>
      </c>
      <c r="D135" s="19">
        <v>100</v>
      </c>
      <c r="E135" s="20">
        <f t="shared" si="25"/>
        <v>0</v>
      </c>
      <c r="F135" s="75"/>
      <c r="G135" s="100">
        <f t="shared" si="30"/>
        <v>0</v>
      </c>
      <c r="H135" s="107"/>
      <c r="I135" s="147">
        <f t="shared" si="31"/>
        <v>0</v>
      </c>
      <c r="J135" s="214"/>
      <c r="K135" s="147">
        <f t="shared" si="32"/>
        <v>0</v>
      </c>
      <c r="L135" s="214"/>
      <c r="M135" s="147">
        <f t="shared" si="27"/>
        <v>0</v>
      </c>
      <c r="N135" s="214"/>
      <c r="O135" s="147">
        <f t="shared" si="28"/>
        <v>0</v>
      </c>
      <c r="P135" s="75"/>
      <c r="Q135" s="100">
        <f t="shared" si="33"/>
        <v>0</v>
      </c>
      <c r="R135" s="233"/>
      <c r="S135" s="184">
        <f t="shared" si="34"/>
        <v>0</v>
      </c>
      <c r="T135" s="234"/>
      <c r="U135" s="184">
        <f t="shared" si="35"/>
        <v>0</v>
      </c>
      <c r="V135" s="234"/>
      <c r="W135" s="184">
        <f t="shared" si="36"/>
        <v>0</v>
      </c>
      <c r="X135" s="283"/>
      <c r="Y135" s="281">
        <f t="shared" si="37"/>
        <v>0</v>
      </c>
      <c r="Z135" s="183"/>
      <c r="AA135" s="184">
        <f t="shared" si="38"/>
        <v>0</v>
      </c>
      <c r="AB135" s="75"/>
      <c r="AC135" s="100">
        <f t="shared" si="39"/>
        <v>0</v>
      </c>
      <c r="AD135" s="107"/>
      <c r="AE135" s="147">
        <f t="shared" si="40"/>
        <v>0</v>
      </c>
      <c r="AF135" s="107"/>
      <c r="AG135" s="147">
        <f t="shared" si="41"/>
        <v>0</v>
      </c>
      <c r="AH135" s="107"/>
      <c r="AI135" s="147">
        <f t="shared" si="42"/>
        <v>0</v>
      </c>
      <c r="AJ135" s="289"/>
      <c r="AK135" s="146">
        <f t="shared" si="43"/>
        <v>0</v>
      </c>
      <c r="AL135" s="289"/>
      <c r="AM135" s="146">
        <f t="shared" si="44"/>
        <v>0</v>
      </c>
      <c r="AN135" s="289"/>
      <c r="AO135" s="146">
        <f t="shared" si="45"/>
        <v>0</v>
      </c>
      <c r="AP135" s="107"/>
      <c r="AQ135" s="147">
        <f t="shared" si="46"/>
        <v>0</v>
      </c>
      <c r="AR135" s="107"/>
      <c r="AS135" s="146">
        <f t="shared" si="47"/>
        <v>0</v>
      </c>
      <c r="AT135" s="107"/>
      <c r="AU135" s="146">
        <f t="shared" si="48"/>
        <v>0</v>
      </c>
      <c r="AV135" s="75"/>
      <c r="AW135" s="100">
        <f t="shared" si="49"/>
        <v>0</v>
      </c>
      <c r="AX135" s="171"/>
      <c r="AY135" s="140">
        <f t="shared" si="50"/>
        <v>0</v>
      </c>
      <c r="AZ135" s="83">
        <f t="shared" si="26"/>
        <v>0</v>
      </c>
    </row>
    <row r="136" spans="1:53" ht="15" customHeight="1">
      <c r="A136" s="91" t="s">
        <v>491</v>
      </c>
      <c r="B136" s="14" t="s">
        <v>66</v>
      </c>
      <c r="C136" s="18" t="s">
        <v>6</v>
      </c>
      <c r="D136" s="19">
        <v>100</v>
      </c>
      <c r="E136" s="20">
        <f t="shared" ref="E136" si="77">F136+H136+J136+L136+N136++V136+Z136+AH136+AP136+P136+R136+T136+AB136+AD136+AF136+AJ136+AV136+AX136+X136+AL136+AN136+AR136+AT136</f>
        <v>1</v>
      </c>
      <c r="F136" s="75"/>
      <c r="G136" s="100">
        <f t="shared" ref="G136" si="78">IF($D136="",0,$D136*F136)</f>
        <v>0</v>
      </c>
      <c r="H136" s="107"/>
      <c r="I136" s="147">
        <f t="shared" ref="I136" si="79">IF($D136="",0,$D136*H136)</f>
        <v>0</v>
      </c>
      <c r="J136" s="214"/>
      <c r="K136" s="147">
        <f t="shared" ref="K136" si="80">IF($D136="",0,$D136*J136)</f>
        <v>0</v>
      </c>
      <c r="L136" s="214"/>
      <c r="M136" s="147">
        <f t="shared" ref="M136" si="81">IF($D136="",0,$D136*L136)</f>
        <v>0</v>
      </c>
      <c r="N136" s="214">
        <v>1</v>
      </c>
      <c r="O136" s="147">
        <f t="shared" ref="O136" si="82">IF($D136="",0,$D136*N136)</f>
        <v>100</v>
      </c>
      <c r="P136" s="75"/>
      <c r="Q136" s="100">
        <f t="shared" ref="Q136" si="83">IF($D136="",0,$D136*P136)</f>
        <v>0</v>
      </c>
      <c r="R136" s="233"/>
      <c r="S136" s="184">
        <f t="shared" ref="S136" si="84">IF($D136="",0,$D136*R136)</f>
        <v>0</v>
      </c>
      <c r="T136" s="234"/>
      <c r="U136" s="184">
        <f t="shared" ref="U136" si="85">IF($D136="",0,$D136*T136)</f>
        <v>0</v>
      </c>
      <c r="V136" s="234"/>
      <c r="W136" s="184">
        <f t="shared" ref="W136" si="86">IF($D136="",0,$D136*V136)</f>
        <v>0</v>
      </c>
      <c r="X136" s="283"/>
      <c r="Y136" s="281">
        <f t="shared" ref="Y136" si="87">IF($D136="",0,$D136*X136)</f>
        <v>0</v>
      </c>
      <c r="Z136" s="183"/>
      <c r="AA136" s="184">
        <f t="shared" ref="AA136" si="88">IF($D136="",0,$D136*Z136)</f>
        <v>0</v>
      </c>
      <c r="AB136" s="75"/>
      <c r="AC136" s="100">
        <f t="shared" ref="AC136" si="89">IF($D136="",0,$D136*AB136)</f>
        <v>0</v>
      </c>
      <c r="AD136" s="107"/>
      <c r="AE136" s="147">
        <f t="shared" ref="AE136" si="90">IF($D136="",0,$D136*AD136)</f>
        <v>0</v>
      </c>
      <c r="AF136" s="107"/>
      <c r="AG136" s="147">
        <f t="shared" ref="AG136" si="91">IF($D136="",0,$D136*AF136)</f>
        <v>0</v>
      </c>
      <c r="AH136" s="107"/>
      <c r="AI136" s="147">
        <f t="shared" ref="AI136" si="92">IF($D136="",0,$D136*AH136)</f>
        <v>0</v>
      </c>
      <c r="AJ136" s="289"/>
      <c r="AK136" s="146">
        <f t="shared" ref="AK136" si="93">IF($D136="",0,$D136*AJ136)</f>
        <v>0</v>
      </c>
      <c r="AL136" s="289"/>
      <c r="AM136" s="146">
        <f t="shared" ref="AM136" si="94">IF($D136="",0,$D136*AL136)</f>
        <v>0</v>
      </c>
      <c r="AN136" s="289"/>
      <c r="AO136" s="146">
        <f t="shared" ref="AO136" si="95">IF($D136="",0,$D136*AN136)</f>
        <v>0</v>
      </c>
      <c r="AP136" s="107"/>
      <c r="AQ136" s="147">
        <f t="shared" ref="AQ136" si="96">IF($D136="",0,$D136*AP136)</f>
        <v>0</v>
      </c>
      <c r="AR136" s="107"/>
      <c r="AS136" s="146">
        <f t="shared" ref="AS136" si="97">IF($D136="",0,$D136*AR136)</f>
        <v>0</v>
      </c>
      <c r="AT136" s="107"/>
      <c r="AU136" s="146">
        <f t="shared" ref="AU136" si="98">IF($D136="",0,$D136*AT136)</f>
        <v>0</v>
      </c>
      <c r="AV136" s="75"/>
      <c r="AW136" s="100">
        <f t="shared" ref="AW136" si="99">IF($D136="",0,$D136*AV136)</f>
        <v>0</v>
      </c>
      <c r="AX136" s="171"/>
      <c r="AY136" s="140">
        <f t="shared" ref="AY136" si="100">IF($D136="",0,$D136*AX136)</f>
        <v>0</v>
      </c>
      <c r="AZ136" s="83">
        <f t="shared" ref="AZ136" si="101">IF(D136="",0,D136*E136)</f>
        <v>100</v>
      </c>
    </row>
    <row r="137" spans="1:53" ht="15" customHeight="1">
      <c r="A137" s="85"/>
      <c r="B137" s="14"/>
      <c r="C137" s="18"/>
      <c r="D137" s="19"/>
      <c r="E137" s="20">
        <f t="shared" si="25"/>
        <v>0</v>
      </c>
      <c r="F137" s="75"/>
      <c r="G137" s="100">
        <f t="shared" si="30"/>
        <v>0</v>
      </c>
      <c r="H137" s="107"/>
      <c r="I137" s="147">
        <f t="shared" si="31"/>
        <v>0</v>
      </c>
      <c r="J137" s="214"/>
      <c r="K137" s="147">
        <f t="shared" si="32"/>
        <v>0</v>
      </c>
      <c r="L137" s="214"/>
      <c r="M137" s="147">
        <f t="shared" si="27"/>
        <v>0</v>
      </c>
      <c r="N137" s="214"/>
      <c r="O137" s="147">
        <f t="shared" si="28"/>
        <v>0</v>
      </c>
      <c r="P137" s="75"/>
      <c r="Q137" s="100">
        <f t="shared" si="33"/>
        <v>0</v>
      </c>
      <c r="R137" s="233"/>
      <c r="S137" s="184">
        <f t="shared" si="34"/>
        <v>0</v>
      </c>
      <c r="T137" s="234"/>
      <c r="U137" s="184">
        <f t="shared" si="35"/>
        <v>0</v>
      </c>
      <c r="V137" s="234"/>
      <c r="W137" s="184">
        <f t="shared" si="36"/>
        <v>0</v>
      </c>
      <c r="X137" s="283"/>
      <c r="Y137" s="281">
        <f t="shared" si="37"/>
        <v>0</v>
      </c>
      <c r="Z137" s="183"/>
      <c r="AA137" s="184">
        <f t="shared" si="38"/>
        <v>0</v>
      </c>
      <c r="AB137" s="75"/>
      <c r="AC137" s="100">
        <f t="shared" si="39"/>
        <v>0</v>
      </c>
      <c r="AD137" s="107"/>
      <c r="AE137" s="147">
        <f t="shared" si="40"/>
        <v>0</v>
      </c>
      <c r="AF137" s="107"/>
      <c r="AG137" s="147">
        <f t="shared" si="41"/>
        <v>0</v>
      </c>
      <c r="AH137" s="107"/>
      <c r="AI137" s="147">
        <f t="shared" si="42"/>
        <v>0</v>
      </c>
      <c r="AJ137" s="289"/>
      <c r="AK137" s="146">
        <f t="shared" si="43"/>
        <v>0</v>
      </c>
      <c r="AL137" s="289"/>
      <c r="AM137" s="146">
        <f t="shared" si="44"/>
        <v>0</v>
      </c>
      <c r="AN137" s="288"/>
      <c r="AO137" s="146">
        <f t="shared" si="45"/>
        <v>0</v>
      </c>
      <c r="AP137" s="107"/>
      <c r="AQ137" s="147">
        <f t="shared" si="46"/>
        <v>0</v>
      </c>
      <c r="AR137" s="107"/>
      <c r="AS137" s="146">
        <f t="shared" si="47"/>
        <v>0</v>
      </c>
      <c r="AT137" s="107"/>
      <c r="AU137" s="146">
        <f t="shared" si="48"/>
        <v>0</v>
      </c>
      <c r="AV137" s="75"/>
      <c r="AW137" s="100">
        <f t="shared" si="49"/>
        <v>0</v>
      </c>
      <c r="AX137" s="171"/>
      <c r="AY137" s="140">
        <f t="shared" si="50"/>
        <v>0</v>
      </c>
      <c r="AZ137" s="83">
        <f t="shared" si="26"/>
        <v>0</v>
      </c>
    </row>
    <row r="138" spans="1:53" s="62" customFormat="1" ht="15" customHeight="1">
      <c r="A138" s="86"/>
      <c r="C138" s="63" t="s">
        <v>155</v>
      </c>
      <c r="D138" s="57"/>
      <c r="E138" s="20">
        <f t="shared" ref="E138" si="102">F138+H138+J138+L138+N138++V138+Z138+AH138+AP138+P138+R138+T138+AB138+AD138+AF138+AJ138+AV138+AX138+X138+AL138+AN138</f>
        <v>262</v>
      </c>
      <c r="F138" s="76">
        <f>SUM(F12:F137)</f>
        <v>0</v>
      </c>
      <c r="G138" s="77"/>
      <c r="H138" s="154">
        <f>SUM(H12:H137)</f>
        <v>0</v>
      </c>
      <c r="I138" s="155"/>
      <c r="J138" s="207">
        <f>SUM(J12:J137)</f>
        <v>0</v>
      </c>
      <c r="K138" s="207"/>
      <c r="L138" s="290">
        <f>SUM(L12:L137)</f>
        <v>0</v>
      </c>
      <c r="M138" s="207"/>
      <c r="N138" s="290">
        <f>SUM(N12:N137)</f>
        <v>60.25</v>
      </c>
      <c r="O138" s="207"/>
      <c r="P138" s="76">
        <f>SUM(P12:P137)</f>
        <v>0</v>
      </c>
      <c r="Q138" s="77"/>
      <c r="R138" s="185">
        <f>SUM(R12:R137)</f>
        <v>0</v>
      </c>
      <c r="S138" s="186"/>
      <c r="T138" s="212">
        <f>SUM(T12:T137)</f>
        <v>0</v>
      </c>
      <c r="U138" s="212"/>
      <c r="V138" s="279">
        <f>SUM(V12:V137)</f>
        <v>61.25</v>
      </c>
      <c r="W138" s="212"/>
      <c r="X138" s="284">
        <f>SUM(X12:X137)</f>
        <v>19</v>
      </c>
      <c r="Y138" s="212"/>
      <c r="Z138" s="279">
        <f>SUM(Z12:Z137)</f>
        <v>0</v>
      </c>
      <c r="AA138" s="212"/>
      <c r="AB138" s="76">
        <f>SUM(AB12:AB137)</f>
        <v>0</v>
      </c>
      <c r="AC138" s="77"/>
      <c r="AD138" s="154">
        <f>SUM(AD12:AD137)</f>
        <v>0</v>
      </c>
      <c r="AE138" s="155"/>
      <c r="AF138" s="154">
        <f>SUM(AF12:AF137)</f>
        <v>0</v>
      </c>
      <c r="AG138" s="155"/>
      <c r="AH138" s="285">
        <f>SUM(AH12:AH137)</f>
        <v>66.5</v>
      </c>
      <c r="AI138" s="155"/>
      <c r="AJ138" s="207">
        <f>SUM(AJ12:AJ137)</f>
        <v>4</v>
      </c>
      <c r="AK138" s="207"/>
      <c r="AL138" s="207">
        <f>SUM(AL12:AL137)</f>
        <v>0</v>
      </c>
      <c r="AM138" s="207"/>
      <c r="AN138" s="207">
        <f>SUM(AN12:AN137)</f>
        <v>5.5</v>
      </c>
      <c r="AO138" s="207"/>
      <c r="AP138" s="285">
        <f>SUM(AP12:AP137)</f>
        <v>45.5</v>
      </c>
      <c r="AQ138" s="155"/>
      <c r="AR138" s="207">
        <f>SUM(AR12:AR137)</f>
        <v>0</v>
      </c>
      <c r="AS138" s="207"/>
      <c r="AT138" s="207">
        <f>SUM(AT12:AT137)</f>
        <v>0</v>
      </c>
      <c r="AU138" s="207"/>
      <c r="AV138" s="76">
        <f>SUM(AV12:AV137)</f>
        <v>0</v>
      </c>
      <c r="AW138" s="77"/>
      <c r="AX138" s="77">
        <f>SUM(AX12:AX137)</f>
        <v>0</v>
      </c>
      <c r="AY138" s="77"/>
      <c r="AZ138" s="77"/>
    </row>
    <row r="139" spans="1:53" ht="9.75" customHeight="1">
      <c r="A139" s="87"/>
      <c r="B139" s="40"/>
      <c r="C139" s="69"/>
      <c r="D139" s="70"/>
      <c r="E139" s="70"/>
      <c r="F139" s="78"/>
      <c r="G139" s="79"/>
      <c r="H139" s="156"/>
      <c r="I139" s="157"/>
      <c r="J139" s="208"/>
      <c r="K139" s="208"/>
      <c r="L139" s="208"/>
      <c r="M139" s="208"/>
      <c r="N139" s="208"/>
      <c r="O139" s="208"/>
      <c r="P139" s="78"/>
      <c r="Q139" s="79"/>
      <c r="R139" s="187"/>
      <c r="S139" s="188"/>
      <c r="T139" s="213"/>
      <c r="U139" s="213"/>
      <c r="V139" s="213"/>
      <c r="W139" s="213"/>
      <c r="X139" s="213"/>
      <c r="Y139" s="213"/>
      <c r="Z139" s="213"/>
      <c r="AA139" s="213"/>
      <c r="AB139" s="78"/>
      <c r="AC139" s="79"/>
      <c r="AD139" s="156"/>
      <c r="AE139" s="157"/>
      <c r="AF139" s="156"/>
      <c r="AG139" s="157"/>
      <c r="AH139" s="156"/>
      <c r="AI139" s="157"/>
      <c r="AJ139" s="208"/>
      <c r="AK139" s="208"/>
      <c r="AL139" s="208"/>
      <c r="AM139" s="208"/>
      <c r="AN139" s="208"/>
      <c r="AO139" s="208"/>
      <c r="AP139" s="156"/>
      <c r="AQ139" s="157"/>
      <c r="AR139" s="208"/>
      <c r="AS139" s="208"/>
      <c r="AT139" s="208"/>
      <c r="AU139" s="208"/>
      <c r="AV139" s="78"/>
      <c r="AW139" s="79"/>
      <c r="AX139" s="70"/>
      <c r="AY139" s="70"/>
      <c r="AZ139" s="70"/>
      <c r="BA139" s="65"/>
    </row>
    <row r="140" spans="1:53" s="14" customFormat="1" ht="15" customHeight="1">
      <c r="A140" s="159"/>
      <c r="B140" s="159"/>
      <c r="C140" s="67" t="s">
        <v>156</v>
      </c>
      <c r="D140" s="160"/>
      <c r="E140" s="161"/>
      <c r="F140" s="80"/>
      <c r="G140" s="81">
        <f ca="1">SUM(G12:G139)</f>
        <v>0</v>
      </c>
      <c r="H140" s="80"/>
      <c r="I140" s="81">
        <f ca="1">SUM(I12:I139)</f>
        <v>0</v>
      </c>
      <c r="J140" s="97"/>
      <c r="K140" s="97">
        <f ca="1">SUM(K12:K139)</f>
        <v>0</v>
      </c>
      <c r="L140" s="97"/>
      <c r="M140" s="305">
        <f ca="1">SUM(M12:M139)</f>
        <v>0</v>
      </c>
      <c r="N140" s="97"/>
      <c r="O140" s="305">
        <f ca="1">SUM(O12:O139)</f>
        <v>6585</v>
      </c>
      <c r="P140" s="80"/>
      <c r="Q140" s="81">
        <f ca="1">SUM(Q12:Q139)</f>
        <v>0</v>
      </c>
      <c r="R140" s="80"/>
      <c r="S140" s="81">
        <f ca="1">SUM(S12:S139)</f>
        <v>0</v>
      </c>
      <c r="T140" s="97"/>
      <c r="U140" s="97">
        <f ca="1">SUM(U12:U139)</f>
        <v>0</v>
      </c>
      <c r="V140" s="97"/>
      <c r="W140" s="305">
        <f ca="1">SUM(W12:W139)</f>
        <v>5033.25</v>
      </c>
      <c r="X140" s="280"/>
      <c r="Y140" s="305">
        <f ca="1">SUM(Y12:Y139)</f>
        <v>2242</v>
      </c>
      <c r="Z140" s="97"/>
      <c r="AA140" s="305">
        <f ca="1">SUM(AA12:AA139)</f>
        <v>0</v>
      </c>
      <c r="AB140" s="80"/>
      <c r="AC140" s="81">
        <f ca="1">SUM(AC12:AC139)</f>
        <v>0</v>
      </c>
      <c r="AD140" s="80"/>
      <c r="AE140" s="81">
        <f ca="1">SUM(AE12:AE139)</f>
        <v>0</v>
      </c>
      <c r="AF140" s="80"/>
      <c r="AG140" s="81">
        <f ca="1">SUM(AG12:AG139)</f>
        <v>0</v>
      </c>
      <c r="AH140" s="80"/>
      <c r="AI140" s="307">
        <f ca="1">SUM(AI12:AI139)</f>
        <v>6350.5</v>
      </c>
      <c r="AJ140" s="305"/>
      <c r="AK140" s="305">
        <f ca="1">SUM(AK12:AK139)</f>
        <v>300</v>
      </c>
      <c r="AL140" s="280"/>
      <c r="AM140" s="305">
        <f ca="1">SUM(AM12:AM139)</f>
        <v>0</v>
      </c>
      <c r="AN140" s="280"/>
      <c r="AO140" s="305">
        <f ca="1">SUM(AO12:AO139)</f>
        <v>412.5</v>
      </c>
      <c r="AP140" s="280"/>
      <c r="AQ140" s="307">
        <f ca="1">SUM(AQ12:AQ139)</f>
        <v>4586</v>
      </c>
      <c r="AR140" s="305"/>
      <c r="AS140" s="305">
        <f ca="1">SUM(AS12:AS139)</f>
        <v>0</v>
      </c>
      <c r="AT140" s="305"/>
      <c r="AU140" s="305">
        <f ca="1">SUM(AU12:AU139)</f>
        <v>0</v>
      </c>
      <c r="AV140" s="80"/>
      <c r="AW140" s="81">
        <f ca="1">SUM(AW12:AW139)</f>
        <v>0</v>
      </c>
      <c r="AX140" s="81"/>
      <c r="AY140" s="81">
        <f ca="1">SUM(AY12:AY139)</f>
        <v>0</v>
      </c>
      <c r="AZ140" s="81">
        <f ca="1">SUM(AZ13:AZ139)</f>
        <v>25509.25</v>
      </c>
    </row>
    <row r="141" spans="1:53">
      <c r="C141" s="41" t="s">
        <v>25</v>
      </c>
      <c r="F141" s="41"/>
      <c r="G141" s="41"/>
      <c r="H141" s="41"/>
      <c r="I141" s="41"/>
      <c r="J141" s="41"/>
      <c r="K141" s="41"/>
      <c r="L141" s="41"/>
      <c r="M141" s="41"/>
      <c r="N141" s="41"/>
      <c r="O141" s="41"/>
      <c r="P141" s="41"/>
      <c r="Q141" s="41"/>
      <c r="R141" s="191"/>
      <c r="S141" s="191"/>
      <c r="T141" s="191"/>
      <c r="U141" s="191"/>
      <c r="V141" s="191"/>
      <c r="W141" s="191"/>
      <c r="X141" s="191"/>
      <c r="Y141" s="191"/>
      <c r="Z141" s="191"/>
      <c r="AA141" s="191"/>
      <c r="AB141" s="41"/>
      <c r="AC141" s="41"/>
      <c r="AD141" s="41"/>
      <c r="AE141" s="41"/>
      <c r="AF141" s="41"/>
      <c r="AG141" s="41"/>
      <c r="AH141" s="41"/>
      <c r="AI141" s="41"/>
      <c r="AJ141" s="41"/>
      <c r="AK141" s="41"/>
      <c r="AL141" s="41"/>
      <c r="AM141" s="41"/>
      <c r="AN141" s="41"/>
      <c r="AO141" s="41"/>
      <c r="AP141" s="41"/>
      <c r="AQ141" s="41"/>
      <c r="AR141" s="41"/>
      <c r="AS141" s="41"/>
      <c r="AT141" s="41"/>
      <c r="AU141" s="41"/>
      <c r="AV141" s="41"/>
      <c r="AW141" s="41"/>
      <c r="AX141" s="41"/>
      <c r="AY141" s="41"/>
      <c r="AZ141" s="42">
        <f ca="1">SUM(G140:AY140)</f>
        <v>25509.25</v>
      </c>
    </row>
    <row r="142" spans="1:53">
      <c r="C142" s="56"/>
      <c r="F142" s="56"/>
      <c r="G142" s="56"/>
      <c r="H142" s="158"/>
      <c r="I142" s="158"/>
      <c r="J142" s="158"/>
      <c r="K142" s="158"/>
      <c r="L142" s="158"/>
      <c r="M142" s="158"/>
      <c r="N142" s="158"/>
      <c r="O142" s="158"/>
      <c r="P142" s="56"/>
      <c r="Q142" s="56"/>
      <c r="R142" s="192"/>
      <c r="S142" s="192"/>
      <c r="T142" s="192"/>
      <c r="U142" s="192"/>
      <c r="V142" s="192"/>
      <c r="W142" s="192"/>
      <c r="X142" s="192"/>
      <c r="Y142" s="192"/>
      <c r="Z142" s="192"/>
      <c r="AA142" s="192"/>
      <c r="AB142" s="56"/>
      <c r="AC142" s="56"/>
      <c r="AD142" s="158"/>
      <c r="AE142" s="158"/>
      <c r="AF142" s="158"/>
      <c r="AG142" s="158"/>
      <c r="AH142" s="158"/>
      <c r="AI142" s="158"/>
      <c r="AJ142" s="158"/>
      <c r="AK142" s="158"/>
      <c r="AL142" s="158"/>
      <c r="AM142" s="158"/>
      <c r="AN142" s="158"/>
      <c r="AO142" s="158"/>
      <c r="AP142" s="158"/>
      <c r="AQ142" s="158"/>
      <c r="AR142" s="158"/>
      <c r="AS142" s="158"/>
      <c r="AT142" s="158"/>
      <c r="AU142" s="158"/>
      <c r="AV142" s="56"/>
      <c r="AW142" s="56"/>
      <c r="AX142" s="56"/>
      <c r="AY142" s="56"/>
    </row>
    <row r="143" spans="1:53">
      <c r="A143" s="218"/>
      <c r="AZ143" s="19"/>
    </row>
    <row r="145" spans="19:52">
      <c r="AZ145" s="19">
        <f ca="1">SUM(F140:AY140)</f>
        <v>25509.25</v>
      </c>
    </row>
    <row r="147" spans="19:52">
      <c r="S147" s="193">
        <f>SUM(S143:S146)</f>
        <v>0</v>
      </c>
    </row>
    <row r="152" spans="19:52">
      <c r="AZ152" s="21">
        <f>SUM(AZ150-AZ149)</f>
        <v>0</v>
      </c>
    </row>
  </sheetData>
  <autoFilter ref="A12:AZ140" xr:uid="{00000000-0009-0000-0000-00005F000000}"/>
  <mergeCells count="25">
    <mergeCell ref="AX10:AY10"/>
    <mergeCell ref="AL10:AM10"/>
    <mergeCell ref="AN10:AO10"/>
    <mergeCell ref="AP10:AQ10"/>
    <mergeCell ref="AR10:AS10"/>
    <mergeCell ref="AT10:AU10"/>
    <mergeCell ref="AV10:AW10"/>
    <mergeCell ref="Z10:AA10"/>
    <mergeCell ref="AB10:AC10"/>
    <mergeCell ref="AD10:AE10"/>
    <mergeCell ref="AF10:AG10"/>
    <mergeCell ref="AH10:AI10"/>
    <mergeCell ref="AJ10:AK10"/>
    <mergeCell ref="N10:O10"/>
    <mergeCell ref="P10:Q10"/>
    <mergeCell ref="R10:S10"/>
    <mergeCell ref="T10:U10"/>
    <mergeCell ref="V10:W10"/>
    <mergeCell ref="X10:Y10"/>
    <mergeCell ref="B6:D6"/>
    <mergeCell ref="B8:D8"/>
    <mergeCell ref="F10:G10"/>
    <mergeCell ref="H10:I10"/>
    <mergeCell ref="J10:K10"/>
    <mergeCell ref="L10:M10"/>
  </mergeCells>
  <dataValidations count="3">
    <dataValidation type="list" allowBlank="1" showInputMessage="1" showErrorMessage="1" sqref="A13:A140" xr:uid="{682E4771-E323-48F1-B638-C8B8C14D5C12}">
      <formula1>Name</formula1>
    </dataValidation>
    <dataValidation type="list" allowBlank="1" showInputMessage="1" showErrorMessage="1" sqref="C12" xr:uid="{5208B2ED-2401-48B8-B0E0-A3D4450ABC45}">
      <formula1>Kategorie</formula1>
    </dataValidation>
    <dataValidation type="list" allowBlank="1" showInputMessage="1" showErrorMessage="1" sqref="D12" xr:uid="{941BC691-CBC9-455D-9F3B-05DBF36AFE3F}">
      <formula1>Jahr</formula1>
    </dataValidation>
  </dataValidations>
  <pageMargins left="0.70866141732283472" right="0.70866141732283472" top="0.78740157480314965" bottom="0.6692913385826772" header="0.39370078740157483" footer="0.35433070866141736"/>
  <pageSetup paperSize="8" scale="46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legacyDrawingHF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>
    <tabColor theme="9" tint="0.39997558519241921"/>
    <pageSetUpPr fitToPage="1"/>
  </sheetPr>
  <dimension ref="A1:BC122"/>
  <sheetViews>
    <sheetView tabSelected="1" showRuler="0" view="pageLayout" topLeftCell="AG86" zoomScaleNormal="110" zoomScaleSheetLayoutView="90" workbookViewId="0">
      <selection activeCell="AP108" sqref="AP108"/>
    </sheetView>
  </sheetViews>
  <sheetFormatPr baseColWidth="10" defaultRowHeight="12.75"/>
  <cols>
    <col min="1" max="1" width="23" customWidth="1"/>
    <col min="2" max="2" width="9.7109375" style="21" customWidth="1"/>
    <col min="3" max="11" width="10.7109375" style="21" customWidth="1"/>
    <col min="12" max="12" width="9.7109375" style="21" customWidth="1"/>
    <col min="13" max="13" width="10.42578125" style="21" customWidth="1"/>
    <col min="14" max="24" width="9.7109375" style="21" customWidth="1"/>
    <col min="25" max="25" width="11.7109375" style="21" customWidth="1"/>
    <col min="26" max="26" width="9.7109375" style="21" customWidth="1"/>
    <col min="27" max="43" width="10.85546875" style="21" customWidth="1"/>
    <col min="44" max="44" width="9.7109375" style="21" customWidth="1"/>
    <col min="45" max="45" width="10.42578125" style="21" customWidth="1"/>
    <col min="46" max="46" width="14" style="21" customWidth="1"/>
    <col min="47" max="50" width="15.140625" style="21" customWidth="1"/>
    <col min="51" max="51" width="13" style="21" customWidth="1"/>
    <col min="52" max="52" width="12.85546875" style="21" customWidth="1"/>
    <col min="53" max="53" width="11.7109375" customWidth="1"/>
  </cols>
  <sheetData>
    <row r="1" spans="1:54" ht="12.75" hidden="1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109"/>
    </row>
    <row r="2" spans="1:54" s="15" customFormat="1" ht="15">
      <c r="A2" s="2" t="s">
        <v>22</v>
      </c>
      <c r="AZ2" s="110"/>
    </row>
    <row r="3" spans="1:54" s="15" customFormat="1" ht="14.25">
      <c r="AZ3" s="110"/>
    </row>
    <row r="4" spans="1:54" s="15" customFormat="1" ht="15">
      <c r="A4" s="2" t="s">
        <v>159</v>
      </c>
      <c r="B4" s="93" t="str">
        <f>IF(Vertragsdaten!B6="","",Vertragsdaten!B6)</f>
        <v>EP SIEP</v>
      </c>
      <c r="C4" s="93"/>
      <c r="D4" s="116"/>
      <c r="E4" s="116"/>
      <c r="F4" s="204"/>
      <c r="G4" s="204"/>
      <c r="H4" s="274"/>
      <c r="I4" s="274"/>
      <c r="J4" s="276"/>
      <c r="K4" s="276"/>
      <c r="L4" s="93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  <c r="AA4" s="59"/>
      <c r="AB4" s="59"/>
      <c r="AC4" s="59"/>
      <c r="AD4" s="59"/>
      <c r="AE4" s="59"/>
      <c r="AF4" s="59"/>
      <c r="AG4" s="59"/>
      <c r="AH4" s="59"/>
      <c r="AI4" s="59"/>
      <c r="AJ4" s="59"/>
      <c r="AK4" s="59"/>
      <c r="AL4" s="59"/>
      <c r="AM4" s="59"/>
      <c r="AN4" s="59"/>
      <c r="AO4" s="59"/>
      <c r="AP4" s="59"/>
      <c r="AQ4" s="59"/>
      <c r="AR4" s="59"/>
      <c r="AS4" s="59"/>
      <c r="AT4" s="59"/>
      <c r="AU4" s="59"/>
      <c r="AV4" s="59"/>
      <c r="AW4" s="59"/>
      <c r="AX4" s="59"/>
      <c r="AY4" s="59"/>
      <c r="AZ4" s="111"/>
    </row>
    <row r="5" spans="1:54" s="15" customFormat="1" ht="8.25" customHeight="1">
      <c r="A5" s="2"/>
      <c r="B5" s="90"/>
      <c r="C5" s="90"/>
      <c r="D5" s="90"/>
      <c r="E5" s="90"/>
      <c r="F5" s="90"/>
      <c r="G5" s="90"/>
      <c r="H5" s="90"/>
      <c r="I5" s="90"/>
      <c r="J5" s="90"/>
      <c r="K5" s="90"/>
      <c r="L5" s="90"/>
      <c r="AZ5" s="110"/>
    </row>
    <row r="6" spans="1:54" s="15" customFormat="1" ht="15">
      <c r="A6" s="2" t="s">
        <v>160</v>
      </c>
      <c r="B6" s="351" t="str">
        <f>Vertragsdaten!B8</f>
        <v>070017/000025</v>
      </c>
      <c r="C6" s="351"/>
      <c r="D6" s="351"/>
      <c r="E6" s="351"/>
      <c r="F6" s="351"/>
      <c r="G6" s="351"/>
      <c r="H6" s="351"/>
      <c r="I6" s="351"/>
      <c r="J6" s="351"/>
      <c r="K6" s="351"/>
      <c r="L6" s="351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112"/>
      <c r="AZ6" s="2"/>
    </row>
    <row r="7" spans="1:54" s="15" customFormat="1" ht="15">
      <c r="A7" s="2"/>
      <c r="AY7" s="64"/>
      <c r="AZ7" s="111"/>
    </row>
    <row r="8" spans="1:54" s="8" customFormat="1" ht="15.75">
      <c r="A8" s="7" t="s">
        <v>162</v>
      </c>
      <c r="B8" s="268" t="s">
        <v>379</v>
      </c>
      <c r="C8" s="9"/>
      <c r="D8" s="9" t="s">
        <v>470</v>
      </c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8" t="s">
        <v>440</v>
      </c>
      <c r="AY8" s="309">
        <f ca="1">SUM(TODAY())</f>
        <v>45330</v>
      </c>
      <c r="AZ8" s="112"/>
    </row>
    <row r="9" spans="1:54">
      <c r="B9"/>
      <c r="C9"/>
      <c r="D9"/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</row>
    <row r="10" spans="1:54" ht="36.75" customHeight="1">
      <c r="B10" s="352" t="s">
        <v>264</v>
      </c>
      <c r="C10" s="356"/>
      <c r="D10" s="352" t="s">
        <v>265</v>
      </c>
      <c r="E10" s="356"/>
      <c r="F10" s="352" t="s">
        <v>311</v>
      </c>
      <c r="G10" s="356"/>
      <c r="H10" s="360" t="s">
        <v>391</v>
      </c>
      <c r="I10" s="361"/>
      <c r="J10" s="360" t="s">
        <v>399</v>
      </c>
      <c r="K10" s="361"/>
      <c r="L10" s="352" t="s">
        <v>266</v>
      </c>
      <c r="M10" s="357"/>
      <c r="N10" s="352" t="s">
        <v>268</v>
      </c>
      <c r="O10" s="357"/>
      <c r="P10" s="352" t="s">
        <v>324</v>
      </c>
      <c r="Q10" s="357"/>
      <c r="R10" s="360" t="s">
        <v>382</v>
      </c>
      <c r="S10" s="361"/>
      <c r="T10" s="360" t="s">
        <v>413</v>
      </c>
      <c r="U10" s="361"/>
      <c r="V10" s="360" t="s">
        <v>400</v>
      </c>
      <c r="W10" s="361"/>
      <c r="X10" s="352" t="s">
        <v>267</v>
      </c>
      <c r="Y10" s="357"/>
      <c r="Z10" s="352" t="s">
        <v>269</v>
      </c>
      <c r="AA10" s="357"/>
      <c r="AB10" s="352" t="s">
        <v>323</v>
      </c>
      <c r="AC10" s="357"/>
      <c r="AD10" s="360" t="s">
        <v>383</v>
      </c>
      <c r="AE10" s="361"/>
      <c r="AF10" s="360" t="s">
        <v>467</v>
      </c>
      <c r="AG10" s="364"/>
      <c r="AH10" s="352" t="s">
        <v>410</v>
      </c>
      <c r="AI10" s="357"/>
      <c r="AJ10" s="360" t="s">
        <v>411</v>
      </c>
      <c r="AK10" s="361"/>
      <c r="AL10" s="360" t="s">
        <v>393</v>
      </c>
      <c r="AM10" s="361"/>
      <c r="AN10" s="360" t="s">
        <v>479</v>
      </c>
      <c r="AO10" s="361"/>
      <c r="AP10" s="360" t="s">
        <v>478</v>
      </c>
      <c r="AQ10" s="361"/>
      <c r="AR10" s="352" t="s">
        <v>196</v>
      </c>
      <c r="AS10" s="366"/>
      <c r="AT10" s="129" t="s">
        <v>287</v>
      </c>
      <c r="AU10" s="132" t="s">
        <v>288</v>
      </c>
      <c r="AV10" s="352" t="s">
        <v>298</v>
      </c>
      <c r="AW10" s="357"/>
      <c r="AX10" s="139" t="s">
        <v>291</v>
      </c>
      <c r="AY10" s="131"/>
      <c r="AZ10" s="222" t="s">
        <v>333</v>
      </c>
    </row>
    <row r="11" spans="1:54" ht="17.25" customHeight="1">
      <c r="B11" s="72"/>
      <c r="C11" s="73"/>
      <c r="D11" s="66"/>
      <c r="E11" s="66"/>
      <c r="F11" s="66"/>
      <c r="G11" s="66"/>
      <c r="H11" s="66"/>
      <c r="I11" s="66"/>
      <c r="J11" s="66"/>
      <c r="K11" s="66"/>
      <c r="L11" s="72"/>
      <c r="M11" s="73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72"/>
      <c r="Y11" s="73"/>
      <c r="Z11" s="72"/>
      <c r="AA11" s="73"/>
      <c r="AB11" s="66"/>
      <c r="AC11" s="66"/>
      <c r="AD11" s="66"/>
      <c r="AE11" s="66"/>
      <c r="AF11" s="66"/>
      <c r="AG11" s="66"/>
      <c r="AH11" s="66"/>
      <c r="AI11" s="66"/>
      <c r="AJ11" s="66"/>
      <c r="AK11" s="66"/>
      <c r="AL11" s="66"/>
      <c r="AM11" s="66"/>
      <c r="AN11" s="66"/>
      <c r="AO11" s="66"/>
      <c r="AP11" s="66"/>
      <c r="AQ11" s="66"/>
      <c r="AR11" s="66"/>
      <c r="AS11" s="66"/>
      <c r="AT11" s="66"/>
      <c r="AU11" s="66"/>
      <c r="AV11" s="66"/>
      <c r="AW11" s="66"/>
      <c r="AX11" s="66"/>
      <c r="AY11"/>
    </row>
    <row r="12" spans="1:54" s="1" customFormat="1" ht="31.5" customHeight="1">
      <c r="A12" s="44" t="s">
        <v>195</v>
      </c>
      <c r="B12" s="74" t="s">
        <v>23</v>
      </c>
      <c r="C12" s="46" t="s">
        <v>157</v>
      </c>
      <c r="D12" s="118" t="s">
        <v>23</v>
      </c>
      <c r="E12" s="118" t="s">
        <v>157</v>
      </c>
      <c r="F12" s="118" t="s">
        <v>23</v>
      </c>
      <c r="G12" s="118" t="s">
        <v>157</v>
      </c>
      <c r="H12" s="118" t="s">
        <v>23</v>
      </c>
      <c r="I12" s="118" t="s">
        <v>157</v>
      </c>
      <c r="J12" s="118" t="s">
        <v>23</v>
      </c>
      <c r="K12" s="118" t="s">
        <v>157</v>
      </c>
      <c r="L12" s="74" t="s">
        <v>23</v>
      </c>
      <c r="M12" s="46" t="s">
        <v>157</v>
      </c>
      <c r="N12" s="118" t="s">
        <v>23</v>
      </c>
      <c r="O12" s="118" t="s">
        <v>157</v>
      </c>
      <c r="P12" s="118" t="s">
        <v>23</v>
      </c>
      <c r="Q12" s="118" t="s">
        <v>157</v>
      </c>
      <c r="R12" s="118" t="s">
        <v>23</v>
      </c>
      <c r="S12" s="118" t="s">
        <v>157</v>
      </c>
      <c r="T12" s="118" t="s">
        <v>23</v>
      </c>
      <c r="U12" s="118" t="s">
        <v>157</v>
      </c>
      <c r="V12" s="118" t="s">
        <v>23</v>
      </c>
      <c r="W12" s="118" t="s">
        <v>157</v>
      </c>
      <c r="X12" s="74" t="s">
        <v>23</v>
      </c>
      <c r="Y12" s="46" t="s">
        <v>157</v>
      </c>
      <c r="Z12" s="82" t="s">
        <v>23</v>
      </c>
      <c r="AA12" s="13" t="s">
        <v>157</v>
      </c>
      <c r="AB12" s="12" t="s">
        <v>23</v>
      </c>
      <c r="AC12" s="12" t="s">
        <v>157</v>
      </c>
      <c r="AD12" s="12" t="s">
        <v>23</v>
      </c>
      <c r="AE12" s="12" t="s">
        <v>157</v>
      </c>
      <c r="AF12" s="12" t="s">
        <v>23</v>
      </c>
      <c r="AG12" s="12" t="s">
        <v>157</v>
      </c>
      <c r="AH12" s="12" t="s">
        <v>23</v>
      </c>
      <c r="AI12" s="12" t="s">
        <v>157</v>
      </c>
      <c r="AJ12" s="12" t="s">
        <v>23</v>
      </c>
      <c r="AK12" s="12" t="s">
        <v>157</v>
      </c>
      <c r="AL12" s="12" t="s">
        <v>23</v>
      </c>
      <c r="AM12" s="12" t="s">
        <v>157</v>
      </c>
      <c r="AN12" s="12" t="s">
        <v>23</v>
      </c>
      <c r="AO12" s="12" t="s">
        <v>157</v>
      </c>
      <c r="AP12" s="12" t="s">
        <v>23</v>
      </c>
      <c r="AQ12" s="12" t="s">
        <v>157</v>
      </c>
      <c r="AR12" s="82" t="s">
        <v>23</v>
      </c>
      <c r="AS12" s="12" t="s">
        <v>157</v>
      </c>
      <c r="AT12" s="12" t="s">
        <v>157</v>
      </c>
      <c r="AU12" s="12" t="s">
        <v>157</v>
      </c>
      <c r="AV12" s="12" t="s">
        <v>23</v>
      </c>
      <c r="AW12" s="12" t="s">
        <v>157</v>
      </c>
      <c r="AX12" s="12"/>
      <c r="AY12" s="61" t="s">
        <v>154</v>
      </c>
      <c r="AZ12" s="223"/>
    </row>
    <row r="13" spans="1:54" ht="15" customHeight="1">
      <c r="A13" s="95">
        <v>42370</v>
      </c>
      <c r="B13" s="75">
        <f>SUM('Januar 2016'!F79)</f>
        <v>21.5</v>
      </c>
      <c r="C13" s="100">
        <f ca="1">SUM('Januar 2016'!$G$81)</f>
        <v>2251</v>
      </c>
      <c r="D13" s="75">
        <f>SUM('Januar 2016'!H79)</f>
        <v>8</v>
      </c>
      <c r="E13" s="119">
        <f ca="1">SUM('Januar 2016'!$I$81)+560</f>
        <v>1680</v>
      </c>
      <c r="F13" s="75"/>
      <c r="G13" s="119"/>
      <c r="H13" s="75"/>
      <c r="I13" s="119"/>
      <c r="J13" s="75"/>
      <c r="K13" s="119"/>
      <c r="L13" s="75">
        <f>SUM('Januar 2016'!J79)</f>
        <v>1</v>
      </c>
      <c r="M13" s="100">
        <f ca="1">SUM('Januar 2016'!$K$81)</f>
        <v>140</v>
      </c>
      <c r="N13" s="75">
        <f>SUM('Januar 2016'!L79)</f>
        <v>2.25</v>
      </c>
      <c r="O13" s="119">
        <f ca="1">SUM('Januar 2016'!$M$81)+310</f>
        <v>575.5</v>
      </c>
      <c r="P13" s="75"/>
      <c r="Q13" s="119"/>
      <c r="R13" s="75"/>
      <c r="S13" s="119"/>
      <c r="T13" s="291"/>
      <c r="U13" s="119"/>
      <c r="V13" s="75"/>
      <c r="W13" s="119"/>
      <c r="X13" s="75">
        <f>SUM('Januar 2016'!N79)</f>
        <v>56</v>
      </c>
      <c r="Y13" s="100">
        <f ca="1">SUM('Januar 2016'!$O$81)</f>
        <v>5170</v>
      </c>
      <c r="Z13" s="75">
        <f>SUM('Januar 2016'!P79)</f>
        <v>79</v>
      </c>
      <c r="AA13" s="100">
        <f ca="1">SUM('Januar 2016'!$Q$81)+465</f>
        <v>8905</v>
      </c>
      <c r="AB13" s="120"/>
      <c r="AC13" s="236"/>
      <c r="AD13" s="120"/>
      <c r="AE13" s="236"/>
      <c r="AF13" s="292"/>
      <c r="AG13" s="236"/>
      <c r="AH13" s="292"/>
      <c r="AI13" s="236"/>
      <c r="AJ13" s="292"/>
      <c r="AK13" s="236"/>
      <c r="AL13" s="120"/>
      <c r="AM13" s="236"/>
      <c r="AN13" s="214"/>
      <c r="AO13" s="99"/>
      <c r="AP13" s="120"/>
      <c r="AQ13" s="242"/>
      <c r="AR13" s="98">
        <f>SUM('Januar 2016'!R79)</f>
        <v>0</v>
      </c>
      <c r="AS13" s="100">
        <f ca="1">SUM('Januar 2016'!$S$81)</f>
        <v>0</v>
      </c>
      <c r="AT13" s="119"/>
      <c r="AU13" s="99"/>
      <c r="AV13" s="171">
        <f>SUM('Januar 2016'!V79)</f>
        <v>0</v>
      </c>
      <c r="AW13" s="140">
        <f ca="1">SUM('Januar 2016'!$S$81)</f>
        <v>0</v>
      </c>
      <c r="AX13" s="140"/>
      <c r="AY13" s="224">
        <f ca="1">C13+E13+M13+O13+Y13+AA13+BC13+AS13+AW13</f>
        <v>18721.5</v>
      </c>
      <c r="AZ13" s="127"/>
      <c r="BA13" t="s">
        <v>466</v>
      </c>
      <c r="BB13" s="14" t="s">
        <v>277</v>
      </c>
    </row>
    <row r="14" spans="1:54" ht="15" customHeight="1">
      <c r="A14" s="95">
        <v>42401</v>
      </c>
      <c r="B14" s="75">
        <f>SUM('Februar 2016'!F80)</f>
        <v>8.25</v>
      </c>
      <c r="C14" s="100">
        <f ca="1">SUM('Februar 2016'!$G$82)</f>
        <v>801</v>
      </c>
      <c r="D14" s="75">
        <f>SUM('Februar 2016'!H80)</f>
        <v>32.75</v>
      </c>
      <c r="E14" s="119">
        <f ca="1">SUM('Februar 2016'!$I$82)</f>
        <v>3690</v>
      </c>
      <c r="F14" s="75"/>
      <c r="G14" s="119"/>
      <c r="H14" s="75"/>
      <c r="I14" s="119"/>
      <c r="J14" s="75"/>
      <c r="K14" s="119"/>
      <c r="L14" s="75">
        <f>SUM('Februar 2016'!J80)</f>
        <v>0</v>
      </c>
      <c r="M14" s="100">
        <f ca="1">SUM('Februar 2016'!$K$82)</f>
        <v>0</v>
      </c>
      <c r="N14" s="75">
        <f>SUM('Februar 2016'!L80)</f>
        <v>5.25</v>
      </c>
      <c r="O14" s="119">
        <f ca="1">SUM('Februar 2016'!$M$82)</f>
        <v>619.5</v>
      </c>
      <c r="P14" s="75"/>
      <c r="Q14" s="119"/>
      <c r="R14" s="75"/>
      <c r="S14" s="119"/>
      <c r="T14" s="291"/>
      <c r="U14" s="119"/>
      <c r="V14" s="75"/>
      <c r="W14" s="119"/>
      <c r="X14" s="75">
        <f>SUM('Februar 2016'!N80)</f>
        <v>0</v>
      </c>
      <c r="Y14" s="100">
        <f ca="1">SUM('Februar 2016'!$O$82)</f>
        <v>0</v>
      </c>
      <c r="Z14" s="75">
        <f>SUM('Februar 2016'!P80)</f>
        <v>52.25</v>
      </c>
      <c r="AA14" s="100">
        <f ca="1">SUM('Februar 2016'!$Q$82)</f>
        <v>5385</v>
      </c>
      <c r="AB14" s="104"/>
      <c r="AC14" s="140"/>
      <c r="AD14" s="104"/>
      <c r="AE14" s="140"/>
      <c r="AF14" s="321"/>
      <c r="AG14" s="140"/>
      <c r="AH14" s="171"/>
      <c r="AI14" s="140"/>
      <c r="AJ14" s="171"/>
      <c r="AK14" s="140"/>
      <c r="AL14" s="104"/>
      <c r="AM14" s="140"/>
      <c r="AN14" s="214"/>
      <c r="AO14" s="100"/>
      <c r="AP14" s="104"/>
      <c r="AQ14" s="242"/>
      <c r="AR14" s="98">
        <f>SUM('Februar 2016'!R80)</f>
        <v>28</v>
      </c>
      <c r="AS14" s="100">
        <f ca="1">SUM('Februar 2016'!$S$82)+103</f>
        <v>3535.5</v>
      </c>
      <c r="AT14" s="119"/>
      <c r="AU14" s="100"/>
      <c r="AV14" s="171">
        <f>SUM('Februar 2016'!V80)</f>
        <v>0</v>
      </c>
      <c r="AW14" s="140">
        <f ca="1">SUM('Januar 2016'!$S$81)</f>
        <v>0</v>
      </c>
      <c r="AX14" s="140"/>
      <c r="AY14" s="224">
        <f ca="1">C14+E14+M14+O14+Y14+AA14+BC14+AS14+AW14</f>
        <v>14031</v>
      </c>
      <c r="AZ14" s="19"/>
      <c r="BA14" t="s">
        <v>466</v>
      </c>
      <c r="BB14" s="19">
        <v>103</v>
      </c>
    </row>
    <row r="15" spans="1:54" ht="15" customHeight="1">
      <c r="A15" s="95">
        <v>42430</v>
      </c>
      <c r="B15" s="75">
        <f>SUM('März 2016'!F80)</f>
        <v>0</v>
      </c>
      <c r="C15" s="100">
        <f ca="1">SUM('März 2016'!$G$82)</f>
        <v>0</v>
      </c>
      <c r="D15" s="75">
        <f>SUM('März 2016'!H80)</f>
        <v>47.25</v>
      </c>
      <c r="E15" s="119">
        <f ca="1">SUM('März 2016'!$I$82)</f>
        <v>6077.5</v>
      </c>
      <c r="F15" s="75"/>
      <c r="G15" s="119"/>
      <c r="H15" s="75"/>
      <c r="I15" s="119"/>
      <c r="J15" s="75"/>
      <c r="K15" s="119"/>
      <c r="L15" s="75">
        <f>SUM('März 2016'!J80)</f>
        <v>0</v>
      </c>
      <c r="M15" s="100">
        <f ca="1">SUM('März 2016'!$K$82)</f>
        <v>0</v>
      </c>
      <c r="N15" s="75">
        <f>SUM('März 2016'!L80)</f>
        <v>1.75</v>
      </c>
      <c r="O15" s="119">
        <f ca="1">SUM('März 2016'!$M$82)</f>
        <v>175</v>
      </c>
      <c r="P15" s="75"/>
      <c r="Q15" s="119"/>
      <c r="R15" s="75"/>
      <c r="S15" s="119"/>
      <c r="T15" s="291"/>
      <c r="U15" s="119"/>
      <c r="V15" s="75"/>
      <c r="W15" s="119"/>
      <c r="X15" s="75">
        <f>SUM('März 2016'!N80)</f>
        <v>0</v>
      </c>
      <c r="Y15" s="100">
        <f ca="1">SUM('März 2016'!$O$82)</f>
        <v>0</v>
      </c>
      <c r="Z15" s="75">
        <f>SUM('März 2016'!P80)</f>
        <v>34.75</v>
      </c>
      <c r="AA15" s="100">
        <f ca="1">SUM('März 2016'!$Q$82)</f>
        <v>3835</v>
      </c>
      <c r="AB15" s="104"/>
      <c r="AC15" s="140"/>
      <c r="AD15" s="104"/>
      <c r="AE15" s="140"/>
      <c r="AF15" s="321"/>
      <c r="AG15" s="140"/>
      <c r="AH15" s="171"/>
      <c r="AI15" s="140"/>
      <c r="AJ15" s="171"/>
      <c r="AK15" s="140"/>
      <c r="AL15" s="104"/>
      <c r="AM15" s="140"/>
      <c r="AN15" s="214"/>
      <c r="AO15" s="100"/>
      <c r="AP15" s="104"/>
      <c r="AQ15" s="242"/>
      <c r="AR15" s="98">
        <f>SUM('März 2016'!R80)</f>
        <v>1</v>
      </c>
      <c r="AS15" s="100">
        <f ca="1">SUM('März 2016'!$S$82)+4.2</f>
        <v>144.19999999999999</v>
      </c>
      <c r="AT15" s="119"/>
      <c r="AU15" s="100"/>
      <c r="AV15" s="171">
        <f>SUM('März 2016'!V80)</f>
        <v>0</v>
      </c>
      <c r="AW15" s="140">
        <f ca="1">SUM('Januar 2016'!$S$81)</f>
        <v>0</v>
      </c>
      <c r="AX15" s="140"/>
      <c r="AY15" s="224">
        <f t="shared" ref="AY15:AY23" ca="1" si="0">C15+E15+M15+O15+Y15+AA15+BC15+AS15+AW15</f>
        <v>10231.700000000001</v>
      </c>
      <c r="AZ15" s="19"/>
      <c r="BA15" t="s">
        <v>466</v>
      </c>
      <c r="BB15" s="19">
        <v>4.2</v>
      </c>
    </row>
    <row r="16" spans="1:54" ht="15" customHeight="1">
      <c r="A16" s="95">
        <v>42461</v>
      </c>
      <c r="B16" s="75">
        <f>SUM('April 2016'!F80)</f>
        <v>0</v>
      </c>
      <c r="C16" s="100">
        <f ca="1">SUM('April 2016'!$G$82)</f>
        <v>0</v>
      </c>
      <c r="D16" s="75">
        <f>SUM('April 2016'!H80)</f>
        <v>48.75</v>
      </c>
      <c r="E16" s="119">
        <f ca="1">SUM('April 2016'!$I$82)</f>
        <v>5584</v>
      </c>
      <c r="F16" s="75"/>
      <c r="G16" s="119"/>
      <c r="H16" s="75"/>
      <c r="I16" s="119"/>
      <c r="J16" s="75"/>
      <c r="K16" s="119"/>
      <c r="L16" s="75">
        <f>SUM('April 2016'!J80)</f>
        <v>0</v>
      </c>
      <c r="M16" s="100">
        <f ca="1">SUM('April 2016'!$K$82)</f>
        <v>0</v>
      </c>
      <c r="N16" s="75">
        <f>SUM('April 2016'!L80)</f>
        <v>1</v>
      </c>
      <c r="O16" s="119">
        <f ca="1">SUM('April 2016'!$M$82)</f>
        <v>140</v>
      </c>
      <c r="P16" s="75"/>
      <c r="Q16" s="119"/>
      <c r="R16" s="75"/>
      <c r="S16" s="119"/>
      <c r="T16" s="291"/>
      <c r="U16" s="119"/>
      <c r="V16" s="75"/>
      <c r="W16" s="119"/>
      <c r="X16" s="75">
        <f>SUM('April 2016'!N80)</f>
        <v>0</v>
      </c>
      <c r="Y16" s="100">
        <f ca="1">SUM('April 2016'!$O$82)</f>
        <v>0</v>
      </c>
      <c r="Z16" s="75">
        <f>SUM('April 2016'!P80)</f>
        <v>19.75</v>
      </c>
      <c r="AA16" s="100">
        <f ca="1">SUM('April 2016'!$Q$82)</f>
        <v>2155</v>
      </c>
      <c r="AB16" s="104"/>
      <c r="AC16" s="140"/>
      <c r="AD16" s="104"/>
      <c r="AE16" s="140"/>
      <c r="AF16" s="321"/>
      <c r="AG16" s="140"/>
      <c r="AH16" s="171"/>
      <c r="AI16" s="140"/>
      <c r="AJ16" s="171"/>
      <c r="AK16" s="140"/>
      <c r="AL16" s="104"/>
      <c r="AM16" s="140"/>
      <c r="AN16" s="214"/>
      <c r="AO16" s="100"/>
      <c r="AP16" s="104"/>
      <c r="AQ16" s="242"/>
      <c r="AR16" s="98">
        <f>SUM('April 2016'!R80)</f>
        <v>0</v>
      </c>
      <c r="AS16" s="100">
        <f ca="1">SUM('April 2016'!$S$82)</f>
        <v>0</v>
      </c>
      <c r="AT16" s="119"/>
      <c r="AU16" s="100"/>
      <c r="AV16" s="171">
        <f>SUM('April 2016'!V80)</f>
        <v>0</v>
      </c>
      <c r="AW16" s="140">
        <f ca="1">SUM('Januar 2016'!$S$81)</f>
        <v>0</v>
      </c>
      <c r="AX16" s="140"/>
      <c r="AY16" s="224">
        <f t="shared" ca="1" si="0"/>
        <v>7879</v>
      </c>
      <c r="AZ16" s="19"/>
      <c r="BA16" t="s">
        <v>466</v>
      </c>
      <c r="BB16" s="19"/>
    </row>
    <row r="17" spans="1:55" ht="15" customHeight="1">
      <c r="A17" s="95">
        <v>42491</v>
      </c>
      <c r="B17" s="75">
        <f>SUM('Mai 2016'!F81)</f>
        <v>2</v>
      </c>
      <c r="C17" s="100">
        <f ca="1">SUM('Mai 2016'!$G$83)</f>
        <v>280</v>
      </c>
      <c r="D17" s="107">
        <f>SUM('Mai 2016'!H81)</f>
        <v>93.25</v>
      </c>
      <c r="E17" s="146">
        <f ca="1">SUM('Mai 2016'!$I$83)</f>
        <v>9991.5</v>
      </c>
      <c r="F17" s="107"/>
      <c r="G17" s="146"/>
      <c r="H17" s="107"/>
      <c r="I17" s="146"/>
      <c r="J17" s="107"/>
      <c r="K17" s="146"/>
      <c r="L17" s="75">
        <f>SUM('Mai 2016'!J81)</f>
        <v>4.75</v>
      </c>
      <c r="M17" s="100">
        <f ca="1">SUM('Mai 2016'!$K$83)</f>
        <v>525</v>
      </c>
      <c r="N17" s="75">
        <f>SUM('Mai 2016'!L81)+8.4</f>
        <v>40.15</v>
      </c>
      <c r="O17" s="146">
        <f ca="1">SUM('Mai 2016'!$M$83)</f>
        <v>1822.25</v>
      </c>
      <c r="P17" s="107"/>
      <c r="Q17" s="146"/>
      <c r="R17" s="107"/>
      <c r="S17" s="146"/>
      <c r="T17" s="289"/>
      <c r="U17" s="146"/>
      <c r="V17" s="107"/>
      <c r="W17" s="146"/>
      <c r="X17" s="75">
        <f>SUM('Mai 2016'!N81)</f>
        <v>8.75</v>
      </c>
      <c r="Y17" s="100">
        <f ca="1">SUM('Mai 2016'!$O$83)</f>
        <v>1023</v>
      </c>
      <c r="Z17" s="75">
        <f>SUM('Mai 2016'!P81)</f>
        <v>40.25</v>
      </c>
      <c r="AA17" s="147">
        <f ca="1">SUM('Mai 2016'!$Q$83)</f>
        <v>4665</v>
      </c>
      <c r="AB17" s="122"/>
      <c r="AC17" s="237"/>
      <c r="AD17" s="122"/>
      <c r="AE17" s="237"/>
      <c r="AF17" s="322"/>
      <c r="AG17" s="237"/>
      <c r="AH17" s="293"/>
      <c r="AI17" s="237"/>
      <c r="AJ17" s="293"/>
      <c r="AK17" s="237"/>
      <c r="AL17" s="122"/>
      <c r="AM17" s="237"/>
      <c r="AN17" s="214"/>
      <c r="AO17" s="147"/>
      <c r="AP17" s="122"/>
      <c r="AQ17" s="310"/>
      <c r="AR17" s="98">
        <f>SUM('Mai 2016'!R81)</f>
        <v>2</v>
      </c>
      <c r="AS17" s="147">
        <f ca="1">SUM('Mai 2016'!$S$83)+8.4</f>
        <v>288.39999999999998</v>
      </c>
      <c r="AT17" s="119"/>
      <c r="AU17" s="100"/>
      <c r="AV17" s="171">
        <f>SUM('Mai 2016'!V81)</f>
        <v>0</v>
      </c>
      <c r="AW17" s="140">
        <f ca="1">SUM('Januar 2016'!$S$81)</f>
        <v>0</v>
      </c>
      <c r="AX17" s="140"/>
      <c r="AY17" s="224">
        <f t="shared" ca="1" si="0"/>
        <v>18595.150000000001</v>
      </c>
      <c r="AZ17" s="19"/>
      <c r="BA17" t="s">
        <v>466</v>
      </c>
      <c r="BB17" s="19">
        <v>8.4</v>
      </c>
    </row>
    <row r="18" spans="1:55" ht="15" customHeight="1">
      <c r="A18" s="95">
        <v>42522</v>
      </c>
      <c r="B18" s="75">
        <f>SUM('Juni 2016'!F82)</f>
        <v>1.25</v>
      </c>
      <c r="C18" s="100">
        <f ca="1">SUM('Juni 2016'!$G$84)</f>
        <v>175</v>
      </c>
      <c r="D18" s="75">
        <f>SUM('Juni 2016'!H82)</f>
        <v>250</v>
      </c>
      <c r="E18" s="146">
        <f ca="1">SUM('Juni 2016'!$I$84)</f>
        <v>22611.25</v>
      </c>
      <c r="F18" s="107"/>
      <c r="G18" s="146"/>
      <c r="H18" s="107"/>
      <c r="I18" s="146"/>
      <c r="J18" s="107"/>
      <c r="K18" s="146"/>
      <c r="L18" s="75">
        <f>SUM('Juni 2016'!J82)</f>
        <v>12</v>
      </c>
      <c r="M18" s="100">
        <f ca="1">SUM('Juni 2016'!$K$84)</f>
        <v>1220</v>
      </c>
      <c r="N18" s="75">
        <f>SUM('Juni 2016'!L82)</f>
        <v>36.25</v>
      </c>
      <c r="O18" s="146">
        <f ca="1">SUM('Juni 2016'!$M$84)</f>
        <v>2395.5</v>
      </c>
      <c r="P18" s="107"/>
      <c r="Q18" s="146"/>
      <c r="R18" s="107"/>
      <c r="S18" s="146"/>
      <c r="T18" s="289"/>
      <c r="U18" s="146"/>
      <c r="V18" s="107"/>
      <c r="W18" s="146"/>
      <c r="X18" s="75">
        <f>SUM('Juni 2016'!N82)</f>
        <v>8.5</v>
      </c>
      <c r="Y18" s="100">
        <f ca="1">SUM('Juni 2016'!$O$84)</f>
        <v>1190</v>
      </c>
      <c r="Z18" s="75">
        <f>SUM('Juni 2016'!P82)</f>
        <v>96</v>
      </c>
      <c r="AA18" s="147">
        <f ca="1">SUM('Juni 2016'!$Q$84)</f>
        <v>6030</v>
      </c>
      <c r="AB18" s="122"/>
      <c r="AC18" s="237"/>
      <c r="AD18" s="122"/>
      <c r="AE18" s="237"/>
      <c r="AF18" s="322"/>
      <c r="AG18" s="237"/>
      <c r="AH18" s="293"/>
      <c r="AI18" s="237"/>
      <c r="AJ18" s="293"/>
      <c r="AK18" s="237"/>
      <c r="AL18" s="122"/>
      <c r="AM18" s="237"/>
      <c r="AN18" s="214"/>
      <c r="AO18" s="147"/>
      <c r="AP18" s="122"/>
      <c r="AQ18" s="310"/>
      <c r="AR18" s="98">
        <f>SUM('Juni 2016'!R82)</f>
        <v>10</v>
      </c>
      <c r="AS18" s="147">
        <f ca="1">SUM('Juni 2016'!$S$84)+42</f>
        <v>1442</v>
      </c>
      <c r="AT18" s="119"/>
      <c r="AU18" s="100"/>
      <c r="AV18" s="171">
        <f>SUM('Juni 2016'!V82)</f>
        <v>0</v>
      </c>
      <c r="AW18" s="140">
        <f ca="1">SUM('Januar 2016'!$S$81)</f>
        <v>0</v>
      </c>
      <c r="AX18" s="140"/>
      <c r="AY18" s="224">
        <f t="shared" ca="1" si="0"/>
        <v>35063.75</v>
      </c>
      <c r="AZ18" s="19"/>
      <c r="BA18" t="s">
        <v>466</v>
      </c>
      <c r="BB18" s="19">
        <v>42</v>
      </c>
    </row>
    <row r="19" spans="1:55" ht="15" customHeight="1">
      <c r="A19" s="95">
        <v>42552</v>
      </c>
      <c r="B19" s="75">
        <f>SUM(Juli2016!F82)</f>
        <v>0</v>
      </c>
      <c r="C19" s="100">
        <f ca="1">SUM(Juli2016!$G$84)</f>
        <v>0</v>
      </c>
      <c r="D19" s="75">
        <f>SUM(Juli2016!H82)</f>
        <v>173.75</v>
      </c>
      <c r="E19" s="119">
        <f ca="1">SUM(Juli2016!$I$84)+820</f>
        <v>21382</v>
      </c>
      <c r="F19" s="75"/>
      <c r="G19" s="119"/>
      <c r="H19" s="75"/>
      <c r="I19" s="119"/>
      <c r="J19" s="75"/>
      <c r="K19" s="119"/>
      <c r="L19" s="75">
        <f>SUM(Juli2016!J82)</f>
        <v>8.25</v>
      </c>
      <c r="M19" s="100">
        <v>825</v>
      </c>
      <c r="N19" s="75">
        <f>SUM(Juli2016!L82)</f>
        <v>116</v>
      </c>
      <c r="O19" s="146">
        <f ca="1">SUM(Juli2016!$M$84)+350</f>
        <v>8718.5</v>
      </c>
      <c r="P19" s="107"/>
      <c r="Q19" s="146"/>
      <c r="R19" s="107"/>
      <c r="S19" s="146"/>
      <c r="T19" s="289"/>
      <c r="U19" s="146"/>
      <c r="V19" s="107"/>
      <c r="W19" s="146"/>
      <c r="X19" s="75">
        <f>SUM(Juli2016!N82)</f>
        <v>0</v>
      </c>
      <c r="Y19" s="100">
        <f ca="1">SUM(Juli2016!$O$84)</f>
        <v>0</v>
      </c>
      <c r="Z19" s="75">
        <f>SUM(Juli2016!P82)</f>
        <v>114</v>
      </c>
      <c r="AA19" s="100">
        <f ca="1">SUM(Juli2016!$Q$84)+645</f>
        <v>11057.5</v>
      </c>
      <c r="AB19" s="104"/>
      <c r="AC19" s="140"/>
      <c r="AD19" s="104"/>
      <c r="AE19" s="140"/>
      <c r="AF19" s="321"/>
      <c r="AG19" s="140"/>
      <c r="AH19" s="171"/>
      <c r="AI19" s="140"/>
      <c r="AJ19" s="171"/>
      <c r="AK19" s="140"/>
      <c r="AL19" s="104"/>
      <c r="AM19" s="140"/>
      <c r="AN19" s="214"/>
      <c r="AO19" s="100"/>
      <c r="AP19" s="104"/>
      <c r="AQ19" s="242"/>
      <c r="AR19" s="98">
        <f>SUM(Juli2016!R82)</f>
        <v>6</v>
      </c>
      <c r="AS19" s="100">
        <f ca="1">SUM(Juli2016!$S$84)+25.2</f>
        <v>865.2</v>
      </c>
      <c r="AT19" s="119"/>
      <c r="AU19" s="100"/>
      <c r="AV19" s="171">
        <f>SUM(Juli2016!V82)</f>
        <v>0</v>
      </c>
      <c r="AW19" s="140">
        <f ca="1">SUM('Januar 2016'!$S$81)</f>
        <v>0</v>
      </c>
      <c r="AX19" s="140"/>
      <c r="AY19" s="224">
        <f t="shared" ca="1" si="0"/>
        <v>42848.2</v>
      </c>
      <c r="AZ19" s="19"/>
      <c r="BA19" t="s">
        <v>466</v>
      </c>
      <c r="BB19" s="19">
        <v>25.2</v>
      </c>
    </row>
    <row r="20" spans="1:55" ht="15" customHeight="1">
      <c r="A20" s="95">
        <v>42583</v>
      </c>
      <c r="B20" s="75">
        <f>SUM(August2016!F85)</f>
        <v>0</v>
      </c>
      <c r="C20" s="100">
        <f ca="1">SUM(August2016!$G$87)</f>
        <v>0</v>
      </c>
      <c r="D20" s="75">
        <f>SUM(August2016!H85)</f>
        <v>128.75</v>
      </c>
      <c r="E20" s="119">
        <f ca="1">SUM(August2016!$I$87)+1200</f>
        <v>14560</v>
      </c>
      <c r="F20" s="75"/>
      <c r="G20" s="119"/>
      <c r="H20" s="75"/>
      <c r="I20" s="119"/>
      <c r="J20" s="75"/>
      <c r="K20" s="119"/>
      <c r="L20" s="75">
        <f>SUM(August2016!J85)</f>
        <v>1</v>
      </c>
      <c r="M20" s="100">
        <f ca="1">SUM(August2016!$K$87)</f>
        <v>100</v>
      </c>
      <c r="N20" s="75">
        <f>SUM(August2016!L85)</f>
        <v>36.75</v>
      </c>
      <c r="O20" s="119">
        <f ca="1">SUM(August2016!$M$87)+550</f>
        <v>3671.75</v>
      </c>
      <c r="P20" s="75"/>
      <c r="Q20" s="119"/>
      <c r="R20" s="75"/>
      <c r="S20" s="119"/>
      <c r="T20" s="291"/>
      <c r="U20" s="100"/>
      <c r="V20" s="241"/>
      <c r="W20" s="119"/>
      <c r="X20" s="75">
        <f>SUM(August2016!N85)</f>
        <v>0</v>
      </c>
      <c r="Y20" s="100">
        <f>SUM(August2016!$P$87)</f>
        <v>0</v>
      </c>
      <c r="Z20" s="75">
        <f>SUM(August2016!P85)</f>
        <v>204</v>
      </c>
      <c r="AA20" s="100">
        <f ca="1">SUM(August2016!$Q$87)+880</f>
        <v>15288.75</v>
      </c>
      <c r="AB20" s="104"/>
      <c r="AC20" s="140"/>
      <c r="AD20" s="104"/>
      <c r="AE20" s="140"/>
      <c r="AF20" s="321"/>
      <c r="AG20" s="140"/>
      <c r="AH20" s="171"/>
      <c r="AI20" s="140"/>
      <c r="AJ20" s="171"/>
      <c r="AK20" s="140"/>
      <c r="AL20" s="104"/>
      <c r="AM20" s="140"/>
      <c r="AN20" s="214"/>
      <c r="AO20" s="100"/>
      <c r="AP20" s="104"/>
      <c r="AQ20" s="242"/>
      <c r="AR20" s="98"/>
      <c r="AS20" s="100"/>
      <c r="AT20" s="119"/>
      <c r="AU20" s="100"/>
      <c r="AV20" s="171">
        <f>SUM(August2016!V85)</f>
        <v>0</v>
      </c>
      <c r="AW20" s="140">
        <f ca="1">SUM('Januar 2016'!$S$81)</f>
        <v>0</v>
      </c>
      <c r="AX20" s="140"/>
      <c r="AY20" s="224">
        <f t="shared" ca="1" si="0"/>
        <v>33620.5</v>
      </c>
      <c r="AZ20" s="19"/>
      <c r="BA20" t="s">
        <v>466</v>
      </c>
    </row>
    <row r="21" spans="1:55" ht="15" customHeight="1">
      <c r="A21" s="95">
        <v>42614</v>
      </c>
      <c r="B21" s="75">
        <f>SUM(September2016!F85)</f>
        <v>2</v>
      </c>
      <c r="C21" s="100">
        <f ca="1">SUM(September2016!$G$87)</f>
        <v>240</v>
      </c>
      <c r="D21" s="75">
        <f>SUM(September2016!H85)</f>
        <v>401</v>
      </c>
      <c r="E21" s="119">
        <f ca="1">SUM(September2016!$I$87)</f>
        <v>38909.5</v>
      </c>
      <c r="F21" s="75"/>
      <c r="G21" s="119"/>
      <c r="H21" s="75"/>
      <c r="I21" s="119"/>
      <c r="J21" s="75"/>
      <c r="K21" s="119"/>
      <c r="L21" s="75">
        <f>SUM(September2016!J85)</f>
        <v>0.5</v>
      </c>
      <c r="M21" s="100">
        <f ca="1">SUM(September2016!$K$87)</f>
        <v>60</v>
      </c>
      <c r="N21" s="75">
        <f>SUM(September2016!L85)</f>
        <v>174.5</v>
      </c>
      <c r="O21" s="119">
        <f ca="1">SUM(September2016!$M$87)</f>
        <v>12271.5</v>
      </c>
      <c r="P21" s="75"/>
      <c r="Q21" s="119"/>
      <c r="R21" s="75"/>
      <c r="S21" s="119"/>
      <c r="T21" s="291"/>
      <c r="U21" s="100"/>
      <c r="V21" s="241"/>
      <c r="W21" s="119"/>
      <c r="X21" s="75">
        <f>SUM(September2016!N85)</f>
        <v>12</v>
      </c>
      <c r="Y21" s="100">
        <f ca="1">SUM(September2016!$O$87)</f>
        <v>1482</v>
      </c>
      <c r="Z21" s="75">
        <f>SUM(September2016!P85)</f>
        <v>156.25</v>
      </c>
      <c r="AA21" s="100">
        <f ca="1">SUM(September2016!$Q$87)</f>
        <v>10891.25</v>
      </c>
      <c r="AB21" s="104"/>
      <c r="AC21" s="140"/>
      <c r="AD21" s="104"/>
      <c r="AE21" s="140"/>
      <c r="AF21" s="321"/>
      <c r="AG21" s="140"/>
      <c r="AH21" s="171"/>
      <c r="AI21" s="140"/>
      <c r="AJ21" s="171"/>
      <c r="AK21" s="140"/>
      <c r="AL21" s="104"/>
      <c r="AM21" s="140"/>
      <c r="AN21" s="214"/>
      <c r="AO21" s="100"/>
      <c r="AP21" s="104"/>
      <c r="AQ21" s="242"/>
      <c r="AR21" s="98"/>
      <c r="AS21" s="100"/>
      <c r="AT21" s="119"/>
      <c r="AU21" s="100"/>
      <c r="AV21" s="171">
        <f>SUM(September2016!V85)</f>
        <v>0</v>
      </c>
      <c r="AW21" s="140">
        <f ca="1">SUM('Januar 2016'!$S$81)</f>
        <v>0</v>
      </c>
      <c r="AX21" s="140"/>
      <c r="AY21" s="224">
        <f t="shared" ca="1" si="0"/>
        <v>63854.25</v>
      </c>
      <c r="AZ21" s="19"/>
      <c r="BA21" t="s">
        <v>466</v>
      </c>
    </row>
    <row r="22" spans="1:55" ht="15" customHeight="1">
      <c r="A22" s="95">
        <v>42644</v>
      </c>
      <c r="B22" s="75">
        <f>SUM(Oktober2016!F86)</f>
        <v>0</v>
      </c>
      <c r="C22" s="100">
        <f ca="1">SUM(Oktober2016!$G$88)</f>
        <v>0</v>
      </c>
      <c r="D22" s="75">
        <f>SUM(Oktober2016!H86)</f>
        <v>212.25</v>
      </c>
      <c r="E22" s="119">
        <f ca="1">SUM(Oktober2016!$I$88)</f>
        <v>23457.25</v>
      </c>
      <c r="F22" s="75"/>
      <c r="G22" s="119"/>
      <c r="H22" s="75"/>
      <c r="I22" s="119"/>
      <c r="J22" s="75"/>
      <c r="K22" s="119"/>
      <c r="L22" s="75">
        <f>SUM(Oktober2016!J86)</f>
        <v>0</v>
      </c>
      <c r="M22" s="100">
        <f ca="1">SUM(Oktober2016!$K$88)</f>
        <v>0</v>
      </c>
      <c r="N22" s="75">
        <f>SUM(Oktober2016!L86)</f>
        <v>91.5</v>
      </c>
      <c r="O22" s="119">
        <f ca="1">SUM(Oktober2016!$M$88)</f>
        <v>8124.75</v>
      </c>
      <c r="P22" s="75"/>
      <c r="Q22" s="119"/>
      <c r="R22" s="75"/>
      <c r="S22" s="119"/>
      <c r="T22" s="291"/>
      <c r="U22" s="100"/>
      <c r="V22" s="241"/>
      <c r="W22" s="119"/>
      <c r="X22" s="75">
        <f>SUM(Oktober2016!N86)</f>
        <v>53.5</v>
      </c>
      <c r="Y22" s="100">
        <f ca="1">SUM(Oktober2016!$O$88)</f>
        <v>4776.25</v>
      </c>
      <c r="Z22" s="75">
        <f>SUM(Oktober2016!P86)</f>
        <v>271</v>
      </c>
      <c r="AA22" s="100">
        <f ca="1">SUM(Oktober2016!$Q$88)</f>
        <v>18855</v>
      </c>
      <c r="AB22" s="104"/>
      <c r="AC22" s="140"/>
      <c r="AD22" s="104"/>
      <c r="AE22" s="140"/>
      <c r="AF22" s="321"/>
      <c r="AG22" s="140"/>
      <c r="AH22" s="171"/>
      <c r="AI22" s="140"/>
      <c r="AJ22" s="171"/>
      <c r="AK22" s="140"/>
      <c r="AL22" s="104"/>
      <c r="AM22" s="140"/>
      <c r="AN22" s="241"/>
      <c r="AO22" s="100"/>
      <c r="AP22" s="104"/>
      <c r="AQ22" s="242"/>
      <c r="AR22" s="98"/>
      <c r="AS22" s="100"/>
      <c r="AT22" s="119"/>
      <c r="AU22" s="100"/>
      <c r="AV22" s="171">
        <f>SUM(Oktober2016!T86)</f>
        <v>13.25</v>
      </c>
      <c r="AW22" s="140">
        <f ca="1">SUM(Oktober2016!$U$88)</f>
        <v>1855</v>
      </c>
      <c r="AX22" s="140"/>
      <c r="AY22" s="224">
        <f t="shared" ca="1" si="0"/>
        <v>57068.25</v>
      </c>
      <c r="AZ22" s="19"/>
      <c r="BA22" t="s">
        <v>466</v>
      </c>
    </row>
    <row r="23" spans="1:55" ht="15" customHeight="1">
      <c r="A23" s="95">
        <v>42675</v>
      </c>
      <c r="B23" s="75">
        <f>SUM(November2016!F86)</f>
        <v>0</v>
      </c>
      <c r="C23" s="100">
        <f ca="1">SUM(November2016!$G$88)</f>
        <v>0</v>
      </c>
      <c r="D23" s="75">
        <f>SUM(November2016!H86)</f>
        <v>158.25</v>
      </c>
      <c r="E23" s="119">
        <f ca="1">SUM(November2016!$I$88)</f>
        <v>17129.5</v>
      </c>
      <c r="F23" s="75"/>
      <c r="G23" s="119"/>
      <c r="H23" s="75"/>
      <c r="I23" s="119"/>
      <c r="J23" s="75"/>
      <c r="K23" s="119"/>
      <c r="L23" s="75">
        <f>SUM(November2016!J86)</f>
        <v>0</v>
      </c>
      <c r="M23" s="100">
        <f ca="1">SUM(November2016!$K$88)</f>
        <v>0</v>
      </c>
      <c r="N23" s="75">
        <f>SUM(November2016!L86)</f>
        <v>144</v>
      </c>
      <c r="O23" s="119">
        <f ca="1">SUM(November2016!$M$88)</f>
        <v>11530</v>
      </c>
      <c r="P23" s="75"/>
      <c r="Q23" s="119"/>
      <c r="R23" s="75"/>
      <c r="S23" s="119"/>
      <c r="T23" s="291"/>
      <c r="U23" s="100"/>
      <c r="V23" s="241"/>
      <c r="W23" s="119"/>
      <c r="X23" s="75">
        <f>SUM(November2016!N86)</f>
        <v>5.5</v>
      </c>
      <c r="Y23" s="100">
        <f ca="1">SUM(November2016!$O$88)</f>
        <v>550</v>
      </c>
      <c r="Z23" s="75">
        <f>SUM(November2016!P86)</f>
        <v>92.75</v>
      </c>
      <c r="AA23" s="100">
        <f ca="1">SUM(November2016!$Q$88)</f>
        <v>8166.25</v>
      </c>
      <c r="AB23" s="104"/>
      <c r="AC23" s="140"/>
      <c r="AD23" s="104"/>
      <c r="AE23" s="140"/>
      <c r="AF23" s="321"/>
      <c r="AG23" s="140"/>
      <c r="AH23" s="171"/>
      <c r="AI23" s="140"/>
      <c r="AJ23" s="171"/>
      <c r="AK23" s="140"/>
      <c r="AL23" s="104"/>
      <c r="AM23" s="140"/>
      <c r="AN23" s="241"/>
      <c r="AO23" s="100"/>
      <c r="AP23" s="104"/>
      <c r="AQ23" s="242"/>
      <c r="AR23" s="98"/>
      <c r="AS23" s="100"/>
      <c r="AT23" s="119"/>
      <c r="AU23" s="100"/>
      <c r="AV23" s="171">
        <f>SUM(November2016!T86)</f>
        <v>34</v>
      </c>
      <c r="AW23" s="140">
        <f ca="1">SUM(November2016!$U$88)</f>
        <v>4760</v>
      </c>
      <c r="AX23" s="140"/>
      <c r="AY23" s="224">
        <f t="shared" ca="1" si="0"/>
        <v>42135.75</v>
      </c>
      <c r="AZ23" s="19"/>
      <c r="BA23" t="s">
        <v>466</v>
      </c>
    </row>
    <row r="24" spans="1:55" ht="15" customHeight="1">
      <c r="A24" s="95">
        <v>42705</v>
      </c>
      <c r="B24" s="75">
        <f>SUM(Dezember2016!F86)</f>
        <v>0</v>
      </c>
      <c r="C24" s="100">
        <f ca="1">SUM(Dezember2016!$G$88)</f>
        <v>0</v>
      </c>
      <c r="D24" s="75">
        <f>SUM(Dezember2016!H86)</f>
        <v>67.75</v>
      </c>
      <c r="E24" s="119">
        <f ca="1">SUM(Dezember2016!$I$88)</f>
        <v>8531.5</v>
      </c>
      <c r="F24" s="75"/>
      <c r="G24" s="119"/>
      <c r="H24" s="75"/>
      <c r="I24" s="119"/>
      <c r="J24" s="75"/>
      <c r="K24" s="119"/>
      <c r="L24" s="75">
        <f>SUM(Dezember2016!J86)</f>
        <v>0</v>
      </c>
      <c r="M24" s="100">
        <f ca="1">SUM(Dezember2016!$K$88)</f>
        <v>0</v>
      </c>
      <c r="N24" s="75">
        <f>SUM(Dezember2016!L86)</f>
        <v>53.5</v>
      </c>
      <c r="O24" s="119">
        <f ca="1">SUM(Dezember2016!$M$88)</f>
        <v>5104</v>
      </c>
      <c r="P24" s="75"/>
      <c r="Q24" s="119"/>
      <c r="R24" s="75"/>
      <c r="S24" s="119"/>
      <c r="T24" s="291"/>
      <c r="U24" s="100"/>
      <c r="V24" s="241"/>
      <c r="W24" s="119"/>
      <c r="X24" s="75">
        <f>SUM(Dezember2016!N86)</f>
        <v>0</v>
      </c>
      <c r="Y24" s="100">
        <f ca="1">SUM(Dezember2016!$O$88)</f>
        <v>0</v>
      </c>
      <c r="Z24" s="75">
        <f>SUM(Dezember2016!P86)</f>
        <v>110.25</v>
      </c>
      <c r="AA24" s="100">
        <f ca="1">SUM(Dezember2016!$Q$88)</f>
        <v>11025</v>
      </c>
      <c r="AB24" s="104"/>
      <c r="AC24" s="140"/>
      <c r="AD24" s="104"/>
      <c r="AE24" s="140"/>
      <c r="AF24" s="321"/>
      <c r="AG24" s="140"/>
      <c r="AH24" s="171"/>
      <c r="AI24" s="140"/>
      <c r="AJ24" s="171"/>
      <c r="AK24" s="140"/>
      <c r="AL24" s="104"/>
      <c r="AM24" s="140"/>
      <c r="AN24" s="241"/>
      <c r="AO24" s="100"/>
      <c r="AP24" s="104"/>
      <c r="AQ24" s="242"/>
      <c r="AR24" s="98"/>
      <c r="AS24" s="100"/>
      <c r="AT24" s="119"/>
      <c r="AU24" s="100"/>
      <c r="AV24" s="171">
        <f>SUM(Dezember2016!V86)</f>
        <v>0</v>
      </c>
      <c r="AW24" s="140">
        <f ca="1">SUM(Dezember2016!$U$88)</f>
        <v>0</v>
      </c>
      <c r="AX24" s="140"/>
      <c r="AY24" s="224">
        <f ca="1">C24+E24+M24+O24+Y24+AA24+AS24+AW24</f>
        <v>24660.5</v>
      </c>
      <c r="AZ24" s="19"/>
      <c r="BA24" s="318" t="s">
        <v>466</v>
      </c>
      <c r="BB24" s="199">
        <f ca="1">SUM(AY13:AZ24)</f>
        <v>368709.55</v>
      </c>
      <c r="BC24" s="14" t="s">
        <v>334</v>
      </c>
    </row>
    <row r="25" spans="1:55" ht="15" customHeight="1">
      <c r="A25" s="209">
        <v>42736</v>
      </c>
      <c r="B25" s="75">
        <f>SUM(Januar2017!F86)</f>
        <v>0</v>
      </c>
      <c r="C25" s="100">
        <f ca="1">SUM(Januar2017!$G$88)</f>
        <v>0</v>
      </c>
      <c r="D25" s="75">
        <f>SUM(Januar2017!H86)</f>
        <v>128.25</v>
      </c>
      <c r="E25" s="119">
        <f ca="1">SUM(Januar2017!$I$88)</f>
        <v>15379.5</v>
      </c>
      <c r="F25" s="75"/>
      <c r="G25" s="119"/>
      <c r="H25" s="75"/>
      <c r="I25" s="119"/>
      <c r="J25" s="75"/>
      <c r="K25" s="119"/>
      <c r="L25" s="75">
        <f>SUM(Januar2017!J86)</f>
        <v>0</v>
      </c>
      <c r="M25" s="100">
        <f ca="1">SUM(Januar2017!$K$88)</f>
        <v>0</v>
      </c>
      <c r="N25" s="75">
        <f>SUM(Januar2017!L86)</f>
        <v>12</v>
      </c>
      <c r="O25" s="119">
        <f ca="1">SUM(Januar2017!$M$88)</f>
        <v>1382.5</v>
      </c>
      <c r="P25" s="75"/>
      <c r="Q25" s="119"/>
      <c r="R25" s="75"/>
      <c r="S25" s="119"/>
      <c r="T25" s="291"/>
      <c r="U25" s="100"/>
      <c r="V25" s="241"/>
      <c r="W25" s="119"/>
      <c r="X25" s="75">
        <f>SUM(Januar2017!N86)</f>
        <v>0</v>
      </c>
      <c r="Y25" s="100">
        <f ca="1">SUM(Januar2017!$O$88)</f>
        <v>0</v>
      </c>
      <c r="Z25" s="75">
        <f>SUM(Januar2017!P86)</f>
        <v>54.5</v>
      </c>
      <c r="AA25" s="100">
        <f ca="1">SUM(Januar2017!$Q$88)</f>
        <v>6410</v>
      </c>
      <c r="AB25" s="104"/>
      <c r="AC25" s="140"/>
      <c r="AD25" s="104"/>
      <c r="AE25" s="140"/>
      <c r="AF25" s="321"/>
      <c r="AG25" s="140"/>
      <c r="AH25" s="171"/>
      <c r="AI25" s="140"/>
      <c r="AJ25" s="171"/>
      <c r="AK25" s="140"/>
      <c r="AL25" s="104"/>
      <c r="AM25" s="140"/>
      <c r="AN25" s="241"/>
      <c r="AO25" s="100"/>
      <c r="AP25" s="104"/>
      <c r="AQ25" s="242"/>
      <c r="AR25" s="98"/>
      <c r="AS25" s="100"/>
      <c r="AT25" s="119"/>
      <c r="AU25" s="100"/>
      <c r="AV25" s="171">
        <f>SUM(Dezember2016!V87)</f>
        <v>0</v>
      </c>
      <c r="AW25" s="140">
        <f ca="1">SUM(Dezember2016!$U$88)</f>
        <v>0</v>
      </c>
      <c r="AX25" s="140"/>
      <c r="AY25" s="200">
        <f ca="1">C25+E25+M25+O25+Y25+AA25+BC25+AS25+AW25</f>
        <v>23172</v>
      </c>
      <c r="AZ25" s="19"/>
      <c r="BA25" t="s">
        <v>466</v>
      </c>
    </row>
    <row r="26" spans="1:55" ht="15" customHeight="1">
      <c r="A26" s="209">
        <v>42767</v>
      </c>
      <c r="B26" s="75">
        <f>SUM(Februar2017!F87)</f>
        <v>0</v>
      </c>
      <c r="C26" s="100">
        <f ca="1">SUM(Februar2017!$G$89)</f>
        <v>0</v>
      </c>
      <c r="D26" s="75">
        <f>SUM(Februar2017!H87)</f>
        <v>146.25</v>
      </c>
      <c r="E26" s="146">
        <f ca="1">SUM(Februar2017!$I$89)</f>
        <v>16839</v>
      </c>
      <c r="F26" s="107"/>
      <c r="G26" s="146"/>
      <c r="H26" s="107"/>
      <c r="I26" s="146"/>
      <c r="J26" s="107"/>
      <c r="K26" s="146"/>
      <c r="L26" s="107">
        <f>SUM(Februar2017!J87)</f>
        <v>0</v>
      </c>
      <c r="M26" s="147">
        <f>SUM(Februar2017!$IK89)</f>
        <v>0</v>
      </c>
      <c r="N26" s="107">
        <f>SUM(Februar2017!L87)</f>
        <v>41.75</v>
      </c>
      <c r="O26" s="146">
        <f ca="1">SUM(Februar2017!$M$89)</f>
        <v>3544.5</v>
      </c>
      <c r="P26" s="107"/>
      <c r="Q26" s="146"/>
      <c r="R26" s="107"/>
      <c r="S26" s="146"/>
      <c r="T26" s="289"/>
      <c r="U26" s="147"/>
      <c r="V26" s="214"/>
      <c r="W26" s="146"/>
      <c r="X26" s="107">
        <f>SUM(Februar2017!N87)</f>
        <v>5</v>
      </c>
      <c r="Y26" s="147">
        <f ca="1">SUM(Februar2017!$O$89)</f>
        <v>500</v>
      </c>
      <c r="Z26" s="107">
        <f>SUM(Februar2017!P87)</f>
        <v>17.25</v>
      </c>
      <c r="AA26" s="147">
        <f ca="1">SUM(Februar2017!$Q$89)</f>
        <v>1830</v>
      </c>
      <c r="AB26" s="122"/>
      <c r="AC26" s="237"/>
      <c r="AD26" s="122"/>
      <c r="AE26" s="237"/>
      <c r="AF26" s="322"/>
      <c r="AG26" s="237"/>
      <c r="AH26" s="293"/>
      <c r="AI26" s="237"/>
      <c r="AJ26" s="293"/>
      <c r="AK26" s="237"/>
      <c r="AL26" s="122"/>
      <c r="AM26" s="237"/>
      <c r="AN26" s="214"/>
      <c r="AO26" s="147"/>
      <c r="AP26" s="122"/>
      <c r="AQ26" s="310"/>
      <c r="AR26" s="98"/>
      <c r="AS26" s="100"/>
      <c r="AT26" s="119"/>
      <c r="AU26" s="100"/>
      <c r="AV26" s="171">
        <f>SUM(Februar2017!T87)</f>
        <v>3.5</v>
      </c>
      <c r="AW26" s="140">
        <f ca="1">SUM(Februar2017!$U$89)</f>
        <v>490</v>
      </c>
      <c r="AX26" s="140"/>
      <c r="AY26" s="200">
        <f ca="1">C26+E26+M26+O26+Y26+AA26+BC26+AS26+AW26</f>
        <v>23203.5</v>
      </c>
      <c r="AZ26" s="19"/>
      <c r="BA26" t="s">
        <v>466</v>
      </c>
    </row>
    <row r="27" spans="1:55" ht="15" customHeight="1">
      <c r="A27" s="209">
        <v>42795</v>
      </c>
      <c r="B27" s="75">
        <f>SUM(März2017!F87)</f>
        <v>0</v>
      </c>
      <c r="C27" s="100">
        <f ca="1">SUM(März2017!$G$89)</f>
        <v>0</v>
      </c>
      <c r="D27" s="75">
        <f>SUM(März2017!H87)</f>
        <v>136.25</v>
      </c>
      <c r="E27" s="146">
        <f ca="1">SUM(März2017!$I$89)</f>
        <v>16419</v>
      </c>
      <c r="F27" s="107">
        <f>SUM(März2017!J87)</f>
        <v>9</v>
      </c>
      <c r="G27" s="146">
        <f ca="1">SUM(März2017!$K$89)</f>
        <v>2760</v>
      </c>
      <c r="H27" s="107"/>
      <c r="I27" s="146"/>
      <c r="J27" s="107"/>
      <c r="K27" s="146"/>
      <c r="L27" s="107">
        <f>SUM(März2017!L87)</f>
        <v>0</v>
      </c>
      <c r="M27" s="147">
        <f ca="1">SUM(März2017!$M$89)</f>
        <v>0</v>
      </c>
      <c r="N27" s="107">
        <f>SUM(März2017!N87)</f>
        <v>4.25</v>
      </c>
      <c r="O27" s="146">
        <f ca="1">SUM(März2017!$O$89)</f>
        <v>1216.5</v>
      </c>
      <c r="P27" s="107"/>
      <c r="Q27" s="146"/>
      <c r="R27" s="107"/>
      <c r="S27" s="146"/>
      <c r="T27" s="289"/>
      <c r="U27" s="147"/>
      <c r="V27" s="214"/>
      <c r="W27" s="146"/>
      <c r="X27" s="107">
        <f>SUM(März2017!P87)</f>
        <v>5</v>
      </c>
      <c r="Y27" s="147">
        <f ca="1">SUM(März2017!$Q$89)</f>
        <v>580</v>
      </c>
      <c r="Z27" s="107">
        <f>SUM(März2017!R87)</f>
        <v>17.75</v>
      </c>
      <c r="AA27" s="147">
        <f ca="1">SUM(März2017!$S$89)</f>
        <v>2935</v>
      </c>
      <c r="AB27" s="122"/>
      <c r="AC27" s="237"/>
      <c r="AD27" s="122"/>
      <c r="AE27" s="237"/>
      <c r="AF27" s="322"/>
      <c r="AG27" s="237"/>
      <c r="AH27" s="293"/>
      <c r="AI27" s="237"/>
      <c r="AJ27" s="293"/>
      <c r="AK27" s="237"/>
      <c r="AL27" s="122"/>
      <c r="AM27" s="237"/>
      <c r="AN27" s="214"/>
      <c r="AO27" s="147"/>
      <c r="AP27" s="122"/>
      <c r="AQ27" s="310"/>
      <c r="AR27" s="98"/>
      <c r="AS27" s="100"/>
      <c r="AT27" s="119"/>
      <c r="AU27" s="100"/>
      <c r="AV27" s="171">
        <f>SUM(März2017!V87)</f>
        <v>33.5</v>
      </c>
      <c r="AW27" s="226">
        <f ca="1">SUM(März2017!$W$89)</f>
        <v>4690</v>
      </c>
      <c r="AX27" s="140"/>
      <c r="AY27" s="200">
        <f ca="1">C27+E27+G27+M27+O27+Y27+AA27+BC27+AS27+AW27</f>
        <v>28600.5</v>
      </c>
      <c r="AZ27" s="19"/>
      <c r="BA27" t="s">
        <v>466</v>
      </c>
    </row>
    <row r="28" spans="1:55" ht="15" customHeight="1">
      <c r="A28" s="209">
        <v>42826</v>
      </c>
      <c r="B28" s="75">
        <f>SUM(April2017!F91)</f>
        <v>0</v>
      </c>
      <c r="C28" s="100">
        <f ca="1">SUM(April2017!$G$93)</f>
        <v>0</v>
      </c>
      <c r="D28" s="75">
        <f>SUM(April2017!H91)</f>
        <v>0</v>
      </c>
      <c r="E28" s="119">
        <f ca="1">SUM(April2017!$I$93)</f>
        <v>0</v>
      </c>
      <c r="F28" s="75">
        <f>SUM(April2017!J91)</f>
        <v>495</v>
      </c>
      <c r="G28" s="119">
        <f ca="1">SUM(April2017!$K$93)</f>
        <v>47479.75</v>
      </c>
      <c r="H28" s="75"/>
      <c r="I28" s="119"/>
      <c r="J28" s="75"/>
      <c r="K28" s="119"/>
      <c r="L28" s="75">
        <f>SUM(April2017!L91)</f>
        <v>0</v>
      </c>
      <c r="M28" s="100">
        <f ca="1">SUM(April2017!$M$93)</f>
        <v>0</v>
      </c>
      <c r="N28" s="75">
        <f>SUM(April2017!N91)</f>
        <v>0</v>
      </c>
      <c r="O28" s="119">
        <f ca="1">SUM(April2017!$O$93)</f>
        <v>0</v>
      </c>
      <c r="P28" s="75">
        <f>SUM(April2017!P91)</f>
        <v>25</v>
      </c>
      <c r="Q28" s="119">
        <f ca="1">SUM(April2017!$Q$93)</f>
        <v>2148</v>
      </c>
      <c r="R28" s="75"/>
      <c r="S28" s="119"/>
      <c r="T28" s="291"/>
      <c r="U28" s="100"/>
      <c r="V28" s="241"/>
      <c r="W28" s="119"/>
      <c r="X28" s="75">
        <f>SUM(April2017!R91)</f>
        <v>0</v>
      </c>
      <c r="Y28" s="100">
        <f>SUM(April2017!$D$93)</f>
        <v>0</v>
      </c>
      <c r="Z28" s="75">
        <f>SUM(April2017!T91)</f>
        <v>0</v>
      </c>
      <c r="AA28" s="100">
        <f ca="1">SUM(April2017!$U$93)</f>
        <v>0</v>
      </c>
      <c r="AB28" s="104">
        <f>SUM(April2017!V91)</f>
        <v>38</v>
      </c>
      <c r="AC28" s="140">
        <f ca="1">SUM(April2017!$W$93)</f>
        <v>4130</v>
      </c>
      <c r="AD28" s="104"/>
      <c r="AE28" s="140"/>
      <c r="AF28" s="321"/>
      <c r="AG28" s="140"/>
      <c r="AH28" s="171"/>
      <c r="AI28" s="140"/>
      <c r="AJ28" s="171"/>
      <c r="AK28" s="140"/>
      <c r="AL28" s="104"/>
      <c r="AM28" s="140"/>
      <c r="AN28" s="241"/>
      <c r="AO28" s="100"/>
      <c r="AP28" s="104"/>
      <c r="AQ28" s="242"/>
      <c r="AR28" s="98"/>
      <c r="AS28" s="100"/>
      <c r="AT28" s="119"/>
      <c r="AU28" s="100"/>
      <c r="AV28" s="171"/>
      <c r="AW28" s="140"/>
      <c r="AX28" s="140"/>
      <c r="AY28" s="200">
        <f t="shared" ref="AY28:AY35" ca="1" si="1">C28+E28+G28+M28+O28+Q28+Y28+AA28+AC28+BC28+AS28+AW28</f>
        <v>53757.75</v>
      </c>
      <c r="AZ28" s="19"/>
      <c r="BA28" t="s">
        <v>466</v>
      </c>
    </row>
    <row r="29" spans="1:55" ht="15" customHeight="1">
      <c r="A29" s="209">
        <v>42856</v>
      </c>
      <c r="B29" s="75">
        <f>SUM('Mai2017'!F90)</f>
        <v>0</v>
      </c>
      <c r="C29" s="100">
        <f ca="1">SUM('Mai2017'!$G$92)</f>
        <v>0</v>
      </c>
      <c r="D29" s="75">
        <f>SUM('Mai2017'!H90)</f>
        <v>140.75</v>
      </c>
      <c r="E29" s="119">
        <f ca="1">SUM('Mai2017'!$I$92)</f>
        <v>15917.5</v>
      </c>
      <c r="F29" s="75">
        <f>SUM('Mai2017'!J90)</f>
        <v>310.75</v>
      </c>
      <c r="G29" s="119">
        <f ca="1">SUM('Mai2017'!$K$92)</f>
        <v>31451.75</v>
      </c>
      <c r="H29" s="75"/>
      <c r="I29" s="119"/>
      <c r="J29" s="75"/>
      <c r="K29" s="119"/>
      <c r="L29" s="75">
        <f>SUM('Mai2017'!L90)</f>
        <v>0</v>
      </c>
      <c r="M29" s="100">
        <f ca="1">SUM('Mai2017'!$M$92)</f>
        <v>0</v>
      </c>
      <c r="N29" s="75">
        <f>SUM('Mai2017'!N90)</f>
        <v>0</v>
      </c>
      <c r="O29" s="119">
        <f ca="1">SUM('Mai2017'!$O$92)</f>
        <v>0</v>
      </c>
      <c r="P29" s="75">
        <f>SUM('Mai2017'!P90)</f>
        <v>58.25</v>
      </c>
      <c r="Q29" s="119">
        <f ca="1">SUM('Mai2017'!$Q$92)</f>
        <v>4346.75</v>
      </c>
      <c r="R29" s="75"/>
      <c r="S29" s="119"/>
      <c r="T29" s="291"/>
      <c r="U29" s="100"/>
      <c r="V29" s="241"/>
      <c r="W29" s="119"/>
      <c r="X29" s="75">
        <f>SUM('Mai2017'!R90)</f>
        <v>0</v>
      </c>
      <c r="Y29" s="100">
        <f ca="1">SUM('Mai2017'!$S$92)</f>
        <v>0</v>
      </c>
      <c r="Z29" s="75">
        <f>SUM('Mai2017'!T90)</f>
        <v>0.5</v>
      </c>
      <c r="AA29" s="100">
        <f ca="1">SUM('Mai2017'!$U$92)</f>
        <v>70</v>
      </c>
      <c r="AB29" s="104">
        <f>SUM('Mai2017'!V90)</f>
        <v>122.25</v>
      </c>
      <c r="AC29" s="140">
        <f ca="1">SUM('Mai2017'!$W$92)</f>
        <v>11574.75</v>
      </c>
      <c r="AD29" s="104"/>
      <c r="AE29" s="140"/>
      <c r="AF29" s="321"/>
      <c r="AG29" s="140"/>
      <c r="AH29" s="171"/>
      <c r="AI29" s="140"/>
      <c r="AJ29" s="171"/>
      <c r="AK29" s="140"/>
      <c r="AL29" s="104"/>
      <c r="AM29" s="140"/>
      <c r="AN29" s="241"/>
      <c r="AO29" s="100"/>
      <c r="AP29" s="104"/>
      <c r="AQ29" s="242"/>
      <c r="AR29" s="98"/>
      <c r="AS29" s="100"/>
      <c r="AT29" s="119"/>
      <c r="AU29" s="100"/>
      <c r="AV29" s="171"/>
      <c r="AW29" s="140"/>
      <c r="AX29" s="140"/>
      <c r="AY29" s="200">
        <f t="shared" ca="1" si="1"/>
        <v>63360.75</v>
      </c>
      <c r="AZ29" s="19"/>
      <c r="BA29" t="s">
        <v>466</v>
      </c>
    </row>
    <row r="30" spans="1:55" ht="15" customHeight="1">
      <c r="A30" s="230">
        <v>42887</v>
      </c>
      <c r="B30" s="75">
        <f>SUM(Juni2017!F91)</f>
        <v>0</v>
      </c>
      <c r="C30" s="100">
        <f ca="1">SUM(Juni2017!$G$93)</f>
        <v>0</v>
      </c>
      <c r="D30" s="75">
        <f>SUM(Juni2017!H91)</f>
        <v>9.25</v>
      </c>
      <c r="E30" s="119">
        <f ca="1">SUM(Juni2017!$I$93)</f>
        <v>925</v>
      </c>
      <c r="F30" s="75">
        <f>SUM(Juni2017!J91)</f>
        <v>396.75</v>
      </c>
      <c r="G30" s="119">
        <f ca="1">SUM(Juni2017!$K$93)</f>
        <v>41611.75</v>
      </c>
      <c r="H30" s="75"/>
      <c r="I30" s="119"/>
      <c r="J30" s="75"/>
      <c r="K30" s="119"/>
      <c r="L30" s="75">
        <f>SUM(Juni2017!L91)</f>
        <v>0</v>
      </c>
      <c r="M30" s="100">
        <f ca="1">SUM(Juni2017!$M$93)</f>
        <v>0</v>
      </c>
      <c r="N30" s="75">
        <f>SUM(Juni2017!N91)</f>
        <v>0.5</v>
      </c>
      <c r="O30" s="119">
        <f ca="1">SUM(Juni2017!$O$93)</f>
        <v>50</v>
      </c>
      <c r="P30" s="75">
        <f>SUM(Juni2017!P91)</f>
        <v>34</v>
      </c>
      <c r="Q30" s="119">
        <f ca="1">SUM(Juni2017!$Q$93)</f>
        <v>2758.25</v>
      </c>
      <c r="R30" s="75"/>
      <c r="S30" s="119"/>
      <c r="T30" s="291"/>
      <c r="U30" s="100"/>
      <c r="V30" s="241"/>
      <c r="W30" s="119"/>
      <c r="X30" s="75">
        <f>SUM(Juni2017!R91)</f>
        <v>0</v>
      </c>
      <c r="Y30" s="100">
        <f ca="1">SUM(Juni2017!$S$93)</f>
        <v>0</v>
      </c>
      <c r="Z30" s="75">
        <f>SUM(Juni2017!T91)</f>
        <v>0</v>
      </c>
      <c r="AA30" s="100">
        <f ca="1">SUM(Juni2017!$U$93)</f>
        <v>0</v>
      </c>
      <c r="AB30" s="104">
        <f>SUM(Juni2017!V91)</f>
        <v>166.5</v>
      </c>
      <c r="AC30" s="140">
        <f ca="1">SUM(Juni2017!$W$93)</f>
        <v>18314</v>
      </c>
      <c r="AD30" s="104"/>
      <c r="AE30" s="140"/>
      <c r="AF30" s="321"/>
      <c r="AG30" s="140"/>
      <c r="AH30" s="171"/>
      <c r="AI30" s="140"/>
      <c r="AJ30" s="171"/>
      <c r="AK30" s="140"/>
      <c r="AL30" s="104"/>
      <c r="AM30" s="140"/>
      <c r="AN30" s="241"/>
      <c r="AO30" s="100"/>
      <c r="AP30" s="104"/>
      <c r="AQ30" s="242"/>
      <c r="AR30" s="98"/>
      <c r="AS30" s="100"/>
      <c r="AT30" s="119"/>
      <c r="AU30" s="100"/>
      <c r="AV30" s="171">
        <f>SUM(Juni2017!Z91)</f>
        <v>3</v>
      </c>
      <c r="AW30" s="140">
        <f ca="1">SUM(Juni2017!$AA$93)</f>
        <v>420</v>
      </c>
      <c r="AX30" s="140"/>
      <c r="AY30" s="200">
        <f t="shared" ca="1" si="1"/>
        <v>64079</v>
      </c>
      <c r="AZ30" s="19"/>
      <c r="BA30" t="s">
        <v>466</v>
      </c>
    </row>
    <row r="31" spans="1:55" ht="15" customHeight="1">
      <c r="A31" s="232">
        <v>42917</v>
      </c>
      <c r="B31" s="75">
        <f>SUM(Juli2017!F91)</f>
        <v>6</v>
      </c>
      <c r="C31" s="100">
        <f ca="1">SUM(Juli2017!$G$93)</f>
        <v>450</v>
      </c>
      <c r="D31" s="75">
        <f>SUM(Juli2017!H91)</f>
        <v>0</v>
      </c>
      <c r="E31" s="119">
        <f ca="1">SUM(Juli2017!$I$93)</f>
        <v>0</v>
      </c>
      <c r="F31" s="75">
        <f>SUM(Juli2017!J91)</f>
        <v>95.75</v>
      </c>
      <c r="G31" s="119">
        <f ca="1">SUM(Juli2017!$K$93)</f>
        <v>9929</v>
      </c>
      <c r="H31" s="75"/>
      <c r="I31" s="119"/>
      <c r="J31" s="75"/>
      <c r="K31" s="119"/>
      <c r="L31" s="75">
        <f>SUM(Juli2017!L91)</f>
        <v>0</v>
      </c>
      <c r="M31" s="100">
        <f ca="1">SUM(Juni2017!$M$93)</f>
        <v>0</v>
      </c>
      <c r="N31" s="75">
        <f>SUM(Juli2017!N91)</f>
        <v>0</v>
      </c>
      <c r="O31" s="119">
        <f>SUM(Juni2017!$P$93)</f>
        <v>0</v>
      </c>
      <c r="P31" s="75">
        <f>SUM(Juli2017!P91)</f>
        <v>1.25</v>
      </c>
      <c r="Q31" s="119">
        <f ca="1">SUM(Juli2017!$Q$93)</f>
        <v>175</v>
      </c>
      <c r="R31" s="75"/>
      <c r="S31" s="119"/>
      <c r="T31" s="291"/>
      <c r="U31" s="100"/>
      <c r="V31" s="241"/>
      <c r="W31" s="119"/>
      <c r="X31" s="75">
        <f>SUM(Juli2017!R91)</f>
        <v>5</v>
      </c>
      <c r="Y31" s="100">
        <f ca="1">SUM(Juli2017!$S$93)</f>
        <v>540</v>
      </c>
      <c r="Z31" s="75">
        <f>SUM(Juli2017!T91)</f>
        <v>0</v>
      </c>
      <c r="AA31" s="100">
        <f ca="1">SUM(Juni2017!$U$93)</f>
        <v>0</v>
      </c>
      <c r="AB31" s="104">
        <f>SUM(Juli2017!V91)</f>
        <v>39</v>
      </c>
      <c r="AC31" s="140">
        <f ca="1">SUM(Juli2017!$W$93)</f>
        <v>3720</v>
      </c>
      <c r="AD31" s="104"/>
      <c r="AE31" s="140"/>
      <c r="AF31" s="321"/>
      <c r="AG31" s="140"/>
      <c r="AH31" s="171"/>
      <c r="AI31" s="140"/>
      <c r="AJ31" s="171"/>
      <c r="AK31" s="140"/>
      <c r="AL31" s="104"/>
      <c r="AM31" s="140"/>
      <c r="AN31" s="241"/>
      <c r="AO31" s="100"/>
      <c r="AP31" s="104"/>
      <c r="AQ31" s="242"/>
      <c r="AR31" s="98"/>
      <c r="AS31" s="100"/>
      <c r="AT31" s="119"/>
      <c r="AU31" s="100"/>
      <c r="AV31" s="171">
        <f>SUM(Juli2017!AB91)</f>
        <v>0</v>
      </c>
      <c r="AW31" s="140">
        <f ca="1">SUM(Juli2017!$AA$93)</f>
        <v>0</v>
      </c>
      <c r="AX31" s="140"/>
      <c r="AY31" s="200">
        <f t="shared" ca="1" si="1"/>
        <v>14814</v>
      </c>
      <c r="AZ31" s="19"/>
      <c r="BA31" t="s">
        <v>466</v>
      </c>
    </row>
    <row r="32" spans="1:55" ht="15" customHeight="1">
      <c r="A32" s="209">
        <v>42948</v>
      </c>
      <c r="B32" s="75">
        <f>SUM(August2017!F92)</f>
        <v>0</v>
      </c>
      <c r="C32" s="100">
        <f ca="1">SUM(August2017!$G$94)</f>
        <v>0</v>
      </c>
      <c r="D32" s="75">
        <f>SUM(August2017!H92)</f>
        <v>5</v>
      </c>
      <c r="E32" s="119">
        <f ca="1">SUM(August2017!$I$94)</f>
        <v>640</v>
      </c>
      <c r="F32" s="75">
        <f>SUM(August2017!J92)</f>
        <v>87.5</v>
      </c>
      <c r="G32" s="119">
        <f ca="1">SUM(August2017!$K$94)</f>
        <v>10533.5</v>
      </c>
      <c r="H32" s="75"/>
      <c r="I32" s="119"/>
      <c r="J32" s="75"/>
      <c r="K32" s="119"/>
      <c r="L32" s="75">
        <f>SUM(August2017!L92)</f>
        <v>0</v>
      </c>
      <c r="M32" s="100">
        <f ca="1">SUM(August2017!$M$94)</f>
        <v>0</v>
      </c>
      <c r="N32" s="75">
        <f>SUM(August2017!N92)</f>
        <v>2</v>
      </c>
      <c r="O32" s="119">
        <f ca="1">SUM(August2017!$O$94)</f>
        <v>240</v>
      </c>
      <c r="P32" s="75">
        <f>SUM(August2017!P92)</f>
        <v>1.5</v>
      </c>
      <c r="Q32" s="119">
        <f ca="1">SUM(August2017!$Q$94)</f>
        <v>177</v>
      </c>
      <c r="R32" s="75"/>
      <c r="S32" s="119"/>
      <c r="T32" s="291"/>
      <c r="U32" s="100"/>
      <c r="V32" s="241"/>
      <c r="W32" s="119"/>
      <c r="X32" s="75">
        <f>SUM(August2017!R92)</f>
        <v>0</v>
      </c>
      <c r="Y32" s="100">
        <f ca="1">SUM(August2017!$S$94)</f>
        <v>0</v>
      </c>
      <c r="Z32" s="75">
        <f>SUM(August2017!T92)</f>
        <v>16.75</v>
      </c>
      <c r="AA32" s="100">
        <f ca="1">SUM(August2017!$U$94)</f>
        <v>2305</v>
      </c>
      <c r="AB32" s="104">
        <f>SUM(August2017!V92)</f>
        <v>20.5</v>
      </c>
      <c r="AC32" s="140">
        <f ca="1">SUM(August2017!$W$94)</f>
        <v>2480</v>
      </c>
      <c r="AD32" s="104"/>
      <c r="AE32" s="140"/>
      <c r="AF32" s="321"/>
      <c r="AG32" s="140"/>
      <c r="AH32" s="171"/>
      <c r="AI32" s="140"/>
      <c r="AJ32" s="171"/>
      <c r="AK32" s="140"/>
      <c r="AL32" s="104"/>
      <c r="AM32" s="140"/>
      <c r="AN32" s="241"/>
      <c r="AO32" s="100"/>
      <c r="AP32" s="104"/>
      <c r="AQ32" s="242"/>
      <c r="AR32" s="98"/>
      <c r="AS32" s="100"/>
      <c r="AT32" s="119"/>
      <c r="AU32" s="100"/>
      <c r="AV32" s="171">
        <f>SUM(August2017!AB92)</f>
        <v>0</v>
      </c>
      <c r="AW32" s="140">
        <f ca="1">SUM(August2017!$G$94)</f>
        <v>0</v>
      </c>
      <c r="AX32" s="140"/>
      <c r="AY32" s="200">
        <f t="shared" ca="1" si="1"/>
        <v>16375.5</v>
      </c>
      <c r="AZ32" s="19"/>
      <c r="BA32" t="s">
        <v>466</v>
      </c>
    </row>
    <row r="33" spans="1:53" ht="15" customHeight="1">
      <c r="A33" s="209">
        <v>42979</v>
      </c>
      <c r="B33" s="75">
        <f>SUM(September2017!F91)</f>
        <v>0</v>
      </c>
      <c r="C33" s="100">
        <f ca="1">SUM(September2017!$G$93)</f>
        <v>0</v>
      </c>
      <c r="D33" s="75">
        <f>SUM(September2017!H91)</f>
        <v>36.25</v>
      </c>
      <c r="E33" s="119">
        <f ca="1">SUM(September2017!$I$93)</f>
        <v>5075</v>
      </c>
      <c r="F33" s="75">
        <f>SUM(September2017!J91)</f>
        <v>20.75</v>
      </c>
      <c r="G33" s="119">
        <f ca="1">SUM(September2017!$K$93)</f>
        <v>1563.75</v>
      </c>
      <c r="H33" s="75"/>
      <c r="I33" s="119"/>
      <c r="J33" s="75"/>
      <c r="K33" s="119"/>
      <c r="L33" s="75">
        <f>SUM(September2017!L91)</f>
        <v>0</v>
      </c>
      <c r="M33" s="100">
        <f ca="1">SUM(September2017!$M$93)</f>
        <v>0</v>
      </c>
      <c r="N33" s="75">
        <f>SUM(September2017!N91)</f>
        <v>1.25</v>
      </c>
      <c r="O33" s="119">
        <f ca="1">SUM(September2017!$O$93)</f>
        <v>175</v>
      </c>
      <c r="P33" s="75">
        <f>SUM(September2017!P91)</f>
        <v>0</v>
      </c>
      <c r="Q33" s="119">
        <f ca="1">SUM(September2017!$Q$93)</f>
        <v>0</v>
      </c>
      <c r="R33" s="75"/>
      <c r="S33" s="119"/>
      <c r="T33" s="291"/>
      <c r="U33" s="100"/>
      <c r="V33" s="241"/>
      <c r="W33" s="119"/>
      <c r="X33" s="75">
        <f>SUM(September2017!R91)</f>
        <v>0</v>
      </c>
      <c r="Y33" s="100">
        <f ca="1">SUM(September2017!$S$93)</f>
        <v>0</v>
      </c>
      <c r="Z33" s="75">
        <f>SUM(September2017!T91)</f>
        <v>9.75</v>
      </c>
      <c r="AA33" s="100">
        <f ca="1">SUM(September2017!$U$93)</f>
        <v>1365</v>
      </c>
      <c r="AB33" s="104">
        <f>SUM(September2017!V91)</f>
        <v>3.25</v>
      </c>
      <c r="AC33" s="140">
        <f ca="1">SUM(September2017!$W$93)</f>
        <v>325</v>
      </c>
      <c r="AD33" s="104"/>
      <c r="AE33" s="140"/>
      <c r="AF33" s="321"/>
      <c r="AG33" s="140"/>
      <c r="AH33" s="171"/>
      <c r="AI33" s="140"/>
      <c r="AJ33" s="171"/>
      <c r="AK33" s="140"/>
      <c r="AL33" s="104"/>
      <c r="AM33" s="140"/>
      <c r="AN33" s="241"/>
      <c r="AO33" s="100"/>
      <c r="AP33" s="104"/>
      <c r="AQ33" s="242"/>
      <c r="AR33" s="98"/>
      <c r="AS33" s="100"/>
      <c r="AT33" s="119"/>
      <c r="AU33" s="100"/>
      <c r="AV33" s="171">
        <f>SUM(September2017!AB91)</f>
        <v>0</v>
      </c>
      <c r="AW33" s="140">
        <f ca="1">SUM(September2017!$G$93)</f>
        <v>0</v>
      </c>
      <c r="AX33" s="140"/>
      <c r="AY33" s="200">
        <f t="shared" ca="1" si="1"/>
        <v>8503.75</v>
      </c>
      <c r="AZ33" s="19"/>
      <c r="BA33" t="s">
        <v>466</v>
      </c>
    </row>
    <row r="34" spans="1:53" ht="15" customHeight="1">
      <c r="A34" s="209">
        <v>43009</v>
      </c>
      <c r="B34" s="75">
        <f>SUM(Oktober2017!F93)</f>
        <v>0</v>
      </c>
      <c r="C34" s="100">
        <f>SUM(Oktober2017!$F$93)</f>
        <v>0</v>
      </c>
      <c r="D34" s="75">
        <f>SUM(Oktober2017!H93)</f>
        <v>82.25</v>
      </c>
      <c r="E34" s="119">
        <f ca="1">SUM(Oktober2017!$I$95)</f>
        <v>8228.25</v>
      </c>
      <c r="F34" s="75">
        <f>SUM(Oktober2017!J93)</f>
        <v>63.25</v>
      </c>
      <c r="G34" s="119">
        <f ca="1">SUM(Oktober2017!$K$95)</f>
        <v>6751.75</v>
      </c>
      <c r="H34" s="75"/>
      <c r="I34" s="119"/>
      <c r="J34" s="75"/>
      <c r="K34" s="119"/>
      <c r="L34" s="75">
        <f>SUM(Oktober2017!L93)</f>
        <v>0</v>
      </c>
      <c r="M34" s="100">
        <f ca="1">SUM(Oktober2017!$M$95)</f>
        <v>0</v>
      </c>
      <c r="N34" s="75">
        <f>SUM(Oktober2017!N93)</f>
        <v>3.5</v>
      </c>
      <c r="O34" s="119">
        <f ca="1">SUM(Oktober2017!$O$95)</f>
        <v>490</v>
      </c>
      <c r="P34" s="75">
        <f>SUM(Oktober2017!P93)</f>
        <v>1.5</v>
      </c>
      <c r="Q34" s="119">
        <f ca="1">SUM(Oktober2017!$Q$95)</f>
        <v>210</v>
      </c>
      <c r="R34" s="75"/>
      <c r="S34" s="119"/>
      <c r="T34" s="291"/>
      <c r="U34" s="100"/>
      <c r="V34" s="241"/>
      <c r="W34" s="119"/>
      <c r="X34" s="75">
        <f>SUM(Oktober2017!R93)</f>
        <v>0</v>
      </c>
      <c r="Y34" s="100">
        <f ca="1">SUM(Oktober2017!$S$95)</f>
        <v>0</v>
      </c>
      <c r="Z34" s="75">
        <f>SUM(Oktober2017!T93)</f>
        <v>13.5</v>
      </c>
      <c r="AA34" s="100">
        <f ca="1">SUM(Oktober2017!$U$95)</f>
        <v>763.75</v>
      </c>
      <c r="AB34" s="104">
        <f>SUM(Oktober2017!V93)</f>
        <v>5</v>
      </c>
      <c r="AC34" s="140">
        <f ca="1">SUM(Oktober2017!$W$95)</f>
        <v>600</v>
      </c>
      <c r="AD34" s="104"/>
      <c r="AE34" s="140"/>
      <c r="AF34" s="321"/>
      <c r="AG34" s="140"/>
      <c r="AH34" s="171"/>
      <c r="AI34" s="140"/>
      <c r="AJ34" s="171"/>
      <c r="AK34" s="140"/>
      <c r="AL34" s="104"/>
      <c r="AM34" s="140"/>
      <c r="AN34" s="241"/>
      <c r="AO34" s="100"/>
      <c r="AP34" s="104"/>
      <c r="AQ34" s="242"/>
      <c r="AR34" s="98"/>
      <c r="AS34" s="100"/>
      <c r="AT34" s="119"/>
      <c r="AU34" s="100"/>
      <c r="AV34" s="171">
        <f>SUM(Oktober2017!AB93)</f>
        <v>0</v>
      </c>
      <c r="AW34" s="140">
        <f>SUM(Oktober2017!$AC$95)</f>
        <v>0</v>
      </c>
      <c r="AX34" s="140"/>
      <c r="AY34" s="200">
        <f t="shared" ca="1" si="1"/>
        <v>17043.75</v>
      </c>
      <c r="AZ34" s="19"/>
      <c r="BA34" t="s">
        <v>466</v>
      </c>
    </row>
    <row r="35" spans="1:53" ht="15" customHeight="1">
      <c r="A35" s="209">
        <v>43040</v>
      </c>
      <c r="B35" s="75">
        <f>SUM(November2017!F94)</f>
        <v>0</v>
      </c>
      <c r="C35" s="100">
        <f ca="1">SUM(November2017!$G$96)</f>
        <v>0</v>
      </c>
      <c r="D35" s="75">
        <f>SUM(November2017!H94)</f>
        <v>88</v>
      </c>
      <c r="E35" s="119">
        <f ca="1">SUM(November2017!$I$96)</f>
        <v>11845.25</v>
      </c>
      <c r="F35" s="75">
        <f>SUM(November2017!J94)</f>
        <v>16.5</v>
      </c>
      <c r="G35" s="119">
        <f ca="1">SUM(November2017!$K$96)</f>
        <v>1704</v>
      </c>
      <c r="H35" s="75"/>
      <c r="I35" s="119"/>
      <c r="J35" s="75"/>
      <c r="K35" s="119"/>
      <c r="L35" s="75">
        <f>SUM(November2017!L94)</f>
        <v>0</v>
      </c>
      <c r="M35" s="100">
        <f ca="1">SUM(November2017!$M$96)</f>
        <v>0</v>
      </c>
      <c r="N35" s="75">
        <f>SUM(November2017!N94)</f>
        <v>10.75</v>
      </c>
      <c r="O35" s="119">
        <f ca="1">SUM(November2017!$O$96)</f>
        <v>1245</v>
      </c>
      <c r="P35" s="75">
        <f>SUM(November2017!P94)</f>
        <v>5.75</v>
      </c>
      <c r="Q35" s="119">
        <f ca="1">SUM(November2017!$Q$96)</f>
        <v>432</v>
      </c>
      <c r="R35" s="75"/>
      <c r="S35" s="119"/>
      <c r="T35" s="291"/>
      <c r="U35" s="100"/>
      <c r="V35" s="241"/>
      <c r="W35" s="119"/>
      <c r="X35" s="75">
        <f>SUM(November2017!R94)</f>
        <v>0</v>
      </c>
      <c r="Y35" s="100">
        <f ca="1">SUM(November2017!$S$96)</f>
        <v>0</v>
      </c>
      <c r="Z35" s="75">
        <f>SUM(November2017!T94)</f>
        <v>114.25</v>
      </c>
      <c r="AA35" s="100">
        <f ca="1">SUM(November2017!$U$96)</f>
        <v>8663.75</v>
      </c>
      <c r="AB35" s="104">
        <f>SUM(November2017!V94)</f>
        <v>0</v>
      </c>
      <c r="AC35" s="140">
        <f ca="1">SUM(November2017!$W$96)</f>
        <v>0</v>
      </c>
      <c r="AD35" s="104"/>
      <c r="AE35" s="140"/>
      <c r="AF35" s="321"/>
      <c r="AG35" s="140"/>
      <c r="AH35" s="171"/>
      <c r="AI35" s="140"/>
      <c r="AJ35" s="171"/>
      <c r="AK35" s="140"/>
      <c r="AL35" s="104"/>
      <c r="AM35" s="140"/>
      <c r="AN35" s="241"/>
      <c r="AO35" s="100"/>
      <c r="AP35" s="104"/>
      <c r="AQ35" s="242"/>
      <c r="AR35" s="98"/>
      <c r="AS35" s="100"/>
      <c r="AT35" s="119"/>
      <c r="AU35" s="100"/>
      <c r="AV35" s="171">
        <f>SUM(Dezember2017!AB93)</f>
        <v>0</v>
      </c>
      <c r="AW35" s="140">
        <f>SUM(Oktober2017!$AC$95)</f>
        <v>0</v>
      </c>
      <c r="AX35" s="140"/>
      <c r="AY35" s="200">
        <f t="shared" ca="1" si="1"/>
        <v>23890</v>
      </c>
      <c r="AZ35" s="19"/>
      <c r="BA35" t="s">
        <v>466</v>
      </c>
    </row>
    <row r="36" spans="1:53" ht="15" customHeight="1">
      <c r="A36" s="95">
        <v>43070</v>
      </c>
      <c r="B36" s="107">
        <f>SUM(Dezember2017!F94)</f>
        <v>0</v>
      </c>
      <c r="C36" s="100">
        <f ca="1">SUM(Dezember2017!$G$96)</f>
        <v>0</v>
      </c>
      <c r="D36" s="75">
        <f>SUM(Dezember2017!H94)</f>
        <v>64.5</v>
      </c>
      <c r="E36" s="119">
        <f ca="1">SUM(Dezember2017!$I$96)</f>
        <v>6816.75</v>
      </c>
      <c r="F36" s="75">
        <f>SUM(Dezember2017!J94)</f>
        <v>5</v>
      </c>
      <c r="G36" s="119">
        <f ca="1">SUM(Dezember2017!$K$96)</f>
        <v>375</v>
      </c>
      <c r="H36" s="75"/>
      <c r="I36" s="119"/>
      <c r="J36" s="75"/>
      <c r="K36" s="119"/>
      <c r="L36" s="75">
        <f>SUM(Dezember2017!L94)</f>
        <v>0</v>
      </c>
      <c r="M36" s="100">
        <f ca="1">SUM(Dezember2017!$M$96)</f>
        <v>0</v>
      </c>
      <c r="N36" s="75">
        <f>SUM(Dezember2017!N94)</f>
        <v>0.25</v>
      </c>
      <c r="O36" s="119">
        <f ca="1">SUM(Dezember2017!$O$96)</f>
        <v>35</v>
      </c>
      <c r="P36" s="75">
        <f>SUM(Dezember2017!P94)</f>
        <v>0</v>
      </c>
      <c r="Q36" s="119">
        <f ca="1">SUM(Dezember2017!$Q$96)</f>
        <v>0</v>
      </c>
      <c r="R36" s="75"/>
      <c r="S36" s="119"/>
      <c r="T36" s="291"/>
      <c r="U36" s="100"/>
      <c r="V36" s="241"/>
      <c r="W36" s="119"/>
      <c r="X36" s="75">
        <f>SUM(Dezember2017!R94)</f>
        <v>0</v>
      </c>
      <c r="Y36" s="100">
        <f ca="1">SUM(Dezember2017!$S$96)</f>
        <v>0</v>
      </c>
      <c r="Z36" s="75">
        <f>SUM(Dezember2017!T94)</f>
        <v>10</v>
      </c>
      <c r="AA36" s="100">
        <f ca="1">SUM(Dezember2017!$U$96)</f>
        <v>690</v>
      </c>
      <c r="AB36" s="104">
        <f>SUM(Dezember2017!V94)</f>
        <v>3</v>
      </c>
      <c r="AC36" s="140">
        <f ca="1">SUM(Dezember2017!$W$96)</f>
        <v>105</v>
      </c>
      <c r="AD36" s="104"/>
      <c r="AE36" s="140"/>
      <c r="AF36" s="243"/>
      <c r="AG36" s="100"/>
      <c r="AH36" s="104"/>
      <c r="AI36" s="242"/>
      <c r="AJ36" s="104"/>
      <c r="AK36" s="140"/>
      <c r="AL36" s="104"/>
      <c r="AM36" s="140"/>
      <c r="AN36" s="241"/>
      <c r="AO36" s="100"/>
      <c r="AP36" s="104"/>
      <c r="AQ36" s="242"/>
      <c r="AR36" s="98"/>
      <c r="AS36" s="100"/>
      <c r="AT36" s="119"/>
      <c r="AU36" s="100"/>
      <c r="AV36" s="171">
        <f>SUM(Dezember2017!AB94)</f>
        <v>0</v>
      </c>
      <c r="AW36" s="140">
        <f>SUM(Oktober2017!$AC$95)</f>
        <v>0</v>
      </c>
      <c r="AX36" s="140"/>
      <c r="AY36" s="200">
        <f ca="1">C36+E36+G36+M36+O36+Q36+Y36+AA36+AC36+BC36+AS36+AW36</f>
        <v>8021.75</v>
      </c>
      <c r="BA36" t="s">
        <v>466</v>
      </c>
    </row>
    <row r="37" spans="1:53" ht="15" customHeight="1">
      <c r="A37" s="95">
        <v>43101</v>
      </c>
      <c r="B37" s="107">
        <f>SUM(Januar2018!F94)</f>
        <v>0</v>
      </c>
      <c r="C37" s="100">
        <f ca="1">SUM(Januar2018!$G$96)</f>
        <v>0</v>
      </c>
      <c r="D37" s="241">
        <f>SUM(Januar2018!H94)</f>
        <v>134</v>
      </c>
      <c r="E37" s="100">
        <f ca="1">SUM(Januar2018!$I$96)</f>
        <v>14939.5</v>
      </c>
      <c r="F37" s="241">
        <f>SUM(Januar2018!J94)</f>
        <v>0.75</v>
      </c>
      <c r="G37" s="100">
        <f ca="1">SUM(Januar2018!$K$96)</f>
        <v>75</v>
      </c>
      <c r="H37" s="241"/>
      <c r="I37" s="100"/>
      <c r="J37" s="241"/>
      <c r="K37" s="100"/>
      <c r="L37" s="75">
        <f>SUM(Januar2018!L94)</f>
        <v>0</v>
      </c>
      <c r="M37" s="100">
        <f ca="1">SUM(Januar2018!$M$96)</f>
        <v>0</v>
      </c>
      <c r="N37" s="241">
        <f>SUM(Januar2018!N94)</f>
        <v>0</v>
      </c>
      <c r="O37" s="100">
        <f ca="1">SUM(Januar2018!$O$96)</f>
        <v>0</v>
      </c>
      <c r="P37" s="241">
        <f>SUM(Januar2018!P94)</f>
        <v>0</v>
      </c>
      <c r="Q37" s="100">
        <f ca="1">SUM(Januar2018!$Q$96)</f>
        <v>0</v>
      </c>
      <c r="R37" s="241"/>
      <c r="S37" s="100"/>
      <c r="T37" s="98"/>
      <c r="U37" s="100"/>
      <c r="V37" s="241"/>
      <c r="W37" s="100"/>
      <c r="X37" s="75">
        <f>SUM(Januar2018!R94)</f>
        <v>0</v>
      </c>
      <c r="Y37" s="100">
        <f ca="1">SUM(Januar2018!$S$96)</f>
        <v>0</v>
      </c>
      <c r="Z37" s="104">
        <f>SUM(Januar2018!T94)</f>
        <v>0</v>
      </c>
      <c r="AA37" s="140">
        <f ca="1">SUM(Januar2018!$U$96)</f>
        <v>0</v>
      </c>
      <c r="AB37" s="104">
        <f>SUM(Januar2018!V94)</f>
        <v>0</v>
      </c>
      <c r="AC37" s="140">
        <f ca="1">SUM(Januar2018!$W$96)</f>
        <v>0</v>
      </c>
      <c r="AD37" s="104"/>
      <c r="AE37" s="140"/>
      <c r="AF37" s="243"/>
      <c r="AG37" s="100"/>
      <c r="AH37" s="104"/>
      <c r="AI37" s="119"/>
      <c r="AJ37" s="104"/>
      <c r="AK37" s="119"/>
      <c r="AL37" s="104"/>
      <c r="AM37" s="140"/>
      <c r="AN37" s="241"/>
      <c r="AO37" s="100"/>
      <c r="AP37" s="104"/>
      <c r="AQ37" s="242"/>
      <c r="AR37" s="98"/>
      <c r="AS37" s="100"/>
      <c r="AT37" s="242"/>
      <c r="AU37" s="100"/>
      <c r="AV37" s="171">
        <f>SUM(Januar2018!AB94)</f>
        <v>0</v>
      </c>
      <c r="AW37" s="140">
        <f>SUM(Januar2018!$AC$96)</f>
        <v>0</v>
      </c>
      <c r="AX37" s="140"/>
      <c r="AY37" s="200">
        <f ca="1">C37+E37+G37+M37+O37+Q37+Y37+AA37+AC37+BC37+AS37+AW37</f>
        <v>15014.5</v>
      </c>
      <c r="BA37" t="s">
        <v>466</v>
      </c>
    </row>
    <row r="38" spans="1:53" ht="15" customHeight="1">
      <c r="A38" s="95">
        <v>43132</v>
      </c>
      <c r="B38" s="107">
        <f>SUM(Februar2018!F94)</f>
        <v>0</v>
      </c>
      <c r="C38" s="100">
        <f ca="1">SUM(Februar2018!$G$96)</f>
        <v>0</v>
      </c>
      <c r="D38" s="241">
        <f>SUM(Februar2018!H94)</f>
        <v>8.75</v>
      </c>
      <c r="E38" s="100">
        <f ca="1">SUM(Februar2018!$I$96)</f>
        <v>1065.5</v>
      </c>
      <c r="F38" s="241">
        <f>SUM(Februar2018!J94)</f>
        <v>4.25</v>
      </c>
      <c r="G38" s="100">
        <f ca="1">SUM(Februar2018!$K$96)</f>
        <v>383.75</v>
      </c>
      <c r="H38" s="241"/>
      <c r="I38" s="100"/>
      <c r="J38" s="241"/>
      <c r="K38" s="100"/>
      <c r="L38" s="75">
        <f>SUM(Februar2018!L94)</f>
        <v>0</v>
      </c>
      <c r="M38" s="100">
        <f ca="1">SUM(Februar2018!$M$96)</f>
        <v>0</v>
      </c>
      <c r="N38" s="241">
        <f>SUM(Februar2018!N94)</f>
        <v>1</v>
      </c>
      <c r="O38" s="100">
        <f ca="1">SUM(Februar2018!$O$96)</f>
        <v>140</v>
      </c>
      <c r="P38" s="241">
        <f>SUM(Februar2018!P94)</f>
        <v>0.25</v>
      </c>
      <c r="Q38" s="100">
        <f ca="1">SUM(Februar2018!$Q$96)</f>
        <v>35</v>
      </c>
      <c r="R38" s="241"/>
      <c r="S38" s="100"/>
      <c r="T38" s="98"/>
      <c r="U38" s="100"/>
      <c r="V38" s="241"/>
      <c r="W38" s="100"/>
      <c r="X38" s="75">
        <f>SUM(Februar2018!R94)</f>
        <v>0</v>
      </c>
      <c r="Y38" s="100">
        <f ca="1">SUM(Februar2018!$S$96)</f>
        <v>0</v>
      </c>
      <c r="Z38" s="104">
        <f>SUM(Februar2018!T94)</f>
        <v>0</v>
      </c>
      <c r="AA38" s="140">
        <f ca="1">SUM(Februar2018!$U$96)</f>
        <v>0</v>
      </c>
      <c r="AB38" s="104">
        <f>SUM(Februar2018!V94)</f>
        <v>0.75</v>
      </c>
      <c r="AC38" s="140">
        <f ca="1">SUM(Februar2018!$W$96)</f>
        <v>105</v>
      </c>
      <c r="AD38" s="104"/>
      <c r="AE38" s="140"/>
      <c r="AF38" s="243"/>
      <c r="AG38" s="100"/>
      <c r="AH38" s="104"/>
      <c r="AI38" s="119"/>
      <c r="AJ38" s="104"/>
      <c r="AK38" s="119"/>
      <c r="AL38" s="104"/>
      <c r="AM38" s="140"/>
      <c r="AN38" s="241"/>
      <c r="AO38" s="100"/>
      <c r="AP38" s="104"/>
      <c r="AQ38" s="242"/>
      <c r="AR38" s="98"/>
      <c r="AS38" s="100"/>
      <c r="AT38" s="242"/>
      <c r="AU38" s="100"/>
      <c r="AV38" s="171">
        <f>SUM(Februar2018!AB94)</f>
        <v>0</v>
      </c>
      <c r="AW38" s="140">
        <f ca="1">SUM(Februar2018!$G$96)</f>
        <v>0</v>
      </c>
      <c r="AX38" s="140"/>
      <c r="AY38" s="200">
        <f ca="1">C38+E38+G38+M38+O38+Q38+Y38+AA38+AC38+BC38+AS38+AW38</f>
        <v>1729.25</v>
      </c>
      <c r="BA38" t="s">
        <v>466</v>
      </c>
    </row>
    <row r="39" spans="1:53" ht="15" customHeight="1">
      <c r="A39" s="95">
        <v>43160</v>
      </c>
      <c r="B39" s="107">
        <f>SUM(März2018!F95)</f>
        <v>0</v>
      </c>
      <c r="C39" s="100">
        <f ca="1">SUM(März2018!$G$97)</f>
        <v>0</v>
      </c>
      <c r="D39" s="241">
        <f>SUM(März2018!H95)</f>
        <v>13.75</v>
      </c>
      <c r="E39" s="100">
        <f ca="1">SUM(März2018!$I$97)</f>
        <v>1375</v>
      </c>
      <c r="F39" s="241">
        <f>SUM(März2018!J95)</f>
        <v>28.5</v>
      </c>
      <c r="G39" s="100">
        <f ca="1">SUM(März2018!$K$97)</f>
        <v>3809.5</v>
      </c>
      <c r="H39" s="241"/>
      <c r="I39" s="100"/>
      <c r="J39" s="241"/>
      <c r="K39" s="100"/>
      <c r="L39" s="75">
        <f>SUM(März2018!L95)</f>
        <v>0</v>
      </c>
      <c r="M39" s="100">
        <f ca="1">SUM(März2018!$M$97)</f>
        <v>0</v>
      </c>
      <c r="N39" s="241">
        <f>SUM(März2018!N95)</f>
        <v>11.5</v>
      </c>
      <c r="O39" s="100">
        <f ca="1">SUM(März2018!$O$97)</f>
        <v>1610</v>
      </c>
      <c r="P39" s="241">
        <f>SUM(März2018!P95)</f>
        <v>0</v>
      </c>
      <c r="Q39" s="100">
        <f ca="1">SUM(März2018!$Q$97)</f>
        <v>250</v>
      </c>
      <c r="R39" s="241"/>
      <c r="S39" s="100"/>
      <c r="T39" s="98"/>
      <c r="U39" s="100"/>
      <c r="V39" s="241"/>
      <c r="W39" s="100"/>
      <c r="X39" s="75">
        <f>SUM(März2018!R95)</f>
        <v>0</v>
      </c>
      <c r="Y39" s="100">
        <f ca="1">SUM(März2018!$S$97)</f>
        <v>0</v>
      </c>
      <c r="Z39" s="75">
        <f>SUM(März2018!T95)</f>
        <v>1.5</v>
      </c>
      <c r="AA39" s="100">
        <f ca="1">SUM(März2018!$U$97)</f>
        <v>150</v>
      </c>
      <c r="AB39" s="241">
        <f>SUM(März2018!V95)</f>
        <v>0</v>
      </c>
      <c r="AC39" s="100">
        <f ca="1">SUM(März2018!$W$97)</f>
        <v>285</v>
      </c>
      <c r="AD39" s="241"/>
      <c r="AE39" s="100"/>
      <c r="AF39" s="243"/>
      <c r="AG39" s="100"/>
      <c r="AH39" s="104"/>
      <c r="AI39" s="119"/>
      <c r="AJ39" s="104"/>
      <c r="AK39" s="119"/>
      <c r="AL39" s="104"/>
      <c r="AM39" s="100"/>
      <c r="AN39" s="75"/>
      <c r="AO39" s="100"/>
      <c r="AP39" s="104"/>
      <c r="AQ39" s="140"/>
      <c r="AR39" s="321"/>
      <c r="AS39" s="140"/>
      <c r="AT39" s="242"/>
      <c r="AU39" s="100"/>
      <c r="AV39" s="171">
        <f>SUM(Februar2018!AB95)</f>
        <v>0</v>
      </c>
      <c r="AW39" s="140">
        <f ca="1">SUM(Februar2018!$G$96)</f>
        <v>0</v>
      </c>
      <c r="AX39" s="140"/>
      <c r="AY39" s="200">
        <f ca="1">C39+E39+G39+M39+O39+Q39+Y39+AA39+AC39+BC39+AS39+AW39</f>
        <v>7479.5</v>
      </c>
      <c r="BA39" t="s">
        <v>466</v>
      </c>
    </row>
    <row r="40" spans="1:53" ht="15" customHeight="1">
      <c r="A40" s="95">
        <v>43191</v>
      </c>
      <c r="B40" s="107">
        <f>SUM(April2018!F96)</f>
        <v>0</v>
      </c>
      <c r="C40" s="100">
        <f ca="1">SUM(April2018!$G$97)</f>
        <v>0</v>
      </c>
      <c r="D40" s="241">
        <f>SUM(April2018!H96)</f>
        <v>0</v>
      </c>
      <c r="E40" s="100">
        <f ca="1">SUM(April2018!$I$97)</f>
        <v>0</v>
      </c>
      <c r="F40" s="241">
        <f>SUM(April2018!J96)</f>
        <v>0</v>
      </c>
      <c r="G40" s="100">
        <f ca="1">SUM(April2018!$K$97)</f>
        <v>3473.5</v>
      </c>
      <c r="H40" s="241"/>
      <c r="I40" s="100"/>
      <c r="J40" s="241"/>
      <c r="K40" s="100"/>
      <c r="L40" s="75">
        <f>SUM(April2018!L96)</f>
        <v>0</v>
      </c>
      <c r="M40" s="100">
        <f ca="1">SUM(April2018!$M$97)</f>
        <v>0</v>
      </c>
      <c r="N40" s="241">
        <f>SUM(April2018!N96)</f>
        <v>0</v>
      </c>
      <c r="O40" s="100">
        <f ca="1">SUM(April2018!$O$97)</f>
        <v>0</v>
      </c>
      <c r="P40" s="241">
        <f>SUM(April2018!P96)</f>
        <v>0</v>
      </c>
      <c r="Q40" s="100">
        <f ca="1">SUM(April2018!$Q$97)</f>
        <v>0</v>
      </c>
      <c r="R40" s="241"/>
      <c r="S40" s="100"/>
      <c r="T40" s="98"/>
      <c r="U40" s="100"/>
      <c r="V40" s="241"/>
      <c r="W40" s="100"/>
      <c r="X40" s="75">
        <f>SUM(April2018!R96)</f>
        <v>0</v>
      </c>
      <c r="Y40" s="100">
        <f ca="1">SUM(April2018!$S$97)</f>
        <v>0</v>
      </c>
      <c r="Z40" s="75">
        <f>SUM(April2018!T96)</f>
        <v>0</v>
      </c>
      <c r="AA40" s="100">
        <f ca="1">SUM(April2018!$U$97)</f>
        <v>0</v>
      </c>
      <c r="AB40" s="241">
        <f>SUM(April2018!V96)</f>
        <v>0</v>
      </c>
      <c r="AC40" s="100">
        <f ca="1">SUM(April2018!$W$97)</f>
        <v>0</v>
      </c>
      <c r="AD40" s="241"/>
      <c r="AE40" s="100"/>
      <c r="AF40" s="243"/>
      <c r="AG40" s="100"/>
      <c r="AH40" s="104"/>
      <c r="AI40" s="119"/>
      <c r="AJ40" s="104"/>
      <c r="AK40" s="119"/>
      <c r="AL40" s="104"/>
      <c r="AM40" s="100"/>
      <c r="AN40" s="75"/>
      <c r="AO40" s="100"/>
      <c r="AP40" s="104"/>
      <c r="AQ40" s="140"/>
      <c r="AR40" s="321"/>
      <c r="AS40" s="140"/>
      <c r="AT40" s="242"/>
      <c r="AU40" s="100"/>
      <c r="AV40" s="171">
        <f>SUM(März2018!AB96)</f>
        <v>0</v>
      </c>
      <c r="AW40" s="140">
        <f ca="1">SUM(Februar2018!$G$96)</f>
        <v>0</v>
      </c>
      <c r="AX40" s="140"/>
      <c r="AY40" s="200">
        <f ca="1">C40+E40+G40+M40+O40+Q40+Y40+AA40+AC40+BC40+AS40+AW40</f>
        <v>3473.5</v>
      </c>
      <c r="BA40" t="s">
        <v>466</v>
      </c>
    </row>
    <row r="41" spans="1:53" ht="19.5" customHeight="1">
      <c r="A41" s="95">
        <v>43221</v>
      </c>
      <c r="B41" s="107">
        <f>SUM('Mai2018'!F95)</f>
        <v>0</v>
      </c>
      <c r="C41" s="100">
        <f ca="1">SUM('Mai2018'!$G$97)</f>
        <v>0</v>
      </c>
      <c r="D41" s="241">
        <f>SUM('Mai2018'!H95)</f>
        <v>0</v>
      </c>
      <c r="E41" s="100">
        <f ca="1">SUM('Mai2018'!$I$97)</f>
        <v>0</v>
      </c>
      <c r="F41" s="241">
        <f>SUM('Mai2018'!J95)</f>
        <v>0.5</v>
      </c>
      <c r="G41" s="100">
        <f ca="1">SUM('Mai2018'!$K$97)</f>
        <v>70</v>
      </c>
      <c r="H41" s="241"/>
      <c r="I41" s="100"/>
      <c r="J41" s="241"/>
      <c r="K41" s="100"/>
      <c r="L41" s="75">
        <f>SUM('Mai2018'!L95)</f>
        <v>0</v>
      </c>
      <c r="M41" s="100">
        <f ca="1">SUM('Mai2018'!M$97)</f>
        <v>0</v>
      </c>
      <c r="N41" s="241">
        <f>SUM('Mai2018'!N95)</f>
        <v>0</v>
      </c>
      <c r="O41" s="100">
        <f ca="1">SUM('Mai2018'!$O$97)</f>
        <v>0</v>
      </c>
      <c r="P41" s="241">
        <f>SUM('Mai2018'!P95)</f>
        <v>0</v>
      </c>
      <c r="Q41" s="100">
        <f ca="1">SUM('Mai2018'!$Q$97)</f>
        <v>0</v>
      </c>
      <c r="R41" s="241"/>
      <c r="S41" s="100"/>
      <c r="T41" s="98"/>
      <c r="U41" s="100"/>
      <c r="V41" s="241"/>
      <c r="W41" s="100"/>
      <c r="X41" s="75">
        <f>SUM('Mai2018'!R95)</f>
        <v>0</v>
      </c>
      <c r="Y41" s="100">
        <f ca="1">SUM('Mai2018'!$S$97)</f>
        <v>0</v>
      </c>
      <c r="Z41" s="75">
        <f>SUM('Mai2018'!T95)</f>
        <v>0</v>
      </c>
      <c r="AA41" s="100">
        <f ca="1">SUM('Mai2018'!$U$97)</f>
        <v>0</v>
      </c>
      <c r="AB41" s="241">
        <f>SUM('Mai2018'!V95)</f>
        <v>0</v>
      </c>
      <c r="AC41" s="100">
        <f ca="1">SUM('Mai2018'!$W$97)</f>
        <v>0</v>
      </c>
      <c r="AD41" s="241"/>
      <c r="AE41" s="100"/>
      <c r="AF41" s="243"/>
      <c r="AG41" s="100"/>
      <c r="AH41" s="104"/>
      <c r="AI41" s="119"/>
      <c r="AJ41" s="104"/>
      <c r="AK41" s="119"/>
      <c r="AL41" s="104"/>
      <c r="AM41" s="100"/>
      <c r="AN41" s="75"/>
      <c r="AO41" s="100"/>
      <c r="AP41" s="104"/>
      <c r="AQ41" s="140"/>
      <c r="AR41" s="321"/>
      <c r="AS41" s="140"/>
      <c r="AT41" s="242"/>
      <c r="AU41" s="100"/>
      <c r="AV41" s="171">
        <f>SUM('Mai2018'!AB95)</f>
        <v>0</v>
      </c>
      <c r="AW41" s="140">
        <v>0</v>
      </c>
      <c r="AX41" s="140"/>
      <c r="AY41" s="200">
        <f t="shared" ref="AY41:AY46" ca="1" si="2">C41+E41+G41+M41+O41+Q41+Y41+AA41+AC41+BC41+AS41+AW41</f>
        <v>70</v>
      </c>
      <c r="BA41" t="s">
        <v>466</v>
      </c>
    </row>
    <row r="42" spans="1:53" ht="15" customHeight="1">
      <c r="A42" s="95">
        <v>43252</v>
      </c>
      <c r="B42" s="107">
        <f>SUM(Juni2018!F95)</f>
        <v>0</v>
      </c>
      <c r="C42" s="100">
        <f ca="1">SUM(Juni2018!$G$97)</f>
        <v>0</v>
      </c>
      <c r="D42" s="241">
        <f>SUM(Juni2018!H95)</f>
        <v>0</v>
      </c>
      <c r="E42" s="100">
        <f>SUM(Juni2018!$H$97)</f>
        <v>0</v>
      </c>
      <c r="F42" s="241">
        <f>SUM(Juni2018!J95)</f>
        <v>1.5</v>
      </c>
      <c r="G42" s="100">
        <f ca="1">SUM(Juni2018!$K$97)</f>
        <v>210</v>
      </c>
      <c r="H42" s="241"/>
      <c r="I42" s="100"/>
      <c r="J42" s="241"/>
      <c r="K42" s="100"/>
      <c r="L42" s="75">
        <f>SUM(Juni2018!L95)</f>
        <v>0</v>
      </c>
      <c r="M42" s="100">
        <f ca="1">SUM(Juni2018!$M$97)</f>
        <v>0</v>
      </c>
      <c r="N42" s="241">
        <f>SUM(Juni2018!N95)</f>
        <v>0</v>
      </c>
      <c r="O42" s="100">
        <f>SUM(Juni2018!$O$976)</f>
        <v>0</v>
      </c>
      <c r="P42" s="241">
        <f>SUM(Juni2018!P95)</f>
        <v>0.5</v>
      </c>
      <c r="Q42" s="100">
        <f ca="1">SUM(Juni2018!$Q$97)</f>
        <v>70</v>
      </c>
      <c r="R42" s="241"/>
      <c r="S42" s="100"/>
      <c r="T42" s="98"/>
      <c r="U42" s="100"/>
      <c r="V42" s="241"/>
      <c r="W42" s="100"/>
      <c r="X42" s="75">
        <f>SUM(Juni2018!R95)</f>
        <v>0</v>
      </c>
      <c r="Y42" s="100">
        <f ca="1">SUM(Juni2018!$S$97)</f>
        <v>0</v>
      </c>
      <c r="Z42" s="75">
        <f>SUM(Juni2018!T95)</f>
        <v>0</v>
      </c>
      <c r="AA42" s="100">
        <f ca="1">SUM(Juni2018!$U$97)</f>
        <v>0</v>
      </c>
      <c r="AB42" s="241">
        <f>SUM(Juni2018!V95)</f>
        <v>1</v>
      </c>
      <c r="AC42" s="100">
        <f ca="1">SUM(Juni2018!$W$97)</f>
        <v>140</v>
      </c>
      <c r="AD42" s="241"/>
      <c r="AE42" s="100"/>
      <c r="AF42" s="243"/>
      <c r="AG42" s="100"/>
      <c r="AH42" s="104"/>
      <c r="AI42" s="119"/>
      <c r="AJ42" s="104"/>
      <c r="AK42" s="119"/>
      <c r="AL42" s="104"/>
      <c r="AM42" s="100"/>
      <c r="AN42" s="75"/>
      <c r="AO42" s="100"/>
      <c r="AP42" s="104"/>
      <c r="AQ42" s="140"/>
      <c r="AR42" s="321"/>
      <c r="AS42" s="140"/>
      <c r="AT42" s="242"/>
      <c r="AU42" s="100"/>
      <c r="AV42" s="171">
        <f>SUM(Juni2018!AB95)</f>
        <v>0</v>
      </c>
      <c r="AW42" s="140">
        <f>SUM(Juni2018!$AC$96)</f>
        <v>0</v>
      </c>
      <c r="AX42" s="140"/>
      <c r="AY42" s="200">
        <f t="shared" ca="1" si="2"/>
        <v>420</v>
      </c>
      <c r="BA42" t="s">
        <v>466</v>
      </c>
    </row>
    <row r="43" spans="1:53" ht="15" customHeight="1">
      <c r="A43" s="95">
        <v>43313</v>
      </c>
      <c r="B43" s="107">
        <f>SUM(August2018!F95)</f>
        <v>0</v>
      </c>
      <c r="C43" s="100">
        <f ca="1">SUM(August2018!$G$97)</f>
        <v>0</v>
      </c>
      <c r="D43" s="241">
        <f>SUM(August2018!H95)</f>
        <v>1</v>
      </c>
      <c r="E43" s="100">
        <f ca="1">SUM(August2018!$I$97)</f>
        <v>118</v>
      </c>
      <c r="F43" s="241">
        <f>SUM(August2018!J95)</f>
        <v>15.25</v>
      </c>
      <c r="G43" s="100">
        <f ca="1">SUM(August2018!$K$97)</f>
        <v>2135</v>
      </c>
      <c r="H43" s="241"/>
      <c r="I43" s="100"/>
      <c r="J43" s="241"/>
      <c r="K43" s="100"/>
      <c r="L43" s="75">
        <f>SUM(August2018!L95)</f>
        <v>0</v>
      </c>
      <c r="M43" s="100">
        <f ca="1">SUM(August2018!$M$97)</f>
        <v>0</v>
      </c>
      <c r="N43" s="241">
        <f>SUM(August2018!N95)</f>
        <v>0</v>
      </c>
      <c r="O43" s="100">
        <f ca="1">SUM(August2018!$O$97)</f>
        <v>0</v>
      </c>
      <c r="P43" s="241">
        <f>SUM(August2018!P95)</f>
        <v>0</v>
      </c>
      <c r="Q43" s="100">
        <f ca="1">SUM(August2018!$Q$97)</f>
        <v>0</v>
      </c>
      <c r="R43" s="241"/>
      <c r="S43" s="100"/>
      <c r="T43" s="98"/>
      <c r="U43" s="100"/>
      <c r="V43" s="241"/>
      <c r="W43" s="100"/>
      <c r="X43" s="75">
        <f>SUM(August2018!R95)</f>
        <v>0</v>
      </c>
      <c r="Y43" s="100">
        <f ca="1">SUM(August2018!$S$97)</f>
        <v>0</v>
      </c>
      <c r="Z43" s="75">
        <f>SUM(August2018!T95)</f>
        <v>0</v>
      </c>
      <c r="AA43" s="100">
        <f ca="1">SUM(August2018!$U$97)</f>
        <v>0</v>
      </c>
      <c r="AB43" s="241">
        <f>SUM(August2018!V95)</f>
        <v>0</v>
      </c>
      <c r="AC43" s="100">
        <f ca="1">SUM(August2018!$W$97)</f>
        <v>0</v>
      </c>
      <c r="AD43" s="241"/>
      <c r="AE43" s="100"/>
      <c r="AF43" s="243"/>
      <c r="AG43" s="100"/>
      <c r="AH43" s="104"/>
      <c r="AI43" s="119"/>
      <c r="AJ43" s="104"/>
      <c r="AK43" s="119"/>
      <c r="AL43" s="104"/>
      <c r="AM43" s="100"/>
      <c r="AN43" s="75"/>
      <c r="AO43" s="100"/>
      <c r="AP43" s="104"/>
      <c r="AQ43" s="140"/>
      <c r="AR43" s="321"/>
      <c r="AS43" s="140"/>
      <c r="AT43" s="242"/>
      <c r="AU43" s="100"/>
      <c r="AV43" s="171">
        <f>SUM(August2018!AB95)</f>
        <v>0</v>
      </c>
      <c r="AW43" s="140">
        <f>SUM(August2018!$AC$97)</f>
        <v>0</v>
      </c>
      <c r="AX43" s="140"/>
      <c r="AY43" s="200">
        <f t="shared" ca="1" si="2"/>
        <v>2253</v>
      </c>
      <c r="BA43" t="s">
        <v>466</v>
      </c>
    </row>
    <row r="44" spans="1:53" ht="15" customHeight="1">
      <c r="A44" s="95">
        <v>43344</v>
      </c>
      <c r="B44" s="107">
        <f>SUM(September2018!F95)</f>
        <v>0.5</v>
      </c>
      <c r="C44" s="100">
        <f ca="1">SUM(September2018!$G$97)</f>
        <v>70</v>
      </c>
      <c r="D44" s="241">
        <f>SUM(September2018!H95)</f>
        <v>0</v>
      </c>
      <c r="E44" s="100">
        <f ca="1">SUM(September2018!$I$97)</f>
        <v>0</v>
      </c>
      <c r="F44" s="241">
        <f>SUM(September2018!J95)</f>
        <v>106.25</v>
      </c>
      <c r="G44" s="100">
        <f ca="1">SUM(September2018!$K$97)</f>
        <v>12158.5</v>
      </c>
      <c r="H44" s="241"/>
      <c r="I44" s="100"/>
      <c r="J44" s="241"/>
      <c r="K44" s="100"/>
      <c r="L44" s="75">
        <f>SUM(September2018!L95)</f>
        <v>0</v>
      </c>
      <c r="M44" s="100">
        <f ca="1">SUM(September2018!$M$97)</f>
        <v>0</v>
      </c>
      <c r="N44" s="241">
        <f>SUM(September2018!N95)</f>
        <v>0</v>
      </c>
      <c r="O44" s="100">
        <f ca="1">SUM(September2018!$O$97)</f>
        <v>0</v>
      </c>
      <c r="P44" s="241">
        <f>SUM(September2018!P95)</f>
        <v>0</v>
      </c>
      <c r="Q44" s="100">
        <f ca="1">SUM(September2018!$Q$97)</f>
        <v>0</v>
      </c>
      <c r="R44" s="241"/>
      <c r="S44" s="100"/>
      <c r="T44" s="98"/>
      <c r="U44" s="100"/>
      <c r="V44" s="241"/>
      <c r="W44" s="100"/>
      <c r="X44" s="75">
        <f>SUM(September2018!R95)</f>
        <v>0</v>
      </c>
      <c r="Y44" s="100">
        <f ca="1">SUM(September2018!$S$97)</f>
        <v>0</v>
      </c>
      <c r="Z44" s="75">
        <f>SUM(September2018!T95)</f>
        <v>0</v>
      </c>
      <c r="AA44" s="100">
        <f>SUM(Oktober2018!$UG$97)</f>
        <v>0</v>
      </c>
      <c r="AB44" s="241">
        <f>SUM(September2018!V95)</f>
        <v>0</v>
      </c>
      <c r="AC44" s="100">
        <f>SUM(September2018!$WG$97)</f>
        <v>0</v>
      </c>
      <c r="AD44" s="241"/>
      <c r="AE44" s="100"/>
      <c r="AF44" s="243"/>
      <c r="AG44" s="100"/>
      <c r="AH44" s="104"/>
      <c r="AI44" s="119"/>
      <c r="AJ44" s="104"/>
      <c r="AK44" s="119"/>
      <c r="AL44" s="104"/>
      <c r="AM44" s="100"/>
      <c r="AN44" s="75"/>
      <c r="AO44" s="100"/>
      <c r="AP44" s="104"/>
      <c r="AQ44" s="140"/>
      <c r="AR44" s="321"/>
      <c r="AS44" s="140"/>
      <c r="AT44" s="242"/>
      <c r="AU44" s="100"/>
      <c r="AV44" s="171">
        <f>SUM(September2018!AB95)</f>
        <v>0</v>
      </c>
      <c r="AW44" s="140">
        <f>SUM(September2018!$AC$97)</f>
        <v>0</v>
      </c>
      <c r="AX44" s="140"/>
      <c r="AY44" s="200">
        <f t="shared" ca="1" si="2"/>
        <v>12228.5</v>
      </c>
      <c r="BA44" t="s">
        <v>466</v>
      </c>
    </row>
    <row r="45" spans="1:53" ht="15" customHeight="1">
      <c r="A45" s="95">
        <v>43374</v>
      </c>
      <c r="B45" s="107">
        <f>SUM(Oktober2018!F95)</f>
        <v>0</v>
      </c>
      <c r="C45" s="100">
        <f ca="1">SUM(Oktober2018!$G$97)</f>
        <v>0</v>
      </c>
      <c r="D45" s="107">
        <f>SUM(Oktober2018!H95)</f>
        <v>0</v>
      </c>
      <c r="E45" s="100">
        <f ca="1">SUM(Oktober2018!$I$97)</f>
        <v>0</v>
      </c>
      <c r="F45" s="107">
        <f>SUM(Oktober2018!J95)</f>
        <v>218</v>
      </c>
      <c r="G45" s="100">
        <f ca="1">SUM(Oktober2018!$K$97)</f>
        <v>22087</v>
      </c>
      <c r="H45" s="107"/>
      <c r="I45" s="100"/>
      <c r="J45" s="107"/>
      <c r="K45" s="100"/>
      <c r="L45" s="107">
        <f>SUM(Oktober2018!L95)</f>
        <v>0</v>
      </c>
      <c r="M45" s="100">
        <f ca="1">SUM(Oktober2018!$M$97)</f>
        <v>0</v>
      </c>
      <c r="N45" s="107">
        <f>SUM(Oktober2018!N95)</f>
        <v>0</v>
      </c>
      <c r="O45" s="100">
        <f ca="1">SUM(Oktober2018!$O$97)</f>
        <v>0</v>
      </c>
      <c r="P45" s="107">
        <f>SUM(Oktober2018!P95)</f>
        <v>0</v>
      </c>
      <c r="Q45" s="100">
        <f ca="1">SUM(Oktober2018!$Q$97)</f>
        <v>0</v>
      </c>
      <c r="R45" s="107"/>
      <c r="S45" s="100"/>
      <c r="T45" s="291"/>
      <c r="U45" s="100"/>
      <c r="V45" s="214"/>
      <c r="W45" s="100"/>
      <c r="X45" s="107">
        <f>SUM(Oktober2018!R95)</f>
        <v>0</v>
      </c>
      <c r="Y45" s="100">
        <f ca="1">SUM(Oktober2018!$S$97)</f>
        <v>0</v>
      </c>
      <c r="Z45" s="107">
        <f>SUM(Oktober2018!T95)</f>
        <v>0</v>
      </c>
      <c r="AA45" s="100">
        <f>SUM(September2018!$UG$97)</f>
        <v>0</v>
      </c>
      <c r="AB45" s="107">
        <f>SUM(Oktober2018!V95)</f>
        <v>4.5</v>
      </c>
      <c r="AC45" s="100">
        <f ca="1">SUM(Oktober2018!$W$97)</f>
        <v>530</v>
      </c>
      <c r="AD45" s="107"/>
      <c r="AE45" s="100"/>
      <c r="AF45" s="243"/>
      <c r="AG45" s="100"/>
      <c r="AH45" s="104"/>
      <c r="AI45" s="119"/>
      <c r="AJ45" s="104"/>
      <c r="AK45" s="119"/>
      <c r="AL45" s="122"/>
      <c r="AM45" s="100"/>
      <c r="AN45" s="75"/>
      <c r="AO45" s="100"/>
      <c r="AP45" s="104"/>
      <c r="AQ45" s="140"/>
      <c r="AR45" s="321"/>
      <c r="AS45" s="140"/>
      <c r="AT45" s="242"/>
      <c r="AU45" s="100"/>
      <c r="AV45" s="171">
        <f>SUM(Oktober2018!AB95)</f>
        <v>0</v>
      </c>
      <c r="AW45" s="140">
        <f>SUM(Oktober2018!$AC$97)</f>
        <v>0</v>
      </c>
      <c r="AX45" s="140"/>
      <c r="AY45" s="200">
        <f t="shared" ca="1" si="2"/>
        <v>22617</v>
      </c>
      <c r="BA45" t="s">
        <v>466</v>
      </c>
    </row>
    <row r="46" spans="1:53" ht="15" customHeight="1">
      <c r="A46" s="95">
        <v>43405</v>
      </c>
      <c r="B46" s="107">
        <f>SUM(November2018!F96)</f>
        <v>0</v>
      </c>
      <c r="C46" s="100">
        <f ca="1">SUM(November2018!$G$98)</f>
        <v>0</v>
      </c>
      <c r="D46" s="241">
        <f>SUM(November2018!H96)</f>
        <v>0</v>
      </c>
      <c r="E46" s="100">
        <f ca="1">SUM(November2018!I98)</f>
        <v>0</v>
      </c>
      <c r="F46" s="241">
        <f>SUM(November2018!J96)</f>
        <v>68.75</v>
      </c>
      <c r="G46" s="100">
        <f ca="1">SUM(November2018!K98)</f>
        <v>7401.5</v>
      </c>
      <c r="H46" s="241"/>
      <c r="I46" s="100"/>
      <c r="J46" s="241"/>
      <c r="K46" s="100"/>
      <c r="L46" s="75">
        <f>SUM(November2018!L96)</f>
        <v>0</v>
      </c>
      <c r="M46" s="100">
        <f ca="1">SUM(November2018!M98)</f>
        <v>0</v>
      </c>
      <c r="N46" s="241">
        <f>SUM(November2018!N96)</f>
        <v>2.5</v>
      </c>
      <c r="O46" s="100">
        <f ca="1">SUM(November2018!O98)</f>
        <v>350</v>
      </c>
      <c r="P46" s="241">
        <f>SUM(November2018!P96)</f>
        <v>0</v>
      </c>
      <c r="Q46" s="100">
        <f ca="1">SUM(November2018!Q98)</f>
        <v>0</v>
      </c>
      <c r="R46" s="241"/>
      <c r="S46" s="100"/>
      <c r="T46" s="98"/>
      <c r="U46" s="100"/>
      <c r="V46" s="241"/>
      <c r="W46" s="100"/>
      <c r="X46" s="75">
        <f>SUM(November2018!R96)</f>
        <v>0</v>
      </c>
      <c r="Y46" s="100">
        <f ca="1">SUM(November2018!S98)</f>
        <v>0</v>
      </c>
      <c r="Z46" s="75">
        <f>SUM(November2018!T96)</f>
        <v>0</v>
      </c>
      <c r="AA46" s="100">
        <f ca="1">SUM(November2018!U98)</f>
        <v>0</v>
      </c>
      <c r="AB46" s="241">
        <f>SUM(November2018!V96)</f>
        <v>22</v>
      </c>
      <c r="AC46" s="100">
        <f ca="1">SUM(November2018!W98)</f>
        <v>2231.25</v>
      </c>
      <c r="AD46" s="241"/>
      <c r="AE46" s="100"/>
      <c r="AF46" s="243"/>
      <c r="AG46" s="100"/>
      <c r="AH46" s="104"/>
      <c r="AI46" s="119"/>
      <c r="AJ46" s="104"/>
      <c r="AK46" s="119"/>
      <c r="AL46" s="104"/>
      <c r="AM46" s="100"/>
      <c r="AN46" s="75"/>
      <c r="AO46" s="100"/>
      <c r="AP46" s="104"/>
      <c r="AQ46" s="140"/>
      <c r="AR46" s="321"/>
      <c r="AS46" s="140"/>
      <c r="AT46" s="242"/>
      <c r="AU46" s="100"/>
      <c r="AV46" s="171">
        <f>SUM(November2018!AB96)</f>
        <v>0</v>
      </c>
      <c r="AW46" s="140">
        <f>SUM(November2018!$AC$98)</f>
        <v>0</v>
      </c>
      <c r="AX46" s="140"/>
      <c r="AY46" s="200">
        <f t="shared" ca="1" si="2"/>
        <v>9982.75</v>
      </c>
      <c r="BA46" t="s">
        <v>466</v>
      </c>
    </row>
    <row r="47" spans="1:53" ht="15" customHeight="1">
      <c r="A47" s="95">
        <v>43435</v>
      </c>
      <c r="B47" s="107">
        <f>SUM(Dezember2018!F95)</f>
        <v>0</v>
      </c>
      <c r="C47" s="100">
        <f ca="1">SUM(Dezember2018!$G$97)</f>
        <v>0</v>
      </c>
      <c r="D47" s="241">
        <f>SUM(Dezember2018!H95)</f>
        <v>0</v>
      </c>
      <c r="E47" s="100">
        <f ca="1">SUM(Dezember2018!$I$97)</f>
        <v>0</v>
      </c>
      <c r="F47" s="241">
        <f>SUM(Dezember2018!J95)</f>
        <v>77.5</v>
      </c>
      <c r="G47" s="100">
        <f ca="1">SUM(Dezember2018!$K$97)</f>
        <v>8189.75</v>
      </c>
      <c r="H47" s="241"/>
      <c r="I47" s="100"/>
      <c r="J47" s="241"/>
      <c r="K47" s="100"/>
      <c r="L47" s="75">
        <f>SUM(Dezember2018!L95)</f>
        <v>0</v>
      </c>
      <c r="M47" s="100">
        <f ca="1">SUM(Dezember2018!$M$97)</f>
        <v>0</v>
      </c>
      <c r="N47" s="241">
        <f>SUM(Dezember2018!N95)</f>
        <v>0</v>
      </c>
      <c r="O47" s="100">
        <f ca="1">SUM(Dezember2018!$O$97)</f>
        <v>0</v>
      </c>
      <c r="P47" s="241">
        <f>SUM(Dezember2018!P95)</f>
        <v>1.5</v>
      </c>
      <c r="Q47" s="100">
        <f ca="1">SUM(Dezember2018!$Q$97)</f>
        <v>210</v>
      </c>
      <c r="R47" s="241"/>
      <c r="S47" s="100"/>
      <c r="T47" s="98"/>
      <c r="U47" s="100"/>
      <c r="V47" s="241"/>
      <c r="W47" s="100"/>
      <c r="X47" s="75">
        <f>SUM(Dezember2018!R95)</f>
        <v>0</v>
      </c>
      <c r="Y47" s="100">
        <f ca="1">SUM(Dezember2018!$S$97)</f>
        <v>0</v>
      </c>
      <c r="Z47" s="75">
        <f>SUM(Dezember2018!T95)</f>
        <v>0</v>
      </c>
      <c r="AA47" s="100">
        <f ca="1">SUM(Dezember2018!$U$97)</f>
        <v>0</v>
      </c>
      <c r="AB47" s="241">
        <f>SUM(Dezember2018!V95)</f>
        <v>4</v>
      </c>
      <c r="AC47" s="100">
        <f ca="1">SUM(Dezember2018!$W$97)</f>
        <v>500</v>
      </c>
      <c r="AD47" s="241"/>
      <c r="AE47" s="100"/>
      <c r="AF47" s="243"/>
      <c r="AG47" s="100"/>
      <c r="AH47" s="104"/>
      <c r="AI47" s="119"/>
      <c r="AJ47" s="104"/>
      <c r="AK47" s="119"/>
      <c r="AL47" s="104"/>
      <c r="AM47" s="100"/>
      <c r="AN47" s="75"/>
      <c r="AO47" s="100"/>
      <c r="AP47" s="104"/>
      <c r="AQ47" s="140"/>
      <c r="AR47" s="321"/>
      <c r="AS47" s="140"/>
      <c r="AT47" s="242"/>
      <c r="AU47" s="100"/>
      <c r="AV47" s="171">
        <f>SUM(Dezember2018!AB95)</f>
        <v>0</v>
      </c>
      <c r="AW47" s="140">
        <f>SUM(November2018!$AC$98)</f>
        <v>0</v>
      </c>
      <c r="AX47" s="140"/>
      <c r="AY47" s="200">
        <f ca="1">C47+E47+G47+M47+O47+Q47+Y47+AA47+AC47+BC47+AS47+AW47</f>
        <v>8899.75</v>
      </c>
      <c r="BA47" t="s">
        <v>466</v>
      </c>
    </row>
    <row r="48" spans="1:53" ht="15" customHeight="1">
      <c r="A48" s="95">
        <v>43466</v>
      </c>
      <c r="B48" s="107">
        <f>SUM(Januar2019!F95)</f>
        <v>0</v>
      </c>
      <c r="C48" s="100">
        <f ca="1">SUM(Januar2019!$G$97)</f>
        <v>0</v>
      </c>
      <c r="D48" s="241">
        <f>SUM(Januar2019!H95)</f>
        <v>0</v>
      </c>
      <c r="E48" s="100">
        <f ca="1">SUM(Januar2019!$I$97)</f>
        <v>0</v>
      </c>
      <c r="F48" s="241">
        <f>SUM(Januar2019!J95)</f>
        <v>49</v>
      </c>
      <c r="G48" s="100">
        <f ca="1">SUM(Januar2019!$K$97)</f>
        <v>6164</v>
      </c>
      <c r="H48" s="241"/>
      <c r="I48" s="100"/>
      <c r="J48" s="241"/>
      <c r="K48" s="100"/>
      <c r="L48" s="75">
        <f>SUM(Januar2019!L95)</f>
        <v>0</v>
      </c>
      <c r="M48" s="100">
        <f ca="1">SUM(Januar2019!$M$97)</f>
        <v>0</v>
      </c>
      <c r="N48" s="241">
        <f>SUM(Januar2019!N95)</f>
        <v>0</v>
      </c>
      <c r="O48" s="100">
        <f ca="1">SUM(Januar2019!$O$97)</f>
        <v>0</v>
      </c>
      <c r="P48" s="241">
        <f>SUM(Januar2019!P95)</f>
        <v>0.75</v>
      </c>
      <c r="Q48" s="100">
        <f ca="1">SUM(Januar2019!$Q$97)</f>
        <v>105</v>
      </c>
      <c r="R48" s="241"/>
      <c r="S48" s="100"/>
      <c r="T48" s="98"/>
      <c r="U48" s="100"/>
      <c r="V48" s="241"/>
      <c r="W48" s="100"/>
      <c r="X48" s="75">
        <f>SUM(Januar2019!R95)</f>
        <v>0</v>
      </c>
      <c r="Y48" s="100">
        <f ca="1">SUM(Januar2019!$S$97)</f>
        <v>0</v>
      </c>
      <c r="Z48" s="75">
        <f>SUM(Januar2019!T95)</f>
        <v>0</v>
      </c>
      <c r="AA48" s="100">
        <f ca="1">SUM(Januar2019!$U$97)</f>
        <v>0</v>
      </c>
      <c r="AB48" s="241">
        <f>SUM(Januar2019!V95)</f>
        <v>1.5</v>
      </c>
      <c r="AC48" s="100">
        <f ca="1">SUM(Januar2019!$W$97)</f>
        <v>210</v>
      </c>
      <c r="AD48" s="241"/>
      <c r="AE48" s="100"/>
      <c r="AF48" s="243"/>
      <c r="AG48" s="100"/>
      <c r="AH48" s="104"/>
      <c r="AI48" s="119"/>
      <c r="AJ48" s="104"/>
      <c r="AK48" s="119"/>
      <c r="AL48" s="104"/>
      <c r="AM48" s="100"/>
      <c r="AN48" s="104"/>
      <c r="AO48" s="100"/>
      <c r="AP48" s="104"/>
      <c r="AQ48" s="140"/>
      <c r="AR48" s="243"/>
      <c r="AS48" s="140"/>
      <c r="AT48" s="242"/>
      <c r="AU48" s="100"/>
      <c r="AV48" s="171">
        <f>SUM(Januar2019!AB96)</f>
        <v>0</v>
      </c>
      <c r="AW48" s="140">
        <f>SUM(November2018!$AC$98)</f>
        <v>0</v>
      </c>
      <c r="AX48" s="140"/>
      <c r="AY48" s="200">
        <f ca="1">C48+E48+G48+M48+O48+Q48+Y48+AA48+AC48+BC48+AS48+AW48</f>
        <v>6479</v>
      </c>
      <c r="BA48" t="s">
        <v>466</v>
      </c>
    </row>
    <row r="49" spans="1:53" ht="15" customHeight="1">
      <c r="A49" s="95">
        <v>43497</v>
      </c>
      <c r="B49" s="107">
        <f>SUM(Februar2019!F95)</f>
        <v>0</v>
      </c>
      <c r="C49" s="100">
        <f ca="1">SUM(Februar2019!$G$97)</f>
        <v>0</v>
      </c>
      <c r="D49" s="241">
        <f>SUM(Februar2019!H95)</f>
        <v>0</v>
      </c>
      <c r="E49" s="100">
        <f>SUM(Februar2019!$H$97)</f>
        <v>0</v>
      </c>
      <c r="F49" s="241">
        <f>SUM(Februar2019!J95)</f>
        <v>64.75</v>
      </c>
      <c r="G49" s="100">
        <f ca="1">SUM(Februar2019!$K$97)</f>
        <v>6735</v>
      </c>
      <c r="H49" s="241"/>
      <c r="I49" s="100"/>
      <c r="J49" s="241"/>
      <c r="K49" s="100"/>
      <c r="L49" s="75">
        <f>SUM(Februar2019!L95)</f>
        <v>0</v>
      </c>
      <c r="M49" s="100">
        <f>SUM(Februar2019!$L$97)</f>
        <v>0</v>
      </c>
      <c r="N49" s="241">
        <f>SUM(Februar2019!N95)</f>
        <v>0</v>
      </c>
      <c r="O49" s="100">
        <f>SUM(Februar2019!$N$97)</f>
        <v>0</v>
      </c>
      <c r="P49" s="241">
        <f>SUM(Februar2019!P95)</f>
        <v>0</v>
      </c>
      <c r="Q49" s="100">
        <f ca="1">SUM(Februar2019!$O$97)</f>
        <v>0</v>
      </c>
      <c r="R49" s="241"/>
      <c r="S49" s="100"/>
      <c r="T49" s="98"/>
      <c r="U49" s="100"/>
      <c r="V49" s="241"/>
      <c r="W49" s="100"/>
      <c r="X49" s="75">
        <f>SUM(Februar2019!R95)</f>
        <v>0</v>
      </c>
      <c r="Y49" s="100">
        <f ca="1">SUM(Februar2019!$Q$97)</f>
        <v>0</v>
      </c>
      <c r="Z49" s="75">
        <f>SUM(Februar2019!T95)</f>
        <v>0</v>
      </c>
      <c r="AA49" s="100">
        <f ca="1">SUM(Februar2019!$U$97)</f>
        <v>0</v>
      </c>
      <c r="AB49" s="241">
        <f>SUM(Februar2019!V95)</f>
        <v>0</v>
      </c>
      <c r="AC49" s="100">
        <f ca="1">SUM(Februar2019!$U$97)</f>
        <v>0</v>
      </c>
      <c r="AD49" s="241"/>
      <c r="AE49" s="100"/>
      <c r="AF49" s="243"/>
      <c r="AG49" s="100"/>
      <c r="AH49" s="104"/>
      <c r="AI49" s="119"/>
      <c r="AJ49" s="104"/>
      <c r="AK49" s="119"/>
      <c r="AL49" s="104"/>
      <c r="AM49" s="100"/>
      <c r="AN49" s="104"/>
      <c r="AO49" s="100"/>
      <c r="AP49" s="104"/>
      <c r="AQ49" s="140"/>
      <c r="AR49" s="243"/>
      <c r="AS49" s="140"/>
      <c r="AT49" s="242"/>
      <c r="AU49" s="100"/>
      <c r="AV49" s="171">
        <v>0</v>
      </c>
      <c r="AW49" s="140">
        <f>SUM(November2018!$AC$98)</f>
        <v>0</v>
      </c>
      <c r="AX49" s="140"/>
      <c r="AY49" s="200">
        <f t="shared" ref="AY49:AY58" ca="1" si="3">C49+E49+G49+M49+O49+Q49+Y49+AA49+AC49+BC49+AS49+AW49</f>
        <v>6735</v>
      </c>
      <c r="BA49" t="s">
        <v>466</v>
      </c>
    </row>
    <row r="50" spans="1:53" ht="15" customHeight="1">
      <c r="A50" s="95">
        <v>43525</v>
      </c>
      <c r="B50" s="107">
        <f>SUM(März2019!F95)</f>
        <v>0</v>
      </c>
      <c r="C50" s="100">
        <f ca="1">SUM(März2019!$G$97)</f>
        <v>0</v>
      </c>
      <c r="D50" s="241">
        <f>SUM(März2019!H95)</f>
        <v>0</v>
      </c>
      <c r="E50" s="100">
        <f ca="1">SUM(März2019!$I$97)</f>
        <v>0</v>
      </c>
      <c r="F50" s="241">
        <f>SUM(März2019!J95)</f>
        <v>0.5</v>
      </c>
      <c r="G50" s="100">
        <f ca="1">SUM(März2019!$K$97)</f>
        <v>70</v>
      </c>
      <c r="H50" s="241"/>
      <c r="I50" s="100"/>
      <c r="J50" s="241"/>
      <c r="K50" s="100"/>
      <c r="L50" s="75">
        <f>SUM(März2019!L95)</f>
        <v>0</v>
      </c>
      <c r="M50" s="100">
        <f ca="1">SUM(März2019!$M$97)</f>
        <v>0</v>
      </c>
      <c r="N50" s="241">
        <f>SUM(März2019!N95)</f>
        <v>0</v>
      </c>
      <c r="O50" s="100">
        <f ca="1">SUM(März2019!$O$97)</f>
        <v>0</v>
      </c>
      <c r="P50" s="241">
        <f>SUM(März2019!P95)</f>
        <v>0</v>
      </c>
      <c r="Q50" s="100">
        <f ca="1">SUM(März2019!$Q$97)</f>
        <v>0</v>
      </c>
      <c r="R50" s="241"/>
      <c r="S50" s="100"/>
      <c r="T50" s="98"/>
      <c r="U50" s="100"/>
      <c r="V50" s="241"/>
      <c r="W50" s="100"/>
      <c r="X50" s="75">
        <f>SUM(März2019!R95)</f>
        <v>0</v>
      </c>
      <c r="Y50" s="100">
        <f ca="1">SUM(März2019!$S$97)</f>
        <v>0</v>
      </c>
      <c r="Z50" s="75">
        <f>SUM(März2019!T95)</f>
        <v>0</v>
      </c>
      <c r="AA50" s="100">
        <f ca="1">SUM(März2019!$U$97)</f>
        <v>0</v>
      </c>
      <c r="AB50" s="241">
        <f>SUM(März2019!V95)</f>
        <v>0</v>
      </c>
      <c r="AC50" s="100">
        <f ca="1">SUM(März2019!$W$97)</f>
        <v>0</v>
      </c>
      <c r="AD50" s="241"/>
      <c r="AE50" s="100"/>
      <c r="AF50" s="243"/>
      <c r="AG50" s="100"/>
      <c r="AH50" s="104"/>
      <c r="AI50" s="119"/>
      <c r="AJ50" s="104"/>
      <c r="AK50" s="119"/>
      <c r="AL50" s="104"/>
      <c r="AM50" s="100"/>
      <c r="AN50" s="104"/>
      <c r="AO50" s="100"/>
      <c r="AP50" s="104"/>
      <c r="AQ50" s="140"/>
      <c r="AR50" s="243"/>
      <c r="AS50" s="140"/>
      <c r="AT50" s="242"/>
      <c r="AU50" s="100"/>
      <c r="AV50" s="171">
        <f>SUM(März2019!AB95)</f>
        <v>0</v>
      </c>
      <c r="AW50" s="140">
        <f>SUM(November2018!$AC$97)</f>
        <v>0</v>
      </c>
      <c r="AX50" s="140"/>
      <c r="AY50" s="200">
        <f t="shared" ca="1" si="3"/>
        <v>70</v>
      </c>
      <c r="BA50" t="s">
        <v>466</v>
      </c>
    </row>
    <row r="51" spans="1:53" ht="15" customHeight="1">
      <c r="A51" s="95">
        <v>43586</v>
      </c>
      <c r="B51" s="107">
        <f>SUM('Mai2019'!F95)</f>
        <v>0</v>
      </c>
      <c r="C51" s="100">
        <f ca="1">SUM('Mai2019'!$G$97)</f>
        <v>0</v>
      </c>
      <c r="D51" s="241">
        <f>SUM('Mai2019'!H95)</f>
        <v>0</v>
      </c>
      <c r="E51" s="100">
        <f ca="1">SUM('Mai2019'!$I$97)</f>
        <v>0</v>
      </c>
      <c r="F51" s="241">
        <f>SUM('Mai2019'!J95)</f>
        <v>2.5</v>
      </c>
      <c r="G51" s="100">
        <f ca="1">SUM('Mai2019'!$K$97)</f>
        <v>350</v>
      </c>
      <c r="H51" s="241"/>
      <c r="I51" s="100"/>
      <c r="J51" s="241"/>
      <c r="K51" s="100"/>
      <c r="L51" s="75">
        <f>SUM('Mai2019'!L95)</f>
        <v>0</v>
      </c>
      <c r="M51" s="100">
        <f ca="1">SUM('Mai2019'!$M$97)</f>
        <v>0</v>
      </c>
      <c r="N51" s="241">
        <f>SUM('Mai2019'!N95)</f>
        <v>0</v>
      </c>
      <c r="O51" s="100">
        <f ca="1">SUM('Mai2019'!$O$97)</f>
        <v>0</v>
      </c>
      <c r="P51" s="241">
        <f>SUM('Mai2019'!P95)</f>
        <v>0.5</v>
      </c>
      <c r="Q51" s="100">
        <f ca="1">SUM('Mai2019'!$Q$97)</f>
        <v>70</v>
      </c>
      <c r="R51" s="241"/>
      <c r="S51" s="100"/>
      <c r="T51" s="98"/>
      <c r="U51" s="100"/>
      <c r="V51" s="241"/>
      <c r="W51" s="100"/>
      <c r="X51" s="75">
        <f>SUM('Mai2019'!R95)</f>
        <v>0</v>
      </c>
      <c r="Y51" s="100">
        <f ca="1">SUM('Mai2019'!$S$97)</f>
        <v>0</v>
      </c>
      <c r="Z51" s="75">
        <f>SUM('Mai2019'!T95)</f>
        <v>0</v>
      </c>
      <c r="AA51" s="100">
        <f ca="1">SUM('Mai2019'!$U$97)</f>
        <v>0</v>
      </c>
      <c r="AB51" s="241">
        <f>SUM('Mai2019'!V95)</f>
        <v>1</v>
      </c>
      <c r="AC51" s="100">
        <f ca="1">SUM('Mai2019'!$W$97)</f>
        <v>140</v>
      </c>
      <c r="AD51" s="241"/>
      <c r="AE51" s="100"/>
      <c r="AF51" s="243"/>
      <c r="AG51" s="100"/>
      <c r="AH51" s="104"/>
      <c r="AI51" s="119"/>
      <c r="AJ51" s="104"/>
      <c r="AK51" s="119"/>
      <c r="AL51" s="104"/>
      <c r="AM51" s="100"/>
      <c r="AN51" s="104"/>
      <c r="AO51" s="100"/>
      <c r="AP51" s="104"/>
      <c r="AQ51" s="140"/>
      <c r="AR51" s="243">
        <f>SUM('Mai2019'!X95)</f>
        <v>0</v>
      </c>
      <c r="AS51" s="140">
        <f ca="1">SUM('Mai2019'!$Y$97)</f>
        <v>0</v>
      </c>
      <c r="AT51" s="242"/>
      <c r="AU51" s="100"/>
      <c r="AV51" s="171">
        <f>SUM('Mai2019'!AB95)</f>
        <v>0</v>
      </c>
      <c r="AW51" s="140">
        <f>SUM(November2018!$AC$97)</f>
        <v>0</v>
      </c>
      <c r="AX51" s="140"/>
      <c r="AY51" s="200">
        <f t="shared" ca="1" si="3"/>
        <v>560</v>
      </c>
      <c r="BA51" t="s">
        <v>466</v>
      </c>
    </row>
    <row r="52" spans="1:53" ht="15" customHeight="1">
      <c r="A52" s="95">
        <v>43617</v>
      </c>
      <c r="B52" s="107">
        <f>SUM(Juni2019!F95)</f>
        <v>0</v>
      </c>
      <c r="C52" s="100">
        <f ca="1">SUM(Juni2019!$G$97)</f>
        <v>0</v>
      </c>
      <c r="D52" s="241">
        <f>SUM(Juni2019!H95)</f>
        <v>0</v>
      </c>
      <c r="E52" s="100">
        <f ca="1">SUM(Juni2019!$I$97)</f>
        <v>0</v>
      </c>
      <c r="F52" s="241">
        <f>SUM(Juni2019!J95)</f>
        <v>4</v>
      </c>
      <c r="G52" s="100">
        <f ca="1">SUM(Juni2019!$K$97)</f>
        <v>560</v>
      </c>
      <c r="H52" s="241"/>
      <c r="I52" s="100"/>
      <c r="J52" s="241"/>
      <c r="K52" s="100"/>
      <c r="L52" s="75">
        <f>SUM(Juni2019!L95)</f>
        <v>0</v>
      </c>
      <c r="M52" s="100">
        <f ca="1">SUM(Juni2019!$M$97)</f>
        <v>0</v>
      </c>
      <c r="N52" s="241">
        <f>SUM(Juni2019!N95)</f>
        <v>0</v>
      </c>
      <c r="O52" s="100">
        <f ca="1">SUM(Juni2019!$O$97)</f>
        <v>0</v>
      </c>
      <c r="P52" s="241">
        <f>SUM(Juni2019!P95)</f>
        <v>16.25</v>
      </c>
      <c r="Q52" s="100">
        <f ca="1">SUM(Juni2019!$Q$97)</f>
        <v>1367.5</v>
      </c>
      <c r="R52" s="241"/>
      <c r="S52" s="100"/>
      <c r="T52" s="98"/>
      <c r="U52" s="100"/>
      <c r="V52" s="241"/>
      <c r="W52" s="100"/>
      <c r="X52" s="75">
        <f>SUM(Juni2019!R95)</f>
        <v>0</v>
      </c>
      <c r="Y52" s="100">
        <f ca="1">SUM(Juni2019!$S$97)</f>
        <v>0</v>
      </c>
      <c r="Z52" s="75">
        <f>SUM(Juni2019!T95)</f>
        <v>0</v>
      </c>
      <c r="AA52" s="100">
        <f ca="1">SUM(Juni2019!$U$97)</f>
        <v>0</v>
      </c>
      <c r="AB52" s="241">
        <f>SUM(Juni2019!V95)</f>
        <v>1.5</v>
      </c>
      <c r="AC52" s="100">
        <f ca="1">SUM(Juni2019!$W$97)</f>
        <v>210</v>
      </c>
      <c r="AD52" s="241"/>
      <c r="AE52" s="100"/>
      <c r="AF52" s="243"/>
      <c r="AG52" s="100"/>
      <c r="AH52" s="104"/>
      <c r="AI52" s="119"/>
      <c r="AJ52" s="104"/>
      <c r="AK52" s="119"/>
      <c r="AL52" s="104"/>
      <c r="AM52" s="100"/>
      <c r="AN52" s="104"/>
      <c r="AO52" s="100"/>
      <c r="AP52" s="104"/>
      <c r="AQ52" s="140"/>
      <c r="AR52" s="243">
        <f>SUM(Juni2019!X95)</f>
        <v>0</v>
      </c>
      <c r="AS52" s="140">
        <f ca="1">SUM(Juni2019!$Y$97)</f>
        <v>0</v>
      </c>
      <c r="AT52" s="242"/>
      <c r="AU52" s="100"/>
      <c r="AV52" s="171">
        <f>SUM(Juni2019!AB95)</f>
        <v>0</v>
      </c>
      <c r="AW52" s="140">
        <f>SUM(Juni2019!$AC$97)</f>
        <v>0</v>
      </c>
      <c r="AX52" s="140"/>
      <c r="AY52" s="200">
        <f t="shared" ca="1" si="3"/>
        <v>2137.5</v>
      </c>
      <c r="BA52" t="s">
        <v>466</v>
      </c>
    </row>
    <row r="53" spans="1:53" ht="15" customHeight="1">
      <c r="A53" s="95">
        <v>43647</v>
      </c>
      <c r="B53" s="107">
        <f>SUM(Juli2019!F95)</f>
        <v>0</v>
      </c>
      <c r="C53" s="100">
        <f ca="1">SUM(Juli2019!$G$97)</f>
        <v>0</v>
      </c>
      <c r="D53" s="241">
        <f>SUM(Juli2019!H95)</f>
        <v>0</v>
      </c>
      <c r="E53" s="100">
        <f ca="1">SUM(Juli2019!$I$97)</f>
        <v>0</v>
      </c>
      <c r="F53" s="241">
        <f>SUM(Juli2019!J95)</f>
        <v>54.25</v>
      </c>
      <c r="G53" s="100">
        <f ca="1">SUM(Juli2019!$K$97)</f>
        <v>6735.5</v>
      </c>
      <c r="H53" s="241"/>
      <c r="I53" s="100"/>
      <c r="J53" s="241"/>
      <c r="K53" s="100"/>
      <c r="L53" s="75">
        <f>SUM(Juli2019!L95)</f>
        <v>0</v>
      </c>
      <c r="M53" s="100">
        <f ca="1">SUM(Juli2019!$M$97)</f>
        <v>0</v>
      </c>
      <c r="N53" s="241">
        <f>SUM(Juli2019!N95)</f>
        <v>0</v>
      </c>
      <c r="O53" s="100">
        <f ca="1">SUM(Juli2019!$O$97)</f>
        <v>0</v>
      </c>
      <c r="P53" s="241">
        <f>SUM(Juli2019!P95)</f>
        <v>6.75</v>
      </c>
      <c r="Q53" s="100">
        <f ca="1">SUM(Juli2019!$Q$97)</f>
        <v>703</v>
      </c>
      <c r="R53" s="241"/>
      <c r="S53" s="100"/>
      <c r="T53" s="98"/>
      <c r="U53" s="100"/>
      <c r="V53" s="241"/>
      <c r="W53" s="100"/>
      <c r="X53" s="75">
        <f>SUM(Juli2019!R95)</f>
        <v>7</v>
      </c>
      <c r="Y53" s="100">
        <f ca="1">SUM(Juli2019!$S$97)</f>
        <v>700</v>
      </c>
      <c r="Z53" s="75">
        <f>SUM(Juli2019!T95)</f>
        <v>0</v>
      </c>
      <c r="AA53" s="100">
        <f ca="1">SUM(Juli2019!$U$97)</f>
        <v>0</v>
      </c>
      <c r="AB53" s="241">
        <f>SUM(Juli2019!V95)</f>
        <v>8.75</v>
      </c>
      <c r="AC53" s="100">
        <f ca="1">SUM(Juli2019!$W$97)</f>
        <v>931</v>
      </c>
      <c r="AD53" s="241"/>
      <c r="AE53" s="100"/>
      <c r="AF53" s="243"/>
      <c r="AG53" s="100"/>
      <c r="AH53" s="104"/>
      <c r="AI53" s="119"/>
      <c r="AJ53" s="104"/>
      <c r="AK53" s="119"/>
      <c r="AL53" s="104"/>
      <c r="AM53" s="100"/>
      <c r="AN53" s="104"/>
      <c r="AO53" s="100"/>
      <c r="AP53" s="104"/>
      <c r="AQ53" s="140"/>
      <c r="AR53" s="243">
        <f>SUM(Juli2019!X95)</f>
        <v>0</v>
      </c>
      <c r="AS53" s="140">
        <f ca="1">SUM(Juli2019!$Y$97)</f>
        <v>0</v>
      </c>
      <c r="AT53" s="242"/>
      <c r="AU53" s="100"/>
      <c r="AV53" s="171">
        <f>SUM(Juni2019!AB96)</f>
        <v>0</v>
      </c>
      <c r="AW53" s="140">
        <f>SUM(Juni2019!$AC$97)</f>
        <v>0</v>
      </c>
      <c r="AX53" s="140"/>
      <c r="AY53" s="200">
        <f t="shared" ca="1" si="3"/>
        <v>9069.5</v>
      </c>
      <c r="BA53" t="s">
        <v>466</v>
      </c>
    </row>
    <row r="54" spans="1:53" ht="15" customHeight="1">
      <c r="A54" s="95">
        <v>43678</v>
      </c>
      <c r="B54" s="107">
        <f>SUM(August2019!F96)</f>
        <v>0</v>
      </c>
      <c r="C54" s="100">
        <f ca="1">SUM(August2019!$G$98)</f>
        <v>0</v>
      </c>
      <c r="D54" s="241">
        <f>SUM(August2019!H96)</f>
        <v>0</v>
      </c>
      <c r="E54" s="100">
        <f ca="1">SUM(August2019!$I$98)</f>
        <v>0</v>
      </c>
      <c r="F54" s="241">
        <f>SUM(August2019!J96)</f>
        <v>13.25</v>
      </c>
      <c r="G54" s="100">
        <f ca="1">SUM(August2019!$K$98)</f>
        <v>1855</v>
      </c>
      <c r="H54" s="241"/>
      <c r="I54" s="100"/>
      <c r="J54" s="241"/>
      <c r="K54" s="100"/>
      <c r="L54" s="75">
        <f>SUM(August2019!L96)</f>
        <v>0</v>
      </c>
      <c r="M54" s="100">
        <f ca="1">SUM(August2019!$M$98)</f>
        <v>0</v>
      </c>
      <c r="N54" s="241">
        <f>SUM(August2019!N96)</f>
        <v>0</v>
      </c>
      <c r="O54" s="100">
        <f ca="1">SUM(August2019!$O$98)</f>
        <v>0</v>
      </c>
      <c r="P54" s="241">
        <f>SUM(August2019!P96)</f>
        <v>7</v>
      </c>
      <c r="Q54" s="100">
        <f ca="1">SUM(August2019!$Q$98)</f>
        <v>660</v>
      </c>
      <c r="R54" s="241"/>
      <c r="S54" s="100"/>
      <c r="T54" s="98"/>
      <c r="U54" s="100"/>
      <c r="V54" s="241"/>
      <c r="W54" s="100"/>
      <c r="X54" s="75">
        <f>SUM(August2019!R96)</f>
        <v>0</v>
      </c>
      <c r="Y54" s="100">
        <f ca="1">SUM(August2019!$S$98)</f>
        <v>0</v>
      </c>
      <c r="Z54" s="75">
        <f>SUM(August2019!T96)</f>
        <v>0</v>
      </c>
      <c r="AA54" s="100">
        <f ca="1">SUM(August2019!$U$98)</f>
        <v>0</v>
      </c>
      <c r="AB54" s="241">
        <f>SUM(August2019!V96)</f>
        <v>0</v>
      </c>
      <c r="AC54" s="100">
        <f ca="1">SUM(August2019!$W$98)</f>
        <v>0</v>
      </c>
      <c r="AD54" s="241"/>
      <c r="AE54" s="100"/>
      <c r="AF54" s="243"/>
      <c r="AG54" s="100"/>
      <c r="AH54" s="104"/>
      <c r="AI54" s="119"/>
      <c r="AJ54" s="104"/>
      <c r="AK54" s="119"/>
      <c r="AL54" s="104"/>
      <c r="AM54" s="100"/>
      <c r="AN54" s="104"/>
      <c r="AO54" s="100"/>
      <c r="AP54" s="104"/>
      <c r="AQ54" s="140"/>
      <c r="AR54" s="243">
        <f>SUM(August2019!X96)</f>
        <v>1.5</v>
      </c>
      <c r="AS54" s="140">
        <f ca="1">SUM(August2019!$Y$98)</f>
        <v>210</v>
      </c>
      <c r="AT54" s="242"/>
      <c r="AU54" s="100"/>
      <c r="AV54" s="171">
        <f>SUM(August2019!AB96)</f>
        <v>0</v>
      </c>
      <c r="AW54" s="140">
        <f>SUM(Juni2019!$AC$97)</f>
        <v>0</v>
      </c>
      <c r="AX54" s="140"/>
      <c r="AY54" s="200">
        <f t="shared" ca="1" si="3"/>
        <v>2725</v>
      </c>
      <c r="BA54" t="s">
        <v>466</v>
      </c>
    </row>
    <row r="55" spans="1:53" ht="15" customHeight="1">
      <c r="A55" s="95">
        <v>43709</v>
      </c>
      <c r="B55" s="107">
        <f>SUM(September2019!F96)</f>
        <v>0</v>
      </c>
      <c r="C55" s="100">
        <f ca="1">SUM(September2019!$G$98)</f>
        <v>0</v>
      </c>
      <c r="D55" s="241">
        <f>SUM(September2019!H96)</f>
        <v>0</v>
      </c>
      <c r="E55" s="100">
        <f ca="1">SUM(September2019!$I$98)</f>
        <v>0</v>
      </c>
      <c r="F55" s="241">
        <f>SUM(September2019!J96)</f>
        <v>2</v>
      </c>
      <c r="G55" s="100">
        <f ca="1">SUM(September2019!$K$98)</f>
        <v>200</v>
      </c>
      <c r="H55" s="241"/>
      <c r="I55" s="100"/>
      <c r="J55" s="241"/>
      <c r="K55" s="100"/>
      <c r="L55" s="75">
        <f>SUM(September2019!L96)</f>
        <v>0</v>
      </c>
      <c r="M55" s="100">
        <f ca="1">SUM(September2019!$M$98)</f>
        <v>0</v>
      </c>
      <c r="N55" s="241">
        <f>SUM(September2019!N96)</f>
        <v>0</v>
      </c>
      <c r="O55" s="100">
        <f ca="1">SUM(September2019!$O$98)</f>
        <v>0</v>
      </c>
      <c r="P55" s="241">
        <f>SUM(September2019!P96)</f>
        <v>0</v>
      </c>
      <c r="Q55" s="100">
        <f ca="1">SUM(September2019!$Q$98)</f>
        <v>0</v>
      </c>
      <c r="R55" s="241"/>
      <c r="S55" s="100"/>
      <c r="T55" s="98"/>
      <c r="U55" s="100"/>
      <c r="V55" s="241"/>
      <c r="W55" s="100"/>
      <c r="X55" s="75">
        <f>SUM(September2019!R96)</f>
        <v>0</v>
      </c>
      <c r="Y55" s="100">
        <f ca="1">SUM(September2019!$S$98)</f>
        <v>0</v>
      </c>
      <c r="Z55" s="75">
        <f>SUM(September2019!T96)</f>
        <v>0</v>
      </c>
      <c r="AA55" s="100">
        <f ca="1">SUM(September2019!$U$98)</f>
        <v>0</v>
      </c>
      <c r="AB55" s="241">
        <f>SUM(September2019!V96)</f>
        <v>0</v>
      </c>
      <c r="AC55" s="100">
        <f ca="1">SUM(September2019!$W$98)</f>
        <v>0</v>
      </c>
      <c r="AD55" s="241"/>
      <c r="AE55" s="100"/>
      <c r="AF55" s="243"/>
      <c r="AG55" s="100"/>
      <c r="AH55" s="104"/>
      <c r="AI55" s="119"/>
      <c r="AJ55" s="104"/>
      <c r="AK55" s="119"/>
      <c r="AL55" s="104"/>
      <c r="AM55" s="100"/>
      <c r="AN55" s="104"/>
      <c r="AO55" s="100"/>
      <c r="AP55" s="104"/>
      <c r="AQ55" s="140"/>
      <c r="AR55" s="243">
        <f>SUM(September2019!X96)</f>
        <v>2.5</v>
      </c>
      <c r="AS55" s="140">
        <f ca="1">SUM(September2019!$Y$98)</f>
        <v>250</v>
      </c>
      <c r="AT55" s="242"/>
      <c r="AU55" s="100"/>
      <c r="AV55" s="171">
        <f>SUM(September2019!AB96)</f>
        <v>0</v>
      </c>
      <c r="AW55" s="140">
        <f>SUM(September2019!$AC$98)</f>
        <v>0</v>
      </c>
      <c r="AX55" s="140"/>
      <c r="AY55" s="200">
        <f t="shared" ca="1" si="3"/>
        <v>450</v>
      </c>
      <c r="BA55" t="s">
        <v>466</v>
      </c>
    </row>
    <row r="56" spans="1:53" ht="15" customHeight="1">
      <c r="A56" s="95">
        <v>43739</v>
      </c>
      <c r="B56" s="107">
        <f>SUM(Oktober19!F96)</f>
        <v>0</v>
      </c>
      <c r="C56" s="100">
        <f ca="1">SUM(Oktober19!$G$98)</f>
        <v>0</v>
      </c>
      <c r="D56" s="241">
        <f>SUM(Oktober19!H96)</f>
        <v>0</v>
      </c>
      <c r="E56" s="100">
        <f ca="1">SUM(Oktober19!$I$98)</f>
        <v>0</v>
      </c>
      <c r="F56" s="241">
        <f>SUM(Oktober19!J96)</f>
        <v>8.25</v>
      </c>
      <c r="G56" s="100">
        <f ca="1">SUM(Oktober19!$K$98)</f>
        <v>973.5</v>
      </c>
      <c r="H56" s="241"/>
      <c r="I56" s="100"/>
      <c r="J56" s="241"/>
      <c r="K56" s="100"/>
      <c r="L56" s="75">
        <f>SUM(Oktober19!L96)</f>
        <v>0</v>
      </c>
      <c r="M56" s="100">
        <f ca="1">SUM(Oktober19!$M$98)</f>
        <v>0</v>
      </c>
      <c r="N56" s="241">
        <f>SUM(Oktober19!N96)</f>
        <v>0</v>
      </c>
      <c r="O56" s="100">
        <f ca="1">SUM(Oktober19!$O$98)</f>
        <v>0</v>
      </c>
      <c r="P56" s="241">
        <f>SUM(Oktober19!P96)</f>
        <v>6.75</v>
      </c>
      <c r="Q56" s="100">
        <f ca="1">SUM(Oktober19!$Q$98)</f>
        <v>796.5</v>
      </c>
      <c r="R56" s="241"/>
      <c r="S56" s="100"/>
      <c r="T56" s="98"/>
      <c r="U56" s="100"/>
      <c r="V56" s="241"/>
      <c r="W56" s="100"/>
      <c r="X56" s="75">
        <f>SUM(Oktober19!R96)</f>
        <v>0</v>
      </c>
      <c r="Y56" s="100">
        <f ca="1">SUM(Oktober19!$S$98)</f>
        <v>0</v>
      </c>
      <c r="Z56" s="75">
        <f>SUM(Oktober19!T96)</f>
        <v>0</v>
      </c>
      <c r="AA56" s="100">
        <f ca="1">SUM(Oktober19!$U$98)</f>
        <v>0</v>
      </c>
      <c r="AB56" s="241">
        <f>SUM(Oktober19!V96)</f>
        <v>1</v>
      </c>
      <c r="AC56" s="100">
        <f ca="1">SUM(Oktober19!$W$98)</f>
        <v>140</v>
      </c>
      <c r="AD56" s="241"/>
      <c r="AE56" s="100"/>
      <c r="AF56" s="243"/>
      <c r="AG56" s="100"/>
      <c r="AH56" s="104"/>
      <c r="AI56" s="119"/>
      <c r="AJ56" s="104"/>
      <c r="AK56" s="119"/>
      <c r="AL56" s="104"/>
      <c r="AM56" s="100"/>
      <c r="AN56" s="104"/>
      <c r="AO56" s="100"/>
      <c r="AP56" s="104"/>
      <c r="AQ56" s="140"/>
      <c r="AR56" s="243">
        <f>SUM(Oktober19!X96)</f>
        <v>4</v>
      </c>
      <c r="AS56" s="140">
        <f ca="1">SUM(Oktober19!$Y$98)</f>
        <v>520</v>
      </c>
      <c r="AT56" s="242"/>
      <c r="AU56" s="100"/>
      <c r="AV56" s="171">
        <f>SUM(Oktober19!AB96)</f>
        <v>0</v>
      </c>
      <c r="AW56" s="140">
        <f>SUM(September2019!$AC$98)</f>
        <v>0</v>
      </c>
      <c r="AX56" s="140"/>
      <c r="AY56" s="200">
        <f t="shared" ca="1" si="3"/>
        <v>2430</v>
      </c>
      <c r="BA56" t="s">
        <v>466</v>
      </c>
    </row>
    <row r="57" spans="1:53" ht="15" customHeight="1">
      <c r="A57" s="95">
        <v>43770</v>
      </c>
      <c r="B57" s="107">
        <f>SUM(November19!F96)</f>
        <v>0</v>
      </c>
      <c r="C57" s="100">
        <f ca="1">SUM(November19!$G$98)</f>
        <v>0</v>
      </c>
      <c r="D57" s="241">
        <f>SUM(November19!H96)</f>
        <v>0</v>
      </c>
      <c r="E57" s="100">
        <f ca="1">SUM(November19!$I$98)</f>
        <v>0</v>
      </c>
      <c r="F57" s="241">
        <f>SUM(November19!J96)</f>
        <v>28.8</v>
      </c>
      <c r="G57" s="100">
        <f ca="1">SUM(November19!$K$98)</f>
        <v>3657</v>
      </c>
      <c r="H57" s="241"/>
      <c r="I57" s="100"/>
      <c r="J57" s="241"/>
      <c r="K57" s="100"/>
      <c r="L57" s="75">
        <f>SUM(November19!L96)</f>
        <v>0</v>
      </c>
      <c r="M57" s="100">
        <f ca="1">SUM(November19!$M$98)</f>
        <v>0</v>
      </c>
      <c r="N57" s="241">
        <f>SUM(November19!N96)</f>
        <v>9.5</v>
      </c>
      <c r="O57" s="100">
        <f ca="1">SUM(November19!$O$98)</f>
        <v>1330</v>
      </c>
      <c r="P57" s="241">
        <f>SUM(November19!P96)</f>
        <v>2.5</v>
      </c>
      <c r="Q57" s="100">
        <f ca="1">SUM(November19!$Q$98)</f>
        <v>308</v>
      </c>
      <c r="R57" s="241"/>
      <c r="S57" s="100"/>
      <c r="T57" s="98"/>
      <c r="U57" s="100"/>
      <c r="V57" s="241"/>
      <c r="W57" s="100"/>
      <c r="X57" s="75">
        <f>SUM(November19!R96)</f>
        <v>0</v>
      </c>
      <c r="Y57" s="100">
        <f>SUM(November19!$T$98)</f>
        <v>0</v>
      </c>
      <c r="Z57" s="75">
        <f>SUM(November19!T96)</f>
        <v>0</v>
      </c>
      <c r="AA57" s="100">
        <f>SUM(November19!$V$98)</f>
        <v>0</v>
      </c>
      <c r="AB57" s="241">
        <f>SUM(November19!V96)</f>
        <v>10.95</v>
      </c>
      <c r="AC57" s="100">
        <f ca="1">SUM(November19!$W$98)</f>
        <v>1485</v>
      </c>
      <c r="AD57" s="241"/>
      <c r="AE57" s="100"/>
      <c r="AF57" s="243"/>
      <c r="AG57" s="100"/>
      <c r="AH57" s="104"/>
      <c r="AI57" s="119"/>
      <c r="AJ57" s="104"/>
      <c r="AK57" s="119"/>
      <c r="AL57" s="104"/>
      <c r="AM57" s="100"/>
      <c r="AN57" s="104"/>
      <c r="AO57" s="100"/>
      <c r="AP57" s="104"/>
      <c r="AQ57" s="140"/>
      <c r="AR57" s="243">
        <f>SUM(November19!X96)</f>
        <v>0</v>
      </c>
      <c r="AS57" s="140">
        <f>SUM(November19!$Z$98)</f>
        <v>0</v>
      </c>
      <c r="AT57" s="242"/>
      <c r="AU57" s="100"/>
      <c r="AV57" s="171">
        <f>SUM(November19!AB96)</f>
        <v>0</v>
      </c>
      <c r="AW57" s="140">
        <f>SUM(November19!$AC$98)</f>
        <v>0</v>
      </c>
      <c r="AX57" s="140"/>
      <c r="AY57" s="200">
        <f t="shared" ca="1" si="3"/>
        <v>6780</v>
      </c>
      <c r="BA57" t="s">
        <v>466</v>
      </c>
    </row>
    <row r="58" spans="1:53" ht="15" customHeight="1">
      <c r="A58" s="95">
        <v>43800</v>
      </c>
      <c r="B58" s="107">
        <f>SUM(Dezember19!F96)</f>
        <v>0</v>
      </c>
      <c r="C58" s="100">
        <f ca="1">SUM(Dezember19!$G$98)</f>
        <v>0</v>
      </c>
      <c r="D58" s="241">
        <f>SUM(Dezember19!H96)</f>
        <v>0</v>
      </c>
      <c r="E58" s="100">
        <f ca="1">SUM(Dezember19!$I$98)</f>
        <v>0</v>
      </c>
      <c r="F58" s="241">
        <f>SUM(Dezember19!J96)</f>
        <v>1.5</v>
      </c>
      <c r="G58" s="100">
        <f ca="1">SUM(Dezember19!$K$98)</f>
        <v>150</v>
      </c>
      <c r="H58" s="241"/>
      <c r="I58" s="100"/>
      <c r="J58" s="241"/>
      <c r="K58" s="100"/>
      <c r="L58" s="75">
        <f>SUM(Dezember19!L96)</f>
        <v>0</v>
      </c>
      <c r="M58" s="100">
        <f ca="1">SUM(Dezember19!$M$98)</f>
        <v>0</v>
      </c>
      <c r="N58" s="241">
        <f>SUM(Dezember19!N96)</f>
        <v>0</v>
      </c>
      <c r="O58" s="100">
        <f ca="1">SUM(Dezember19!$O$98)</f>
        <v>0</v>
      </c>
      <c r="P58" s="241">
        <f>SUM(Dezember19!P96)</f>
        <v>0.75</v>
      </c>
      <c r="Q58" s="100">
        <f ca="1">SUM(Dezember19!$Q$98)</f>
        <v>75</v>
      </c>
      <c r="R58" s="241"/>
      <c r="S58" s="100"/>
      <c r="T58" s="98"/>
      <c r="U58" s="100"/>
      <c r="V58" s="241"/>
      <c r="W58" s="100"/>
      <c r="X58" s="75">
        <f>SUM(Dezember19!R96)</f>
        <v>0</v>
      </c>
      <c r="Y58" s="100">
        <f ca="1">SUM(Dezember19!$S$98)</f>
        <v>0</v>
      </c>
      <c r="Z58" s="75">
        <f>SUM(Dezember19!T96)</f>
        <v>0</v>
      </c>
      <c r="AA58" s="100">
        <f ca="1">SUM(Dezember19!$U$98)</f>
        <v>0</v>
      </c>
      <c r="AB58" s="241">
        <f>SUM(Dezember19!V96)</f>
        <v>1.25</v>
      </c>
      <c r="AC58" s="100">
        <f ca="1">SUM(Dezember19!$W$98)</f>
        <v>125</v>
      </c>
      <c r="AD58" s="241"/>
      <c r="AE58" s="100"/>
      <c r="AF58" s="243"/>
      <c r="AG58" s="100"/>
      <c r="AH58" s="104"/>
      <c r="AI58" s="119"/>
      <c r="AJ58" s="104"/>
      <c r="AK58" s="119"/>
      <c r="AL58" s="104"/>
      <c r="AM58" s="100"/>
      <c r="AN58" s="104"/>
      <c r="AO58" s="100"/>
      <c r="AP58" s="104"/>
      <c r="AQ58" s="140"/>
      <c r="AR58" s="243">
        <f>SUM(Dezember19!X96)</f>
        <v>14</v>
      </c>
      <c r="AS58" s="140">
        <f ca="1">SUM(Dezember19!$Y$98)</f>
        <v>1880</v>
      </c>
      <c r="AT58" s="242"/>
      <c r="AU58" s="100"/>
      <c r="AV58" s="171">
        <f>SUM(Dezember19!AB96)</f>
        <v>0</v>
      </c>
      <c r="AW58" s="140">
        <f>SUM(Dezember19!$AC$98)</f>
        <v>0</v>
      </c>
      <c r="AX58" s="140"/>
      <c r="AY58" s="200">
        <f t="shared" ca="1" si="3"/>
        <v>2230</v>
      </c>
      <c r="BA58" t="s">
        <v>466</v>
      </c>
    </row>
    <row r="59" spans="1:53" ht="15" customHeight="1">
      <c r="A59" s="95">
        <v>43831</v>
      </c>
      <c r="B59" s="107">
        <f>SUM(Januar20!F99)</f>
        <v>0</v>
      </c>
      <c r="C59" s="100">
        <f ca="1">SUM(Dezember19!$G$98)</f>
        <v>0</v>
      </c>
      <c r="D59" s="241">
        <f>SUM(Dezember19!H97)</f>
        <v>0</v>
      </c>
      <c r="E59" s="100">
        <f ca="1">SUM(Dezember19!$I$98)</f>
        <v>0</v>
      </c>
      <c r="F59" s="241">
        <f>SUM(Januar20!J98)</f>
        <v>9.25</v>
      </c>
      <c r="G59" s="100">
        <f ca="1">SUM(Januar20!$K$100)</f>
        <v>994.75</v>
      </c>
      <c r="H59" s="241"/>
      <c r="I59" s="100"/>
      <c r="J59" s="241"/>
      <c r="K59" s="100"/>
      <c r="L59" s="75">
        <f>SUM(Dezember19!L97)</f>
        <v>0</v>
      </c>
      <c r="M59" s="100">
        <f ca="1">SUM(Dezember19!$M$98)</f>
        <v>0</v>
      </c>
      <c r="N59" s="241">
        <f>SUM(Dezember19!N97)</f>
        <v>0</v>
      </c>
      <c r="O59" s="100">
        <f ca="1">SUM(Dezember19!$O$98)</f>
        <v>0</v>
      </c>
      <c r="P59" s="241">
        <f>SUM(Januar20!P98)</f>
        <v>11.25</v>
      </c>
      <c r="Q59" s="100">
        <f ca="1">SUM(Januar20!$Q$100)</f>
        <v>951.25</v>
      </c>
      <c r="R59" s="241"/>
      <c r="S59" s="100"/>
      <c r="T59" s="98"/>
      <c r="U59" s="100"/>
      <c r="V59" s="241"/>
      <c r="W59" s="100"/>
      <c r="X59" s="75">
        <f>SUM(Dezember19!R97)</f>
        <v>0</v>
      </c>
      <c r="Y59" s="100">
        <f ca="1">SUM(Dezember19!$S$98)</f>
        <v>0</v>
      </c>
      <c r="Z59" s="75">
        <f>SUM(Dezember19!T97)</f>
        <v>0</v>
      </c>
      <c r="AA59" s="100">
        <f ca="1">SUM(Dezember19!$U$98)</f>
        <v>0</v>
      </c>
      <c r="AB59" s="241">
        <f>SUM(Januar20!V98)</f>
        <v>36.75</v>
      </c>
      <c r="AC59" s="100">
        <f ca="1">SUM(Januar20!$W$100)</f>
        <v>5005</v>
      </c>
      <c r="AD59" s="241"/>
      <c r="AE59" s="100"/>
      <c r="AF59" s="243"/>
      <c r="AG59" s="100"/>
      <c r="AH59" s="104"/>
      <c r="AI59" s="119"/>
      <c r="AJ59" s="104"/>
      <c r="AK59" s="119"/>
      <c r="AL59" s="104"/>
      <c r="AM59" s="100"/>
      <c r="AN59" s="104"/>
      <c r="AO59" s="100"/>
      <c r="AP59" s="104"/>
      <c r="AQ59" s="140"/>
      <c r="AR59" s="243">
        <f>SUM(Januar20!X99)</f>
        <v>0</v>
      </c>
      <c r="AS59" s="140">
        <f ca="1">SUM(Januar20!$Y$100)</f>
        <v>0</v>
      </c>
      <c r="AT59" s="242"/>
      <c r="AU59" s="100"/>
      <c r="AV59" s="171">
        <f>SUM(Dezember19!AB97)</f>
        <v>0</v>
      </c>
      <c r="AW59" s="140">
        <f>SUM(Dezember19!$AC$98)</f>
        <v>0</v>
      </c>
      <c r="AX59" s="140"/>
      <c r="AY59" s="200">
        <f t="shared" ref="AY59" ca="1" si="4">C59+E59+G59+M59+O59+Q59+Y59+AA59+AC59+BC59+AS59+AW59</f>
        <v>6951</v>
      </c>
      <c r="BA59" t="s">
        <v>466</v>
      </c>
    </row>
    <row r="60" spans="1:53" ht="15" customHeight="1">
      <c r="A60" s="95">
        <v>43862</v>
      </c>
      <c r="B60" s="107">
        <f>SUM(Januar20!F100)</f>
        <v>0</v>
      </c>
      <c r="C60" s="100">
        <f ca="1">SUM(Dezember19!$G$98)</f>
        <v>0</v>
      </c>
      <c r="D60" s="241">
        <f>SUM(Dezember19!H98)</f>
        <v>0</v>
      </c>
      <c r="E60" s="100">
        <f ca="1">SUM(Dezember19!$I$98)</f>
        <v>0</v>
      </c>
      <c r="F60" s="241">
        <f>SUM(Februar20!J100)</f>
        <v>26.5</v>
      </c>
      <c r="G60" s="100">
        <f ca="1">SUM(Februar20!$K$102)</f>
        <v>3226</v>
      </c>
      <c r="H60" s="241"/>
      <c r="I60" s="100"/>
      <c r="J60" s="241"/>
      <c r="K60" s="100"/>
      <c r="L60" s="75">
        <f>SUM(Dezember19!L98)</f>
        <v>0</v>
      </c>
      <c r="M60" s="100">
        <f ca="1">SUM(Dezember19!$M$98)</f>
        <v>0</v>
      </c>
      <c r="N60" s="241">
        <f>SUM(Dezember19!N98)</f>
        <v>0</v>
      </c>
      <c r="O60" s="100">
        <f ca="1">SUM(Dezember19!$O$98)</f>
        <v>0</v>
      </c>
      <c r="P60" s="241">
        <f>SUM(Februar20!P100)</f>
        <v>8.5</v>
      </c>
      <c r="Q60" s="100">
        <f ca="1">SUM(Februar20!$Q$102)</f>
        <v>645</v>
      </c>
      <c r="R60" s="241"/>
      <c r="S60" s="100"/>
      <c r="T60" s="98"/>
      <c r="U60" s="100"/>
      <c r="V60" s="241"/>
      <c r="W60" s="100"/>
      <c r="X60" s="75">
        <f>SUM(Dezember19!R98)</f>
        <v>0</v>
      </c>
      <c r="Y60" s="100">
        <f ca="1">SUM(Dezember19!$S$98)</f>
        <v>0</v>
      </c>
      <c r="Z60" s="75">
        <f>SUM(Dezember19!T98)</f>
        <v>0</v>
      </c>
      <c r="AA60" s="100">
        <f ca="1">SUM(Dezember19!$U$98)</f>
        <v>0</v>
      </c>
      <c r="AB60" s="241">
        <f>SUM(Februar20!V100)</f>
        <v>59.75</v>
      </c>
      <c r="AC60" s="100">
        <f ca="1">SUM(Februar20!$W$102)</f>
        <v>6720</v>
      </c>
      <c r="AD60" s="241"/>
      <c r="AE60" s="100"/>
      <c r="AF60" s="243"/>
      <c r="AG60" s="100"/>
      <c r="AH60" s="104"/>
      <c r="AI60" s="119"/>
      <c r="AJ60" s="104"/>
      <c r="AK60" s="119"/>
      <c r="AL60" s="104"/>
      <c r="AM60" s="100"/>
      <c r="AN60" s="104"/>
      <c r="AO60" s="100"/>
      <c r="AP60" s="104"/>
      <c r="AQ60" s="140"/>
      <c r="AR60" s="243">
        <f>SUM(Januar20!X100)</f>
        <v>0</v>
      </c>
      <c r="AS60" s="140">
        <f ca="1">SUM(Januar20!$Y$100)</f>
        <v>0</v>
      </c>
      <c r="AT60" s="242"/>
      <c r="AU60" s="100"/>
      <c r="AV60" s="171">
        <f ca="1">SUM(Dezember19!AA98)</f>
        <v>0</v>
      </c>
      <c r="AW60" s="140">
        <f>SUM(Dezember19!$AC$98)</f>
        <v>0</v>
      </c>
      <c r="AX60" s="140"/>
      <c r="AY60" s="200">
        <f t="shared" ref="AY60" ca="1" si="5">C60+E60+G60+M60+O60+Q60+Y60+AA60+AC60+BC60+AS60+AW60</f>
        <v>10591</v>
      </c>
      <c r="BA60" t="s">
        <v>466</v>
      </c>
    </row>
    <row r="61" spans="1:53" ht="15" customHeight="1">
      <c r="A61" s="95">
        <v>43891</v>
      </c>
      <c r="B61" s="107">
        <f>SUM(Januar20!F101)</f>
        <v>0</v>
      </c>
      <c r="C61" s="100">
        <f ca="1">SUM(Dezember19!$G$98)</f>
        <v>0</v>
      </c>
      <c r="D61" s="241">
        <f>SUM(Dezember19!H99)</f>
        <v>0</v>
      </c>
      <c r="E61" s="100">
        <f ca="1">SUM(Dezember19!$I$98)</f>
        <v>0</v>
      </c>
      <c r="F61" s="241">
        <f>SUM(März20!J100)</f>
        <v>37.25</v>
      </c>
      <c r="G61" s="100">
        <f ca="1">SUM(März20!$K$102)</f>
        <v>4195</v>
      </c>
      <c r="H61" s="241"/>
      <c r="I61" s="100"/>
      <c r="J61" s="241"/>
      <c r="K61" s="100"/>
      <c r="L61" s="75">
        <f>SUM(Dezember19!L99)</f>
        <v>0</v>
      </c>
      <c r="M61" s="100">
        <f ca="1">SUM(Dezember19!$M$98)</f>
        <v>0</v>
      </c>
      <c r="N61" s="241">
        <f>SUM(Dezember19!N99)</f>
        <v>0</v>
      </c>
      <c r="O61" s="100">
        <f ca="1">SUM(Dezember19!$O$98)</f>
        <v>0</v>
      </c>
      <c r="P61" s="241">
        <f>SUM(März20!P100)</f>
        <v>11</v>
      </c>
      <c r="Q61" s="100">
        <f ca="1">SUM(März20!$Q$102)</f>
        <v>1342.25</v>
      </c>
      <c r="R61" s="241"/>
      <c r="S61" s="100"/>
      <c r="T61" s="98"/>
      <c r="U61" s="100"/>
      <c r="V61" s="241"/>
      <c r="W61" s="100"/>
      <c r="X61" s="75">
        <f>SUM(Dezember19!R99)</f>
        <v>0</v>
      </c>
      <c r="Y61" s="100">
        <f ca="1">SUM(Dezember19!$S$98)</f>
        <v>0</v>
      </c>
      <c r="Z61" s="75">
        <f>SUM(Dezember19!T99)</f>
        <v>0</v>
      </c>
      <c r="AA61" s="100">
        <f ca="1">SUM(Dezember19!$U$98)</f>
        <v>0</v>
      </c>
      <c r="AB61" s="241">
        <f>SUM(März20!V100)</f>
        <v>11</v>
      </c>
      <c r="AC61" s="100">
        <f ca="1">SUM(März20!$W$102)</f>
        <v>1333.75</v>
      </c>
      <c r="AD61" s="241"/>
      <c r="AE61" s="100"/>
      <c r="AF61" s="243"/>
      <c r="AG61" s="100"/>
      <c r="AH61" s="104"/>
      <c r="AI61" s="119"/>
      <c r="AJ61" s="104"/>
      <c r="AK61" s="119"/>
      <c r="AL61" s="104"/>
      <c r="AM61" s="100"/>
      <c r="AN61" s="104"/>
      <c r="AO61" s="100"/>
      <c r="AP61" s="104"/>
      <c r="AQ61" s="140"/>
      <c r="AR61" s="243">
        <f>SUM(Januar20!X101)</f>
        <v>0</v>
      </c>
      <c r="AS61" s="140">
        <f ca="1">SUM(Januar20!$Y$100)</f>
        <v>0</v>
      </c>
      <c r="AT61" s="242"/>
      <c r="AU61" s="100"/>
      <c r="AV61" s="171">
        <f>SUM(Dezember19!AA99)</f>
        <v>0</v>
      </c>
      <c r="AW61" s="140">
        <f>SUM(Dezember19!$AC$98)</f>
        <v>0</v>
      </c>
      <c r="AX61" s="140"/>
      <c r="AY61" s="200">
        <f t="shared" ref="AY61" ca="1" si="6">C61+E61+G61+M61+O61+Q61+Y61+AA61+AC61+BC61+AS61+AW61</f>
        <v>6871</v>
      </c>
      <c r="BA61" t="s">
        <v>466</v>
      </c>
    </row>
    <row r="62" spans="1:53" ht="15" customHeight="1">
      <c r="A62" s="95">
        <v>43922</v>
      </c>
      <c r="B62" s="107">
        <f>SUM(Januar20!F102)</f>
        <v>0</v>
      </c>
      <c r="C62" s="100">
        <f ca="1">SUM(Dezember19!$G$98)</f>
        <v>0</v>
      </c>
      <c r="D62" s="241">
        <f>SUM(Dezember19!H100)</f>
        <v>0</v>
      </c>
      <c r="E62" s="100">
        <f ca="1">SUM(Dezember19!$I$98)</f>
        <v>0</v>
      </c>
      <c r="F62" s="241">
        <f>SUM(April20!J100)</f>
        <v>1.75</v>
      </c>
      <c r="G62" s="100">
        <f ca="1">SUM(April20!$K$102)</f>
        <v>245</v>
      </c>
      <c r="H62" s="241"/>
      <c r="I62" s="100"/>
      <c r="J62" s="241"/>
      <c r="K62" s="100"/>
      <c r="L62" s="75">
        <f>SUM(Dezember19!L100)</f>
        <v>0</v>
      </c>
      <c r="M62" s="100">
        <f ca="1">SUM(Dezember19!$M$98)</f>
        <v>0</v>
      </c>
      <c r="N62" s="241">
        <f>SUM(Dezember19!N100)</f>
        <v>0</v>
      </c>
      <c r="O62" s="100">
        <f ca="1">SUM(Dezember19!$O$98)</f>
        <v>0</v>
      </c>
      <c r="P62" s="241">
        <f>SUM(April20!P100)</f>
        <v>1</v>
      </c>
      <c r="Q62" s="100">
        <f ca="1">SUM(April20!$Q$102)</f>
        <v>130</v>
      </c>
      <c r="R62" s="241"/>
      <c r="S62" s="100"/>
      <c r="T62" s="98"/>
      <c r="U62" s="100"/>
      <c r="V62" s="241"/>
      <c r="W62" s="100"/>
      <c r="X62" s="75">
        <f>SUM(Dezember19!R100)</f>
        <v>0</v>
      </c>
      <c r="Y62" s="100">
        <f ca="1">SUM(Dezember19!$S$98)</f>
        <v>0</v>
      </c>
      <c r="Z62" s="75">
        <f>SUM(Dezember19!T100)</f>
        <v>0</v>
      </c>
      <c r="AA62" s="100">
        <f ca="1">SUM(Dezember19!$U$98)</f>
        <v>0</v>
      </c>
      <c r="AB62" s="241">
        <f>SUM(April20!V100)</f>
        <v>1.25</v>
      </c>
      <c r="AC62" s="100">
        <f ca="1">SUM(April20!$W$102)</f>
        <v>175</v>
      </c>
      <c r="AD62" s="241"/>
      <c r="AE62" s="100"/>
      <c r="AF62" s="243"/>
      <c r="AG62" s="100"/>
      <c r="AH62" s="104"/>
      <c r="AI62" s="119"/>
      <c r="AJ62" s="104"/>
      <c r="AK62" s="119"/>
      <c r="AL62" s="104"/>
      <c r="AM62" s="100"/>
      <c r="AN62" s="104"/>
      <c r="AO62" s="100"/>
      <c r="AP62" s="104"/>
      <c r="AQ62" s="140"/>
      <c r="AR62" s="243">
        <f>SUM(Januar20!X102)</f>
        <v>0</v>
      </c>
      <c r="AS62" s="140">
        <f ca="1">SUM(Januar20!$Y$100)</f>
        <v>0</v>
      </c>
      <c r="AT62" s="242"/>
      <c r="AU62" s="100"/>
      <c r="AV62" s="171">
        <f>SUM(Dezember19!AA100)</f>
        <v>0</v>
      </c>
      <c r="AW62" s="140">
        <f>SUM(Dezember19!$AC$98)</f>
        <v>0</v>
      </c>
      <c r="AX62" s="140"/>
      <c r="AY62" s="200">
        <f t="shared" ref="AY62" ca="1" si="7">C62+E62+G62+M62+O62+Q62+Y62+AA62+AC62+BC62+AS62+AW62</f>
        <v>550</v>
      </c>
      <c r="BA62" t="s">
        <v>466</v>
      </c>
    </row>
    <row r="63" spans="1:53" ht="15" customHeight="1">
      <c r="A63" s="95">
        <v>43952</v>
      </c>
      <c r="B63" s="107">
        <f>SUM(Januar20!F103)</f>
        <v>0</v>
      </c>
      <c r="C63" s="100">
        <f ca="1">SUM(Dezember19!$G$98)</f>
        <v>0</v>
      </c>
      <c r="D63" s="241">
        <f>SUM(Dezember19!H101)</f>
        <v>0</v>
      </c>
      <c r="E63" s="100">
        <f ca="1">SUM(Dezember19!$I$98)</f>
        <v>0</v>
      </c>
      <c r="F63" s="241">
        <f>SUM('Mai20'!J100)</f>
        <v>4.5</v>
      </c>
      <c r="G63" s="100">
        <f ca="1">SUM('Mai20'!$K$102)</f>
        <v>630</v>
      </c>
      <c r="H63" s="241"/>
      <c r="I63" s="100"/>
      <c r="J63" s="241"/>
      <c r="K63" s="100"/>
      <c r="L63" s="75">
        <f>SUM(Dezember19!L101)</f>
        <v>0</v>
      </c>
      <c r="M63" s="100">
        <f ca="1">SUM(Dezember19!$M$98)</f>
        <v>0</v>
      </c>
      <c r="N63" s="241">
        <f>SUM(Dezember19!N101)</f>
        <v>0</v>
      </c>
      <c r="O63" s="100">
        <f ca="1">SUM(Dezember19!$O$98)</f>
        <v>0</v>
      </c>
      <c r="P63" s="241">
        <f>SUM('Mai20'!P100)</f>
        <v>1.75</v>
      </c>
      <c r="Q63" s="100">
        <f ca="1">SUM('Mai20'!$Q$102)</f>
        <v>245</v>
      </c>
      <c r="R63" s="241"/>
      <c r="S63" s="100"/>
      <c r="T63" s="98"/>
      <c r="U63" s="100"/>
      <c r="V63" s="241"/>
      <c r="W63" s="100"/>
      <c r="X63" s="75">
        <f>SUM(Dezember19!R101)</f>
        <v>0</v>
      </c>
      <c r="Y63" s="100">
        <f ca="1">SUM(Dezember19!$S$98)</f>
        <v>0</v>
      </c>
      <c r="Z63" s="75">
        <f>SUM(Dezember19!T101)</f>
        <v>0</v>
      </c>
      <c r="AA63" s="100">
        <f ca="1">SUM(Dezember19!$U$98)</f>
        <v>0</v>
      </c>
      <c r="AB63" s="241">
        <f>SUM('Mai20'!V100)</f>
        <v>4.5</v>
      </c>
      <c r="AC63" s="100">
        <f ca="1">SUM('Mai20'!$W$102)</f>
        <v>590</v>
      </c>
      <c r="AD63" s="241"/>
      <c r="AE63" s="100"/>
      <c r="AF63" s="243"/>
      <c r="AG63" s="100"/>
      <c r="AH63" s="104"/>
      <c r="AI63" s="119"/>
      <c r="AJ63" s="104"/>
      <c r="AK63" s="119"/>
      <c r="AL63" s="104"/>
      <c r="AM63" s="100"/>
      <c r="AN63" s="104"/>
      <c r="AO63" s="100"/>
      <c r="AP63" s="104"/>
      <c r="AQ63" s="140"/>
      <c r="AR63" s="243">
        <f>SUM(Januar20!X103)</f>
        <v>0</v>
      </c>
      <c r="AS63" s="140">
        <f ca="1">SUM(Januar20!$Y$100)</f>
        <v>0</v>
      </c>
      <c r="AT63" s="242"/>
      <c r="AU63" s="100"/>
      <c r="AV63" s="171">
        <f>SUM(Dezember19!AA101)</f>
        <v>0</v>
      </c>
      <c r="AW63" s="140">
        <f>SUM(Dezember19!$AC$98)</f>
        <v>0</v>
      </c>
      <c r="AX63" s="140"/>
      <c r="AY63" s="200">
        <f t="shared" ref="AY63" ca="1" si="8">C63+E63+G63+M63+O63+Q63+Y63+AA63+AC63+BC63+AS63+AW63</f>
        <v>1465</v>
      </c>
      <c r="BA63" t="s">
        <v>466</v>
      </c>
    </row>
    <row r="64" spans="1:53" ht="15" customHeight="1">
      <c r="A64" s="95">
        <v>43983</v>
      </c>
      <c r="B64" s="107">
        <f>SUM(Januar20!F104)</f>
        <v>0</v>
      </c>
      <c r="C64" s="100">
        <f ca="1">SUM(Dezember19!$G$98)</f>
        <v>0</v>
      </c>
      <c r="D64" s="241">
        <f>SUM(Dezember19!H102)</f>
        <v>0</v>
      </c>
      <c r="E64" s="100">
        <f ca="1">SUM(Dezember19!$I$98)</f>
        <v>0</v>
      </c>
      <c r="F64" s="241">
        <f>SUM(Juni20!J101)</f>
        <v>13.25</v>
      </c>
      <c r="G64" s="100">
        <f ca="1">SUM(Juni20!$K$103)</f>
        <v>1855</v>
      </c>
      <c r="H64" s="241"/>
      <c r="I64" s="100"/>
      <c r="J64" s="241"/>
      <c r="K64" s="100"/>
      <c r="L64" s="75">
        <f>SUM(Dezember19!L102)</f>
        <v>0</v>
      </c>
      <c r="M64" s="100">
        <f ca="1">SUM(Dezember19!$M$98)</f>
        <v>0</v>
      </c>
      <c r="N64" s="241">
        <f>SUM(Dezember19!N102)</f>
        <v>0</v>
      </c>
      <c r="O64" s="100">
        <f ca="1">SUM(Dezember19!$O$98)</f>
        <v>0</v>
      </c>
      <c r="P64" s="241">
        <f>SUM(Juni20!P101)</f>
        <v>8</v>
      </c>
      <c r="Q64" s="100">
        <f ca="1">SUM(Juni20!$Q$103)</f>
        <v>883.75</v>
      </c>
      <c r="R64" s="241"/>
      <c r="S64" s="100"/>
      <c r="T64" s="98"/>
      <c r="U64" s="100"/>
      <c r="V64" s="241"/>
      <c r="W64" s="100"/>
      <c r="X64" s="75">
        <f>SUM(Dezember19!R102)</f>
        <v>0</v>
      </c>
      <c r="Y64" s="100">
        <f ca="1">SUM(Dezember19!$S$98)</f>
        <v>0</v>
      </c>
      <c r="Z64" s="75">
        <f>SUM(Dezember19!T102)</f>
        <v>0</v>
      </c>
      <c r="AA64" s="100">
        <f ca="1">SUM(Dezember19!$U$98)</f>
        <v>0</v>
      </c>
      <c r="AB64" s="241">
        <f>SUM(Juni20!V101)</f>
        <v>40.75</v>
      </c>
      <c r="AC64" s="100">
        <f ca="1">SUM(Juni20!$W$103)</f>
        <v>1426.25</v>
      </c>
      <c r="AD64" s="241"/>
      <c r="AE64" s="100"/>
      <c r="AF64" s="243"/>
      <c r="AG64" s="100"/>
      <c r="AH64" s="104"/>
      <c r="AI64" s="119"/>
      <c r="AJ64" s="104"/>
      <c r="AK64" s="119"/>
      <c r="AL64" s="104"/>
      <c r="AM64" s="100"/>
      <c r="AN64" s="104"/>
      <c r="AO64" s="100"/>
      <c r="AP64" s="104"/>
      <c r="AQ64" s="140"/>
      <c r="AR64" s="243">
        <f>SUM(Januar20!X104)</f>
        <v>0</v>
      </c>
      <c r="AS64" s="140">
        <f ca="1">SUM(Januar20!$Y$100)</f>
        <v>0</v>
      </c>
      <c r="AT64" s="242"/>
      <c r="AU64" s="100"/>
      <c r="AV64" s="171">
        <f>SUM(Dezember19!AA102)</f>
        <v>0</v>
      </c>
      <c r="AW64" s="140">
        <f>SUM(Dezember19!$AC$98)</f>
        <v>0</v>
      </c>
      <c r="AX64" s="140"/>
      <c r="AY64" s="200">
        <f t="shared" ref="AY64" ca="1" si="9">C64+E64+G64+M64+O64+Q64+Y64+AA64+AC64+BC64+AS64+AW64</f>
        <v>4165</v>
      </c>
      <c r="BA64" t="s">
        <v>466</v>
      </c>
    </row>
    <row r="65" spans="1:53" ht="15" customHeight="1">
      <c r="A65" s="95">
        <v>44013</v>
      </c>
      <c r="B65" s="107">
        <f>SUM(Januar20!F105)</f>
        <v>0</v>
      </c>
      <c r="C65" s="100">
        <f ca="1">SUM(Dezember19!$G$98)</f>
        <v>0</v>
      </c>
      <c r="D65" s="241">
        <f>SUM(Dezember19!H103)</f>
        <v>0</v>
      </c>
      <c r="E65" s="100">
        <f ca="1">SUM(Dezember19!$I$98)</f>
        <v>0</v>
      </c>
      <c r="F65" s="241">
        <f>SUM(Juli20!J101)</f>
        <v>49.75</v>
      </c>
      <c r="G65" s="100">
        <f ca="1">SUM(Juli20!$K$103)</f>
        <v>6739.5</v>
      </c>
      <c r="H65" s="241"/>
      <c r="I65" s="100"/>
      <c r="J65" s="241"/>
      <c r="K65" s="100"/>
      <c r="L65" s="75">
        <f>SUM(Dezember19!L103)</f>
        <v>0</v>
      </c>
      <c r="M65" s="100">
        <f ca="1">SUM(Dezember19!$M$98)</f>
        <v>0</v>
      </c>
      <c r="N65" s="241">
        <f>SUM(Dezember19!N103)</f>
        <v>0</v>
      </c>
      <c r="O65" s="100">
        <f ca="1">SUM(Dezember19!$O$98)</f>
        <v>0</v>
      </c>
      <c r="P65" s="241">
        <f>SUM(Juli20!P101)</f>
        <v>39.25</v>
      </c>
      <c r="Q65" s="100">
        <f ca="1">SUM(Juli20!$Q$103)</f>
        <v>4704</v>
      </c>
      <c r="R65" s="241"/>
      <c r="S65" s="100"/>
      <c r="T65" s="98"/>
      <c r="U65" s="100"/>
      <c r="V65" s="241"/>
      <c r="W65" s="100"/>
      <c r="X65" s="75">
        <f>SUM(Dezember19!R103)</f>
        <v>0</v>
      </c>
      <c r="Y65" s="100">
        <f ca="1">SUM(Dezember19!$S$98)</f>
        <v>0</v>
      </c>
      <c r="Z65" s="75">
        <f>SUM(Dezember19!T103)</f>
        <v>0</v>
      </c>
      <c r="AA65" s="100">
        <f ca="1">SUM(Dezember19!$U$98)</f>
        <v>0</v>
      </c>
      <c r="AB65" s="241">
        <f>SUM(Juli20!V101)</f>
        <v>27.25</v>
      </c>
      <c r="AC65" s="100">
        <f ca="1">SUM(Juli20!$W$103)</f>
        <v>3815</v>
      </c>
      <c r="AD65" s="241"/>
      <c r="AE65" s="100"/>
      <c r="AF65" s="243"/>
      <c r="AG65" s="100"/>
      <c r="AH65" s="104"/>
      <c r="AI65" s="119"/>
      <c r="AJ65" s="104"/>
      <c r="AK65" s="119"/>
      <c r="AL65" s="104"/>
      <c r="AM65" s="100"/>
      <c r="AN65" s="104"/>
      <c r="AO65" s="100"/>
      <c r="AP65" s="104"/>
      <c r="AQ65" s="140"/>
      <c r="AR65" s="243">
        <f>SUM(Januar20!X105)</f>
        <v>0</v>
      </c>
      <c r="AS65" s="140">
        <f ca="1">SUM(Januar20!$Y$100)</f>
        <v>0</v>
      </c>
      <c r="AT65" s="242"/>
      <c r="AU65" s="100"/>
      <c r="AV65" s="171">
        <f>SUM(Dezember19!AA103)</f>
        <v>0</v>
      </c>
      <c r="AW65" s="140">
        <f>SUM(Dezember19!$AC$98)</f>
        <v>0</v>
      </c>
      <c r="AX65" s="140"/>
      <c r="AY65" s="200">
        <f t="shared" ref="AY65" ca="1" si="10">C65+E65+G65+M65+O65+Q65+Y65+AA65+AC65+BC65+AS65+AW65</f>
        <v>15258.5</v>
      </c>
      <c r="BA65" t="s">
        <v>466</v>
      </c>
    </row>
    <row r="66" spans="1:53" ht="15" customHeight="1">
      <c r="A66" s="95">
        <v>44044</v>
      </c>
      <c r="B66" s="107">
        <f>SUM(Januar20!F106)</f>
        <v>0</v>
      </c>
      <c r="C66" s="100">
        <f ca="1">SUM(Dezember19!$G$98)</f>
        <v>0</v>
      </c>
      <c r="D66" s="241">
        <f>SUM(Dezember19!H104)</f>
        <v>0</v>
      </c>
      <c r="E66" s="100">
        <f ca="1">SUM(Dezember19!$I$98)</f>
        <v>0</v>
      </c>
      <c r="F66" s="241">
        <f>SUM(August20!E102)</f>
        <v>25.75</v>
      </c>
      <c r="G66" s="100">
        <f ca="1">SUM(August20!$K$104)</f>
        <v>2010</v>
      </c>
      <c r="H66" s="241"/>
      <c r="I66" s="100"/>
      <c r="J66" s="241"/>
      <c r="K66" s="100"/>
      <c r="L66" s="75">
        <f>SUM(Dezember19!L104)</f>
        <v>0</v>
      </c>
      <c r="M66" s="100">
        <f ca="1">SUM(Dezember19!$M$98)</f>
        <v>0</v>
      </c>
      <c r="N66" s="241">
        <f>SUM(Dezember19!N104)</f>
        <v>0</v>
      </c>
      <c r="O66" s="100">
        <f ca="1">SUM(Dezember19!$O$98)</f>
        <v>0</v>
      </c>
      <c r="P66" s="241">
        <f>SUM(August20!P102)</f>
        <v>4.25</v>
      </c>
      <c r="Q66" s="100">
        <f ca="1">SUM(August20!$Q$104)</f>
        <v>595</v>
      </c>
      <c r="R66" s="241"/>
      <c r="S66" s="100"/>
      <c r="T66" s="98"/>
      <c r="U66" s="100"/>
      <c r="V66" s="241"/>
      <c r="W66" s="100"/>
      <c r="X66" s="75">
        <f>SUM(Dezember19!R104)</f>
        <v>0</v>
      </c>
      <c r="Y66" s="100">
        <f ca="1">SUM(Dezember19!$S$98)</f>
        <v>0</v>
      </c>
      <c r="Z66" s="75">
        <f>SUM(Dezember19!T104)</f>
        <v>0</v>
      </c>
      <c r="AA66" s="100">
        <f ca="1">SUM(Dezember19!$U$98)</f>
        <v>0</v>
      </c>
      <c r="AB66" s="241">
        <f>SUM(August20!V102)</f>
        <v>7</v>
      </c>
      <c r="AC66" s="100">
        <f ca="1">SUM(August20!$W$104)</f>
        <v>980</v>
      </c>
      <c r="AD66" s="241"/>
      <c r="AE66" s="100"/>
      <c r="AF66" s="243"/>
      <c r="AG66" s="100"/>
      <c r="AH66" s="104"/>
      <c r="AI66" s="119"/>
      <c r="AJ66" s="104"/>
      <c r="AK66" s="119"/>
      <c r="AL66" s="104"/>
      <c r="AM66" s="100"/>
      <c r="AN66" s="104"/>
      <c r="AO66" s="100"/>
      <c r="AP66" s="104"/>
      <c r="AQ66" s="140"/>
      <c r="AR66" s="243">
        <f>SUM(Januar20!X106)</f>
        <v>0</v>
      </c>
      <c r="AS66" s="140">
        <f ca="1">SUM(Januar20!$Y$100)</f>
        <v>0</v>
      </c>
      <c r="AT66" s="242"/>
      <c r="AU66" s="100"/>
      <c r="AV66" s="171">
        <f>SUM(Dezember19!AA104)</f>
        <v>0</v>
      </c>
      <c r="AW66" s="140">
        <f>SUM(Dezember19!$AC$98)</f>
        <v>0</v>
      </c>
      <c r="AX66" s="140"/>
      <c r="AY66" s="200">
        <f ca="1">C66+E66+G66+M66+O66+Q66+Y66+AA66+AC66+BC66+AS66+AW66</f>
        <v>3585</v>
      </c>
      <c r="BA66" t="s">
        <v>466</v>
      </c>
    </row>
    <row r="67" spans="1:53" ht="15" customHeight="1">
      <c r="A67" s="95">
        <v>44075</v>
      </c>
      <c r="B67" s="107">
        <f>SUM(September20!F102)</f>
        <v>0</v>
      </c>
      <c r="C67" s="100">
        <f ca="1">SUM(September20!$G$104)</f>
        <v>0</v>
      </c>
      <c r="D67" s="241">
        <f>SUM(September20!H102)</f>
        <v>0</v>
      </c>
      <c r="E67" s="100">
        <f ca="1">SUM(September20!$I$104)</f>
        <v>0</v>
      </c>
      <c r="F67" s="241">
        <f>SUM(September20!J102)</f>
        <v>42</v>
      </c>
      <c r="G67" s="100">
        <f ca="1">SUM(September20!$K$104)</f>
        <v>4428.5</v>
      </c>
      <c r="H67" s="241"/>
      <c r="I67" s="100"/>
      <c r="J67" s="241"/>
      <c r="K67" s="100"/>
      <c r="L67" s="75">
        <f>SUM(September20!L102)</f>
        <v>0</v>
      </c>
      <c r="M67" s="100">
        <f ca="1">SUM(September20!$M$104)</f>
        <v>0</v>
      </c>
      <c r="N67" s="241">
        <f>SUM(September20!N102)</f>
        <v>0</v>
      </c>
      <c r="O67" s="100">
        <f ca="1">SUM(September20!$O$104)</f>
        <v>0</v>
      </c>
      <c r="P67" s="241">
        <f>SUM(September20!P102)</f>
        <v>5.5</v>
      </c>
      <c r="Q67" s="100">
        <f ca="1">SUM(September20!$Q$104)</f>
        <v>372.5</v>
      </c>
      <c r="R67" s="241"/>
      <c r="S67" s="100"/>
      <c r="T67" s="98"/>
      <c r="U67" s="100"/>
      <c r="V67" s="241"/>
      <c r="W67" s="100"/>
      <c r="X67" s="75">
        <f>SUM(September20!R102)</f>
        <v>0</v>
      </c>
      <c r="Y67" s="100">
        <f ca="1">SUM(September20!$S$104)</f>
        <v>0</v>
      </c>
      <c r="Z67" s="75">
        <f>SUM(September20!T102)</f>
        <v>0</v>
      </c>
      <c r="AA67" s="100">
        <f ca="1">SUM(September20!$U$104)</f>
        <v>0</v>
      </c>
      <c r="AB67" s="241">
        <f>SUM(September20!V102)</f>
        <v>7.75</v>
      </c>
      <c r="AC67" s="100">
        <f ca="1">SUM(September20!$W$104)</f>
        <v>530</v>
      </c>
      <c r="AD67" s="241"/>
      <c r="AE67" s="100"/>
      <c r="AF67" s="243"/>
      <c r="AG67" s="100"/>
      <c r="AH67" s="104"/>
      <c r="AI67" s="119"/>
      <c r="AJ67" s="104"/>
      <c r="AK67" s="119"/>
      <c r="AL67" s="104"/>
      <c r="AM67" s="100"/>
      <c r="AN67" s="104"/>
      <c r="AO67" s="100"/>
      <c r="AP67" s="104"/>
      <c r="AQ67" s="140"/>
      <c r="AR67" s="243">
        <f>SUM(September20!X102)</f>
        <v>0</v>
      </c>
      <c r="AS67" s="140">
        <f ca="1">SUM(September20!$Y$104)</f>
        <v>0</v>
      </c>
      <c r="AT67" s="242"/>
      <c r="AU67" s="100"/>
      <c r="AV67" s="171">
        <f>SUM(Dezember19!AA105)</f>
        <v>0</v>
      </c>
      <c r="AW67" s="140">
        <f>SUM(Dezember19!$AC$98)</f>
        <v>0</v>
      </c>
      <c r="AX67" s="140"/>
      <c r="AY67" s="200">
        <f ca="1">C67+E67+G67+M67+O67+Q67+Y67+AA67+AC67+BC67+AS67+AW67</f>
        <v>5331</v>
      </c>
      <c r="BA67" t="s">
        <v>466</v>
      </c>
    </row>
    <row r="68" spans="1:53" ht="15" customHeight="1">
      <c r="A68" s="95">
        <v>44105</v>
      </c>
      <c r="B68" s="107">
        <f>SUM(Oktober20!F102)</f>
        <v>0</v>
      </c>
      <c r="C68" s="100">
        <f ca="1">SUM(Oktober20!$G$104)</f>
        <v>0</v>
      </c>
      <c r="D68" s="241">
        <f>SUM(Oktober20!H102)</f>
        <v>0</v>
      </c>
      <c r="E68" s="100">
        <f ca="1">SUM(Oktober20!$I$104)</f>
        <v>0</v>
      </c>
      <c r="F68" s="241">
        <f>SUM(Oktober20!J102)</f>
        <v>4</v>
      </c>
      <c r="G68" s="100">
        <f ca="1">SUM(Oktober20!$K$104)</f>
        <v>538</v>
      </c>
      <c r="H68" s="241"/>
      <c r="I68" s="100"/>
      <c r="J68" s="241"/>
      <c r="K68" s="100"/>
      <c r="L68" s="75">
        <f>SUM(Oktober20!L102)</f>
        <v>0</v>
      </c>
      <c r="M68" s="100">
        <f ca="1">SUM(Oktober20!$M$104)</f>
        <v>0</v>
      </c>
      <c r="N68" s="241">
        <f>SUM(Oktober20!N102)</f>
        <v>0</v>
      </c>
      <c r="O68" s="100">
        <f ca="1">SUM(Oktober20!$O$104)</f>
        <v>0</v>
      </c>
      <c r="P68" s="241">
        <f>SUM(Oktober20!P102)</f>
        <v>1.25</v>
      </c>
      <c r="Q68" s="100">
        <f ca="1">SUM(Oktober20!$Q$104)</f>
        <v>175</v>
      </c>
      <c r="R68" s="241"/>
      <c r="S68" s="100"/>
      <c r="T68" s="98"/>
      <c r="U68" s="100"/>
      <c r="V68" s="241"/>
      <c r="W68" s="100"/>
      <c r="X68" s="75">
        <f>SUM(Oktober20!R102)</f>
        <v>0</v>
      </c>
      <c r="Y68" s="100">
        <f ca="1">SUM(Oktober20!$S$104)</f>
        <v>0</v>
      </c>
      <c r="Z68" s="75">
        <f>SUM(Oktober20!T102)</f>
        <v>0</v>
      </c>
      <c r="AA68" s="100">
        <f ca="1">SUM(Oktober20!$U$104)</f>
        <v>0</v>
      </c>
      <c r="AB68" s="241">
        <f>SUM(Oktober20!V102)</f>
        <v>2.25</v>
      </c>
      <c r="AC68" s="100">
        <f ca="1">SUM(Oktober20!$W$104)</f>
        <v>315</v>
      </c>
      <c r="AD68" s="241"/>
      <c r="AE68" s="100"/>
      <c r="AF68" s="243"/>
      <c r="AG68" s="100"/>
      <c r="AH68" s="104"/>
      <c r="AI68" s="119"/>
      <c r="AJ68" s="104"/>
      <c r="AK68" s="119"/>
      <c r="AL68" s="104"/>
      <c r="AM68" s="100"/>
      <c r="AN68" s="104"/>
      <c r="AO68" s="100"/>
      <c r="AP68" s="104"/>
      <c r="AQ68" s="140"/>
      <c r="AR68" s="243">
        <f>SUM(Oktober20!X102)</f>
        <v>0</v>
      </c>
      <c r="AS68" s="140">
        <f ca="1">SUM(Oktober20!$Y$104)</f>
        <v>0</v>
      </c>
      <c r="AT68" s="242"/>
      <c r="AU68" s="100"/>
      <c r="AV68" s="171">
        <f>SUM(Oktober20!AB102)</f>
        <v>0</v>
      </c>
      <c r="AW68" s="140">
        <f>SUM(Oktober20!$AC$104)</f>
        <v>0</v>
      </c>
      <c r="AX68" s="140"/>
      <c r="AY68" s="200">
        <f ca="1">C68+E68+G68+M68+O68+Q68+Y68+AA68+AC68+BC68+AS68+AW68</f>
        <v>1028</v>
      </c>
      <c r="BA68" t="s">
        <v>466</v>
      </c>
    </row>
    <row r="69" spans="1:53" ht="15" customHeight="1">
      <c r="A69" s="95">
        <v>44136</v>
      </c>
      <c r="B69" s="107">
        <f>SUM(Oktober20!F103)</f>
        <v>0</v>
      </c>
      <c r="C69" s="100">
        <f ca="1">SUM(Oktober20!$G$104)</f>
        <v>0</v>
      </c>
      <c r="D69" s="241">
        <f>SUM(Oktober20!H103)</f>
        <v>0</v>
      </c>
      <c r="E69" s="100">
        <f ca="1">SUM(Oktober20!$I$104)</f>
        <v>0</v>
      </c>
      <c r="F69" s="241">
        <f>SUM(November20!J102)</f>
        <v>13.5</v>
      </c>
      <c r="G69" s="100">
        <f ca="1">SUM(November20!$K$104)</f>
        <v>1890</v>
      </c>
      <c r="H69" s="241"/>
      <c r="I69" s="147"/>
      <c r="J69" s="241"/>
      <c r="K69" s="100"/>
      <c r="L69" s="75">
        <f>SUM(Oktober20!L103)</f>
        <v>0</v>
      </c>
      <c r="M69" s="100">
        <f ca="1">SUM(Oktober20!$M$104)</f>
        <v>0</v>
      </c>
      <c r="N69" s="241">
        <f>SUM(Oktober20!N103)</f>
        <v>0</v>
      </c>
      <c r="O69" s="100">
        <f ca="1">SUM(Oktober20!$O$104)</f>
        <v>0</v>
      </c>
      <c r="P69" s="241">
        <f>SUM(November20!P102)</f>
        <v>6.75</v>
      </c>
      <c r="Q69" s="100">
        <f ca="1">SUM(November20!$Q$104)</f>
        <v>945</v>
      </c>
      <c r="R69" s="241"/>
      <c r="S69" s="100"/>
      <c r="T69" s="98"/>
      <c r="U69" s="100"/>
      <c r="V69" s="241"/>
      <c r="W69" s="100"/>
      <c r="X69" s="75">
        <f>SUM(Oktober20!R103)</f>
        <v>0</v>
      </c>
      <c r="Y69" s="100">
        <f ca="1">SUM(Oktober20!$S$104)</f>
        <v>0</v>
      </c>
      <c r="Z69" s="75">
        <f>SUM(Oktober20!T103)</f>
        <v>0</v>
      </c>
      <c r="AA69" s="100">
        <f ca="1">SUM(Oktober20!$U$104)</f>
        <v>0</v>
      </c>
      <c r="AB69" s="241">
        <f>SUM(November20!V102)</f>
        <v>10.5</v>
      </c>
      <c r="AC69" s="100">
        <f ca="1">SUM(November20!$W$104)</f>
        <v>1470</v>
      </c>
      <c r="AD69" s="241"/>
      <c r="AE69" s="100"/>
      <c r="AF69" s="243"/>
      <c r="AG69" s="100"/>
      <c r="AH69" s="104"/>
      <c r="AI69" s="119"/>
      <c r="AJ69" s="104"/>
      <c r="AK69" s="119"/>
      <c r="AL69" s="104"/>
      <c r="AM69" s="100"/>
      <c r="AN69" s="104"/>
      <c r="AO69" s="100"/>
      <c r="AP69" s="104"/>
      <c r="AQ69" s="140"/>
      <c r="AR69" s="243">
        <f>SUM(November20!X102)</f>
        <v>61.5</v>
      </c>
      <c r="AS69" s="140">
        <f ca="1">SUM(November20!$Y$104)</f>
        <v>7140</v>
      </c>
      <c r="AT69" s="242"/>
      <c r="AU69" s="100"/>
      <c r="AV69" s="171">
        <f>SUM(Oktober20!AB103)</f>
        <v>0</v>
      </c>
      <c r="AW69" s="140">
        <f>SUM(Oktober20!$AC$104)</f>
        <v>0</v>
      </c>
      <c r="AX69" s="140"/>
      <c r="AY69" s="200">
        <f ca="1">C69+E69+G69+M69+O69+Q69+Y69+AA69+AC69+BC69+AS69+AW69</f>
        <v>11445</v>
      </c>
      <c r="BA69" t="s">
        <v>466</v>
      </c>
    </row>
    <row r="70" spans="1:53" ht="15" customHeight="1">
      <c r="A70" s="95">
        <v>44166</v>
      </c>
      <c r="B70" s="107">
        <f>SUM(Oktober20!F104)</f>
        <v>0</v>
      </c>
      <c r="C70" s="100">
        <f ca="1">SUM(Oktober20!$G$104)</f>
        <v>0</v>
      </c>
      <c r="D70" s="241">
        <f>SUM(Oktober20!H104)</f>
        <v>0</v>
      </c>
      <c r="E70" s="100">
        <f ca="1">SUM(Oktober20!$I$104)</f>
        <v>0</v>
      </c>
      <c r="F70" s="241">
        <f>SUM(November20!J103)</f>
        <v>0</v>
      </c>
      <c r="G70" s="100">
        <f ca="1">SUM(Dezember20!$K$104)</f>
        <v>0</v>
      </c>
      <c r="H70" s="241"/>
      <c r="I70" s="100"/>
      <c r="J70" s="241"/>
      <c r="K70" s="100"/>
      <c r="L70" s="75">
        <f>SUM(Oktober20!L104)</f>
        <v>0</v>
      </c>
      <c r="M70" s="100">
        <f ca="1">SUM(Oktober20!$M$104)</f>
        <v>0</v>
      </c>
      <c r="N70" s="241">
        <f>SUM(Oktober20!N104)</f>
        <v>0</v>
      </c>
      <c r="O70" s="100">
        <f ca="1">SUM(Oktober20!$O$104)</f>
        <v>0</v>
      </c>
      <c r="P70" s="241">
        <f>SUM(Dezember20!P103)</f>
        <v>0</v>
      </c>
      <c r="Q70" s="100">
        <f ca="1">SUM(Dezember20!$Q$104)</f>
        <v>0</v>
      </c>
      <c r="R70" s="241">
        <f>SUM(Dezember20!R102)</f>
        <v>17.75</v>
      </c>
      <c r="S70" s="100">
        <f ca="1">SUM(Dezember20!$S$104)</f>
        <v>2257.5</v>
      </c>
      <c r="T70" s="98"/>
      <c r="U70" s="100"/>
      <c r="V70" s="241"/>
      <c r="W70" s="100"/>
      <c r="X70" s="75">
        <f>SUM(Oktober20!R104)</f>
        <v>0</v>
      </c>
      <c r="Y70" s="100">
        <f ca="1">SUM(Oktober20!$S$104)</f>
        <v>0</v>
      </c>
      <c r="Z70" s="75">
        <f>SUM(Oktober20!T104)</f>
        <v>0</v>
      </c>
      <c r="AA70" s="100">
        <f ca="1">SUM(Oktober20!$U$104)</f>
        <v>0</v>
      </c>
      <c r="AB70" s="241">
        <f>SUM(Dezember20!X103)</f>
        <v>0</v>
      </c>
      <c r="AC70" s="100">
        <f ca="1">SUM(Dezember20!$Y$104)</f>
        <v>0</v>
      </c>
      <c r="AD70" s="241">
        <f>SUM(Dezember20!Z102)</f>
        <v>1.25</v>
      </c>
      <c r="AE70" s="100">
        <f ca="1">SUM(Dezember20!$AA$104)</f>
        <v>175</v>
      </c>
      <c r="AF70" s="243"/>
      <c r="AG70" s="100"/>
      <c r="AH70" s="104"/>
      <c r="AI70" s="119"/>
      <c r="AJ70" s="104"/>
      <c r="AK70" s="119"/>
      <c r="AL70" s="104"/>
      <c r="AM70" s="100"/>
      <c r="AN70" s="104"/>
      <c r="AO70" s="100"/>
      <c r="AP70" s="104"/>
      <c r="AQ70" s="140"/>
      <c r="AR70" s="243">
        <f>SUM(Dezember20!AB102)</f>
        <v>0</v>
      </c>
      <c r="AS70" s="140">
        <f ca="1">SUM(Dezember20!$AC$104)</f>
        <v>0</v>
      </c>
      <c r="AT70" s="242"/>
      <c r="AU70" s="100"/>
      <c r="AV70" s="171">
        <v>0</v>
      </c>
      <c r="AW70" s="140">
        <f>SUM(Oktober20!$AC$104)</f>
        <v>0</v>
      </c>
      <c r="AX70" s="140"/>
      <c r="AY70" s="200">
        <f ca="1">C70+E70+G70+M70+O70+Q70+Y70+AA70+AC70+BC70+AS70+AW70+AE70+S70</f>
        <v>2432.5</v>
      </c>
      <c r="BA70" t="s">
        <v>466</v>
      </c>
    </row>
    <row r="71" spans="1:53" ht="15" customHeight="1">
      <c r="A71" s="95">
        <v>44197</v>
      </c>
      <c r="B71" s="107">
        <f>SUM(Oktober20!F105)</f>
        <v>0</v>
      </c>
      <c r="C71" s="100">
        <f ca="1">SUM(Oktober20!$G$104)</f>
        <v>0</v>
      </c>
      <c r="D71" s="241">
        <f>SUM(Oktober20!H105)</f>
        <v>0</v>
      </c>
      <c r="E71" s="100">
        <f ca="1">SUM(Oktober20!$I$104)</f>
        <v>0</v>
      </c>
      <c r="F71" s="241">
        <f>SUM(November20!J104)</f>
        <v>0</v>
      </c>
      <c r="G71" s="100">
        <f ca="1">SUM(Dezember20!$K$104)</f>
        <v>0</v>
      </c>
      <c r="H71" s="241">
        <f>SUM(Januar21!L107)</f>
        <v>9.75</v>
      </c>
      <c r="I71" s="100">
        <f ca="1">SUM(Januar21!$M$109)</f>
        <v>1216.5</v>
      </c>
      <c r="J71" s="241"/>
      <c r="K71" s="100"/>
      <c r="L71" s="75">
        <f>SUM(Oktober20!L105)</f>
        <v>0</v>
      </c>
      <c r="M71" s="100">
        <f ca="1">SUM(Oktober20!$M$104)</f>
        <v>0</v>
      </c>
      <c r="N71" s="241">
        <f>SUM(Oktober20!N105)</f>
        <v>0</v>
      </c>
      <c r="O71" s="100">
        <f ca="1">SUM(Oktober20!$O$104)</f>
        <v>0</v>
      </c>
      <c r="P71" s="241">
        <f>SUM(Dezember20!P104)</f>
        <v>0</v>
      </c>
      <c r="Q71" s="100">
        <f ca="1">SUM(Dezember20!$Q$104)</f>
        <v>0</v>
      </c>
      <c r="R71" s="241">
        <f>SUM(Januar21!T107)</f>
        <v>9.5</v>
      </c>
      <c r="S71" s="100">
        <f ca="1">SUM(Januar21!$U$109)</f>
        <v>1069</v>
      </c>
      <c r="T71" s="98"/>
      <c r="U71" s="100"/>
      <c r="V71" s="241"/>
      <c r="W71" s="100"/>
      <c r="X71" s="75">
        <f>SUM(Oktober20!R105)</f>
        <v>0</v>
      </c>
      <c r="Y71" s="100">
        <f ca="1">SUM(Oktober20!$S$104)</f>
        <v>0</v>
      </c>
      <c r="Z71" s="75">
        <f>SUM(Oktober20!T105)</f>
        <v>0</v>
      </c>
      <c r="AA71" s="100">
        <f ca="1">SUM(Oktober20!$U$104)</f>
        <v>0</v>
      </c>
      <c r="AB71" s="241">
        <f>SUM(Dezember20!X104)</f>
        <v>0</v>
      </c>
      <c r="AC71" s="100">
        <f ca="1">SUM(Dezember20!$Y$104)</f>
        <v>0</v>
      </c>
      <c r="AD71" s="241">
        <f>SUM(Januar21!AB107)</f>
        <v>249.5</v>
      </c>
      <c r="AE71" s="100">
        <f ca="1">SUM(Januar21!$AC$109)</f>
        <v>11872.5</v>
      </c>
      <c r="AF71" s="243"/>
      <c r="AG71" s="100"/>
      <c r="AH71" s="104"/>
      <c r="AI71" s="119"/>
      <c r="AJ71" s="104"/>
      <c r="AK71" s="119"/>
      <c r="AL71" s="104"/>
      <c r="AM71" s="100"/>
      <c r="AN71" s="104"/>
      <c r="AO71" s="100"/>
      <c r="AP71" s="104"/>
      <c r="AQ71" s="140"/>
      <c r="AR71" s="243">
        <f>SUM(Dezember20!AB103)</f>
        <v>0</v>
      </c>
      <c r="AS71" s="140">
        <f ca="1">SUM(Dezember20!$AC$104)</f>
        <v>0</v>
      </c>
      <c r="AT71" s="242"/>
      <c r="AU71" s="100"/>
      <c r="AV71" s="171">
        <v>0</v>
      </c>
      <c r="AW71" s="140">
        <f>SUM(Oktober20!$AC$104)</f>
        <v>0</v>
      </c>
      <c r="AX71" s="140"/>
      <c r="AY71" s="200">
        <f ca="1">C71+E71+G71+M71+O71+Q71+Y71+AA71+AC71+BC71+AS71+AW71+AE71+S71+I71</f>
        <v>14158</v>
      </c>
      <c r="BA71" t="s">
        <v>466</v>
      </c>
    </row>
    <row r="72" spans="1:53" ht="15" customHeight="1">
      <c r="A72" s="95">
        <v>44228</v>
      </c>
      <c r="B72" s="107">
        <f>SUM(Oktober20!F106)</f>
        <v>0</v>
      </c>
      <c r="C72" s="100">
        <f ca="1">SUM(Oktober20!$G$104)</f>
        <v>0</v>
      </c>
      <c r="D72" s="241">
        <f>SUM(Oktober20!H106)</f>
        <v>0</v>
      </c>
      <c r="E72" s="100">
        <f ca="1">SUM(Oktober20!$I$104)</f>
        <v>0</v>
      </c>
      <c r="F72" s="241">
        <f>SUM(November20!J105)</f>
        <v>0</v>
      </c>
      <c r="G72" s="100">
        <f ca="1">SUM(Dezember20!$K$104)</f>
        <v>0</v>
      </c>
      <c r="H72" s="241">
        <f>SUM(Februar21!L107)</f>
        <v>12.75</v>
      </c>
      <c r="I72" s="100">
        <f ca="1">SUM(Februar21!$M$109)</f>
        <v>1631</v>
      </c>
      <c r="J72" s="241"/>
      <c r="K72" s="100"/>
      <c r="L72" s="75">
        <f>SUM(Oktober20!L106)</f>
        <v>0</v>
      </c>
      <c r="M72" s="100">
        <f ca="1">SUM(Oktober20!$M$104)</f>
        <v>0</v>
      </c>
      <c r="N72" s="241">
        <f>SUM(Oktober20!N106)</f>
        <v>0</v>
      </c>
      <c r="O72" s="100">
        <f ca="1">SUM(Oktober20!$O$104)</f>
        <v>0</v>
      </c>
      <c r="P72" s="241">
        <f>SUM(Dezember20!P105)</f>
        <v>0</v>
      </c>
      <c r="Q72" s="100">
        <f ca="1">SUM(Dezember20!$Q$104)</f>
        <v>0</v>
      </c>
      <c r="R72" s="241">
        <f>SUM(Februar21!T107)</f>
        <v>46.75</v>
      </c>
      <c r="S72" s="100">
        <f ca="1">SUM(Februar21!$U$109)</f>
        <v>5398</v>
      </c>
      <c r="T72" s="98"/>
      <c r="U72" s="100"/>
      <c r="V72" s="241"/>
      <c r="W72" s="100"/>
      <c r="X72" s="75">
        <f>SUM(Oktober20!R106)</f>
        <v>0</v>
      </c>
      <c r="Y72" s="100">
        <f ca="1">SUM(Oktober20!$S$104)</f>
        <v>0</v>
      </c>
      <c r="Z72" s="75">
        <f>SUM(Oktober20!T106)</f>
        <v>0</v>
      </c>
      <c r="AA72" s="100">
        <f ca="1">SUM(Oktober20!$U$104)</f>
        <v>0</v>
      </c>
      <c r="AB72" s="241">
        <f>SUM(Dezember20!X105)</f>
        <v>0</v>
      </c>
      <c r="AC72" s="100">
        <f ca="1">SUM(Dezember20!$Y$104)</f>
        <v>0</v>
      </c>
      <c r="AD72" s="241">
        <f>SUM(Februar21!AB107)</f>
        <v>114.5</v>
      </c>
      <c r="AE72" s="100">
        <f ca="1">SUM(Februar21!$AC$109)</f>
        <v>7105</v>
      </c>
      <c r="AF72" s="243"/>
      <c r="AG72" s="100"/>
      <c r="AH72" s="104"/>
      <c r="AI72" s="119"/>
      <c r="AJ72" s="104"/>
      <c r="AK72" s="119"/>
      <c r="AL72" s="104"/>
      <c r="AM72" s="100"/>
      <c r="AN72" s="104"/>
      <c r="AO72" s="100"/>
      <c r="AP72" s="104"/>
      <c r="AQ72" s="140"/>
      <c r="AR72" s="243">
        <f>SUM(Dezember20!AB104)</f>
        <v>0</v>
      </c>
      <c r="AS72" s="140">
        <f ca="1">SUM(Dezember20!$AC$104)</f>
        <v>0</v>
      </c>
      <c r="AT72" s="242"/>
      <c r="AU72" s="100"/>
      <c r="AV72" s="171">
        <v>0</v>
      </c>
      <c r="AW72" s="140">
        <f>SUM(Oktober20!$AC$104)</f>
        <v>0</v>
      </c>
      <c r="AX72" s="140"/>
      <c r="AY72" s="200">
        <f ca="1">C72+E72+G72+M72+O72+Q72+Y72+AA72+AC72+BC72+AS72+AW72+AE72+S72+I72</f>
        <v>14134</v>
      </c>
      <c r="BA72" t="s">
        <v>466</v>
      </c>
    </row>
    <row r="73" spans="1:53" ht="15" customHeight="1">
      <c r="A73" s="95">
        <v>44256</v>
      </c>
      <c r="B73" s="107">
        <f>SUM(Oktober20!F107)</f>
        <v>0</v>
      </c>
      <c r="C73" s="100">
        <f ca="1">SUM(Oktober20!$G$104)</f>
        <v>0</v>
      </c>
      <c r="D73" s="241">
        <f>SUM(Oktober20!H107)</f>
        <v>0</v>
      </c>
      <c r="E73" s="100">
        <f ca="1">SUM(Oktober20!$I$104)</f>
        <v>0</v>
      </c>
      <c r="F73" s="241">
        <f>SUM(November20!J106)</f>
        <v>0</v>
      </c>
      <c r="G73" s="100">
        <f ca="1">SUM(Dezember20!$K$104)</f>
        <v>0</v>
      </c>
      <c r="H73" s="241">
        <f>SUM(März21!L107)</f>
        <v>23.25</v>
      </c>
      <c r="I73" s="100">
        <f ca="1">SUM(März21!$M$109)</f>
        <v>3106.5</v>
      </c>
      <c r="J73" s="241"/>
      <c r="K73" s="100"/>
      <c r="L73" s="75">
        <f>SUM(Oktober20!L107)</f>
        <v>0</v>
      </c>
      <c r="M73" s="100">
        <f ca="1">SUM(Oktober20!$M$104)</f>
        <v>0</v>
      </c>
      <c r="N73" s="241">
        <f>SUM(Oktober20!N107)</f>
        <v>0</v>
      </c>
      <c r="O73" s="100">
        <f ca="1">SUM(Oktober20!$O$104)</f>
        <v>0</v>
      </c>
      <c r="P73" s="241">
        <f>SUM(Dezember20!P106)</f>
        <v>0</v>
      </c>
      <c r="Q73" s="100">
        <f ca="1">SUM(Dezember20!$Q$104)</f>
        <v>0</v>
      </c>
      <c r="R73" s="241">
        <f>SUM(März21!T107)</f>
        <v>119.25</v>
      </c>
      <c r="S73" s="100">
        <f ca="1">SUM(März21!$U$109)</f>
        <v>12668</v>
      </c>
      <c r="T73" s="98"/>
      <c r="U73" s="100"/>
      <c r="V73" s="241"/>
      <c r="W73" s="100"/>
      <c r="X73" s="75">
        <f>SUM(Oktober20!R107)</f>
        <v>0</v>
      </c>
      <c r="Y73" s="100">
        <f ca="1">SUM(Oktober20!$S$104)</f>
        <v>0</v>
      </c>
      <c r="Z73" s="75">
        <f>SUM(Oktober20!T107)</f>
        <v>0</v>
      </c>
      <c r="AA73" s="100">
        <f ca="1">SUM(Oktober20!$U$104)</f>
        <v>0</v>
      </c>
      <c r="AB73" s="241">
        <f>SUM(Dezember20!X106)</f>
        <v>0</v>
      </c>
      <c r="AC73" s="100">
        <f ca="1">SUM(Dezember20!$Y$104)</f>
        <v>0</v>
      </c>
      <c r="AD73" s="241">
        <f>SUM(März21!AB107)</f>
        <v>71.5</v>
      </c>
      <c r="AE73" s="100">
        <f ca="1">SUM(März21!$AC$109)</f>
        <v>4341.25</v>
      </c>
      <c r="AF73" s="243"/>
      <c r="AG73" s="100"/>
      <c r="AH73" s="104"/>
      <c r="AI73" s="119"/>
      <c r="AJ73" s="104"/>
      <c r="AK73" s="119"/>
      <c r="AL73" s="104"/>
      <c r="AM73" s="100"/>
      <c r="AN73" s="104"/>
      <c r="AO73" s="100"/>
      <c r="AP73" s="104"/>
      <c r="AQ73" s="140"/>
      <c r="AR73" s="243">
        <f>SUM(Dezember20!AB105)</f>
        <v>0</v>
      </c>
      <c r="AS73" s="140">
        <f ca="1">SUM(Dezember20!$AC$104)</f>
        <v>0</v>
      </c>
      <c r="AT73" s="242"/>
      <c r="AU73" s="100"/>
      <c r="AV73" s="171">
        <v>0</v>
      </c>
      <c r="AW73" s="140">
        <f>SUM(Oktober20!$AC$104)</f>
        <v>0</v>
      </c>
      <c r="AX73" s="140"/>
      <c r="AY73" s="200">
        <f ca="1">C73+E73+G73+M73+O73+Q73+Y73+AA73+AC73+BC73+AS73+AW73+AE73+S73+I73</f>
        <v>20115.75</v>
      </c>
      <c r="BA73" t="s">
        <v>466</v>
      </c>
    </row>
    <row r="74" spans="1:53" ht="15" customHeight="1">
      <c r="A74" s="95">
        <v>44287</v>
      </c>
      <c r="B74" s="107">
        <f>SUM(Oktober20!F108)</f>
        <v>0</v>
      </c>
      <c r="C74" s="100">
        <f ca="1">SUM(Oktober20!$G$104)</f>
        <v>0</v>
      </c>
      <c r="D74" s="241">
        <f>SUM(Oktober20!H108)</f>
        <v>0</v>
      </c>
      <c r="E74" s="100">
        <f ca="1">SUM(Oktober20!$I$104)</f>
        <v>0</v>
      </c>
      <c r="F74" s="241">
        <f>SUM(November20!J107)</f>
        <v>0</v>
      </c>
      <c r="G74" s="100">
        <f ca="1">SUM(Dezember20!$K$104)</f>
        <v>0</v>
      </c>
      <c r="H74" s="241">
        <f>SUM(April21!L107)</f>
        <v>8.75</v>
      </c>
      <c r="I74" s="100">
        <f ca="1">SUM(April21!$M$109)</f>
        <v>1197.5</v>
      </c>
      <c r="J74" s="241"/>
      <c r="K74" s="100"/>
      <c r="L74" s="75">
        <f>SUM(Oktober20!L108)</f>
        <v>0</v>
      </c>
      <c r="M74" s="100">
        <f ca="1">SUM(Oktober20!$M$104)</f>
        <v>0</v>
      </c>
      <c r="N74" s="241">
        <f>SUM(Oktober20!N108)</f>
        <v>0</v>
      </c>
      <c r="O74" s="100">
        <f ca="1">SUM(Oktober20!$O$104)</f>
        <v>0</v>
      </c>
      <c r="P74" s="241">
        <f>SUM(Dezember20!P107)</f>
        <v>0</v>
      </c>
      <c r="Q74" s="100">
        <f ca="1">SUM(Dezember20!$Q$104)</f>
        <v>0</v>
      </c>
      <c r="R74" s="241">
        <f>SUM(April21!T107)</f>
        <v>39</v>
      </c>
      <c r="S74" s="100">
        <f ca="1">SUM(April21!$U$109)</f>
        <v>4778</v>
      </c>
      <c r="T74" s="98"/>
      <c r="U74" s="100"/>
      <c r="V74" s="241"/>
      <c r="W74" s="100"/>
      <c r="X74" s="75">
        <f>SUM(Oktober20!R108)</f>
        <v>0</v>
      </c>
      <c r="Y74" s="100">
        <f ca="1">SUM(Oktober20!$S$104)</f>
        <v>0</v>
      </c>
      <c r="Z74" s="75">
        <f>SUM(Oktober20!T108)</f>
        <v>0</v>
      </c>
      <c r="AA74" s="100">
        <f ca="1">SUM(Oktober20!$U$104)</f>
        <v>0</v>
      </c>
      <c r="AB74" s="241">
        <f>SUM(Dezember20!X107)</f>
        <v>0</v>
      </c>
      <c r="AC74" s="100">
        <f ca="1">SUM(Dezember20!$Y$104)</f>
        <v>0</v>
      </c>
      <c r="AD74" s="241">
        <f>SUM(April21!AB107)</f>
        <v>42.25</v>
      </c>
      <c r="AE74" s="100">
        <f ca="1">SUM(April21!$AC$109)</f>
        <v>2502.5</v>
      </c>
      <c r="AF74" s="243"/>
      <c r="AG74" s="100"/>
      <c r="AH74" s="104"/>
      <c r="AI74" s="119"/>
      <c r="AJ74" s="104"/>
      <c r="AK74" s="119"/>
      <c r="AL74" s="104"/>
      <c r="AM74" s="100"/>
      <c r="AN74" s="104"/>
      <c r="AO74" s="100"/>
      <c r="AP74" s="104"/>
      <c r="AQ74" s="140"/>
      <c r="AR74" s="243">
        <f>SUM(Dezember20!AB106)</f>
        <v>0</v>
      </c>
      <c r="AS74" s="140">
        <f ca="1">SUM(Dezember20!$AC$104)</f>
        <v>0</v>
      </c>
      <c r="AT74" s="242"/>
      <c r="AU74" s="100"/>
      <c r="AV74" s="171">
        <v>0</v>
      </c>
      <c r="AW74" s="140">
        <f>SUM(Oktober20!$AC$104)</f>
        <v>0</v>
      </c>
      <c r="AX74" s="140"/>
      <c r="AY74" s="200">
        <f ca="1">C74+E74+G74+M74+O74+Q74+Y74+AA74+AC74+BC74+AS74+AW74+AE74+S74+I74</f>
        <v>8478</v>
      </c>
      <c r="BA74" t="s">
        <v>466</v>
      </c>
    </row>
    <row r="75" spans="1:53" ht="15" customHeight="1">
      <c r="A75" s="95">
        <v>44317</v>
      </c>
      <c r="B75" s="107">
        <f>SUM(Oktober20!F109)</f>
        <v>0</v>
      </c>
      <c r="C75" s="100">
        <f ca="1">SUM(Oktober20!$G$104)</f>
        <v>0</v>
      </c>
      <c r="D75" s="241">
        <f>SUM(Oktober20!H109)</f>
        <v>0</v>
      </c>
      <c r="E75" s="100">
        <f ca="1">SUM(Oktober20!$I$104)</f>
        <v>0</v>
      </c>
      <c r="F75" s="241">
        <f>SUM(November20!J108)</f>
        <v>0</v>
      </c>
      <c r="G75" s="100">
        <f ca="1">SUM(Dezember20!$K$104)</f>
        <v>0</v>
      </c>
      <c r="H75" s="241">
        <f>SUM('Mai21'!L107)</f>
        <v>0</v>
      </c>
      <c r="I75" s="100">
        <f>SUM('Mai21'!$M$109)</f>
        <v>0</v>
      </c>
      <c r="J75" s="241">
        <f>SUM('Mai21'!N108)</f>
        <v>1.75</v>
      </c>
      <c r="K75" s="100">
        <f ca="1">SUM('Mai21'!$O$110)</f>
        <v>206.5</v>
      </c>
      <c r="L75" s="75">
        <f>SUM(Oktober20!L109)</f>
        <v>0</v>
      </c>
      <c r="M75" s="100">
        <f ca="1">SUM(Oktober20!$M$104)</f>
        <v>0</v>
      </c>
      <c r="N75" s="241">
        <f>SUM(Oktober20!N109)</f>
        <v>0</v>
      </c>
      <c r="O75" s="100">
        <f ca="1">SUM(Oktober20!$O$104)</f>
        <v>0</v>
      </c>
      <c r="P75" s="241">
        <f>SUM(Dezember20!P108)</f>
        <v>0</v>
      </c>
      <c r="Q75" s="100">
        <f ca="1">SUM(Dezember20!$Q$104)</f>
        <v>0</v>
      </c>
      <c r="R75" s="241">
        <f>SUM('Mai21'!V108)</f>
        <v>0</v>
      </c>
      <c r="S75" s="100">
        <f ca="1">SUM('Mai21'!$W$110)</f>
        <v>0</v>
      </c>
      <c r="T75" s="98"/>
      <c r="U75" s="100"/>
      <c r="V75" s="241">
        <f>SUM('Mai21'!X108)</f>
        <v>23.75</v>
      </c>
      <c r="W75" s="100">
        <f ca="1">SUM('Mai21'!$Y$110)</f>
        <v>2681</v>
      </c>
      <c r="X75" s="75">
        <f>SUM(Oktober20!R109)</f>
        <v>0</v>
      </c>
      <c r="Y75" s="100">
        <f ca="1">SUM(Oktober20!$S$104)</f>
        <v>0</v>
      </c>
      <c r="Z75" s="75">
        <f>SUM(Oktober20!T109)</f>
        <v>0</v>
      </c>
      <c r="AA75" s="100">
        <f ca="1">SUM(Oktober20!$U$104)</f>
        <v>0</v>
      </c>
      <c r="AB75" s="241">
        <f>SUM(Dezember20!X108)</f>
        <v>0</v>
      </c>
      <c r="AC75" s="100">
        <f ca="1">SUM(Dezember20!$Y$104)</f>
        <v>0</v>
      </c>
      <c r="AD75" s="241">
        <f>SUM('Mai21'!AF108)</f>
        <v>21</v>
      </c>
      <c r="AE75" s="100">
        <f ca="1">SUM('Mai21'!$AG$110)</f>
        <v>897.5</v>
      </c>
      <c r="AF75" s="243"/>
      <c r="AG75" s="100"/>
      <c r="AH75" s="104"/>
      <c r="AI75" s="119"/>
      <c r="AJ75" s="104"/>
      <c r="AK75" s="119"/>
      <c r="AL75" s="104">
        <f>SUM('Mai21'!AH108)</f>
        <v>27.25</v>
      </c>
      <c r="AM75" s="100">
        <f ca="1">SUM('Mai21'!$AI$110)</f>
        <v>3815</v>
      </c>
      <c r="AN75" s="104"/>
      <c r="AO75" s="100"/>
      <c r="AP75" s="104"/>
      <c r="AQ75" s="140"/>
      <c r="AR75" s="243">
        <f>SUM(Dezember20!AB107)</f>
        <v>0</v>
      </c>
      <c r="AS75" s="140">
        <f ca="1">SUM(Dezember20!$AC$104)</f>
        <v>0</v>
      </c>
      <c r="AT75" s="242"/>
      <c r="AU75" s="100"/>
      <c r="AV75" s="171">
        <v>0</v>
      </c>
      <c r="AW75" s="140">
        <f>SUM(Oktober20!$AC$104)</f>
        <v>0</v>
      </c>
      <c r="AX75" s="140"/>
      <c r="AY75" s="200">
        <f ca="1">C75+E75+G75+M75+O75+Q75+Y75+AA75+AC75+BC75+AS75+AW75+AE75+S75+I75+AM75+W75+K75</f>
        <v>7600</v>
      </c>
      <c r="BA75" t="s">
        <v>466</v>
      </c>
    </row>
    <row r="76" spans="1:53" ht="15" customHeight="1">
      <c r="A76" s="95">
        <v>44348</v>
      </c>
      <c r="B76" s="107">
        <f>SUM(Juni21!F109)</f>
        <v>0</v>
      </c>
      <c r="C76" s="100">
        <f ca="1">SUM(Juni21!$G$111)</f>
        <v>0</v>
      </c>
      <c r="D76" s="241">
        <f>SUM(Juni21!H109)</f>
        <v>0</v>
      </c>
      <c r="E76" s="100">
        <f ca="1">SUM(Juni21!$I$111)</f>
        <v>0</v>
      </c>
      <c r="F76" s="241">
        <f>SUM(Juni21!J119)</f>
        <v>0</v>
      </c>
      <c r="G76" s="100">
        <f ca="1">SUM(Juni21!$K$111)</f>
        <v>0</v>
      </c>
      <c r="H76" s="241">
        <f>SUM(Juni21!L109)</f>
        <v>10.75</v>
      </c>
      <c r="I76" s="100">
        <f ca="1">SUM(Juni21!$M$111)</f>
        <v>1268.5</v>
      </c>
      <c r="J76" s="241">
        <f>SUM(Juni21!N109)</f>
        <v>2.25</v>
      </c>
      <c r="K76" s="100">
        <f ca="1">SUM(Juni21!$O$111)</f>
        <v>315</v>
      </c>
      <c r="L76" s="75">
        <f>SUM(Juni21!R109)</f>
        <v>0</v>
      </c>
      <c r="M76" s="100">
        <f ca="1">SUM(Oktober20!$M$104)</f>
        <v>0</v>
      </c>
      <c r="N76" s="241">
        <f>SUM(Juni21!T109)</f>
        <v>0</v>
      </c>
      <c r="O76" s="100">
        <f ca="1">SUM(Oktober20!$O$104)</f>
        <v>0</v>
      </c>
      <c r="P76" s="241">
        <f>SUM(Juni21!V109)</f>
        <v>0</v>
      </c>
      <c r="Q76" s="100">
        <f ca="1">SUM(Dezember20!$Q$104)</f>
        <v>0</v>
      </c>
      <c r="R76" s="241"/>
      <c r="S76" s="100"/>
      <c r="T76" s="98"/>
      <c r="U76" s="100"/>
      <c r="V76" s="241">
        <f>SUM(Juni21!X109)</f>
        <v>26.5</v>
      </c>
      <c r="W76" s="100">
        <f ca="1">SUM(Juni21!$Y$111)</f>
        <v>3131</v>
      </c>
      <c r="X76" s="75">
        <f>SUM(Oktober20!R110)</f>
        <v>0</v>
      </c>
      <c r="Y76" s="100">
        <f ca="1">SUM(Oktober20!$S$104)</f>
        <v>0</v>
      </c>
      <c r="Z76" s="75">
        <f>SUM(Oktober20!AB110)</f>
        <v>0</v>
      </c>
      <c r="AA76" s="100">
        <f ca="1">SUM(Oktober20!$U$104)</f>
        <v>0</v>
      </c>
      <c r="AB76" s="241">
        <f>SUM(Dezember20!X109)</f>
        <v>0</v>
      </c>
      <c r="AC76" s="100">
        <f ca="1">SUM(Dezember20!$Y$104)</f>
        <v>0</v>
      </c>
      <c r="AD76" s="241">
        <f>SUM(Juni21!AF109)</f>
        <v>4.5</v>
      </c>
      <c r="AE76" s="100">
        <f ca="1">SUM(Juni21!$AG$111)</f>
        <v>450</v>
      </c>
      <c r="AF76" s="243"/>
      <c r="AG76" s="100"/>
      <c r="AH76" s="104"/>
      <c r="AI76" s="119"/>
      <c r="AJ76" s="104"/>
      <c r="AK76" s="119"/>
      <c r="AL76" s="104">
        <f>SUM(Juni21!AH109)</f>
        <v>1.75</v>
      </c>
      <c r="AM76" s="100">
        <f ca="1">SUM(Juni21!$AI$111)</f>
        <v>245</v>
      </c>
      <c r="AN76" s="104"/>
      <c r="AO76" s="100"/>
      <c r="AP76" s="104"/>
      <c r="AQ76" s="140"/>
      <c r="AR76" s="243">
        <f>SUM(Dezember20!AB108)</f>
        <v>0</v>
      </c>
      <c r="AS76" s="140">
        <f ca="1">SUM(Dezember20!$AC$104)</f>
        <v>0</v>
      </c>
      <c r="AT76" s="242"/>
      <c r="AU76" s="100"/>
      <c r="AV76" s="171">
        <v>0</v>
      </c>
      <c r="AW76" s="140">
        <f>SUM(Oktober20!$AC$104)</f>
        <v>0</v>
      </c>
      <c r="AX76" s="140"/>
      <c r="AY76" s="200">
        <f ca="1">C76+E76+G76+M76+O76+Q76+Y76+AA76+AC76+BC76+AS76+AW76+AE76+S76+I76+AM76+W76+K76</f>
        <v>5409.5</v>
      </c>
      <c r="BA76" t="s">
        <v>466</v>
      </c>
    </row>
    <row r="77" spans="1:53" ht="15" customHeight="1">
      <c r="A77" s="95">
        <v>44378</v>
      </c>
      <c r="B77" s="107">
        <f>SUM(Juli21!F110)</f>
        <v>0</v>
      </c>
      <c r="C77" s="100">
        <f ca="1">SUM(Juli21!$G$112)</f>
        <v>0</v>
      </c>
      <c r="D77" s="241">
        <f>SUM(Juli21!H110)</f>
        <v>0</v>
      </c>
      <c r="E77" s="100">
        <f ca="1">SUM(Juli21!$I$112)</f>
        <v>0</v>
      </c>
      <c r="F77" s="241">
        <f>SUM(Juli21!J110)</f>
        <v>0</v>
      </c>
      <c r="G77" s="100">
        <f ca="1">SUM(Juli21!$G$112)</f>
        <v>0</v>
      </c>
      <c r="H77" s="241">
        <f>SUM(Juli21!L110)</f>
        <v>7.5</v>
      </c>
      <c r="I77" s="100">
        <f ca="1">SUM(Juli21!$M$112)</f>
        <v>885</v>
      </c>
      <c r="J77" s="241">
        <f>SUM(Juli21!N110)</f>
        <v>4.5</v>
      </c>
      <c r="K77" s="100">
        <f ca="1">SUM(Juli21!$O$112)</f>
        <v>580</v>
      </c>
      <c r="L77" s="75">
        <f>SUM(Juli21!P110)</f>
        <v>0</v>
      </c>
      <c r="M77" s="100">
        <f ca="1">SUM(Juli21!$Q$112)</f>
        <v>0</v>
      </c>
      <c r="N77" s="241">
        <f>SUM(Juli21!R110)</f>
        <v>0</v>
      </c>
      <c r="O77" s="100">
        <f ca="1">SUM(Juli21!$S$112)</f>
        <v>0</v>
      </c>
      <c r="P77" s="241">
        <f>SUM(Juli21!T110)</f>
        <v>0</v>
      </c>
      <c r="Q77" s="100">
        <f ca="1">SUM(Juli21!$G$112)</f>
        <v>0</v>
      </c>
      <c r="R77" s="241">
        <f ca="1">SUM(Juli21!$G$112)</f>
        <v>0</v>
      </c>
      <c r="S77" s="100">
        <f ca="1">SUM(Juli21!$G$112)</f>
        <v>0</v>
      </c>
      <c r="T77" s="98"/>
      <c r="U77" s="100"/>
      <c r="V77" s="241">
        <f>SUM(Juli21!X110)</f>
        <v>24</v>
      </c>
      <c r="W77" s="100">
        <f ca="1">SUM(Juli21!$Y$112)</f>
        <v>2695</v>
      </c>
      <c r="X77" s="75">
        <f>SUM(Juli21!Z110)</f>
        <v>0</v>
      </c>
      <c r="Y77" s="100">
        <f ca="1">SUM(Juli21!$G$112)</f>
        <v>0</v>
      </c>
      <c r="Z77" s="75">
        <f>SUM(Juli21!AB110)</f>
        <v>0</v>
      </c>
      <c r="AA77" s="100">
        <f ca="1">SUM(Juli21!$U$112)</f>
        <v>0</v>
      </c>
      <c r="AB77" s="241">
        <f>SUM(Dezember20!X110)</f>
        <v>0</v>
      </c>
      <c r="AC77" s="100">
        <f ca="1">SUM(Juli21!$G$112)</f>
        <v>0</v>
      </c>
      <c r="AD77" s="241">
        <f>SUM(Juli21!AF110)</f>
        <v>0</v>
      </c>
      <c r="AE77" s="100">
        <f ca="1">SUM(Juli21!$G$112)</f>
        <v>0</v>
      </c>
      <c r="AF77" s="243"/>
      <c r="AG77" s="100"/>
      <c r="AH77" s="104"/>
      <c r="AI77" s="119"/>
      <c r="AJ77" s="104"/>
      <c r="AK77" s="119"/>
      <c r="AL77" s="104">
        <f>SUM(Juli21!AH110)</f>
        <v>3.5</v>
      </c>
      <c r="AM77" s="100">
        <f ca="1">SUM(Juli21!$AI$112)</f>
        <v>450</v>
      </c>
      <c r="AN77" s="104"/>
      <c r="AO77" s="100"/>
      <c r="AP77" s="104"/>
      <c r="AQ77" s="140"/>
      <c r="AR77" s="243">
        <f>SUM(Juli21!AJ110)</f>
        <v>0</v>
      </c>
      <c r="AS77" s="140">
        <f ca="1">SUM(Juli21!$G$112)</f>
        <v>0</v>
      </c>
      <c r="AT77" s="242"/>
      <c r="AU77" s="100"/>
      <c r="AV77" s="171">
        <f>SUM(Juli21!AN110)</f>
        <v>0</v>
      </c>
      <c r="AW77" s="140">
        <f ca="1">SUM(Juli21!$G$112)</f>
        <v>0</v>
      </c>
      <c r="AX77" s="140"/>
      <c r="AY77" s="200">
        <f ca="1">C77+E77+G77+M77+O77+Q77+Y77+AA77+AC77+BC77+AS77+AW77+AE77+S77+I77+AM77+W77+K77</f>
        <v>4610</v>
      </c>
      <c r="BA77" t="s">
        <v>466</v>
      </c>
    </row>
    <row r="78" spans="1:53" ht="15" customHeight="1">
      <c r="A78" s="95">
        <v>44409</v>
      </c>
      <c r="B78" s="107">
        <f>SUM(Juli21!F111)</f>
        <v>0</v>
      </c>
      <c r="C78" s="100">
        <f ca="1">SUM(Juli21!$G$112)</f>
        <v>0</v>
      </c>
      <c r="D78" s="241">
        <f>SUM('Aug21'!H110)</f>
        <v>0</v>
      </c>
      <c r="E78" s="100">
        <f ca="1">SUM('Aug21'!$G$112)</f>
        <v>0</v>
      </c>
      <c r="F78" s="241">
        <f>SUM(Juli21!J111)</f>
        <v>0</v>
      </c>
      <c r="G78" s="100">
        <f ca="1">SUM(Juli21!$G$112)</f>
        <v>0</v>
      </c>
      <c r="H78" s="241">
        <f>SUM('Aug21'!L110)</f>
        <v>5.5</v>
      </c>
      <c r="I78" s="100">
        <f ca="1">SUM('Aug21'!$M$112)</f>
        <v>708</v>
      </c>
      <c r="J78" s="241">
        <f>SUM(Juli21!N111)</f>
        <v>0</v>
      </c>
      <c r="K78" s="100">
        <f ca="1">SUM('Aug21'!$O$112)</f>
        <v>0</v>
      </c>
      <c r="L78" s="75">
        <f>SUM(Juli21!P111)</f>
        <v>0</v>
      </c>
      <c r="M78" s="100">
        <f ca="1">SUM(Juli21!$G$112)</f>
        <v>0</v>
      </c>
      <c r="N78" s="241">
        <f>SUM('Aug21'!R110)</f>
        <v>0</v>
      </c>
      <c r="O78" s="100">
        <f ca="1">SUM(Juli21!$S$112)</f>
        <v>0</v>
      </c>
      <c r="P78" s="241">
        <f>SUM(Juli21!T111)</f>
        <v>0</v>
      </c>
      <c r="Q78" s="100">
        <f ca="1">SUM(Juli21!$G$112)</f>
        <v>0</v>
      </c>
      <c r="R78" s="241">
        <f>SUM('Aug21'!$V$110)</f>
        <v>2</v>
      </c>
      <c r="S78" s="100">
        <f ca="1">SUM('Aug21'!$W$112)</f>
        <v>260</v>
      </c>
      <c r="T78" s="98"/>
      <c r="U78" s="100"/>
      <c r="V78" s="241">
        <f>SUM(Juli21!X111)</f>
        <v>0</v>
      </c>
      <c r="W78" s="100">
        <f ca="1">SUM('Aug21'!$Y$112)</f>
        <v>0</v>
      </c>
      <c r="X78" s="75">
        <f>SUM(Juli21!Z111)</f>
        <v>0</v>
      </c>
      <c r="Y78" s="100">
        <f ca="1">SUM(Juli21!$AA$112)</f>
        <v>0</v>
      </c>
      <c r="Z78" s="75">
        <f>SUM(Juli21!AB111)</f>
        <v>0</v>
      </c>
      <c r="AA78" s="100">
        <f ca="1">SUM(Juli21!$U$112)</f>
        <v>0</v>
      </c>
      <c r="AB78" s="241">
        <f>SUM(Dezember20!X111)</f>
        <v>0</v>
      </c>
      <c r="AC78" s="100">
        <f ca="1">SUM(Juli21!$G$112)</f>
        <v>0</v>
      </c>
      <c r="AD78" s="241">
        <f>SUM('Aug21'!AF110)</f>
        <v>3.5</v>
      </c>
      <c r="AE78" s="100">
        <f ca="1">SUM('Aug21'!$AG$112)</f>
        <v>450</v>
      </c>
      <c r="AF78" s="243"/>
      <c r="AG78" s="100"/>
      <c r="AH78" s="104"/>
      <c r="AI78" s="119"/>
      <c r="AJ78" s="104"/>
      <c r="AK78" s="119"/>
      <c r="AL78" s="104">
        <f>SUM(Juli21!AH111)</f>
        <v>0</v>
      </c>
      <c r="AM78" s="100">
        <f ca="1">SUM('Aug21'!$AI$112)</f>
        <v>0</v>
      </c>
      <c r="AN78" s="104"/>
      <c r="AO78" s="100"/>
      <c r="AP78" s="104"/>
      <c r="AQ78" s="140"/>
      <c r="AR78" s="243">
        <f>SUM(Juli21!AJ111)</f>
        <v>0</v>
      </c>
      <c r="AS78" s="140">
        <f ca="1">SUM(Juli21!$G$112)</f>
        <v>0</v>
      </c>
      <c r="AT78" s="242"/>
      <c r="AU78" s="100"/>
      <c r="AV78" s="171">
        <f>SUM(Juli21!AN111)</f>
        <v>0</v>
      </c>
      <c r="AW78" s="140">
        <f ca="1">SUM(Juli21!$G$112)</f>
        <v>0</v>
      </c>
      <c r="AX78" s="140"/>
      <c r="AY78" s="200">
        <f ca="1">C78+E78+G78+M78+O78+Q78+Y78+AA78+AC78+BC78+AS78+AW78+AE78+S78+I78+AM78+W78+K78</f>
        <v>1418</v>
      </c>
      <c r="BA78" t="s">
        <v>466</v>
      </c>
    </row>
    <row r="79" spans="1:53" ht="15" customHeight="1">
      <c r="A79" s="95">
        <v>44440</v>
      </c>
      <c r="B79" s="107">
        <f>SUM('Sep21'!F112)</f>
        <v>0</v>
      </c>
      <c r="C79" s="100">
        <f ca="1">SUM('Sep21'!$G$114)</f>
        <v>0</v>
      </c>
      <c r="D79" s="241">
        <f>SUM('Sep21'!H112)</f>
        <v>0</v>
      </c>
      <c r="E79" s="100">
        <f ca="1">SUM('Sep21'!$I$114)</f>
        <v>0</v>
      </c>
      <c r="F79" s="241">
        <f>SUM('Sep21'!J112)</f>
        <v>0</v>
      </c>
      <c r="G79" s="100">
        <f>SUM('Sep21'!$J$114)</f>
        <v>0</v>
      </c>
      <c r="H79" s="241">
        <f>SUM('Sep21'!L112)</f>
        <v>61.5</v>
      </c>
      <c r="I79" s="147">
        <f ca="1">SUM('Sep21'!$M$114)</f>
        <v>2671.25</v>
      </c>
      <c r="J79" s="241">
        <f>SUM('Sep21'!N112)</f>
        <v>3.5</v>
      </c>
      <c r="K79" s="147">
        <f ca="1">SUM('Sep21'!$O$114)</f>
        <v>470</v>
      </c>
      <c r="L79" s="75">
        <f>SUM('Sep21'!P112)</f>
        <v>0</v>
      </c>
      <c r="M79" s="100">
        <f ca="1">SUM('Sep21'!$G$114)</f>
        <v>0</v>
      </c>
      <c r="N79" s="241">
        <f>SUM('Sep21'!R112)</f>
        <v>0</v>
      </c>
      <c r="O79" s="100">
        <f ca="1">SUM(Juli21!$S$112)</f>
        <v>0</v>
      </c>
      <c r="P79" s="241">
        <f>SUM('Sep21'!T112)</f>
        <v>0</v>
      </c>
      <c r="Q79" s="100">
        <f ca="1">SUM(Juli21!$G$112)</f>
        <v>0</v>
      </c>
      <c r="R79" s="241">
        <f>SUM('Sep21'!V112)</f>
        <v>48.5</v>
      </c>
      <c r="S79" s="147">
        <f ca="1">SUM('Sep21'!$W$114)</f>
        <v>4175</v>
      </c>
      <c r="T79" s="98">
        <f>SUM('Sep21'!X112)</f>
        <v>4.5</v>
      </c>
      <c r="U79" s="147">
        <f ca="1">SUM('Sep21'!$Y$114)</f>
        <v>531</v>
      </c>
      <c r="V79" s="214">
        <f>SUM('Sep21'!Z112)</f>
        <v>2.25</v>
      </c>
      <c r="W79" s="147">
        <f ca="1">SUM('Sep21'!$AA$114)</f>
        <v>285</v>
      </c>
      <c r="X79" s="107">
        <f>SUM('Sep21'!R112)</f>
        <v>0</v>
      </c>
      <c r="Y79" s="147">
        <f>SUM('Aug21'!$S$114)</f>
        <v>0</v>
      </c>
      <c r="Z79" s="107">
        <f>SUM('Sep21'!AB112)</f>
        <v>0</v>
      </c>
      <c r="AA79" s="100">
        <f ca="1">SUM(Juli21!$U$112)</f>
        <v>0</v>
      </c>
      <c r="AB79" s="241">
        <f>SUM(Dezember20!X112)</f>
        <v>0</v>
      </c>
      <c r="AC79" s="147">
        <f ca="1">SUM(Juli21!$G$112)</f>
        <v>0</v>
      </c>
      <c r="AD79" s="214">
        <f>SUM('Sep21'!AH112)</f>
        <v>0.75</v>
      </c>
      <c r="AE79" s="147">
        <f ca="1">SUM('Sep21'!$AI$114)</f>
        <v>26.25</v>
      </c>
      <c r="AF79" s="288"/>
      <c r="AG79" s="147"/>
      <c r="AH79" s="122">
        <f>SUM('Sep21'!AJ112)</f>
        <v>18.5</v>
      </c>
      <c r="AI79" s="147">
        <f ca="1">SUM('Sep21'!$AK$114)</f>
        <v>2050</v>
      </c>
      <c r="AJ79" s="241">
        <f>SUM('Sep21'!AL112)</f>
        <v>5</v>
      </c>
      <c r="AK79" s="146">
        <f ca="1">SUM('Sep21'!$AM$114)</f>
        <v>590</v>
      </c>
      <c r="AL79" s="104">
        <f>SUM('Sep21'!AN112)</f>
        <v>2.75</v>
      </c>
      <c r="AM79" s="100">
        <f ca="1">SUM('Sep21'!$AO$114)</f>
        <v>375</v>
      </c>
      <c r="AN79" s="104"/>
      <c r="AO79" s="100"/>
      <c r="AP79" s="104"/>
      <c r="AQ79" s="140"/>
      <c r="AR79" s="243"/>
      <c r="AS79" s="140"/>
      <c r="AT79" s="242"/>
      <c r="AU79" s="100"/>
      <c r="AV79" s="171"/>
      <c r="AW79" s="140"/>
      <c r="AX79" s="140"/>
      <c r="AY79" s="200">
        <f t="shared" ref="AY79:AY82" ca="1" si="11">C79+E79+G79+M79+O79+Q79+Y79+AA79+AC79+BC79+AS79+AW79+AE79+S79+I79+AM79+W79+K79+AZ79+U79+AI79+AK79</f>
        <v>11173.5</v>
      </c>
      <c r="BA79" t="s">
        <v>466</v>
      </c>
    </row>
    <row r="80" spans="1:53" ht="15" customHeight="1">
      <c r="A80" s="209">
        <v>44470</v>
      </c>
      <c r="B80" s="107">
        <f>SUM('Okt21'!F114)</f>
        <v>0</v>
      </c>
      <c r="C80" s="100">
        <f ca="1">SUM('Okt21'!$G$116)</f>
        <v>0</v>
      </c>
      <c r="D80" s="241">
        <f>SUM('Okt21'!H114)</f>
        <v>0</v>
      </c>
      <c r="E80" s="100">
        <f ca="1">SUM('Okt21'!$I$116)</f>
        <v>0</v>
      </c>
      <c r="F80" s="241">
        <f>SUM('Okt21'!J114)</f>
        <v>0</v>
      </c>
      <c r="G80" s="100">
        <f ca="1">SUM('Okt21'!$K$116)</f>
        <v>0</v>
      </c>
      <c r="H80" s="241">
        <f>SUM('Okt21'!L114)</f>
        <v>322.5</v>
      </c>
      <c r="I80" s="100">
        <f ca="1">SUM('Okt21'!$M$116)</f>
        <v>20516.5</v>
      </c>
      <c r="J80" s="241">
        <f>SUM('Okt21'!N114)</f>
        <v>6.75</v>
      </c>
      <c r="K80" s="100">
        <f ca="1">SUM('Okt21'!$O$116)</f>
        <v>945</v>
      </c>
      <c r="L80" s="75">
        <f>SUM('Okt21'!P114)</f>
        <v>0</v>
      </c>
      <c r="M80" s="100">
        <f ca="1">SUM('Sep21'!$G$114)</f>
        <v>0</v>
      </c>
      <c r="N80" s="241">
        <f>SUM('Okt21'!R114)</f>
        <v>0</v>
      </c>
      <c r="O80" s="100">
        <f ca="1">SUM(Juli21!$S$112)</f>
        <v>0</v>
      </c>
      <c r="P80" s="241">
        <f>SUM('Okt21'!T114)</f>
        <v>0</v>
      </c>
      <c r="Q80" s="100">
        <f ca="1">SUM(Juli21!$G$112)</f>
        <v>0</v>
      </c>
      <c r="R80" s="241">
        <f>SUM('Okt21'!V114)</f>
        <v>0</v>
      </c>
      <c r="S80" s="147">
        <f ca="1">SUM('Okt21'!$W$116)</f>
        <v>0</v>
      </c>
      <c r="T80" s="98">
        <f>SUM('Okt21'!X114)</f>
        <v>31</v>
      </c>
      <c r="U80" s="100">
        <f ca="1">SUM('Okt21'!$Y$116)</f>
        <v>3658</v>
      </c>
      <c r="V80" s="241">
        <f>SUM('Okt21'!Z114)</f>
        <v>4.25</v>
      </c>
      <c r="W80" s="100">
        <f ca="1">SUM('Okt21'!$AA$116)</f>
        <v>595</v>
      </c>
      <c r="X80" s="75">
        <f>SUM('Okt21'!AB114)</f>
        <v>0</v>
      </c>
      <c r="Y80" s="100">
        <f>SUM('Aug21'!$AC$114)</f>
        <v>0</v>
      </c>
      <c r="Z80" s="75">
        <f>SUM('Okt21'!AD114)</f>
        <v>0</v>
      </c>
      <c r="AA80" s="100">
        <f ca="1">SUM(Juli21!$U$112)</f>
        <v>0</v>
      </c>
      <c r="AB80" s="241">
        <f>SUM(Dezember20!X113)</f>
        <v>0</v>
      </c>
      <c r="AC80" s="100">
        <f ca="1">SUM(Juli21!$G$112)</f>
        <v>0</v>
      </c>
      <c r="AD80" s="241">
        <f>SUM('Okt21'!AH114)</f>
        <v>31.25</v>
      </c>
      <c r="AE80" s="100">
        <f ca="1">SUM('Okt21'!$AI$116)</f>
        <v>2315</v>
      </c>
      <c r="AF80" s="243"/>
      <c r="AG80" s="100"/>
      <c r="AH80" s="104">
        <f>SUM('Okt21'!AJ114)</f>
        <v>0</v>
      </c>
      <c r="AI80" s="146">
        <f ca="1">SUM('Okt21'!$AK$116)</f>
        <v>0</v>
      </c>
      <c r="AJ80" s="104">
        <f>SUM('Okt21'!AL114)</f>
        <v>0</v>
      </c>
      <c r="AK80" s="119">
        <f ca="1">SUM('Okt21'!$AM$116)</f>
        <v>0</v>
      </c>
      <c r="AL80" s="104">
        <f>SUM('Okt21'!AN114)</f>
        <v>5</v>
      </c>
      <c r="AM80" s="100">
        <f ca="1">SUM('Okt21'!$AO$116)</f>
        <v>700</v>
      </c>
      <c r="AN80" s="104"/>
      <c r="AO80" s="100"/>
      <c r="AP80" s="104"/>
      <c r="AQ80" s="140"/>
      <c r="AR80" s="243"/>
      <c r="AS80" s="140"/>
      <c r="AT80" s="242"/>
      <c r="AU80" s="100"/>
      <c r="AV80" s="171"/>
      <c r="AW80" s="140"/>
      <c r="AX80" s="140"/>
      <c r="AY80" s="200">
        <f t="shared" ca="1" si="11"/>
        <v>28729.5</v>
      </c>
      <c r="BA80" t="s">
        <v>466</v>
      </c>
    </row>
    <row r="81" spans="1:53" ht="15" customHeight="1">
      <c r="A81" s="209">
        <v>44501</v>
      </c>
      <c r="B81" s="107">
        <f>SUM('Nov21'!F114)</f>
        <v>0</v>
      </c>
      <c r="C81" s="100">
        <f ca="1">SUM('Nov21'!$G$116)</f>
        <v>0</v>
      </c>
      <c r="D81" s="241">
        <f>SUM('Okt21'!H115)</f>
        <v>0</v>
      </c>
      <c r="E81" s="100">
        <f ca="1">SUM('Nov21'!$I$116)</f>
        <v>0</v>
      </c>
      <c r="F81" s="241">
        <f>SUM('Okt21'!J115)</f>
        <v>0</v>
      </c>
      <c r="G81" s="100">
        <f ca="1">SUM('Okt21'!$K$116)</f>
        <v>0</v>
      </c>
      <c r="H81" s="107">
        <f>SUM('Nov21'!L114)</f>
        <v>317</v>
      </c>
      <c r="I81" s="100">
        <f ca="1">SUM('Nov21'!$M$116)</f>
        <v>21383</v>
      </c>
      <c r="J81" s="241">
        <f>SUM('Nov21'!N114)</f>
        <v>10.25</v>
      </c>
      <c r="K81" s="100">
        <f ca="1">SUM('Nov21'!$O$116)</f>
        <v>1201.75</v>
      </c>
      <c r="L81" s="75">
        <f>SUM('Okt21'!P115)</f>
        <v>0</v>
      </c>
      <c r="M81" s="100">
        <f ca="1">SUM('Sep21'!$G$114)</f>
        <v>0</v>
      </c>
      <c r="N81" s="241">
        <f>SUM('Okt21'!R115)</f>
        <v>0</v>
      </c>
      <c r="O81" s="100">
        <f ca="1">SUM(Juli21!$S$112)</f>
        <v>0</v>
      </c>
      <c r="P81" s="241">
        <f>SUM('Okt21'!T115)</f>
        <v>0</v>
      </c>
      <c r="Q81" s="100">
        <f ca="1">SUM(Juli21!$G$112)</f>
        <v>0</v>
      </c>
      <c r="R81" s="241">
        <f>SUM('Nov21'!V114)</f>
        <v>67.5</v>
      </c>
      <c r="S81" s="100">
        <f ca="1">SUM('Nov21'!$W$116)</f>
        <v>5944</v>
      </c>
      <c r="T81" s="98">
        <f>SUM('Nov21'!X114)</f>
        <v>81.75</v>
      </c>
      <c r="U81" s="100">
        <f ca="1">SUM('Nov21'!$Y$116)</f>
        <v>9642</v>
      </c>
      <c r="V81" s="241">
        <f>SUM('Nov21'!Z114)</f>
        <v>1.75</v>
      </c>
      <c r="W81" s="100">
        <f ca="1">SUM('Nov21'!$AA$116)</f>
        <v>245</v>
      </c>
      <c r="X81" s="75">
        <f>SUM('Okt21'!AB115)</f>
        <v>0</v>
      </c>
      <c r="Y81" s="100">
        <f>SUM('Aug21'!$AC$114)</f>
        <v>0</v>
      </c>
      <c r="Z81" s="75">
        <f>SUM('Okt21'!AD115)</f>
        <v>0</v>
      </c>
      <c r="AA81" s="100">
        <f ca="1">SUM(Juli21!$U$112)</f>
        <v>0</v>
      </c>
      <c r="AB81" s="241">
        <f>SUM(Dezember20!X114)</f>
        <v>0</v>
      </c>
      <c r="AC81" s="100">
        <f ca="1">SUM(Juli21!$G$112)</f>
        <v>0</v>
      </c>
      <c r="AD81" s="241">
        <f>SUM('Nov21'!AH114)</f>
        <v>14</v>
      </c>
      <c r="AE81" s="100">
        <f ca="1">SUM('Nov21'!$AI$116)</f>
        <v>970</v>
      </c>
      <c r="AF81" s="243"/>
      <c r="AG81" s="100"/>
      <c r="AH81" s="104">
        <f>SUM('Nov21'!AJ114)</f>
        <v>0</v>
      </c>
      <c r="AI81" s="119">
        <f ca="1">SUM('Okt21'!$AK$116)</f>
        <v>0</v>
      </c>
      <c r="AJ81" s="104">
        <f>SUM('Okt21'!AL115)</f>
        <v>0</v>
      </c>
      <c r="AK81" s="119">
        <f ca="1">SUM('Okt21'!$AM$116)</f>
        <v>0</v>
      </c>
      <c r="AL81" s="104">
        <f>SUM('Nov21'!AN114)</f>
        <v>2.75</v>
      </c>
      <c r="AM81" s="100">
        <f ca="1">SUM('Nov21'!$AO$116)</f>
        <v>385</v>
      </c>
      <c r="AN81" s="104"/>
      <c r="AO81" s="100"/>
      <c r="AP81" s="104"/>
      <c r="AQ81" s="140"/>
      <c r="AR81" s="243"/>
      <c r="AS81" s="140"/>
      <c r="AT81" s="242"/>
      <c r="AU81" s="100"/>
      <c r="AV81" s="171"/>
      <c r="AW81" s="140"/>
      <c r="AX81" s="140"/>
      <c r="AY81" s="200">
        <f t="shared" ca="1" si="11"/>
        <v>39770.75</v>
      </c>
      <c r="BA81" t="s">
        <v>466</v>
      </c>
    </row>
    <row r="82" spans="1:53" ht="15" customHeight="1">
      <c r="A82" s="209">
        <v>44531</v>
      </c>
      <c r="B82" s="107">
        <f>SUM('Dez21'!F115)</f>
        <v>0</v>
      </c>
      <c r="C82" s="100">
        <f ca="1">SUM('Dez21'!$G$117)</f>
        <v>0</v>
      </c>
      <c r="D82" s="241">
        <f>SUM('Okt21'!H116)</f>
        <v>0</v>
      </c>
      <c r="E82" s="100">
        <f ca="1">SUM('Nov21'!$G$116)</f>
        <v>0</v>
      </c>
      <c r="F82" s="241">
        <f>SUM('Okt21'!J116)</f>
        <v>0</v>
      </c>
      <c r="G82" s="100">
        <f ca="1">SUM('Okt21'!$K$116)</f>
        <v>0</v>
      </c>
      <c r="H82" s="214">
        <f>SUM('Dez21'!L115)</f>
        <v>29.5</v>
      </c>
      <c r="I82" s="100">
        <f ca="1">SUM('Dez21'!$M$117)</f>
        <v>2570</v>
      </c>
      <c r="J82" s="241">
        <f>SUM('Dez21'!N115)</f>
        <v>37</v>
      </c>
      <c r="K82" s="100">
        <f ca="1">SUM('Dez21'!$O$117)</f>
        <v>4828</v>
      </c>
      <c r="L82" s="75">
        <f>SUM('Okt21'!P116)</f>
        <v>0</v>
      </c>
      <c r="M82" s="100">
        <f ca="1">SUM('Sep21'!$G$114)</f>
        <v>0</v>
      </c>
      <c r="N82" s="241">
        <f>SUM('Okt21'!R116)</f>
        <v>0</v>
      </c>
      <c r="O82" s="100">
        <f ca="1">SUM(Juli21!$S$112)</f>
        <v>0</v>
      </c>
      <c r="P82" s="241">
        <f>SUM('Okt21'!T116)</f>
        <v>0</v>
      </c>
      <c r="Q82" s="100">
        <f ca="1">SUM(Juli21!$G$112)</f>
        <v>0</v>
      </c>
      <c r="R82" s="241">
        <f>SUM('Dez21'!V115)</f>
        <v>33</v>
      </c>
      <c r="S82" s="100">
        <f ca="1">SUM('Dez21'!$W$117)</f>
        <v>3120</v>
      </c>
      <c r="T82" s="98">
        <f>SUM('Dez21'!X115)</f>
        <v>75</v>
      </c>
      <c r="U82" s="100">
        <f ca="1">SUM('Dez21'!$Y$117)</f>
        <v>7742.75</v>
      </c>
      <c r="V82" s="241">
        <f>SUM('Dez21'!Z115)</f>
        <v>1.25</v>
      </c>
      <c r="W82" s="100">
        <f ca="1">SUM('Dez21'!$AA$117)</f>
        <v>175</v>
      </c>
      <c r="X82" s="75">
        <f>SUM('Okt21'!AB116)</f>
        <v>0</v>
      </c>
      <c r="Y82" s="100">
        <f>SUM('Aug21'!$AC$114)</f>
        <v>0</v>
      </c>
      <c r="Z82" s="75">
        <f>SUM('Okt21'!AD116)</f>
        <v>0</v>
      </c>
      <c r="AA82" s="100">
        <f ca="1">SUM(Juli21!$U$112)</f>
        <v>0</v>
      </c>
      <c r="AB82" s="241">
        <f>SUM(Dezember20!X115)</f>
        <v>0</v>
      </c>
      <c r="AC82" s="100">
        <f ca="1">SUM(Juli21!$G$112)</f>
        <v>0</v>
      </c>
      <c r="AD82" s="241">
        <f>SUM('Dez21'!AH115)</f>
        <v>0</v>
      </c>
      <c r="AE82" s="100">
        <f ca="1">SUM('Dez21'!$AI$117)</f>
        <v>0</v>
      </c>
      <c r="AF82" s="243"/>
      <c r="AG82" s="100"/>
      <c r="AH82" s="104">
        <f>SUM('Dez21'!AJ115)</f>
        <v>0</v>
      </c>
      <c r="AI82" s="119">
        <f ca="1">SUM('Okt21'!$AK$116)</f>
        <v>0</v>
      </c>
      <c r="AJ82" s="104">
        <f>SUM('Dez21'!AL115)</f>
        <v>0</v>
      </c>
      <c r="AK82" s="119">
        <f ca="1">SUM('Okt21'!$AM$116)</f>
        <v>0</v>
      </c>
      <c r="AL82" s="104">
        <f>SUM('Dez21'!AN115)</f>
        <v>2.25</v>
      </c>
      <c r="AM82" s="100">
        <f ca="1">SUM('Dez21'!$AO$117)</f>
        <v>315</v>
      </c>
      <c r="AN82" s="104"/>
      <c r="AO82" s="100"/>
      <c r="AP82" s="104"/>
      <c r="AQ82" s="140"/>
      <c r="AR82" s="243"/>
      <c r="AS82" s="140"/>
      <c r="AT82" s="242"/>
      <c r="AU82" s="100"/>
      <c r="AV82" s="171"/>
      <c r="AW82" s="140"/>
      <c r="AX82" s="140"/>
      <c r="AY82" s="200">
        <f t="shared" ca="1" si="11"/>
        <v>18750.75</v>
      </c>
      <c r="BA82" t="s">
        <v>466</v>
      </c>
    </row>
    <row r="83" spans="1:53" ht="15" customHeight="1">
      <c r="A83" s="209">
        <v>44562</v>
      </c>
      <c r="B83" s="107">
        <f>SUM('Jan22'!F116)</f>
        <v>0</v>
      </c>
      <c r="C83" s="100">
        <f ca="1">SUM('Jan22'!$G$118)</f>
        <v>0</v>
      </c>
      <c r="D83" s="241">
        <f>SUM('Jan22'!H116)</f>
        <v>0</v>
      </c>
      <c r="E83" s="100">
        <f ca="1">SUM('Jan22'!$I$118)</f>
        <v>0</v>
      </c>
      <c r="F83" s="241">
        <f>SUM('Jan22'!J116)</f>
        <v>0</v>
      </c>
      <c r="G83" s="100">
        <f ca="1">SUM('Okt21'!$K$116)</f>
        <v>0</v>
      </c>
      <c r="H83" s="214">
        <f>SUM('Jan22'!L116)</f>
        <v>7</v>
      </c>
      <c r="I83" s="100">
        <f ca="1">SUM('Jan22'!$M$118)</f>
        <v>881</v>
      </c>
      <c r="J83" s="241">
        <f>SUM('Jan22'!N116)</f>
        <v>55.75</v>
      </c>
      <c r="K83" s="100">
        <f ca="1">SUM('Jan22'!$O$118)</f>
        <v>7266</v>
      </c>
      <c r="L83" s="75">
        <f>SUM('Jan22'!P116)</f>
        <v>0</v>
      </c>
      <c r="M83" s="100">
        <f ca="1">SUM('Sep21'!$G$114)</f>
        <v>0</v>
      </c>
      <c r="N83" s="241">
        <f>SUM('Okt21'!R117)</f>
        <v>0</v>
      </c>
      <c r="O83" s="100">
        <f ca="1">SUM(Juli21!$S$112)</f>
        <v>0</v>
      </c>
      <c r="P83" s="241">
        <f>SUM('Okt21'!T117)</f>
        <v>0</v>
      </c>
      <c r="Q83" s="100">
        <f ca="1">SUM(Juli21!$G$112)</f>
        <v>0</v>
      </c>
      <c r="R83" s="241">
        <f>SUM('Jan22'!V116)</f>
        <v>28.5</v>
      </c>
      <c r="S83" s="100">
        <f ca="1">SUM('Jan22'!$W$118)</f>
        <v>2137.5</v>
      </c>
      <c r="T83" s="98">
        <f>SUM('Jan22'!X116)</f>
        <v>72</v>
      </c>
      <c r="U83" s="100">
        <f ca="1">SUM('Jan22'!$Y$118)</f>
        <v>8054.25</v>
      </c>
      <c r="V83" s="241">
        <f>SUM('Jan22'!Z116)</f>
        <v>2.25</v>
      </c>
      <c r="W83" s="100">
        <f ca="1">SUM('Jan22'!$AA$118)</f>
        <v>315</v>
      </c>
      <c r="X83" s="75">
        <f>SUM('Okt21'!AB117)</f>
        <v>0</v>
      </c>
      <c r="Y83" s="100">
        <f>SUM('Aug21'!$AC$114)</f>
        <v>0</v>
      </c>
      <c r="Z83" s="75">
        <f>SUM('Okt21'!AD117)</f>
        <v>0</v>
      </c>
      <c r="AA83" s="100">
        <f ca="1">SUM(Juli21!$U$112)</f>
        <v>0</v>
      </c>
      <c r="AB83" s="241">
        <f>SUM(Dezember20!X116)</f>
        <v>0</v>
      </c>
      <c r="AC83" s="100">
        <f ca="1">SUM(Juli21!$G$112)</f>
        <v>0</v>
      </c>
      <c r="AD83" s="241">
        <f>SUM('Jan22'!AH116)</f>
        <v>0</v>
      </c>
      <c r="AE83" s="100">
        <f ca="1">SUM('Dez21'!$AI$117)</f>
        <v>0</v>
      </c>
      <c r="AF83" s="243"/>
      <c r="AG83" s="100"/>
      <c r="AH83" s="104">
        <f>SUM('Dez21'!AJ116)</f>
        <v>0</v>
      </c>
      <c r="AI83" s="119">
        <f ca="1">SUM('Okt21'!$AK$116)</f>
        <v>0</v>
      </c>
      <c r="AJ83" s="104">
        <f>SUM('Dez21'!AL116)</f>
        <v>0</v>
      </c>
      <c r="AK83" s="119">
        <f ca="1">SUM('Okt21'!$AM$116)</f>
        <v>0</v>
      </c>
      <c r="AL83" s="104">
        <f>SUM('Jan22'!AN116)</f>
        <v>2.25</v>
      </c>
      <c r="AM83" s="100">
        <f ca="1">SUM('Jan22'!$AO$118)</f>
        <v>315</v>
      </c>
      <c r="AN83" s="104"/>
      <c r="AO83" s="100"/>
      <c r="AP83" s="104"/>
      <c r="AQ83" s="140"/>
      <c r="AR83" s="243"/>
      <c r="AS83" s="140"/>
      <c r="AT83" s="242"/>
      <c r="AU83" s="100"/>
      <c r="AV83" s="171"/>
      <c r="AW83" s="140"/>
      <c r="AX83" s="140"/>
      <c r="AY83" s="200">
        <f ca="1">C83+E83+G83+M83+O83+Q83+Y83+AA83+AC83+BC83+AS83+AW83+AE83+S83+I83+AM83+W83+K83+AZ83+U83+AI83+AK83</f>
        <v>18968.75</v>
      </c>
      <c r="AZ83" s="317"/>
      <c r="BA83" t="s">
        <v>466</v>
      </c>
    </row>
    <row r="84" spans="1:53" ht="15" customHeight="1">
      <c r="A84" s="209">
        <v>44593</v>
      </c>
      <c r="B84" s="122">
        <f>SUM('Jan22'!F117)</f>
        <v>0</v>
      </c>
      <c r="C84" s="100">
        <f ca="1">SUM('Feb22'!$G$119)</f>
        <v>0</v>
      </c>
      <c r="D84" s="104">
        <f>SUM('Jan22'!H117)</f>
        <v>0</v>
      </c>
      <c r="E84" s="100">
        <f ca="1">SUM('Jan22'!$G$118)</f>
        <v>0</v>
      </c>
      <c r="F84" s="104">
        <f>SUM('Jan22'!J117)</f>
        <v>0</v>
      </c>
      <c r="G84" s="100">
        <f ca="1">SUM('Okt21'!$K$116)</f>
        <v>0</v>
      </c>
      <c r="H84" s="122">
        <f>SUM('Feb22'!L117)</f>
        <v>3.75</v>
      </c>
      <c r="I84" s="100">
        <f ca="1">SUM('Feb22'!$M$119)</f>
        <v>503</v>
      </c>
      <c r="J84" s="104">
        <f>SUM('Feb22'!N117)</f>
        <v>195.75</v>
      </c>
      <c r="K84" s="100">
        <f ca="1">SUM('Feb22'!$O$119)</f>
        <v>20796</v>
      </c>
      <c r="L84" s="104">
        <f>SUM('Jan22'!P117)</f>
        <v>0</v>
      </c>
      <c r="M84" s="100">
        <f ca="1">SUM('Sep21'!$G$114)</f>
        <v>0</v>
      </c>
      <c r="N84" s="104">
        <f>SUM('Okt21'!R118)</f>
        <v>0</v>
      </c>
      <c r="O84" s="100">
        <f ca="1">SUM(Juli21!$S$112)</f>
        <v>0</v>
      </c>
      <c r="P84" s="104">
        <f>SUM('Okt21'!T118)</f>
        <v>0</v>
      </c>
      <c r="Q84" s="100">
        <f ca="1">SUM(Juli21!$G$112)</f>
        <v>0</v>
      </c>
      <c r="R84" s="104">
        <f>SUM('Feb22'!V117)</f>
        <v>15.75</v>
      </c>
      <c r="S84" s="100">
        <f ca="1">SUM('Feb22'!$W$119)</f>
        <v>1181.25</v>
      </c>
      <c r="T84" s="243">
        <f>SUM('Feb22'!X117)</f>
        <v>37.75</v>
      </c>
      <c r="U84" s="100">
        <f ca="1">SUM('Feb22'!$Y$119)</f>
        <v>4164.25</v>
      </c>
      <c r="V84" s="104">
        <f>SUM('Feb22'!Z117)</f>
        <v>2.5</v>
      </c>
      <c r="W84" s="100">
        <f ca="1">SUM('Feb22'!$AA$119)</f>
        <v>350</v>
      </c>
      <c r="X84" s="104">
        <f>SUM('Okt21'!AB118)</f>
        <v>0</v>
      </c>
      <c r="Y84" s="100">
        <f>SUM('Aug21'!$AC$114)</f>
        <v>0</v>
      </c>
      <c r="Z84" s="104">
        <f>SUM('Okt21'!AD118)</f>
        <v>0</v>
      </c>
      <c r="AA84" s="100">
        <f ca="1">SUM(Juli21!$U$112)</f>
        <v>0</v>
      </c>
      <c r="AB84" s="241">
        <f>SUM(Dezember20!X117)</f>
        <v>0</v>
      </c>
      <c r="AC84" s="100">
        <f ca="1">SUM(Juli21!$G$112)</f>
        <v>0</v>
      </c>
      <c r="AD84" s="104">
        <f>SUM('Feb22'!AH117)</f>
        <v>2.5</v>
      </c>
      <c r="AE84" s="100">
        <f ca="1">SUM('Feb22'!$AI$119)</f>
        <v>310</v>
      </c>
      <c r="AF84" s="243"/>
      <c r="AG84" s="100"/>
      <c r="AH84" s="104">
        <f>SUM('Dez21'!AJ117)</f>
        <v>0</v>
      </c>
      <c r="AI84" s="100">
        <f ca="1">SUM('Okt21'!$AK$116)</f>
        <v>0</v>
      </c>
      <c r="AJ84" s="104">
        <f>SUM('Dez21'!AL117)</f>
        <v>0</v>
      </c>
      <c r="AK84" s="100">
        <f ca="1">SUM('Okt21'!$AM$116)</f>
        <v>0</v>
      </c>
      <c r="AL84" s="104">
        <f>SUM('Feb22'!AN117)</f>
        <v>3.75</v>
      </c>
      <c r="AM84" s="100">
        <f ca="1">SUM('Feb22'!$AO$119)</f>
        <v>485</v>
      </c>
      <c r="AN84" s="104"/>
      <c r="AO84" s="100"/>
      <c r="AP84" s="104"/>
      <c r="AQ84" s="140"/>
      <c r="AR84" s="243"/>
      <c r="AS84" s="100"/>
      <c r="AT84" s="242"/>
      <c r="AU84" s="100"/>
      <c r="AV84" s="171"/>
      <c r="AW84" s="140"/>
      <c r="AX84" s="140"/>
      <c r="AY84" s="200">
        <f t="shared" ref="AY84:AY94" ca="1" si="12">C84+E84+G84+M84+O84+Q84+Y84+AA84+AC84+BC84+AS84+AW84+AE84+S84+I84+AM84+W84+K84+AZ84+U84+AI84+AK84</f>
        <v>27789.5</v>
      </c>
      <c r="BA84" t="s">
        <v>466</v>
      </c>
    </row>
    <row r="85" spans="1:53" ht="15" customHeight="1">
      <c r="A85" s="209">
        <v>44621</v>
      </c>
      <c r="B85" s="107">
        <f>SUM(März22!F117)</f>
        <v>0</v>
      </c>
      <c r="C85" s="100">
        <f ca="1">SUM(März22!$G$119)</f>
        <v>0</v>
      </c>
      <c r="D85" s="104">
        <f>SUM(März22!H117)</f>
        <v>0</v>
      </c>
      <c r="E85" s="100">
        <f ca="1">SUM(März22!$I$119)</f>
        <v>0</v>
      </c>
      <c r="F85" s="104">
        <f>SUM(März22!J117)</f>
        <v>0</v>
      </c>
      <c r="G85" s="100">
        <f ca="1">SUM(März22!$K$119)</f>
        <v>0</v>
      </c>
      <c r="H85" s="122">
        <f>SUM(März22!L117)</f>
        <v>18</v>
      </c>
      <c r="I85" s="100">
        <f ca="1">SUM(März22!$M$119)</f>
        <v>1443</v>
      </c>
      <c r="J85" s="104">
        <f>SUM(März22!N117)</f>
        <v>226.5</v>
      </c>
      <c r="K85" s="100">
        <f ca="1">SUM(März22!$O$119)</f>
        <v>23143.25</v>
      </c>
      <c r="L85" s="104">
        <f>SUM(März22!P117)</f>
        <v>0</v>
      </c>
      <c r="M85" s="100">
        <f ca="1">SUM(März22!$Q$119)</f>
        <v>0</v>
      </c>
      <c r="N85" s="104">
        <f>SUM(März22!R117)</f>
        <v>0</v>
      </c>
      <c r="O85" s="100">
        <f ca="1">SUM(März22!$S$119)</f>
        <v>0</v>
      </c>
      <c r="P85" s="104">
        <f>SUM(März22!T117)</f>
        <v>0</v>
      </c>
      <c r="Q85" s="100">
        <f ca="1">SUM(März22!$U$119)</f>
        <v>0</v>
      </c>
      <c r="R85" s="104">
        <f>SUM(März22!V117)</f>
        <v>41</v>
      </c>
      <c r="S85" s="100">
        <f ca="1">SUM(März22!$W$119)</f>
        <v>3690.25</v>
      </c>
      <c r="T85" s="243">
        <f>SUM(März22!X117)</f>
        <v>0</v>
      </c>
      <c r="U85" s="100">
        <f ca="1">SUM(März22!$Y$119)</f>
        <v>0</v>
      </c>
      <c r="V85" s="104">
        <f>SUM(März22!Z117)</f>
        <v>2.75</v>
      </c>
      <c r="W85" s="100">
        <f ca="1">SUM(März22!$AA$119)</f>
        <v>385</v>
      </c>
      <c r="X85" s="104">
        <f>SUM(März22!AB117)</f>
        <v>0</v>
      </c>
      <c r="Y85" s="100">
        <f ca="1">SUM(März22!$AC$119)</f>
        <v>0</v>
      </c>
      <c r="Z85" s="104">
        <f>SUM(März22!AD117)</f>
        <v>0</v>
      </c>
      <c r="AA85" s="100">
        <f ca="1">SUM(Juli21!$U$112)</f>
        <v>0</v>
      </c>
      <c r="AB85" s="241">
        <f>SUM(Dezember20!X118)</f>
        <v>0</v>
      </c>
      <c r="AC85" s="100">
        <f ca="1">SUM(März22!$AG$119)</f>
        <v>0</v>
      </c>
      <c r="AD85" s="104">
        <f>SUM(März22!AH117)</f>
        <v>32</v>
      </c>
      <c r="AE85" s="100">
        <f ca="1">SUM(März22!$AI$119)</f>
        <v>3020</v>
      </c>
      <c r="AF85" s="243"/>
      <c r="AG85" s="100"/>
      <c r="AH85" s="104">
        <f>SUM(März22!AJ117)</f>
        <v>0</v>
      </c>
      <c r="AI85" s="100">
        <f ca="1">SUM(März22!$AK$119)</f>
        <v>0</v>
      </c>
      <c r="AJ85" s="104">
        <f>SUM(März22!AL117)</f>
        <v>0</v>
      </c>
      <c r="AK85" s="100">
        <f ca="1">SUM(März22!$AM$119)</f>
        <v>0</v>
      </c>
      <c r="AL85" s="104">
        <f>SUM(März22!AN117)</f>
        <v>3</v>
      </c>
      <c r="AM85" s="100">
        <f ca="1">SUM(März22!$AO$119)</f>
        <v>420</v>
      </c>
      <c r="AN85" s="104"/>
      <c r="AO85" s="100"/>
      <c r="AP85" s="104"/>
      <c r="AQ85" s="140"/>
      <c r="AR85" s="243"/>
      <c r="AS85" s="100"/>
      <c r="AT85" s="242"/>
      <c r="AU85" s="100"/>
      <c r="AV85" s="171"/>
      <c r="AW85" s="140"/>
      <c r="AX85" s="140"/>
      <c r="AY85" s="200">
        <f t="shared" ca="1" si="12"/>
        <v>32101.5</v>
      </c>
      <c r="BA85" t="s">
        <v>466</v>
      </c>
    </row>
    <row r="86" spans="1:53" ht="15" customHeight="1">
      <c r="A86" s="300">
        <v>44652</v>
      </c>
      <c r="B86" s="122">
        <f>SUM(April22!F118)</f>
        <v>0</v>
      </c>
      <c r="C86" s="100">
        <f ca="1">SUM(März22!$G$119)</f>
        <v>0</v>
      </c>
      <c r="D86" s="104">
        <f>SUM(März22!H118)</f>
        <v>0</v>
      </c>
      <c r="E86" s="100">
        <f ca="1">SUM(März22!$I$119)</f>
        <v>0</v>
      </c>
      <c r="F86" s="104">
        <f>SUM(April22!J118)</f>
        <v>0</v>
      </c>
      <c r="G86" s="100">
        <f ca="1">SUM(März22!$K$119)</f>
        <v>0</v>
      </c>
      <c r="H86" s="104">
        <f>SUM(April22!L118)</f>
        <v>150.25</v>
      </c>
      <c r="I86" s="100">
        <f ca="1">SUM(April22!$M$120)</f>
        <v>9540</v>
      </c>
      <c r="J86" s="104">
        <f>SUM(April22!N118)</f>
        <v>161</v>
      </c>
      <c r="K86" s="100">
        <f ca="1">SUM(April22!$O$120)</f>
        <v>14340</v>
      </c>
      <c r="L86" s="104">
        <f>SUM(März22!P118)</f>
        <v>0</v>
      </c>
      <c r="M86" s="100">
        <f ca="1">SUM(März22!$Q$119)</f>
        <v>0</v>
      </c>
      <c r="N86" s="104">
        <f>SUM(März22!R118)</f>
        <v>0</v>
      </c>
      <c r="O86" s="100">
        <f ca="1">SUM(März22!$S$119)</f>
        <v>0</v>
      </c>
      <c r="P86" s="104">
        <f>SUM(März22!T118)</f>
        <v>0</v>
      </c>
      <c r="Q86" s="100">
        <f ca="1">SUM(März22!$U$119)</f>
        <v>0</v>
      </c>
      <c r="R86" s="104">
        <f>SUM(März22!V118)</f>
        <v>0</v>
      </c>
      <c r="S86" s="100"/>
      <c r="T86" s="243">
        <f>SUM(März22!X118)</f>
        <v>0</v>
      </c>
      <c r="U86" s="100">
        <f ca="1">SUM(März22!$Y$119)</f>
        <v>0</v>
      </c>
      <c r="V86" s="104">
        <f>SUM(März22!Z118)</f>
        <v>0</v>
      </c>
      <c r="W86" s="100"/>
      <c r="X86" s="104">
        <f>SUM(März22!AB118)</f>
        <v>0</v>
      </c>
      <c r="Y86" s="100">
        <f ca="1">SUM(März22!$AC$119)</f>
        <v>0</v>
      </c>
      <c r="Z86" s="104">
        <f>SUM(März22!AD118)</f>
        <v>0</v>
      </c>
      <c r="AA86" s="100">
        <f ca="1">SUM(Juli21!$U$112)</f>
        <v>0</v>
      </c>
      <c r="AB86" s="104">
        <f>SUM(März22!AF118)</f>
        <v>0</v>
      </c>
      <c r="AC86" s="100">
        <f ca="1">SUM(März22!$AG$119)</f>
        <v>0</v>
      </c>
      <c r="AD86" s="104">
        <f>SUM(April22!AH118)</f>
        <v>3.5</v>
      </c>
      <c r="AE86" s="100">
        <f ca="1">SUM(April22!$AI$120)</f>
        <v>350</v>
      </c>
      <c r="AF86" s="243"/>
      <c r="AG86" s="100"/>
      <c r="AH86" s="104">
        <f>SUM(März22!AJ118)</f>
        <v>0</v>
      </c>
      <c r="AI86" s="100">
        <f ca="1">SUM(März22!$AK$119)</f>
        <v>0</v>
      </c>
      <c r="AJ86" s="104">
        <f>SUM(März22!AL118)</f>
        <v>0</v>
      </c>
      <c r="AK86" s="100">
        <f ca="1">SUM(März22!$AM$119)</f>
        <v>0</v>
      </c>
      <c r="AL86" s="104">
        <f>SUM(März22!AN118)</f>
        <v>0</v>
      </c>
      <c r="AM86" s="100"/>
      <c r="AN86" s="104"/>
      <c r="AO86" s="100"/>
      <c r="AP86" s="104"/>
      <c r="AQ86" s="140"/>
      <c r="AR86" s="243"/>
      <c r="AS86" s="100"/>
      <c r="AT86" s="100"/>
      <c r="AU86" s="100"/>
      <c r="AV86" s="104"/>
      <c r="AW86" s="100"/>
      <c r="AX86" s="100"/>
      <c r="AY86" s="200">
        <f t="shared" ca="1" si="12"/>
        <v>24230</v>
      </c>
      <c r="BA86" t="s">
        <v>466</v>
      </c>
    </row>
    <row r="87" spans="1:53" ht="15" customHeight="1">
      <c r="A87" s="209">
        <v>44682</v>
      </c>
      <c r="B87" s="122">
        <f>SUM('Mai22'!F118)</f>
        <v>0</v>
      </c>
      <c r="C87" s="140">
        <f ca="1">SUM(März22!$G$119)</f>
        <v>0</v>
      </c>
      <c r="D87" s="104">
        <f>SUM(März22!H119)</f>
        <v>0</v>
      </c>
      <c r="E87" s="140">
        <f ca="1">SUM(März22!$I$119)</f>
        <v>0</v>
      </c>
      <c r="F87" s="104">
        <f>SUM(April22!J119)</f>
        <v>0</v>
      </c>
      <c r="G87" s="242">
        <f ca="1">SUM(März22!$K$119)</f>
        <v>0</v>
      </c>
      <c r="H87" s="75">
        <f>SUM('Mai22'!L118)</f>
        <v>82</v>
      </c>
      <c r="I87" s="100">
        <f ca="1">SUM('Mai22'!$M$120)</f>
        <v>5440</v>
      </c>
      <c r="J87" s="241">
        <f>SUM('Mai22'!N118)</f>
        <v>200.75</v>
      </c>
      <c r="K87" s="100">
        <f ca="1">SUM('Mai22'!$O$120)</f>
        <v>19099.5</v>
      </c>
      <c r="L87" s="104">
        <f>SUM(März22!P119)</f>
        <v>0</v>
      </c>
      <c r="M87" s="140">
        <f ca="1">SUM(März22!$Q$119)</f>
        <v>0</v>
      </c>
      <c r="N87" s="104">
        <f>SUM(März22!R119)</f>
        <v>0</v>
      </c>
      <c r="O87" s="140">
        <f ca="1">SUM(März22!$S$119)</f>
        <v>0</v>
      </c>
      <c r="P87" s="241">
        <f>SUM(März22!T119)</f>
        <v>0</v>
      </c>
      <c r="Q87" s="100">
        <f ca="1">SUM(März22!$U$119)</f>
        <v>0</v>
      </c>
      <c r="R87" s="241">
        <f>SUM('Mai22'!V118)</f>
        <v>1</v>
      </c>
      <c r="S87" s="100">
        <f ca="1">SUM('Mai22'!$W$120)</f>
        <v>140</v>
      </c>
      <c r="T87" s="98">
        <f>SUM(März22!X119)</f>
        <v>0</v>
      </c>
      <c r="U87" s="100">
        <f ca="1">SUM(März22!$Y$119)</f>
        <v>0</v>
      </c>
      <c r="V87" s="241">
        <f>SUM(März22!Z119)</f>
        <v>0</v>
      </c>
      <c r="W87" s="100"/>
      <c r="X87" s="104">
        <f>SUM(März22!AB119)</f>
        <v>0</v>
      </c>
      <c r="Y87" s="140">
        <f ca="1">SUM(März22!$AC$119)</f>
        <v>0</v>
      </c>
      <c r="Z87" s="104">
        <f>SUM(März22!AD119)</f>
        <v>0</v>
      </c>
      <c r="AA87" s="100">
        <f ca="1">SUM(Juli21!$U$112)</f>
        <v>0</v>
      </c>
      <c r="AB87" s="104">
        <f>SUM(März22!AF119)</f>
        <v>0</v>
      </c>
      <c r="AC87" s="140">
        <f ca="1">SUM(März22!$AG$119)</f>
        <v>0</v>
      </c>
      <c r="AD87" s="241">
        <f>SUM(April22!AH119)</f>
        <v>0</v>
      </c>
      <c r="AE87" s="100">
        <v>0</v>
      </c>
      <c r="AF87" s="243"/>
      <c r="AG87" s="100"/>
      <c r="AH87" s="104">
        <f>SUM(März22!AJ119)</f>
        <v>0</v>
      </c>
      <c r="AI87" s="100">
        <f ca="1">SUM(März22!$AK$119)</f>
        <v>0</v>
      </c>
      <c r="AJ87" s="104">
        <f>SUM(März22!AL119)</f>
        <v>0</v>
      </c>
      <c r="AK87" s="100">
        <f ca="1">SUM(März22!$AM$119)</f>
        <v>0</v>
      </c>
      <c r="AL87" s="104">
        <f>SUM(März22!AN119)</f>
        <v>0</v>
      </c>
      <c r="AM87" s="100"/>
      <c r="AN87" s="104"/>
      <c r="AO87" s="100"/>
      <c r="AP87" s="104"/>
      <c r="AQ87" s="140"/>
      <c r="AR87" s="243"/>
      <c r="AS87" s="140"/>
      <c r="AT87" s="242"/>
      <c r="AU87" s="100"/>
      <c r="AV87" s="171"/>
      <c r="AW87" s="140"/>
      <c r="AX87" s="140"/>
      <c r="AY87" s="200">
        <f t="shared" ca="1" si="12"/>
        <v>24679.5</v>
      </c>
      <c r="BA87" t="s">
        <v>466</v>
      </c>
    </row>
    <row r="88" spans="1:53" ht="15" customHeight="1">
      <c r="A88" s="209">
        <v>44713</v>
      </c>
      <c r="B88" s="122">
        <f>SUM('Mai22'!F119)</f>
        <v>0</v>
      </c>
      <c r="C88" s="140">
        <f ca="1">SUM(März22!$G$119)</f>
        <v>0</v>
      </c>
      <c r="D88" s="104">
        <f>SUM(März22!H120)</f>
        <v>0</v>
      </c>
      <c r="E88" s="140">
        <f ca="1">SUM(März22!$I$119)</f>
        <v>0</v>
      </c>
      <c r="F88" s="104">
        <f>SUM(April22!J120)</f>
        <v>0</v>
      </c>
      <c r="G88" s="242">
        <f ca="1">SUM(März22!$K$119)</f>
        <v>0</v>
      </c>
      <c r="H88" s="75">
        <f>SUM(Juni22!L121)</f>
        <v>148.5</v>
      </c>
      <c r="I88" s="100">
        <f ca="1">SUM(Juni22!$M$123)</f>
        <v>8809.75</v>
      </c>
      <c r="J88" s="241">
        <f>SUM(Juni22!N121)</f>
        <v>210.5</v>
      </c>
      <c r="K88" s="100">
        <f ca="1">SUM(Juni22!$O$123)</f>
        <v>19604</v>
      </c>
      <c r="L88" s="104">
        <f>SUM(März22!P120)</f>
        <v>0</v>
      </c>
      <c r="M88" s="140">
        <f ca="1">SUM(März22!$Q$119)</f>
        <v>0</v>
      </c>
      <c r="N88" s="104">
        <f>SUM(März22!R120)</f>
        <v>0</v>
      </c>
      <c r="O88" s="140">
        <f ca="1">SUM(März22!$S$119)</f>
        <v>0</v>
      </c>
      <c r="P88" s="241">
        <f>SUM(März22!T120)</f>
        <v>0</v>
      </c>
      <c r="Q88" s="100">
        <f ca="1">SUM(März22!$U$119)</f>
        <v>0</v>
      </c>
      <c r="R88" s="241">
        <f>SUM(Juni22!V121)</f>
        <v>25</v>
      </c>
      <c r="S88" s="100">
        <f ca="1">SUM(Juni22!$W$123)</f>
        <v>2057.75</v>
      </c>
      <c r="T88" s="98">
        <f>SUM(Juni22!X121)</f>
        <v>9</v>
      </c>
      <c r="U88" s="100">
        <f ca="1">SUM(Juni22!$Y$123)</f>
        <v>1029.75</v>
      </c>
      <c r="V88" s="241">
        <f>SUM(Juni22!Z121)</f>
        <v>1</v>
      </c>
      <c r="W88" s="100">
        <f ca="1">SUM(Juni22!$AA$123)</f>
        <v>140</v>
      </c>
      <c r="X88" s="104">
        <f>SUM(März22!AB120)</f>
        <v>0</v>
      </c>
      <c r="Y88" s="140">
        <f ca="1">SUM(März22!$AC$119)</f>
        <v>0</v>
      </c>
      <c r="Z88" s="104">
        <f>SUM(März22!AD120)</f>
        <v>0</v>
      </c>
      <c r="AA88" s="140">
        <f ca="1">SUM(März22!$AE$119)</f>
        <v>0</v>
      </c>
      <c r="AB88" s="104">
        <f>SUM(März22!AF120)</f>
        <v>0</v>
      </c>
      <c r="AC88" s="140">
        <f ca="1">SUM(März22!$AG$119)</f>
        <v>0</v>
      </c>
      <c r="AD88" s="241">
        <f>SUM(Juni22!AH121)</f>
        <v>0</v>
      </c>
      <c r="AE88" s="100">
        <f ca="1">SUM(Juni22!$AI$123)</f>
        <v>0</v>
      </c>
      <c r="AF88" s="243"/>
      <c r="AG88" s="100"/>
      <c r="AH88" s="104">
        <f>SUM(März22!AJ120)</f>
        <v>0</v>
      </c>
      <c r="AI88" s="100">
        <f ca="1">SUM(März22!$AK$119)</f>
        <v>0</v>
      </c>
      <c r="AJ88" s="104">
        <f>SUM(Juni22!AL121)</f>
        <v>31.5</v>
      </c>
      <c r="AK88" s="100">
        <f ca="1">SUM(Juni22!$AM$123)</f>
        <v>3213</v>
      </c>
      <c r="AL88" s="104">
        <f>SUM(Juni22!AN121)</f>
        <v>1</v>
      </c>
      <c r="AM88" s="100">
        <f ca="1">SUM(Juni22!$AO$123)</f>
        <v>140</v>
      </c>
      <c r="AN88" s="104"/>
      <c r="AO88" s="100"/>
      <c r="AP88" s="104"/>
      <c r="AQ88" s="140"/>
      <c r="AR88" s="243"/>
      <c r="AS88" s="140"/>
      <c r="AT88" s="242"/>
      <c r="AU88" s="100"/>
      <c r="AV88" s="171"/>
      <c r="AW88" s="140"/>
      <c r="AX88" s="140"/>
      <c r="AY88" s="200">
        <f t="shared" ca="1" si="12"/>
        <v>34994.25</v>
      </c>
      <c r="BA88" t="s">
        <v>466</v>
      </c>
    </row>
    <row r="89" spans="1:53" ht="15" customHeight="1">
      <c r="A89" s="209">
        <v>44743</v>
      </c>
      <c r="B89" s="122">
        <f>SUM(Juli22!F121)</f>
        <v>0</v>
      </c>
      <c r="C89" s="140">
        <f ca="1">SUM(Juli22!$G$123)</f>
        <v>0</v>
      </c>
      <c r="D89" s="104">
        <f>SUM(Juli22!H121)</f>
        <v>0</v>
      </c>
      <c r="E89" s="140">
        <f ca="1">SUM(Juli22!$I$123)</f>
        <v>0</v>
      </c>
      <c r="F89" s="104">
        <f>SUM(Juli22!J121)</f>
        <v>0</v>
      </c>
      <c r="G89" s="242">
        <f ca="1">SUM(Juli22!$K$123)</f>
        <v>0</v>
      </c>
      <c r="H89" s="75">
        <f>SUM(Juli22!L121)</f>
        <v>85</v>
      </c>
      <c r="I89" s="100">
        <f ca="1">SUM(Juli22!$M$123)</f>
        <v>6597.5</v>
      </c>
      <c r="J89" s="241">
        <f>SUM(Juli22!N121)</f>
        <v>193.25</v>
      </c>
      <c r="K89" s="100">
        <f ca="1">SUM(Juli22!$O$123)</f>
        <v>17505.25</v>
      </c>
      <c r="L89" s="104">
        <f>SUM(Juli22!P121)</f>
        <v>0</v>
      </c>
      <c r="M89" s="140">
        <f ca="1">SUM(Juli22!$Q$123)</f>
        <v>0</v>
      </c>
      <c r="N89" s="104">
        <f>SUM(Juli22!R121)</f>
        <v>0</v>
      </c>
      <c r="O89" s="140">
        <f ca="1">SUM(Juli22!$S$123)</f>
        <v>0</v>
      </c>
      <c r="P89" s="241">
        <f>SUM(Juli22!T121)</f>
        <v>0</v>
      </c>
      <c r="Q89" s="100">
        <f ca="1">SUM(Juli22!$U$123)</f>
        <v>0</v>
      </c>
      <c r="R89" s="241">
        <f>SUM(Juli22!V121)</f>
        <v>67.25</v>
      </c>
      <c r="S89" s="100">
        <f ca="1">SUM(Juli22!$W$123)</f>
        <v>5129.75</v>
      </c>
      <c r="T89" s="98">
        <f>SUM(Juli22!X121)</f>
        <v>11</v>
      </c>
      <c r="U89" s="100">
        <f ca="1">SUM(Juli22!$Y$123)</f>
        <v>1298</v>
      </c>
      <c r="V89" s="241">
        <f>SUM(Juli22!Z121)</f>
        <v>0</v>
      </c>
      <c r="W89" s="100">
        <f>SUM(Juli22!$AA$123)</f>
        <v>0</v>
      </c>
      <c r="X89" s="104">
        <f>SUM(Juli22!AB121)</f>
        <v>0</v>
      </c>
      <c r="Y89" s="140">
        <f ca="1">SUM(Juli22!$AC$123)</f>
        <v>0</v>
      </c>
      <c r="Z89" s="104">
        <f>SUM(Juli22!AD121)</f>
        <v>0</v>
      </c>
      <c r="AA89" s="140">
        <f ca="1">SUM(Juli22!$AE$123)</f>
        <v>0</v>
      </c>
      <c r="AB89" s="104">
        <f>SUM(Juli22!AF121)</f>
        <v>0</v>
      </c>
      <c r="AC89" s="140">
        <f ca="1">SUM(Juli22!$AG$123)</f>
        <v>0</v>
      </c>
      <c r="AD89" s="104">
        <f>SUM(Juli22!AH121)</f>
        <v>91.75</v>
      </c>
      <c r="AE89" s="140">
        <f ca="1">SUM(Juli22!$AI$123)</f>
        <v>5975</v>
      </c>
      <c r="AF89" s="243"/>
      <c r="AG89" s="100"/>
      <c r="AH89" s="104">
        <f>SUM(Juli22!AJ121)</f>
        <v>0</v>
      </c>
      <c r="AI89" s="100">
        <f ca="1">SUM(Juli22!$AK$123)</f>
        <v>0</v>
      </c>
      <c r="AJ89" s="104">
        <f>SUM(Juli22!AL121)</f>
        <v>0</v>
      </c>
      <c r="AK89" s="100">
        <f ca="1">SUM(Juli22!$AM$123)</f>
        <v>0</v>
      </c>
      <c r="AL89" s="104">
        <f>SUM(Juli22!AN121)</f>
        <v>0</v>
      </c>
      <c r="AM89" s="100">
        <f ca="1">SUM(Juli22!$AO$123)</f>
        <v>0</v>
      </c>
      <c r="AN89" s="104"/>
      <c r="AO89" s="100"/>
      <c r="AP89" s="104"/>
      <c r="AQ89" s="140"/>
      <c r="AR89" s="243"/>
      <c r="AS89" s="140"/>
      <c r="AT89" s="242"/>
      <c r="AU89" s="100"/>
      <c r="AV89" s="171"/>
      <c r="AW89" s="140"/>
      <c r="AX89" s="140"/>
      <c r="AY89" s="200">
        <f t="shared" ca="1" si="12"/>
        <v>36505.5</v>
      </c>
      <c r="BA89" t="s">
        <v>466</v>
      </c>
    </row>
    <row r="90" spans="1:53" ht="15" customHeight="1">
      <c r="A90" s="209">
        <v>44774</v>
      </c>
      <c r="B90" s="122">
        <f>SUM(August22!F122)</f>
        <v>0</v>
      </c>
      <c r="C90" s="140">
        <f ca="1">SUM(August22!$G$124)</f>
        <v>0</v>
      </c>
      <c r="D90" s="104">
        <f>SUM(August22!H122)</f>
        <v>0</v>
      </c>
      <c r="E90" s="140">
        <f ca="1">SUM(August22!$I$124)</f>
        <v>0</v>
      </c>
      <c r="F90" s="104">
        <f>SUM(August22!J122)</f>
        <v>0</v>
      </c>
      <c r="G90" s="242">
        <f ca="1">SUM(August22!$K$124)</f>
        <v>0</v>
      </c>
      <c r="H90" s="75">
        <f>SUM(August22!L122)</f>
        <v>0</v>
      </c>
      <c r="I90" s="100">
        <f ca="1">SUM(August22!$M$124)</f>
        <v>0</v>
      </c>
      <c r="J90" s="241">
        <f>SUM(August22!N122)</f>
        <v>248.25</v>
      </c>
      <c r="K90" s="100">
        <f ca="1">SUM(August22!$O$124)</f>
        <v>24122.25</v>
      </c>
      <c r="L90" s="104">
        <f>SUM(August22!P122)</f>
        <v>0</v>
      </c>
      <c r="M90" s="140">
        <f ca="1">SUM(August22!$Q$124)</f>
        <v>0</v>
      </c>
      <c r="N90" s="104">
        <f>SUM(August22!R122)</f>
        <v>0</v>
      </c>
      <c r="O90" s="140">
        <f ca="1">SUM(August22!$S$124)</f>
        <v>0</v>
      </c>
      <c r="P90" s="241">
        <f>SUM(August22!T122)</f>
        <v>0</v>
      </c>
      <c r="Q90" s="100">
        <f ca="1">SUM(August22!$U$124)</f>
        <v>0</v>
      </c>
      <c r="R90" s="241">
        <f>SUM(August22!V122)</f>
        <v>0</v>
      </c>
      <c r="S90" s="100">
        <f ca="1">SUM(August22!$W$124)</f>
        <v>0</v>
      </c>
      <c r="T90" s="98">
        <f>SUM(August22!X122)</f>
        <v>0.5</v>
      </c>
      <c r="U90" s="100">
        <f ca="1">SUM(August22!$Y$124)</f>
        <v>59</v>
      </c>
      <c r="V90" s="241">
        <f>SUM(August22!Z122)</f>
        <v>1.25</v>
      </c>
      <c r="W90" s="100">
        <f ca="1">SUM(August22!$AA$124)</f>
        <v>155</v>
      </c>
      <c r="X90" s="104">
        <f>SUM(August22!AB122)</f>
        <v>0</v>
      </c>
      <c r="Y90" s="140">
        <f ca="1">SUM(August22!$AC$124)</f>
        <v>0</v>
      </c>
      <c r="Z90" s="104">
        <f>SUM(August22!AD122)</f>
        <v>0</v>
      </c>
      <c r="AA90" s="140">
        <f ca="1">SUM(August22!$AE$124)</f>
        <v>0</v>
      </c>
      <c r="AB90" s="104">
        <f>SUM(August22!AF122)</f>
        <v>0</v>
      </c>
      <c r="AC90" s="140">
        <f ca="1">SUM(August22!$AG$124)</f>
        <v>0</v>
      </c>
      <c r="AD90" s="104">
        <f>SUM(August22!AH122)</f>
        <v>58</v>
      </c>
      <c r="AE90" s="140">
        <f ca="1">SUM(August22!$AI$124)</f>
        <v>4440</v>
      </c>
      <c r="AF90" s="243"/>
      <c r="AG90" s="100"/>
      <c r="AH90" s="104">
        <f>SUM(August22!AJ122)</f>
        <v>63.5</v>
      </c>
      <c r="AI90" s="100">
        <f ca="1">SUM(August22!$AK$124)</f>
        <v>3890</v>
      </c>
      <c r="AJ90" s="104">
        <f>SUM(August22!AL122)</f>
        <v>23</v>
      </c>
      <c r="AK90" s="100">
        <f ca="1">SUM(August22!$AM$124)</f>
        <v>2714</v>
      </c>
      <c r="AL90" s="104">
        <f>SUM(August22!AN122)</f>
        <v>1.75</v>
      </c>
      <c r="AM90" s="100">
        <f ca="1">SUM(August22!$AO$124)</f>
        <v>215</v>
      </c>
      <c r="AN90" s="104"/>
      <c r="AO90" s="100"/>
      <c r="AP90" s="104"/>
      <c r="AQ90" s="140"/>
      <c r="AR90" s="243"/>
      <c r="AS90" s="140"/>
      <c r="AT90" s="242"/>
      <c r="AU90" s="100"/>
      <c r="AV90" s="171"/>
      <c r="AW90" s="140"/>
      <c r="AX90" s="140"/>
      <c r="AY90" s="200">
        <f t="shared" ca="1" si="12"/>
        <v>35595.25</v>
      </c>
      <c r="AZ90" s="312"/>
      <c r="BA90" t="s">
        <v>466</v>
      </c>
    </row>
    <row r="91" spans="1:53" ht="15" customHeight="1">
      <c r="A91" s="209">
        <v>44805</v>
      </c>
      <c r="B91" s="122">
        <f>SUM(September22!F124)</f>
        <v>0</v>
      </c>
      <c r="C91" s="140">
        <f ca="1">SUM(September22!$G$126)</f>
        <v>0</v>
      </c>
      <c r="D91" s="104">
        <f>SUM(September22!H124)</f>
        <v>0</v>
      </c>
      <c r="E91" s="140">
        <f ca="1">SUM(August22!$I$124)</f>
        <v>0</v>
      </c>
      <c r="F91" s="104">
        <f>SUM(September22!J124)</f>
        <v>0</v>
      </c>
      <c r="G91" s="242">
        <f ca="1">SUM(August22!$K$124)</f>
        <v>0</v>
      </c>
      <c r="H91" s="75">
        <f>SUM(September22!L124)</f>
        <v>58</v>
      </c>
      <c r="I91" s="100">
        <f ca="1">SUM(September22!$M$126)</f>
        <v>3480</v>
      </c>
      <c r="J91" s="241">
        <f>SUM(September22!N124)</f>
        <v>246.75</v>
      </c>
      <c r="K91" s="100">
        <f ca="1">SUM(September22!$O$126)</f>
        <v>23871.75</v>
      </c>
      <c r="L91" s="104">
        <f>SUM(August22!P123)</f>
        <v>0</v>
      </c>
      <c r="M91" s="140">
        <f ca="1">SUM(August22!$Q$124)</f>
        <v>0</v>
      </c>
      <c r="N91" s="104">
        <f>SUM(August22!R123)</f>
        <v>0</v>
      </c>
      <c r="O91" s="140">
        <f ca="1">SUM(August22!$S$124)</f>
        <v>0</v>
      </c>
      <c r="P91" s="241">
        <f>SUM(August22!T123)</f>
        <v>0</v>
      </c>
      <c r="Q91" s="100">
        <f ca="1">SUM(August22!$U$124)</f>
        <v>0</v>
      </c>
      <c r="R91" s="241">
        <f>SUM(September22!V124)</f>
        <v>62</v>
      </c>
      <c r="S91" s="100">
        <f ca="1">SUM(September22!$W$126)</f>
        <v>4746.75</v>
      </c>
      <c r="T91" s="98">
        <f>SUM(September22!X124)</f>
        <v>5.5</v>
      </c>
      <c r="U91" s="100">
        <f ca="1">SUM(September22!$Y$126)</f>
        <v>649</v>
      </c>
      <c r="V91" s="241">
        <f>SUM(September22!Z124)</f>
        <v>2</v>
      </c>
      <c r="W91" s="100">
        <f ca="1">SUM(September22!$AA$126)</f>
        <v>280</v>
      </c>
      <c r="X91" s="104">
        <f>SUM(August22!AB123)</f>
        <v>0</v>
      </c>
      <c r="Y91" s="140">
        <f ca="1">SUM(September22!$G$126)</f>
        <v>0</v>
      </c>
      <c r="Z91" s="104">
        <f>SUM(September22!AD124)</f>
        <v>0</v>
      </c>
      <c r="AA91" s="140">
        <f ca="1">SUM(August22!$U$124)</f>
        <v>0</v>
      </c>
      <c r="AB91" s="104">
        <f>SUM(September22!V124)</f>
        <v>62</v>
      </c>
      <c r="AC91" s="140">
        <f ca="1">SUM(August22!$AG$124)</f>
        <v>0</v>
      </c>
      <c r="AD91" s="104">
        <f>SUM(September22!AH124)</f>
        <v>17</v>
      </c>
      <c r="AE91" s="140">
        <f ca="1">SUM(September22!$AI$126)</f>
        <v>2300</v>
      </c>
      <c r="AF91" s="243"/>
      <c r="AG91" s="100"/>
      <c r="AH91" s="104">
        <f>SUM(September22!AJ124)</f>
        <v>8.5</v>
      </c>
      <c r="AI91" s="100">
        <f ca="1">SUM(September22!$AK$126)</f>
        <v>510</v>
      </c>
      <c r="AJ91" s="104">
        <f>SUM(September22!AL124)</f>
        <v>27.5</v>
      </c>
      <c r="AK91" s="100">
        <f ca="1">SUM(September22!$AM$126)</f>
        <v>3410</v>
      </c>
      <c r="AL91" s="104">
        <f>SUM(September22!AN124)</f>
        <v>2.25</v>
      </c>
      <c r="AM91" s="100">
        <f ca="1">SUM(September22!$AO$126)</f>
        <v>315</v>
      </c>
      <c r="AN91" s="104"/>
      <c r="AO91" s="100"/>
      <c r="AP91" s="104"/>
      <c r="AQ91" s="140"/>
      <c r="AR91" s="243"/>
      <c r="AS91" s="140"/>
      <c r="AT91" s="242"/>
      <c r="AU91" s="100"/>
      <c r="AV91" s="171"/>
      <c r="AW91" s="140"/>
      <c r="AX91" s="140"/>
      <c r="AY91" s="200">
        <f t="shared" ca="1" si="12"/>
        <v>39562.5</v>
      </c>
      <c r="AZ91" s="312"/>
      <c r="BA91" t="s">
        <v>466</v>
      </c>
    </row>
    <row r="92" spans="1:53" ht="15" customHeight="1">
      <c r="A92" s="209">
        <v>44835</v>
      </c>
      <c r="B92" s="122">
        <f>SUM(Oktober22!F125)</f>
        <v>0</v>
      </c>
      <c r="C92" s="140">
        <f>SUM(Oktober22!$G$126)</f>
        <v>0</v>
      </c>
      <c r="D92" s="104">
        <f>SUM(Oktober22!H125)</f>
        <v>0</v>
      </c>
      <c r="E92" s="140">
        <f ca="1">SUM(Oktober22!$I$127)</f>
        <v>0</v>
      </c>
      <c r="F92" s="104">
        <f ca="1">SUM(Oktober22!I25)</f>
        <v>0</v>
      </c>
      <c r="G92" s="242">
        <f ca="1">SUM(Oktober22!$G$127)</f>
        <v>0</v>
      </c>
      <c r="H92" s="75">
        <f>SUM(Oktober22!L125)</f>
        <v>9.75</v>
      </c>
      <c r="I92" s="100">
        <f ca="1">SUM(Oktober22!$M$127)</f>
        <v>643</v>
      </c>
      <c r="J92" s="241">
        <f>SUM(Oktober22!N125)</f>
        <v>185.25</v>
      </c>
      <c r="K92" s="100">
        <f ca="1">SUM(Oktober22!$O$127)</f>
        <v>17965.25</v>
      </c>
      <c r="L92" s="104">
        <f>SUM(August22!P124)</f>
        <v>0</v>
      </c>
      <c r="M92" s="140">
        <f ca="1">SUM(August22!$Q$124)</f>
        <v>0</v>
      </c>
      <c r="N92" s="104">
        <f>SUM(August22!R124)</f>
        <v>0</v>
      </c>
      <c r="O92" s="140">
        <f ca="1">SUM(August22!$S$124)</f>
        <v>0</v>
      </c>
      <c r="P92" s="241">
        <f>SUM(August22!T124)</f>
        <v>0</v>
      </c>
      <c r="Q92" s="100">
        <f ca="1">SUM(August22!$U$124)</f>
        <v>0</v>
      </c>
      <c r="R92" s="241">
        <f>SUM(Oktober22!V125)</f>
        <v>127.25</v>
      </c>
      <c r="S92" s="100">
        <f ca="1">SUM(Oktober22!$W$127)</f>
        <v>10253.25</v>
      </c>
      <c r="T92" s="98">
        <f>SUM(Oktober22!X125)</f>
        <v>4.5</v>
      </c>
      <c r="U92" s="100">
        <f ca="1">SUM(Oktober22!$Y$127)</f>
        <v>531</v>
      </c>
      <c r="V92" s="241">
        <f>SUM(Oktober22!Z125)</f>
        <v>1.25</v>
      </c>
      <c r="W92" s="100">
        <f ca="1">SUM(Oktober22!$AA$127)</f>
        <v>165</v>
      </c>
      <c r="X92" s="104">
        <f>SUM(August22!AB124)</f>
        <v>0</v>
      </c>
      <c r="Y92" s="140">
        <f ca="1">SUM(Oktober22!$G$127)</f>
        <v>0</v>
      </c>
      <c r="Z92" s="104">
        <f ca="1">SUM(Oktober22!$G$127)</f>
        <v>0</v>
      </c>
      <c r="AA92" s="140">
        <f ca="1">SUM(Oktober22!$G$127)</f>
        <v>0</v>
      </c>
      <c r="AB92" s="171">
        <f ca="1">SUM(Oktober22!$G$127)</f>
        <v>0</v>
      </c>
      <c r="AC92" s="140">
        <f ca="1">SUM(Oktober22!$G$127)</f>
        <v>0</v>
      </c>
      <c r="AD92" s="104">
        <f>SUM(Oktober22!AH125)</f>
        <v>55.25</v>
      </c>
      <c r="AE92" s="140">
        <f ca="1">SUM(Oktober22!$AI$127)</f>
        <v>5455</v>
      </c>
      <c r="AF92" s="243"/>
      <c r="AG92" s="100"/>
      <c r="AH92" s="104">
        <f>SUM(Oktober22!AJ125)</f>
        <v>0</v>
      </c>
      <c r="AI92" s="100">
        <f ca="1">SUM(Oktober22!$G$127)</f>
        <v>0</v>
      </c>
      <c r="AJ92" s="104">
        <f>SUM(Oktober22!AL125)</f>
        <v>15.5</v>
      </c>
      <c r="AK92" s="100">
        <f ca="1">SUM(Oktober22!$AM$127)</f>
        <v>1895</v>
      </c>
      <c r="AL92" s="104">
        <f>SUM(Oktober22!AN125)</f>
        <v>1.5</v>
      </c>
      <c r="AM92" s="100">
        <f ca="1">SUM(Oktober22!$AO$127)</f>
        <v>200</v>
      </c>
      <c r="AN92" s="104"/>
      <c r="AO92" s="100"/>
      <c r="AP92" s="104"/>
      <c r="AQ92" s="140"/>
      <c r="AR92" s="243"/>
      <c r="AS92" s="140"/>
      <c r="AT92" s="242"/>
      <c r="AU92" s="100"/>
      <c r="AV92" s="171"/>
      <c r="AW92" s="140"/>
      <c r="AX92" s="140"/>
      <c r="AY92" s="200">
        <f t="shared" ca="1" si="12"/>
        <v>37107.5</v>
      </c>
      <c r="AZ92" s="312"/>
      <c r="BA92" t="s">
        <v>466</v>
      </c>
    </row>
    <row r="93" spans="1:53" ht="15" customHeight="1">
      <c r="A93" s="209">
        <v>44866</v>
      </c>
      <c r="B93" s="122">
        <f>SUM(November22!F126)</f>
        <v>0</v>
      </c>
      <c r="C93" s="140">
        <f>SUM(November22!$G$127)</f>
        <v>0</v>
      </c>
      <c r="D93" s="104">
        <f>SUM(November22!H126)</f>
        <v>0</v>
      </c>
      <c r="E93" s="140">
        <f ca="1">SUM(November22!$I$128)</f>
        <v>0</v>
      </c>
      <c r="F93" s="104">
        <f>SUM(November22!J126)</f>
        <v>0</v>
      </c>
      <c r="G93" s="242">
        <f ca="1">SUM(November22!$G$128)</f>
        <v>0</v>
      </c>
      <c r="H93" s="75">
        <f>SUM(November22!L126)</f>
        <v>135</v>
      </c>
      <c r="I93" s="100">
        <f ca="1">SUM(November22!$M$128)</f>
        <v>10391</v>
      </c>
      <c r="J93" s="241">
        <f>SUM(November22!N126)</f>
        <v>138.5</v>
      </c>
      <c r="K93" s="100">
        <f ca="1">SUM(November22!$O$128)</f>
        <v>13293</v>
      </c>
      <c r="L93" s="104">
        <f>SUM(August22!P125)</f>
        <v>0</v>
      </c>
      <c r="M93" s="140">
        <f ca="1">SUM(August22!$Q$124)</f>
        <v>0</v>
      </c>
      <c r="N93" s="104">
        <f>SUM(August22!R125)</f>
        <v>0</v>
      </c>
      <c r="O93" s="140">
        <f ca="1">SUM(August22!$S$124)</f>
        <v>0</v>
      </c>
      <c r="P93" s="241">
        <f>SUM(August22!T125)</f>
        <v>0</v>
      </c>
      <c r="Q93" s="100">
        <f ca="1">SUM(August22!$U$124)</f>
        <v>0</v>
      </c>
      <c r="R93" s="241">
        <f>SUM(November22!V126)</f>
        <v>114.5</v>
      </c>
      <c r="S93" s="100">
        <f ca="1">SUM(November22!$W$128)</f>
        <v>8952.5</v>
      </c>
      <c r="T93" s="98">
        <f>SUM(November22!X126)</f>
        <v>17.25</v>
      </c>
      <c r="U93" s="100">
        <f ca="1">SUM(November22!$Y$128)</f>
        <v>2035.5</v>
      </c>
      <c r="V93" s="241">
        <f>SUM(November22!Z126)</f>
        <v>5</v>
      </c>
      <c r="W93" s="100">
        <f ca="1">SUM(November22!$AA$128)</f>
        <v>700</v>
      </c>
      <c r="X93" s="104">
        <f>SUM(August22!AB125)</f>
        <v>0</v>
      </c>
      <c r="Y93" s="140">
        <f ca="1">SUM(November22!$AC$128)</f>
        <v>0</v>
      </c>
      <c r="Z93" s="104">
        <f>SUM(November22!AD126)</f>
        <v>0</v>
      </c>
      <c r="AA93" s="140">
        <f ca="1">SUM(November22!$AE$128)</f>
        <v>0</v>
      </c>
      <c r="AB93" s="104">
        <f>SUM(November22!AF126)</f>
        <v>0</v>
      </c>
      <c r="AC93" s="140">
        <f ca="1">SUM(November22!$AG$128)</f>
        <v>0</v>
      </c>
      <c r="AD93" s="104">
        <f>SUM(November22!AH126)</f>
        <v>56.5</v>
      </c>
      <c r="AE93" s="140">
        <f ca="1">SUM(November22!$AI$128)</f>
        <v>3980</v>
      </c>
      <c r="AF93" s="243"/>
      <c r="AG93" s="100"/>
      <c r="AH93" s="104">
        <f>SUM(November22!AJ126)</f>
        <v>0</v>
      </c>
      <c r="AI93" s="100">
        <f ca="1">SUM(November22!$AK$128)</f>
        <v>0</v>
      </c>
      <c r="AJ93" s="104">
        <f>SUM(November22!AL126)</f>
        <v>19.25</v>
      </c>
      <c r="AK93" s="100">
        <f ca="1">SUM(November22!$AM$128)</f>
        <v>2231</v>
      </c>
      <c r="AL93" s="104">
        <f>SUM(November22!AN126)</f>
        <v>19.25</v>
      </c>
      <c r="AM93" s="100">
        <f ca="1">SUM(November22!$AO$128)</f>
        <v>2255</v>
      </c>
      <c r="AN93" s="104"/>
      <c r="AO93" s="100"/>
      <c r="AP93" s="104"/>
      <c r="AQ93" s="140"/>
      <c r="AR93" s="243"/>
      <c r="AS93" s="140"/>
      <c r="AT93" s="242"/>
      <c r="AU93" s="100"/>
      <c r="AV93" s="171"/>
      <c r="AW93" s="140"/>
      <c r="AX93" s="140"/>
      <c r="AY93" s="200">
        <f t="shared" ca="1" si="12"/>
        <v>43838</v>
      </c>
      <c r="AZ93" s="312"/>
      <c r="BA93" t="s">
        <v>466</v>
      </c>
    </row>
    <row r="94" spans="1:53" ht="15" customHeight="1">
      <c r="A94" s="209">
        <v>44896</v>
      </c>
      <c r="B94" s="122">
        <f>SUM(Dezember22!F126)</f>
        <v>0</v>
      </c>
      <c r="C94" s="140">
        <f ca="1">SUM(Dezember22!$G$128)</f>
        <v>0</v>
      </c>
      <c r="D94" s="104">
        <f>SUM(Dezember22!H126)</f>
        <v>0</v>
      </c>
      <c r="E94" s="140">
        <f ca="1">SUM(Dezember22!$I$128)</f>
        <v>0</v>
      </c>
      <c r="F94" s="104">
        <f>SUM(Dezember22!J126)</f>
        <v>0</v>
      </c>
      <c r="G94" s="242">
        <f ca="1">SUM(Dezember22!$K$128)</f>
        <v>0</v>
      </c>
      <c r="H94" s="75">
        <f>SUM(Dezember22!L126)</f>
        <v>74.5</v>
      </c>
      <c r="I94" s="100">
        <f ca="1">SUM(Dezember22!$M$128)</f>
        <v>6800</v>
      </c>
      <c r="J94" s="241">
        <f>SUM(Dezember22!N126)</f>
        <v>85.5</v>
      </c>
      <c r="K94" s="100">
        <f ca="1">SUM(Dezember22!$O$128)</f>
        <v>8042</v>
      </c>
      <c r="L94" s="104">
        <f>SUM(Dezember22!P126)</f>
        <v>0</v>
      </c>
      <c r="M94" s="140">
        <f ca="1">SUM(Dezember22!$Q$128)</f>
        <v>0</v>
      </c>
      <c r="N94" s="104">
        <f>SUM(Dezember22!R126)</f>
        <v>0</v>
      </c>
      <c r="O94" s="140">
        <f ca="1">SUM(Dezember22!$S$128)</f>
        <v>0</v>
      </c>
      <c r="P94" s="241">
        <f>SUM(Dezember22!T126)</f>
        <v>0</v>
      </c>
      <c r="Q94" s="100">
        <f ca="1">SUM(Dezember22!$U$128)</f>
        <v>0</v>
      </c>
      <c r="R94" s="241">
        <f>SUM(Dezember22!V126)</f>
        <v>56.25</v>
      </c>
      <c r="S94" s="100">
        <f ca="1">SUM(Dezember22!$W$128)</f>
        <v>4447.5</v>
      </c>
      <c r="T94" s="98">
        <f>SUM(Dezember22!X126)</f>
        <v>19</v>
      </c>
      <c r="U94" s="100">
        <f ca="1">SUM(Dezember22!$Y$128)</f>
        <v>1919.5</v>
      </c>
      <c r="V94" s="241">
        <f>SUM(Dezember22!Z126)</f>
        <v>0.75</v>
      </c>
      <c r="W94" s="100">
        <f ca="1">SUM(Dezember22!$AA$128)</f>
        <v>105</v>
      </c>
      <c r="X94" s="104">
        <f>SUM(Dezember22!AB126)</f>
        <v>0</v>
      </c>
      <c r="Y94" s="140">
        <f ca="1">SUM(Dezember22!$AC$128)</f>
        <v>0</v>
      </c>
      <c r="Z94" s="104">
        <f>SUM(Dezember22!AD126)</f>
        <v>0</v>
      </c>
      <c r="AA94" s="140">
        <f ca="1">SUM(Dezember22!$AE$128)</f>
        <v>0</v>
      </c>
      <c r="AB94" s="104">
        <f>SUM(Dezember22!AF126)</f>
        <v>0</v>
      </c>
      <c r="AC94" s="140">
        <f ca="1">SUM(Dezember22!$AG$128)</f>
        <v>0</v>
      </c>
      <c r="AD94" s="104">
        <f>SUM(Dezember22!AH126)</f>
        <v>29.25</v>
      </c>
      <c r="AE94" s="140">
        <f ca="1">SUM(Dezember22!$AI$128)</f>
        <v>2385</v>
      </c>
      <c r="AF94" s="243"/>
      <c r="AG94" s="100"/>
      <c r="AH94" s="104">
        <f>SUM(Dezember22!AJ126)</f>
        <v>6</v>
      </c>
      <c r="AI94" s="100">
        <f ca="1">SUM(Dezember22!$AK$128)</f>
        <v>645</v>
      </c>
      <c r="AJ94" s="104">
        <f>SUM(Dezember22!AL126)</f>
        <v>6.75</v>
      </c>
      <c r="AK94" s="100">
        <f ca="1">SUM(Dezember22!$AM$128)</f>
        <v>778.5</v>
      </c>
      <c r="AL94" s="104">
        <f>SUM(Dezember22!AN126)</f>
        <v>17</v>
      </c>
      <c r="AM94" s="100">
        <f ca="1">SUM(Dezember22!$AO$128)</f>
        <v>1741.25</v>
      </c>
      <c r="AN94" s="104"/>
      <c r="AO94" s="100"/>
      <c r="AP94" s="104"/>
      <c r="AQ94" s="140"/>
      <c r="AR94" s="243"/>
      <c r="AS94" s="140"/>
      <c r="AT94" s="242"/>
      <c r="AU94" s="100"/>
      <c r="AV94" s="171"/>
      <c r="AW94" s="140"/>
      <c r="AX94" s="140"/>
      <c r="AY94" s="200">
        <f t="shared" ca="1" si="12"/>
        <v>26863.75</v>
      </c>
      <c r="AZ94" s="312"/>
      <c r="BA94" t="s">
        <v>466</v>
      </c>
    </row>
    <row r="95" spans="1:53" ht="15" customHeight="1">
      <c r="A95" s="209">
        <v>44927</v>
      </c>
      <c r="B95" s="122">
        <f>SUM(Januar23!F132)</f>
        <v>0</v>
      </c>
      <c r="C95" s="140">
        <f ca="1">SUM(Januar23!$G$134)</f>
        <v>0</v>
      </c>
      <c r="D95" s="104">
        <f>SUM(Januar23!H132)</f>
        <v>0</v>
      </c>
      <c r="E95" s="140">
        <f ca="1">SUM(Januar23!$I$134)</f>
        <v>0</v>
      </c>
      <c r="F95" s="104">
        <f>SUM(Januar23!J132)</f>
        <v>0</v>
      </c>
      <c r="G95" s="242">
        <f ca="1">SUM(Januar23!$K$134)</f>
        <v>0</v>
      </c>
      <c r="H95" s="75">
        <f>SUM(Januar23!L132)</f>
        <v>70.25</v>
      </c>
      <c r="I95" s="100">
        <f ca="1">SUM(Januar23!$M$134)</f>
        <v>5419.75</v>
      </c>
      <c r="J95" s="241">
        <f>SUM(Januar23!N132)</f>
        <v>164.5</v>
      </c>
      <c r="K95" s="100">
        <f ca="1">SUM(Januar23!$O$134)</f>
        <v>18336.5</v>
      </c>
      <c r="L95" s="104">
        <f>SUM(Januar23!P132)</f>
        <v>0</v>
      </c>
      <c r="M95" s="140">
        <f ca="1">SUM(Januar23!$Q$134)</f>
        <v>0</v>
      </c>
      <c r="N95" s="104">
        <f>SUM(Januar23!R132)</f>
        <v>0</v>
      </c>
      <c r="O95" s="140">
        <f ca="1">SUM(Januar23!$S$134)</f>
        <v>0</v>
      </c>
      <c r="P95" s="241">
        <f>SUM(Januar23!T132)</f>
        <v>0</v>
      </c>
      <c r="Q95" s="100">
        <f ca="1">SUM(Januar23!$U$134)</f>
        <v>0</v>
      </c>
      <c r="R95" s="241">
        <f>SUM(Januar23!V132)</f>
        <v>79.5</v>
      </c>
      <c r="S95" s="100">
        <f ca="1">SUM(Januar23!$W$134)</f>
        <v>6403.25</v>
      </c>
      <c r="T95" s="98">
        <f>SUM(Januar23!X132)</f>
        <v>24</v>
      </c>
      <c r="U95" s="100">
        <f ca="1">SUM(Januar23!$Y$134)</f>
        <v>2791.5</v>
      </c>
      <c r="V95" s="241">
        <f>SUM(Januar23!Z132)</f>
        <v>0</v>
      </c>
      <c r="W95" s="100">
        <f ca="1">SUM(Januar23!$AA$134)</f>
        <v>0</v>
      </c>
      <c r="X95" s="104">
        <f>SUM(Januar23!AB132)</f>
        <v>0</v>
      </c>
      <c r="Y95" s="140">
        <f ca="1">SUM(Januar23!$AC$134)</f>
        <v>0</v>
      </c>
      <c r="Z95" s="104">
        <f>SUM(Januar23!AD132)</f>
        <v>0</v>
      </c>
      <c r="AA95" s="140">
        <f ca="1">SUM(Januar23!$AE$134)</f>
        <v>0</v>
      </c>
      <c r="AB95" s="104">
        <f>SUM(Januar23!AF132)</f>
        <v>0</v>
      </c>
      <c r="AC95" s="140">
        <f>SUM(Januar23!$A$134)</f>
        <v>0</v>
      </c>
      <c r="AD95" s="104">
        <f>SUM(Januar23!AH132)</f>
        <v>91</v>
      </c>
      <c r="AE95" s="140">
        <f ca="1">SUM(Januar23!$AI$134)</f>
        <v>6018.75</v>
      </c>
      <c r="AF95" s="243">
        <f>SUM(Januar23!AJ132)</f>
        <v>15.5</v>
      </c>
      <c r="AG95" s="100">
        <f ca="1">SUM(Januar23!$AK$134)</f>
        <v>2005</v>
      </c>
      <c r="AH95" s="104">
        <f>SUM(Januar23!AL132)</f>
        <v>11.75</v>
      </c>
      <c r="AI95" s="100">
        <f ca="1">SUM(Januar23!$AM$134)</f>
        <v>1645</v>
      </c>
      <c r="AJ95" s="104">
        <f>SUM(Januar23!AN132)</f>
        <v>4.25</v>
      </c>
      <c r="AK95" s="100">
        <f ca="1">SUM(Januar23!$AO$134)</f>
        <v>501.5</v>
      </c>
      <c r="AL95" s="104">
        <f>SUM(Januar23!AP132)</f>
        <v>70.5</v>
      </c>
      <c r="AM95" s="100">
        <f ca="1">SUM(Januar23!$AQ$134)</f>
        <v>7778.5</v>
      </c>
      <c r="AN95" s="104"/>
      <c r="AO95" s="100"/>
      <c r="AP95" s="104"/>
      <c r="AQ95" s="140"/>
      <c r="AR95" s="243"/>
      <c r="AS95" s="140"/>
      <c r="AT95" s="242"/>
      <c r="AU95" s="100"/>
      <c r="AV95" s="171"/>
      <c r="AW95" s="140"/>
      <c r="AX95" s="140"/>
      <c r="AY95" s="200">
        <f ca="1">C95+E95+G95+M95+O95+Q95+Y95+AA95+AC95+AG95+BC95+AS95+AW95+AE95+S95+I95+AM95+W95+K95+U95+AI95+AK95</f>
        <v>50899.75</v>
      </c>
      <c r="AZ95" s="312"/>
      <c r="BA95" t="s">
        <v>466</v>
      </c>
    </row>
    <row r="96" spans="1:53" ht="15" customHeight="1">
      <c r="A96" s="209">
        <v>44958</v>
      </c>
      <c r="B96" s="122">
        <f>SUM(Februar23!F134)</f>
        <v>0</v>
      </c>
      <c r="C96" s="140">
        <f ca="1">SUM(Februar23!$G$136)</f>
        <v>0</v>
      </c>
      <c r="D96" s="104">
        <f>SUM(Februar23!H134)</f>
        <v>0</v>
      </c>
      <c r="E96" s="140">
        <f ca="1">SUM(Februar23!$I$136)</f>
        <v>0</v>
      </c>
      <c r="F96" s="104">
        <f>SUM(Februar23!J134)</f>
        <v>0</v>
      </c>
      <c r="G96" s="242">
        <f ca="1">SUM(Februar23!$K$136)</f>
        <v>0</v>
      </c>
      <c r="H96" s="75">
        <f>SUM(Februar23!L134)</f>
        <v>44.25</v>
      </c>
      <c r="I96" s="100">
        <f ca="1">SUM(Februar23!$M$136)</f>
        <v>3318.75</v>
      </c>
      <c r="J96" s="241">
        <f>SUM(Februar23!N134)</f>
        <v>108.25</v>
      </c>
      <c r="K96" s="100">
        <f ca="1">SUM(Februar23!$O$136)</f>
        <v>13279</v>
      </c>
      <c r="L96" s="104">
        <f>SUM(Februar23!P134)</f>
        <v>0</v>
      </c>
      <c r="M96" s="140">
        <f ca="1">SUM(Februar23!$Q$136)</f>
        <v>0</v>
      </c>
      <c r="N96" s="104">
        <f>SUM(Februar23!R134)</f>
        <v>0</v>
      </c>
      <c r="O96" s="140">
        <f ca="1">SUM(Februar23!$S$136)</f>
        <v>0</v>
      </c>
      <c r="P96" s="241">
        <f>SUM(Februar23!T134)</f>
        <v>0</v>
      </c>
      <c r="Q96" s="100">
        <f ca="1">SUM(Februar23!$U$136)</f>
        <v>0</v>
      </c>
      <c r="R96" s="241">
        <f>SUM(Februar23!V134)</f>
        <v>12.5</v>
      </c>
      <c r="S96" s="100">
        <f ca="1">SUM(Februar23!$W$136)</f>
        <v>1152.5</v>
      </c>
      <c r="T96" s="98">
        <f>SUM(Februar23!X134)</f>
        <v>8.5</v>
      </c>
      <c r="U96" s="100">
        <f ca="1">SUM(Februar23!$Y$136)</f>
        <v>971.5</v>
      </c>
      <c r="V96" s="241">
        <f>SUM(Februar23!Z134)</f>
        <v>0</v>
      </c>
      <c r="W96" s="100">
        <f ca="1">SUM(Februar23!$AA$136)</f>
        <v>0</v>
      </c>
      <c r="X96" s="104">
        <f>SUM(Februar23!AB134)</f>
        <v>0</v>
      </c>
      <c r="Y96" s="140">
        <f ca="1">SUM(Februar23!$AC$136)</f>
        <v>0</v>
      </c>
      <c r="Z96" s="104">
        <f>SUM(Februar23!AD134)</f>
        <v>0</v>
      </c>
      <c r="AA96" s="140">
        <f ca="1">SUM(Februar23!$AE$136)</f>
        <v>0</v>
      </c>
      <c r="AB96" s="104">
        <f>SUM(Februar23!AF134)</f>
        <v>0</v>
      </c>
      <c r="AC96" s="140">
        <f ca="1">SUM(Februar23!$AG$136)</f>
        <v>0</v>
      </c>
      <c r="AD96" s="104">
        <f>SUM(Februar23!AH134)</f>
        <v>21</v>
      </c>
      <c r="AE96" s="140">
        <f ca="1">SUM(Februar23!$AI$136)</f>
        <v>1132.5</v>
      </c>
      <c r="AF96" s="243">
        <f>SUM(Februar23!AJ134)</f>
        <v>115.5</v>
      </c>
      <c r="AG96" s="100">
        <f ca="1">SUM(Februar23!$AK$136)</f>
        <v>11539.5</v>
      </c>
      <c r="AH96" s="104">
        <f>SUM(Februar23!AL134)</f>
        <v>0</v>
      </c>
      <c r="AI96" s="100">
        <f ca="1">SUM(Februar23!$AM$136)</f>
        <v>0</v>
      </c>
      <c r="AJ96" s="104">
        <f>SUM(Februar23!AN134)</f>
        <v>0</v>
      </c>
      <c r="AK96" s="100">
        <f ca="1">SUM(Februar23!$AO$136)</f>
        <v>0</v>
      </c>
      <c r="AL96" s="104">
        <f>SUM(Februar23!AP134)</f>
        <v>36</v>
      </c>
      <c r="AM96" s="100">
        <f ca="1">SUM(Februar23!$AQ$136)</f>
        <v>4222.5</v>
      </c>
      <c r="AN96" s="104"/>
      <c r="AO96" s="100"/>
      <c r="AP96" s="104"/>
      <c r="AQ96" s="140"/>
      <c r="AR96" s="243"/>
      <c r="AS96" s="140"/>
      <c r="AT96" s="242"/>
      <c r="AU96" s="100"/>
      <c r="AV96" s="171"/>
      <c r="AW96" s="140"/>
      <c r="AX96" s="140"/>
      <c r="AY96" s="200">
        <f ca="1">C96+E96+G96+M96+O96+Q96+Y96+AA96+AC96+AG96+BC96+AS96+AW96+AE96+S96+I96+AM96+W96+K96+U96+AI96+AK96+AU96</f>
        <v>35616.25</v>
      </c>
      <c r="AZ96" s="312"/>
      <c r="BA96" t="s">
        <v>466</v>
      </c>
    </row>
    <row r="97" spans="1:55" ht="15" customHeight="1">
      <c r="A97" s="209">
        <v>44986</v>
      </c>
      <c r="B97" s="122">
        <f>SUM(März23!F134)</f>
        <v>0</v>
      </c>
      <c r="C97" s="140">
        <f ca="1">SUM(März23!$G$136)</f>
        <v>0</v>
      </c>
      <c r="D97" s="104">
        <f>SUM(März23!H134)</f>
        <v>0</v>
      </c>
      <c r="E97" s="140">
        <f ca="1">SUM(März23!$I$136)</f>
        <v>0</v>
      </c>
      <c r="F97" s="104">
        <f>SUM(März23!J134)</f>
        <v>0</v>
      </c>
      <c r="G97" s="242">
        <f ca="1">SUM(März23!$K$136)</f>
        <v>0</v>
      </c>
      <c r="H97" s="75">
        <f>SUM(März23!L134)</f>
        <v>31.25</v>
      </c>
      <c r="I97" s="100">
        <f ca="1">SUM(März23!$M$136)</f>
        <v>2381.25</v>
      </c>
      <c r="J97" s="241">
        <f>SUM(März23!N134)</f>
        <v>212</v>
      </c>
      <c r="K97" s="100">
        <f ca="1">SUM(März23!$O$136)</f>
        <v>23512</v>
      </c>
      <c r="L97" s="104">
        <f>SUM(März23!P134)</f>
        <v>0</v>
      </c>
      <c r="M97" s="140">
        <f ca="1">SUM(März23!$Q$136)</f>
        <v>0</v>
      </c>
      <c r="N97" s="104">
        <f>SUM(März23!R134)</f>
        <v>0</v>
      </c>
      <c r="O97" s="140">
        <f ca="1">SUM(März23!$S$136)</f>
        <v>0</v>
      </c>
      <c r="P97" s="241">
        <f>SUM(März23!T134)</f>
        <v>0</v>
      </c>
      <c r="Q97" s="100">
        <f ca="1">SUM(März23!$U$136)</f>
        <v>0</v>
      </c>
      <c r="R97" s="241">
        <f>SUM(März23!V134)</f>
        <v>60.25</v>
      </c>
      <c r="S97" s="100">
        <f ca="1">SUM(März23!$W$136)</f>
        <v>4852</v>
      </c>
      <c r="T97" s="98">
        <f>SUM(März23!X134)</f>
        <v>2</v>
      </c>
      <c r="U97" s="100">
        <f ca="1">SUM(März23!$Y$136)</f>
        <v>236</v>
      </c>
      <c r="V97" s="241">
        <f>SUM(März23!Z134)</f>
        <v>0.25</v>
      </c>
      <c r="W97" s="100">
        <f ca="1">SUM(März23!$AA$136)</f>
        <v>35</v>
      </c>
      <c r="X97" s="104">
        <f>SUM(März23!AB134)</f>
        <v>0</v>
      </c>
      <c r="Y97" s="140">
        <f ca="1">SUM(März23!$AC$136)</f>
        <v>0</v>
      </c>
      <c r="Z97" s="104">
        <f>SUM(März23!AD134)</f>
        <v>0</v>
      </c>
      <c r="AA97" s="140">
        <f ca="1">SUM(März23!$AE$136)</f>
        <v>0</v>
      </c>
      <c r="AB97" s="104">
        <f>SUM(März23!AF134)</f>
        <v>0</v>
      </c>
      <c r="AC97" s="140">
        <f ca="1">SUM(März23!$AG$136)</f>
        <v>0</v>
      </c>
      <c r="AD97" s="104">
        <f>SUM(März23!AH134)</f>
        <v>20.25</v>
      </c>
      <c r="AE97" s="140">
        <f ca="1">SUM(März23!$AI$136)</f>
        <v>1440</v>
      </c>
      <c r="AF97" s="243">
        <f>SUM(März23!AJ134)</f>
        <v>92.75</v>
      </c>
      <c r="AG97" s="100">
        <f ca="1">SUM(März23!$AK$136)</f>
        <v>9645</v>
      </c>
      <c r="AH97" s="104">
        <f>SUM(März23!AL134)</f>
        <v>0</v>
      </c>
      <c r="AI97" s="100">
        <f ca="1">SUM(März23!$AM$136)</f>
        <v>0</v>
      </c>
      <c r="AJ97" s="104">
        <f>SUM(März23!AN134)</f>
        <v>6.5</v>
      </c>
      <c r="AK97" s="100">
        <f ca="1">SUM(März23!$AO$136)</f>
        <v>794.5</v>
      </c>
      <c r="AL97" s="104">
        <f>SUM(März23!AP134)</f>
        <v>50.5</v>
      </c>
      <c r="AM97" s="100">
        <f ca="1">SUM(März23!$AQ$136)</f>
        <v>5790</v>
      </c>
      <c r="AN97" s="104"/>
      <c r="AO97" s="100"/>
      <c r="AP97" s="104"/>
      <c r="AQ97" s="140"/>
      <c r="AR97" s="243"/>
      <c r="AS97" s="140"/>
      <c r="AT97" s="242"/>
      <c r="AU97" s="100"/>
      <c r="AV97" s="171"/>
      <c r="AW97" s="140"/>
      <c r="AX97" s="140"/>
      <c r="AY97" s="200">
        <f ca="1">C97+E97+G97+M97+O97+Q97+Y97+AA97+AC97+AG97+BC97+AS97+AW97+AE97+S97+I97+AM97+W97+K97+U97+AI97+AK97+AU97</f>
        <v>48685.75</v>
      </c>
      <c r="AZ97" s="312"/>
      <c r="BA97" t="s">
        <v>466</v>
      </c>
    </row>
    <row r="98" spans="1:55" ht="15" customHeight="1">
      <c r="A98" s="209">
        <v>45017</v>
      </c>
      <c r="B98" s="122">
        <f>SUM(April23!F134)</f>
        <v>0</v>
      </c>
      <c r="C98" s="140">
        <f ca="1">SUM(April23!$G$136)</f>
        <v>0</v>
      </c>
      <c r="D98" s="104">
        <f>SUM(April23!H134)</f>
        <v>0</v>
      </c>
      <c r="E98" s="140">
        <f ca="1">SUM(April23!$I$136)</f>
        <v>0</v>
      </c>
      <c r="F98" s="104">
        <f>SUM(April23!J134)</f>
        <v>0</v>
      </c>
      <c r="G98" s="242">
        <f ca="1">SUM(April23!$K$136)</f>
        <v>0</v>
      </c>
      <c r="H98" s="75">
        <f>SUM(April23!L134)</f>
        <v>86.75</v>
      </c>
      <c r="I98" s="100">
        <f ca="1">SUM(April23!$M$136)</f>
        <v>6506.25</v>
      </c>
      <c r="J98" s="241">
        <f>SUM(April23!N134)</f>
        <v>181.5</v>
      </c>
      <c r="K98" s="100">
        <f ca="1">SUM(April23!$O$136)</f>
        <v>20875.5</v>
      </c>
      <c r="L98" s="104">
        <f>SUM(April23!P134)</f>
        <v>0</v>
      </c>
      <c r="M98" s="140">
        <f ca="1">SUM(April23!$Q$136)</f>
        <v>0</v>
      </c>
      <c r="N98" s="104">
        <f>SUM(April23!R134)</f>
        <v>0</v>
      </c>
      <c r="O98" s="140">
        <f ca="1">SUM(April23!$S$136)</f>
        <v>0</v>
      </c>
      <c r="P98" s="241">
        <f>SUM(April23!T134)</f>
        <v>0</v>
      </c>
      <c r="Q98" s="100">
        <f ca="1">SUM(April23!$U$136)</f>
        <v>0</v>
      </c>
      <c r="R98" s="241">
        <f>SUM(April23!V134)</f>
        <v>82</v>
      </c>
      <c r="S98" s="100">
        <f ca="1">SUM(April23!$W$136)</f>
        <v>6569.25</v>
      </c>
      <c r="T98" s="98">
        <f>SUM(April23!X134)</f>
        <v>0</v>
      </c>
      <c r="U98" s="100">
        <f ca="1">SUM(April23!$Y$136)</f>
        <v>0</v>
      </c>
      <c r="V98" s="241">
        <f>SUM(April23!Z134)</f>
        <v>3.25</v>
      </c>
      <c r="W98" s="100">
        <f ca="1">SUM(April23!$AA$136)</f>
        <v>325</v>
      </c>
      <c r="X98" s="104">
        <f>SUM(April23!AB134)</f>
        <v>0</v>
      </c>
      <c r="Y98" s="140">
        <f ca="1">SUM(April23!$AC$136)</f>
        <v>0</v>
      </c>
      <c r="Z98" s="104">
        <f>SUM(April23!AD134)</f>
        <v>0</v>
      </c>
      <c r="AA98" s="140">
        <f ca="1">SUM(April23!$AE$136)</f>
        <v>0</v>
      </c>
      <c r="AB98" s="104">
        <f>SUM(April23!AF134)</f>
        <v>0</v>
      </c>
      <c r="AC98" s="140">
        <f ca="1">SUM(April23!$AG$136)</f>
        <v>0</v>
      </c>
      <c r="AD98" s="104">
        <f>SUM(April23!AH134)</f>
        <v>0</v>
      </c>
      <c r="AE98" s="140">
        <f ca="1">SUM(April23!$AI$136)</f>
        <v>0</v>
      </c>
      <c r="AF98" s="243">
        <f>SUM(April23!AJ134)</f>
        <v>47.25</v>
      </c>
      <c r="AG98" s="100">
        <f ca="1">SUM(April23!$AK$136)</f>
        <v>5607.5</v>
      </c>
      <c r="AH98" s="104">
        <f>SUM(April23!AL134)</f>
        <v>0</v>
      </c>
      <c r="AI98" s="100">
        <f ca="1">SUM(April23!$AM$136)</f>
        <v>0</v>
      </c>
      <c r="AJ98" s="104">
        <f>SUM(April23!AN134)</f>
        <v>0</v>
      </c>
      <c r="AK98" s="100">
        <f ca="1">SUM(April23!$AO$136)</f>
        <v>0</v>
      </c>
      <c r="AL98" s="104">
        <f>SUM(April23!AP134)</f>
        <v>20.25</v>
      </c>
      <c r="AM98" s="100">
        <f ca="1">SUM(April23!$AQ$136)</f>
        <v>2208</v>
      </c>
      <c r="AN98" s="104">
        <f>SUM(April23!AT134)</f>
        <v>5</v>
      </c>
      <c r="AO98" s="100">
        <f ca="1">SUM(April23!$AU$136)</f>
        <v>375</v>
      </c>
      <c r="AP98" s="104">
        <f>SUM(April23!AV134)</f>
        <v>0</v>
      </c>
      <c r="AQ98" s="140">
        <f ca="1">SUM(April23!$AW$136)</f>
        <v>0</v>
      </c>
      <c r="AR98" s="243"/>
      <c r="AS98" s="140"/>
      <c r="AT98" s="242"/>
      <c r="AU98" s="100"/>
      <c r="AV98" s="171"/>
      <c r="AW98" s="140"/>
      <c r="AX98" s="140"/>
      <c r="AY98" s="200">
        <f t="shared" ref="AY98:AY105" ca="1" si="13">C98+E98+G98+M98+O98+Q98+Y98+AA98+AC98+AG98+BC98+AS98+AW98+AE98+S98+I98+AM98+W98+K98+U98+AI98+AK98+AU98+AU98+AO98+AQ98</f>
        <v>42466.5</v>
      </c>
      <c r="AZ98" s="312"/>
      <c r="BA98" t="s">
        <v>466</v>
      </c>
    </row>
    <row r="99" spans="1:55" ht="15" customHeight="1">
      <c r="A99" s="209">
        <v>45047</v>
      </c>
      <c r="B99" s="122">
        <f>SUM('Mai23'!F134)</f>
        <v>0</v>
      </c>
      <c r="C99" s="140">
        <f>SUM('Mai23'!$G$135)</f>
        <v>0</v>
      </c>
      <c r="D99" s="104">
        <f>SUM('Mai23'!H134)</f>
        <v>0</v>
      </c>
      <c r="E99" s="140">
        <f>SUM('Mai23'!$I$135)</f>
        <v>0</v>
      </c>
      <c r="F99" s="104">
        <f>SUM('Mai23'!J134)</f>
        <v>0</v>
      </c>
      <c r="G99" s="242">
        <f>SUM('Mai23'!$K$135)</f>
        <v>0</v>
      </c>
      <c r="H99" s="75">
        <f>SUM('Mai23'!L134)</f>
        <v>84</v>
      </c>
      <c r="I99" s="100">
        <f ca="1">SUM('Mai23'!$M$136)</f>
        <v>6343</v>
      </c>
      <c r="J99" s="241">
        <f>SUM('Mai23'!N134)</f>
        <v>213</v>
      </c>
      <c r="K99" s="100">
        <f ca="1">SUM('Mai23'!$O$136)</f>
        <v>23956.5</v>
      </c>
      <c r="L99" s="104">
        <f>SUM('Mai23'!P134)</f>
        <v>0</v>
      </c>
      <c r="M99" s="140">
        <f>SUM('Mai23'!$Q$135)</f>
        <v>0</v>
      </c>
      <c r="N99" s="104">
        <f>SUM('Mai23'!R134)</f>
        <v>0</v>
      </c>
      <c r="O99" s="140">
        <f>SUM('Mai23'!$S$135)</f>
        <v>0</v>
      </c>
      <c r="P99" s="241">
        <f>SUM('Mai23'!T134)</f>
        <v>0</v>
      </c>
      <c r="Q99" s="100">
        <f>SUM('Mai23'!$U$135)</f>
        <v>0</v>
      </c>
      <c r="R99" s="241">
        <f>SUM('Mai23'!V134)</f>
        <v>112.75</v>
      </c>
      <c r="S99" s="100">
        <f ca="1">SUM('Mai23'!$W$136)</f>
        <v>10101</v>
      </c>
      <c r="T99" s="98">
        <f>SUM('Mai23'!X134)</f>
        <v>0.75</v>
      </c>
      <c r="U99" s="100">
        <f ca="1">SUM('Mai23'!$Y$136)</f>
        <v>88.5</v>
      </c>
      <c r="V99" s="241">
        <f>SUM('Mai23'!Z134)</f>
        <v>0</v>
      </c>
      <c r="W99" s="100">
        <f>SUM('Mai23'!$AA$135)</f>
        <v>0</v>
      </c>
      <c r="X99" s="104">
        <f>SUM('Mai23'!AB134)</f>
        <v>0</v>
      </c>
      <c r="Y99" s="140">
        <f>SUM('Mai23'!$AC$135)</f>
        <v>0</v>
      </c>
      <c r="Z99" s="104">
        <f>SUM('Mai23'!AD134)</f>
        <v>0</v>
      </c>
      <c r="AA99" s="140">
        <f>SUM('Mai23'!$AE$135)</f>
        <v>0</v>
      </c>
      <c r="AB99" s="104">
        <f>SUM('Mai23'!AF134)</f>
        <v>0</v>
      </c>
      <c r="AC99" s="140">
        <f>SUM('Mai23'!$AG$135)</f>
        <v>0</v>
      </c>
      <c r="AD99" s="104">
        <f>SUM('Mai23'!AH134)</f>
        <v>5.5</v>
      </c>
      <c r="AE99" s="140">
        <f ca="1">SUM('Mai23'!$AI$136)</f>
        <v>550</v>
      </c>
      <c r="AF99" s="243">
        <f>SUM('Mai23'!AJ134)</f>
        <v>9.25</v>
      </c>
      <c r="AG99" s="100">
        <f ca="1">SUM('Mai23'!$AK$136)</f>
        <v>986.5</v>
      </c>
      <c r="AH99" s="104">
        <f>SUM('Mai23'!AL134)</f>
        <v>0</v>
      </c>
      <c r="AI99" s="100">
        <f>SUM('Mai23'!$AM$135)</f>
        <v>0</v>
      </c>
      <c r="AJ99" s="104">
        <f>SUM('Mai23'!AN134)</f>
        <v>0</v>
      </c>
      <c r="AK99" s="100">
        <f>SUM('Mai23'!$AO$135)</f>
        <v>0</v>
      </c>
      <c r="AL99" s="104">
        <f>SUM('Mai23'!AP134)</f>
        <v>27.5</v>
      </c>
      <c r="AM99" s="100">
        <f ca="1">SUM('Mai23'!$AQ$136)</f>
        <v>3040</v>
      </c>
      <c r="AN99" s="104">
        <f>SUM('Mai23'!AR134)</f>
        <v>0</v>
      </c>
      <c r="AO99" s="100">
        <f>SUM('Mai23'!$AS$135)</f>
        <v>0</v>
      </c>
      <c r="AP99" s="104">
        <f>SUM('Mai23'!AT134)</f>
        <v>0</v>
      </c>
      <c r="AQ99" s="140">
        <f>SUM('Mai23'!$AU$135)</f>
        <v>0</v>
      </c>
      <c r="AR99" s="243"/>
      <c r="AS99" s="140"/>
      <c r="AT99" s="242"/>
      <c r="AU99" s="100"/>
      <c r="AV99" s="171"/>
      <c r="AW99" s="140"/>
      <c r="AX99" s="140"/>
      <c r="AY99" s="200">
        <f t="shared" ca="1" si="13"/>
        <v>45065.5</v>
      </c>
      <c r="AZ99" s="312"/>
      <c r="BA99" t="s">
        <v>466</v>
      </c>
    </row>
    <row r="100" spans="1:55" ht="15" customHeight="1">
      <c r="A100" s="209">
        <v>45078</v>
      </c>
      <c r="B100" s="122">
        <f>SUM(Juni23!F135)</f>
        <v>0</v>
      </c>
      <c r="C100" s="140">
        <f ca="1">SUM(Juni23!$G$137)</f>
        <v>0</v>
      </c>
      <c r="D100" s="104">
        <f>SUM(Juni23!H135)</f>
        <v>0</v>
      </c>
      <c r="E100" s="140">
        <f ca="1">SUM(Juni23!$I$137)</f>
        <v>0</v>
      </c>
      <c r="F100" s="104">
        <f>SUM(Juni23!J135)</f>
        <v>0</v>
      </c>
      <c r="G100" s="242">
        <f ca="1">SUM(Juni23!$K$137)</f>
        <v>0</v>
      </c>
      <c r="H100" s="75">
        <f>SUM(Juni23!L135)</f>
        <v>60.5</v>
      </c>
      <c r="I100" s="100">
        <f ca="1">SUM(Juni23!$M$137)</f>
        <v>4537.5</v>
      </c>
      <c r="J100" s="241">
        <f>SUM(Juni23!N135)</f>
        <v>273.75</v>
      </c>
      <c r="K100" s="100">
        <f ca="1">SUM(Juni23!$O$137)</f>
        <v>29738.5</v>
      </c>
      <c r="L100" s="104">
        <f>SUM(Juni23!P135)</f>
        <v>0</v>
      </c>
      <c r="M100" s="100">
        <f ca="1">SUM(Juni23!$Q$137)</f>
        <v>0</v>
      </c>
      <c r="N100" s="104">
        <f>SUM(Juni23!R135)</f>
        <v>0</v>
      </c>
      <c r="O100" s="140">
        <f ca="1">SUM(Juni23!$S$137)</f>
        <v>0</v>
      </c>
      <c r="P100" s="241">
        <f>SUM(Juni23!T135)</f>
        <v>0</v>
      </c>
      <c r="Q100" s="100">
        <f ca="1">SUM(Juni23!$U$137)</f>
        <v>0</v>
      </c>
      <c r="R100" s="241">
        <f>SUM(Juni23!V135)</f>
        <v>101</v>
      </c>
      <c r="S100" s="100">
        <f ca="1">SUM(Juni23!$W$137)</f>
        <v>8789.75</v>
      </c>
      <c r="T100" s="98">
        <f>SUM(Juni23!X135)</f>
        <v>3.25</v>
      </c>
      <c r="U100" s="100">
        <f ca="1">SUM(Juni23!$Y$137)</f>
        <v>199.5</v>
      </c>
      <c r="V100" s="241">
        <f>SUM(Juni23!Z135)</f>
        <v>0</v>
      </c>
      <c r="W100" s="100">
        <f ca="1">SUM(Juni23!$G$137)</f>
        <v>0</v>
      </c>
      <c r="X100" s="104">
        <f>SUM(Juni23!AB135)</f>
        <v>0</v>
      </c>
      <c r="Y100" s="140">
        <f ca="1">SUM(Juni23!$AC$137)</f>
        <v>0</v>
      </c>
      <c r="Z100" s="104">
        <f>SUM(Juni23!AD135)</f>
        <v>0</v>
      </c>
      <c r="AA100" s="140">
        <f ca="1">SUM(Juni23!$AE$137)</f>
        <v>0</v>
      </c>
      <c r="AB100" s="104">
        <f>SUM(Juni23!AF135)</f>
        <v>0</v>
      </c>
      <c r="AC100" s="140">
        <f ca="1">SUM(Juni23!$AG$137)</f>
        <v>0</v>
      </c>
      <c r="AD100" s="104">
        <f>SUM(Juni23!AH135)</f>
        <v>17.25</v>
      </c>
      <c r="AE100" s="140">
        <f ca="1">SUM(Juni23!$AI$137)</f>
        <v>1725</v>
      </c>
      <c r="AF100" s="243">
        <f>SUM(Juni23!AJ135)</f>
        <v>1.25</v>
      </c>
      <c r="AG100" s="100">
        <f ca="1">SUM(Juni23!$AK$137)</f>
        <v>175</v>
      </c>
      <c r="AH100" s="104">
        <f>SUM(Juni23!AL135)</f>
        <v>0</v>
      </c>
      <c r="AI100" s="100">
        <f ca="1">SUM(Juni23!$AM$137)</f>
        <v>0</v>
      </c>
      <c r="AJ100" s="104">
        <f>SUM(Juni23!AN135)</f>
        <v>0</v>
      </c>
      <c r="AK100" s="100">
        <f ca="1">SUM(Juni23!$AO$137)</f>
        <v>0</v>
      </c>
      <c r="AL100" s="104">
        <f>SUM(Juni23!AP135)</f>
        <v>25.75</v>
      </c>
      <c r="AM100" s="100">
        <f ca="1">SUM(Juni23!$AQ$137)</f>
        <v>2575</v>
      </c>
      <c r="AN100" s="104">
        <f>SUM(Juni23!AR135)</f>
        <v>0</v>
      </c>
      <c r="AO100" s="100">
        <f ca="1">SUM(Juni23!$AS$137)</f>
        <v>0</v>
      </c>
      <c r="AP100" s="104">
        <f>SUM(Juni23!AT135)</f>
        <v>3</v>
      </c>
      <c r="AQ100" s="140">
        <f ca="1">SUM(Juni23!$AU$137)</f>
        <v>225</v>
      </c>
      <c r="AR100" s="243"/>
      <c r="AS100" s="140"/>
      <c r="AT100" s="242"/>
      <c r="AU100" s="100"/>
      <c r="AV100" s="171"/>
      <c r="AW100" s="140"/>
      <c r="AX100" s="140"/>
      <c r="AY100" s="200">
        <f t="shared" ca="1" si="13"/>
        <v>47965.25</v>
      </c>
      <c r="AZ100" s="312"/>
      <c r="BA100" t="s">
        <v>466</v>
      </c>
    </row>
    <row r="101" spans="1:55" ht="15" customHeight="1">
      <c r="A101" s="209">
        <v>45108</v>
      </c>
      <c r="B101" s="122">
        <f>SUM(Juli23!F136)</f>
        <v>0</v>
      </c>
      <c r="C101" s="140">
        <f ca="1">SUM(Juli23!$G$138)</f>
        <v>0</v>
      </c>
      <c r="D101" s="104">
        <f>SUM(Juli23!H136)</f>
        <v>0</v>
      </c>
      <c r="E101" s="140">
        <f ca="1">SUM(Juli23!$I$138)</f>
        <v>0</v>
      </c>
      <c r="F101" s="104">
        <f>SUM(Juli23!J136)</f>
        <v>0</v>
      </c>
      <c r="G101" s="242">
        <f ca="1">SUM(Juli23!$K$138)</f>
        <v>0</v>
      </c>
      <c r="H101" s="75">
        <f>SUM(Juli23!L136)</f>
        <v>27.25</v>
      </c>
      <c r="I101" s="100">
        <f ca="1">SUM(Juli23!$M$138)</f>
        <v>2043.75</v>
      </c>
      <c r="J101" s="241">
        <f>SUM(Juli23!N136)</f>
        <v>144.25</v>
      </c>
      <c r="K101" s="100">
        <f ca="1">SUM(Juli23!$O$138)</f>
        <v>16002.5</v>
      </c>
      <c r="L101" s="104">
        <f>SUM(Juli23!P136)</f>
        <v>0</v>
      </c>
      <c r="M101" s="140">
        <f ca="1">SUM(Juli23!$Q$138)</f>
        <v>0</v>
      </c>
      <c r="N101" s="104">
        <f>SUM(Juli23!R136)</f>
        <v>0</v>
      </c>
      <c r="O101" s="140">
        <f ca="1">SUM(Juli23!$S$138)</f>
        <v>0</v>
      </c>
      <c r="P101" s="241">
        <f>SUM(Juli23!T136)</f>
        <v>0</v>
      </c>
      <c r="Q101" s="100">
        <f ca="1">SUM(Juli23!$U$138)</f>
        <v>0</v>
      </c>
      <c r="R101" s="241">
        <f>SUM(Juli23!V136)</f>
        <v>56</v>
      </c>
      <c r="S101" s="100">
        <f ca="1">SUM(Juli23!$W$138)</f>
        <v>4780.5</v>
      </c>
      <c r="T101" s="98">
        <f>SUM(Juli23!X136)</f>
        <v>11</v>
      </c>
      <c r="U101" s="100">
        <f ca="1">SUM(Juli23!$Y$138)</f>
        <v>1298</v>
      </c>
      <c r="V101" s="241">
        <f>SUM(Juli23!Z136)</f>
        <v>9.5</v>
      </c>
      <c r="W101" s="100">
        <f ca="1">SUM(Juli23!$AA$138)</f>
        <v>1121</v>
      </c>
      <c r="X101" s="104">
        <f>SUM(Juli23!AB136)</f>
        <v>0</v>
      </c>
      <c r="Y101" s="140">
        <f ca="1">SUM(Juli23!$AC$138)</f>
        <v>0</v>
      </c>
      <c r="Z101" s="104">
        <f>SUM(Juli23!AD136)</f>
        <v>0</v>
      </c>
      <c r="AA101" s="140">
        <f ca="1">SUM(Juli23!$AE$138)</f>
        <v>0</v>
      </c>
      <c r="AB101" s="104">
        <f>SUM(Juli23!AF136)</f>
        <v>0</v>
      </c>
      <c r="AC101" s="140">
        <f ca="1">SUM(Juli23!$AG$138)</f>
        <v>0</v>
      </c>
      <c r="AD101" s="104">
        <f>SUM(Juli23!AH136)</f>
        <v>7.25</v>
      </c>
      <c r="AE101" s="140">
        <f ca="1">SUM(Juli23!$AI$138)</f>
        <v>725</v>
      </c>
      <c r="AF101" s="243">
        <f>SUM(Juli23!AJ136)</f>
        <v>0</v>
      </c>
      <c r="AG101" s="100">
        <f ca="1">SUM(Juli23!$AK$138)</f>
        <v>0</v>
      </c>
      <c r="AH101" s="104">
        <f>SUM(Juli23!AL136)</f>
        <v>0</v>
      </c>
      <c r="AI101" s="100">
        <f ca="1">SUM(Juli23!$AM138)</f>
        <v>0</v>
      </c>
      <c r="AJ101" s="104">
        <f>SUM(Juli23!AN136)</f>
        <v>0</v>
      </c>
      <c r="AK101" s="100">
        <f ca="1">SUM(Juli23!$AO$138)</f>
        <v>0</v>
      </c>
      <c r="AL101" s="104">
        <f>SUM(Juli23!AP136)</f>
        <v>48</v>
      </c>
      <c r="AM101" s="100">
        <f ca="1">SUM(Juli23!$AQ$138)</f>
        <v>5110</v>
      </c>
      <c r="AN101" s="104">
        <f>SUM(Juli23!AR136)</f>
        <v>0</v>
      </c>
      <c r="AO101" s="100">
        <f ca="1">SUM(Juli23!$AS$138)</f>
        <v>0</v>
      </c>
      <c r="AP101" s="104">
        <f>SUM(Juli23!AT136)</f>
        <v>0</v>
      </c>
      <c r="AQ101" s="140">
        <f ca="1">SUM(Juli23!$AO$138)</f>
        <v>0</v>
      </c>
      <c r="AR101" s="243"/>
      <c r="AS101" s="140"/>
      <c r="AT101" s="242"/>
      <c r="AU101" s="100"/>
      <c r="AV101" s="171"/>
      <c r="AW101" s="140"/>
      <c r="AX101" s="140"/>
      <c r="AY101" s="200">
        <f t="shared" ca="1" si="13"/>
        <v>31080.75</v>
      </c>
      <c r="AZ101" s="312"/>
      <c r="BA101" t="s">
        <v>466</v>
      </c>
    </row>
    <row r="102" spans="1:55" ht="15" customHeight="1">
      <c r="A102" s="209">
        <v>45139</v>
      </c>
      <c r="B102" s="122">
        <f>SUM('Aug23'!F136)</f>
        <v>0</v>
      </c>
      <c r="C102" s="140">
        <f ca="1">SUM('Aug23'!$G$138)</f>
        <v>0</v>
      </c>
      <c r="D102" s="104">
        <f>SUM('Aug23'!H136)</f>
        <v>0</v>
      </c>
      <c r="E102" s="140">
        <f ca="1">SUM('Aug23'!$I$138)</f>
        <v>0</v>
      </c>
      <c r="F102" s="104">
        <f>SUM('Aug23'!J136)</f>
        <v>0</v>
      </c>
      <c r="G102" s="242">
        <f ca="1">SUM('Aug23'!$K$138)</f>
        <v>0</v>
      </c>
      <c r="H102" s="75">
        <f>SUM('Aug23'!L136)</f>
        <v>14</v>
      </c>
      <c r="I102" s="100">
        <f ca="1">SUM('Aug23'!$M$138)</f>
        <v>1050</v>
      </c>
      <c r="J102" s="241">
        <f>SUM('Aug23'!N136)</f>
        <v>155</v>
      </c>
      <c r="K102" s="100">
        <f ca="1">SUM('Aug23'!$O$138)</f>
        <v>17446</v>
      </c>
      <c r="L102" s="104">
        <f>SUM('Aug23'!P136)</f>
        <v>0</v>
      </c>
      <c r="M102" s="140">
        <f ca="1">SUM('Aug23'!$Q$138)</f>
        <v>0</v>
      </c>
      <c r="N102" s="104">
        <f>SUM('Aug23'!R136)</f>
        <v>0</v>
      </c>
      <c r="O102" s="140">
        <f ca="1">SUM('Aug23'!$S$138)</f>
        <v>0</v>
      </c>
      <c r="P102" s="241">
        <f>SUM('Aug23'!T136)</f>
        <v>0</v>
      </c>
      <c r="Q102" s="100">
        <f ca="1">SUM('Aug23'!$U$138)</f>
        <v>0</v>
      </c>
      <c r="R102" s="241">
        <f>SUM('Aug23'!V136)</f>
        <v>0.5</v>
      </c>
      <c r="S102" s="100">
        <f ca="1">SUM('Aug23'!$W$138)</f>
        <v>59</v>
      </c>
      <c r="T102" s="98">
        <f>SUM('Aug23'!X136)</f>
        <v>0</v>
      </c>
      <c r="U102" s="100">
        <f ca="1">SUM('Aug23'!$Y$138)</f>
        <v>0</v>
      </c>
      <c r="V102" s="241">
        <f>SUM('Aug23'!Z136)</f>
        <v>0</v>
      </c>
      <c r="W102" s="100">
        <f ca="1">SUM('Aug23'!$AA$138)</f>
        <v>0</v>
      </c>
      <c r="X102" s="104">
        <f>SUM('Aug23'!AB136)</f>
        <v>0</v>
      </c>
      <c r="Y102" s="140">
        <f ca="1">SUM('Aug23'!$AC$138)</f>
        <v>0</v>
      </c>
      <c r="Z102" s="104">
        <f>SUM('Aug23'!AD136)</f>
        <v>0</v>
      </c>
      <c r="AA102" s="140">
        <f ca="1">SUM('Aug23'!$AE$138)</f>
        <v>0</v>
      </c>
      <c r="AB102" s="104">
        <f>SUM('Aug23'!AF136)</f>
        <v>0</v>
      </c>
      <c r="AC102" s="140">
        <f ca="1">SUM('Aug23'!$AG$138)</f>
        <v>0</v>
      </c>
      <c r="AD102" s="104">
        <f>SUM('Aug23'!AH136)</f>
        <v>47.75</v>
      </c>
      <c r="AE102" s="140">
        <f ca="1">SUM('Aug23'!$AI$138)</f>
        <v>3650</v>
      </c>
      <c r="AF102" s="243">
        <f>SUM('Aug23'!AJ136)</f>
        <v>1.5</v>
      </c>
      <c r="AG102" s="100">
        <f ca="1">SUM('Aug23'!$AK$138)</f>
        <v>190</v>
      </c>
      <c r="AH102" s="104">
        <f>SUM('Aug23'!AL136)</f>
        <v>0</v>
      </c>
      <c r="AI102" s="100">
        <f ca="1">SUM('Aug23'!$AM$138)</f>
        <v>0</v>
      </c>
      <c r="AJ102" s="104">
        <f>SUM('Aug23'!AN136)</f>
        <v>0</v>
      </c>
      <c r="AK102" s="100">
        <f ca="1">SUM('Aug23'!$AO$138)</f>
        <v>0</v>
      </c>
      <c r="AL102" s="104">
        <f>SUM('Aug23'!AP136)</f>
        <v>24.75</v>
      </c>
      <c r="AM102" s="100">
        <f ca="1">SUM('Aug23'!$AQ$138)</f>
        <v>2475</v>
      </c>
      <c r="AN102" s="104">
        <f>SUM('Aug23'!AR136)</f>
        <v>0</v>
      </c>
      <c r="AO102" s="100">
        <f>SUM('Aug23'!$ASG$138)</f>
        <v>0</v>
      </c>
      <c r="AP102" s="104">
        <f>SUM('Aug23'!AT136)</f>
        <v>0</v>
      </c>
      <c r="AQ102" s="140">
        <f ca="1">SUM('Aug23'!$AU$138)</f>
        <v>0</v>
      </c>
      <c r="AR102" s="243"/>
      <c r="AS102" s="140"/>
      <c r="AT102" s="242"/>
      <c r="AU102" s="100"/>
      <c r="AV102" s="171"/>
      <c r="AW102" s="140"/>
      <c r="AX102" s="140"/>
      <c r="AY102" s="200">
        <f t="shared" ca="1" si="13"/>
        <v>24870</v>
      </c>
      <c r="AZ102" s="312"/>
      <c r="BA102" t="s">
        <v>466</v>
      </c>
    </row>
    <row r="103" spans="1:55" ht="15" customHeight="1">
      <c r="A103" s="209">
        <v>45170</v>
      </c>
      <c r="B103" s="122">
        <f>SUM('Sep23'!F136)</f>
        <v>0</v>
      </c>
      <c r="C103" s="140">
        <f ca="1">SUM('Sep23'!$G$138)</f>
        <v>0</v>
      </c>
      <c r="D103" s="104">
        <f>SUM('Sep23'!H136)</f>
        <v>0</v>
      </c>
      <c r="E103" s="140">
        <f ca="1">SUM('Sep23'!$I$138)</f>
        <v>0</v>
      </c>
      <c r="F103" s="104">
        <f>SUM('Sep23'!J136)</f>
        <v>0</v>
      </c>
      <c r="G103" s="242">
        <f ca="1">SUM('Sep23'!$K$138)</f>
        <v>0</v>
      </c>
      <c r="H103" s="75">
        <f>SUM('Sep23'!L136)</f>
        <v>0</v>
      </c>
      <c r="I103" s="100">
        <f ca="1">SUM('Sep23'!$M$138)</f>
        <v>0</v>
      </c>
      <c r="J103" s="241">
        <f>SUM('Sep23'!N136)</f>
        <v>159.5</v>
      </c>
      <c r="K103" s="100">
        <f ca="1">SUM('Sep23'!$O$138)</f>
        <v>17103</v>
      </c>
      <c r="L103" s="104">
        <f>SUM('Sep23'!P136)</f>
        <v>0</v>
      </c>
      <c r="M103" s="140">
        <f ca="1">SUM('Sep23'!$Q$138)</f>
        <v>0</v>
      </c>
      <c r="N103" s="104">
        <f>SUM('Sep23'!R136)</f>
        <v>0</v>
      </c>
      <c r="O103" s="140">
        <f ca="1">SUM('Sep23'!$S$138)</f>
        <v>0</v>
      </c>
      <c r="P103" s="241">
        <f>SUM('Sep23'!T136)</f>
        <v>0</v>
      </c>
      <c r="Q103" s="100">
        <f ca="1">SUM('Sep23'!$U$138)</f>
        <v>0</v>
      </c>
      <c r="R103" s="241">
        <f>SUM('Sep23'!V136)</f>
        <v>8</v>
      </c>
      <c r="S103" s="100">
        <f ca="1">SUM('Sep23'!$W$138)</f>
        <v>686</v>
      </c>
      <c r="T103" s="98">
        <f>SUM('Sep23'!X136)</f>
        <v>0</v>
      </c>
      <c r="U103" s="100">
        <f ca="1">SUM('Sep23'!$Y$138)</f>
        <v>0</v>
      </c>
      <c r="V103" s="241">
        <f>SUM('Sep23'!Z136)</f>
        <v>0</v>
      </c>
      <c r="W103" s="100">
        <f ca="1">SUM('Sep23'!$AA$138)</f>
        <v>0</v>
      </c>
      <c r="X103" s="104">
        <f>SUM('Sep23'!AB136)</f>
        <v>0</v>
      </c>
      <c r="Y103" s="140">
        <f ca="1">SUM('Sep23'!$AC$138)</f>
        <v>0</v>
      </c>
      <c r="Z103" s="104">
        <f>SUM('Sep23'!AD136)</f>
        <v>0</v>
      </c>
      <c r="AA103" s="140">
        <f ca="1">SUM('Sep23'!$AE$138)</f>
        <v>0</v>
      </c>
      <c r="AB103" s="104">
        <f>SUM('Sep23'!AF136)</f>
        <v>0</v>
      </c>
      <c r="AC103" s="140">
        <f ca="1">SUM('Sep23'!$AG$138)</f>
        <v>0</v>
      </c>
      <c r="AD103" s="104">
        <f>SUM('Sep23'!AH136)</f>
        <v>17.25</v>
      </c>
      <c r="AE103" s="140">
        <f ca="1">SUM('Sep23'!$AI$138)</f>
        <v>1293.75</v>
      </c>
      <c r="AF103" s="243">
        <f>SUM('Sep23'!AJ136)</f>
        <v>0</v>
      </c>
      <c r="AG103" s="100">
        <f ca="1">SUM('Sep23'!$AK$138)</f>
        <v>0</v>
      </c>
      <c r="AH103" s="104">
        <f>SUM('Sep23'!AL136)</f>
        <v>0</v>
      </c>
      <c r="AI103" s="100">
        <f ca="1">SUM('Sep23'!$AM$138)</f>
        <v>0</v>
      </c>
      <c r="AJ103" s="104">
        <f>SUM('Sep23'!AN136)</f>
        <v>0</v>
      </c>
      <c r="AK103" s="100">
        <f ca="1">SUM('Sep23'!$AO$138)</f>
        <v>0</v>
      </c>
      <c r="AL103" s="104">
        <f>SUM('Sep23'!AP136)</f>
        <v>36</v>
      </c>
      <c r="AM103" s="100">
        <f ca="1">SUM('Sep23'!$AQ$138)</f>
        <v>4210</v>
      </c>
      <c r="AN103" s="104">
        <f>SUM('Sep23'!AR136)</f>
        <v>0</v>
      </c>
      <c r="AO103" s="100">
        <f ca="1">SUM('Sep23'!$AS$138)</f>
        <v>0</v>
      </c>
      <c r="AP103" s="104">
        <f>SUM('Sep23'!AT136)</f>
        <v>0</v>
      </c>
      <c r="AQ103" s="140">
        <f ca="1">SUM('Sep23'!$AU$138)</f>
        <v>0</v>
      </c>
      <c r="AR103" s="243"/>
      <c r="AS103" s="140"/>
      <c r="AT103" s="242"/>
      <c r="AU103" s="100"/>
      <c r="AV103" s="171"/>
      <c r="AW103" s="140"/>
      <c r="AX103" s="140"/>
      <c r="AY103" s="200">
        <f t="shared" ca="1" si="13"/>
        <v>23292.75</v>
      </c>
      <c r="AZ103" s="312"/>
      <c r="BA103" t="s">
        <v>466</v>
      </c>
    </row>
    <row r="104" spans="1:55" ht="15" customHeight="1">
      <c r="A104" s="209">
        <v>45200</v>
      </c>
      <c r="B104" s="122">
        <f>SUM('Okt23'!F136)</f>
        <v>0</v>
      </c>
      <c r="C104" s="140">
        <f ca="1">SUM('Okt23'!$G$138)</f>
        <v>0</v>
      </c>
      <c r="D104" s="104">
        <f>SUM('Okt23'!H136)</f>
        <v>0</v>
      </c>
      <c r="E104" s="140">
        <f ca="1">SUM('Okt23'!$I$138)</f>
        <v>0</v>
      </c>
      <c r="F104" s="104">
        <f>SUM('Okt23'!J136)</f>
        <v>0</v>
      </c>
      <c r="G104" s="242">
        <f ca="1">SUM('Okt23'!$K$138)</f>
        <v>0</v>
      </c>
      <c r="H104" s="75">
        <f>SUM('Okt23'!L136)</f>
        <v>30.75</v>
      </c>
      <c r="I104" s="100">
        <f ca="1">SUM('Okt23'!$M$138)</f>
        <v>2306.25</v>
      </c>
      <c r="J104" s="241">
        <f>SUM('Okt23'!N136)</f>
        <v>111</v>
      </c>
      <c r="K104" s="100">
        <f ca="1">SUM('Okt23'!$O$138)</f>
        <v>11793</v>
      </c>
      <c r="L104" s="104">
        <f>SUM('Okt23'!P136)</f>
        <v>0</v>
      </c>
      <c r="M104" s="140">
        <f ca="1">SUM('Okt23'!$Q$138)</f>
        <v>0</v>
      </c>
      <c r="N104" s="104">
        <f>SUM('Okt23'!R136)</f>
        <v>0</v>
      </c>
      <c r="O104" s="140">
        <f ca="1">SUM('Okt23'!$S$138)</f>
        <v>0</v>
      </c>
      <c r="P104" s="241">
        <f>SUM('Okt23'!T136)</f>
        <v>0</v>
      </c>
      <c r="Q104" s="100">
        <f ca="1">SUM('Okt23'!$U$138)</f>
        <v>0</v>
      </c>
      <c r="R104" s="241">
        <f>SUM('Okt23'!V136)</f>
        <v>146.5</v>
      </c>
      <c r="S104" s="100">
        <f ca="1">SUM('Okt23'!$W$138)</f>
        <v>12868.75</v>
      </c>
      <c r="T104" s="98">
        <f>SUM('Okt23'!X136)</f>
        <v>6.75</v>
      </c>
      <c r="U104" s="100">
        <f ca="1">SUM('Okt23'!$Y138)</f>
        <v>796.5</v>
      </c>
      <c r="V104" s="241">
        <f>SUM('Okt23'!Z136)</f>
        <v>0</v>
      </c>
      <c r="W104" s="100">
        <f ca="1">SUM('Okt23'!$AA$138)</f>
        <v>0</v>
      </c>
      <c r="X104" s="104">
        <f>SUM('Okt23'!AB136)</f>
        <v>0</v>
      </c>
      <c r="Y104" s="140">
        <f ca="1">SUM('Okt23'!$AC$138)</f>
        <v>0</v>
      </c>
      <c r="Z104" s="104">
        <f>SUM('Okt23'!AD136)</f>
        <v>0</v>
      </c>
      <c r="AA104" s="140">
        <f ca="1">SUM('Okt23'!$AE$138)</f>
        <v>0</v>
      </c>
      <c r="AB104" s="104">
        <f>SUM('Okt23'!AF136)</f>
        <v>0</v>
      </c>
      <c r="AC104" s="140">
        <f ca="1">SUM('Okt23'!$AG$138)</f>
        <v>0</v>
      </c>
      <c r="AD104" s="104">
        <f>SUM('Okt23'!AH136)</f>
        <v>1</v>
      </c>
      <c r="AE104" s="140">
        <f ca="1">SUM('Okt23'!$AI$138)</f>
        <v>140</v>
      </c>
      <c r="AF104" s="243">
        <f>SUM('Okt23'!AJ136)</f>
        <v>1</v>
      </c>
      <c r="AG104" s="100">
        <f ca="1">SUM('Okt23'!$AK$138)</f>
        <v>140</v>
      </c>
      <c r="AH104" s="104">
        <f>SUM('Okt23'!AL136)</f>
        <v>0</v>
      </c>
      <c r="AI104" s="100">
        <f ca="1">SUM('Okt23'!$AM$138)</f>
        <v>0</v>
      </c>
      <c r="AJ104" s="104">
        <f>SUM('Okt23'!AN136)</f>
        <v>0</v>
      </c>
      <c r="AK104" s="100">
        <f ca="1">SUM('Okt23'!$AO$138)</f>
        <v>0</v>
      </c>
      <c r="AL104" s="104">
        <f>SUM('Okt23'!AP136)</f>
        <v>56.75</v>
      </c>
      <c r="AM104" s="100">
        <f ca="1">SUM('Okt23'!$AQ$138)</f>
        <v>6919</v>
      </c>
      <c r="AN104" s="104">
        <f>SUM('Okt23'!AR136)</f>
        <v>0</v>
      </c>
      <c r="AO104" s="100">
        <f ca="1">SUM('Okt23'!$AS138)</f>
        <v>0</v>
      </c>
      <c r="AP104" s="104">
        <f>SUM('Okt23'!AT136)</f>
        <v>0</v>
      </c>
      <c r="AQ104" s="140">
        <f ca="1">SUM('Okt23'!$AU$138)</f>
        <v>0</v>
      </c>
      <c r="AR104" s="243"/>
      <c r="AS104" s="140"/>
      <c r="AT104" s="242"/>
      <c r="AU104" s="100"/>
      <c r="AV104" s="171"/>
      <c r="AW104" s="140"/>
      <c r="AX104" s="140"/>
      <c r="AY104" s="200">
        <f t="shared" ca="1" si="13"/>
        <v>34963.5</v>
      </c>
      <c r="AZ104" s="312"/>
      <c r="BA104" t="s">
        <v>466</v>
      </c>
    </row>
    <row r="105" spans="1:55" ht="15" customHeight="1">
      <c r="A105" s="209">
        <v>45231</v>
      </c>
      <c r="B105" s="122">
        <f>SUM('Nov23'!F136)</f>
        <v>0</v>
      </c>
      <c r="C105" s="140">
        <f ca="1">SUM('Nov23'!$G$138)</f>
        <v>0</v>
      </c>
      <c r="D105" s="104">
        <f>SUM('Nov23'!H136)</f>
        <v>0</v>
      </c>
      <c r="E105" s="140">
        <f ca="1">SUM('Nov23'!$I$138)</f>
        <v>0</v>
      </c>
      <c r="F105" s="104">
        <f>SUM('Nov23'!J136)</f>
        <v>0</v>
      </c>
      <c r="G105" s="242">
        <f ca="1">SUM('Nov23'!$K$138)</f>
        <v>0</v>
      </c>
      <c r="H105" s="75">
        <f>SUM('Nov23'!L136)</f>
        <v>1</v>
      </c>
      <c r="I105" s="100">
        <f ca="1">SUM('Nov23'!$M$138)</f>
        <v>75</v>
      </c>
      <c r="J105" s="241">
        <f>SUM('Nov23'!N136)</f>
        <v>88.5</v>
      </c>
      <c r="K105" s="100">
        <f ca="1">SUM('Nov23'!$O$138)</f>
        <v>9960</v>
      </c>
      <c r="L105" s="104">
        <f>SUM('Nov23'!P136)</f>
        <v>0</v>
      </c>
      <c r="M105" s="140">
        <f ca="1">SUM('Nov23'!$Q$138)</f>
        <v>0</v>
      </c>
      <c r="N105" s="104">
        <f>SUM('Nov23'!R136)</f>
        <v>0</v>
      </c>
      <c r="O105" s="140">
        <f ca="1">SUM('Nov23'!$S$138)</f>
        <v>0</v>
      </c>
      <c r="P105" s="241">
        <f>SUM('Nov23'!T136)</f>
        <v>0</v>
      </c>
      <c r="Q105" s="100">
        <f ca="1">SUM('Nov23'!$U$138)</f>
        <v>0</v>
      </c>
      <c r="R105" s="241">
        <f>SUM('Nov23'!V136)</f>
        <v>100.25</v>
      </c>
      <c r="S105" s="100">
        <f ca="1">SUM('Nov23'!$W$138)</f>
        <v>8511.25</v>
      </c>
      <c r="T105" s="98">
        <f>SUM('Nov23'!X136)</f>
        <v>21</v>
      </c>
      <c r="U105" s="100">
        <f ca="1">SUM('Nov23'!$Y$138)</f>
        <v>2478</v>
      </c>
      <c r="V105" s="241">
        <f>SUM('Nov23'!Z136)</f>
        <v>0</v>
      </c>
      <c r="W105" s="100">
        <f ca="1">SUM('Nov23'!$AA$138)</f>
        <v>0</v>
      </c>
      <c r="X105" s="104">
        <f>SUM('Nov23'!AB136)</f>
        <v>0</v>
      </c>
      <c r="Y105" s="140">
        <f ca="1">SUM('Nov23'!$AC$138)</f>
        <v>0</v>
      </c>
      <c r="Z105" s="104">
        <f>SUM('Nov23'!AD136)</f>
        <v>0</v>
      </c>
      <c r="AA105" s="140">
        <f>SUM('Nov23'!$SAE$138)</f>
        <v>0</v>
      </c>
      <c r="AB105" s="122">
        <f>SUM('Nov23'!BG109)</f>
        <v>0</v>
      </c>
      <c r="AC105" s="140">
        <f ca="1">SUM('Nov23'!$AG$138)</f>
        <v>0</v>
      </c>
      <c r="AD105" s="104">
        <f>SUM('Nov23'!BI109)</f>
        <v>0</v>
      </c>
      <c r="AE105" s="140">
        <f ca="1">SUM('Nov23'!$AI$138)</f>
        <v>0</v>
      </c>
      <c r="AF105" s="243">
        <f>SUM('Nov23'!BK109)</f>
        <v>0</v>
      </c>
      <c r="AG105" s="100">
        <f ca="1">SUM('Nov23'!$AK$138)</f>
        <v>0</v>
      </c>
      <c r="AH105" s="104">
        <f>SUM('Nov23'!BM109)</f>
        <v>0</v>
      </c>
      <c r="AI105" s="100">
        <f ca="1">SUM('Nov23'!$AM$138)</f>
        <v>0</v>
      </c>
      <c r="AJ105" s="104">
        <f>SUM('Nov23'!AN136)</f>
        <v>69.25</v>
      </c>
      <c r="AK105" s="100">
        <f ca="1">SUM('Nov23'!$AO$138)</f>
        <v>5516.25</v>
      </c>
      <c r="AL105" s="104">
        <f>SUM('Nov23'!AP136)</f>
        <v>23.75</v>
      </c>
      <c r="AM105" s="100">
        <f ca="1">SUM('Nov23'!$AQ$138)</f>
        <v>2429</v>
      </c>
      <c r="AN105" s="104">
        <f>SUM('Nov23'!BS109)</f>
        <v>0</v>
      </c>
      <c r="AO105" s="100">
        <f ca="1">SUM('Nov23'!$AS$138)</f>
        <v>0</v>
      </c>
      <c r="AP105" s="104">
        <f>SUM('Nov23'!BU109)</f>
        <v>0</v>
      </c>
      <c r="AQ105" s="140">
        <f ca="1">SUM('Nov23'!$AU$138)</f>
        <v>0</v>
      </c>
      <c r="AR105" s="243"/>
      <c r="AS105" s="140"/>
      <c r="AT105" s="242"/>
      <c r="AU105" s="100"/>
      <c r="AV105" s="171"/>
      <c r="AW105" s="140"/>
      <c r="AX105" s="140"/>
      <c r="AY105" s="200">
        <f t="shared" ca="1" si="13"/>
        <v>28969.5</v>
      </c>
      <c r="AZ105" s="312"/>
      <c r="BA105" t="s">
        <v>466</v>
      </c>
    </row>
    <row r="106" spans="1:55" ht="15" customHeight="1">
      <c r="A106" s="209">
        <v>45261</v>
      </c>
      <c r="B106" s="122">
        <f>SUM('Dez23'!F136)</f>
        <v>0</v>
      </c>
      <c r="C106" s="140">
        <f ca="1">SUM('Dez23'!$G$138)</f>
        <v>0</v>
      </c>
      <c r="D106" s="104">
        <f>SUM('Dez23'!H136)</f>
        <v>0</v>
      </c>
      <c r="E106" s="140">
        <f ca="1">SUM('Dez23'!$I$138)</f>
        <v>0</v>
      </c>
      <c r="F106" s="104">
        <f>SUM('Dez23'!J136)</f>
        <v>0</v>
      </c>
      <c r="G106" s="242">
        <f>SUM('Dez23'!$J$138)</f>
        <v>0</v>
      </c>
      <c r="H106" s="75">
        <f>SUM('Dez23'!L136)</f>
        <v>0</v>
      </c>
      <c r="I106" s="100">
        <f>SUM('Dez23'!$L$138)</f>
        <v>0</v>
      </c>
      <c r="J106" s="241">
        <f>SUM('Dez23'!N136)</f>
        <v>34.75</v>
      </c>
      <c r="K106" s="100">
        <f ca="1">SUM('Dez23'!$O$138)</f>
        <v>3635</v>
      </c>
      <c r="L106" s="104">
        <f>SUM('Dez23'!P136)</f>
        <v>0</v>
      </c>
      <c r="M106" s="140">
        <f ca="1">SUM('Dez23'!$Q$138)</f>
        <v>0</v>
      </c>
      <c r="N106" s="104">
        <f>SUM('Dez23'!R136)</f>
        <v>0</v>
      </c>
      <c r="O106" s="140">
        <f ca="1">SUM('Dez23'!$S$138)</f>
        <v>0</v>
      </c>
      <c r="P106" s="241">
        <f>SUM('Dez23'!T136)</f>
        <v>0</v>
      </c>
      <c r="Q106" s="100">
        <f ca="1">SUM('Dez23'!$U$138)</f>
        <v>0</v>
      </c>
      <c r="R106" s="241">
        <f>SUM('Dez23'!V136)</f>
        <v>21.75</v>
      </c>
      <c r="S106" s="100">
        <f ca="1">SUM('Dez23'!$W$138)</f>
        <v>1910.75</v>
      </c>
      <c r="T106" s="98">
        <f>SUM('Dez23'!X136)</f>
        <v>4.5</v>
      </c>
      <c r="U106" s="100">
        <f ca="1">SUM('Dez23'!$Y$138)</f>
        <v>531</v>
      </c>
      <c r="V106" s="241">
        <f>SUM('Dez23'!Z136)</f>
        <v>0</v>
      </c>
      <c r="W106" s="100">
        <f ca="1">SUM('Dez23'!$AA$138)</f>
        <v>0</v>
      </c>
      <c r="X106" s="104">
        <f>SUM('Dez23'!AB136)</f>
        <v>0</v>
      </c>
      <c r="Y106" s="140">
        <f ca="1">SUM('Dez23'!$AC$138)</f>
        <v>0</v>
      </c>
      <c r="Z106" s="104">
        <f>SUM('Dez23'!AD136)</f>
        <v>0</v>
      </c>
      <c r="AA106" s="140">
        <f ca="1">SUM('Dez23'!$AE$138)</f>
        <v>0</v>
      </c>
      <c r="AB106" s="104">
        <f>SUM('Dez23'!AF136)</f>
        <v>0</v>
      </c>
      <c r="AC106" s="140">
        <f ca="1">SUM('Dez23'!$AG$138)</f>
        <v>0</v>
      </c>
      <c r="AD106" s="104">
        <f>SUM('Dez23'!AH136)</f>
        <v>25.5</v>
      </c>
      <c r="AE106" s="140">
        <f ca="1">SUM('Dez23'!$AI$138)</f>
        <v>1912.5</v>
      </c>
      <c r="AF106" s="243">
        <f>SUM('Dez23'!AJ136)</f>
        <v>0</v>
      </c>
      <c r="AG106" s="100">
        <f ca="1">SUM('Dez23'!$AK$138)</f>
        <v>0</v>
      </c>
      <c r="AH106" s="104">
        <f>SUM('Dez23'!AL136)</f>
        <v>0</v>
      </c>
      <c r="AI106" s="100">
        <f ca="1">SUM('Dez23'!$AM$138)</f>
        <v>0</v>
      </c>
      <c r="AJ106" s="104">
        <f>SUM('Dez23'!AN136)</f>
        <v>25.5</v>
      </c>
      <c r="AK106" s="100">
        <f ca="1">SUM('Dez23'!$AO$138)</f>
        <v>2397.5</v>
      </c>
      <c r="AL106" s="104">
        <f>SUM('Dez23'!AP136)</f>
        <v>6.75</v>
      </c>
      <c r="AM106" s="100">
        <f ca="1">SUM('Dez23'!$AQ$138)</f>
        <v>675</v>
      </c>
      <c r="AN106" s="104">
        <f>SUM('Dez23'!AR136)</f>
        <v>0</v>
      </c>
      <c r="AO106" s="100">
        <f>SUM('Dez23'!$AT$138)</f>
        <v>0</v>
      </c>
      <c r="AP106" s="104">
        <f>SUM('Dez23'!AT136)</f>
        <v>0</v>
      </c>
      <c r="AQ106" s="140">
        <f>SUM('Dez23'!$AV$138)</f>
        <v>0</v>
      </c>
      <c r="AR106" s="243"/>
      <c r="AS106" s="140"/>
      <c r="AT106" s="242"/>
      <c r="AU106" s="100"/>
      <c r="AV106" s="171"/>
      <c r="AW106" s="140"/>
      <c r="AX106" s="140"/>
      <c r="AY106" s="200">
        <f ca="1">C106+E106+G106+M106+O106+Q106+Y106+AA106+AC106+AG106+BC106+AS106+AW106+AE106+S106+I106+AM106+W106+K106+U106+AI106+AK106+AU106+AU106+AO106+AQ106</f>
        <v>11061.75</v>
      </c>
    </row>
    <row r="107" spans="1:55" ht="15" customHeight="1">
      <c r="A107" s="209">
        <v>45292</v>
      </c>
      <c r="B107" s="122">
        <f>SUM('Jan24'!F138)</f>
        <v>0</v>
      </c>
      <c r="C107" s="140">
        <f ca="1">SUM('Jan24'!$G$140)</f>
        <v>0</v>
      </c>
      <c r="D107" s="104">
        <v>0</v>
      </c>
      <c r="E107" s="140">
        <f ca="1">SUM('Dez23'!$I$138)</f>
        <v>0</v>
      </c>
      <c r="F107" s="104">
        <f>SUM('Jan24'!J138)</f>
        <v>0</v>
      </c>
      <c r="G107" s="242">
        <f ca="1">SUM('Dez23'!$K$138)</f>
        <v>0</v>
      </c>
      <c r="H107" s="75">
        <f>SUM('Jan24'!L138)</f>
        <v>0</v>
      </c>
      <c r="I107" s="100">
        <f ca="1">SUM('Dez23'!$M$138)</f>
        <v>0</v>
      </c>
      <c r="J107" s="241">
        <f>SUM('Jan24'!N138)</f>
        <v>60.25</v>
      </c>
      <c r="K107" s="242">
        <f ca="1">SUM('Jan24'!$O$140)</f>
        <v>6585</v>
      </c>
      <c r="L107" s="104">
        <f>SUM('Jan24'!P138)</f>
        <v>0</v>
      </c>
      <c r="M107" s="140">
        <f ca="1">SUM('Jan24'!$Q$140)</f>
        <v>0</v>
      </c>
      <c r="N107" s="104">
        <f>SUM('Jan24'!R138)</f>
        <v>0</v>
      </c>
      <c r="O107" s="140">
        <f ca="1">SUM('Jan24'!$S$140)</f>
        <v>0</v>
      </c>
      <c r="P107" s="241">
        <f>SUM('Jan24'!T138)</f>
        <v>0</v>
      </c>
      <c r="Q107" s="100">
        <f ca="1">SUM('Jan24'!$U$140)</f>
        <v>0</v>
      </c>
      <c r="R107" s="241">
        <f>SUM('Jan24'!V138)</f>
        <v>61.25</v>
      </c>
      <c r="S107" s="100">
        <f ca="1">SUM('Jan24'!$W$140)</f>
        <v>5033.25</v>
      </c>
      <c r="T107" s="98">
        <f>SUM('Jan24'!X138)</f>
        <v>19</v>
      </c>
      <c r="U107" s="100">
        <f ca="1">SUM('Jan24'!$Y$140)</f>
        <v>2242</v>
      </c>
      <c r="V107" s="241">
        <f>SUM('Jan24'!Z138)</f>
        <v>0</v>
      </c>
      <c r="W107" s="100">
        <f ca="1">SUM('Jan24'!$AA$140)</f>
        <v>0</v>
      </c>
      <c r="X107" s="104">
        <f>SUM('Jan24'!AB138)</f>
        <v>0</v>
      </c>
      <c r="Y107" s="140">
        <f ca="1">SUM('Jan24'!$AC$140)</f>
        <v>0</v>
      </c>
      <c r="Z107" s="104">
        <f>SUM('Jan24'!AD138)</f>
        <v>0</v>
      </c>
      <c r="AA107" s="140">
        <f ca="1">SUM('Jan24'!$AE$140)</f>
        <v>0</v>
      </c>
      <c r="AB107" s="104">
        <f>SUM('Jan24'!AF138)</f>
        <v>0</v>
      </c>
      <c r="AC107" s="140">
        <f ca="1">SUM('Jan24'!$AG$140)</f>
        <v>0</v>
      </c>
      <c r="AD107" s="104">
        <f>SUM('Jan24'!AH138)</f>
        <v>66.5</v>
      </c>
      <c r="AE107" s="140">
        <f ca="1">SUM('Jan24'!$AI$140)</f>
        <v>6350.5</v>
      </c>
      <c r="AF107" s="321">
        <f>SUM('Jan24'!AJ138)</f>
        <v>4</v>
      </c>
      <c r="AG107" s="140">
        <f ca="1">SUM('Jan24'!$AK$140)</f>
        <v>300</v>
      </c>
      <c r="AH107" s="104">
        <f>SUM('Jan24'!AL138)</f>
        <v>0</v>
      </c>
      <c r="AI107" s="100">
        <f ca="1">SUM('Jan24'!$AM$140)</f>
        <v>0</v>
      </c>
      <c r="AJ107" s="104">
        <f>SUM('Jan24'!AN138)</f>
        <v>5.5</v>
      </c>
      <c r="AK107" s="100">
        <f ca="1">SUM('Jan24'!$AO$140)</f>
        <v>412.5</v>
      </c>
      <c r="AL107" s="104">
        <f>SUM('Jan24'!AP138)</f>
        <v>45.5</v>
      </c>
      <c r="AM107" s="100">
        <f ca="1">SUM('Jan24'!$AQ$140)</f>
        <v>4586</v>
      </c>
      <c r="AN107" s="104">
        <f>SUM('Jan24'!AR138)</f>
        <v>0</v>
      </c>
      <c r="AO107" s="100">
        <f ca="1">SUM('Jan24'!$AS$140)</f>
        <v>0</v>
      </c>
      <c r="AP107" s="104">
        <f>SUM('Jan24'!AT138)</f>
        <v>0</v>
      </c>
      <c r="AQ107" s="140">
        <f ca="1">SUM('Dez23'!$AU138)</f>
        <v>0</v>
      </c>
      <c r="AR107" s="243"/>
      <c r="AS107" s="140"/>
      <c r="AT107" s="242"/>
      <c r="AU107" s="100"/>
      <c r="AV107" s="171"/>
      <c r="AW107" s="140"/>
      <c r="AX107" s="140"/>
      <c r="AY107" s="200">
        <f ca="1">C107+E107+G107+M107+O107+Q107+Y107+AA107+AC107+AG107+BC107+AS107+AW107+AE107+S107+I107+AM107+W107+K107+U107+AI107+AK107+AU107+AU107+AO107+AQ107</f>
        <v>25509.25</v>
      </c>
    </row>
    <row r="108" spans="1:55" s="62" customFormat="1" ht="15" customHeight="1">
      <c r="A108" s="94" t="s">
        <v>155</v>
      </c>
      <c r="B108" s="137">
        <f>SUM(B13:B107)</f>
        <v>41.5</v>
      </c>
      <c r="C108" s="77"/>
      <c r="D108" s="137">
        <f>SUM(D13:D107)</f>
        <v>2616</v>
      </c>
      <c r="E108" s="77"/>
      <c r="F108" s="137">
        <f ca="1">SUM(F13:F107)</f>
        <v>2477.8000000000002</v>
      </c>
      <c r="G108" s="96"/>
      <c r="H108" s="311">
        <f>SUM(H13:H107)</f>
        <v>2030.5</v>
      </c>
      <c r="I108" s="137"/>
      <c r="J108" s="311">
        <f>SUM(J13:J107)</f>
        <v>4120</v>
      </c>
      <c r="K108" s="96"/>
      <c r="L108" s="137">
        <f>SUM(L13:L107)</f>
        <v>27.5</v>
      </c>
      <c r="M108" s="77"/>
      <c r="N108" s="137">
        <f>SUM(N13:N107)</f>
        <v>803.65</v>
      </c>
      <c r="O108" s="77"/>
      <c r="P108" s="96">
        <f>SUM(P13:P107)</f>
        <v>269.25</v>
      </c>
      <c r="Q108" s="137"/>
      <c r="R108" s="301">
        <f ca="1">SUM(R13:R107)</f>
        <v>1764</v>
      </c>
      <c r="S108" s="137"/>
      <c r="T108" s="301">
        <f>SUM(T13:T107)</f>
        <v>469.5</v>
      </c>
      <c r="U108" s="137"/>
      <c r="V108" s="96">
        <f>SUM(V13:V107)</f>
        <v>115.5</v>
      </c>
      <c r="W108" s="137"/>
      <c r="X108" s="137">
        <f>SUM(X13:X107)</f>
        <v>166.25</v>
      </c>
      <c r="Y108" s="77"/>
      <c r="Z108" s="311">
        <f ca="1">SUM(Z13:Z107)</f>
        <v>1526</v>
      </c>
      <c r="AA108" s="77"/>
      <c r="AB108" s="311">
        <f ca="1">SUM(AB13:AB107)</f>
        <v>726.45</v>
      </c>
      <c r="AC108" s="101"/>
      <c r="AD108" s="311">
        <f>SUM(AD13:AD107)</f>
        <v>1220</v>
      </c>
      <c r="AE108" s="101"/>
      <c r="AF108" s="323">
        <f>SUM(AF13:AF107)</f>
        <v>288</v>
      </c>
      <c r="AG108" s="101"/>
      <c r="AH108" s="311">
        <f>SUM(AH13:AH107)</f>
        <v>108.25</v>
      </c>
      <c r="AI108" s="137"/>
      <c r="AJ108" s="311">
        <f>SUM(AJ13:AJ107)</f>
        <v>239.5</v>
      </c>
      <c r="AK108" s="137"/>
      <c r="AL108" s="311">
        <f>SUM(AL13:AL107)</f>
        <v>569</v>
      </c>
      <c r="AM108" s="137"/>
      <c r="AN108" s="137">
        <f>SUM(AN13:AN106)</f>
        <v>5</v>
      </c>
      <c r="AO108" s="137"/>
      <c r="AP108" s="137">
        <f>SUM(AP13:AP107)</f>
        <v>3</v>
      </c>
      <c r="AQ108" s="137"/>
      <c r="AR108" s="137">
        <f>SUM(AR13:AR107)</f>
        <v>130.5</v>
      </c>
      <c r="AS108" s="101"/>
      <c r="AT108" s="96"/>
      <c r="AU108" s="137"/>
      <c r="AV108" s="77">
        <f ca="1">SUM(AV13:AV107)</f>
        <v>87.25</v>
      </c>
      <c r="AW108" s="77"/>
      <c r="AX108" s="77"/>
      <c r="AY108" s="77"/>
      <c r="AZ108" s="113"/>
    </row>
    <row r="109" spans="1:55" ht="4.5" customHeight="1">
      <c r="A109" s="87"/>
      <c r="B109" s="78"/>
      <c r="C109" s="79"/>
      <c r="D109" s="70"/>
      <c r="E109" s="79"/>
      <c r="F109" s="70"/>
      <c r="G109" s="70"/>
      <c r="H109" s="70"/>
      <c r="I109" s="70"/>
      <c r="J109" s="70"/>
      <c r="K109" s="70"/>
      <c r="L109" s="78"/>
      <c r="M109" s="79"/>
      <c r="N109" s="70"/>
      <c r="O109" s="79"/>
      <c r="P109" s="70"/>
      <c r="Q109" s="70"/>
      <c r="R109" s="70"/>
      <c r="S109" s="70"/>
      <c r="T109" s="70"/>
      <c r="U109" s="70"/>
      <c r="V109" s="70"/>
      <c r="W109" s="70"/>
      <c r="X109" s="78"/>
      <c r="Y109" s="79"/>
      <c r="Z109" s="78"/>
      <c r="AA109" s="79"/>
      <c r="AB109" s="70"/>
      <c r="AC109" s="70"/>
      <c r="AD109" s="70"/>
      <c r="AE109" s="70"/>
      <c r="AF109" s="70"/>
      <c r="AG109" s="70"/>
      <c r="AH109" s="70"/>
      <c r="AI109" s="70"/>
      <c r="AJ109" s="70"/>
      <c r="AK109" s="70"/>
      <c r="AL109" s="70"/>
      <c r="AM109" s="70"/>
      <c r="AN109" s="70"/>
      <c r="AO109" s="70"/>
      <c r="AP109" s="70"/>
      <c r="AQ109" s="70"/>
      <c r="AR109" s="70"/>
      <c r="AS109" s="70"/>
      <c r="AT109" s="70"/>
      <c r="AU109" s="70"/>
      <c r="AV109" s="70"/>
      <c r="AW109" s="70"/>
      <c r="AX109" s="70"/>
      <c r="AY109" s="70"/>
      <c r="AZ109" s="114"/>
    </row>
    <row r="110" spans="1:55" ht="15" customHeight="1">
      <c r="A110" s="92" t="s">
        <v>468</v>
      </c>
      <c r="B110" s="80"/>
      <c r="C110" s="133">
        <f ca="1">SUM(C13:C106)</f>
        <v>4267</v>
      </c>
      <c r="D110" s="134"/>
      <c r="E110" s="133">
        <f ca="1">SUM(E13:E106)</f>
        <v>289187.25</v>
      </c>
      <c r="F110" s="134"/>
      <c r="G110" s="134">
        <f ca="1">SUM(G13:G106)</f>
        <v>268355.5</v>
      </c>
      <c r="H110" s="134"/>
      <c r="I110" s="134">
        <f ca="1">SUM(I25:I106)</f>
        <v>145663.5</v>
      </c>
      <c r="J110" s="134"/>
      <c r="K110" s="134">
        <f ca="1">SUM(K13:K106)</f>
        <v>423232</v>
      </c>
      <c r="L110" s="135"/>
      <c r="M110" s="133">
        <f ca="1">SUM(M13:M106)</f>
        <v>2870</v>
      </c>
      <c r="N110" s="134"/>
      <c r="O110" s="133">
        <f ca="1">SUM(O13:O106)</f>
        <v>66956.75</v>
      </c>
      <c r="P110" s="134"/>
      <c r="Q110" s="134">
        <f ca="1">SUM(Q13:Q106)</f>
        <v>25885.75</v>
      </c>
      <c r="R110" s="134"/>
      <c r="S110" s="134">
        <f ca="1">SUM(S13:S106)</f>
        <v>149090</v>
      </c>
      <c r="T110" s="134"/>
      <c r="U110" s="134">
        <f ca="1">SUM(U13:U106)</f>
        <v>50704.5</v>
      </c>
      <c r="V110" s="134"/>
      <c r="W110" s="134">
        <f ca="1">SUM(W13:W106)</f>
        <v>13883</v>
      </c>
      <c r="X110" s="135"/>
      <c r="Y110" s="133">
        <f ca="1">SUM(Y13:Y106)</f>
        <v>16511.25</v>
      </c>
      <c r="Z110" s="135"/>
      <c r="AA110" s="133">
        <f ca="1">SUM(AA13:AA106)</f>
        <v>131441.25</v>
      </c>
      <c r="AB110" s="134"/>
      <c r="AC110" s="134">
        <f ca="1">SUM(AC13:AC106)</f>
        <v>70641</v>
      </c>
      <c r="AD110" s="134"/>
      <c r="AE110" s="134">
        <f ca="1">SUM(AE13:AE106)</f>
        <v>77907.5</v>
      </c>
      <c r="AF110" s="134"/>
      <c r="AG110" s="134">
        <f ca="1">SUM(AG13:AG106)</f>
        <v>30288.5</v>
      </c>
      <c r="AH110" s="134"/>
      <c r="AI110" s="134">
        <f ca="1">SUM(AI25:AI106)</f>
        <v>8740</v>
      </c>
      <c r="AJ110" s="134"/>
      <c r="AK110" s="134">
        <f ca="1">SUM(AK13:AK106)</f>
        <v>24041.25</v>
      </c>
      <c r="AL110" s="134"/>
      <c r="AM110" s="134">
        <f ca="1">SUM(AM13:AM106)</f>
        <v>59803.25</v>
      </c>
      <c r="AN110" s="134"/>
      <c r="AO110" s="134">
        <f ca="1">SUM(AO13:AO108)</f>
        <v>375</v>
      </c>
      <c r="AP110" s="134"/>
      <c r="AQ110" s="134">
        <f ca="1">SUM(AQ13:AQ108)</f>
        <v>225</v>
      </c>
      <c r="AR110" s="136"/>
      <c r="AS110" s="141">
        <f ca="1">SUM(AS13:AS95)</f>
        <v>16275.3</v>
      </c>
      <c r="AT110" s="142">
        <f>SUM(AT13:AT36)</f>
        <v>0</v>
      </c>
      <c r="AU110" s="142">
        <f>SUM(AU13:AU36)</f>
        <v>0</v>
      </c>
      <c r="AV110" s="142"/>
      <c r="AW110" s="142">
        <f ca="1">SUM(AW13:AW83)</f>
        <v>12215</v>
      </c>
      <c r="AX110" s="142"/>
      <c r="AY110" s="81">
        <f ca="1">SUM(C110+E110+M110+O110+Y110+G110+I110+Q110+AA110+AC110+AS110+AT110+AU110+AW110+AX110+S110+AE110+AM110+W110+K110+AG110+AI110+AK110+U110)</f>
        <v>1887959.55</v>
      </c>
    </row>
    <row r="111" spans="1:55" s="335" customFormat="1" ht="15" customHeight="1">
      <c r="A111" s="326" t="s">
        <v>290</v>
      </c>
      <c r="B111" s="327"/>
      <c r="C111" s="328">
        <v>244787.6</v>
      </c>
      <c r="D111" s="329"/>
      <c r="E111" s="328">
        <v>13832</v>
      </c>
      <c r="F111" s="329"/>
      <c r="G111" s="329"/>
      <c r="H111" s="329"/>
      <c r="I111" s="329"/>
      <c r="J111" s="329"/>
      <c r="K111" s="329"/>
      <c r="L111" s="330"/>
      <c r="M111" s="328">
        <v>71495.45</v>
      </c>
      <c r="N111" s="329"/>
      <c r="O111" s="328">
        <v>540.5</v>
      </c>
      <c r="P111" s="329"/>
      <c r="Q111" s="329"/>
      <c r="R111" s="329"/>
      <c r="S111" s="329"/>
      <c r="T111" s="329"/>
      <c r="U111" s="329"/>
      <c r="V111" s="329"/>
      <c r="W111" s="329"/>
      <c r="X111" s="330"/>
      <c r="Y111" s="328">
        <v>431233.1</v>
      </c>
      <c r="Z111" s="330"/>
      <c r="AA111" s="328">
        <v>0</v>
      </c>
      <c r="AB111" s="329"/>
      <c r="AC111" s="329">
        <v>0</v>
      </c>
      <c r="AD111" s="329"/>
      <c r="AE111" s="329">
        <v>0</v>
      </c>
      <c r="AF111" s="329"/>
      <c r="AG111" s="329">
        <v>0</v>
      </c>
      <c r="AH111" s="329"/>
      <c r="AI111" s="329">
        <v>0</v>
      </c>
      <c r="AJ111" s="329"/>
      <c r="AK111" s="329">
        <v>0</v>
      </c>
      <c r="AL111" s="329"/>
      <c r="AM111" s="329">
        <v>0</v>
      </c>
      <c r="AN111" s="329"/>
      <c r="AO111" s="329">
        <v>0</v>
      </c>
      <c r="AP111" s="329"/>
      <c r="AQ111" s="329">
        <v>0</v>
      </c>
      <c r="AR111" s="331"/>
      <c r="AS111" s="328">
        <v>147328.5</v>
      </c>
      <c r="AT111" s="325">
        <v>25256.25</v>
      </c>
      <c r="AU111" s="325">
        <v>4509</v>
      </c>
      <c r="AV111" s="325"/>
      <c r="AW111" s="325">
        <v>0</v>
      </c>
      <c r="AX111" s="325">
        <v>9059.0499999999993</v>
      </c>
      <c r="AY111" s="332">
        <f>SUM(C111+E111+M111+O111+Y111+G111+Q111+AA111+AC111+AS111+AT111+AU111+AW111)+AX111</f>
        <v>948041.45</v>
      </c>
      <c r="AZ111" s="333"/>
      <c r="BA111" s="334"/>
      <c r="BC111" s="334"/>
    </row>
    <row r="112" spans="1:55" ht="15" customHeight="1">
      <c r="A112" s="92" t="s">
        <v>469</v>
      </c>
      <c r="B112" s="80"/>
      <c r="C112" s="133"/>
      <c r="D112" s="134"/>
      <c r="E112" s="133"/>
      <c r="F112" s="134"/>
      <c r="G112" s="134"/>
      <c r="H112" s="134"/>
      <c r="I112" s="134"/>
      <c r="J112" s="134"/>
      <c r="K112" s="134"/>
      <c r="L112" s="135"/>
      <c r="M112" s="133"/>
      <c r="N112" s="134"/>
      <c r="O112" s="133"/>
      <c r="P112" s="134"/>
      <c r="Q112" s="134"/>
      <c r="R112" s="134"/>
      <c r="S112" s="134"/>
      <c r="T112" s="134"/>
      <c r="U112" s="134"/>
      <c r="V112" s="134"/>
      <c r="W112" s="134"/>
      <c r="X112" s="135"/>
      <c r="Y112" s="133"/>
      <c r="Z112" s="135"/>
      <c r="AA112" s="133"/>
      <c r="AB112" s="134"/>
      <c r="AC112" s="134"/>
      <c r="AD112" s="134"/>
      <c r="AE112" s="134"/>
      <c r="AF112" s="134"/>
      <c r="AG112" s="134"/>
      <c r="AH112" s="134"/>
      <c r="AI112" s="134"/>
      <c r="AJ112" s="134"/>
      <c r="AK112" s="134"/>
      <c r="AL112" s="134"/>
      <c r="AM112" s="134"/>
      <c r="AN112" s="134"/>
      <c r="AO112" s="134"/>
      <c r="AP112" s="134"/>
      <c r="AQ112" s="134"/>
      <c r="AR112" s="136"/>
      <c r="AS112" s="133"/>
      <c r="AT112" s="143"/>
      <c r="AU112" s="143"/>
      <c r="AV112" s="143"/>
      <c r="AW112" s="143"/>
      <c r="AX112" s="143"/>
      <c r="AY112" s="320">
        <f>4947.5+11968.45+3703.4+1943.65+3344.3+10983.9+32872.3</f>
        <v>69763.5</v>
      </c>
      <c r="AZ112" s="127"/>
    </row>
    <row r="113" spans="1:53" ht="15" customHeight="1">
      <c r="A113" s="92" t="s">
        <v>289</v>
      </c>
      <c r="B113" s="80"/>
      <c r="C113" s="81">
        <f ca="1">SUM(C110+C111)</f>
        <v>249054.6</v>
      </c>
      <c r="D113" s="97"/>
      <c r="E113" s="81">
        <f ca="1">SUM(E110+E111)</f>
        <v>303019.25</v>
      </c>
      <c r="F113" s="97"/>
      <c r="G113" s="97">
        <f ca="1">SUM(G110+G111)</f>
        <v>268355.5</v>
      </c>
      <c r="H113" s="97"/>
      <c r="I113" s="97">
        <f ca="1">SUM(I110+I111)</f>
        <v>145663.5</v>
      </c>
      <c r="J113" s="97"/>
      <c r="K113" s="97">
        <f ca="1">SUM(K110+K111)</f>
        <v>423232</v>
      </c>
      <c r="L113" s="80"/>
      <c r="M113" s="81">
        <f ca="1">SUM(M110:M111)</f>
        <v>74365.45</v>
      </c>
      <c r="N113" s="97"/>
      <c r="O113" s="81">
        <f ca="1">SUM(O110:O111)</f>
        <v>67497.25</v>
      </c>
      <c r="P113" s="97"/>
      <c r="Q113" s="97">
        <f ca="1">SUM(Q110:Q111)</f>
        <v>25885.75</v>
      </c>
      <c r="R113" s="97"/>
      <c r="S113" s="97">
        <f ca="1">SUM(S110:S111)</f>
        <v>149090</v>
      </c>
      <c r="T113" s="97"/>
      <c r="U113" s="97">
        <f ca="1">SUM(U110:U111)</f>
        <v>50704.5</v>
      </c>
      <c r="V113" s="97"/>
      <c r="W113" s="97">
        <f ca="1">SUM(W110:W111)</f>
        <v>13883</v>
      </c>
      <c r="X113" s="80"/>
      <c r="Y113" s="81">
        <f ca="1">SUM(Y110:Y111)</f>
        <v>447744.35</v>
      </c>
      <c r="Z113" s="80"/>
      <c r="AA113" s="81">
        <f ca="1">SUM(AA110:AA111)</f>
        <v>131441.25</v>
      </c>
      <c r="AB113" s="97"/>
      <c r="AC113" s="97">
        <f ca="1">SUM(AC110:AC111)</f>
        <v>70641</v>
      </c>
      <c r="AD113" s="97"/>
      <c r="AE113" s="97">
        <f ca="1">SUM(AE110:AE111)</f>
        <v>77907.5</v>
      </c>
      <c r="AF113" s="97"/>
      <c r="AG113" s="97">
        <f ca="1">SUM(AG110:AG111)</f>
        <v>30288.5</v>
      </c>
      <c r="AH113" s="97"/>
      <c r="AI113" s="97">
        <f ca="1">SUM(AI110:AI111)</f>
        <v>8740</v>
      </c>
      <c r="AJ113" s="97"/>
      <c r="AK113" s="97">
        <f ca="1">SUM(AK110:AK111)</f>
        <v>24041.25</v>
      </c>
      <c r="AL113" s="97"/>
      <c r="AM113" s="97">
        <f ca="1">SUM(AM110:AM111)</f>
        <v>59803.25</v>
      </c>
      <c r="AN113" s="97"/>
      <c r="AO113" s="97">
        <f ca="1">SUM(AO110:AO111)</f>
        <v>375</v>
      </c>
      <c r="AP113" s="97"/>
      <c r="AQ113" s="97">
        <f ca="1">SUM(AQ110:AQ111)</f>
        <v>225</v>
      </c>
      <c r="AR113" s="102"/>
      <c r="AS113" s="81">
        <f ca="1">SUM(AS110:AS111)</f>
        <v>163603.79999999999</v>
      </c>
      <c r="AT113" s="144">
        <f>SUM(AT110:AT111)</f>
        <v>25256.25</v>
      </c>
      <c r="AU113" s="144">
        <f>SUM(AU110:AU111)</f>
        <v>4509</v>
      </c>
      <c r="AV113" s="144"/>
      <c r="AW113" s="144">
        <f ca="1">SUM(AW110:AW111)</f>
        <v>12215</v>
      </c>
      <c r="AX113" s="144">
        <f>SUM(AX111)</f>
        <v>9059.0499999999993</v>
      </c>
      <c r="AY113" s="81">
        <f ca="1">SUM(C113+E113+G113+M113+O113+Q113+Y113+AA113+AC113+AS113+AT113+AU113+AX113+AW113+AY112+AE113+S113+I113+K113+U113+W113+AG113+AI113+AK113+AM113)</f>
        <v>2905764.5</v>
      </c>
    </row>
    <row r="114" spans="1:53">
      <c r="Y114" s="103"/>
      <c r="Z114" s="365"/>
      <c r="AA114" s="365"/>
      <c r="AB114" s="365"/>
      <c r="AC114" s="365"/>
      <c r="AD114" s="365"/>
      <c r="AE114" s="365"/>
      <c r="AF114" s="365"/>
      <c r="AG114" s="365"/>
      <c r="AH114" s="365"/>
      <c r="AI114" s="365"/>
      <c r="AJ114" s="365"/>
      <c r="AK114" s="365"/>
      <c r="AL114" s="365"/>
      <c r="AM114" s="365"/>
      <c r="AN114" s="365"/>
      <c r="AO114" s="365"/>
      <c r="AP114" s="365"/>
      <c r="AQ114" s="365"/>
      <c r="AR114" s="365"/>
      <c r="AS114" s="365"/>
      <c r="AT114" s="130"/>
      <c r="AU114" s="130"/>
      <c r="AV114" s="195"/>
      <c r="AW114" s="195"/>
      <c r="AX114" s="138"/>
      <c r="AY114" s="19"/>
    </row>
    <row r="115" spans="1:53">
      <c r="A115" s="167"/>
      <c r="Y115" s="365"/>
      <c r="Z115" s="365"/>
      <c r="AA115" s="365"/>
      <c r="AB115" s="365"/>
      <c r="AC115" s="365"/>
      <c r="AD115" s="365"/>
      <c r="AE115" s="365"/>
      <c r="AF115" s="365"/>
      <c r="AG115" s="365"/>
      <c r="AH115" s="365"/>
      <c r="AI115" s="365"/>
      <c r="AJ115" s="365"/>
      <c r="AK115" s="365"/>
      <c r="AL115" s="365"/>
      <c r="AM115" s="365"/>
      <c r="AN115" s="365"/>
      <c r="AO115" s="365"/>
      <c r="AP115" s="365"/>
      <c r="AQ115" s="365"/>
      <c r="AR115" s="365"/>
    </row>
    <row r="116" spans="1:53" s="167" customFormat="1">
      <c r="B116" s="148"/>
      <c r="C116" s="148"/>
      <c r="D116" s="148"/>
      <c r="E116" s="148"/>
      <c r="F116" s="148"/>
      <c r="G116" s="148"/>
      <c r="H116" s="148"/>
      <c r="I116" s="148"/>
      <c r="J116" s="148"/>
      <c r="K116" s="148"/>
      <c r="L116" s="148"/>
      <c r="M116" s="148"/>
      <c r="N116" s="148"/>
      <c r="O116" s="148"/>
      <c r="P116" s="148"/>
      <c r="Q116" s="148"/>
      <c r="R116" s="148"/>
      <c r="S116" s="148"/>
      <c r="T116" s="148"/>
      <c r="U116" s="148"/>
      <c r="V116" s="148"/>
      <c r="W116" s="148"/>
      <c r="X116" s="148"/>
      <c r="Y116" s="148"/>
      <c r="Z116" s="148"/>
      <c r="AA116" s="148"/>
      <c r="AB116" s="148"/>
      <c r="AC116" s="148"/>
      <c r="AD116" s="148"/>
      <c r="AE116" s="148"/>
      <c r="AF116" s="148"/>
      <c r="AG116" s="148"/>
      <c r="AH116" s="148"/>
      <c r="AI116" s="148"/>
      <c r="AJ116" s="148"/>
      <c r="AK116" s="148"/>
      <c r="AL116" s="148"/>
      <c r="AM116" s="148"/>
      <c r="AN116" s="148"/>
      <c r="AO116" s="148"/>
      <c r="AP116" s="148"/>
      <c r="AQ116" s="148"/>
      <c r="AR116" s="148"/>
      <c r="AS116" s="148"/>
      <c r="AT116" s="221"/>
      <c r="AU116" s="148"/>
      <c r="AV116" s="148"/>
      <c r="AW116" s="148"/>
      <c r="AX116" s="127" t="s">
        <v>377</v>
      </c>
      <c r="AY116" s="161">
        <f ca="1">AY110</f>
        <v>1887959.55</v>
      </c>
      <c r="AZ116" s="148"/>
    </row>
    <row r="117" spans="1:53">
      <c r="A117" s="14"/>
      <c r="AT117" s="19"/>
      <c r="AX117" s="127" t="s">
        <v>376</v>
      </c>
      <c r="AY117" s="19">
        <f>AY111-AX111</f>
        <v>938982.39999999991</v>
      </c>
    </row>
    <row r="118" spans="1:53">
      <c r="A118" s="215" t="s">
        <v>325</v>
      </c>
      <c r="B118" s="216" t="s">
        <v>326</v>
      </c>
      <c r="C118" s="216" t="s">
        <v>327</v>
      </c>
      <c r="D118" s="216"/>
      <c r="E118" s="216" t="s">
        <v>328</v>
      </c>
      <c r="F118" s="216">
        <v>37102.400000000001</v>
      </c>
      <c r="H118" s="216">
        <v>37102.400000000001</v>
      </c>
      <c r="J118" s="216">
        <v>37102.400000000001</v>
      </c>
      <c r="AT118" s="19"/>
      <c r="AX118" s="127" t="s">
        <v>378</v>
      </c>
      <c r="AY118" s="19">
        <f>AX111</f>
        <v>9059.0499999999993</v>
      </c>
      <c r="AZ118" s="127"/>
    </row>
    <row r="119" spans="1:53">
      <c r="A119" s="215"/>
      <c r="B119" s="216"/>
      <c r="C119" s="216"/>
      <c r="D119" s="216"/>
      <c r="E119" s="216"/>
      <c r="F119" s="216"/>
      <c r="H119" s="216"/>
      <c r="J119" s="216"/>
      <c r="AT119" s="19"/>
      <c r="AW119" s="21" t="s">
        <v>477</v>
      </c>
      <c r="AX119" s="127" t="s">
        <v>471</v>
      </c>
      <c r="AY119" s="19">
        <f>178.5+7371.5+117.5+406.5+823.25+645.75+933+1133+764.75+772.5+945+459+146.25+30</f>
        <v>14726.5</v>
      </c>
      <c r="AZ119" s="127" t="s">
        <v>486</v>
      </c>
      <c r="BA119" t="s">
        <v>466</v>
      </c>
    </row>
    <row r="120" spans="1:53">
      <c r="AT120" s="19"/>
      <c r="AX120" s="201" t="s">
        <v>305</v>
      </c>
      <c r="AY120" s="319">
        <f>AY112</f>
        <v>69763.5</v>
      </c>
    </row>
    <row r="121" spans="1:53">
      <c r="A121" t="s">
        <v>337</v>
      </c>
      <c r="AT121" s="19"/>
      <c r="AW121" s="127"/>
      <c r="AX121" s="265" t="s">
        <v>375</v>
      </c>
      <c r="AY121" s="266">
        <v>50682.5</v>
      </c>
    </row>
    <row r="122" spans="1:53">
      <c r="AY122" s="42">
        <f ca="1">SUM(AY116:AY121)</f>
        <v>2971173.5</v>
      </c>
    </row>
  </sheetData>
  <autoFilter ref="A12:AY111" xr:uid="{00000000-0009-0000-0000-000060000000}"/>
  <mergeCells count="26">
    <mergeCell ref="B6:L6"/>
    <mergeCell ref="AR10:AS10"/>
    <mergeCell ref="B10:C10"/>
    <mergeCell ref="L10:M10"/>
    <mergeCell ref="X10:Y10"/>
    <mergeCell ref="Z10:AA10"/>
    <mergeCell ref="D10:E10"/>
    <mergeCell ref="N10:O10"/>
    <mergeCell ref="F10:G10"/>
    <mergeCell ref="P10:Q10"/>
    <mergeCell ref="AB10:AC10"/>
    <mergeCell ref="R10:S10"/>
    <mergeCell ref="J10:K10"/>
    <mergeCell ref="V10:W10"/>
    <mergeCell ref="AL10:AM10"/>
    <mergeCell ref="AD10:AE10"/>
    <mergeCell ref="H10:I10"/>
    <mergeCell ref="AV10:AW10"/>
    <mergeCell ref="Y115:AR115"/>
    <mergeCell ref="Z114:AS114"/>
    <mergeCell ref="T10:U10"/>
    <mergeCell ref="AH10:AI10"/>
    <mergeCell ref="AJ10:AK10"/>
    <mergeCell ref="AF10:AG10"/>
    <mergeCell ref="AN10:AO10"/>
    <mergeCell ref="AP10:AQ10"/>
  </mergeCells>
  <dataValidations count="1">
    <dataValidation type="list" allowBlank="1" showInputMessage="1" showErrorMessage="1" sqref="A13:A112" xr:uid="{00000000-0002-0000-6000-000000000000}">
      <formula1>Name</formula1>
    </dataValidation>
  </dataValidations>
  <pageMargins left="4.0625000000000001E-3" right="0.70866141732283472" top="0.78740157480314965" bottom="0.6692913385826772" header="0.39370078740157483" footer="0.35433070866141736"/>
  <pageSetup paperSize="8" scale="32" orientation="landscape" r:id="rId1"/>
  <headerFooter alignWithMargins="0">
    <oddHeader>&amp;L&amp;7INGENIEURBUREAU
A. AEGERTER &amp; DR. O. BOSSHARDT AG
BASEL, MÖHLIN&amp;R&amp;7
&amp;G</oddHeader>
    <oddFooter>&amp;L&amp;9&amp;F&amp;R&amp;9&amp;P / &amp;N</oddFooter>
  </headerFooter>
  <ignoredErrors>
    <ignoredError sqref="D13 D15:D16 L15:L16 N14:N16 X14:X16 Z14:Z16 L13:N13 X13:Z13 AR13:AR17 D19:D20 L19 X19 Z18:Z19 AR19 N19 D22 D17:E17 L17:M17 X17:AA17 AY24 O17" formula="1"/>
  </ignoredErrors>
  <legacyDrawingHF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"/>
  <sheetViews>
    <sheetView workbookViewId="0"/>
  </sheetViews>
  <sheetFormatPr baseColWidth="10" defaultRowHeight="12.7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101</vt:i4>
      </vt:variant>
      <vt:variant>
        <vt:lpstr>Benannte Bereiche</vt:lpstr>
      </vt:variant>
      <vt:variant>
        <vt:i4>104</vt:i4>
      </vt:variant>
    </vt:vector>
  </HeadingPairs>
  <TitlesOfParts>
    <vt:vector size="205" baseType="lpstr">
      <vt:lpstr>Vertragsdaten</vt:lpstr>
      <vt:lpstr>MA-Liste</vt:lpstr>
      <vt:lpstr>Januar 2016</vt:lpstr>
      <vt:lpstr>Februar 2016</vt:lpstr>
      <vt:lpstr>März 2016</vt:lpstr>
      <vt:lpstr>April 2016</vt:lpstr>
      <vt:lpstr>Mai 2016</vt:lpstr>
      <vt:lpstr>Juni 2016</vt:lpstr>
      <vt:lpstr>Juli2016</vt:lpstr>
      <vt:lpstr>August2016</vt:lpstr>
      <vt:lpstr>September2016</vt:lpstr>
      <vt:lpstr>Oktober2016</vt:lpstr>
      <vt:lpstr>November2016</vt:lpstr>
      <vt:lpstr>Dezember2016</vt:lpstr>
      <vt:lpstr>Januar2017</vt:lpstr>
      <vt:lpstr>Februar2017</vt:lpstr>
      <vt:lpstr>März2017</vt:lpstr>
      <vt:lpstr>April2017</vt:lpstr>
      <vt:lpstr>Mai2017</vt:lpstr>
      <vt:lpstr>Juni2017</vt:lpstr>
      <vt:lpstr>Juli2017</vt:lpstr>
      <vt:lpstr>August2017</vt:lpstr>
      <vt:lpstr>September2017</vt:lpstr>
      <vt:lpstr>Oktober2017</vt:lpstr>
      <vt:lpstr>November2017</vt:lpstr>
      <vt:lpstr>Dezember2017</vt:lpstr>
      <vt:lpstr>Januar2018</vt:lpstr>
      <vt:lpstr>Februar2018</vt:lpstr>
      <vt:lpstr>März2018</vt:lpstr>
      <vt:lpstr>April2018</vt:lpstr>
      <vt:lpstr>Mai2018</vt:lpstr>
      <vt:lpstr>Juni2018</vt:lpstr>
      <vt:lpstr>August2018</vt:lpstr>
      <vt:lpstr>September2018</vt:lpstr>
      <vt:lpstr>Oktober2018</vt:lpstr>
      <vt:lpstr>November2018</vt:lpstr>
      <vt:lpstr>Dezember2018</vt:lpstr>
      <vt:lpstr>Januar2019</vt:lpstr>
      <vt:lpstr>Februar2019</vt:lpstr>
      <vt:lpstr>März2019</vt:lpstr>
      <vt:lpstr>Mai2019</vt:lpstr>
      <vt:lpstr>Juni2019</vt:lpstr>
      <vt:lpstr>Juli2019</vt:lpstr>
      <vt:lpstr>August2019</vt:lpstr>
      <vt:lpstr>September2019</vt:lpstr>
      <vt:lpstr>Oktober19</vt:lpstr>
      <vt:lpstr>November19</vt:lpstr>
      <vt:lpstr>Dezember19</vt:lpstr>
      <vt:lpstr>Januar20</vt:lpstr>
      <vt:lpstr>Februar20</vt:lpstr>
      <vt:lpstr>März20</vt:lpstr>
      <vt:lpstr>April20</vt:lpstr>
      <vt:lpstr>Mai20</vt:lpstr>
      <vt:lpstr>Juni20</vt:lpstr>
      <vt:lpstr>Juli20</vt:lpstr>
      <vt:lpstr>August20</vt:lpstr>
      <vt:lpstr>September20</vt:lpstr>
      <vt:lpstr>Oktober20</vt:lpstr>
      <vt:lpstr>November20</vt:lpstr>
      <vt:lpstr>Dezember20</vt:lpstr>
      <vt:lpstr>Januar21</vt:lpstr>
      <vt:lpstr>Februar21</vt:lpstr>
      <vt:lpstr>März21</vt:lpstr>
      <vt:lpstr>April21</vt:lpstr>
      <vt:lpstr>Mai21</vt:lpstr>
      <vt:lpstr>Juni21</vt:lpstr>
      <vt:lpstr>Juli21</vt:lpstr>
      <vt:lpstr>Aug21</vt:lpstr>
      <vt:lpstr>Sep21</vt:lpstr>
      <vt:lpstr>Okt21</vt:lpstr>
      <vt:lpstr>Nov21</vt:lpstr>
      <vt:lpstr>Dez21</vt:lpstr>
      <vt:lpstr>Jan22</vt:lpstr>
      <vt:lpstr>Feb22</vt:lpstr>
      <vt:lpstr>März22</vt:lpstr>
      <vt:lpstr>April22</vt:lpstr>
      <vt:lpstr>Mai22</vt:lpstr>
      <vt:lpstr>Juni22</vt:lpstr>
      <vt:lpstr>Juli22</vt:lpstr>
      <vt:lpstr>August22</vt:lpstr>
      <vt:lpstr>September22</vt:lpstr>
      <vt:lpstr>Oktober22</vt:lpstr>
      <vt:lpstr>November22</vt:lpstr>
      <vt:lpstr>Dezember22</vt:lpstr>
      <vt:lpstr>Januar23</vt:lpstr>
      <vt:lpstr>Februar23</vt:lpstr>
      <vt:lpstr>März23</vt:lpstr>
      <vt:lpstr>April23</vt:lpstr>
      <vt:lpstr>Mai23</vt:lpstr>
      <vt:lpstr>Juni23</vt:lpstr>
      <vt:lpstr>Juli23</vt:lpstr>
      <vt:lpstr>Aug23</vt:lpstr>
      <vt:lpstr>Sep23</vt:lpstr>
      <vt:lpstr>Okt23</vt:lpstr>
      <vt:lpstr>Nov23</vt:lpstr>
      <vt:lpstr>Dez23</vt:lpstr>
      <vt:lpstr>Jan24</vt:lpstr>
      <vt:lpstr>Zusammenstellung</vt:lpstr>
      <vt:lpstr>Tabelle6</vt:lpstr>
      <vt:lpstr>Tabelle1</vt:lpstr>
      <vt:lpstr>Tabelle2</vt:lpstr>
      <vt:lpstr>Ansätze</vt:lpstr>
      <vt:lpstr>'April 2016'!Druckbereich</vt:lpstr>
      <vt:lpstr>April20!Druckbereich</vt:lpstr>
      <vt:lpstr>April2017!Druckbereich</vt:lpstr>
      <vt:lpstr>April2018!Druckbereich</vt:lpstr>
      <vt:lpstr>April21!Druckbereich</vt:lpstr>
      <vt:lpstr>April22!Druckbereich</vt:lpstr>
      <vt:lpstr>April23!Druckbereich</vt:lpstr>
      <vt:lpstr>'Aug21'!Druckbereich</vt:lpstr>
      <vt:lpstr>'Aug23'!Druckbereich</vt:lpstr>
      <vt:lpstr>August20!Druckbereich</vt:lpstr>
      <vt:lpstr>August2016!Druckbereich</vt:lpstr>
      <vt:lpstr>August2017!Druckbereich</vt:lpstr>
      <vt:lpstr>August2018!Druckbereich</vt:lpstr>
      <vt:lpstr>August2019!Druckbereich</vt:lpstr>
      <vt:lpstr>August22!Druckbereich</vt:lpstr>
      <vt:lpstr>'Dez21'!Druckbereich</vt:lpstr>
      <vt:lpstr>'Dez23'!Druckbereich</vt:lpstr>
      <vt:lpstr>Dezember19!Druckbereich</vt:lpstr>
      <vt:lpstr>Dezember20!Druckbereich</vt:lpstr>
      <vt:lpstr>Dezember2016!Druckbereich</vt:lpstr>
      <vt:lpstr>Dezember2017!Druckbereich</vt:lpstr>
      <vt:lpstr>Dezember2018!Druckbereich</vt:lpstr>
      <vt:lpstr>Dezember22!Druckbereich</vt:lpstr>
      <vt:lpstr>'Feb22'!Druckbereich</vt:lpstr>
      <vt:lpstr>'Februar 2016'!Druckbereich</vt:lpstr>
      <vt:lpstr>Februar20!Druckbereich</vt:lpstr>
      <vt:lpstr>Februar2017!Druckbereich</vt:lpstr>
      <vt:lpstr>Februar2018!Druckbereich</vt:lpstr>
      <vt:lpstr>Februar2019!Druckbereich</vt:lpstr>
      <vt:lpstr>Februar21!Druckbereich</vt:lpstr>
      <vt:lpstr>Februar23!Druckbereich</vt:lpstr>
      <vt:lpstr>'Jan22'!Druckbereich</vt:lpstr>
      <vt:lpstr>'Jan24'!Druckbereich</vt:lpstr>
      <vt:lpstr>'Januar 2016'!Druckbereich</vt:lpstr>
      <vt:lpstr>Januar20!Druckbereich</vt:lpstr>
      <vt:lpstr>Januar2017!Druckbereich</vt:lpstr>
      <vt:lpstr>Januar2018!Druckbereich</vt:lpstr>
      <vt:lpstr>Januar2019!Druckbereich</vt:lpstr>
      <vt:lpstr>Januar21!Druckbereich</vt:lpstr>
      <vt:lpstr>Januar23!Druckbereich</vt:lpstr>
      <vt:lpstr>Juli20!Druckbereich</vt:lpstr>
      <vt:lpstr>Juli2016!Druckbereich</vt:lpstr>
      <vt:lpstr>Juli2017!Druckbereich</vt:lpstr>
      <vt:lpstr>Juli2019!Druckbereich</vt:lpstr>
      <vt:lpstr>Juli21!Druckbereich</vt:lpstr>
      <vt:lpstr>Juli22!Druckbereich</vt:lpstr>
      <vt:lpstr>Juli23!Druckbereich</vt:lpstr>
      <vt:lpstr>'Juni 2016'!Druckbereich</vt:lpstr>
      <vt:lpstr>Juni20!Druckbereich</vt:lpstr>
      <vt:lpstr>Juni2017!Druckbereich</vt:lpstr>
      <vt:lpstr>Juni2018!Druckbereich</vt:lpstr>
      <vt:lpstr>Juni2019!Druckbereich</vt:lpstr>
      <vt:lpstr>Juni21!Druckbereich</vt:lpstr>
      <vt:lpstr>Juni22!Druckbereich</vt:lpstr>
      <vt:lpstr>Juni23!Druckbereich</vt:lpstr>
      <vt:lpstr>'Mai 2016'!Druckbereich</vt:lpstr>
      <vt:lpstr>'Mai20'!Druckbereich</vt:lpstr>
      <vt:lpstr>'Mai2018'!Druckbereich</vt:lpstr>
      <vt:lpstr>'Mai2019'!Druckbereich</vt:lpstr>
      <vt:lpstr>'Mai21'!Druckbereich</vt:lpstr>
      <vt:lpstr>'Mai22'!Druckbereich</vt:lpstr>
      <vt:lpstr>'Mai23'!Druckbereich</vt:lpstr>
      <vt:lpstr>'MA-Liste'!Druckbereich</vt:lpstr>
      <vt:lpstr>'März 2016'!Druckbereich</vt:lpstr>
      <vt:lpstr>März20!Druckbereich</vt:lpstr>
      <vt:lpstr>März2017!Druckbereich</vt:lpstr>
      <vt:lpstr>März2018!Druckbereich</vt:lpstr>
      <vt:lpstr>März2019!Druckbereich</vt:lpstr>
      <vt:lpstr>März21!Druckbereich</vt:lpstr>
      <vt:lpstr>März22!Druckbereich</vt:lpstr>
      <vt:lpstr>März23!Druckbereich</vt:lpstr>
      <vt:lpstr>'Nov21'!Druckbereich</vt:lpstr>
      <vt:lpstr>'Nov23'!Druckbereich</vt:lpstr>
      <vt:lpstr>November19!Druckbereich</vt:lpstr>
      <vt:lpstr>November20!Druckbereich</vt:lpstr>
      <vt:lpstr>November2016!Druckbereich</vt:lpstr>
      <vt:lpstr>November2017!Druckbereich</vt:lpstr>
      <vt:lpstr>November2018!Druckbereich</vt:lpstr>
      <vt:lpstr>November22!Druckbereich</vt:lpstr>
      <vt:lpstr>'Okt21'!Druckbereich</vt:lpstr>
      <vt:lpstr>'Okt23'!Druckbereich</vt:lpstr>
      <vt:lpstr>Oktober19!Druckbereich</vt:lpstr>
      <vt:lpstr>Oktober20!Druckbereich</vt:lpstr>
      <vt:lpstr>Oktober2016!Druckbereich</vt:lpstr>
      <vt:lpstr>Oktober2017!Druckbereich</vt:lpstr>
      <vt:lpstr>Oktober2018!Druckbereich</vt:lpstr>
      <vt:lpstr>Oktober22!Druckbereich</vt:lpstr>
      <vt:lpstr>'Sep21'!Druckbereich</vt:lpstr>
      <vt:lpstr>'Sep23'!Druckbereich</vt:lpstr>
      <vt:lpstr>September20!Druckbereich</vt:lpstr>
      <vt:lpstr>September2016!Druckbereich</vt:lpstr>
      <vt:lpstr>September2017!Druckbereich</vt:lpstr>
      <vt:lpstr>September2018!Druckbereich</vt:lpstr>
      <vt:lpstr>September2019!Druckbereich</vt:lpstr>
      <vt:lpstr>September22!Druckbereich</vt:lpstr>
      <vt:lpstr>Vertragsdaten!Druckbereich</vt:lpstr>
      <vt:lpstr>Zusammenstellung!Druckbereich</vt:lpstr>
      <vt:lpstr>'MA-Liste'!Drucktitel</vt:lpstr>
      <vt:lpstr>Jahr</vt:lpstr>
      <vt:lpstr>Kategorie</vt:lpstr>
      <vt:lpstr>Mitarbeiter</vt:lpstr>
      <vt:lpstr>Nachname</vt:lpstr>
      <vt:lpstr>Name</vt:lpstr>
    </vt:vector>
  </TitlesOfParts>
  <Company>Aegerter &amp; Bosshardt AG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Beatrice Gerber</dc:creator>
  <cp:lastModifiedBy>Beuret Agnès</cp:lastModifiedBy>
  <cp:lastPrinted>2023-02-23T09:45:41Z</cp:lastPrinted>
  <dcterms:created xsi:type="dcterms:W3CDTF">2007-03-30T06:50:04Z</dcterms:created>
  <dcterms:modified xsi:type="dcterms:W3CDTF">2024-02-08T09:18:36Z</dcterms:modified>
</cp:coreProperties>
</file>